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7"/>
  <workbookPr codeName="DieseArbeitsmappe" defaultThemeVersion="166925"/>
  <mc:AlternateContent xmlns:mc="http://schemas.openxmlformats.org/markup-compatibility/2006">
    <mc:Choice Requires="x15">
      <x15ac:absPath xmlns:x15ac="http://schemas.microsoft.com/office/spreadsheetml/2010/11/ac" url="https://boulderlounge.sharepoint.com/sites/KletterKultur/Freigegebene Dokumente/General/1. Kundeninformationen/1.1. Order Sheets/"/>
    </mc:Choice>
  </mc:AlternateContent>
  <xr:revisionPtr revIDLastSave="25" documentId="8_{C93DE8C8-9988-48B8-811E-380D66251AA8}" xr6:coauthVersionLast="47" xr6:coauthVersionMax="47" xr10:uidLastSave="{B92CC0FC-1613-4915-821E-7614AF988666}"/>
  <bookViews>
    <workbookView xWindow="0" yWindow="500" windowWidth="34560" windowHeight="16540" firstSheet="1" activeTab="2" xr2:uid="{4730A312-D12A-41A3-BBA5-716AB4028EFF}"/>
  </bookViews>
  <sheets>
    <sheet name="Info" sheetId="6" r:id="rId1"/>
    <sheet name="Wall Volumes" sheetId="1" r:id="rId2"/>
    <sheet name="Wall Volumes Cooperations" sheetId="9" r:id="rId3"/>
    <sheet name="Volume Holds" sheetId="3" r:id="rId4"/>
    <sheet name="Volumen Holds Cooperations" sheetId="10" r:id="rId5"/>
    <sheet name="Macros" sheetId="4" r:id="rId6"/>
    <sheet name="PU-Holds" sheetId="5" r:id="rId7"/>
    <sheet name="DIY Kits" sheetId="12" r:id="rId8"/>
    <sheet name="Accessories" sheetId="7" r:id="rId9"/>
    <sheet name="Merch" sheetId="15" r:id="rId10"/>
    <sheet name="Data" sheetId="13" r:id="rId11"/>
    <sheet name="KK Data" sheetId="11" r:id="rId12"/>
  </sheets>
  <externalReferences>
    <externalReference r:id="rId13"/>
  </externalReferences>
  <definedNames>
    <definedName name="_xlnm._FilterDatabase" localSheetId="10" hidden="1">Data!$A$1:$J$5928</definedName>
    <definedName name="_xlnm._FilterDatabase" localSheetId="7" hidden="1">'DIY Kits'!$B$6:$Q$6</definedName>
    <definedName name="_xlnm._FilterDatabase" localSheetId="11" hidden="1">'KK Data'!$A$1:$C$6348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3" l="1"/>
  <c r="S21" i="3"/>
  <c r="C5780" i="13"/>
  <c r="C5918" i="13"/>
  <c r="C5919" i="13"/>
  <c r="C5920" i="13"/>
  <c r="C5921" i="13"/>
  <c r="C5922" i="13"/>
  <c r="C5923" i="13"/>
  <c r="C5924" i="13"/>
  <c r="C5925" i="13"/>
  <c r="C5926" i="13"/>
  <c r="C5927" i="13"/>
  <c r="C5928" i="13"/>
  <c r="C5917" i="13"/>
  <c r="C5906" i="13"/>
  <c r="C5907" i="13"/>
  <c r="C5908" i="13"/>
  <c r="C5909" i="13"/>
  <c r="C5910" i="13"/>
  <c r="C5911" i="13"/>
  <c r="C5912" i="13"/>
  <c r="C5913" i="13"/>
  <c r="C5914" i="13"/>
  <c r="C5915" i="13"/>
  <c r="C5916" i="13"/>
  <c r="C5905" i="13"/>
  <c r="C5894" i="13"/>
  <c r="C5895" i="13"/>
  <c r="C5896" i="13"/>
  <c r="C5897" i="13"/>
  <c r="C5898" i="13"/>
  <c r="C5899" i="13"/>
  <c r="C5900" i="13"/>
  <c r="C5901" i="13"/>
  <c r="C5902" i="13"/>
  <c r="C5903" i="13"/>
  <c r="C5904" i="13"/>
  <c r="C5893" i="13"/>
  <c r="C5882" i="13"/>
  <c r="C5883" i="13"/>
  <c r="C5884" i="13"/>
  <c r="C5885" i="13"/>
  <c r="C5886" i="13"/>
  <c r="C5887" i="13"/>
  <c r="C5888" i="13"/>
  <c r="C5889" i="13"/>
  <c r="C5890" i="13"/>
  <c r="C5891" i="13"/>
  <c r="C5892" i="13"/>
  <c r="C5881" i="13"/>
  <c r="C5870" i="13"/>
  <c r="C5871" i="13"/>
  <c r="C5872" i="13"/>
  <c r="C5873" i="13"/>
  <c r="C5874" i="13"/>
  <c r="C5875" i="13"/>
  <c r="C5876" i="13"/>
  <c r="C5877" i="13"/>
  <c r="C5878" i="13"/>
  <c r="C5879" i="13"/>
  <c r="C5880" i="13"/>
  <c r="C5869" i="13"/>
  <c r="C5858" i="13"/>
  <c r="C5859" i="13"/>
  <c r="C5860" i="13"/>
  <c r="C5861" i="13"/>
  <c r="C5862" i="13"/>
  <c r="C5863" i="13"/>
  <c r="C5864" i="13"/>
  <c r="C5865" i="13"/>
  <c r="C5866" i="13"/>
  <c r="C5867" i="13"/>
  <c r="C5868" i="13"/>
  <c r="C5857" i="13"/>
  <c r="C5846" i="13"/>
  <c r="C5847" i="13"/>
  <c r="C5848" i="13"/>
  <c r="C5849" i="13"/>
  <c r="C5850" i="13"/>
  <c r="C5851" i="13"/>
  <c r="C5852" i="13"/>
  <c r="C5853" i="13"/>
  <c r="C5854" i="13"/>
  <c r="C5855" i="13"/>
  <c r="C5856" i="13"/>
  <c r="C5845" i="13"/>
  <c r="C5834" i="13"/>
  <c r="C5835" i="13"/>
  <c r="C5836" i="13"/>
  <c r="C5837" i="13"/>
  <c r="C5838" i="13"/>
  <c r="C5839" i="13"/>
  <c r="C5840" i="13"/>
  <c r="C5841" i="13"/>
  <c r="C5842" i="13"/>
  <c r="C5843" i="13"/>
  <c r="C5844" i="13"/>
  <c r="C5833" i="13"/>
  <c r="C5822" i="13"/>
  <c r="C5823" i="13"/>
  <c r="C5824" i="13"/>
  <c r="C5825" i="13"/>
  <c r="C5826" i="13"/>
  <c r="C5827" i="13"/>
  <c r="C5828" i="13"/>
  <c r="C5829" i="13"/>
  <c r="C5830" i="13"/>
  <c r="C5831" i="13"/>
  <c r="C5832" i="13"/>
  <c r="C5821" i="13"/>
  <c r="C5810" i="13"/>
  <c r="C5811" i="13"/>
  <c r="C5812" i="13"/>
  <c r="C5813" i="13"/>
  <c r="C5814" i="13"/>
  <c r="C5815" i="13"/>
  <c r="C5816" i="13"/>
  <c r="C5817" i="13"/>
  <c r="C5818" i="13"/>
  <c r="C5819" i="13"/>
  <c r="C5820" i="13"/>
  <c r="C5809" i="13"/>
  <c r="C5798" i="13"/>
  <c r="C5799" i="13"/>
  <c r="C5800" i="13"/>
  <c r="C5801" i="13"/>
  <c r="C5802" i="13"/>
  <c r="C5803" i="13"/>
  <c r="C5804" i="13"/>
  <c r="C5805" i="13"/>
  <c r="C5806" i="13"/>
  <c r="C5807" i="13"/>
  <c r="C5808" i="13"/>
  <c r="C5797" i="13"/>
  <c r="C5786" i="13"/>
  <c r="C5787" i="13"/>
  <c r="C5788" i="13"/>
  <c r="C5789" i="13"/>
  <c r="C5790" i="13"/>
  <c r="C5791" i="13"/>
  <c r="C5792" i="13"/>
  <c r="C5793" i="13"/>
  <c r="C5794" i="13"/>
  <c r="C5795" i="13"/>
  <c r="C5796" i="13"/>
  <c r="C5785" i="13"/>
  <c r="C5774" i="13"/>
  <c r="C5775" i="13"/>
  <c r="C5776" i="13"/>
  <c r="C5777" i="13"/>
  <c r="C5778" i="13"/>
  <c r="C5779" i="13"/>
  <c r="C5781" i="13"/>
  <c r="C5782" i="13"/>
  <c r="C5783" i="13"/>
  <c r="C5784" i="13"/>
  <c r="C5773" i="13"/>
  <c r="B5918" i="13"/>
  <c r="B5919" i="13"/>
  <c r="B5920" i="13"/>
  <c r="B5921" i="13"/>
  <c r="B5922" i="13"/>
  <c r="B5923" i="13"/>
  <c r="B5924" i="13"/>
  <c r="B5925" i="13"/>
  <c r="B5926" i="13"/>
  <c r="B5927" i="13"/>
  <c r="E5927" i="13" s="1"/>
  <c r="B5928" i="13"/>
  <c r="B5917" i="13"/>
  <c r="B5906" i="13"/>
  <c r="B5907" i="13"/>
  <c r="B5908" i="13"/>
  <c r="B5909" i="13"/>
  <c r="E5909" i="13" s="1"/>
  <c r="B5910" i="13"/>
  <c r="B5911" i="13"/>
  <c r="B5912" i="13"/>
  <c r="B5913" i="13"/>
  <c r="B5914" i="13"/>
  <c r="B5915" i="13"/>
  <c r="B5916" i="13"/>
  <c r="B5905" i="13"/>
  <c r="E5905" i="13" s="1"/>
  <c r="B5894" i="13"/>
  <c r="B5895" i="13"/>
  <c r="E5895" i="13" s="1"/>
  <c r="B5896" i="13"/>
  <c r="B5897" i="13"/>
  <c r="B5898" i="13"/>
  <c r="B5899" i="13"/>
  <c r="E5899" i="13" s="1"/>
  <c r="B5900" i="13"/>
  <c r="B5901" i="13"/>
  <c r="B5902" i="13"/>
  <c r="B5903" i="13"/>
  <c r="B5904" i="13"/>
  <c r="B5893" i="13"/>
  <c r="B5882" i="13"/>
  <c r="B5883" i="13"/>
  <c r="B5884" i="13"/>
  <c r="E5884" i="13" s="1"/>
  <c r="B5885" i="13"/>
  <c r="B5886" i="13"/>
  <c r="B5887" i="13"/>
  <c r="B5888" i="13"/>
  <c r="B5889" i="13"/>
  <c r="B5890" i="13"/>
  <c r="B5891" i="13"/>
  <c r="B5892" i="13"/>
  <c r="B5881" i="13"/>
  <c r="B5870" i="13"/>
  <c r="B5871" i="13"/>
  <c r="B5872" i="13"/>
  <c r="B5873" i="13"/>
  <c r="E5873" i="13" s="1"/>
  <c r="B5874" i="13"/>
  <c r="B5875" i="13"/>
  <c r="B5876" i="13"/>
  <c r="B5877" i="13"/>
  <c r="B5878" i="13"/>
  <c r="B5879" i="13"/>
  <c r="B5880" i="13"/>
  <c r="B5869" i="13"/>
  <c r="B5858" i="13"/>
  <c r="B5859" i="13"/>
  <c r="B5860" i="13"/>
  <c r="B5861" i="13"/>
  <c r="B5862" i="13"/>
  <c r="B5863" i="13"/>
  <c r="B5864" i="13"/>
  <c r="B5865" i="13"/>
  <c r="B5866" i="13"/>
  <c r="B5867" i="13"/>
  <c r="B5868" i="13"/>
  <c r="B5857" i="13"/>
  <c r="B5846" i="13"/>
  <c r="B5847" i="13"/>
  <c r="B5848" i="13"/>
  <c r="B5849" i="13"/>
  <c r="B5850" i="13"/>
  <c r="B5851" i="13"/>
  <c r="B5852" i="13"/>
  <c r="B5853" i="13"/>
  <c r="B5854" i="13"/>
  <c r="B5855" i="13"/>
  <c r="E5855" i="13" s="1"/>
  <c r="B5856" i="13"/>
  <c r="B5845" i="13"/>
  <c r="B5834" i="13"/>
  <c r="B5835" i="13"/>
  <c r="B5836" i="13"/>
  <c r="B5837" i="13"/>
  <c r="B5838" i="13"/>
  <c r="B5839" i="13"/>
  <c r="B5840" i="13"/>
  <c r="E5840" i="13" s="1"/>
  <c r="B5841" i="13"/>
  <c r="B5842" i="13"/>
  <c r="B5843" i="13"/>
  <c r="B5844" i="13"/>
  <c r="B5833" i="13"/>
  <c r="B5822" i="13"/>
  <c r="B5823" i="13"/>
  <c r="B5824" i="13"/>
  <c r="B5825" i="13"/>
  <c r="B5826" i="13"/>
  <c r="B5827" i="13"/>
  <c r="B5828" i="13"/>
  <c r="B5829" i="13"/>
  <c r="E5829" i="13" s="1"/>
  <c r="B5830" i="13"/>
  <c r="B5831" i="13"/>
  <c r="B5832" i="13"/>
  <c r="B5821" i="13"/>
  <c r="B5810" i="13"/>
  <c r="B5811" i="13"/>
  <c r="B5812" i="13"/>
  <c r="B5813" i="13"/>
  <c r="B5814" i="13"/>
  <c r="B5815" i="13"/>
  <c r="B5816" i="13"/>
  <c r="B5817" i="13"/>
  <c r="B5818" i="13"/>
  <c r="B5819" i="13"/>
  <c r="B5820" i="13"/>
  <c r="B5809" i="13"/>
  <c r="B5798" i="13"/>
  <c r="B5799" i="13"/>
  <c r="B5800" i="13"/>
  <c r="B5801" i="13"/>
  <c r="B5802" i="13"/>
  <c r="B5803" i="13"/>
  <c r="B5804" i="13"/>
  <c r="B5805" i="13"/>
  <c r="E5805" i="13" s="1"/>
  <c r="B5806" i="13"/>
  <c r="B5807" i="13"/>
  <c r="E5807" i="13" s="1"/>
  <c r="B5808" i="13"/>
  <c r="B5797" i="13"/>
  <c r="B5786" i="13"/>
  <c r="B5787" i="13"/>
  <c r="B5788" i="13"/>
  <c r="B5789" i="13"/>
  <c r="B5790" i="13"/>
  <c r="B5791" i="13"/>
  <c r="B5792" i="13"/>
  <c r="B5793" i="13"/>
  <c r="B5794" i="13"/>
  <c r="B5795" i="13"/>
  <c r="B5796" i="13"/>
  <c r="B5785" i="13"/>
  <c r="B5774" i="13"/>
  <c r="B5775" i="13"/>
  <c r="B5776" i="13"/>
  <c r="B5777" i="13"/>
  <c r="B5778" i="13"/>
  <c r="B5779" i="13"/>
  <c r="B5780" i="13"/>
  <c r="B5781" i="13"/>
  <c r="B5782" i="13"/>
  <c r="B5783" i="13"/>
  <c r="B5784" i="13"/>
  <c r="B5773" i="13"/>
  <c r="S107" i="3"/>
  <c r="S108" i="3"/>
  <c r="S109" i="3"/>
  <c r="S110" i="3"/>
  <c r="S111" i="3"/>
  <c r="S112" i="3"/>
  <c r="T107" i="3"/>
  <c r="T108" i="3"/>
  <c r="T109" i="3"/>
  <c r="T110" i="3"/>
  <c r="T111" i="3"/>
  <c r="T112" i="3"/>
  <c r="T21" i="3"/>
  <c r="V19" i="3"/>
  <c r="V20" i="3"/>
  <c r="V124" i="3"/>
  <c r="V125" i="3"/>
  <c r="V126" i="3"/>
  <c r="V21" i="3"/>
  <c r="P204" i="3"/>
  <c r="P205" i="3"/>
  <c r="P206" i="3"/>
  <c r="P207" i="3"/>
  <c r="P208" i="3"/>
  <c r="P209" i="3"/>
  <c r="S126" i="3"/>
  <c r="P126" i="3"/>
  <c r="D126" i="3"/>
  <c r="P107" i="3"/>
  <c r="P108" i="3"/>
  <c r="P109" i="3"/>
  <c r="P110" i="3"/>
  <c r="P111" i="3"/>
  <c r="P112" i="3"/>
  <c r="P21" i="3"/>
  <c r="D21" i="3"/>
  <c r="S204" i="3"/>
  <c r="S205" i="3"/>
  <c r="S206" i="3"/>
  <c r="S207" i="3"/>
  <c r="S208" i="3"/>
  <c r="S209" i="3"/>
  <c r="E5915" i="13" l="1"/>
  <c r="E5795" i="13"/>
  <c r="E5819" i="13"/>
  <c r="E5831" i="13"/>
  <c r="E5843" i="13"/>
  <c r="E5867" i="13"/>
  <c r="E5879" i="13"/>
  <c r="E5891" i="13"/>
  <c r="E5903" i="13"/>
  <c r="E5862" i="13"/>
  <c r="E5784" i="13"/>
  <c r="E5783" i="13"/>
  <c r="E5794" i="13"/>
  <c r="E5806" i="13"/>
  <c r="E5818" i="13"/>
  <c r="E5830" i="13"/>
  <c r="E5842" i="13"/>
  <c r="E5854" i="13"/>
  <c r="E5866" i="13"/>
  <c r="E5878" i="13"/>
  <c r="E5890" i="13"/>
  <c r="E5902" i="13"/>
  <c r="E5914" i="13"/>
  <c r="E5926" i="13"/>
  <c r="E5782" i="13"/>
  <c r="E5793" i="13"/>
  <c r="E5817" i="13"/>
  <c r="E5841" i="13"/>
  <c r="E5853" i="13"/>
  <c r="E5865" i="13"/>
  <c r="E5877" i="13"/>
  <c r="E5889" i="13"/>
  <c r="E5901" i="13"/>
  <c r="E5913" i="13"/>
  <c r="E5925" i="13"/>
  <c r="E5781" i="13"/>
  <c r="E5792" i="13"/>
  <c r="E5804" i="13"/>
  <c r="E5816" i="13"/>
  <c r="E5828" i="13"/>
  <c r="E5852" i="13"/>
  <c r="E5864" i="13"/>
  <c r="E5876" i="13"/>
  <c r="E5888" i="13"/>
  <c r="E5900" i="13"/>
  <c r="E5912" i="13"/>
  <c r="E5924" i="13"/>
  <c r="E5779" i="13"/>
  <c r="E5791" i="13"/>
  <c r="E5803" i="13"/>
  <c r="E5815" i="13"/>
  <c r="E5827" i="13"/>
  <c r="E5839" i="13"/>
  <c r="E5851" i="13"/>
  <c r="E5863" i="13"/>
  <c r="E5875" i="13"/>
  <c r="E5887" i="13"/>
  <c r="E5911" i="13"/>
  <c r="E5923" i="13"/>
  <c r="E5778" i="13"/>
  <c r="E5790" i="13"/>
  <c r="E5802" i="13"/>
  <c r="E5814" i="13"/>
  <c r="E5826" i="13"/>
  <c r="E5838" i="13"/>
  <c r="E5850" i="13"/>
  <c r="E5874" i="13"/>
  <c r="E5886" i="13"/>
  <c r="E5898" i="13"/>
  <c r="E5910" i="13"/>
  <c r="E5922" i="13"/>
  <c r="E5777" i="13"/>
  <c r="E5789" i="13"/>
  <c r="E5801" i="13"/>
  <c r="E5813" i="13"/>
  <c r="E5825" i="13"/>
  <c r="E5837" i="13"/>
  <c r="E5849" i="13"/>
  <c r="E5861" i="13"/>
  <c r="E5885" i="13"/>
  <c r="E5897" i="13"/>
  <c r="E5921" i="13"/>
  <c r="E5776" i="13"/>
  <c r="E5788" i="13"/>
  <c r="E5800" i="13"/>
  <c r="E5812" i="13"/>
  <c r="E5824" i="13"/>
  <c r="E5836" i="13"/>
  <c r="E5848" i="13"/>
  <c r="E5860" i="13"/>
  <c r="E5872" i="13"/>
  <c r="E5896" i="13"/>
  <c r="E5908" i="13"/>
  <c r="E5920" i="13"/>
  <c r="E5775" i="13"/>
  <c r="E5787" i="13"/>
  <c r="E5799" i="13"/>
  <c r="E5811" i="13"/>
  <c r="E5823" i="13"/>
  <c r="E5835" i="13"/>
  <c r="E5847" i="13"/>
  <c r="E5859" i="13"/>
  <c r="E5871" i="13"/>
  <c r="E5883" i="13"/>
  <c r="E5907" i="13"/>
  <c r="E5919" i="13"/>
  <c r="E5774" i="13"/>
  <c r="E5786" i="13"/>
  <c r="E5798" i="13"/>
  <c r="E5810" i="13"/>
  <c r="E5822" i="13"/>
  <c r="E5834" i="13"/>
  <c r="E5846" i="13"/>
  <c r="E5858" i="13"/>
  <c r="E5870" i="13"/>
  <c r="E5882" i="13"/>
  <c r="E5894" i="13"/>
  <c r="E5906" i="13"/>
  <c r="E5918" i="13"/>
  <c r="E5785" i="13"/>
  <c r="E5797" i="13"/>
  <c r="E5809" i="13"/>
  <c r="E5821" i="13"/>
  <c r="E5833" i="13"/>
  <c r="E5845" i="13"/>
  <c r="E5857" i="13"/>
  <c r="E5869" i="13"/>
  <c r="E5881" i="13"/>
  <c r="E5893" i="13"/>
  <c r="E5917" i="13"/>
  <c r="E5773" i="13"/>
  <c r="E5796" i="13"/>
  <c r="E5808" i="13"/>
  <c r="E5820" i="13"/>
  <c r="E5832" i="13"/>
  <c r="E5844" i="13"/>
  <c r="E5856" i="13"/>
  <c r="E5868" i="13"/>
  <c r="E5880" i="13"/>
  <c r="E5892" i="13"/>
  <c r="E5904" i="13"/>
  <c r="E5916" i="13"/>
  <c r="E5928" i="13"/>
  <c r="E5780" i="13"/>
  <c r="B5695" i="13"/>
  <c r="C5695" i="13"/>
  <c r="B5696" i="13"/>
  <c r="C5696" i="13"/>
  <c r="B5697" i="13"/>
  <c r="C5697" i="13"/>
  <c r="B5698" i="13"/>
  <c r="C5698" i="13"/>
  <c r="B5699" i="13"/>
  <c r="C5699" i="13"/>
  <c r="B5700" i="13"/>
  <c r="C5700" i="13"/>
  <c r="B5701" i="13"/>
  <c r="C5701" i="13"/>
  <c r="B5702" i="13"/>
  <c r="C5702" i="13"/>
  <c r="B5703" i="13"/>
  <c r="C5703" i="13"/>
  <c r="B5704" i="13"/>
  <c r="C5704" i="13"/>
  <c r="B5705" i="13"/>
  <c r="C5705" i="13"/>
  <c r="B5706" i="13"/>
  <c r="C5706" i="13"/>
  <c r="B5707" i="13"/>
  <c r="C5707" i="13"/>
  <c r="B5708" i="13"/>
  <c r="C5708" i="13"/>
  <c r="B5709" i="13"/>
  <c r="C5709" i="13"/>
  <c r="B5710" i="13"/>
  <c r="C5710" i="13"/>
  <c r="B5711" i="13"/>
  <c r="C5711" i="13"/>
  <c r="B5712" i="13"/>
  <c r="C5712" i="13"/>
  <c r="B5713" i="13"/>
  <c r="C5713" i="13"/>
  <c r="B5714" i="13"/>
  <c r="C5714" i="13"/>
  <c r="B5715" i="13"/>
  <c r="C5715" i="13"/>
  <c r="B5716" i="13"/>
  <c r="C5716" i="13"/>
  <c r="B5717" i="13"/>
  <c r="C5717" i="13"/>
  <c r="B5718" i="13"/>
  <c r="C5718" i="13"/>
  <c r="B5719" i="13"/>
  <c r="C5719" i="13"/>
  <c r="B5720" i="13"/>
  <c r="C5720" i="13"/>
  <c r="B5721" i="13"/>
  <c r="C5721" i="13"/>
  <c r="B5722" i="13"/>
  <c r="C5722" i="13"/>
  <c r="B5723" i="13"/>
  <c r="C5723" i="13"/>
  <c r="B5724" i="13"/>
  <c r="C5724" i="13"/>
  <c r="B5725" i="13"/>
  <c r="C5725" i="13"/>
  <c r="B5726" i="13"/>
  <c r="C5726" i="13"/>
  <c r="B5727" i="13"/>
  <c r="C5727" i="13"/>
  <c r="B5728" i="13"/>
  <c r="C5728" i="13"/>
  <c r="B5729" i="13"/>
  <c r="C5729" i="13"/>
  <c r="B5730" i="13"/>
  <c r="C5730" i="13"/>
  <c r="B5731" i="13"/>
  <c r="C5731" i="13"/>
  <c r="B5732" i="13"/>
  <c r="C5732" i="13"/>
  <c r="B5733" i="13"/>
  <c r="C5733" i="13"/>
  <c r="B5734" i="13"/>
  <c r="C5734" i="13"/>
  <c r="B5735" i="13"/>
  <c r="C5735" i="13"/>
  <c r="B5736" i="13"/>
  <c r="C5736" i="13"/>
  <c r="B5737" i="13"/>
  <c r="C5737" i="13"/>
  <c r="B5738" i="13"/>
  <c r="C5738" i="13"/>
  <c r="B5739" i="13"/>
  <c r="C5739" i="13"/>
  <c r="B5740" i="13"/>
  <c r="E5740" i="13" s="1"/>
  <c r="C5740" i="13"/>
  <c r="B5741" i="13"/>
  <c r="C5741" i="13"/>
  <c r="B5742" i="13"/>
  <c r="C5742" i="13"/>
  <c r="B5743" i="13"/>
  <c r="C5743" i="13"/>
  <c r="B5744" i="13"/>
  <c r="C5744" i="13"/>
  <c r="B5745" i="13"/>
  <c r="E5745" i="13" s="1"/>
  <c r="C5745" i="13"/>
  <c r="B5746" i="13"/>
  <c r="C5746" i="13"/>
  <c r="B5747" i="13"/>
  <c r="C5747" i="13"/>
  <c r="B5748" i="13"/>
  <c r="C5748" i="13"/>
  <c r="B5749" i="13"/>
  <c r="E5749" i="13" s="1"/>
  <c r="C5749" i="13"/>
  <c r="B5750" i="13"/>
  <c r="C5750" i="13"/>
  <c r="B5751" i="13"/>
  <c r="E5751" i="13" s="1"/>
  <c r="C5751" i="13"/>
  <c r="B5752" i="13"/>
  <c r="E5752" i="13" s="1"/>
  <c r="C5752" i="13"/>
  <c r="B5753" i="13"/>
  <c r="C5753" i="13"/>
  <c r="B5754" i="13"/>
  <c r="C5754" i="13"/>
  <c r="B5755" i="13"/>
  <c r="E5755" i="13" s="1"/>
  <c r="C5755" i="13"/>
  <c r="B5756" i="13"/>
  <c r="C5756" i="13"/>
  <c r="B5757" i="13"/>
  <c r="E5757" i="13" s="1"/>
  <c r="C5757" i="13"/>
  <c r="B5758" i="13"/>
  <c r="C5758" i="13"/>
  <c r="B5759" i="13"/>
  <c r="C5759" i="13"/>
  <c r="B5760" i="13"/>
  <c r="C5760" i="13"/>
  <c r="B5761" i="13"/>
  <c r="E5761" i="13" s="1"/>
  <c r="C5761" i="13"/>
  <c r="B5762" i="13"/>
  <c r="C5762" i="13"/>
  <c r="B5763" i="13"/>
  <c r="E5763" i="13" s="1"/>
  <c r="C5763" i="13"/>
  <c r="B5764" i="13"/>
  <c r="E5764" i="13" s="1"/>
  <c r="C5764" i="13"/>
  <c r="B5765" i="13"/>
  <c r="C5765" i="13"/>
  <c r="B5766" i="13"/>
  <c r="C5766" i="13"/>
  <c r="B5767" i="13"/>
  <c r="E5767" i="13" s="1"/>
  <c r="C5767" i="13"/>
  <c r="B5768" i="13"/>
  <c r="C5768" i="13"/>
  <c r="B5769" i="13"/>
  <c r="E5769" i="13" s="1"/>
  <c r="C5769" i="13"/>
  <c r="B5770" i="13"/>
  <c r="C5770" i="13"/>
  <c r="B5771" i="13"/>
  <c r="C5771" i="13"/>
  <c r="B5772" i="13"/>
  <c r="C5772" i="13"/>
  <c r="C5694" i="13"/>
  <c r="B5694" i="13"/>
  <c r="C5607" i="13"/>
  <c r="C5608" i="13"/>
  <c r="C5609" i="13"/>
  <c r="C5610" i="13"/>
  <c r="C5611" i="13"/>
  <c r="C5612" i="13"/>
  <c r="C5613" i="13"/>
  <c r="C5614" i="13"/>
  <c r="C5615" i="13"/>
  <c r="C5616" i="13"/>
  <c r="C5617" i="13"/>
  <c r="C5618" i="13"/>
  <c r="C5619" i="13"/>
  <c r="C5620" i="13"/>
  <c r="C5621" i="13"/>
  <c r="C5622" i="13"/>
  <c r="C5623" i="13"/>
  <c r="C5624" i="13"/>
  <c r="C5625" i="13"/>
  <c r="C5626" i="13"/>
  <c r="C5627" i="13"/>
  <c r="C5628" i="13"/>
  <c r="C5629" i="13"/>
  <c r="C5630" i="13"/>
  <c r="C5631" i="13"/>
  <c r="C5632" i="13"/>
  <c r="C5633" i="13"/>
  <c r="C5634" i="13"/>
  <c r="C5635" i="13"/>
  <c r="C5636" i="13"/>
  <c r="C5637" i="13"/>
  <c r="C5638" i="13"/>
  <c r="C5639" i="13"/>
  <c r="C5640" i="13"/>
  <c r="C5641" i="13"/>
  <c r="C5642" i="13"/>
  <c r="C5643" i="13"/>
  <c r="C5644" i="13"/>
  <c r="C5645" i="13"/>
  <c r="C5646" i="13"/>
  <c r="C5647" i="13"/>
  <c r="C5648" i="13"/>
  <c r="C5649" i="13"/>
  <c r="C5650" i="13"/>
  <c r="C5651" i="13"/>
  <c r="C5652" i="13"/>
  <c r="C5653" i="13"/>
  <c r="C5654" i="13"/>
  <c r="C5655" i="13"/>
  <c r="C5656" i="13"/>
  <c r="C5657" i="13"/>
  <c r="C5658" i="13"/>
  <c r="C5659" i="13"/>
  <c r="C5660" i="13"/>
  <c r="C5661" i="13"/>
  <c r="C5662" i="13"/>
  <c r="C5663" i="13"/>
  <c r="C5664" i="13"/>
  <c r="C5665" i="13"/>
  <c r="C5666" i="13"/>
  <c r="C5667" i="13"/>
  <c r="C5668" i="13"/>
  <c r="C5669" i="13"/>
  <c r="C5670" i="13"/>
  <c r="C5671" i="13"/>
  <c r="C5672" i="13"/>
  <c r="C5673" i="13"/>
  <c r="C5674" i="13"/>
  <c r="C5675" i="13"/>
  <c r="C5676" i="13"/>
  <c r="C5677" i="13"/>
  <c r="C5678" i="13"/>
  <c r="C5679" i="13"/>
  <c r="C5680" i="13"/>
  <c r="C5681" i="13"/>
  <c r="C5682" i="13"/>
  <c r="C5683" i="13"/>
  <c r="C5684" i="13"/>
  <c r="C5685" i="13"/>
  <c r="C5686" i="13"/>
  <c r="C5687" i="13"/>
  <c r="C5688" i="13"/>
  <c r="C5689" i="13"/>
  <c r="C5690" i="13"/>
  <c r="C5691" i="13"/>
  <c r="C5692" i="13"/>
  <c r="C5693" i="13"/>
  <c r="C5606" i="13"/>
  <c r="C5605" i="13"/>
  <c r="B5607" i="13"/>
  <c r="B5608" i="13"/>
  <c r="B5609" i="13"/>
  <c r="B5610" i="13"/>
  <c r="B5611" i="13"/>
  <c r="B5612" i="13"/>
  <c r="B5613" i="13"/>
  <c r="B5614" i="13"/>
  <c r="B5615" i="13"/>
  <c r="B5616" i="13"/>
  <c r="B5617" i="13"/>
  <c r="B5618" i="13"/>
  <c r="B5619" i="13"/>
  <c r="B5620" i="13"/>
  <c r="B5621" i="13"/>
  <c r="B5622" i="13"/>
  <c r="B5623" i="13"/>
  <c r="B5624" i="13"/>
  <c r="B5625" i="13"/>
  <c r="B5626" i="13"/>
  <c r="B5627" i="13"/>
  <c r="B5628" i="13"/>
  <c r="B5629" i="13"/>
  <c r="B5630" i="13"/>
  <c r="B5631" i="13"/>
  <c r="B5632" i="13"/>
  <c r="B5633" i="13"/>
  <c r="B5634" i="13"/>
  <c r="B5635" i="13"/>
  <c r="B5636" i="13"/>
  <c r="B5637" i="13"/>
  <c r="B5638" i="13"/>
  <c r="B5639" i="13"/>
  <c r="B5640" i="13"/>
  <c r="B5641" i="13"/>
  <c r="B5642" i="13"/>
  <c r="B5643" i="13"/>
  <c r="B5644" i="13"/>
  <c r="B5645" i="13"/>
  <c r="B5646" i="13"/>
  <c r="B5647" i="13"/>
  <c r="B5648" i="13"/>
  <c r="B5649" i="13"/>
  <c r="B5650" i="13"/>
  <c r="B5651" i="13"/>
  <c r="B5652" i="13"/>
  <c r="B5653" i="13"/>
  <c r="B5654" i="13"/>
  <c r="B5655" i="13"/>
  <c r="B5656" i="13"/>
  <c r="B5657" i="13"/>
  <c r="B5658" i="13"/>
  <c r="B5659" i="13"/>
  <c r="B5660" i="13"/>
  <c r="B5661" i="13"/>
  <c r="B5662" i="13"/>
  <c r="B5663" i="13"/>
  <c r="B5664" i="13"/>
  <c r="B5665" i="13"/>
  <c r="B5666" i="13"/>
  <c r="B5667" i="13"/>
  <c r="B5668" i="13"/>
  <c r="B5669" i="13"/>
  <c r="B5670" i="13"/>
  <c r="B5671" i="13"/>
  <c r="B5672" i="13"/>
  <c r="B5673" i="13"/>
  <c r="B5674" i="13"/>
  <c r="B5675" i="13"/>
  <c r="B5676" i="13"/>
  <c r="B5677" i="13"/>
  <c r="B5678" i="13"/>
  <c r="B5679" i="13"/>
  <c r="B5680" i="13"/>
  <c r="B5681" i="13"/>
  <c r="B5682" i="13"/>
  <c r="B5683" i="13"/>
  <c r="B5684" i="13"/>
  <c r="B5685" i="13"/>
  <c r="B5686" i="13"/>
  <c r="B5687" i="13"/>
  <c r="B5688" i="13"/>
  <c r="B5689" i="13"/>
  <c r="B5690" i="13"/>
  <c r="B5691" i="13"/>
  <c r="B5692" i="13"/>
  <c r="B5693" i="13"/>
  <c r="B5606" i="13"/>
  <c r="B5605" i="13"/>
  <c r="E5758" i="13" l="1"/>
  <c r="E5746" i="13"/>
  <c r="E5734" i="13"/>
  <c r="E5770" i="13"/>
  <c r="E5722" i="13"/>
  <c r="E5710" i="13"/>
  <c r="E5698" i="13"/>
  <c r="E5693" i="13"/>
  <c r="E5737" i="13"/>
  <c r="E5733" i="13"/>
  <c r="E5725" i="13"/>
  <c r="E5721" i="13"/>
  <c r="E5713" i="13"/>
  <c r="E5709" i="13"/>
  <c r="E5701" i="13"/>
  <c r="E5697" i="13"/>
  <c r="E5728" i="13"/>
  <c r="E5716" i="13"/>
  <c r="E5704" i="13"/>
  <c r="E5743" i="13"/>
  <c r="E5739" i="13"/>
  <c r="E5731" i="13"/>
  <c r="E5727" i="13"/>
  <c r="E5719" i="13"/>
  <c r="E5715" i="13"/>
  <c r="E5707" i="13"/>
  <c r="E5703" i="13"/>
  <c r="E5695" i="13"/>
  <c r="E5692" i="13"/>
  <c r="E5768" i="13"/>
  <c r="E5762" i="13"/>
  <c r="E5756" i="13"/>
  <c r="E5750" i="13"/>
  <c r="E5744" i="13"/>
  <c r="E5738" i="13"/>
  <c r="E5732" i="13"/>
  <c r="E5726" i="13"/>
  <c r="E5720" i="13"/>
  <c r="E5714" i="13"/>
  <c r="E5708" i="13"/>
  <c r="E5702" i="13"/>
  <c r="E5696" i="13"/>
  <c r="E5771" i="13"/>
  <c r="E5765" i="13"/>
  <c r="E5759" i="13"/>
  <c r="E5753" i="13"/>
  <c r="E5747" i="13"/>
  <c r="E5741" i="13"/>
  <c r="E5735" i="13"/>
  <c r="E5729" i="13"/>
  <c r="E5723" i="13"/>
  <c r="E5717" i="13"/>
  <c r="E5711" i="13"/>
  <c r="E5705" i="13"/>
  <c r="E5699" i="13"/>
  <c r="E5736" i="13"/>
  <c r="E5700" i="13"/>
  <c r="E5766" i="13"/>
  <c r="E5772" i="13"/>
  <c r="E5718" i="13"/>
  <c r="E5742" i="13"/>
  <c r="E5754" i="13"/>
  <c r="E5706" i="13"/>
  <c r="E5730" i="13"/>
  <c r="E5760" i="13"/>
  <c r="E5712" i="13"/>
  <c r="E5724" i="13"/>
  <c r="E5748" i="13"/>
  <c r="E5694" i="13"/>
  <c r="E5637" i="13"/>
  <c r="E5690" i="13"/>
  <c r="E5666" i="13"/>
  <c r="E5630" i="13"/>
  <c r="E5678" i="13"/>
  <c r="E5654" i="13"/>
  <c r="E5642" i="13"/>
  <c r="E5618" i="13"/>
  <c r="E5691" i="13"/>
  <c r="E5686" i="13"/>
  <c r="E5674" i="13"/>
  <c r="E5662" i="13"/>
  <c r="E5650" i="13"/>
  <c r="E5638" i="13"/>
  <c r="E5626" i="13"/>
  <c r="E5614" i="13"/>
  <c r="E5679" i="13"/>
  <c r="E5628" i="13"/>
  <c r="E5664" i="13"/>
  <c r="E5652" i="13"/>
  <c r="E5640" i="13"/>
  <c r="E5616" i="13"/>
  <c r="E5676" i="13"/>
  <c r="E5688" i="13"/>
  <c r="E5649" i="13"/>
  <c r="E5667" i="13"/>
  <c r="E5655" i="13"/>
  <c r="E5643" i="13"/>
  <c r="E5631" i="13"/>
  <c r="E5619" i="13"/>
  <c r="E5607" i="13"/>
  <c r="E5689" i="13"/>
  <c r="E5677" i="13"/>
  <c r="E5665" i="13"/>
  <c r="E5653" i="13"/>
  <c r="E5641" i="13"/>
  <c r="E5629" i="13"/>
  <c r="E5617" i="13"/>
  <c r="E5687" i="13"/>
  <c r="E5675" i="13"/>
  <c r="E5663" i="13"/>
  <c r="E5651" i="13"/>
  <c r="E5639" i="13"/>
  <c r="E5627" i="13"/>
  <c r="E5615" i="13"/>
  <c r="E5685" i="13"/>
  <c r="E5673" i="13"/>
  <c r="E5661" i="13"/>
  <c r="E5625" i="13"/>
  <c r="E5613" i="13"/>
  <c r="E5672" i="13"/>
  <c r="E5660" i="13"/>
  <c r="E5648" i="13"/>
  <c r="E5636" i="13"/>
  <c r="E5624" i="13"/>
  <c r="E5612" i="13"/>
  <c r="E5605" i="13"/>
  <c r="E5671" i="13"/>
  <c r="E5647" i="13"/>
  <c r="E5623" i="13"/>
  <c r="E5683" i="13"/>
  <c r="E5659" i="13"/>
  <c r="E5635" i="13"/>
  <c r="E5611" i="13"/>
  <c r="E5606" i="13"/>
  <c r="E5682" i="13"/>
  <c r="E5670" i="13"/>
  <c r="E5658" i="13"/>
  <c r="E5646" i="13"/>
  <c r="E5634" i="13"/>
  <c r="E5622" i="13"/>
  <c r="E5610" i="13"/>
  <c r="E5681" i="13"/>
  <c r="E5657" i="13"/>
  <c r="E5633" i="13"/>
  <c r="E5621" i="13"/>
  <c r="E5609" i="13"/>
  <c r="E5669" i="13"/>
  <c r="E5645" i="13"/>
  <c r="E5680" i="13"/>
  <c r="E5668" i="13"/>
  <c r="E5656" i="13"/>
  <c r="E5644" i="13"/>
  <c r="E5632" i="13"/>
  <c r="E5620" i="13"/>
  <c r="E5608" i="13"/>
  <c r="E5684" i="13"/>
  <c r="C1473" i="13"/>
  <c r="C1505" i="13"/>
  <c r="C5012" i="13"/>
  <c r="B1446" i="13"/>
  <c r="S136" i="3"/>
  <c r="B1452" i="13"/>
  <c r="S138" i="3"/>
  <c r="S143" i="3"/>
  <c r="S148" i="3"/>
  <c r="S150" i="3"/>
  <c r="S152" i="3"/>
  <c r="S155" i="3"/>
  <c r="S160" i="3"/>
  <c r="S161" i="3"/>
  <c r="S162" i="3"/>
  <c r="S167" i="3"/>
  <c r="S172" i="3"/>
  <c r="B1488" i="13"/>
  <c r="S174" i="3"/>
  <c r="S176" i="3"/>
  <c r="S184" i="3"/>
  <c r="S185" i="3"/>
  <c r="S186" i="3"/>
  <c r="B5005" i="13"/>
  <c r="S194" i="3"/>
  <c r="B5007" i="13"/>
  <c r="S196" i="3"/>
  <c r="S198" i="3"/>
  <c r="B5011" i="13"/>
  <c r="B5012" i="13"/>
  <c r="B5013" i="13"/>
  <c r="S202" i="3"/>
  <c r="S212" i="3"/>
  <c r="S214" i="3"/>
  <c r="S215" i="3"/>
  <c r="S216" i="3"/>
  <c r="S218" i="3"/>
  <c r="B1513" i="13"/>
  <c r="S222" i="3"/>
  <c r="B1517" i="13"/>
  <c r="B1119" i="13"/>
  <c r="E1119" i="13" s="1"/>
  <c r="B1130" i="13"/>
  <c r="E1130" i="13" s="1"/>
  <c r="B5457" i="11"/>
  <c r="B115" i="13"/>
  <c r="E115" i="13" s="1"/>
  <c r="N124" i="1"/>
  <c r="O124" i="1" s="1"/>
  <c r="B116" i="13"/>
  <c r="E116" i="13" s="1"/>
  <c r="B118" i="13"/>
  <c r="E118" i="13" s="1"/>
  <c r="B120" i="13"/>
  <c r="E120" i="13" s="1"/>
  <c r="B106" i="11"/>
  <c r="B122" i="13"/>
  <c r="E122" i="13" s="1"/>
  <c r="B123" i="13"/>
  <c r="E123" i="13" s="1"/>
  <c r="B124" i="13"/>
  <c r="E124" i="13" s="1"/>
  <c r="B5602" i="13"/>
  <c r="E5602" i="13" s="1"/>
  <c r="B5603" i="13"/>
  <c r="E5603" i="13" s="1"/>
  <c r="B5604" i="13"/>
  <c r="E5604" i="13" s="1"/>
  <c r="B5601" i="13"/>
  <c r="E5601" i="13" s="1"/>
  <c r="B5598" i="13"/>
  <c r="E5598" i="13" s="1"/>
  <c r="B5599" i="13"/>
  <c r="E5599" i="13" s="1"/>
  <c r="B5600" i="13"/>
  <c r="E5600" i="13" s="1"/>
  <c r="B5597" i="13"/>
  <c r="E5597" i="13" s="1"/>
  <c r="B5585" i="13"/>
  <c r="E5585" i="13" s="1"/>
  <c r="B5594" i="13"/>
  <c r="E5594" i="13" s="1"/>
  <c r="B5595" i="13"/>
  <c r="E5595" i="13" s="1"/>
  <c r="B5596" i="13"/>
  <c r="E5596" i="13" s="1"/>
  <c r="B5593" i="13"/>
  <c r="E5593" i="13" s="1"/>
  <c r="B5590" i="13"/>
  <c r="E5590" i="13" s="1"/>
  <c r="B5591" i="13"/>
  <c r="E5591" i="13" s="1"/>
  <c r="B5592" i="13"/>
  <c r="E5592" i="13" s="1"/>
  <c r="B5589" i="13"/>
  <c r="E5589" i="13" s="1"/>
  <c r="B5586" i="13"/>
  <c r="E5586" i="13" s="1"/>
  <c r="B5587" i="13"/>
  <c r="E5587" i="13" s="1"/>
  <c r="B5588" i="13"/>
  <c r="E5588" i="13" s="1"/>
  <c r="I9" i="15"/>
  <c r="J9" i="15" s="1"/>
  <c r="I10" i="15"/>
  <c r="J10" i="15" s="1"/>
  <c r="I12" i="15"/>
  <c r="J12" i="15" s="1"/>
  <c r="I8" i="15"/>
  <c r="J8" i="15" s="1"/>
  <c r="D4" i="15"/>
  <c r="E4" i="15"/>
  <c r="F4" i="15"/>
  <c r="H4" i="15"/>
  <c r="G4" i="15"/>
  <c r="B5544" i="13" a="1"/>
  <c r="B5544" i="13" s="1"/>
  <c r="E5544" i="13" s="1"/>
  <c r="B5545" i="13" a="1"/>
  <c r="B5545" i="13" s="1"/>
  <c r="E5545" i="13" s="1"/>
  <c r="B5546" i="13" a="1"/>
  <c r="B5546" i="13" s="1"/>
  <c r="E5546" i="13" s="1"/>
  <c r="B5547" i="13" a="1"/>
  <c r="B5547" i="13" s="1"/>
  <c r="E5547" i="13" s="1"/>
  <c r="B5548" i="13" a="1"/>
  <c r="B5548" i="13" s="1"/>
  <c r="E5548" i="13" s="1"/>
  <c r="B5549" i="13" a="1"/>
  <c r="B5549" i="13" s="1"/>
  <c r="E5549" i="13" s="1"/>
  <c r="B5550" i="13" a="1"/>
  <c r="B5550" i="13" s="1"/>
  <c r="E5550" i="13" s="1"/>
  <c r="B5551" i="13" a="1"/>
  <c r="B5551" i="13" s="1"/>
  <c r="E5551" i="13" s="1"/>
  <c r="B5552" i="13" a="1"/>
  <c r="B5552" i="13" s="1"/>
  <c r="E5552" i="13" s="1"/>
  <c r="B5553" i="13" a="1"/>
  <c r="B5553" i="13" s="1"/>
  <c r="E5553" i="13" s="1"/>
  <c r="B5554" i="13" a="1"/>
  <c r="B5554" i="13" s="1"/>
  <c r="E5554" i="13" s="1"/>
  <c r="B5555" i="13" a="1"/>
  <c r="B5555" i="13" s="1"/>
  <c r="E5555" i="13" s="1"/>
  <c r="B5556" i="13" a="1"/>
  <c r="B5556" i="13" s="1"/>
  <c r="E5556" i="13" s="1"/>
  <c r="B5557" i="13" a="1"/>
  <c r="B5557" i="13" s="1"/>
  <c r="E5557" i="13" s="1"/>
  <c r="B5558" i="13" a="1"/>
  <c r="B5558" i="13" s="1"/>
  <c r="E5558" i="13" s="1"/>
  <c r="B5559" i="13" a="1"/>
  <c r="B5559" i="13" s="1"/>
  <c r="E5559" i="13" s="1"/>
  <c r="B5560" i="13" a="1"/>
  <c r="B5560" i="13" s="1"/>
  <c r="E5560" i="13" s="1"/>
  <c r="B5561" i="13" a="1"/>
  <c r="B5561" i="13" s="1"/>
  <c r="E5561" i="13" s="1"/>
  <c r="B5562" i="13" a="1"/>
  <c r="B5562" i="13" s="1"/>
  <c r="E5562" i="13" s="1"/>
  <c r="B5564" i="13" a="1"/>
  <c r="B5564" i="13" s="1"/>
  <c r="E5564" i="13" s="1"/>
  <c r="B5565" i="13" a="1"/>
  <c r="B5565" i="13" s="1"/>
  <c r="E5565" i="13" s="1"/>
  <c r="B5566" i="13" a="1"/>
  <c r="B5566" i="13" s="1"/>
  <c r="E5566" i="13" s="1"/>
  <c r="B5567" i="13" a="1"/>
  <c r="B5567" i="13" s="1"/>
  <c r="E5567" i="13" s="1"/>
  <c r="B5568" i="13" a="1"/>
  <c r="B5568" i="13" s="1"/>
  <c r="E5568" i="13" s="1"/>
  <c r="B5569" i="13" a="1"/>
  <c r="B5569" i="13" s="1"/>
  <c r="E5569" i="13" s="1"/>
  <c r="B5570" i="13" a="1"/>
  <c r="B5570" i="13" s="1"/>
  <c r="E5570" i="13" s="1"/>
  <c r="B5571" i="13" a="1"/>
  <c r="B5571" i="13" s="1"/>
  <c r="E5571" i="13" s="1"/>
  <c r="B5572" i="13" a="1"/>
  <c r="B5572" i="13" s="1"/>
  <c r="E5572" i="13" s="1"/>
  <c r="B5573" i="13" a="1"/>
  <c r="B5573" i="13" s="1"/>
  <c r="E5573" i="13" s="1"/>
  <c r="B5574" i="13" a="1"/>
  <c r="B5574" i="13" s="1"/>
  <c r="E5574" i="13" s="1"/>
  <c r="B5576" i="13" a="1"/>
  <c r="B5576" i="13" s="1"/>
  <c r="E5576" i="13" s="1"/>
  <c r="B5577" i="13" a="1"/>
  <c r="B5577" i="13" s="1"/>
  <c r="E5577" i="13" s="1"/>
  <c r="B5578" i="13" a="1"/>
  <c r="B5578" i="13" s="1"/>
  <c r="E5578" i="13" s="1"/>
  <c r="B5579" i="13" a="1"/>
  <c r="B5579" i="13" s="1"/>
  <c r="E5579" i="13" s="1"/>
  <c r="B5580" i="13" a="1"/>
  <c r="B5580" i="13" s="1"/>
  <c r="E5580" i="13" s="1"/>
  <c r="B5581" i="13" a="1"/>
  <c r="B5581" i="13" s="1"/>
  <c r="E5581" i="13" s="1"/>
  <c r="B5582" i="13" a="1"/>
  <c r="B5582" i="13" s="1"/>
  <c r="E5582" i="13" s="1"/>
  <c r="B5543" i="13" a="1"/>
  <c r="B5543" i="13" s="1"/>
  <c r="E5543" i="13" s="1"/>
  <c r="B5542" i="13"/>
  <c r="E5542" i="13" s="1"/>
  <c r="B5541" i="13"/>
  <c r="E5541" i="13" s="1"/>
  <c r="B5540" i="13"/>
  <c r="E5540" i="13" s="1"/>
  <c r="B5539" i="13"/>
  <c r="E5539" i="13" s="1"/>
  <c r="B5538" i="13"/>
  <c r="E5538" i="13" s="1"/>
  <c r="B5537" i="13"/>
  <c r="E5537" i="13" s="1"/>
  <c r="B5536" i="13"/>
  <c r="E5536" i="13" s="1"/>
  <c r="B5535" i="13"/>
  <c r="E5535" i="13" s="1"/>
  <c r="B5534" i="13"/>
  <c r="E5534" i="13" s="1"/>
  <c r="B5533" i="13"/>
  <c r="E5533" i="13" s="1"/>
  <c r="B5532" i="13"/>
  <c r="E5532" i="13" s="1"/>
  <c r="B5531" i="13"/>
  <c r="E5531" i="13" s="1"/>
  <c r="B5530" i="13"/>
  <c r="E5530" i="13" s="1"/>
  <c r="B5529" i="13"/>
  <c r="E5529" i="13" s="1"/>
  <c r="B5528" i="13"/>
  <c r="E5528" i="13" s="1"/>
  <c r="B5527" i="13"/>
  <c r="E5527" i="13" s="1"/>
  <c r="B5526" i="13"/>
  <c r="E5526" i="13" s="1"/>
  <c r="B5525" i="13"/>
  <c r="E5525" i="13" s="1"/>
  <c r="B5524" i="13"/>
  <c r="E5524" i="13" s="1"/>
  <c r="B5523" i="13"/>
  <c r="E5523" i="13" s="1"/>
  <c r="B5522" i="13"/>
  <c r="E5522" i="13" s="1"/>
  <c r="B5521" i="13"/>
  <c r="E5521" i="13" s="1"/>
  <c r="B5520" i="13"/>
  <c r="E5520" i="13" s="1"/>
  <c r="B5519" i="13"/>
  <c r="E5519" i="13" s="1"/>
  <c r="B5518" i="13"/>
  <c r="E5518" i="13" s="1"/>
  <c r="B5517" i="13"/>
  <c r="E5517" i="13" s="1"/>
  <c r="B5516" i="13"/>
  <c r="E5516" i="13" s="1"/>
  <c r="B5515" i="13"/>
  <c r="E5515" i="13" s="1"/>
  <c r="B5514" i="13"/>
  <c r="E5514" i="13" s="1"/>
  <c r="B5513" i="13"/>
  <c r="E5513" i="13" s="1"/>
  <c r="B5512" i="13"/>
  <c r="E5512" i="13" s="1"/>
  <c r="B5511" i="13"/>
  <c r="E5511" i="13" s="1"/>
  <c r="B5510" i="13"/>
  <c r="E5510" i="13" s="1"/>
  <c r="B5509" i="13"/>
  <c r="E5509" i="13" s="1"/>
  <c r="B5508" i="13"/>
  <c r="E5508" i="13" s="1"/>
  <c r="B5507" i="13"/>
  <c r="E5507" i="13" s="1"/>
  <c r="B5506" i="13"/>
  <c r="E5506" i="13" s="1"/>
  <c r="B5505" i="13"/>
  <c r="E5505" i="13" s="1"/>
  <c r="B5504" i="13"/>
  <c r="E5504" i="13" s="1"/>
  <c r="B5503" i="13"/>
  <c r="E5503" i="13" s="1"/>
  <c r="B5502" i="13"/>
  <c r="E5502" i="13" s="1"/>
  <c r="B5501" i="13"/>
  <c r="E5501" i="13" s="1"/>
  <c r="B5500" i="13"/>
  <c r="E5500" i="13" s="1"/>
  <c r="B5499" i="13"/>
  <c r="E5499" i="13" s="1"/>
  <c r="B5498" i="13"/>
  <c r="E5498" i="13" s="1"/>
  <c r="B5497" i="13"/>
  <c r="E5497" i="13" s="1"/>
  <c r="B5496" i="13"/>
  <c r="E5496" i="13" s="1"/>
  <c r="B5495" i="13"/>
  <c r="E5495" i="13" s="1"/>
  <c r="B5494" i="13"/>
  <c r="E5494" i="13" s="1"/>
  <c r="B5493" i="13"/>
  <c r="E5493" i="13" s="1"/>
  <c r="B5492" i="13"/>
  <c r="E5492" i="13" s="1"/>
  <c r="B5491" i="13"/>
  <c r="E5491" i="13" s="1"/>
  <c r="B5490" i="13"/>
  <c r="E5490" i="13" s="1"/>
  <c r="B5489" i="13"/>
  <c r="E5489" i="13" s="1"/>
  <c r="B5488" i="13"/>
  <c r="E5488" i="13" s="1"/>
  <c r="B5487" i="13"/>
  <c r="E5487" i="13" s="1"/>
  <c r="B5486" i="13"/>
  <c r="E5486" i="13" s="1"/>
  <c r="B5485" i="13"/>
  <c r="E5485" i="13" s="1"/>
  <c r="B5484" i="13"/>
  <c r="E5484" i="13" s="1"/>
  <c r="B5483" i="13"/>
  <c r="E5483" i="13" s="1"/>
  <c r="B5482" i="13"/>
  <c r="E5482" i="13" s="1"/>
  <c r="B5481" i="13"/>
  <c r="E5481" i="13" s="1"/>
  <c r="B5480" i="13"/>
  <c r="E5480" i="13" s="1"/>
  <c r="B5479" i="13"/>
  <c r="E5479" i="13" s="1"/>
  <c r="B5478" i="13"/>
  <c r="E5478" i="13" s="1"/>
  <c r="B5477" i="13"/>
  <c r="E5477" i="13" s="1"/>
  <c r="B5476" i="13"/>
  <c r="E5476" i="13" s="1"/>
  <c r="B5475" i="13"/>
  <c r="E5475" i="13" s="1"/>
  <c r="B5474" i="13"/>
  <c r="E5474" i="13" s="1"/>
  <c r="B5473" i="13"/>
  <c r="E5473" i="13" s="1"/>
  <c r="B5472" i="13"/>
  <c r="E5472" i="13" s="1"/>
  <c r="B5471" i="13"/>
  <c r="E5471" i="13" s="1"/>
  <c r="B5470" i="13"/>
  <c r="E5470" i="13" s="1"/>
  <c r="B5469" i="13"/>
  <c r="E5469" i="13" s="1"/>
  <c r="B5468" i="13"/>
  <c r="E5468" i="13" s="1"/>
  <c r="B5467" i="13"/>
  <c r="E5467" i="13" s="1"/>
  <c r="B5466" i="13"/>
  <c r="E5466" i="13" s="1"/>
  <c r="B5465" i="13"/>
  <c r="E5465" i="13" s="1"/>
  <c r="B5464" i="13"/>
  <c r="E5464" i="13" s="1"/>
  <c r="B5463" i="13"/>
  <c r="E5463" i="13" s="1"/>
  <c r="B5462" i="13"/>
  <c r="E5462" i="13" s="1"/>
  <c r="B5461" i="13"/>
  <c r="E5461" i="13" s="1"/>
  <c r="B5460" i="13"/>
  <c r="E5460" i="13" s="1"/>
  <c r="B5459" i="13"/>
  <c r="E5459" i="13" s="1"/>
  <c r="B5458" i="13"/>
  <c r="E5458" i="13" s="1"/>
  <c r="B5457" i="13"/>
  <c r="E5457" i="13" s="1"/>
  <c r="B5456" i="13"/>
  <c r="E5456" i="13" s="1"/>
  <c r="B5455" i="13"/>
  <c r="E5455" i="13" s="1"/>
  <c r="B5454" i="13"/>
  <c r="E5454" i="13" s="1"/>
  <c r="B5453" i="13"/>
  <c r="E5453" i="13" s="1"/>
  <c r="B5452" i="13"/>
  <c r="E5452" i="13" s="1"/>
  <c r="B5451" i="13"/>
  <c r="E5451" i="13" s="1"/>
  <c r="B5450" i="13"/>
  <c r="E5450" i="13" s="1"/>
  <c r="B5449" i="13"/>
  <c r="E5449" i="13" s="1"/>
  <c r="B5448" i="13"/>
  <c r="E5448" i="13" s="1"/>
  <c r="B5447" i="13"/>
  <c r="E5447" i="13" s="1"/>
  <c r="B5446" i="13"/>
  <c r="E5446" i="13" s="1"/>
  <c r="B5445" i="13"/>
  <c r="E5445" i="13" s="1"/>
  <c r="B5444" i="13"/>
  <c r="E5444" i="13" s="1"/>
  <c r="B5443" i="13"/>
  <c r="E5443" i="13" s="1"/>
  <c r="B5442" i="13"/>
  <c r="E5442" i="13" s="1"/>
  <c r="B5441" i="13"/>
  <c r="E5441" i="13" s="1"/>
  <c r="B5440" i="13"/>
  <c r="E5440" i="13" s="1"/>
  <c r="B5439" i="13"/>
  <c r="E5439" i="13" s="1"/>
  <c r="B5438" i="13"/>
  <c r="E5438" i="13" s="1"/>
  <c r="B5437" i="13"/>
  <c r="E5437" i="13" s="1"/>
  <c r="B5436" i="13"/>
  <c r="E5436" i="13" s="1"/>
  <c r="B5435" i="13"/>
  <c r="E5435" i="13" s="1"/>
  <c r="B5434" i="13"/>
  <c r="E5434" i="13" s="1"/>
  <c r="B5433" i="13"/>
  <c r="E5433" i="13" s="1"/>
  <c r="B5432" i="13"/>
  <c r="E5432" i="13" s="1"/>
  <c r="B5431" i="13"/>
  <c r="E5431" i="13" s="1"/>
  <c r="B5430" i="13"/>
  <c r="E5430" i="13" s="1"/>
  <c r="B5429" i="13"/>
  <c r="E5429" i="13" s="1"/>
  <c r="B5428" i="13"/>
  <c r="E5428" i="13" s="1"/>
  <c r="B5427" i="13"/>
  <c r="E5427" i="13" s="1"/>
  <c r="B5426" i="13"/>
  <c r="E5426" i="13" s="1"/>
  <c r="B5425" i="13"/>
  <c r="E5425" i="13" s="1"/>
  <c r="B5424" i="13"/>
  <c r="E5424" i="13" s="1"/>
  <c r="B5423" i="13"/>
  <c r="E5423" i="13" s="1"/>
  <c r="B5422" i="13"/>
  <c r="E5422" i="13" s="1"/>
  <c r="B5421" i="13"/>
  <c r="E5421" i="13" s="1"/>
  <c r="B5420" i="13"/>
  <c r="E5420" i="13" s="1"/>
  <c r="B5419" i="13"/>
  <c r="E5419" i="13" s="1"/>
  <c r="B5418" i="13"/>
  <c r="E5418" i="13" s="1"/>
  <c r="B5417" i="13"/>
  <c r="E5417" i="13" s="1"/>
  <c r="G4" i="1"/>
  <c r="C5416" i="13"/>
  <c r="B5416" i="13"/>
  <c r="C5415" i="13"/>
  <c r="G5415" i="13" s="1"/>
  <c r="B5415" i="13"/>
  <c r="C5414" i="13"/>
  <c r="G5414" i="13" s="1"/>
  <c r="B5414" i="13"/>
  <c r="C5413" i="13"/>
  <c r="G5413" i="13" s="1"/>
  <c r="B5413" i="13"/>
  <c r="C5412" i="13"/>
  <c r="G5412" i="13" s="1"/>
  <c r="B5412" i="13"/>
  <c r="C5411" i="13"/>
  <c r="G5411" i="13" s="1"/>
  <c r="B5411" i="13"/>
  <c r="C5410" i="13"/>
  <c r="G5410" i="13" s="1"/>
  <c r="B5410" i="13"/>
  <c r="C5409" i="13"/>
  <c r="G5409" i="13" s="1"/>
  <c r="B5409" i="13"/>
  <c r="C5408" i="13"/>
  <c r="G5408" i="13" s="1"/>
  <c r="B5408" i="13"/>
  <c r="C5407" i="13"/>
  <c r="G5407" i="13" s="1"/>
  <c r="B5407" i="13"/>
  <c r="C5406" i="13"/>
  <c r="G5406" i="13" s="1"/>
  <c r="B5406" i="13"/>
  <c r="C5405" i="13"/>
  <c r="G5405" i="13" s="1"/>
  <c r="B5405" i="13"/>
  <c r="C5404" i="13"/>
  <c r="G5404" i="13" s="1"/>
  <c r="B5404" i="13"/>
  <c r="C5403" i="13"/>
  <c r="G5403" i="13" s="1"/>
  <c r="B5403" i="13"/>
  <c r="C5402" i="13"/>
  <c r="G5402" i="13" s="1"/>
  <c r="B5402" i="13"/>
  <c r="C5401" i="13"/>
  <c r="G5401" i="13" s="1"/>
  <c r="B5401" i="13"/>
  <c r="C5400" i="13"/>
  <c r="G5400" i="13" s="1"/>
  <c r="B5400" i="13"/>
  <c r="C5399" i="13"/>
  <c r="G5399" i="13" s="1"/>
  <c r="B5399" i="13"/>
  <c r="C5398" i="13"/>
  <c r="G5398" i="13" s="1"/>
  <c r="B5398" i="13"/>
  <c r="C5397" i="13"/>
  <c r="G5397" i="13" s="1"/>
  <c r="B5397" i="13"/>
  <c r="C5396" i="13"/>
  <c r="G5396" i="13" s="1"/>
  <c r="B5396" i="13"/>
  <c r="C5395" i="13"/>
  <c r="G5395" i="13" s="1"/>
  <c r="B5395" i="13"/>
  <c r="C5394" i="13"/>
  <c r="G5394" i="13" s="1"/>
  <c r="B5394" i="13"/>
  <c r="C5393" i="13"/>
  <c r="G5393" i="13" s="1"/>
  <c r="B5393" i="13"/>
  <c r="C5392" i="13"/>
  <c r="G5392" i="13" s="1"/>
  <c r="B5392" i="13"/>
  <c r="C5391" i="13"/>
  <c r="G5391" i="13" s="1"/>
  <c r="B5391" i="13"/>
  <c r="C5390" i="13"/>
  <c r="G5390" i="13" s="1"/>
  <c r="B5390" i="13"/>
  <c r="C5389" i="13"/>
  <c r="G5389" i="13" s="1"/>
  <c r="B5389" i="13"/>
  <c r="C5388" i="13"/>
  <c r="G5388" i="13" s="1"/>
  <c r="B5388" i="13"/>
  <c r="C5387" i="13"/>
  <c r="G5387" i="13" s="1"/>
  <c r="B5387" i="13"/>
  <c r="C5386" i="13"/>
  <c r="G5386" i="13" s="1"/>
  <c r="B5386" i="13"/>
  <c r="C5385" i="13"/>
  <c r="G5385" i="13" s="1"/>
  <c r="B5385" i="13"/>
  <c r="C5384" i="13"/>
  <c r="G5384" i="13" s="1"/>
  <c r="B5384" i="13"/>
  <c r="C5383" i="13"/>
  <c r="G5383" i="13" s="1"/>
  <c r="B5383" i="13"/>
  <c r="C5382" i="13"/>
  <c r="G5382" i="13" s="1"/>
  <c r="B5382" i="13"/>
  <c r="C5381" i="13"/>
  <c r="G5381" i="13" s="1"/>
  <c r="B5381" i="13"/>
  <c r="C5380" i="13"/>
  <c r="G5380" i="13" s="1"/>
  <c r="B5380" i="13"/>
  <c r="C5379" i="13"/>
  <c r="G5379" i="13" s="1"/>
  <c r="B5379" i="13"/>
  <c r="C5378" i="13"/>
  <c r="G5378" i="13" s="1"/>
  <c r="B5378" i="13"/>
  <c r="C5377" i="13"/>
  <c r="G5377" i="13" s="1"/>
  <c r="B5377" i="13"/>
  <c r="C5376" i="13"/>
  <c r="G5376" i="13" s="1"/>
  <c r="B5376" i="13"/>
  <c r="C5375" i="13"/>
  <c r="G5375" i="13" s="1"/>
  <c r="B5375" i="13"/>
  <c r="C5374" i="13"/>
  <c r="G5374" i="13" s="1"/>
  <c r="B5374" i="13"/>
  <c r="C5373" i="13"/>
  <c r="G5373" i="13" s="1"/>
  <c r="B5373" i="13"/>
  <c r="C5372" i="13"/>
  <c r="G5372" i="13" s="1"/>
  <c r="B5372" i="13"/>
  <c r="C5371" i="13"/>
  <c r="G5371" i="13" s="1"/>
  <c r="B5371" i="13"/>
  <c r="C5370" i="13"/>
  <c r="G5370" i="13" s="1"/>
  <c r="B5370" i="13"/>
  <c r="C5369" i="13"/>
  <c r="G5369" i="13" s="1"/>
  <c r="B5369" i="13"/>
  <c r="G5416" i="13"/>
  <c r="J4" i="3"/>
  <c r="J4" i="4"/>
  <c r="I4" i="5"/>
  <c r="C5368" i="13"/>
  <c r="G5368" i="13" s="1"/>
  <c r="B5368" i="13"/>
  <c r="C5367" i="13"/>
  <c r="G5367" i="13" s="1"/>
  <c r="B5367" i="13"/>
  <c r="C5366" i="13"/>
  <c r="B5366" i="13"/>
  <c r="C5365" i="13"/>
  <c r="G5365" i="13" s="1"/>
  <c r="B5365" i="13"/>
  <c r="C5364" i="13"/>
  <c r="B5364" i="13"/>
  <c r="C5363" i="13"/>
  <c r="B5363" i="13"/>
  <c r="C5362" i="13"/>
  <c r="B5362" i="13"/>
  <c r="C5361" i="13"/>
  <c r="B5361" i="13"/>
  <c r="C5360" i="13"/>
  <c r="B5360" i="13"/>
  <c r="C5359" i="13"/>
  <c r="G5359" i="13" s="1"/>
  <c r="B5359" i="13"/>
  <c r="C5358" i="13"/>
  <c r="B5358" i="13"/>
  <c r="C5357" i="13"/>
  <c r="B5357" i="13"/>
  <c r="C5356" i="13"/>
  <c r="G5356" i="13" s="1"/>
  <c r="B5356" i="13"/>
  <c r="C5355" i="13"/>
  <c r="B5355" i="13"/>
  <c r="C5354" i="13"/>
  <c r="B5354" i="13"/>
  <c r="C5353" i="13"/>
  <c r="G5353" i="13" s="1"/>
  <c r="B5353" i="13"/>
  <c r="C5352" i="13"/>
  <c r="B5352" i="13"/>
  <c r="C5351" i="13"/>
  <c r="G5351" i="13" s="1"/>
  <c r="B5351" i="13"/>
  <c r="C5350" i="13"/>
  <c r="G5350" i="13" s="1"/>
  <c r="B5350" i="13"/>
  <c r="C5349" i="13"/>
  <c r="G5349" i="13" s="1"/>
  <c r="B5349" i="13"/>
  <c r="C5348" i="13"/>
  <c r="B5348" i="13"/>
  <c r="C5347" i="13"/>
  <c r="B5347" i="13"/>
  <c r="C5346" i="13"/>
  <c r="B5346" i="13"/>
  <c r="C5345" i="13"/>
  <c r="G5345" i="13" s="1"/>
  <c r="B5345" i="13"/>
  <c r="C5344" i="13"/>
  <c r="G5344" i="13" s="1"/>
  <c r="B5344" i="13"/>
  <c r="C5343" i="13"/>
  <c r="G5343" i="13" s="1"/>
  <c r="B5343" i="13"/>
  <c r="C5342" i="13"/>
  <c r="B5342" i="13"/>
  <c r="C5341" i="13"/>
  <c r="G5341" i="13" s="1"/>
  <c r="B5341" i="13"/>
  <c r="C5340" i="13"/>
  <c r="B5340" i="13"/>
  <c r="C5339" i="13"/>
  <c r="G5339" i="13" s="1"/>
  <c r="B5339" i="13"/>
  <c r="C5338" i="13"/>
  <c r="G5338" i="13" s="1"/>
  <c r="B5338" i="13"/>
  <c r="C5337" i="13"/>
  <c r="G5337" i="13" s="1"/>
  <c r="B5337" i="13"/>
  <c r="C5336" i="13"/>
  <c r="B5336" i="13"/>
  <c r="C5335" i="13"/>
  <c r="B5335" i="13"/>
  <c r="C5334" i="13"/>
  <c r="B5334" i="13"/>
  <c r="C5333" i="13"/>
  <c r="B5333" i="13"/>
  <c r="C5332" i="13"/>
  <c r="B5332" i="13"/>
  <c r="C5331" i="13"/>
  <c r="B5331" i="13"/>
  <c r="C5330" i="13"/>
  <c r="B5330" i="13"/>
  <c r="C5329" i="13"/>
  <c r="B5329" i="13"/>
  <c r="C5328" i="13"/>
  <c r="B5328" i="13"/>
  <c r="C5327" i="13"/>
  <c r="B5327" i="13"/>
  <c r="C5326" i="13"/>
  <c r="B5326" i="13"/>
  <c r="C5325" i="13"/>
  <c r="G5325" i="13" s="1"/>
  <c r="B5325" i="13"/>
  <c r="C5324" i="13"/>
  <c r="B5324" i="13"/>
  <c r="C5323" i="13"/>
  <c r="B5323" i="13"/>
  <c r="C5322" i="13"/>
  <c r="B5322" i="13"/>
  <c r="C5321" i="13"/>
  <c r="B5321" i="13"/>
  <c r="C5320" i="13"/>
  <c r="B5320" i="13"/>
  <c r="C5319" i="13"/>
  <c r="G5319" i="13" s="1"/>
  <c r="B5319" i="13"/>
  <c r="C5318" i="13"/>
  <c r="G5318" i="13" s="1"/>
  <c r="B5318" i="13"/>
  <c r="C5317" i="13"/>
  <c r="B5317" i="13"/>
  <c r="C5316" i="13"/>
  <c r="G5316" i="13" s="1"/>
  <c r="B5316" i="13"/>
  <c r="C5315" i="13"/>
  <c r="B5315" i="13"/>
  <c r="C5314" i="13"/>
  <c r="B5314" i="13"/>
  <c r="C5313" i="13"/>
  <c r="B5313" i="13"/>
  <c r="C5312" i="13"/>
  <c r="G5312" i="13" s="1"/>
  <c r="B5312" i="13"/>
  <c r="C5311" i="13"/>
  <c r="G5311" i="13" s="1"/>
  <c r="B5311" i="13"/>
  <c r="C5310" i="13"/>
  <c r="G5310" i="13" s="1"/>
  <c r="B5310" i="13"/>
  <c r="C5309" i="13"/>
  <c r="B5309" i="13"/>
  <c r="C5308" i="13"/>
  <c r="G5308" i="13" s="1"/>
  <c r="B5308" i="13"/>
  <c r="C5307" i="13"/>
  <c r="G5307" i="13" s="1"/>
  <c r="B5307" i="13"/>
  <c r="C5306" i="13"/>
  <c r="G5306" i="13" s="1"/>
  <c r="B5306" i="13"/>
  <c r="C5305" i="13"/>
  <c r="G5305" i="13" s="1"/>
  <c r="B5305" i="13"/>
  <c r="C5304" i="13"/>
  <c r="G5304" i="13" s="1"/>
  <c r="B5304" i="13"/>
  <c r="C5303" i="13"/>
  <c r="G5303" i="13" s="1"/>
  <c r="B5303" i="13"/>
  <c r="C5302" i="13"/>
  <c r="G5302" i="13" s="1"/>
  <c r="B5302" i="13"/>
  <c r="C5301" i="13"/>
  <c r="B5301" i="13"/>
  <c r="C5300" i="13"/>
  <c r="G5300" i="13" s="1"/>
  <c r="B5300" i="13"/>
  <c r="C5299" i="13"/>
  <c r="G5299" i="13" s="1"/>
  <c r="B5299" i="13"/>
  <c r="C5298" i="13"/>
  <c r="G5298" i="13" s="1"/>
  <c r="B5298" i="13"/>
  <c r="C5297" i="13"/>
  <c r="G5297" i="13" s="1"/>
  <c r="B5297" i="13"/>
  <c r="C5296" i="13"/>
  <c r="G5296" i="13" s="1"/>
  <c r="B5296" i="13"/>
  <c r="C5295" i="13"/>
  <c r="G5295" i="13" s="1"/>
  <c r="B5295" i="13"/>
  <c r="C5294" i="13"/>
  <c r="G5294" i="13" s="1"/>
  <c r="B5294" i="13"/>
  <c r="C5293" i="13"/>
  <c r="G5293" i="13" s="1"/>
  <c r="B5293" i="13"/>
  <c r="C5292" i="13"/>
  <c r="B5292" i="13"/>
  <c r="C5291" i="13"/>
  <c r="B5291" i="13"/>
  <c r="C5290" i="13"/>
  <c r="B5290" i="13"/>
  <c r="C5289" i="13"/>
  <c r="B5289" i="13"/>
  <c r="C5288" i="13"/>
  <c r="B5288" i="13"/>
  <c r="C5287" i="13"/>
  <c r="B5287" i="13"/>
  <c r="C5286" i="13"/>
  <c r="B5286" i="13"/>
  <c r="C5285" i="13"/>
  <c r="B5285" i="13"/>
  <c r="C5284" i="13"/>
  <c r="B5284" i="13"/>
  <c r="C5283" i="13"/>
  <c r="B5283" i="13"/>
  <c r="C5282" i="13"/>
  <c r="B5282" i="13"/>
  <c r="C5281" i="13"/>
  <c r="B5281" i="13"/>
  <c r="C5280" i="13"/>
  <c r="B5280" i="13"/>
  <c r="C5279" i="13"/>
  <c r="B5279" i="13"/>
  <c r="C5278" i="13"/>
  <c r="B5278" i="13"/>
  <c r="C5277" i="13"/>
  <c r="B5277" i="13"/>
  <c r="C5276" i="13"/>
  <c r="B5276" i="13"/>
  <c r="C5275" i="13"/>
  <c r="B5275" i="13"/>
  <c r="C5274" i="13"/>
  <c r="B5274" i="13"/>
  <c r="C5273" i="13"/>
  <c r="B5273" i="13"/>
  <c r="C5272" i="13"/>
  <c r="B5272" i="13"/>
  <c r="C5271" i="13"/>
  <c r="B5271" i="13"/>
  <c r="C5270" i="13"/>
  <c r="B5270" i="13"/>
  <c r="C5269" i="13"/>
  <c r="B5269" i="13"/>
  <c r="C5268" i="13"/>
  <c r="B5268" i="13"/>
  <c r="C5267" i="13"/>
  <c r="B5267" i="13"/>
  <c r="C5266" i="13"/>
  <c r="B5266" i="13"/>
  <c r="C5265" i="13"/>
  <c r="B5265" i="13"/>
  <c r="C5264" i="13"/>
  <c r="B5264" i="13"/>
  <c r="C5263" i="13"/>
  <c r="B5263" i="13"/>
  <c r="C5262" i="13"/>
  <c r="B5262" i="13"/>
  <c r="C5261" i="13"/>
  <c r="B5261" i="13"/>
  <c r="C5260" i="13"/>
  <c r="B5260" i="13"/>
  <c r="C5259" i="13"/>
  <c r="B5259" i="13"/>
  <c r="C5258" i="13"/>
  <c r="B5258" i="13"/>
  <c r="C5257" i="13"/>
  <c r="B5257" i="13"/>
  <c r="C5256" i="13"/>
  <c r="B5256" i="13"/>
  <c r="C5255" i="13"/>
  <c r="B5255" i="13"/>
  <c r="C5254" i="13"/>
  <c r="B5254" i="13"/>
  <c r="C5253" i="13"/>
  <c r="B5253" i="13"/>
  <c r="C5252" i="13"/>
  <c r="B5252" i="13"/>
  <c r="C5251" i="13"/>
  <c r="B5251" i="13"/>
  <c r="C5250" i="13"/>
  <c r="B5250" i="13"/>
  <c r="C5249" i="13"/>
  <c r="B5249" i="13"/>
  <c r="C5248" i="13"/>
  <c r="B5248" i="13"/>
  <c r="C5247" i="13"/>
  <c r="B5247" i="13"/>
  <c r="C5246" i="13"/>
  <c r="B5246" i="13"/>
  <c r="C5245" i="13"/>
  <c r="B5245" i="13"/>
  <c r="C5244" i="13"/>
  <c r="B5244" i="13"/>
  <c r="C5243" i="13"/>
  <c r="B5243" i="13"/>
  <c r="C5242" i="13"/>
  <c r="B5242" i="13"/>
  <c r="C5241" i="13"/>
  <c r="B5241" i="13"/>
  <c r="C5240" i="13"/>
  <c r="B5240" i="13"/>
  <c r="C5239" i="13"/>
  <c r="B5239" i="13"/>
  <c r="C5238" i="13"/>
  <c r="B5238" i="13"/>
  <c r="C5237" i="13"/>
  <c r="B5237" i="13"/>
  <c r="C5236" i="13"/>
  <c r="B5236" i="13"/>
  <c r="C5235" i="13"/>
  <c r="B5235" i="13"/>
  <c r="C5234" i="13"/>
  <c r="B5234" i="13"/>
  <c r="C5233" i="13"/>
  <c r="B5233" i="13"/>
  <c r="C5232" i="13"/>
  <c r="B5232" i="13"/>
  <c r="C5231" i="13"/>
  <c r="B5231" i="13"/>
  <c r="C5230" i="13"/>
  <c r="B5230" i="13"/>
  <c r="C5229" i="13"/>
  <c r="B5229" i="13"/>
  <c r="C5228" i="13"/>
  <c r="B5228" i="13"/>
  <c r="C5227" i="13"/>
  <c r="B5227" i="13"/>
  <c r="C5226" i="13"/>
  <c r="B5226" i="13"/>
  <c r="C5225" i="13"/>
  <c r="B5225" i="13"/>
  <c r="C5224" i="13"/>
  <c r="B5224" i="13"/>
  <c r="C5223" i="13"/>
  <c r="B5223" i="13"/>
  <c r="C5222" i="13"/>
  <c r="B5222" i="13"/>
  <c r="C5221" i="13"/>
  <c r="B5221" i="13"/>
  <c r="C5220" i="13"/>
  <c r="B5220" i="13"/>
  <c r="C5219" i="13"/>
  <c r="B5219" i="13"/>
  <c r="C5218" i="13"/>
  <c r="B5218" i="13"/>
  <c r="C5217" i="13"/>
  <c r="B5217" i="13"/>
  <c r="C5216" i="13"/>
  <c r="B5216" i="13"/>
  <c r="C5215" i="13"/>
  <c r="B5215" i="13"/>
  <c r="C5214" i="13"/>
  <c r="B5214" i="13"/>
  <c r="C5213" i="13"/>
  <c r="B5213" i="13"/>
  <c r="C5212" i="13"/>
  <c r="B5212" i="13"/>
  <c r="C5211" i="13"/>
  <c r="B5211" i="13"/>
  <c r="C5210" i="13"/>
  <c r="B5210" i="13"/>
  <c r="C5209" i="13"/>
  <c r="B5209" i="13"/>
  <c r="C5208" i="13"/>
  <c r="B5208" i="13"/>
  <c r="C5207" i="13"/>
  <c r="B5207" i="13"/>
  <c r="C5206" i="13"/>
  <c r="B5206" i="13"/>
  <c r="C5205" i="13"/>
  <c r="B5205" i="13"/>
  <c r="C5204" i="13"/>
  <c r="B5204" i="13"/>
  <c r="C5203" i="13"/>
  <c r="B5203" i="13"/>
  <c r="C5202" i="13"/>
  <c r="B5202" i="13"/>
  <c r="C5201" i="13"/>
  <c r="B5201" i="13"/>
  <c r="C5200" i="13"/>
  <c r="B5200" i="13"/>
  <c r="C5199" i="13"/>
  <c r="B5199" i="13"/>
  <c r="C5198" i="13"/>
  <c r="B5198" i="13"/>
  <c r="C5197" i="13"/>
  <c r="B5197" i="13"/>
  <c r="C5196" i="13"/>
  <c r="B5196" i="13"/>
  <c r="C5195" i="13"/>
  <c r="B5195" i="13"/>
  <c r="C5194" i="13"/>
  <c r="B5194" i="13"/>
  <c r="C5193" i="13"/>
  <c r="B5193" i="13"/>
  <c r="C5192" i="13"/>
  <c r="B5192" i="13"/>
  <c r="C5191" i="13"/>
  <c r="B5191" i="13"/>
  <c r="C5190" i="13"/>
  <c r="B5190" i="13"/>
  <c r="C5189" i="13"/>
  <c r="B5189" i="13"/>
  <c r="C5188" i="13"/>
  <c r="B5188" i="13"/>
  <c r="C5187" i="13"/>
  <c r="B5187" i="13"/>
  <c r="C5186" i="13"/>
  <c r="B5186" i="13"/>
  <c r="C5185" i="13"/>
  <c r="B5185" i="13"/>
  <c r="C5184" i="13"/>
  <c r="B5184" i="13"/>
  <c r="C5183" i="13"/>
  <c r="B5183" i="13"/>
  <c r="C5182" i="13"/>
  <c r="B5182" i="13"/>
  <c r="C5181" i="13"/>
  <c r="B5181" i="13"/>
  <c r="C5180" i="13"/>
  <c r="B5180" i="13"/>
  <c r="C5179" i="13"/>
  <c r="B5179" i="13"/>
  <c r="C5178" i="13"/>
  <c r="B5178" i="13"/>
  <c r="C5177" i="13"/>
  <c r="B5177" i="13"/>
  <c r="C5176" i="13"/>
  <c r="B5176" i="13"/>
  <c r="C5175" i="13"/>
  <c r="B5175" i="13"/>
  <c r="C5174" i="13"/>
  <c r="B5174" i="13"/>
  <c r="C5173" i="13"/>
  <c r="B5173" i="13"/>
  <c r="C5172" i="13"/>
  <c r="B5172" i="13"/>
  <c r="C5171" i="13"/>
  <c r="B5171" i="13"/>
  <c r="C5170" i="13"/>
  <c r="B5170" i="13"/>
  <c r="C5169" i="13"/>
  <c r="B5169" i="13"/>
  <c r="C5168" i="13"/>
  <c r="B5168" i="13"/>
  <c r="C5167" i="13"/>
  <c r="B5167" i="13"/>
  <c r="C5166" i="13"/>
  <c r="B5166" i="13"/>
  <c r="C5165" i="13"/>
  <c r="B5165" i="13"/>
  <c r="C5164" i="13"/>
  <c r="B5164" i="13"/>
  <c r="C5163" i="13"/>
  <c r="B5163" i="13"/>
  <c r="C5162" i="13"/>
  <c r="B5162" i="13"/>
  <c r="C5161" i="13"/>
  <c r="B5161" i="13"/>
  <c r="C5160" i="13"/>
  <c r="B5160" i="13"/>
  <c r="C5159" i="13"/>
  <c r="B5159" i="13"/>
  <c r="C5158" i="13"/>
  <c r="B5158" i="13"/>
  <c r="C5157" i="13"/>
  <c r="B5157" i="13"/>
  <c r="C5156" i="13"/>
  <c r="B5156" i="13"/>
  <c r="C5155" i="13"/>
  <c r="B5155" i="13"/>
  <c r="C5154" i="13"/>
  <c r="B5154" i="13"/>
  <c r="C5153" i="13"/>
  <c r="B5153" i="13"/>
  <c r="C5152" i="13"/>
  <c r="B5152" i="13"/>
  <c r="C5151" i="13"/>
  <c r="B5151" i="13"/>
  <c r="C5150" i="13"/>
  <c r="B5150" i="13"/>
  <c r="C5149" i="13"/>
  <c r="B5149" i="13"/>
  <c r="C5148" i="13"/>
  <c r="B5148" i="13"/>
  <c r="C5147" i="13"/>
  <c r="B5147" i="13"/>
  <c r="C5146" i="13"/>
  <c r="B5146" i="13"/>
  <c r="C5145" i="13"/>
  <c r="B5145" i="13"/>
  <c r="C5144" i="13"/>
  <c r="B5144" i="13"/>
  <c r="C5143" i="13"/>
  <c r="B5143" i="13"/>
  <c r="C5142" i="13"/>
  <c r="B5142" i="13"/>
  <c r="C5141" i="13"/>
  <c r="B5141" i="13"/>
  <c r="C5140" i="13"/>
  <c r="B5140" i="13"/>
  <c r="C5139" i="13"/>
  <c r="B5139" i="13"/>
  <c r="C5138" i="13"/>
  <c r="B5138" i="13"/>
  <c r="C5137" i="13"/>
  <c r="B5137" i="13"/>
  <c r="C5136" i="13"/>
  <c r="B5136" i="13"/>
  <c r="C5135" i="13"/>
  <c r="B5135" i="13"/>
  <c r="C5134" i="13"/>
  <c r="B5134" i="13"/>
  <c r="C5133" i="13"/>
  <c r="B5133" i="13"/>
  <c r="C5132" i="13"/>
  <c r="B5132" i="13"/>
  <c r="C5131" i="13"/>
  <c r="B5131" i="13"/>
  <c r="C5130" i="13"/>
  <c r="B5130" i="13"/>
  <c r="C5129" i="13"/>
  <c r="B5129" i="13"/>
  <c r="C5128" i="13"/>
  <c r="B5128" i="13"/>
  <c r="C5127" i="13"/>
  <c r="B5127" i="13"/>
  <c r="C5126" i="13"/>
  <c r="B5126" i="13"/>
  <c r="C5125" i="13"/>
  <c r="B5125" i="13"/>
  <c r="C5124" i="13"/>
  <c r="B5124" i="13"/>
  <c r="C5123" i="13"/>
  <c r="B5123" i="13"/>
  <c r="C5122" i="13"/>
  <c r="B5122" i="13"/>
  <c r="C5121" i="13"/>
  <c r="B5121" i="13"/>
  <c r="C5120" i="13"/>
  <c r="B5120" i="13"/>
  <c r="C5119" i="13"/>
  <c r="B5119" i="13"/>
  <c r="C5118" i="13"/>
  <c r="B5118" i="13"/>
  <c r="C5117" i="13"/>
  <c r="B5117" i="13"/>
  <c r="C5116" i="13"/>
  <c r="B5116" i="13"/>
  <c r="C5115" i="13"/>
  <c r="B5115" i="13"/>
  <c r="C5104" i="13"/>
  <c r="B5104" i="13"/>
  <c r="C5103" i="13"/>
  <c r="B5103" i="13"/>
  <c r="C5102" i="13"/>
  <c r="B5102" i="13"/>
  <c r="C5101" i="13"/>
  <c r="B5101" i="13"/>
  <c r="C5100" i="13"/>
  <c r="B5100" i="13"/>
  <c r="C5099" i="13"/>
  <c r="B5099" i="13"/>
  <c r="C5098" i="13"/>
  <c r="B5098" i="13"/>
  <c r="C5097" i="13"/>
  <c r="B5097" i="13"/>
  <c r="C5096" i="13"/>
  <c r="B5096" i="13"/>
  <c r="C5095" i="13"/>
  <c r="B5095" i="13"/>
  <c r="C5114" i="13"/>
  <c r="B5114" i="13"/>
  <c r="C5113" i="13"/>
  <c r="B5113" i="13"/>
  <c r="C5112" i="13"/>
  <c r="B5112" i="13"/>
  <c r="C5111" i="13"/>
  <c r="B5111" i="13"/>
  <c r="C5110" i="13"/>
  <c r="B5110" i="13"/>
  <c r="C5109" i="13"/>
  <c r="B5109" i="13"/>
  <c r="C5108" i="13"/>
  <c r="B5108" i="13"/>
  <c r="C5107" i="13"/>
  <c r="B5107" i="13"/>
  <c r="C5106" i="13"/>
  <c r="B5106" i="13"/>
  <c r="C5105" i="13"/>
  <c r="B5105" i="13"/>
  <c r="C5094" i="13"/>
  <c r="B5094" i="13"/>
  <c r="C5093" i="13"/>
  <c r="B5093" i="13"/>
  <c r="C5092" i="13"/>
  <c r="B5092" i="13"/>
  <c r="C5091" i="13"/>
  <c r="B5091" i="13"/>
  <c r="C5090" i="13"/>
  <c r="B5090" i="13"/>
  <c r="C5089" i="13"/>
  <c r="B5089" i="13"/>
  <c r="C5088" i="13"/>
  <c r="B5088" i="13"/>
  <c r="C5087" i="13"/>
  <c r="B5087" i="13"/>
  <c r="C5086" i="13"/>
  <c r="B5086" i="13"/>
  <c r="C5085" i="13"/>
  <c r="B5085" i="13"/>
  <c r="C5084" i="13"/>
  <c r="B5084" i="13"/>
  <c r="C5083" i="13"/>
  <c r="B5083" i="13"/>
  <c r="C5082" i="13"/>
  <c r="B5082" i="13"/>
  <c r="C5081" i="13"/>
  <c r="B5081" i="13"/>
  <c r="C5080" i="13"/>
  <c r="B5080" i="13"/>
  <c r="C5079" i="13"/>
  <c r="B5079" i="13"/>
  <c r="C5078" i="13"/>
  <c r="B5078" i="13"/>
  <c r="C5077" i="13"/>
  <c r="B5077" i="13"/>
  <c r="C5076" i="13"/>
  <c r="B5076" i="13"/>
  <c r="C5075" i="13"/>
  <c r="B5075" i="13"/>
  <c r="C5074" i="13"/>
  <c r="B5074" i="13"/>
  <c r="C5073" i="13"/>
  <c r="B5073" i="13"/>
  <c r="C5072" i="13"/>
  <c r="B5072" i="13"/>
  <c r="C5071" i="13"/>
  <c r="B5071" i="13"/>
  <c r="C5070" i="13"/>
  <c r="B5070" i="13"/>
  <c r="C5069" i="13"/>
  <c r="B5069" i="13"/>
  <c r="C5068" i="13"/>
  <c r="B5068" i="13"/>
  <c r="C5067" i="13"/>
  <c r="B5067" i="13"/>
  <c r="C5066" i="13"/>
  <c r="B5066" i="13"/>
  <c r="C5065" i="13"/>
  <c r="B5065" i="13"/>
  <c r="C5064" i="13"/>
  <c r="B5064" i="13"/>
  <c r="C5063" i="13"/>
  <c r="B5063" i="13"/>
  <c r="C5062" i="13"/>
  <c r="B5062" i="13"/>
  <c r="C5061" i="13"/>
  <c r="B5061" i="13"/>
  <c r="C5060" i="13"/>
  <c r="B5060" i="13"/>
  <c r="C5059" i="13"/>
  <c r="B5059" i="13"/>
  <c r="C5058" i="13"/>
  <c r="B5058" i="13"/>
  <c r="C5057" i="13"/>
  <c r="B5057" i="13"/>
  <c r="C5056" i="13"/>
  <c r="B5056" i="13"/>
  <c r="C5055" i="13"/>
  <c r="B5055" i="13"/>
  <c r="C5054" i="13"/>
  <c r="B5054" i="13"/>
  <c r="C5053" i="13"/>
  <c r="B5053" i="13"/>
  <c r="C5052" i="13"/>
  <c r="B5052" i="13"/>
  <c r="C5051" i="13"/>
  <c r="B5051" i="13"/>
  <c r="C5050" i="13"/>
  <c r="B5050" i="13"/>
  <c r="C5049" i="13"/>
  <c r="B5049" i="13"/>
  <c r="C5048" i="13"/>
  <c r="B5048" i="13"/>
  <c r="C5047" i="13"/>
  <c r="B5047" i="13"/>
  <c r="C5046" i="13"/>
  <c r="B5046" i="13"/>
  <c r="C5045" i="13"/>
  <c r="B5045" i="13"/>
  <c r="C5044" i="13"/>
  <c r="B5044" i="13"/>
  <c r="C5043" i="13"/>
  <c r="B5043" i="13"/>
  <c r="C5042" i="13"/>
  <c r="B5042" i="13"/>
  <c r="C5041" i="13"/>
  <c r="B5041" i="13"/>
  <c r="C5040" i="13"/>
  <c r="B5040" i="13"/>
  <c r="C5039" i="13"/>
  <c r="B5039" i="13"/>
  <c r="C5038" i="13"/>
  <c r="B5038" i="13"/>
  <c r="C5037" i="13"/>
  <c r="B5037" i="13"/>
  <c r="C5036" i="13"/>
  <c r="B5036" i="13"/>
  <c r="C5035" i="13"/>
  <c r="B5035" i="13"/>
  <c r="C5034" i="13"/>
  <c r="B5034" i="13"/>
  <c r="C5033" i="13"/>
  <c r="B5033" i="13"/>
  <c r="C5032" i="13"/>
  <c r="B5032" i="13"/>
  <c r="C5031" i="13"/>
  <c r="B5031" i="13"/>
  <c r="C5030" i="13"/>
  <c r="B5030" i="13"/>
  <c r="C5029" i="13"/>
  <c r="B5029" i="13"/>
  <c r="C5028" i="13"/>
  <c r="B5028" i="13"/>
  <c r="C5027" i="13"/>
  <c r="B5027" i="13"/>
  <c r="C5026" i="13"/>
  <c r="B5026" i="13"/>
  <c r="C5025" i="13"/>
  <c r="B5025" i="13"/>
  <c r="C5024" i="13"/>
  <c r="B5024" i="13"/>
  <c r="C5023" i="13"/>
  <c r="B5023" i="13"/>
  <c r="C5022" i="13"/>
  <c r="B5022" i="13"/>
  <c r="C5021" i="13"/>
  <c r="B5021" i="13"/>
  <c r="C5020" i="13"/>
  <c r="B5020" i="13"/>
  <c r="C5019" i="13"/>
  <c r="B5019" i="13"/>
  <c r="C5018" i="13"/>
  <c r="B5018" i="13"/>
  <c r="C5017" i="13"/>
  <c r="B5017" i="13"/>
  <c r="C5016" i="13"/>
  <c r="B5016" i="13"/>
  <c r="C5015" i="13"/>
  <c r="B5015" i="13"/>
  <c r="B5014" i="13"/>
  <c r="C5010" i="13"/>
  <c r="B5010" i="13"/>
  <c r="B5009" i="13"/>
  <c r="B5008" i="13"/>
  <c r="C5004" i="13"/>
  <c r="B5004" i="13"/>
  <c r="C5003" i="13"/>
  <c r="B5003" i="13"/>
  <c r="C5002" i="13"/>
  <c r="B5002" i="13"/>
  <c r="C5001" i="13"/>
  <c r="B5001" i="13"/>
  <c r="C5000" i="13"/>
  <c r="B5000" i="13"/>
  <c r="C4999" i="13"/>
  <c r="B4999" i="13"/>
  <c r="C4998" i="13"/>
  <c r="B4998" i="13"/>
  <c r="C4997" i="13"/>
  <c r="B4997" i="13"/>
  <c r="C4996" i="13"/>
  <c r="B4996" i="13"/>
  <c r="C4995" i="13"/>
  <c r="B4995" i="13"/>
  <c r="C4994" i="13"/>
  <c r="B4994" i="13"/>
  <c r="C4993" i="13"/>
  <c r="B4993" i="13"/>
  <c r="C4992" i="13"/>
  <c r="B4992" i="13"/>
  <c r="C4991" i="13"/>
  <c r="B4991" i="13"/>
  <c r="C4990" i="13"/>
  <c r="B4990" i="13"/>
  <c r="C4989" i="13"/>
  <c r="B4989" i="13"/>
  <c r="C4988" i="13"/>
  <c r="B4988" i="13"/>
  <c r="C4987" i="13"/>
  <c r="B4987" i="13"/>
  <c r="C4986" i="13"/>
  <c r="B4986" i="13"/>
  <c r="C4985" i="13"/>
  <c r="B4985" i="13"/>
  <c r="C4984" i="13"/>
  <c r="B4984" i="13"/>
  <c r="C4983" i="13"/>
  <c r="B4983" i="13"/>
  <c r="C4982" i="13"/>
  <c r="B4982" i="13"/>
  <c r="C4981" i="13"/>
  <c r="B4981" i="13"/>
  <c r="C4980" i="13"/>
  <c r="B4980" i="13"/>
  <c r="C4979" i="13"/>
  <c r="B4979" i="13"/>
  <c r="C4978" i="13"/>
  <c r="B4978" i="13"/>
  <c r="C4977" i="13"/>
  <c r="B4977" i="13"/>
  <c r="C4976" i="13"/>
  <c r="B4976" i="13"/>
  <c r="C4975" i="13"/>
  <c r="B4975" i="13"/>
  <c r="C4974" i="13"/>
  <c r="B4974" i="13"/>
  <c r="C4973" i="13"/>
  <c r="B4973" i="13"/>
  <c r="C4972" i="13"/>
  <c r="B4972" i="13"/>
  <c r="C4971" i="13"/>
  <c r="B4971" i="13"/>
  <c r="C4970" i="13"/>
  <c r="B4970" i="13"/>
  <c r="C4969" i="13"/>
  <c r="B4969" i="13"/>
  <c r="C4968" i="13"/>
  <c r="B4968" i="13"/>
  <c r="C4967" i="13"/>
  <c r="B4967" i="13"/>
  <c r="C4966" i="13"/>
  <c r="B4966" i="13"/>
  <c r="C4965" i="13"/>
  <c r="B4965" i="13"/>
  <c r="C4964" i="13"/>
  <c r="B4964" i="13"/>
  <c r="C4963" i="13"/>
  <c r="B4963" i="13"/>
  <c r="C4962" i="13"/>
  <c r="B4962" i="13"/>
  <c r="C4961" i="13"/>
  <c r="B4961" i="13"/>
  <c r="C4960" i="13"/>
  <c r="B4960" i="13"/>
  <c r="C4959" i="13"/>
  <c r="B4959" i="13"/>
  <c r="C4958" i="13"/>
  <c r="B4958" i="13"/>
  <c r="C4957" i="13"/>
  <c r="B4957" i="13"/>
  <c r="C4956" i="13"/>
  <c r="B4956" i="13"/>
  <c r="C4955" i="13"/>
  <c r="B4955" i="13"/>
  <c r="C4954" i="13"/>
  <c r="B4954" i="13"/>
  <c r="C4953" i="13"/>
  <c r="B4953" i="13"/>
  <c r="C4952" i="13"/>
  <c r="B4952" i="13"/>
  <c r="C4951" i="13"/>
  <c r="B4951" i="13"/>
  <c r="C4950" i="13"/>
  <c r="B4950" i="13"/>
  <c r="C4949" i="13"/>
  <c r="B4949" i="13"/>
  <c r="C4948" i="13"/>
  <c r="B4948" i="13"/>
  <c r="C4947" i="13"/>
  <c r="B4947" i="13"/>
  <c r="C4946" i="13"/>
  <c r="B4946" i="13"/>
  <c r="C4945" i="13"/>
  <c r="B4945" i="13"/>
  <c r="C4944" i="13"/>
  <c r="B4944" i="13"/>
  <c r="C4943" i="13"/>
  <c r="B4943" i="13"/>
  <c r="C4942" i="13"/>
  <c r="B4942" i="13"/>
  <c r="C4941" i="13"/>
  <c r="B4941" i="13"/>
  <c r="C4940" i="13"/>
  <c r="B4940" i="13"/>
  <c r="C4939" i="13"/>
  <c r="B4939" i="13"/>
  <c r="C4938" i="13"/>
  <c r="B4938" i="13"/>
  <c r="C4937" i="13"/>
  <c r="B4937" i="13"/>
  <c r="C4936" i="13"/>
  <c r="B4936" i="13"/>
  <c r="C4935" i="13"/>
  <c r="B4935" i="13"/>
  <c r="C4934" i="13"/>
  <c r="B4934" i="13"/>
  <c r="C4933" i="13"/>
  <c r="B4933" i="13"/>
  <c r="C4932" i="13"/>
  <c r="B4932" i="13"/>
  <c r="C4931" i="13"/>
  <c r="B4931" i="13"/>
  <c r="C4930" i="13"/>
  <c r="B4930" i="13"/>
  <c r="C4929" i="13"/>
  <c r="B4929" i="13"/>
  <c r="C4928" i="13"/>
  <c r="B4928" i="13"/>
  <c r="C4927" i="13"/>
  <c r="B4927" i="13"/>
  <c r="C4926" i="13"/>
  <c r="B4926" i="13"/>
  <c r="C4925" i="13"/>
  <c r="B4925" i="13"/>
  <c r="B4924" i="13"/>
  <c r="B4923" i="13"/>
  <c r="B4922" i="13"/>
  <c r="B4921" i="13"/>
  <c r="B4920" i="13"/>
  <c r="B4919" i="13"/>
  <c r="B4918" i="13"/>
  <c r="B4917" i="13"/>
  <c r="B4916" i="13"/>
  <c r="B4915" i="13"/>
  <c r="C4924" i="13"/>
  <c r="C4923" i="13"/>
  <c r="C4922" i="13"/>
  <c r="C4921" i="13"/>
  <c r="C4920" i="13"/>
  <c r="C4919" i="13"/>
  <c r="C4918" i="13"/>
  <c r="C4917" i="13"/>
  <c r="C4916" i="13"/>
  <c r="C4915" i="13"/>
  <c r="B4914" i="13"/>
  <c r="B4913" i="13"/>
  <c r="B4912" i="13"/>
  <c r="B4911" i="13"/>
  <c r="B4910" i="13"/>
  <c r="B4909" i="13"/>
  <c r="B4908" i="13"/>
  <c r="B4907" i="13"/>
  <c r="B4906" i="13"/>
  <c r="B4905" i="13"/>
  <c r="C4914" i="13"/>
  <c r="C4913" i="13"/>
  <c r="C4912" i="13"/>
  <c r="C4911" i="13"/>
  <c r="C4910" i="13"/>
  <c r="C4909" i="13"/>
  <c r="C4908" i="13"/>
  <c r="C4907" i="13"/>
  <c r="C4906" i="13"/>
  <c r="C4905" i="13"/>
  <c r="C4904" i="13"/>
  <c r="C4903" i="13"/>
  <c r="C4902" i="13"/>
  <c r="C4901" i="13"/>
  <c r="C4900" i="13"/>
  <c r="C4899" i="13"/>
  <c r="C4898" i="13"/>
  <c r="C4897" i="13"/>
  <c r="C4896" i="13"/>
  <c r="C4895" i="13"/>
  <c r="B4904" i="13"/>
  <c r="B4903" i="13"/>
  <c r="B4902" i="13"/>
  <c r="B4901" i="13"/>
  <c r="B4900" i="13"/>
  <c r="B4899" i="13"/>
  <c r="B4898" i="13"/>
  <c r="B4897" i="13"/>
  <c r="B4896" i="13"/>
  <c r="B4895" i="13"/>
  <c r="D125" i="3"/>
  <c r="P125" i="3" s="1"/>
  <c r="T125" i="3" s="1"/>
  <c r="D20" i="3"/>
  <c r="P20" i="3" s="1"/>
  <c r="T20" i="3" s="1"/>
  <c r="P105" i="3"/>
  <c r="T105" i="3" s="1"/>
  <c r="P104" i="3"/>
  <c r="P96" i="3"/>
  <c r="T96" i="3" s="1"/>
  <c r="S96" i="3"/>
  <c r="P97" i="3"/>
  <c r="T97" i="3" s="1"/>
  <c r="S97" i="3"/>
  <c r="P98" i="3"/>
  <c r="T98" i="3" s="1"/>
  <c r="S98" i="3"/>
  <c r="P99" i="3"/>
  <c r="T99" i="3" s="1"/>
  <c r="S99" i="3"/>
  <c r="P100" i="3"/>
  <c r="T100" i="3" s="1"/>
  <c r="S100" i="3"/>
  <c r="P101" i="3"/>
  <c r="T101" i="3" s="1"/>
  <c r="S101" i="3"/>
  <c r="P102" i="3"/>
  <c r="T102" i="3" s="1"/>
  <c r="S102" i="3"/>
  <c r="P103" i="3"/>
  <c r="T103" i="3" s="1"/>
  <c r="S103" i="3"/>
  <c r="S104" i="3"/>
  <c r="S105" i="3"/>
  <c r="P193" i="3"/>
  <c r="T193" i="3" s="1"/>
  <c r="S193" i="3"/>
  <c r="P194" i="3"/>
  <c r="P195" i="3"/>
  <c r="P196" i="3"/>
  <c r="P197" i="3"/>
  <c r="S197" i="3"/>
  <c r="P198" i="3"/>
  <c r="P199" i="3"/>
  <c r="P200" i="3"/>
  <c r="P201" i="3"/>
  <c r="T201" i="3" s="1"/>
  <c r="S201" i="3"/>
  <c r="P202" i="3"/>
  <c r="S20" i="3"/>
  <c r="D11" i="5"/>
  <c r="D10" i="5"/>
  <c r="D9" i="5"/>
  <c r="O9" i="5" s="1"/>
  <c r="D8" i="5"/>
  <c r="D32" i="10"/>
  <c r="D31" i="10"/>
  <c r="D10" i="10"/>
  <c r="D9" i="10"/>
  <c r="D124" i="3"/>
  <c r="P124" i="3" s="1"/>
  <c r="D123" i="3"/>
  <c r="P123" i="3" s="1"/>
  <c r="T123" i="3" s="1"/>
  <c r="D122" i="3"/>
  <c r="P122" i="3" s="1"/>
  <c r="D121" i="3"/>
  <c r="P121" i="3" s="1"/>
  <c r="D120" i="3"/>
  <c r="P120" i="3" s="1"/>
  <c r="T120" i="3" s="1"/>
  <c r="D119" i="3"/>
  <c r="D118" i="3"/>
  <c r="P118" i="3" s="1"/>
  <c r="D117" i="3"/>
  <c r="P117" i="3" s="1"/>
  <c r="D116" i="3"/>
  <c r="P116" i="3" s="1"/>
  <c r="T116" i="3" s="1"/>
  <c r="D115" i="3"/>
  <c r="P115" i="3" s="1"/>
  <c r="D114" i="3"/>
  <c r="P114" i="3" s="1"/>
  <c r="D18" i="3"/>
  <c r="P18" i="3" s="1"/>
  <c r="T18" i="3" s="1"/>
  <c r="D17" i="3"/>
  <c r="P17" i="3" s="1"/>
  <c r="T17" i="3" s="1"/>
  <c r="D16" i="3"/>
  <c r="P16" i="3" s="1"/>
  <c r="T16" i="3" s="1"/>
  <c r="D15" i="3"/>
  <c r="P15" i="3" s="1"/>
  <c r="D14" i="3"/>
  <c r="P14" i="3" s="1"/>
  <c r="T14" i="3" s="1"/>
  <c r="D13" i="3"/>
  <c r="P13" i="3" s="1"/>
  <c r="T13" i="3" s="1"/>
  <c r="D12" i="3"/>
  <c r="D11" i="3"/>
  <c r="P11" i="3" s="1"/>
  <c r="D10" i="3"/>
  <c r="P10" i="3" s="1"/>
  <c r="T10" i="3" s="1"/>
  <c r="D9" i="3"/>
  <c r="P9" i="3" s="1"/>
  <c r="D8" i="3"/>
  <c r="P8" i="3" s="1"/>
  <c r="D60" i="4"/>
  <c r="D59" i="4"/>
  <c r="D58" i="4"/>
  <c r="D57" i="4"/>
  <c r="D11" i="4"/>
  <c r="D10" i="4"/>
  <c r="D9" i="4"/>
  <c r="D8" i="4"/>
  <c r="T104" i="3"/>
  <c r="R9" i="5"/>
  <c r="R10" i="5"/>
  <c r="R11" i="5"/>
  <c r="R8" i="5"/>
  <c r="R13" i="5"/>
  <c r="Q9" i="10"/>
  <c r="Q10" i="10"/>
  <c r="Q12" i="10"/>
  <c r="Q13" i="10"/>
  <c r="Q14" i="10"/>
  <c r="Q15" i="10"/>
  <c r="Q16" i="10"/>
  <c r="Q17" i="10"/>
  <c r="Q18" i="10"/>
  <c r="Q19" i="10"/>
  <c r="Q20" i="10"/>
  <c r="Q21" i="10"/>
  <c r="Q22" i="10"/>
  <c r="Q23" i="10"/>
  <c r="Q24" i="10"/>
  <c r="Q25" i="10"/>
  <c r="Q26" i="10"/>
  <c r="Q27" i="10"/>
  <c r="Q28" i="10"/>
  <c r="Q29" i="10"/>
  <c r="Q31" i="10"/>
  <c r="Q32" i="10"/>
  <c r="Q34" i="10"/>
  <c r="Q35" i="10"/>
  <c r="Q36" i="10"/>
  <c r="Q37" i="10"/>
  <c r="Q38" i="10"/>
  <c r="Q39" i="10"/>
  <c r="Q40" i="10"/>
  <c r="Q41" i="10"/>
  <c r="Q42" i="10"/>
  <c r="Q43" i="10"/>
  <c r="Q44" i="10"/>
  <c r="Q45" i="10"/>
  <c r="Q46" i="10"/>
  <c r="Q47" i="10"/>
  <c r="Q48" i="10"/>
  <c r="Q49" i="10"/>
  <c r="Q50" i="10"/>
  <c r="Q51" i="10"/>
  <c r="S9" i="3"/>
  <c r="S10" i="3"/>
  <c r="S11" i="3"/>
  <c r="S12" i="3"/>
  <c r="S13" i="3"/>
  <c r="S14" i="3"/>
  <c r="S15" i="3"/>
  <c r="S16" i="3"/>
  <c r="S17" i="3"/>
  <c r="S18" i="3"/>
  <c r="S19"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114" i="3"/>
  <c r="S115" i="3"/>
  <c r="S116" i="3"/>
  <c r="S117" i="3"/>
  <c r="S118" i="3"/>
  <c r="S119" i="3"/>
  <c r="S120" i="3"/>
  <c r="S121" i="3"/>
  <c r="S122" i="3"/>
  <c r="S123" i="3"/>
  <c r="S128" i="3"/>
  <c r="S129" i="3"/>
  <c r="S130" i="3"/>
  <c r="S131" i="3"/>
  <c r="S132" i="3"/>
  <c r="S133" i="3"/>
  <c r="S134" i="3"/>
  <c r="S135" i="3"/>
  <c r="S137" i="3"/>
  <c r="S139" i="3"/>
  <c r="S140" i="3"/>
  <c r="S141" i="3"/>
  <c r="S142" i="3"/>
  <c r="S144" i="3"/>
  <c r="S145" i="3"/>
  <c r="S146" i="3"/>
  <c r="S147" i="3"/>
  <c r="S149" i="3"/>
  <c r="S151" i="3"/>
  <c r="S153" i="3"/>
  <c r="S154" i="3"/>
  <c r="S156" i="3"/>
  <c r="S157" i="3"/>
  <c r="S158" i="3"/>
  <c r="S159" i="3"/>
  <c r="S163" i="3"/>
  <c r="S164" i="3"/>
  <c r="S165" i="3"/>
  <c r="S166" i="3"/>
  <c r="S168" i="3"/>
  <c r="S169" i="3"/>
  <c r="S170" i="3"/>
  <c r="S171" i="3"/>
  <c r="S173" i="3"/>
  <c r="S175" i="3"/>
  <c r="S177" i="3"/>
  <c r="S178" i="3"/>
  <c r="S179" i="3"/>
  <c r="S180" i="3"/>
  <c r="S181" i="3"/>
  <c r="S182" i="3"/>
  <c r="S183" i="3"/>
  <c r="S187" i="3"/>
  <c r="S188" i="3"/>
  <c r="S189" i="3"/>
  <c r="S190" i="3"/>
  <c r="S191" i="3"/>
  <c r="S192" i="3"/>
  <c r="S8" i="3"/>
  <c r="R104"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7" i="4"/>
  <c r="R58" i="4"/>
  <c r="R59" i="4"/>
  <c r="R60"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9" i="4"/>
  <c r="R10" i="4"/>
  <c r="R11" i="4"/>
  <c r="R8" i="4"/>
  <c r="B4339" i="13"/>
  <c r="B4338" i="13"/>
  <c r="B4337" i="13"/>
  <c r="B4336" i="13"/>
  <c r="B4335" i="13"/>
  <c r="B4334" i="13"/>
  <c r="B4333" i="13"/>
  <c r="B4332" i="13"/>
  <c r="B4331" i="13"/>
  <c r="B4330" i="13"/>
  <c r="B4329" i="13"/>
  <c r="B4328" i="13"/>
  <c r="B4327" i="13"/>
  <c r="B4326" i="13"/>
  <c r="B4325" i="13"/>
  <c r="B4324" i="13"/>
  <c r="B4323" i="13"/>
  <c r="B4322" i="13"/>
  <c r="B4321" i="13"/>
  <c r="B4320" i="13"/>
  <c r="B4319" i="13"/>
  <c r="B4318" i="13"/>
  <c r="B4317" i="13"/>
  <c r="B4316" i="13"/>
  <c r="B4315" i="13"/>
  <c r="B4314" i="13"/>
  <c r="B4313" i="13"/>
  <c r="B4312" i="13"/>
  <c r="B4311" i="13"/>
  <c r="B4310" i="13"/>
  <c r="B4309" i="13"/>
  <c r="B4308" i="13"/>
  <c r="B4307" i="13"/>
  <c r="B4306" i="13"/>
  <c r="B4305" i="13"/>
  <c r="B4304" i="13"/>
  <c r="B4303" i="13"/>
  <c r="B4302" i="13"/>
  <c r="B4301" i="13"/>
  <c r="B4300" i="13"/>
  <c r="B4299" i="13"/>
  <c r="B4298" i="13"/>
  <c r="B4297" i="13"/>
  <c r="B4296" i="13"/>
  <c r="B4295" i="13"/>
  <c r="B4294" i="13"/>
  <c r="B4293" i="13"/>
  <c r="B4292" i="13"/>
  <c r="B4291" i="13"/>
  <c r="B4290" i="13"/>
  <c r="B4289" i="13"/>
  <c r="B4288" i="13"/>
  <c r="B4287" i="13"/>
  <c r="B4286" i="13"/>
  <c r="B4285" i="13"/>
  <c r="B4284" i="13"/>
  <c r="B4283" i="13"/>
  <c r="B4282" i="13"/>
  <c r="B4281" i="13"/>
  <c r="B4280" i="13"/>
  <c r="B4279" i="13"/>
  <c r="B4278" i="13"/>
  <c r="B4277" i="13"/>
  <c r="B4276" i="13"/>
  <c r="B4275" i="13"/>
  <c r="B4274" i="13"/>
  <c r="B4273" i="13"/>
  <c r="B4272" i="13"/>
  <c r="B4271" i="13"/>
  <c r="B4270" i="13"/>
  <c r="B4269" i="13"/>
  <c r="B4268" i="13"/>
  <c r="B4267" i="13"/>
  <c r="B4266" i="13"/>
  <c r="B4265" i="13"/>
  <c r="B4264" i="13"/>
  <c r="B4263" i="13"/>
  <c r="B4262" i="13"/>
  <c r="B4261" i="13"/>
  <c r="B4260" i="13"/>
  <c r="B4259" i="13"/>
  <c r="B4258" i="13"/>
  <c r="B4257" i="13"/>
  <c r="B4256" i="13"/>
  <c r="B4255" i="13"/>
  <c r="B4254" i="13"/>
  <c r="B4253" i="13"/>
  <c r="B4252" i="13"/>
  <c r="B4251" i="13"/>
  <c r="B4250" i="13"/>
  <c r="B4249" i="13"/>
  <c r="B4248" i="13"/>
  <c r="B4247" i="13"/>
  <c r="B4246" i="13"/>
  <c r="B4245" i="13"/>
  <c r="B4244" i="13"/>
  <c r="B4243" i="13"/>
  <c r="B4242" i="13"/>
  <c r="B4241" i="13"/>
  <c r="B4240" i="13"/>
  <c r="B4239" i="13"/>
  <c r="B4238" i="13"/>
  <c r="B4237" i="13"/>
  <c r="B4236" i="13"/>
  <c r="B4235" i="13"/>
  <c r="B4234" i="13"/>
  <c r="B4233" i="13"/>
  <c r="B4232" i="13"/>
  <c r="B4231" i="13"/>
  <c r="B4230" i="13"/>
  <c r="B4229" i="13"/>
  <c r="B4228" i="13"/>
  <c r="B4227" i="13"/>
  <c r="B4226" i="13"/>
  <c r="B4225" i="13"/>
  <c r="B4224" i="13"/>
  <c r="B4223" i="13"/>
  <c r="B4222" i="13"/>
  <c r="B4221" i="13"/>
  <c r="B4220" i="13"/>
  <c r="B4219" i="13"/>
  <c r="B4218" i="13"/>
  <c r="B4217" i="13"/>
  <c r="B4216" i="13"/>
  <c r="B4215" i="13"/>
  <c r="B4214" i="13"/>
  <c r="B4213" i="13"/>
  <c r="B4212" i="13"/>
  <c r="B4211" i="13"/>
  <c r="B4210" i="13"/>
  <c r="B4209" i="13"/>
  <c r="B4208" i="13"/>
  <c r="B4207" i="13"/>
  <c r="B4206" i="13"/>
  <c r="B4205" i="13"/>
  <c r="B4204" i="13"/>
  <c r="B4203" i="13"/>
  <c r="B4202" i="13"/>
  <c r="B4201" i="13"/>
  <c r="B4200" i="13"/>
  <c r="B4199" i="13"/>
  <c r="B4198" i="13"/>
  <c r="B4197" i="13"/>
  <c r="B4196" i="13"/>
  <c r="B4195" i="13"/>
  <c r="B4194" i="13"/>
  <c r="B4193" i="13"/>
  <c r="B4192" i="13"/>
  <c r="B4191" i="13"/>
  <c r="B4190" i="13"/>
  <c r="B4189" i="13"/>
  <c r="B4188" i="13"/>
  <c r="B4187" i="13"/>
  <c r="B4186" i="13"/>
  <c r="B4185" i="13"/>
  <c r="B4184" i="13"/>
  <c r="B4183" i="13"/>
  <c r="B4182" i="13"/>
  <c r="B4181" i="13"/>
  <c r="B4180" i="13"/>
  <c r="B4179" i="13"/>
  <c r="B4178" i="13"/>
  <c r="B4177" i="13"/>
  <c r="B4176" i="13"/>
  <c r="B4175" i="13"/>
  <c r="B4174" i="13"/>
  <c r="B4173" i="13"/>
  <c r="B4172" i="13"/>
  <c r="B4171" i="13"/>
  <c r="B4170" i="13"/>
  <c r="B4169" i="13"/>
  <c r="B4168" i="13"/>
  <c r="B4167" i="13"/>
  <c r="B4166" i="13"/>
  <c r="B4165" i="13"/>
  <c r="B4164" i="13"/>
  <c r="B4163" i="13"/>
  <c r="B4162" i="13"/>
  <c r="B4161" i="13"/>
  <c r="B4160" i="13"/>
  <c r="B4159" i="13"/>
  <c r="B4158" i="13"/>
  <c r="B4157" i="13"/>
  <c r="B4156" i="13"/>
  <c r="B4155" i="13"/>
  <c r="B4154" i="13"/>
  <c r="B4153" i="13"/>
  <c r="B4152" i="13"/>
  <c r="B4151" i="13"/>
  <c r="B4150" i="13"/>
  <c r="B4149" i="13"/>
  <c r="B4148" i="13"/>
  <c r="B4147" i="13"/>
  <c r="B4146" i="13"/>
  <c r="B4145" i="13"/>
  <c r="B4144" i="13"/>
  <c r="B4143" i="13"/>
  <c r="B4142" i="13"/>
  <c r="B4141" i="13"/>
  <c r="B4140" i="13"/>
  <c r="B4139" i="13"/>
  <c r="B4138" i="13"/>
  <c r="B4137" i="13"/>
  <c r="B4136" i="13"/>
  <c r="B4135" i="13"/>
  <c r="B4134" i="13"/>
  <c r="B4133" i="13"/>
  <c r="B4132" i="13"/>
  <c r="B4131" i="13"/>
  <c r="B4130" i="13"/>
  <c r="B4129" i="13"/>
  <c r="B4128" i="13"/>
  <c r="B4127" i="13"/>
  <c r="B4126" i="13"/>
  <c r="B4125" i="13"/>
  <c r="B4124" i="13"/>
  <c r="B4123" i="13"/>
  <c r="B4122" i="13"/>
  <c r="B4121" i="13"/>
  <c r="B4120" i="13"/>
  <c r="B4119" i="13"/>
  <c r="B4118" i="13"/>
  <c r="B4117" i="13"/>
  <c r="B4116" i="13"/>
  <c r="B4115" i="13"/>
  <c r="B4114" i="13"/>
  <c r="B4113" i="13"/>
  <c r="B4112" i="13"/>
  <c r="B4111" i="13"/>
  <c r="B4110" i="13"/>
  <c r="B4109" i="13"/>
  <c r="B4108" i="13"/>
  <c r="B4107" i="13"/>
  <c r="B4106" i="13"/>
  <c r="B4105" i="13"/>
  <c r="B4104" i="13"/>
  <c r="B4103" i="13"/>
  <c r="B4102" i="13"/>
  <c r="B4101" i="13"/>
  <c r="B4100" i="13"/>
  <c r="B4099" i="13"/>
  <c r="B4098" i="13"/>
  <c r="B4097" i="13"/>
  <c r="B4096" i="13"/>
  <c r="B4095" i="13"/>
  <c r="B4094" i="13"/>
  <c r="B4093" i="13"/>
  <c r="B4092" i="13"/>
  <c r="B4091" i="13"/>
  <c r="B4090" i="13"/>
  <c r="B4089" i="13"/>
  <c r="B4088" i="13"/>
  <c r="B4087" i="13"/>
  <c r="B4086" i="13"/>
  <c r="B4085" i="13"/>
  <c r="B4084" i="13"/>
  <c r="B4083" i="13"/>
  <c r="B4082" i="13"/>
  <c r="B4081" i="13"/>
  <c r="B4080" i="13"/>
  <c r="B4079" i="13"/>
  <c r="B4078" i="13"/>
  <c r="B4077" i="13"/>
  <c r="B4076" i="13"/>
  <c r="B4075" i="13"/>
  <c r="B4074" i="13"/>
  <c r="B4073" i="13"/>
  <c r="B4072" i="13"/>
  <c r="B4071" i="13"/>
  <c r="B4070" i="13"/>
  <c r="B4069" i="13"/>
  <c r="B4068" i="13"/>
  <c r="B4067" i="13"/>
  <c r="B4066" i="13"/>
  <c r="B4065" i="13"/>
  <c r="B4064" i="13"/>
  <c r="B4063" i="13"/>
  <c r="B4062" i="13"/>
  <c r="B4061" i="13"/>
  <c r="B4060" i="13"/>
  <c r="B4059" i="13"/>
  <c r="B4058" i="13"/>
  <c r="B4057" i="13"/>
  <c r="B4056" i="13"/>
  <c r="B4055" i="13"/>
  <c r="B4054" i="13"/>
  <c r="B4053" i="13"/>
  <c r="B4052" i="13"/>
  <c r="B4051" i="13"/>
  <c r="B4050" i="13"/>
  <c r="B4049" i="13"/>
  <c r="B4048" i="13"/>
  <c r="B4047" i="13"/>
  <c r="B4046" i="13"/>
  <c r="B4045" i="13"/>
  <c r="B4044" i="13"/>
  <c r="B4043" i="13"/>
  <c r="B4042" i="13"/>
  <c r="B4041" i="13"/>
  <c r="B4040" i="13"/>
  <c r="B4039" i="13"/>
  <c r="B4038" i="13"/>
  <c r="B4037" i="13"/>
  <c r="B4036" i="13"/>
  <c r="B4035" i="13"/>
  <c r="B4034" i="13"/>
  <c r="B4033" i="13"/>
  <c r="B4032" i="13"/>
  <c r="B4031" i="13"/>
  <c r="B4030" i="13"/>
  <c r="B4029" i="13"/>
  <c r="B4028" i="13"/>
  <c r="B4027" i="13"/>
  <c r="B4026" i="13"/>
  <c r="B4025" i="13"/>
  <c r="B4024" i="13"/>
  <c r="B4023" i="13"/>
  <c r="B4022" i="13"/>
  <c r="B4021" i="13"/>
  <c r="B4020" i="13"/>
  <c r="B4019" i="13"/>
  <c r="B4018" i="13"/>
  <c r="B4017" i="13"/>
  <c r="B4016" i="13"/>
  <c r="B4015" i="13"/>
  <c r="B4014" i="13"/>
  <c r="B4013" i="13"/>
  <c r="B4012" i="13"/>
  <c r="B4011" i="13"/>
  <c r="B4010" i="13"/>
  <c r="B4009" i="13"/>
  <c r="B4008" i="13"/>
  <c r="B4007" i="13"/>
  <c r="B4006" i="13"/>
  <c r="B4005" i="13"/>
  <c r="B4004" i="13"/>
  <c r="B4003" i="13"/>
  <c r="B4002" i="13"/>
  <c r="B4001" i="13"/>
  <c r="B4000" i="13"/>
  <c r="B3999" i="13"/>
  <c r="B3998" i="13"/>
  <c r="B3997" i="13"/>
  <c r="B3996" i="13"/>
  <c r="B3995" i="13"/>
  <c r="B3994" i="13"/>
  <c r="B3993" i="13"/>
  <c r="B3992" i="13"/>
  <c r="B3991" i="13"/>
  <c r="B3990" i="13"/>
  <c r="B3989" i="13"/>
  <c r="B3988" i="13"/>
  <c r="B3987" i="13"/>
  <c r="B3986" i="13"/>
  <c r="B3985" i="13"/>
  <c r="B3984" i="13"/>
  <c r="B3983" i="13"/>
  <c r="B3982" i="13"/>
  <c r="B3981" i="13"/>
  <c r="B3980" i="13"/>
  <c r="B3979" i="13"/>
  <c r="B3978" i="13"/>
  <c r="B3977" i="13"/>
  <c r="B3976" i="13"/>
  <c r="B3975" i="13"/>
  <c r="B3974" i="13"/>
  <c r="B3973" i="13"/>
  <c r="B3972" i="13"/>
  <c r="B3971" i="13"/>
  <c r="B3970" i="13"/>
  <c r="B3969" i="13"/>
  <c r="B3968" i="13"/>
  <c r="B3967" i="13"/>
  <c r="B3966" i="13"/>
  <c r="B3965" i="13"/>
  <c r="B3964" i="13"/>
  <c r="B3963" i="13"/>
  <c r="B3962" i="13"/>
  <c r="B3961" i="13"/>
  <c r="B3960" i="13"/>
  <c r="B3959" i="13"/>
  <c r="B3958" i="13"/>
  <c r="B3957" i="13"/>
  <c r="B3956" i="13"/>
  <c r="B3955" i="13"/>
  <c r="B3954" i="13"/>
  <c r="B3953" i="13"/>
  <c r="B3952" i="13"/>
  <c r="B3951" i="13"/>
  <c r="B3950" i="13"/>
  <c r="B3949" i="13"/>
  <c r="B3948" i="13"/>
  <c r="B3947" i="13"/>
  <c r="B3946" i="13"/>
  <c r="B3945" i="13"/>
  <c r="B3944" i="13"/>
  <c r="B3943" i="13"/>
  <c r="B3942" i="13"/>
  <c r="B3941" i="13"/>
  <c r="B3940" i="13"/>
  <c r="B3939" i="13"/>
  <c r="B3938" i="13"/>
  <c r="B3937" i="13"/>
  <c r="B3936" i="13"/>
  <c r="B3935" i="13"/>
  <c r="B3934" i="13"/>
  <c r="B3933" i="13"/>
  <c r="B3932" i="13"/>
  <c r="B3931" i="13"/>
  <c r="B3930" i="13"/>
  <c r="B3929" i="13"/>
  <c r="B3928" i="13"/>
  <c r="B3927" i="13"/>
  <c r="B3926" i="13"/>
  <c r="B3925" i="13"/>
  <c r="B3924" i="13"/>
  <c r="B3923" i="13"/>
  <c r="B3922" i="13"/>
  <c r="B3921" i="13"/>
  <c r="B3920" i="13"/>
  <c r="B3919" i="13"/>
  <c r="B3918" i="13"/>
  <c r="B3917" i="13"/>
  <c r="B3916" i="13"/>
  <c r="B3915" i="13"/>
  <c r="B3914" i="13"/>
  <c r="B3913" i="13"/>
  <c r="B3912" i="13"/>
  <c r="B3911" i="13"/>
  <c r="B3910" i="13"/>
  <c r="B3909" i="13"/>
  <c r="B3908" i="13"/>
  <c r="B3907" i="13"/>
  <c r="B3906" i="13"/>
  <c r="B3905" i="13"/>
  <c r="B3904" i="13"/>
  <c r="B3903" i="13"/>
  <c r="B3902" i="13"/>
  <c r="B3901" i="13"/>
  <c r="B3900" i="13"/>
  <c r="B3899" i="13"/>
  <c r="B3898" i="13"/>
  <c r="B3897" i="13"/>
  <c r="B3896" i="13"/>
  <c r="B3895" i="13"/>
  <c r="B3894" i="13"/>
  <c r="B3893" i="13"/>
  <c r="B3892" i="13"/>
  <c r="B3891" i="13"/>
  <c r="B3890" i="13"/>
  <c r="B3889" i="13"/>
  <c r="B3888" i="13"/>
  <c r="B3887" i="13"/>
  <c r="B3886" i="13"/>
  <c r="B3885" i="13"/>
  <c r="B3884" i="13"/>
  <c r="B3883" i="13"/>
  <c r="B3882" i="13"/>
  <c r="B3881" i="13"/>
  <c r="B3880" i="13"/>
  <c r="B3879" i="13"/>
  <c r="B3878" i="13"/>
  <c r="B3877" i="13"/>
  <c r="B3876" i="13"/>
  <c r="B3875" i="13"/>
  <c r="B3874" i="13"/>
  <c r="B3873" i="13"/>
  <c r="B3872" i="13"/>
  <c r="B3871" i="13"/>
  <c r="B3870" i="13"/>
  <c r="B3869" i="13"/>
  <c r="B3868" i="13"/>
  <c r="B3867" i="13"/>
  <c r="B3866" i="13"/>
  <c r="B3865" i="13"/>
  <c r="B3864" i="13"/>
  <c r="B3863" i="13"/>
  <c r="B3862" i="13"/>
  <c r="B3861" i="13"/>
  <c r="B3860" i="13"/>
  <c r="B3859" i="13"/>
  <c r="B3858" i="13"/>
  <c r="B3857" i="13"/>
  <c r="B3856" i="13"/>
  <c r="B3855" i="13"/>
  <c r="B3854" i="13"/>
  <c r="B3853" i="13"/>
  <c r="B3852" i="13"/>
  <c r="B3851" i="13"/>
  <c r="B3850" i="13"/>
  <c r="B3849" i="13"/>
  <c r="B3848" i="13"/>
  <c r="B3847" i="13"/>
  <c r="B3846" i="13"/>
  <c r="B3845" i="13"/>
  <c r="B3844" i="13"/>
  <c r="B3843" i="13"/>
  <c r="B3842" i="13"/>
  <c r="B3841" i="13"/>
  <c r="B3840" i="13"/>
  <c r="B3839" i="13"/>
  <c r="B3838" i="13"/>
  <c r="B3837" i="13"/>
  <c r="B3836" i="13"/>
  <c r="B3835" i="13"/>
  <c r="B3834" i="13"/>
  <c r="B3833" i="13"/>
  <c r="B3832" i="13"/>
  <c r="B3831" i="13"/>
  <c r="B3830" i="13"/>
  <c r="B3829" i="13"/>
  <c r="B3828" i="13"/>
  <c r="B3827" i="13"/>
  <c r="B3826" i="13"/>
  <c r="B3825" i="13"/>
  <c r="B3824" i="13"/>
  <c r="B3823" i="13"/>
  <c r="B3822" i="13"/>
  <c r="B3821" i="13"/>
  <c r="B3820" i="13"/>
  <c r="B3819" i="13"/>
  <c r="B3818" i="13"/>
  <c r="B3817" i="13"/>
  <c r="B3816" i="13"/>
  <c r="B3815" i="13"/>
  <c r="B3814" i="13"/>
  <c r="B3813" i="13"/>
  <c r="B3812" i="13"/>
  <c r="B3811" i="13"/>
  <c r="B3810" i="13"/>
  <c r="B3809" i="13"/>
  <c r="B3808" i="13"/>
  <c r="B3807" i="13"/>
  <c r="B3806" i="13"/>
  <c r="B3805" i="13"/>
  <c r="B3804" i="13"/>
  <c r="B3803" i="13"/>
  <c r="B3802" i="13"/>
  <c r="B3801" i="13"/>
  <c r="B3800" i="13"/>
  <c r="B3799" i="13"/>
  <c r="B3798" i="13"/>
  <c r="B3797" i="13"/>
  <c r="B3796" i="13"/>
  <c r="B3795" i="13"/>
  <c r="B3794" i="13"/>
  <c r="B3793" i="13"/>
  <c r="B3792" i="13"/>
  <c r="B3791" i="13"/>
  <c r="B3790" i="13"/>
  <c r="B3789" i="13"/>
  <c r="B3788" i="13"/>
  <c r="B3787" i="13"/>
  <c r="B3786" i="13"/>
  <c r="B3785" i="13"/>
  <c r="B3784" i="13"/>
  <c r="B3783" i="13"/>
  <c r="B3782" i="13"/>
  <c r="B3781" i="13"/>
  <c r="B3780" i="13"/>
  <c r="B3779" i="13"/>
  <c r="B3778" i="13"/>
  <c r="B3777" i="13"/>
  <c r="B3776" i="13"/>
  <c r="B3775" i="13"/>
  <c r="B3774" i="13"/>
  <c r="B3773" i="13"/>
  <c r="B3772" i="13"/>
  <c r="B3771" i="13"/>
  <c r="B3770" i="13"/>
  <c r="B3769" i="13"/>
  <c r="B3768" i="13"/>
  <c r="B3767" i="13"/>
  <c r="B3766" i="13"/>
  <c r="B3765" i="13"/>
  <c r="B3764" i="13"/>
  <c r="B3763" i="13"/>
  <c r="B3762" i="13"/>
  <c r="B3761" i="13"/>
  <c r="B3760" i="13"/>
  <c r="B3759" i="13"/>
  <c r="B3758" i="13"/>
  <c r="B3757" i="13"/>
  <c r="B3756" i="13"/>
  <c r="B3755" i="13"/>
  <c r="B3754" i="13"/>
  <c r="B3753" i="13"/>
  <c r="B3752" i="13"/>
  <c r="B3751" i="13"/>
  <c r="B3750" i="13"/>
  <c r="B3749" i="13"/>
  <c r="B3748" i="13"/>
  <c r="B3747" i="13"/>
  <c r="B3746" i="13"/>
  <c r="B3745" i="13"/>
  <c r="B3744" i="13"/>
  <c r="B3743" i="13"/>
  <c r="B3742" i="13"/>
  <c r="B3741" i="13"/>
  <c r="B3740" i="13"/>
  <c r="B3739" i="13"/>
  <c r="B3738" i="13"/>
  <c r="B3737" i="13"/>
  <c r="B3736" i="13"/>
  <c r="B3735" i="13"/>
  <c r="B3734" i="13"/>
  <c r="B3733" i="13"/>
  <c r="B3732" i="13"/>
  <c r="B3731" i="13"/>
  <c r="B3730" i="13"/>
  <c r="B3729" i="13"/>
  <c r="B3728" i="13"/>
  <c r="B3727" i="13"/>
  <c r="B3726" i="13"/>
  <c r="B3725" i="13"/>
  <c r="B3724" i="13"/>
  <c r="B3723" i="13"/>
  <c r="B3722" i="13"/>
  <c r="B3721" i="13"/>
  <c r="B3720" i="13"/>
  <c r="B3719" i="13"/>
  <c r="B3718" i="13"/>
  <c r="B3717" i="13"/>
  <c r="B3716" i="13"/>
  <c r="B3715" i="13"/>
  <c r="B3714" i="13"/>
  <c r="B3713" i="13"/>
  <c r="B3712" i="13"/>
  <c r="B3711" i="13"/>
  <c r="B3710" i="13"/>
  <c r="B3709" i="13"/>
  <c r="B3708" i="13"/>
  <c r="B3707" i="13"/>
  <c r="B3706" i="13"/>
  <c r="B3705" i="13"/>
  <c r="B3704" i="13"/>
  <c r="B3703" i="13"/>
  <c r="B3702" i="13"/>
  <c r="B3701" i="13"/>
  <c r="B3700" i="13"/>
  <c r="B3699" i="13"/>
  <c r="B3698" i="13"/>
  <c r="B3697" i="13"/>
  <c r="B3696" i="13"/>
  <c r="B3695" i="13"/>
  <c r="B3694" i="13"/>
  <c r="B3693" i="13"/>
  <c r="B3692" i="13"/>
  <c r="B3691" i="13"/>
  <c r="B3690" i="13"/>
  <c r="B3689" i="13"/>
  <c r="B3688" i="13"/>
  <c r="B3687" i="13"/>
  <c r="B3686" i="13"/>
  <c r="B3685" i="13"/>
  <c r="B3684" i="13"/>
  <c r="B3683" i="13"/>
  <c r="B3682" i="13"/>
  <c r="B3681" i="13"/>
  <c r="B3680" i="13"/>
  <c r="B3679" i="13"/>
  <c r="B3678" i="13"/>
  <c r="B3677" i="13"/>
  <c r="B3676" i="13"/>
  <c r="B3675" i="13"/>
  <c r="B3674" i="13"/>
  <c r="B3673" i="13"/>
  <c r="B3672" i="13"/>
  <c r="B3671" i="13"/>
  <c r="B3670" i="13"/>
  <c r="B3669" i="13"/>
  <c r="B3668" i="13"/>
  <c r="B3667" i="13"/>
  <c r="B3666" i="13"/>
  <c r="B3665" i="13"/>
  <c r="B3664" i="13"/>
  <c r="B3663" i="13"/>
  <c r="B3662" i="13"/>
  <c r="B3661" i="13"/>
  <c r="B3660" i="13"/>
  <c r="B3659" i="13"/>
  <c r="B3658" i="13"/>
  <c r="B3657" i="13"/>
  <c r="B3656" i="13"/>
  <c r="B3655" i="13"/>
  <c r="B3654" i="13"/>
  <c r="B3653" i="13"/>
  <c r="B3652" i="13"/>
  <c r="B3651" i="13"/>
  <c r="B3650" i="13"/>
  <c r="B3649" i="13"/>
  <c r="B3648" i="13"/>
  <c r="B3647" i="13"/>
  <c r="B3646" i="13"/>
  <c r="B3645" i="13"/>
  <c r="B3644" i="13"/>
  <c r="B3643" i="13"/>
  <c r="B3642" i="13"/>
  <c r="B3641" i="13"/>
  <c r="B3640" i="13"/>
  <c r="B3639" i="13"/>
  <c r="B3638" i="13"/>
  <c r="B3637" i="13"/>
  <c r="B3636" i="13"/>
  <c r="B3635" i="13"/>
  <c r="B3634" i="13"/>
  <c r="B3633" i="13"/>
  <c r="B3632" i="13"/>
  <c r="B3631" i="13"/>
  <c r="B3630" i="13"/>
  <c r="B3629" i="13"/>
  <c r="B3628" i="13"/>
  <c r="B3627" i="13"/>
  <c r="B3626" i="13"/>
  <c r="B3625" i="13"/>
  <c r="B3624" i="13"/>
  <c r="B3623" i="13"/>
  <c r="B3622" i="13"/>
  <c r="B3621" i="13"/>
  <c r="B3620" i="13"/>
  <c r="B3619" i="13"/>
  <c r="B3618" i="13"/>
  <c r="B3617" i="13"/>
  <c r="B3616" i="13"/>
  <c r="B3615" i="13"/>
  <c r="B3614" i="13"/>
  <c r="B3613" i="13"/>
  <c r="B3612" i="13"/>
  <c r="B3611" i="13"/>
  <c r="B3610" i="13"/>
  <c r="B3609" i="13"/>
  <c r="B3608" i="13"/>
  <c r="B3607" i="13"/>
  <c r="B3606" i="13"/>
  <c r="B3605" i="13"/>
  <c r="B3604" i="13"/>
  <c r="B3603" i="13"/>
  <c r="B3602" i="13"/>
  <c r="B3601" i="13"/>
  <c r="B3600" i="13"/>
  <c r="B3599" i="13"/>
  <c r="B3598" i="13"/>
  <c r="B3597" i="13"/>
  <c r="B3596" i="13"/>
  <c r="B3595" i="13"/>
  <c r="B3594" i="13"/>
  <c r="B3593" i="13"/>
  <c r="B3592" i="13"/>
  <c r="B3591" i="13"/>
  <c r="B3590" i="13"/>
  <c r="B3589" i="13"/>
  <c r="B3588" i="13"/>
  <c r="B3587" i="13"/>
  <c r="B3586" i="13"/>
  <c r="B3585" i="13"/>
  <c r="B3584" i="13"/>
  <c r="B3583" i="13"/>
  <c r="B3582" i="13"/>
  <c r="B3581" i="13"/>
  <c r="B3580" i="13"/>
  <c r="B3579" i="13"/>
  <c r="B3578" i="13"/>
  <c r="B3577" i="13"/>
  <c r="B3576" i="13"/>
  <c r="B3575" i="13"/>
  <c r="B3574" i="13"/>
  <c r="B3573" i="13"/>
  <c r="B3572" i="13"/>
  <c r="B3571" i="13"/>
  <c r="B3570" i="13"/>
  <c r="B3569" i="13"/>
  <c r="B3568" i="13"/>
  <c r="B3567" i="13"/>
  <c r="B3566" i="13"/>
  <c r="B3565" i="13"/>
  <c r="B3564" i="13"/>
  <c r="B3563" i="13"/>
  <c r="B3562" i="13"/>
  <c r="B3561" i="13"/>
  <c r="B3560" i="13"/>
  <c r="B3559" i="13"/>
  <c r="B3558" i="13"/>
  <c r="B3557" i="13"/>
  <c r="B3556" i="13"/>
  <c r="B3555" i="13"/>
  <c r="B3554" i="13"/>
  <c r="B3553" i="13"/>
  <c r="B3552" i="13"/>
  <c r="B3551" i="13"/>
  <c r="B3550" i="13"/>
  <c r="B3549" i="13"/>
  <c r="B3548" i="13"/>
  <c r="B3547" i="13"/>
  <c r="B3546" i="13"/>
  <c r="B3545" i="13"/>
  <c r="B3544" i="13"/>
  <c r="B3543" i="13"/>
  <c r="B3542" i="13"/>
  <c r="B3541" i="13"/>
  <c r="B3540" i="13"/>
  <c r="B3539" i="13"/>
  <c r="B3538" i="13"/>
  <c r="B3537" i="13"/>
  <c r="B3536" i="13"/>
  <c r="B3535" i="13"/>
  <c r="B3534" i="13"/>
  <c r="B3533" i="13"/>
  <c r="B3532" i="13"/>
  <c r="B3531" i="13"/>
  <c r="B3530" i="13"/>
  <c r="B3529" i="13"/>
  <c r="B3528" i="13"/>
  <c r="B3527" i="13"/>
  <c r="B3526" i="13"/>
  <c r="B3525" i="13"/>
  <c r="B3524" i="13"/>
  <c r="B3523" i="13"/>
  <c r="B3522" i="13"/>
  <c r="B3521" i="13"/>
  <c r="B3520" i="13"/>
  <c r="B3519" i="13"/>
  <c r="B3518" i="13"/>
  <c r="B3517" i="13"/>
  <c r="B3516" i="13"/>
  <c r="B3515" i="13"/>
  <c r="B3514" i="13"/>
  <c r="B3513" i="13"/>
  <c r="B3512" i="13"/>
  <c r="B3511" i="13"/>
  <c r="B3510" i="13"/>
  <c r="B3509" i="13"/>
  <c r="B3508" i="13"/>
  <c r="B3507" i="13"/>
  <c r="B3506" i="13"/>
  <c r="B3505" i="13"/>
  <c r="B3504" i="13"/>
  <c r="B3503" i="13"/>
  <c r="B3502" i="13"/>
  <c r="B3501" i="13"/>
  <c r="B3500" i="13"/>
  <c r="B3499" i="13"/>
  <c r="B3498" i="13"/>
  <c r="B3497" i="13"/>
  <c r="B3496" i="13"/>
  <c r="B3495" i="13"/>
  <c r="B3494" i="13"/>
  <c r="B3493" i="13"/>
  <c r="B3492" i="13"/>
  <c r="B3491" i="13"/>
  <c r="B3490" i="13"/>
  <c r="B3489" i="13"/>
  <c r="B3488" i="13"/>
  <c r="B3487" i="13"/>
  <c r="B3486" i="13"/>
  <c r="B3485" i="13"/>
  <c r="B3484" i="13"/>
  <c r="B3483" i="13"/>
  <c r="B3482" i="13"/>
  <c r="B3481" i="13"/>
  <c r="B3480" i="13"/>
  <c r="B3479" i="13"/>
  <c r="B3478" i="13"/>
  <c r="B3477" i="13"/>
  <c r="B3476" i="13"/>
  <c r="B3475" i="13"/>
  <c r="B3474" i="13"/>
  <c r="B3473" i="13"/>
  <c r="B3472" i="13"/>
  <c r="B3471" i="13"/>
  <c r="B3470" i="13"/>
  <c r="B3469" i="13"/>
  <c r="B3468" i="13"/>
  <c r="B3467" i="13"/>
  <c r="B3466" i="13"/>
  <c r="B3465" i="13"/>
  <c r="B3464" i="13"/>
  <c r="B3463" i="13"/>
  <c r="B3462" i="13"/>
  <c r="B3461" i="13"/>
  <c r="B3460" i="13"/>
  <c r="B3459" i="13"/>
  <c r="B3458" i="13"/>
  <c r="B3457" i="13"/>
  <c r="B3456" i="13"/>
  <c r="B3455" i="13"/>
  <c r="B3454" i="13"/>
  <c r="B3453" i="13"/>
  <c r="B3452" i="13"/>
  <c r="B3451" i="13"/>
  <c r="B3450" i="13"/>
  <c r="B3449" i="13"/>
  <c r="B3448" i="13"/>
  <c r="B3447" i="13"/>
  <c r="B3446" i="13"/>
  <c r="B3445" i="13"/>
  <c r="B3444" i="13"/>
  <c r="B3443" i="13"/>
  <c r="B3442" i="13"/>
  <c r="B3441" i="13"/>
  <c r="B3440" i="13"/>
  <c r="B3439" i="13"/>
  <c r="B3438" i="13"/>
  <c r="B3437" i="13"/>
  <c r="B3436" i="13"/>
  <c r="B3435" i="13"/>
  <c r="B3434" i="13"/>
  <c r="B3433" i="13"/>
  <c r="B3432" i="13"/>
  <c r="B3431" i="13"/>
  <c r="B3430" i="13"/>
  <c r="B3429" i="13"/>
  <c r="B3428" i="13"/>
  <c r="B3427" i="13"/>
  <c r="B3426" i="13"/>
  <c r="B3425" i="13"/>
  <c r="B3424" i="13"/>
  <c r="B3423" i="13"/>
  <c r="B3422" i="13"/>
  <c r="B3421" i="13"/>
  <c r="B3420" i="13"/>
  <c r="B3419" i="13"/>
  <c r="B3418" i="13"/>
  <c r="B3417" i="13"/>
  <c r="B3416" i="13"/>
  <c r="B3415" i="13"/>
  <c r="B3414" i="13"/>
  <c r="B3413" i="13"/>
  <c r="B3412" i="13"/>
  <c r="B3411" i="13"/>
  <c r="B3410" i="13"/>
  <c r="B3409" i="13"/>
  <c r="B3408" i="13"/>
  <c r="B3407" i="13"/>
  <c r="B3406" i="13"/>
  <c r="B3405" i="13"/>
  <c r="B3404" i="13"/>
  <c r="B3403" i="13"/>
  <c r="B3402" i="13"/>
  <c r="B3401" i="13"/>
  <c r="B3400" i="13"/>
  <c r="B3399" i="13"/>
  <c r="B3398" i="13"/>
  <c r="B3397" i="13"/>
  <c r="B3396" i="13"/>
  <c r="B3395" i="13"/>
  <c r="B3394" i="13"/>
  <c r="B2" i="13"/>
  <c r="E2" i="13" s="1"/>
  <c r="L4893" i="13"/>
  <c r="N18" i="10"/>
  <c r="R18" i="10" s="1"/>
  <c r="N19" i="10"/>
  <c r="R19" i="10"/>
  <c r="N12" i="10"/>
  <c r="R12" i="10" s="1"/>
  <c r="N13" i="10"/>
  <c r="R13" i="10" s="1"/>
  <c r="M4" i="3"/>
  <c r="V8" i="3"/>
  <c r="V9" i="3"/>
  <c r="V10" i="3"/>
  <c r="V11" i="3"/>
  <c r="V12" i="3"/>
  <c r="V13" i="3"/>
  <c r="V14" i="3"/>
  <c r="V15" i="3"/>
  <c r="V16" i="3"/>
  <c r="V17" i="3"/>
  <c r="V18" i="3"/>
  <c r="P23" i="3"/>
  <c r="T23" i="3" s="1"/>
  <c r="P24" i="3"/>
  <c r="T24" i="3" s="1"/>
  <c r="P25" i="3"/>
  <c r="T25" i="3" s="1"/>
  <c r="P26" i="3"/>
  <c r="T26" i="3" s="1"/>
  <c r="P27" i="3"/>
  <c r="T27" i="3" s="1"/>
  <c r="P28" i="3"/>
  <c r="T28" i="3" s="1"/>
  <c r="P29" i="3"/>
  <c r="T29" i="3" s="1"/>
  <c r="P30" i="3"/>
  <c r="T30" i="3" s="1"/>
  <c r="P31" i="3"/>
  <c r="T31" i="3" s="1"/>
  <c r="P32" i="3"/>
  <c r="T32" i="3" s="1"/>
  <c r="P33" i="3"/>
  <c r="T33" i="3" s="1"/>
  <c r="P34" i="3"/>
  <c r="T34" i="3" s="1"/>
  <c r="P35" i="3"/>
  <c r="T35" i="3" s="1"/>
  <c r="P36" i="3"/>
  <c r="T36" i="3" s="1"/>
  <c r="P37" i="3"/>
  <c r="T37" i="3" s="1"/>
  <c r="P38" i="3"/>
  <c r="T38" i="3" s="1"/>
  <c r="P39" i="3"/>
  <c r="T39" i="3" s="1"/>
  <c r="P40" i="3"/>
  <c r="T40" i="3" s="1"/>
  <c r="P41" i="3"/>
  <c r="T41" i="3" s="1"/>
  <c r="P42" i="3"/>
  <c r="T42" i="3" s="1"/>
  <c r="P43" i="3"/>
  <c r="T43" i="3" s="1"/>
  <c r="P44" i="3"/>
  <c r="T44" i="3" s="1"/>
  <c r="P45" i="3"/>
  <c r="T45" i="3" s="1"/>
  <c r="P46" i="3"/>
  <c r="T46" i="3" s="1"/>
  <c r="P47" i="3"/>
  <c r="T47" i="3" s="1"/>
  <c r="P48" i="3"/>
  <c r="T48" i="3" s="1"/>
  <c r="P49" i="3"/>
  <c r="T49" i="3" s="1"/>
  <c r="P50" i="3"/>
  <c r="T50" i="3" s="1"/>
  <c r="P51" i="3"/>
  <c r="T51" i="3" s="1"/>
  <c r="P52" i="3"/>
  <c r="T52" i="3" s="1"/>
  <c r="P53" i="3"/>
  <c r="T53" i="3" s="1"/>
  <c r="P54" i="3"/>
  <c r="T54" i="3" s="1"/>
  <c r="P55" i="3"/>
  <c r="T55" i="3" s="1"/>
  <c r="P56" i="3"/>
  <c r="T56" i="3" s="1"/>
  <c r="P57" i="3"/>
  <c r="T57" i="3" s="1"/>
  <c r="P58" i="3"/>
  <c r="T58" i="3" s="1"/>
  <c r="P59" i="3"/>
  <c r="T59" i="3" s="1"/>
  <c r="P60" i="3"/>
  <c r="T60" i="3" s="1"/>
  <c r="P61" i="3"/>
  <c r="T61" i="3" s="1"/>
  <c r="P62" i="3"/>
  <c r="T62" i="3" s="1"/>
  <c r="P63" i="3"/>
  <c r="T63" i="3" s="1"/>
  <c r="P64" i="3"/>
  <c r="T64" i="3" s="1"/>
  <c r="P65" i="3"/>
  <c r="T65" i="3" s="1"/>
  <c r="P66" i="3"/>
  <c r="T66" i="3" s="1"/>
  <c r="P67" i="3"/>
  <c r="T67" i="3" s="1"/>
  <c r="P68" i="3"/>
  <c r="T68" i="3" s="1"/>
  <c r="P69" i="3"/>
  <c r="T69" i="3" s="1"/>
  <c r="P70" i="3"/>
  <c r="T70" i="3" s="1"/>
  <c r="P71" i="3"/>
  <c r="T71" i="3" s="1"/>
  <c r="P72" i="3"/>
  <c r="T72" i="3" s="1"/>
  <c r="P73" i="3"/>
  <c r="T73" i="3" s="1"/>
  <c r="P74" i="3"/>
  <c r="T74" i="3" s="1"/>
  <c r="P75" i="3"/>
  <c r="T75" i="3" s="1"/>
  <c r="P76" i="3"/>
  <c r="T76" i="3" s="1"/>
  <c r="P77" i="3"/>
  <c r="T77" i="3" s="1"/>
  <c r="P78" i="3"/>
  <c r="T78" i="3" s="1"/>
  <c r="P79" i="3"/>
  <c r="T79" i="3" s="1"/>
  <c r="P80" i="3"/>
  <c r="T80" i="3" s="1"/>
  <c r="P81" i="3"/>
  <c r="T81" i="3" s="1"/>
  <c r="P82" i="3"/>
  <c r="T82" i="3" s="1"/>
  <c r="P83" i="3"/>
  <c r="T83" i="3" s="1"/>
  <c r="P84" i="3"/>
  <c r="T84" i="3" s="1"/>
  <c r="P85" i="3"/>
  <c r="T85" i="3" s="1"/>
  <c r="P86" i="3"/>
  <c r="T86" i="3" s="1"/>
  <c r="P87" i="3"/>
  <c r="T87" i="3" s="1"/>
  <c r="P88" i="3"/>
  <c r="T88" i="3" s="1"/>
  <c r="P89" i="3"/>
  <c r="T89" i="3" s="1"/>
  <c r="P90" i="3"/>
  <c r="T90" i="3" s="1"/>
  <c r="P91" i="3"/>
  <c r="T91" i="3" s="1"/>
  <c r="P92" i="3"/>
  <c r="T92" i="3" s="1"/>
  <c r="P93" i="3"/>
  <c r="T93" i="3" s="1"/>
  <c r="P94" i="3"/>
  <c r="T94" i="3" s="1"/>
  <c r="P95" i="3"/>
  <c r="T95" i="3" s="1"/>
  <c r="V114" i="3"/>
  <c r="V115" i="3"/>
  <c r="V116" i="3"/>
  <c r="V117" i="3"/>
  <c r="V118" i="3"/>
  <c r="V119" i="3"/>
  <c r="V120" i="3"/>
  <c r="V121" i="3"/>
  <c r="V122" i="3"/>
  <c r="V123" i="3"/>
  <c r="P128" i="3"/>
  <c r="T128" i="3" s="1"/>
  <c r="P129" i="3"/>
  <c r="T129" i="3" s="1"/>
  <c r="P130" i="3"/>
  <c r="T130" i="3" s="1"/>
  <c r="P131" i="3"/>
  <c r="T131" i="3" s="1"/>
  <c r="P132" i="3"/>
  <c r="T132" i="3" s="1"/>
  <c r="P133" i="3"/>
  <c r="T133" i="3" s="1"/>
  <c r="P134" i="3"/>
  <c r="T134" i="3" s="1"/>
  <c r="P135" i="3"/>
  <c r="T135" i="3" s="1"/>
  <c r="P136" i="3"/>
  <c r="T136" i="3" s="1"/>
  <c r="P137" i="3"/>
  <c r="T137" i="3" s="1"/>
  <c r="P138" i="3"/>
  <c r="P139" i="3"/>
  <c r="T139" i="3" s="1"/>
  <c r="P140" i="3"/>
  <c r="T140" i="3" s="1"/>
  <c r="P141" i="3"/>
  <c r="T141" i="3" s="1"/>
  <c r="P142" i="3"/>
  <c r="T142" i="3" s="1"/>
  <c r="P143" i="3"/>
  <c r="P144" i="3"/>
  <c r="T144" i="3" s="1"/>
  <c r="P145" i="3"/>
  <c r="T145" i="3" s="1"/>
  <c r="P146" i="3"/>
  <c r="T146" i="3" s="1"/>
  <c r="P147" i="3"/>
  <c r="T147" i="3" s="1"/>
  <c r="P148" i="3"/>
  <c r="P149" i="3"/>
  <c r="P150" i="3"/>
  <c r="T150" i="3" s="1"/>
  <c r="P151" i="3"/>
  <c r="T151" i="3" s="1"/>
  <c r="P152" i="3"/>
  <c r="T152" i="3" s="1"/>
  <c r="P153" i="3"/>
  <c r="T153" i="3" s="1"/>
  <c r="P154" i="3"/>
  <c r="T154" i="3" s="1"/>
  <c r="P155" i="3"/>
  <c r="T155" i="3" s="1"/>
  <c r="P156" i="3"/>
  <c r="T156" i="3" s="1"/>
  <c r="P157" i="3"/>
  <c r="T157" i="3" s="1"/>
  <c r="P158" i="3"/>
  <c r="T158" i="3" s="1"/>
  <c r="P159" i="3"/>
  <c r="T159" i="3" s="1"/>
  <c r="P160" i="3"/>
  <c r="T160" i="3" s="1"/>
  <c r="P161" i="3"/>
  <c r="T161" i="3" s="1"/>
  <c r="P162" i="3"/>
  <c r="P163" i="3"/>
  <c r="T163" i="3" s="1"/>
  <c r="P164" i="3"/>
  <c r="T164" i="3" s="1"/>
  <c r="P165" i="3"/>
  <c r="T165" i="3" s="1"/>
  <c r="P166" i="3"/>
  <c r="T166" i="3" s="1"/>
  <c r="P167" i="3"/>
  <c r="P168" i="3"/>
  <c r="T168" i="3" s="1"/>
  <c r="P169" i="3"/>
  <c r="T169" i="3" s="1"/>
  <c r="P170" i="3"/>
  <c r="T170" i="3" s="1"/>
  <c r="P171" i="3"/>
  <c r="T171" i="3" s="1"/>
  <c r="P172" i="3"/>
  <c r="P173" i="3"/>
  <c r="P174" i="3"/>
  <c r="T174" i="3" s="1"/>
  <c r="P175" i="3"/>
  <c r="T175" i="3" s="1"/>
  <c r="P176" i="3"/>
  <c r="T176" i="3" s="1"/>
  <c r="P177" i="3"/>
  <c r="T177" i="3" s="1"/>
  <c r="P178" i="3"/>
  <c r="T178" i="3" s="1"/>
  <c r="P179" i="3"/>
  <c r="T179" i="3" s="1"/>
  <c r="P180" i="3"/>
  <c r="T180" i="3" s="1"/>
  <c r="P181" i="3"/>
  <c r="T181" i="3" s="1"/>
  <c r="P182" i="3"/>
  <c r="T182" i="3" s="1"/>
  <c r="P183" i="3"/>
  <c r="T183" i="3" s="1"/>
  <c r="P184" i="3"/>
  <c r="T184" i="3" s="1"/>
  <c r="P185" i="3"/>
  <c r="T185" i="3" s="1"/>
  <c r="P186" i="3"/>
  <c r="P187" i="3"/>
  <c r="T187" i="3" s="1"/>
  <c r="P188" i="3"/>
  <c r="T188" i="3" s="1"/>
  <c r="P189" i="3"/>
  <c r="T189" i="3" s="1"/>
  <c r="P190" i="3"/>
  <c r="T190" i="3" s="1"/>
  <c r="P191" i="3"/>
  <c r="P192" i="3"/>
  <c r="T192" i="3" s="1"/>
  <c r="P211" i="3"/>
  <c r="P212" i="3"/>
  <c r="P213" i="3"/>
  <c r="P214" i="3"/>
  <c r="P215" i="3"/>
  <c r="P216" i="3"/>
  <c r="T216" i="3" s="1"/>
  <c r="P218" i="3"/>
  <c r="T218" i="3" s="1"/>
  <c r="P219" i="3"/>
  <c r="P220" i="3"/>
  <c r="P221" i="3"/>
  <c r="P222" i="3"/>
  <c r="P223" i="3"/>
  <c r="M8" i="9"/>
  <c r="N8" i="9" s="1"/>
  <c r="R49" i="5"/>
  <c r="S49" i="5" s="1"/>
  <c r="R50" i="5"/>
  <c r="R51" i="5"/>
  <c r="R52" i="5"/>
  <c r="R53" i="5"/>
  <c r="S53" i="5"/>
  <c r="R54" i="5"/>
  <c r="S54" i="5"/>
  <c r="R55" i="5"/>
  <c r="S55" i="5" s="1"/>
  <c r="R56" i="5"/>
  <c r="S56" i="5" s="1"/>
  <c r="R57" i="5"/>
  <c r="S57" i="5" s="1"/>
  <c r="R58" i="5"/>
  <c r="S58" i="5" s="1"/>
  <c r="R59" i="5"/>
  <c r="S59" i="5" s="1"/>
  <c r="R60" i="5"/>
  <c r="R61" i="5"/>
  <c r="S61" i="5"/>
  <c r="R62" i="5"/>
  <c r="S62" i="5" s="1"/>
  <c r="R63" i="5"/>
  <c r="S63" i="5" s="1"/>
  <c r="R48" i="5"/>
  <c r="R41" i="5"/>
  <c r="R42" i="5"/>
  <c r="R43" i="5"/>
  <c r="R44" i="5"/>
  <c r="S44" i="5" s="1"/>
  <c r="R45" i="5"/>
  <c r="R46" i="5"/>
  <c r="R40" i="5"/>
  <c r="R33" i="5"/>
  <c r="S33" i="5" s="1"/>
  <c r="R34" i="5"/>
  <c r="S34" i="5" s="1"/>
  <c r="R35" i="5"/>
  <c r="S35" i="5" s="1"/>
  <c r="R36" i="5"/>
  <c r="R37" i="5"/>
  <c r="R38" i="5"/>
  <c r="S38" i="5" s="1"/>
  <c r="R32" i="5"/>
  <c r="S32" i="5" s="1"/>
  <c r="R14" i="5"/>
  <c r="S14" i="5" s="1"/>
  <c r="R15" i="5"/>
  <c r="S15" i="5" s="1"/>
  <c r="R16" i="5"/>
  <c r="S16" i="5" s="1"/>
  <c r="R17" i="5"/>
  <c r="S17" i="5" s="1"/>
  <c r="R18" i="5"/>
  <c r="S18" i="5" s="1"/>
  <c r="R19" i="5"/>
  <c r="S19" i="5" s="1"/>
  <c r="R20" i="5"/>
  <c r="S20" i="5" s="1"/>
  <c r="R21" i="5"/>
  <c r="R22" i="5"/>
  <c r="S22" i="5" s="1"/>
  <c r="R23" i="5"/>
  <c r="S23" i="5" s="1"/>
  <c r="R24" i="5"/>
  <c r="S24" i="5" s="1"/>
  <c r="R25" i="5"/>
  <c r="R26" i="5"/>
  <c r="S26" i="5"/>
  <c r="R27" i="5"/>
  <c r="S27" i="5"/>
  <c r="R28" i="5"/>
  <c r="S28" i="5" s="1"/>
  <c r="R29" i="5"/>
  <c r="S29" i="5" s="1"/>
  <c r="R30" i="5"/>
  <c r="S30" i="5" s="1"/>
  <c r="C3395" i="13"/>
  <c r="C3394" i="13"/>
  <c r="B4894" i="13"/>
  <c r="E4894" i="13" s="1"/>
  <c r="B4893" i="13"/>
  <c r="E4893" i="13" s="1"/>
  <c r="B4891" i="13"/>
  <c r="E4891" i="13" s="1"/>
  <c r="B4890" i="13"/>
  <c r="E4890" i="13" s="1"/>
  <c r="B4888" i="13"/>
  <c r="E4888" i="13" s="1"/>
  <c r="B4887" i="13"/>
  <c r="E4887" i="13" s="1"/>
  <c r="B4885" i="13"/>
  <c r="E4885" i="13" s="1"/>
  <c r="B4884" i="13"/>
  <c r="E4884" i="13" s="1"/>
  <c r="B4882" i="13"/>
  <c r="E4882" i="13" s="1"/>
  <c r="B4881" i="13"/>
  <c r="E4881" i="13" s="1"/>
  <c r="B4879" i="13"/>
  <c r="E4879" i="13" s="1"/>
  <c r="B4878" i="13"/>
  <c r="E4878" i="13" s="1"/>
  <c r="B4876" i="13"/>
  <c r="E4876" i="13" s="1"/>
  <c r="B4875" i="13"/>
  <c r="E4875" i="13" s="1"/>
  <c r="B4873" i="13"/>
  <c r="E4873" i="13" s="1"/>
  <c r="B4872" i="13"/>
  <c r="E4872" i="13" s="1"/>
  <c r="B4870" i="13"/>
  <c r="E4870" i="13" s="1"/>
  <c r="B4869" i="13"/>
  <c r="E4869" i="13" s="1"/>
  <c r="B4892" i="13"/>
  <c r="E4892" i="13" s="1"/>
  <c r="B4889" i="13"/>
  <c r="E4889" i="13" s="1"/>
  <c r="B4886" i="13"/>
  <c r="E4886" i="13" s="1"/>
  <c r="B4883" i="13"/>
  <c r="E4883" i="13" s="1"/>
  <c r="B4880" i="13"/>
  <c r="E4880" i="13" s="1"/>
  <c r="B4877" i="13"/>
  <c r="E4877" i="13" s="1"/>
  <c r="B4874" i="13"/>
  <c r="E4874" i="13" s="1"/>
  <c r="B4871" i="13"/>
  <c r="E4871" i="13" s="1"/>
  <c r="B4868" i="13"/>
  <c r="E4868" i="13" s="1"/>
  <c r="C4867" i="13"/>
  <c r="G4867" i="13" s="1"/>
  <c r="B4867" i="13"/>
  <c r="C4866" i="13"/>
  <c r="G4866" i="13" s="1"/>
  <c r="B4866" i="13"/>
  <c r="C4865" i="13"/>
  <c r="G4865" i="13" s="1"/>
  <c r="B4865" i="13"/>
  <c r="C4864" i="13"/>
  <c r="G4864" i="13" s="1"/>
  <c r="B4864" i="13"/>
  <c r="C4863" i="13"/>
  <c r="G4863" i="13" s="1"/>
  <c r="B4863" i="13"/>
  <c r="C4862" i="13"/>
  <c r="G4862" i="13" s="1"/>
  <c r="B4862" i="13"/>
  <c r="C4861" i="13"/>
  <c r="G4861" i="13" s="1"/>
  <c r="B4861" i="13"/>
  <c r="C4860" i="13"/>
  <c r="G4860" i="13" s="1"/>
  <c r="B4860" i="13"/>
  <c r="C4859" i="13"/>
  <c r="G4859" i="13" s="1"/>
  <c r="B4859" i="13"/>
  <c r="C4858" i="13"/>
  <c r="G4858" i="13" s="1"/>
  <c r="B4858" i="13"/>
  <c r="C4857" i="13"/>
  <c r="G4857" i="13" s="1"/>
  <c r="B4857" i="13"/>
  <c r="C4856" i="13"/>
  <c r="G4856" i="13" s="1"/>
  <c r="B4856" i="13"/>
  <c r="C4855" i="13"/>
  <c r="G4855" i="13" s="1"/>
  <c r="B4855" i="13"/>
  <c r="C4854" i="13"/>
  <c r="G4854" i="13" s="1"/>
  <c r="B4854" i="13"/>
  <c r="C4853" i="13"/>
  <c r="G4853" i="13" s="1"/>
  <c r="B4853" i="13"/>
  <c r="C4852" i="13"/>
  <c r="G4852" i="13" s="1"/>
  <c r="B4852" i="13"/>
  <c r="C4851" i="13"/>
  <c r="G4851" i="13" s="1"/>
  <c r="B4851" i="13"/>
  <c r="C4850" i="13"/>
  <c r="G4850" i="13" s="1"/>
  <c r="B4850" i="13"/>
  <c r="C4849" i="13"/>
  <c r="G4849" i="13" s="1"/>
  <c r="B4849" i="13"/>
  <c r="C4848" i="13"/>
  <c r="G4848" i="13" s="1"/>
  <c r="B4848" i="13"/>
  <c r="C4847" i="13"/>
  <c r="G4847" i="13" s="1"/>
  <c r="B4847" i="13"/>
  <c r="C4846" i="13"/>
  <c r="G4846" i="13" s="1"/>
  <c r="B4846" i="13"/>
  <c r="C4845" i="13"/>
  <c r="G4845" i="13" s="1"/>
  <c r="B4845" i="13"/>
  <c r="C4844" i="13"/>
  <c r="G4844" i="13" s="1"/>
  <c r="B4844" i="13"/>
  <c r="C4843" i="13"/>
  <c r="G4843" i="13" s="1"/>
  <c r="B4843" i="13"/>
  <c r="C4842" i="13"/>
  <c r="G4842" i="13" s="1"/>
  <c r="B4842" i="13"/>
  <c r="C4841" i="13"/>
  <c r="G4841" i="13" s="1"/>
  <c r="B4841" i="13"/>
  <c r="C4840" i="13"/>
  <c r="G4840" i="13" s="1"/>
  <c r="B4840" i="13"/>
  <c r="C4839" i="13"/>
  <c r="G4839" i="13" s="1"/>
  <c r="B4839" i="13"/>
  <c r="C4838" i="13"/>
  <c r="G4838" i="13" s="1"/>
  <c r="B4838" i="13"/>
  <c r="C4837" i="13"/>
  <c r="G4837" i="13" s="1"/>
  <c r="B4837" i="13"/>
  <c r="C4836" i="13"/>
  <c r="G4836" i="13" s="1"/>
  <c r="B4836" i="13"/>
  <c r="C4835" i="13"/>
  <c r="G4835" i="13" s="1"/>
  <c r="B4835" i="13"/>
  <c r="C4834" i="13"/>
  <c r="G4834" i="13" s="1"/>
  <c r="B4834" i="13"/>
  <c r="C4833" i="13"/>
  <c r="G4833" i="13" s="1"/>
  <c r="B4833" i="13"/>
  <c r="C4832" i="13"/>
  <c r="G4832" i="13" s="1"/>
  <c r="B4832" i="13"/>
  <c r="C4831" i="13"/>
  <c r="G4831" i="13" s="1"/>
  <c r="B4831" i="13"/>
  <c r="C4830" i="13"/>
  <c r="G4830" i="13" s="1"/>
  <c r="B4830" i="13"/>
  <c r="C4829" i="13"/>
  <c r="G4829" i="13" s="1"/>
  <c r="B4829" i="13"/>
  <c r="C4828" i="13"/>
  <c r="G4828" i="13" s="1"/>
  <c r="B4828" i="13"/>
  <c r="C4827" i="13"/>
  <c r="G4827" i="13" s="1"/>
  <c r="B4827" i="13"/>
  <c r="C4826" i="13"/>
  <c r="G4826" i="13" s="1"/>
  <c r="B4826" i="13"/>
  <c r="C4825" i="13"/>
  <c r="G4825" i="13" s="1"/>
  <c r="B4825" i="13"/>
  <c r="C4824" i="13"/>
  <c r="G4824" i="13" s="1"/>
  <c r="B4824" i="13"/>
  <c r="C4823" i="13"/>
  <c r="G4823" i="13" s="1"/>
  <c r="B4823" i="13"/>
  <c r="C4822" i="13"/>
  <c r="G4822" i="13" s="1"/>
  <c r="B4822" i="13"/>
  <c r="C4821" i="13"/>
  <c r="G4821" i="13" s="1"/>
  <c r="B4821" i="13"/>
  <c r="C4819" i="13"/>
  <c r="G4819" i="13" s="1"/>
  <c r="B4819" i="13"/>
  <c r="C4818" i="13"/>
  <c r="G4818" i="13" s="1"/>
  <c r="B4818" i="13"/>
  <c r="C4817" i="13"/>
  <c r="G4817" i="13" s="1"/>
  <c r="B4817" i="13"/>
  <c r="C4816" i="13"/>
  <c r="G4816" i="13" s="1"/>
  <c r="B4816" i="13"/>
  <c r="C4815" i="13"/>
  <c r="G4815" i="13" s="1"/>
  <c r="B4815" i="13"/>
  <c r="C4814" i="13"/>
  <c r="G4814" i="13" s="1"/>
  <c r="B4814" i="13"/>
  <c r="C4813" i="13"/>
  <c r="G4813" i="13" s="1"/>
  <c r="B4813" i="13"/>
  <c r="C4812" i="13"/>
  <c r="G4812" i="13" s="1"/>
  <c r="B4812" i="13"/>
  <c r="C4811" i="13"/>
  <c r="G4811" i="13" s="1"/>
  <c r="B4811" i="13"/>
  <c r="C4810" i="13"/>
  <c r="G4810" i="13" s="1"/>
  <c r="B4810" i="13"/>
  <c r="C4809" i="13"/>
  <c r="G4809" i="13" s="1"/>
  <c r="B4809" i="13"/>
  <c r="C4808" i="13"/>
  <c r="G4808" i="13" s="1"/>
  <c r="B4808" i="13"/>
  <c r="C4807" i="13"/>
  <c r="G4807" i="13" s="1"/>
  <c r="B4807" i="13"/>
  <c r="C4806" i="13"/>
  <c r="G4806" i="13" s="1"/>
  <c r="B4806" i="13"/>
  <c r="C4805" i="13"/>
  <c r="G4805" i="13" s="1"/>
  <c r="B4805" i="13"/>
  <c r="C4804" i="13"/>
  <c r="G4804" i="13" s="1"/>
  <c r="B4804" i="13"/>
  <c r="C4803" i="13"/>
  <c r="G4803" i="13" s="1"/>
  <c r="B4803" i="13"/>
  <c r="C4802" i="13"/>
  <c r="G4802" i="13" s="1"/>
  <c r="B4802" i="13"/>
  <c r="C4801" i="13"/>
  <c r="G4801" i="13" s="1"/>
  <c r="B4801" i="13"/>
  <c r="C4800" i="13"/>
  <c r="G4800" i="13" s="1"/>
  <c r="B4800" i="13"/>
  <c r="C4799" i="13"/>
  <c r="G4799" i="13" s="1"/>
  <c r="B4799" i="13"/>
  <c r="C4798" i="13"/>
  <c r="G4798" i="13" s="1"/>
  <c r="B4798" i="13"/>
  <c r="C4797" i="13"/>
  <c r="G4797" i="13" s="1"/>
  <c r="B4797" i="13"/>
  <c r="C4796" i="13"/>
  <c r="G4796" i="13" s="1"/>
  <c r="B4796" i="13"/>
  <c r="C4795" i="13"/>
  <c r="G4795" i="13" s="1"/>
  <c r="B4795" i="13"/>
  <c r="C4794" i="13"/>
  <c r="G4794" i="13" s="1"/>
  <c r="B4794" i="13"/>
  <c r="C4793" i="13"/>
  <c r="G4793" i="13" s="1"/>
  <c r="B4793" i="13"/>
  <c r="C4792" i="13"/>
  <c r="G4792" i="13" s="1"/>
  <c r="B4792" i="13"/>
  <c r="C4791" i="13"/>
  <c r="G4791" i="13" s="1"/>
  <c r="B4791" i="13"/>
  <c r="C4790" i="13"/>
  <c r="G4790" i="13" s="1"/>
  <c r="B4790" i="13"/>
  <c r="C4789" i="13"/>
  <c r="G4789" i="13" s="1"/>
  <c r="B4789" i="13"/>
  <c r="C4788" i="13"/>
  <c r="G4788" i="13" s="1"/>
  <c r="B4788" i="13"/>
  <c r="C4787" i="13"/>
  <c r="G4787" i="13" s="1"/>
  <c r="B4787" i="13"/>
  <c r="C4786" i="13"/>
  <c r="G4786" i="13" s="1"/>
  <c r="B4786" i="13"/>
  <c r="C4785" i="13"/>
  <c r="G4785" i="13" s="1"/>
  <c r="B4785" i="13"/>
  <c r="C4784" i="13"/>
  <c r="G4784" i="13" s="1"/>
  <c r="B4784" i="13"/>
  <c r="C4783" i="13"/>
  <c r="G4783" i="13" s="1"/>
  <c r="B4783" i="13"/>
  <c r="C4782" i="13"/>
  <c r="G4782" i="13" s="1"/>
  <c r="B4782" i="13"/>
  <c r="C4781" i="13"/>
  <c r="G4781" i="13" s="1"/>
  <c r="B4781" i="13"/>
  <c r="C4780" i="13"/>
  <c r="G4780" i="13" s="1"/>
  <c r="B4780" i="13"/>
  <c r="C4779" i="13"/>
  <c r="G4779" i="13" s="1"/>
  <c r="B4779" i="13"/>
  <c r="C4778" i="13"/>
  <c r="G4778" i="13" s="1"/>
  <c r="B4778" i="13"/>
  <c r="C4777" i="13"/>
  <c r="G4777" i="13" s="1"/>
  <c r="B4777" i="13"/>
  <c r="C4776" i="13"/>
  <c r="G4776" i="13" s="1"/>
  <c r="B4776" i="13"/>
  <c r="C4775" i="13"/>
  <c r="G4775" i="13" s="1"/>
  <c r="B4775" i="13"/>
  <c r="C4774" i="13"/>
  <c r="G4774" i="13" s="1"/>
  <c r="B4774" i="13"/>
  <c r="C4773" i="13"/>
  <c r="G4773" i="13" s="1"/>
  <c r="B4773" i="13"/>
  <c r="C4771" i="13"/>
  <c r="G4771" i="13" s="1"/>
  <c r="B4771" i="13"/>
  <c r="C4770" i="13"/>
  <c r="G4770" i="13" s="1"/>
  <c r="B4770" i="13"/>
  <c r="C4769" i="13"/>
  <c r="G4769" i="13" s="1"/>
  <c r="B4769" i="13"/>
  <c r="C4768" i="13"/>
  <c r="G4768" i="13" s="1"/>
  <c r="B4768" i="13"/>
  <c r="C4767" i="13"/>
  <c r="G4767" i="13" s="1"/>
  <c r="B4767" i="13"/>
  <c r="C4766" i="13"/>
  <c r="G4766" i="13" s="1"/>
  <c r="B4766" i="13"/>
  <c r="C4765" i="13"/>
  <c r="G4765" i="13" s="1"/>
  <c r="B4765" i="13"/>
  <c r="C4764" i="13"/>
  <c r="G4764" i="13" s="1"/>
  <c r="B4764" i="13"/>
  <c r="C4763" i="13"/>
  <c r="G4763" i="13" s="1"/>
  <c r="B4763" i="13"/>
  <c r="C4762" i="13"/>
  <c r="G4762" i="13" s="1"/>
  <c r="B4762" i="13"/>
  <c r="C4761" i="13"/>
  <c r="G4761" i="13" s="1"/>
  <c r="B4761" i="13"/>
  <c r="C4760" i="13"/>
  <c r="G4760" i="13" s="1"/>
  <c r="B4760" i="13"/>
  <c r="C4759" i="13"/>
  <c r="G4759" i="13" s="1"/>
  <c r="B4759" i="13"/>
  <c r="C4758" i="13"/>
  <c r="G4758" i="13" s="1"/>
  <c r="B4758" i="13"/>
  <c r="C4757" i="13"/>
  <c r="G4757" i="13" s="1"/>
  <c r="B4757" i="13"/>
  <c r="C4756" i="13"/>
  <c r="G4756" i="13" s="1"/>
  <c r="B4756" i="13"/>
  <c r="C4755" i="13"/>
  <c r="G4755" i="13" s="1"/>
  <c r="B4755" i="13"/>
  <c r="C4754" i="13"/>
  <c r="G4754" i="13" s="1"/>
  <c r="B4754" i="13"/>
  <c r="C4753" i="13"/>
  <c r="G4753" i="13" s="1"/>
  <c r="B4753" i="13"/>
  <c r="C4752" i="13"/>
  <c r="G4752" i="13" s="1"/>
  <c r="B4752" i="13"/>
  <c r="C4751" i="13"/>
  <c r="G4751" i="13" s="1"/>
  <c r="B4751" i="13"/>
  <c r="C4750" i="13"/>
  <c r="G4750" i="13" s="1"/>
  <c r="B4750" i="13"/>
  <c r="C4749" i="13"/>
  <c r="G4749" i="13" s="1"/>
  <c r="B4749" i="13"/>
  <c r="C4748" i="13"/>
  <c r="G4748" i="13" s="1"/>
  <c r="B4748" i="13"/>
  <c r="C4747" i="13"/>
  <c r="G4747" i="13" s="1"/>
  <c r="B4747" i="13"/>
  <c r="C4746" i="13"/>
  <c r="G4746" i="13" s="1"/>
  <c r="B4746" i="13"/>
  <c r="C4745" i="13"/>
  <c r="G4745" i="13" s="1"/>
  <c r="B4745" i="13"/>
  <c r="C4744" i="13"/>
  <c r="G4744" i="13" s="1"/>
  <c r="B4744" i="13"/>
  <c r="C4743" i="13"/>
  <c r="G4743" i="13" s="1"/>
  <c r="B4743" i="13"/>
  <c r="C4742" i="13"/>
  <c r="G4742" i="13" s="1"/>
  <c r="B4742" i="13"/>
  <c r="C4741" i="13"/>
  <c r="G4741" i="13" s="1"/>
  <c r="B4741" i="13"/>
  <c r="C4740" i="13"/>
  <c r="G4740" i="13" s="1"/>
  <c r="B4740" i="13"/>
  <c r="C4739" i="13"/>
  <c r="G4739" i="13" s="1"/>
  <c r="B4739" i="13"/>
  <c r="C4738" i="13"/>
  <c r="G4738" i="13" s="1"/>
  <c r="B4738" i="13"/>
  <c r="C4737" i="13"/>
  <c r="G4737" i="13" s="1"/>
  <c r="B4737" i="13"/>
  <c r="C4736" i="13"/>
  <c r="G4736" i="13" s="1"/>
  <c r="B4736" i="13"/>
  <c r="C4735" i="13"/>
  <c r="G4735" i="13" s="1"/>
  <c r="B4735" i="13"/>
  <c r="C4734" i="13"/>
  <c r="G4734" i="13" s="1"/>
  <c r="B4734" i="13"/>
  <c r="C4733" i="13"/>
  <c r="G4733" i="13" s="1"/>
  <c r="B4733" i="13"/>
  <c r="C4732" i="13"/>
  <c r="G4732" i="13" s="1"/>
  <c r="B4732" i="13"/>
  <c r="C4731" i="13"/>
  <c r="G4731" i="13" s="1"/>
  <c r="B4731" i="13"/>
  <c r="C4730" i="13"/>
  <c r="G4730" i="13" s="1"/>
  <c r="B4730" i="13"/>
  <c r="C4729" i="13"/>
  <c r="G4729" i="13" s="1"/>
  <c r="B4729" i="13"/>
  <c r="C4728" i="13"/>
  <c r="G4728" i="13" s="1"/>
  <c r="B4728" i="13"/>
  <c r="C4727" i="13"/>
  <c r="G4727" i="13" s="1"/>
  <c r="B4727" i="13"/>
  <c r="C4726" i="13"/>
  <c r="G4726" i="13" s="1"/>
  <c r="B4726" i="13"/>
  <c r="C4725" i="13"/>
  <c r="G4725" i="13" s="1"/>
  <c r="B4725" i="13"/>
  <c r="C4723" i="13"/>
  <c r="G4723" i="13" s="1"/>
  <c r="B4723" i="13"/>
  <c r="C4722" i="13"/>
  <c r="G4722" i="13" s="1"/>
  <c r="B4722" i="13"/>
  <c r="C4721" i="13"/>
  <c r="G4721" i="13" s="1"/>
  <c r="B4721" i="13"/>
  <c r="C4720" i="13"/>
  <c r="G4720" i="13" s="1"/>
  <c r="B4720" i="13"/>
  <c r="C4719" i="13"/>
  <c r="G4719" i="13" s="1"/>
  <c r="B4719" i="13"/>
  <c r="C4718" i="13"/>
  <c r="G4718" i="13" s="1"/>
  <c r="B4718" i="13"/>
  <c r="C4717" i="13"/>
  <c r="G4717" i="13" s="1"/>
  <c r="B4717" i="13"/>
  <c r="C4716" i="13"/>
  <c r="G4716" i="13" s="1"/>
  <c r="B4716" i="13"/>
  <c r="C4715" i="13"/>
  <c r="G4715" i="13" s="1"/>
  <c r="B4715" i="13"/>
  <c r="C4714" i="13"/>
  <c r="G4714" i="13" s="1"/>
  <c r="B4714" i="13"/>
  <c r="C4713" i="13"/>
  <c r="G4713" i="13" s="1"/>
  <c r="B4713" i="13"/>
  <c r="C4712" i="13"/>
  <c r="G4712" i="13" s="1"/>
  <c r="B4712" i="13"/>
  <c r="C4711" i="13"/>
  <c r="G4711" i="13" s="1"/>
  <c r="B4711" i="13"/>
  <c r="C4710" i="13"/>
  <c r="G4710" i="13" s="1"/>
  <c r="B4710" i="13"/>
  <c r="C4709" i="13"/>
  <c r="G4709" i="13" s="1"/>
  <c r="B4709" i="13"/>
  <c r="C4708" i="13"/>
  <c r="G4708" i="13" s="1"/>
  <c r="B4708" i="13"/>
  <c r="C4707" i="13"/>
  <c r="G4707" i="13" s="1"/>
  <c r="B4707" i="13"/>
  <c r="C4706" i="13"/>
  <c r="G4706" i="13" s="1"/>
  <c r="B4706" i="13"/>
  <c r="C4705" i="13"/>
  <c r="G4705" i="13" s="1"/>
  <c r="B4705" i="13"/>
  <c r="C4704" i="13"/>
  <c r="G4704" i="13" s="1"/>
  <c r="B4704" i="13"/>
  <c r="C4703" i="13"/>
  <c r="G4703" i="13" s="1"/>
  <c r="B4703" i="13"/>
  <c r="C4702" i="13"/>
  <c r="G4702" i="13" s="1"/>
  <c r="B4702" i="13"/>
  <c r="C4701" i="13"/>
  <c r="G4701" i="13" s="1"/>
  <c r="B4701" i="13"/>
  <c r="C4700" i="13"/>
  <c r="G4700" i="13" s="1"/>
  <c r="B4700" i="13"/>
  <c r="C4699" i="13"/>
  <c r="G4699" i="13" s="1"/>
  <c r="B4699" i="13"/>
  <c r="C4698" i="13"/>
  <c r="G4698" i="13" s="1"/>
  <c r="B4698" i="13"/>
  <c r="C4697" i="13"/>
  <c r="G4697" i="13" s="1"/>
  <c r="B4697" i="13"/>
  <c r="C4696" i="13"/>
  <c r="G4696" i="13" s="1"/>
  <c r="B4696" i="13"/>
  <c r="C4695" i="13"/>
  <c r="G4695" i="13" s="1"/>
  <c r="B4695" i="13"/>
  <c r="C4694" i="13"/>
  <c r="G4694" i="13" s="1"/>
  <c r="B4694" i="13"/>
  <c r="C4693" i="13"/>
  <c r="G4693" i="13" s="1"/>
  <c r="B4693" i="13"/>
  <c r="C4692" i="13"/>
  <c r="G4692" i="13" s="1"/>
  <c r="B4692" i="13"/>
  <c r="C4691" i="13"/>
  <c r="G4691" i="13" s="1"/>
  <c r="B4691" i="13"/>
  <c r="C4690" i="13"/>
  <c r="G4690" i="13" s="1"/>
  <c r="B4690" i="13"/>
  <c r="C4689" i="13"/>
  <c r="G4689" i="13" s="1"/>
  <c r="B4689" i="13"/>
  <c r="C4688" i="13"/>
  <c r="G4688" i="13" s="1"/>
  <c r="B4688" i="13"/>
  <c r="C4687" i="13"/>
  <c r="G4687" i="13" s="1"/>
  <c r="B4687" i="13"/>
  <c r="C4686" i="13"/>
  <c r="G4686" i="13" s="1"/>
  <c r="B4686" i="13"/>
  <c r="C4685" i="13"/>
  <c r="G4685" i="13" s="1"/>
  <c r="B4685" i="13"/>
  <c r="C4684" i="13"/>
  <c r="G4684" i="13" s="1"/>
  <c r="B4684" i="13"/>
  <c r="C4683" i="13"/>
  <c r="G4683" i="13" s="1"/>
  <c r="B4683" i="13"/>
  <c r="C4682" i="13"/>
  <c r="G4682" i="13" s="1"/>
  <c r="B4682" i="13"/>
  <c r="C4681" i="13"/>
  <c r="G4681" i="13" s="1"/>
  <c r="B4681" i="13"/>
  <c r="C4680" i="13"/>
  <c r="G4680" i="13" s="1"/>
  <c r="B4680" i="13"/>
  <c r="C4679" i="13"/>
  <c r="G4679" i="13" s="1"/>
  <c r="B4679" i="13"/>
  <c r="C4678" i="13"/>
  <c r="G4678" i="13" s="1"/>
  <c r="B4678" i="13"/>
  <c r="C4677" i="13"/>
  <c r="G4677" i="13" s="1"/>
  <c r="B4677" i="13"/>
  <c r="C4675" i="13"/>
  <c r="G4675" i="13" s="1"/>
  <c r="B4675" i="13"/>
  <c r="C4674" i="13"/>
  <c r="G4674" i="13" s="1"/>
  <c r="B4674" i="13"/>
  <c r="C4673" i="13"/>
  <c r="G4673" i="13" s="1"/>
  <c r="B4673" i="13"/>
  <c r="C4672" i="13"/>
  <c r="G4672" i="13" s="1"/>
  <c r="B4672" i="13"/>
  <c r="C4671" i="13"/>
  <c r="G4671" i="13" s="1"/>
  <c r="B4671" i="13"/>
  <c r="C4670" i="13"/>
  <c r="G4670" i="13" s="1"/>
  <c r="B4670" i="13"/>
  <c r="C4669" i="13"/>
  <c r="G4669" i="13" s="1"/>
  <c r="B4669" i="13"/>
  <c r="C4668" i="13"/>
  <c r="G4668" i="13" s="1"/>
  <c r="B4668" i="13"/>
  <c r="C4667" i="13"/>
  <c r="G4667" i="13" s="1"/>
  <c r="B4667" i="13"/>
  <c r="C4666" i="13"/>
  <c r="G4666" i="13" s="1"/>
  <c r="B4666" i="13"/>
  <c r="C4665" i="13"/>
  <c r="G4665" i="13" s="1"/>
  <c r="B4665" i="13"/>
  <c r="C4664" i="13"/>
  <c r="G4664" i="13" s="1"/>
  <c r="B4664" i="13"/>
  <c r="C4663" i="13"/>
  <c r="G4663" i="13" s="1"/>
  <c r="B4663" i="13"/>
  <c r="C4662" i="13"/>
  <c r="G4662" i="13" s="1"/>
  <c r="B4662" i="13"/>
  <c r="C4661" i="13"/>
  <c r="G4661" i="13" s="1"/>
  <c r="B4661" i="13"/>
  <c r="C4660" i="13"/>
  <c r="G4660" i="13" s="1"/>
  <c r="B4660" i="13"/>
  <c r="C4659" i="13"/>
  <c r="G4659" i="13" s="1"/>
  <c r="B4659" i="13"/>
  <c r="C4658" i="13"/>
  <c r="G4658" i="13" s="1"/>
  <c r="B4658" i="13"/>
  <c r="C4657" i="13"/>
  <c r="G4657" i="13" s="1"/>
  <c r="B4657" i="13"/>
  <c r="C4656" i="13"/>
  <c r="G4656" i="13" s="1"/>
  <c r="B4656" i="13"/>
  <c r="C4655" i="13"/>
  <c r="G4655" i="13" s="1"/>
  <c r="B4655" i="13"/>
  <c r="C4654" i="13"/>
  <c r="G4654" i="13" s="1"/>
  <c r="B4654" i="13"/>
  <c r="C4653" i="13"/>
  <c r="G4653" i="13" s="1"/>
  <c r="B4653" i="13"/>
  <c r="C4652" i="13"/>
  <c r="G4652" i="13" s="1"/>
  <c r="B4652" i="13"/>
  <c r="C4651" i="13"/>
  <c r="G4651" i="13" s="1"/>
  <c r="B4651" i="13"/>
  <c r="C4650" i="13"/>
  <c r="G4650" i="13" s="1"/>
  <c r="B4650" i="13"/>
  <c r="C4649" i="13"/>
  <c r="G4649" i="13" s="1"/>
  <c r="B4649" i="13"/>
  <c r="C4648" i="13"/>
  <c r="G4648" i="13" s="1"/>
  <c r="B4648" i="13"/>
  <c r="C4647" i="13"/>
  <c r="G4647" i="13" s="1"/>
  <c r="B4647" i="13"/>
  <c r="C4646" i="13"/>
  <c r="G4646" i="13" s="1"/>
  <c r="B4646" i="13"/>
  <c r="C4645" i="13"/>
  <c r="G4645" i="13" s="1"/>
  <c r="B4645" i="13"/>
  <c r="C4644" i="13"/>
  <c r="G4644" i="13" s="1"/>
  <c r="B4644" i="13"/>
  <c r="C4643" i="13"/>
  <c r="G4643" i="13" s="1"/>
  <c r="B4643" i="13"/>
  <c r="C4642" i="13"/>
  <c r="G4642" i="13" s="1"/>
  <c r="B4642" i="13"/>
  <c r="C4641" i="13"/>
  <c r="G4641" i="13" s="1"/>
  <c r="B4641" i="13"/>
  <c r="C4640" i="13"/>
  <c r="G4640" i="13" s="1"/>
  <c r="B4640" i="13"/>
  <c r="C4639" i="13"/>
  <c r="G4639" i="13" s="1"/>
  <c r="B4639" i="13"/>
  <c r="C4638" i="13"/>
  <c r="G4638" i="13" s="1"/>
  <c r="B4638" i="13"/>
  <c r="C4637" i="13"/>
  <c r="G4637" i="13" s="1"/>
  <c r="B4637" i="13"/>
  <c r="C4636" i="13"/>
  <c r="G4636" i="13" s="1"/>
  <c r="B4636" i="13"/>
  <c r="C4635" i="13"/>
  <c r="G4635" i="13" s="1"/>
  <c r="B4635" i="13"/>
  <c r="C4634" i="13"/>
  <c r="G4634" i="13" s="1"/>
  <c r="B4634" i="13"/>
  <c r="C4633" i="13"/>
  <c r="G4633" i="13" s="1"/>
  <c r="B4633" i="13"/>
  <c r="C4632" i="13"/>
  <c r="G4632" i="13" s="1"/>
  <c r="B4632" i="13"/>
  <c r="C4631" i="13"/>
  <c r="G4631" i="13" s="1"/>
  <c r="B4631" i="13"/>
  <c r="C4630" i="13"/>
  <c r="G4630" i="13" s="1"/>
  <c r="B4630" i="13"/>
  <c r="C4629" i="13"/>
  <c r="G4629" i="13" s="1"/>
  <c r="B4629" i="13"/>
  <c r="C4627" i="13"/>
  <c r="G4627" i="13" s="1"/>
  <c r="B4627" i="13"/>
  <c r="C4626" i="13"/>
  <c r="G4626" i="13" s="1"/>
  <c r="B4626" i="13"/>
  <c r="C4625" i="13"/>
  <c r="G4625" i="13" s="1"/>
  <c r="B4625" i="13"/>
  <c r="C4624" i="13"/>
  <c r="G4624" i="13" s="1"/>
  <c r="B4624" i="13"/>
  <c r="C4623" i="13"/>
  <c r="G4623" i="13" s="1"/>
  <c r="B4623" i="13"/>
  <c r="C4622" i="13"/>
  <c r="G4622" i="13" s="1"/>
  <c r="B4622" i="13"/>
  <c r="C4621" i="13"/>
  <c r="G4621" i="13" s="1"/>
  <c r="B4621" i="13"/>
  <c r="C4620" i="13"/>
  <c r="G4620" i="13" s="1"/>
  <c r="B4620" i="13"/>
  <c r="C4619" i="13"/>
  <c r="G4619" i="13" s="1"/>
  <c r="B4619" i="13"/>
  <c r="C4618" i="13"/>
  <c r="G4618" i="13" s="1"/>
  <c r="B4618" i="13"/>
  <c r="C4617" i="13"/>
  <c r="G4617" i="13" s="1"/>
  <c r="B4617" i="13"/>
  <c r="C4616" i="13"/>
  <c r="G4616" i="13" s="1"/>
  <c r="B4616" i="13"/>
  <c r="C4615" i="13"/>
  <c r="G4615" i="13" s="1"/>
  <c r="B4615" i="13"/>
  <c r="C4614" i="13"/>
  <c r="G4614" i="13" s="1"/>
  <c r="B4614" i="13"/>
  <c r="C4613" i="13"/>
  <c r="G4613" i="13" s="1"/>
  <c r="B4613" i="13"/>
  <c r="C4612" i="13"/>
  <c r="G4612" i="13" s="1"/>
  <c r="B4612" i="13"/>
  <c r="C4611" i="13"/>
  <c r="G4611" i="13" s="1"/>
  <c r="B4611" i="13"/>
  <c r="C4610" i="13"/>
  <c r="G4610" i="13" s="1"/>
  <c r="B4610" i="13"/>
  <c r="C4609" i="13"/>
  <c r="G4609" i="13" s="1"/>
  <c r="B4609" i="13"/>
  <c r="C4608" i="13"/>
  <c r="G4608" i="13" s="1"/>
  <c r="B4608" i="13"/>
  <c r="C4607" i="13"/>
  <c r="G4607" i="13" s="1"/>
  <c r="B4607" i="13"/>
  <c r="C4606" i="13"/>
  <c r="G4606" i="13" s="1"/>
  <c r="B4606" i="13"/>
  <c r="C4605" i="13"/>
  <c r="G4605" i="13" s="1"/>
  <c r="B4605" i="13"/>
  <c r="C4604" i="13"/>
  <c r="G4604" i="13" s="1"/>
  <c r="B4604" i="13"/>
  <c r="C4603" i="13"/>
  <c r="G4603" i="13" s="1"/>
  <c r="B4603" i="13"/>
  <c r="C4602" i="13"/>
  <c r="G4602" i="13" s="1"/>
  <c r="B4602" i="13"/>
  <c r="C4601" i="13"/>
  <c r="G4601" i="13" s="1"/>
  <c r="B4601" i="13"/>
  <c r="C4600" i="13"/>
  <c r="G4600" i="13" s="1"/>
  <c r="B4600" i="13"/>
  <c r="C4599" i="13"/>
  <c r="G4599" i="13" s="1"/>
  <c r="B4599" i="13"/>
  <c r="C4598" i="13"/>
  <c r="G4598" i="13" s="1"/>
  <c r="B4598" i="13"/>
  <c r="C4597" i="13"/>
  <c r="G4597" i="13" s="1"/>
  <c r="B4597" i="13"/>
  <c r="C4596" i="13"/>
  <c r="G4596" i="13" s="1"/>
  <c r="B4596" i="13"/>
  <c r="C4595" i="13"/>
  <c r="G4595" i="13" s="1"/>
  <c r="B4595" i="13"/>
  <c r="C4594" i="13"/>
  <c r="G4594" i="13" s="1"/>
  <c r="B4594" i="13"/>
  <c r="C4593" i="13"/>
  <c r="G4593" i="13" s="1"/>
  <c r="B4593" i="13"/>
  <c r="C4592" i="13"/>
  <c r="G4592" i="13" s="1"/>
  <c r="B4592" i="13"/>
  <c r="C4591" i="13"/>
  <c r="G4591" i="13" s="1"/>
  <c r="B4591" i="13"/>
  <c r="C4590" i="13"/>
  <c r="G4590" i="13" s="1"/>
  <c r="B4590" i="13"/>
  <c r="C4589" i="13"/>
  <c r="G4589" i="13" s="1"/>
  <c r="B4589" i="13"/>
  <c r="C4588" i="13"/>
  <c r="G4588" i="13" s="1"/>
  <c r="B4588" i="13"/>
  <c r="C4587" i="13"/>
  <c r="G4587" i="13" s="1"/>
  <c r="B4587" i="13"/>
  <c r="C4586" i="13"/>
  <c r="G4586" i="13" s="1"/>
  <c r="B4586" i="13"/>
  <c r="C4585" i="13"/>
  <c r="G4585" i="13" s="1"/>
  <c r="B4585" i="13"/>
  <c r="C4584" i="13"/>
  <c r="G4584" i="13" s="1"/>
  <c r="B4584" i="13"/>
  <c r="C4583" i="13"/>
  <c r="G4583" i="13" s="1"/>
  <c r="B4583" i="13"/>
  <c r="C4582" i="13"/>
  <c r="G4582" i="13" s="1"/>
  <c r="B4582" i="13"/>
  <c r="C4581" i="13"/>
  <c r="G4581" i="13" s="1"/>
  <c r="B4581" i="13"/>
  <c r="C4579" i="13"/>
  <c r="G4579" i="13" s="1"/>
  <c r="B4579" i="13"/>
  <c r="C4578" i="13"/>
  <c r="G4578" i="13" s="1"/>
  <c r="B4578" i="13"/>
  <c r="C4577" i="13"/>
  <c r="G4577" i="13" s="1"/>
  <c r="B4577" i="13"/>
  <c r="C4576" i="13"/>
  <c r="G4576" i="13" s="1"/>
  <c r="B4576" i="13"/>
  <c r="C4575" i="13"/>
  <c r="G4575" i="13" s="1"/>
  <c r="B4575" i="13"/>
  <c r="C4574" i="13"/>
  <c r="G4574" i="13" s="1"/>
  <c r="B4574" i="13"/>
  <c r="C4573" i="13"/>
  <c r="G4573" i="13" s="1"/>
  <c r="B4573" i="13"/>
  <c r="C4572" i="13"/>
  <c r="G4572" i="13" s="1"/>
  <c r="B4572" i="13"/>
  <c r="C4571" i="13"/>
  <c r="G4571" i="13" s="1"/>
  <c r="B4571" i="13"/>
  <c r="C4570" i="13"/>
  <c r="G4570" i="13" s="1"/>
  <c r="B4570" i="13"/>
  <c r="C4569" i="13"/>
  <c r="G4569" i="13" s="1"/>
  <c r="B4569" i="13"/>
  <c r="C4568" i="13"/>
  <c r="G4568" i="13" s="1"/>
  <c r="B4568" i="13"/>
  <c r="C4567" i="13"/>
  <c r="G4567" i="13" s="1"/>
  <c r="B4567" i="13"/>
  <c r="C4566" i="13"/>
  <c r="G4566" i="13" s="1"/>
  <c r="B4566" i="13"/>
  <c r="C4565" i="13"/>
  <c r="G4565" i="13" s="1"/>
  <c r="B4565" i="13"/>
  <c r="C4564" i="13"/>
  <c r="G4564" i="13" s="1"/>
  <c r="B4564" i="13"/>
  <c r="C4563" i="13"/>
  <c r="G4563" i="13" s="1"/>
  <c r="B4563" i="13"/>
  <c r="C4562" i="13"/>
  <c r="G4562" i="13" s="1"/>
  <c r="B4562" i="13"/>
  <c r="C4561" i="13"/>
  <c r="G4561" i="13" s="1"/>
  <c r="B4561" i="13"/>
  <c r="C4560" i="13"/>
  <c r="G4560" i="13" s="1"/>
  <c r="B4560" i="13"/>
  <c r="C4559" i="13"/>
  <c r="G4559" i="13" s="1"/>
  <c r="B4559" i="13"/>
  <c r="C4558" i="13"/>
  <c r="G4558" i="13" s="1"/>
  <c r="B4558" i="13"/>
  <c r="C4557" i="13"/>
  <c r="G4557" i="13" s="1"/>
  <c r="B4557" i="13"/>
  <c r="C4556" i="13"/>
  <c r="G4556" i="13" s="1"/>
  <c r="B4556" i="13"/>
  <c r="C4555" i="13"/>
  <c r="G4555" i="13" s="1"/>
  <c r="B4555" i="13"/>
  <c r="C4554" i="13"/>
  <c r="G4554" i="13" s="1"/>
  <c r="B4554" i="13"/>
  <c r="C4553" i="13"/>
  <c r="G4553" i="13" s="1"/>
  <c r="B4553" i="13"/>
  <c r="C4552" i="13"/>
  <c r="G4552" i="13" s="1"/>
  <c r="B4552" i="13"/>
  <c r="C4551" i="13"/>
  <c r="G4551" i="13" s="1"/>
  <c r="B4551" i="13"/>
  <c r="C4550" i="13"/>
  <c r="G4550" i="13" s="1"/>
  <c r="B4550" i="13"/>
  <c r="C4549" i="13"/>
  <c r="G4549" i="13" s="1"/>
  <c r="B4549" i="13"/>
  <c r="C4548" i="13"/>
  <c r="G4548" i="13" s="1"/>
  <c r="B4548" i="13"/>
  <c r="C4547" i="13"/>
  <c r="G4547" i="13" s="1"/>
  <c r="B4547" i="13"/>
  <c r="C4546" i="13"/>
  <c r="G4546" i="13" s="1"/>
  <c r="B4546" i="13"/>
  <c r="C4545" i="13"/>
  <c r="G4545" i="13" s="1"/>
  <c r="B4545" i="13"/>
  <c r="C4544" i="13"/>
  <c r="G4544" i="13" s="1"/>
  <c r="B4544" i="13"/>
  <c r="C4543" i="13"/>
  <c r="G4543" i="13" s="1"/>
  <c r="B4543" i="13"/>
  <c r="C4542" i="13"/>
  <c r="G4542" i="13" s="1"/>
  <c r="B4542" i="13"/>
  <c r="C4541" i="13"/>
  <c r="G4541" i="13" s="1"/>
  <c r="B4541" i="13"/>
  <c r="C4540" i="13"/>
  <c r="G4540" i="13" s="1"/>
  <c r="B4540" i="13"/>
  <c r="C4539" i="13"/>
  <c r="G4539" i="13" s="1"/>
  <c r="B4539" i="13"/>
  <c r="C4538" i="13"/>
  <c r="G4538" i="13" s="1"/>
  <c r="B4538" i="13"/>
  <c r="C4537" i="13"/>
  <c r="G4537" i="13" s="1"/>
  <c r="B4537" i="13"/>
  <c r="C4536" i="13"/>
  <c r="G4536" i="13" s="1"/>
  <c r="B4536" i="13"/>
  <c r="C4535" i="13"/>
  <c r="G4535" i="13" s="1"/>
  <c r="B4535" i="13"/>
  <c r="C4534" i="13"/>
  <c r="G4534" i="13" s="1"/>
  <c r="B4534" i="13"/>
  <c r="C4533" i="13"/>
  <c r="G4533" i="13" s="1"/>
  <c r="B4533" i="13"/>
  <c r="C4531" i="13"/>
  <c r="G4531" i="13" s="1"/>
  <c r="B4531" i="13"/>
  <c r="C4530" i="13"/>
  <c r="G4530" i="13" s="1"/>
  <c r="B4530" i="13"/>
  <c r="C4529" i="13"/>
  <c r="G4529" i="13" s="1"/>
  <c r="B4529" i="13"/>
  <c r="C4528" i="13"/>
  <c r="G4528" i="13" s="1"/>
  <c r="B4528" i="13"/>
  <c r="C4527" i="13"/>
  <c r="G4527" i="13" s="1"/>
  <c r="B4527" i="13"/>
  <c r="C4526" i="13"/>
  <c r="G4526" i="13" s="1"/>
  <c r="B4526" i="13"/>
  <c r="C4525" i="13"/>
  <c r="G4525" i="13" s="1"/>
  <c r="B4525" i="13"/>
  <c r="C4524" i="13"/>
  <c r="G4524" i="13" s="1"/>
  <c r="B4524" i="13"/>
  <c r="C4523" i="13"/>
  <c r="G4523" i="13" s="1"/>
  <c r="B4523" i="13"/>
  <c r="C4522" i="13"/>
  <c r="G4522" i="13" s="1"/>
  <c r="B4522" i="13"/>
  <c r="C4521" i="13"/>
  <c r="G4521" i="13" s="1"/>
  <c r="B4521" i="13"/>
  <c r="C4520" i="13"/>
  <c r="G4520" i="13" s="1"/>
  <c r="B4520" i="13"/>
  <c r="C4519" i="13"/>
  <c r="G4519" i="13" s="1"/>
  <c r="B4519" i="13"/>
  <c r="C4518" i="13"/>
  <c r="G4518" i="13" s="1"/>
  <c r="B4518" i="13"/>
  <c r="C4517" i="13"/>
  <c r="G4517" i="13" s="1"/>
  <c r="B4517" i="13"/>
  <c r="C4516" i="13"/>
  <c r="G4516" i="13" s="1"/>
  <c r="B4516" i="13"/>
  <c r="C4515" i="13"/>
  <c r="G4515" i="13" s="1"/>
  <c r="B4515" i="13"/>
  <c r="C4514" i="13"/>
  <c r="G4514" i="13" s="1"/>
  <c r="B4514" i="13"/>
  <c r="C4513" i="13"/>
  <c r="G4513" i="13" s="1"/>
  <c r="B4513" i="13"/>
  <c r="C4512" i="13"/>
  <c r="G4512" i="13" s="1"/>
  <c r="B4512" i="13"/>
  <c r="C4511" i="13"/>
  <c r="G4511" i="13" s="1"/>
  <c r="B4511" i="13"/>
  <c r="C4510" i="13"/>
  <c r="G4510" i="13" s="1"/>
  <c r="B4510" i="13"/>
  <c r="C4509" i="13"/>
  <c r="G4509" i="13" s="1"/>
  <c r="B4509" i="13"/>
  <c r="C4508" i="13"/>
  <c r="G4508" i="13" s="1"/>
  <c r="B4508" i="13"/>
  <c r="C4507" i="13"/>
  <c r="G4507" i="13" s="1"/>
  <c r="B4507" i="13"/>
  <c r="C4506" i="13"/>
  <c r="G4506" i="13" s="1"/>
  <c r="B4506" i="13"/>
  <c r="C4505" i="13"/>
  <c r="G4505" i="13" s="1"/>
  <c r="B4505" i="13"/>
  <c r="C4504" i="13"/>
  <c r="G4504" i="13" s="1"/>
  <c r="B4504" i="13"/>
  <c r="C4503" i="13"/>
  <c r="G4503" i="13" s="1"/>
  <c r="B4503" i="13"/>
  <c r="C4502" i="13"/>
  <c r="G4502" i="13" s="1"/>
  <c r="B4502" i="13"/>
  <c r="C4501" i="13"/>
  <c r="G4501" i="13" s="1"/>
  <c r="B4501" i="13"/>
  <c r="C4500" i="13"/>
  <c r="G4500" i="13" s="1"/>
  <c r="B4500" i="13"/>
  <c r="C4499" i="13"/>
  <c r="G4499" i="13" s="1"/>
  <c r="B4499" i="13"/>
  <c r="C4498" i="13"/>
  <c r="G4498" i="13" s="1"/>
  <c r="B4498" i="13"/>
  <c r="C4497" i="13"/>
  <c r="G4497" i="13" s="1"/>
  <c r="B4497" i="13"/>
  <c r="C4496" i="13"/>
  <c r="G4496" i="13" s="1"/>
  <c r="B4496" i="13"/>
  <c r="C4495" i="13"/>
  <c r="G4495" i="13" s="1"/>
  <c r="B4495" i="13"/>
  <c r="C4494" i="13"/>
  <c r="G4494" i="13" s="1"/>
  <c r="B4494" i="13"/>
  <c r="C4493" i="13"/>
  <c r="G4493" i="13" s="1"/>
  <c r="B4493" i="13"/>
  <c r="C4492" i="13"/>
  <c r="G4492" i="13" s="1"/>
  <c r="B4492" i="13"/>
  <c r="C4491" i="13"/>
  <c r="G4491" i="13" s="1"/>
  <c r="B4491" i="13"/>
  <c r="C4490" i="13"/>
  <c r="G4490" i="13" s="1"/>
  <c r="B4490" i="13"/>
  <c r="C4489" i="13"/>
  <c r="G4489" i="13" s="1"/>
  <c r="B4489" i="13"/>
  <c r="C4488" i="13"/>
  <c r="G4488" i="13" s="1"/>
  <c r="B4488" i="13"/>
  <c r="C4487" i="13"/>
  <c r="G4487" i="13" s="1"/>
  <c r="B4487" i="13"/>
  <c r="C4486" i="13"/>
  <c r="G4486" i="13" s="1"/>
  <c r="B4486" i="13"/>
  <c r="C4485" i="13"/>
  <c r="G4485" i="13" s="1"/>
  <c r="B4485" i="13"/>
  <c r="C4483" i="13"/>
  <c r="G4483" i="13" s="1"/>
  <c r="B4483" i="13"/>
  <c r="C4482" i="13"/>
  <c r="G4482" i="13" s="1"/>
  <c r="B4482" i="13"/>
  <c r="C4481" i="13"/>
  <c r="G4481" i="13" s="1"/>
  <c r="B4481" i="13"/>
  <c r="C4480" i="13"/>
  <c r="G4480" i="13" s="1"/>
  <c r="B4480" i="13"/>
  <c r="C4479" i="13"/>
  <c r="G4479" i="13" s="1"/>
  <c r="B4479" i="13"/>
  <c r="C4478" i="13"/>
  <c r="G4478" i="13" s="1"/>
  <c r="B4478" i="13"/>
  <c r="C4477" i="13"/>
  <c r="G4477" i="13" s="1"/>
  <c r="B4477" i="13"/>
  <c r="C4476" i="13"/>
  <c r="G4476" i="13" s="1"/>
  <c r="B4476" i="13"/>
  <c r="C4475" i="13"/>
  <c r="G4475" i="13" s="1"/>
  <c r="B4475" i="13"/>
  <c r="C4474" i="13"/>
  <c r="G4474" i="13" s="1"/>
  <c r="B4474" i="13"/>
  <c r="C4473" i="13"/>
  <c r="G4473" i="13" s="1"/>
  <c r="B4473" i="13"/>
  <c r="C4472" i="13"/>
  <c r="G4472" i="13" s="1"/>
  <c r="B4472" i="13"/>
  <c r="C4471" i="13"/>
  <c r="G4471" i="13" s="1"/>
  <c r="B4471" i="13"/>
  <c r="C4470" i="13"/>
  <c r="G4470" i="13" s="1"/>
  <c r="B4470" i="13"/>
  <c r="C4469" i="13"/>
  <c r="G4469" i="13" s="1"/>
  <c r="B4469" i="13"/>
  <c r="C4468" i="13"/>
  <c r="G4468" i="13" s="1"/>
  <c r="B4468" i="13"/>
  <c r="C4467" i="13"/>
  <c r="G4467" i="13" s="1"/>
  <c r="B4467" i="13"/>
  <c r="C4466" i="13"/>
  <c r="G4466" i="13" s="1"/>
  <c r="B4466" i="13"/>
  <c r="C4465" i="13"/>
  <c r="G4465" i="13" s="1"/>
  <c r="B4465" i="13"/>
  <c r="C4464" i="13"/>
  <c r="G4464" i="13" s="1"/>
  <c r="B4464" i="13"/>
  <c r="C4463" i="13"/>
  <c r="G4463" i="13" s="1"/>
  <c r="B4463" i="13"/>
  <c r="C4462" i="13"/>
  <c r="G4462" i="13" s="1"/>
  <c r="B4462" i="13"/>
  <c r="C4461" i="13"/>
  <c r="G4461" i="13" s="1"/>
  <c r="B4461" i="13"/>
  <c r="C4460" i="13"/>
  <c r="G4460" i="13" s="1"/>
  <c r="B4460" i="13"/>
  <c r="C4459" i="13"/>
  <c r="G4459" i="13" s="1"/>
  <c r="B4459" i="13"/>
  <c r="C4458" i="13"/>
  <c r="G4458" i="13" s="1"/>
  <c r="B4458" i="13"/>
  <c r="C4457" i="13"/>
  <c r="G4457" i="13" s="1"/>
  <c r="B4457" i="13"/>
  <c r="C4456" i="13"/>
  <c r="G4456" i="13" s="1"/>
  <c r="B4456" i="13"/>
  <c r="C4455" i="13"/>
  <c r="G4455" i="13" s="1"/>
  <c r="B4455" i="13"/>
  <c r="C4454" i="13"/>
  <c r="G4454" i="13" s="1"/>
  <c r="B4454" i="13"/>
  <c r="C4453" i="13"/>
  <c r="G4453" i="13" s="1"/>
  <c r="B4453" i="13"/>
  <c r="C4452" i="13"/>
  <c r="G4452" i="13" s="1"/>
  <c r="B4452" i="13"/>
  <c r="C4451" i="13"/>
  <c r="G4451" i="13" s="1"/>
  <c r="B4451" i="13"/>
  <c r="C4450" i="13"/>
  <c r="G4450" i="13" s="1"/>
  <c r="B4450" i="13"/>
  <c r="C4449" i="13"/>
  <c r="G4449" i="13" s="1"/>
  <c r="B4449" i="13"/>
  <c r="C4448" i="13"/>
  <c r="G4448" i="13" s="1"/>
  <c r="B4448" i="13"/>
  <c r="C4447" i="13"/>
  <c r="G4447" i="13" s="1"/>
  <c r="B4447" i="13"/>
  <c r="C4446" i="13"/>
  <c r="G4446" i="13" s="1"/>
  <c r="B4446" i="13"/>
  <c r="C4445" i="13"/>
  <c r="G4445" i="13" s="1"/>
  <c r="B4445" i="13"/>
  <c r="C4444" i="13"/>
  <c r="G4444" i="13" s="1"/>
  <c r="B4444" i="13"/>
  <c r="C4443" i="13"/>
  <c r="G4443" i="13" s="1"/>
  <c r="B4443" i="13"/>
  <c r="C4442" i="13"/>
  <c r="G4442" i="13" s="1"/>
  <c r="B4442" i="13"/>
  <c r="C4441" i="13"/>
  <c r="G4441" i="13" s="1"/>
  <c r="B4441" i="13"/>
  <c r="C4440" i="13"/>
  <c r="G4440" i="13" s="1"/>
  <c r="B4440" i="13"/>
  <c r="C4439" i="13"/>
  <c r="G4439" i="13" s="1"/>
  <c r="B4439" i="13"/>
  <c r="C4438" i="13"/>
  <c r="G4438" i="13" s="1"/>
  <c r="B4438" i="13"/>
  <c r="C4437" i="13"/>
  <c r="G4437" i="13" s="1"/>
  <c r="B4437" i="13"/>
  <c r="C4435" i="13"/>
  <c r="G4435" i="13" s="1"/>
  <c r="B4435" i="13"/>
  <c r="C4434" i="13"/>
  <c r="G4434" i="13" s="1"/>
  <c r="B4434" i="13"/>
  <c r="C4433" i="13"/>
  <c r="G4433" i="13" s="1"/>
  <c r="B4433" i="13"/>
  <c r="C4432" i="13"/>
  <c r="G4432" i="13" s="1"/>
  <c r="B4432" i="13"/>
  <c r="C4431" i="13"/>
  <c r="G4431" i="13" s="1"/>
  <c r="B4431" i="13"/>
  <c r="C4430" i="13"/>
  <c r="G4430" i="13" s="1"/>
  <c r="B4430" i="13"/>
  <c r="C4429" i="13"/>
  <c r="G4429" i="13" s="1"/>
  <c r="B4429" i="13"/>
  <c r="C4428" i="13"/>
  <c r="G4428" i="13" s="1"/>
  <c r="B4428" i="13"/>
  <c r="C4427" i="13"/>
  <c r="G4427" i="13" s="1"/>
  <c r="B4427" i="13"/>
  <c r="C4426" i="13"/>
  <c r="G4426" i="13" s="1"/>
  <c r="B4426" i="13"/>
  <c r="C4425" i="13"/>
  <c r="G4425" i="13" s="1"/>
  <c r="B4425" i="13"/>
  <c r="C4424" i="13"/>
  <c r="G4424" i="13" s="1"/>
  <c r="B4424" i="13"/>
  <c r="C4423" i="13"/>
  <c r="G4423" i="13" s="1"/>
  <c r="B4423" i="13"/>
  <c r="C4422" i="13"/>
  <c r="G4422" i="13" s="1"/>
  <c r="B4422" i="13"/>
  <c r="C4421" i="13"/>
  <c r="G4421" i="13" s="1"/>
  <c r="B4421" i="13"/>
  <c r="C4420" i="13"/>
  <c r="G4420" i="13" s="1"/>
  <c r="B4420" i="13"/>
  <c r="C4419" i="13"/>
  <c r="G4419" i="13" s="1"/>
  <c r="B4419" i="13"/>
  <c r="C4418" i="13"/>
  <c r="G4418" i="13" s="1"/>
  <c r="B4418" i="13"/>
  <c r="C4417" i="13"/>
  <c r="G4417" i="13" s="1"/>
  <c r="B4417" i="13"/>
  <c r="C4416" i="13"/>
  <c r="G4416" i="13" s="1"/>
  <c r="B4416" i="13"/>
  <c r="C4415" i="13"/>
  <c r="G4415" i="13" s="1"/>
  <c r="B4415" i="13"/>
  <c r="C4414" i="13"/>
  <c r="G4414" i="13" s="1"/>
  <c r="B4414" i="13"/>
  <c r="C4413" i="13"/>
  <c r="G4413" i="13" s="1"/>
  <c r="B4413" i="13"/>
  <c r="C4412" i="13"/>
  <c r="G4412" i="13" s="1"/>
  <c r="B4412" i="13"/>
  <c r="C4411" i="13"/>
  <c r="G4411" i="13" s="1"/>
  <c r="B4411" i="13"/>
  <c r="C4410" i="13"/>
  <c r="G4410" i="13" s="1"/>
  <c r="B4410" i="13"/>
  <c r="C4409" i="13"/>
  <c r="G4409" i="13" s="1"/>
  <c r="B4409" i="13"/>
  <c r="C4408" i="13"/>
  <c r="G4408" i="13" s="1"/>
  <c r="B4408" i="13"/>
  <c r="C4407" i="13"/>
  <c r="G4407" i="13" s="1"/>
  <c r="B4407" i="13"/>
  <c r="C4406" i="13"/>
  <c r="G4406" i="13" s="1"/>
  <c r="B4406" i="13"/>
  <c r="C4405" i="13"/>
  <c r="G4405" i="13" s="1"/>
  <c r="B4405" i="13"/>
  <c r="C4404" i="13"/>
  <c r="G4404" i="13" s="1"/>
  <c r="B4404" i="13"/>
  <c r="C4403" i="13"/>
  <c r="G4403" i="13" s="1"/>
  <c r="B4403" i="13"/>
  <c r="C4402" i="13"/>
  <c r="G4402" i="13" s="1"/>
  <c r="B4402" i="13"/>
  <c r="C4401" i="13"/>
  <c r="G4401" i="13" s="1"/>
  <c r="B4401" i="13"/>
  <c r="C4400" i="13"/>
  <c r="G4400" i="13" s="1"/>
  <c r="B4400" i="13"/>
  <c r="C4399" i="13"/>
  <c r="G4399" i="13" s="1"/>
  <c r="B4399" i="13"/>
  <c r="C4398" i="13"/>
  <c r="G4398" i="13" s="1"/>
  <c r="B4398" i="13"/>
  <c r="C4397" i="13"/>
  <c r="G4397" i="13" s="1"/>
  <c r="B4397" i="13"/>
  <c r="C4396" i="13"/>
  <c r="G4396" i="13" s="1"/>
  <c r="B4396" i="13"/>
  <c r="C4395" i="13"/>
  <c r="G4395" i="13" s="1"/>
  <c r="B4395" i="13"/>
  <c r="C4394" i="13"/>
  <c r="G4394" i="13" s="1"/>
  <c r="B4394" i="13"/>
  <c r="C4393" i="13"/>
  <c r="G4393" i="13" s="1"/>
  <c r="B4393" i="13"/>
  <c r="C4392" i="13"/>
  <c r="G4392" i="13" s="1"/>
  <c r="B4392" i="13"/>
  <c r="C4391" i="13"/>
  <c r="G4391" i="13" s="1"/>
  <c r="B4391" i="13"/>
  <c r="C4390" i="13"/>
  <c r="G4390" i="13" s="1"/>
  <c r="B4390" i="13"/>
  <c r="C4389" i="13"/>
  <c r="G4389" i="13" s="1"/>
  <c r="B4389" i="13"/>
  <c r="C4820" i="13"/>
  <c r="G4820" i="13" s="1"/>
  <c r="C4772" i="13"/>
  <c r="G4772" i="13" s="1"/>
  <c r="C4724" i="13"/>
  <c r="G4724" i="13" s="1"/>
  <c r="C4676" i="13"/>
  <c r="G4676" i="13" s="1"/>
  <c r="C4628" i="13"/>
  <c r="G4628" i="13" s="1"/>
  <c r="C4580" i="13"/>
  <c r="G4580" i="13" s="1"/>
  <c r="C4532" i="13"/>
  <c r="G4532" i="13" s="1"/>
  <c r="C4484" i="13"/>
  <c r="G4484" i="13" s="1"/>
  <c r="C4436" i="13"/>
  <c r="G4436" i="13" s="1"/>
  <c r="C4388" i="13"/>
  <c r="G4388" i="13" s="1"/>
  <c r="C4340" i="13"/>
  <c r="G4340" i="13" s="1"/>
  <c r="B4820" i="13"/>
  <c r="B4772" i="13"/>
  <c r="B4724" i="13"/>
  <c r="B4676" i="13"/>
  <c r="B4628" i="13"/>
  <c r="B4580" i="13"/>
  <c r="B4532" i="13"/>
  <c r="B4484" i="13"/>
  <c r="B4436" i="13"/>
  <c r="B4388" i="13"/>
  <c r="C4387" i="13"/>
  <c r="G4387" i="13" s="1"/>
  <c r="B4387" i="13"/>
  <c r="C4386" i="13"/>
  <c r="G4386" i="13" s="1"/>
  <c r="B4386" i="13"/>
  <c r="C4385" i="13"/>
  <c r="G4385" i="13" s="1"/>
  <c r="B4385" i="13"/>
  <c r="C4384" i="13"/>
  <c r="G4384" i="13" s="1"/>
  <c r="B4384" i="13"/>
  <c r="C4383" i="13"/>
  <c r="G4383" i="13" s="1"/>
  <c r="B4383" i="13"/>
  <c r="C4382" i="13"/>
  <c r="G4382" i="13" s="1"/>
  <c r="B4382" i="13"/>
  <c r="C4381" i="13"/>
  <c r="G4381" i="13" s="1"/>
  <c r="B4381" i="13"/>
  <c r="C4380" i="13"/>
  <c r="G4380" i="13" s="1"/>
  <c r="B4380" i="13"/>
  <c r="C4379" i="13"/>
  <c r="G4379" i="13" s="1"/>
  <c r="B4379" i="13"/>
  <c r="C4378" i="13"/>
  <c r="G4378" i="13" s="1"/>
  <c r="B4378" i="13"/>
  <c r="C4377" i="13"/>
  <c r="G4377" i="13" s="1"/>
  <c r="B4377" i="13"/>
  <c r="C4376" i="13"/>
  <c r="G4376" i="13" s="1"/>
  <c r="B4376" i="13"/>
  <c r="C4375" i="13"/>
  <c r="G4375" i="13" s="1"/>
  <c r="B4375" i="13"/>
  <c r="C4374" i="13"/>
  <c r="G4374" i="13" s="1"/>
  <c r="B4374" i="13"/>
  <c r="C4373" i="13"/>
  <c r="G4373" i="13" s="1"/>
  <c r="B4373" i="13"/>
  <c r="C4372" i="13"/>
  <c r="G4372" i="13" s="1"/>
  <c r="B4372" i="13"/>
  <c r="C4371" i="13"/>
  <c r="G4371" i="13" s="1"/>
  <c r="B4371" i="13"/>
  <c r="C4370" i="13"/>
  <c r="G4370" i="13" s="1"/>
  <c r="B4370" i="13"/>
  <c r="C4369" i="13"/>
  <c r="G4369" i="13" s="1"/>
  <c r="B4369" i="13"/>
  <c r="C4368" i="13"/>
  <c r="G4368" i="13" s="1"/>
  <c r="B4368" i="13"/>
  <c r="C4367" i="13"/>
  <c r="G4367" i="13" s="1"/>
  <c r="B4367" i="13"/>
  <c r="C4366" i="13"/>
  <c r="G4366" i="13" s="1"/>
  <c r="B4366" i="13"/>
  <c r="C4365" i="13"/>
  <c r="G4365" i="13" s="1"/>
  <c r="B4365" i="13"/>
  <c r="C4364" i="13"/>
  <c r="G4364" i="13" s="1"/>
  <c r="B4364" i="13"/>
  <c r="C4363" i="13"/>
  <c r="G4363" i="13" s="1"/>
  <c r="B4363" i="13"/>
  <c r="C4362" i="13"/>
  <c r="G4362" i="13" s="1"/>
  <c r="B4362" i="13"/>
  <c r="C4361" i="13"/>
  <c r="G4361" i="13" s="1"/>
  <c r="B4361" i="13"/>
  <c r="C4360" i="13"/>
  <c r="G4360" i="13" s="1"/>
  <c r="B4360" i="13"/>
  <c r="C4359" i="13"/>
  <c r="G4359" i="13" s="1"/>
  <c r="B4359" i="13"/>
  <c r="C4358" i="13"/>
  <c r="G4358" i="13" s="1"/>
  <c r="B4358" i="13"/>
  <c r="C4357" i="13"/>
  <c r="G4357" i="13" s="1"/>
  <c r="B4357" i="13"/>
  <c r="C4356" i="13"/>
  <c r="G4356" i="13" s="1"/>
  <c r="B4356" i="13"/>
  <c r="C4355" i="13"/>
  <c r="G4355" i="13" s="1"/>
  <c r="B4355" i="13"/>
  <c r="C4354" i="13"/>
  <c r="G4354" i="13" s="1"/>
  <c r="B4354" i="13"/>
  <c r="C4353" i="13"/>
  <c r="G4353" i="13" s="1"/>
  <c r="B4353" i="13"/>
  <c r="C4352" i="13"/>
  <c r="G4352" i="13" s="1"/>
  <c r="B4352" i="13"/>
  <c r="C4351" i="13"/>
  <c r="G4351" i="13" s="1"/>
  <c r="B4351" i="13"/>
  <c r="C4350" i="13"/>
  <c r="G4350" i="13" s="1"/>
  <c r="B4350" i="13"/>
  <c r="C4349" i="13"/>
  <c r="G4349" i="13" s="1"/>
  <c r="B4349" i="13"/>
  <c r="C4348" i="13"/>
  <c r="G4348" i="13" s="1"/>
  <c r="B4348" i="13"/>
  <c r="C4347" i="13"/>
  <c r="G4347" i="13" s="1"/>
  <c r="B4347" i="13"/>
  <c r="C4346" i="13"/>
  <c r="G4346" i="13" s="1"/>
  <c r="B4346" i="13"/>
  <c r="C4345" i="13"/>
  <c r="G4345" i="13" s="1"/>
  <c r="B4345" i="13"/>
  <c r="C4344" i="13"/>
  <c r="G4344" i="13" s="1"/>
  <c r="B4344" i="13"/>
  <c r="C4343" i="13"/>
  <c r="G4343" i="13" s="1"/>
  <c r="B4343" i="13"/>
  <c r="C4342" i="13"/>
  <c r="G4342" i="13" s="1"/>
  <c r="B4342" i="13"/>
  <c r="C4341" i="13"/>
  <c r="G4341" i="13" s="1"/>
  <c r="B4341" i="13"/>
  <c r="B4340" i="13"/>
  <c r="C4339" i="13"/>
  <c r="G4339" i="13" s="1"/>
  <c r="C4338" i="13"/>
  <c r="G4338" i="13" s="1"/>
  <c r="C4337" i="13"/>
  <c r="G4337" i="13" s="1"/>
  <c r="C4336" i="13"/>
  <c r="G4336" i="13" s="1"/>
  <c r="C4335" i="13"/>
  <c r="G4335" i="13" s="1"/>
  <c r="C4334" i="13"/>
  <c r="G4334" i="13" s="1"/>
  <c r="C4333" i="13"/>
  <c r="G4333" i="13" s="1"/>
  <c r="C4332" i="13"/>
  <c r="G4332" i="13" s="1"/>
  <c r="C4331" i="13"/>
  <c r="G4331" i="13" s="1"/>
  <c r="C4330" i="13"/>
  <c r="G4330" i="13" s="1"/>
  <c r="C4329" i="13"/>
  <c r="G4329" i="13" s="1"/>
  <c r="C4328" i="13"/>
  <c r="G4328" i="13" s="1"/>
  <c r="C4327" i="13"/>
  <c r="G4327" i="13" s="1"/>
  <c r="C4326" i="13"/>
  <c r="G4326" i="13" s="1"/>
  <c r="C4325" i="13"/>
  <c r="G4325" i="13" s="1"/>
  <c r="C4324" i="13"/>
  <c r="G4324" i="13" s="1"/>
  <c r="C4323" i="13"/>
  <c r="G4323" i="13" s="1"/>
  <c r="C4322" i="13"/>
  <c r="G4322" i="13" s="1"/>
  <c r="C4321" i="13"/>
  <c r="G4321" i="13" s="1"/>
  <c r="C4320" i="13"/>
  <c r="G4320" i="13" s="1"/>
  <c r="C4319" i="13"/>
  <c r="G4319" i="13" s="1"/>
  <c r="C4318" i="13"/>
  <c r="G4318" i="13" s="1"/>
  <c r="C4317" i="13"/>
  <c r="G4317" i="13" s="1"/>
  <c r="C4316" i="13"/>
  <c r="G4316" i="13" s="1"/>
  <c r="C4315" i="13"/>
  <c r="G4315" i="13" s="1"/>
  <c r="C4314" i="13"/>
  <c r="G4314" i="13" s="1"/>
  <c r="C4313" i="13"/>
  <c r="G4313" i="13" s="1"/>
  <c r="C4312" i="13"/>
  <c r="G4312" i="13" s="1"/>
  <c r="C4311" i="13"/>
  <c r="G4311" i="13" s="1"/>
  <c r="C4310" i="13"/>
  <c r="G4310" i="13" s="1"/>
  <c r="C4309" i="13"/>
  <c r="G4309" i="13" s="1"/>
  <c r="C4308" i="13"/>
  <c r="G4308" i="13" s="1"/>
  <c r="C4307" i="13"/>
  <c r="G4307" i="13" s="1"/>
  <c r="C4306" i="13"/>
  <c r="C4305" i="13"/>
  <c r="C4304" i="13"/>
  <c r="C4303" i="13"/>
  <c r="C4302" i="13"/>
  <c r="C4301" i="13"/>
  <c r="C4300" i="13"/>
  <c r="C4299" i="13"/>
  <c r="C4298" i="13"/>
  <c r="C4297" i="13"/>
  <c r="C4296" i="13"/>
  <c r="G4296" i="13" s="1"/>
  <c r="C4295" i="13"/>
  <c r="G4295" i="13" s="1"/>
  <c r="C4294" i="13"/>
  <c r="G4294" i="13" s="1"/>
  <c r="C4293" i="13"/>
  <c r="G4293" i="13" s="1"/>
  <c r="C4292" i="13"/>
  <c r="G4292" i="13" s="1"/>
  <c r="C4291" i="13"/>
  <c r="G4291" i="13" s="1"/>
  <c r="C4290" i="13"/>
  <c r="G4290" i="13" s="1"/>
  <c r="C4289" i="13"/>
  <c r="G4289" i="13" s="1"/>
  <c r="C4288" i="13"/>
  <c r="G4288" i="13" s="1"/>
  <c r="C4287" i="13"/>
  <c r="G4287" i="13" s="1"/>
  <c r="C4286" i="13"/>
  <c r="G4286" i="13" s="1"/>
  <c r="C4285" i="13"/>
  <c r="G4285" i="13" s="1"/>
  <c r="C4284" i="13"/>
  <c r="G4284" i="13" s="1"/>
  <c r="C4283" i="13"/>
  <c r="G4283" i="13" s="1"/>
  <c r="C4282" i="13"/>
  <c r="G4282" i="13" s="1"/>
  <c r="C4281" i="13"/>
  <c r="G4281" i="13" s="1"/>
  <c r="C4280" i="13"/>
  <c r="G4280" i="13" s="1"/>
  <c r="C4279" i="13"/>
  <c r="G4279" i="13" s="1"/>
  <c r="C4278" i="13"/>
  <c r="G4278" i="13" s="1"/>
  <c r="C4277" i="13"/>
  <c r="G4277" i="13" s="1"/>
  <c r="C4276" i="13"/>
  <c r="G4276" i="13" s="1"/>
  <c r="C4275" i="13"/>
  <c r="G4275" i="13" s="1"/>
  <c r="C4274" i="13"/>
  <c r="G4274" i="13" s="1"/>
  <c r="C4273" i="13"/>
  <c r="G4273" i="13" s="1"/>
  <c r="C4272" i="13"/>
  <c r="G4272" i="13" s="1"/>
  <c r="C4271" i="13"/>
  <c r="G4271" i="13" s="1"/>
  <c r="C4270" i="13"/>
  <c r="G4270" i="13" s="1"/>
  <c r="C4269" i="13"/>
  <c r="G4269" i="13" s="1"/>
  <c r="C4268" i="13"/>
  <c r="G4268" i="13" s="1"/>
  <c r="C4267" i="13"/>
  <c r="G4267" i="13" s="1"/>
  <c r="C4266" i="13"/>
  <c r="G4266" i="13" s="1"/>
  <c r="C4265" i="13"/>
  <c r="G4265" i="13" s="1"/>
  <c r="C4264" i="13"/>
  <c r="G4264" i="13" s="1"/>
  <c r="C4263" i="13"/>
  <c r="C4262" i="13"/>
  <c r="C4261" i="13"/>
  <c r="C4260" i="13"/>
  <c r="C4259" i="13"/>
  <c r="C4258" i="13"/>
  <c r="C4257" i="13"/>
  <c r="C4256" i="13"/>
  <c r="C4255" i="13"/>
  <c r="C4253" i="13"/>
  <c r="G4253" i="13" s="1"/>
  <c r="C4252" i="13"/>
  <c r="G4252" i="13" s="1"/>
  <c r="C4251" i="13"/>
  <c r="G4251" i="13" s="1"/>
  <c r="C4250" i="13"/>
  <c r="G4250" i="13" s="1"/>
  <c r="C4249" i="13"/>
  <c r="G4249" i="13" s="1"/>
  <c r="C4248" i="13"/>
  <c r="G4248" i="13" s="1"/>
  <c r="C4247" i="13"/>
  <c r="G4247" i="13" s="1"/>
  <c r="C4246" i="13"/>
  <c r="G4246" i="13" s="1"/>
  <c r="C4245" i="13"/>
  <c r="G4245" i="13" s="1"/>
  <c r="C4244" i="13"/>
  <c r="G4244" i="13" s="1"/>
  <c r="C4243" i="13"/>
  <c r="G4243" i="13" s="1"/>
  <c r="C4242" i="13"/>
  <c r="G4242" i="13" s="1"/>
  <c r="C4241" i="13"/>
  <c r="G4241" i="13" s="1"/>
  <c r="C4240" i="13"/>
  <c r="G4240" i="13" s="1"/>
  <c r="C4239" i="13"/>
  <c r="G4239" i="13" s="1"/>
  <c r="C4238" i="13"/>
  <c r="G4238" i="13" s="1"/>
  <c r="C4237" i="13"/>
  <c r="G4237" i="13" s="1"/>
  <c r="C4236" i="13"/>
  <c r="G4236" i="13" s="1"/>
  <c r="C4235" i="13"/>
  <c r="G4235" i="13" s="1"/>
  <c r="C4234" i="13"/>
  <c r="G4234" i="13" s="1"/>
  <c r="C4233" i="13"/>
  <c r="G4233" i="13" s="1"/>
  <c r="C4232" i="13"/>
  <c r="G4232" i="13" s="1"/>
  <c r="C4231" i="13"/>
  <c r="G4231" i="13" s="1"/>
  <c r="C4230" i="13"/>
  <c r="G4230" i="13" s="1"/>
  <c r="C4229" i="13"/>
  <c r="G4229" i="13" s="1"/>
  <c r="C4228" i="13"/>
  <c r="G4228" i="13" s="1"/>
  <c r="C4227" i="13"/>
  <c r="G4227" i="13" s="1"/>
  <c r="C4226" i="13"/>
  <c r="G4226" i="13" s="1"/>
  <c r="C4225" i="13"/>
  <c r="G4225" i="13" s="1"/>
  <c r="C4224" i="13"/>
  <c r="G4224" i="13" s="1"/>
  <c r="C4223" i="13"/>
  <c r="G4223" i="13" s="1"/>
  <c r="C4222" i="13"/>
  <c r="G4222" i="13" s="1"/>
  <c r="C4221" i="13"/>
  <c r="G4221" i="13" s="1"/>
  <c r="C4220" i="13"/>
  <c r="C4219" i="13"/>
  <c r="C4218" i="13"/>
  <c r="C4217" i="13"/>
  <c r="C4216" i="13"/>
  <c r="C4215" i="13"/>
  <c r="C4214" i="13"/>
  <c r="C4213" i="13"/>
  <c r="C4212" i="13"/>
  <c r="C4211" i="13"/>
  <c r="C4210" i="13"/>
  <c r="G4210" i="13" s="1"/>
  <c r="C4209" i="13"/>
  <c r="G4209" i="13" s="1"/>
  <c r="C4208" i="13"/>
  <c r="G4208" i="13" s="1"/>
  <c r="C4207" i="13"/>
  <c r="G4207" i="13" s="1"/>
  <c r="C4206" i="13"/>
  <c r="G4206" i="13" s="1"/>
  <c r="C4205" i="13"/>
  <c r="G4205" i="13" s="1"/>
  <c r="C4204" i="13"/>
  <c r="G4204" i="13" s="1"/>
  <c r="C4203" i="13"/>
  <c r="G4203" i="13" s="1"/>
  <c r="C4202" i="13"/>
  <c r="G4202" i="13" s="1"/>
  <c r="C4201" i="13"/>
  <c r="G4201" i="13" s="1"/>
  <c r="C4200" i="13"/>
  <c r="G4200" i="13" s="1"/>
  <c r="C4199" i="13"/>
  <c r="G4199" i="13" s="1"/>
  <c r="C4198" i="13"/>
  <c r="G4198" i="13" s="1"/>
  <c r="C4197" i="13"/>
  <c r="G4197" i="13" s="1"/>
  <c r="C4196" i="13"/>
  <c r="G4196" i="13" s="1"/>
  <c r="C4195" i="13"/>
  <c r="G4195" i="13" s="1"/>
  <c r="C4194" i="13"/>
  <c r="G4194" i="13" s="1"/>
  <c r="C4193" i="13"/>
  <c r="G4193" i="13" s="1"/>
  <c r="C4192" i="13"/>
  <c r="G4192" i="13" s="1"/>
  <c r="C4191" i="13"/>
  <c r="G4191" i="13" s="1"/>
  <c r="C4190" i="13"/>
  <c r="G4190" i="13" s="1"/>
  <c r="C4189" i="13"/>
  <c r="G4189" i="13" s="1"/>
  <c r="C4188" i="13"/>
  <c r="G4188" i="13" s="1"/>
  <c r="C4187" i="13"/>
  <c r="G4187" i="13" s="1"/>
  <c r="C4186" i="13"/>
  <c r="G4186" i="13" s="1"/>
  <c r="C4185" i="13"/>
  <c r="G4185" i="13" s="1"/>
  <c r="C4184" i="13"/>
  <c r="G4184" i="13" s="1"/>
  <c r="C4183" i="13"/>
  <c r="G4183" i="13" s="1"/>
  <c r="C4182" i="13"/>
  <c r="G4182" i="13" s="1"/>
  <c r="C4181" i="13"/>
  <c r="G4181" i="13" s="1"/>
  <c r="C4180" i="13"/>
  <c r="G4180" i="13" s="1"/>
  <c r="C4179" i="13"/>
  <c r="G4179" i="13" s="1"/>
  <c r="C4178" i="13"/>
  <c r="G4178" i="13" s="1"/>
  <c r="C4177" i="13"/>
  <c r="C4176" i="13"/>
  <c r="C4175" i="13"/>
  <c r="C4174" i="13"/>
  <c r="C4173" i="13"/>
  <c r="C4172" i="13"/>
  <c r="C4171" i="13"/>
  <c r="C4170" i="13"/>
  <c r="C4169" i="13"/>
  <c r="C4167" i="13"/>
  <c r="G4167" i="13" s="1"/>
  <c r="C4166" i="13"/>
  <c r="G4166" i="13" s="1"/>
  <c r="C4165" i="13"/>
  <c r="G4165" i="13" s="1"/>
  <c r="C4164" i="13"/>
  <c r="G4164" i="13" s="1"/>
  <c r="C4163" i="13"/>
  <c r="G4163" i="13" s="1"/>
  <c r="C4162" i="13"/>
  <c r="G4162" i="13" s="1"/>
  <c r="C4161" i="13"/>
  <c r="G4161" i="13" s="1"/>
  <c r="C4160" i="13"/>
  <c r="G4160" i="13" s="1"/>
  <c r="C4159" i="13"/>
  <c r="G4159" i="13" s="1"/>
  <c r="C4158" i="13"/>
  <c r="G4158" i="13" s="1"/>
  <c r="C4157" i="13"/>
  <c r="G4157" i="13" s="1"/>
  <c r="C4156" i="13"/>
  <c r="G4156" i="13" s="1"/>
  <c r="C4155" i="13"/>
  <c r="G4155" i="13" s="1"/>
  <c r="C4154" i="13"/>
  <c r="G4154" i="13" s="1"/>
  <c r="C4153" i="13"/>
  <c r="G4153" i="13" s="1"/>
  <c r="C4152" i="13"/>
  <c r="G4152" i="13" s="1"/>
  <c r="C4151" i="13"/>
  <c r="G4151" i="13" s="1"/>
  <c r="C4150" i="13"/>
  <c r="G4150" i="13" s="1"/>
  <c r="C4149" i="13"/>
  <c r="G4149" i="13" s="1"/>
  <c r="C4148" i="13"/>
  <c r="G4148" i="13" s="1"/>
  <c r="C4147" i="13"/>
  <c r="G4147" i="13" s="1"/>
  <c r="C4146" i="13"/>
  <c r="G4146" i="13" s="1"/>
  <c r="C4145" i="13"/>
  <c r="G4145" i="13" s="1"/>
  <c r="C4144" i="13"/>
  <c r="G4144" i="13" s="1"/>
  <c r="C4143" i="13"/>
  <c r="G4143" i="13" s="1"/>
  <c r="C4142" i="13"/>
  <c r="G4142" i="13" s="1"/>
  <c r="C4141" i="13"/>
  <c r="G4141" i="13" s="1"/>
  <c r="C4140" i="13"/>
  <c r="G4140" i="13" s="1"/>
  <c r="C4139" i="13"/>
  <c r="G4139" i="13" s="1"/>
  <c r="C4138" i="13"/>
  <c r="G4138" i="13" s="1"/>
  <c r="C4137" i="13"/>
  <c r="G4137" i="13" s="1"/>
  <c r="C4136" i="13"/>
  <c r="G4136" i="13" s="1"/>
  <c r="C4135" i="13"/>
  <c r="G4135" i="13" s="1"/>
  <c r="C4134" i="13"/>
  <c r="C4133" i="13"/>
  <c r="C4132" i="13"/>
  <c r="C4131" i="13"/>
  <c r="C4130" i="13"/>
  <c r="C4129" i="13"/>
  <c r="C4128" i="13"/>
  <c r="C4127" i="13"/>
  <c r="C4126" i="13"/>
  <c r="C4125" i="13"/>
  <c r="C4124" i="13"/>
  <c r="G4124" i="13" s="1"/>
  <c r="C4123" i="13"/>
  <c r="G4123" i="13" s="1"/>
  <c r="C4122" i="13"/>
  <c r="G4122" i="13" s="1"/>
  <c r="C4121" i="13"/>
  <c r="G4121" i="13" s="1"/>
  <c r="C4120" i="13"/>
  <c r="G4120" i="13" s="1"/>
  <c r="C4119" i="13"/>
  <c r="G4119" i="13" s="1"/>
  <c r="C4118" i="13"/>
  <c r="G4118" i="13" s="1"/>
  <c r="C4117" i="13"/>
  <c r="G4117" i="13" s="1"/>
  <c r="C4116" i="13"/>
  <c r="G4116" i="13" s="1"/>
  <c r="C4115" i="13"/>
  <c r="G4115" i="13" s="1"/>
  <c r="C4114" i="13"/>
  <c r="G4114" i="13" s="1"/>
  <c r="C4113" i="13"/>
  <c r="G4113" i="13" s="1"/>
  <c r="C4112" i="13"/>
  <c r="G4112" i="13" s="1"/>
  <c r="C4111" i="13"/>
  <c r="G4111" i="13" s="1"/>
  <c r="C4110" i="13"/>
  <c r="G4110" i="13" s="1"/>
  <c r="C4109" i="13"/>
  <c r="G4109" i="13" s="1"/>
  <c r="C4108" i="13"/>
  <c r="G4108" i="13" s="1"/>
  <c r="C4107" i="13"/>
  <c r="G4107" i="13" s="1"/>
  <c r="C4106" i="13"/>
  <c r="G4106" i="13" s="1"/>
  <c r="C4105" i="13"/>
  <c r="G4105" i="13" s="1"/>
  <c r="C4104" i="13"/>
  <c r="G4104" i="13" s="1"/>
  <c r="C4103" i="13"/>
  <c r="G4103" i="13" s="1"/>
  <c r="C4102" i="13"/>
  <c r="G4102" i="13" s="1"/>
  <c r="C4101" i="13"/>
  <c r="G4101" i="13" s="1"/>
  <c r="C4100" i="13"/>
  <c r="G4100" i="13" s="1"/>
  <c r="C4099" i="13"/>
  <c r="G4099" i="13" s="1"/>
  <c r="C4098" i="13"/>
  <c r="G4098" i="13" s="1"/>
  <c r="C4097" i="13"/>
  <c r="G4097" i="13" s="1"/>
  <c r="C4096" i="13"/>
  <c r="G4096" i="13" s="1"/>
  <c r="C4095" i="13"/>
  <c r="G4095" i="13" s="1"/>
  <c r="C4094" i="13"/>
  <c r="G4094" i="13" s="1"/>
  <c r="C4093" i="13"/>
  <c r="G4093" i="13" s="1"/>
  <c r="C4092" i="13"/>
  <c r="G4092" i="13" s="1"/>
  <c r="C4091" i="13"/>
  <c r="C4090" i="13"/>
  <c r="C4089" i="13"/>
  <c r="C4088" i="13"/>
  <c r="C4087" i="13"/>
  <c r="C4086" i="13"/>
  <c r="C4085" i="13"/>
  <c r="C4084" i="13"/>
  <c r="C4083" i="13"/>
  <c r="C4081" i="13"/>
  <c r="G4081" i="13" s="1"/>
  <c r="C4080" i="13"/>
  <c r="G4080" i="13" s="1"/>
  <c r="C4079" i="13"/>
  <c r="G4079" i="13" s="1"/>
  <c r="C4078" i="13"/>
  <c r="G4078" i="13" s="1"/>
  <c r="C4077" i="13"/>
  <c r="G4077" i="13" s="1"/>
  <c r="C4076" i="13"/>
  <c r="G4076" i="13" s="1"/>
  <c r="C4075" i="13"/>
  <c r="G4075" i="13" s="1"/>
  <c r="C4074" i="13"/>
  <c r="G4074" i="13" s="1"/>
  <c r="C4073" i="13"/>
  <c r="G4073" i="13" s="1"/>
  <c r="C4072" i="13"/>
  <c r="G4072" i="13" s="1"/>
  <c r="C4071" i="13"/>
  <c r="G4071" i="13" s="1"/>
  <c r="C4070" i="13"/>
  <c r="G4070" i="13" s="1"/>
  <c r="C4069" i="13"/>
  <c r="G4069" i="13" s="1"/>
  <c r="C4068" i="13"/>
  <c r="G4068" i="13" s="1"/>
  <c r="C4067" i="13"/>
  <c r="G4067" i="13" s="1"/>
  <c r="C4066" i="13"/>
  <c r="G4066" i="13" s="1"/>
  <c r="C4065" i="13"/>
  <c r="G4065" i="13" s="1"/>
  <c r="C4064" i="13"/>
  <c r="G4064" i="13" s="1"/>
  <c r="C4063" i="13"/>
  <c r="G4063" i="13" s="1"/>
  <c r="C4062" i="13"/>
  <c r="G4062" i="13" s="1"/>
  <c r="C4061" i="13"/>
  <c r="G4061" i="13" s="1"/>
  <c r="C4060" i="13"/>
  <c r="G4060" i="13" s="1"/>
  <c r="C4059" i="13"/>
  <c r="G4059" i="13" s="1"/>
  <c r="C4058" i="13"/>
  <c r="G4058" i="13" s="1"/>
  <c r="C4057" i="13"/>
  <c r="G4057" i="13" s="1"/>
  <c r="C4056" i="13"/>
  <c r="G4056" i="13" s="1"/>
  <c r="C4055" i="13"/>
  <c r="G4055" i="13" s="1"/>
  <c r="C4054" i="13"/>
  <c r="G4054" i="13" s="1"/>
  <c r="C4053" i="13"/>
  <c r="G4053" i="13" s="1"/>
  <c r="C4052" i="13"/>
  <c r="G4052" i="13" s="1"/>
  <c r="C4051" i="13"/>
  <c r="G4051" i="13" s="1"/>
  <c r="C4050" i="13"/>
  <c r="G4050" i="13" s="1"/>
  <c r="C4049" i="13"/>
  <c r="G4049" i="13" s="1"/>
  <c r="C4048" i="13"/>
  <c r="C4047" i="13"/>
  <c r="C4046" i="13"/>
  <c r="C4045" i="13"/>
  <c r="C4044" i="13"/>
  <c r="C4043" i="13"/>
  <c r="C4042" i="13"/>
  <c r="C4041" i="13"/>
  <c r="C4040" i="13"/>
  <c r="C4039" i="13"/>
  <c r="C4038" i="13"/>
  <c r="G4038" i="13" s="1"/>
  <c r="C4037" i="13"/>
  <c r="G4037" i="13" s="1"/>
  <c r="C4036" i="13"/>
  <c r="G4036" i="13" s="1"/>
  <c r="C4035" i="13"/>
  <c r="G4035" i="13" s="1"/>
  <c r="C4034" i="13"/>
  <c r="G4034" i="13" s="1"/>
  <c r="C4033" i="13"/>
  <c r="G4033" i="13" s="1"/>
  <c r="C4032" i="13"/>
  <c r="G4032" i="13" s="1"/>
  <c r="C4031" i="13"/>
  <c r="G4031" i="13" s="1"/>
  <c r="C4030" i="13"/>
  <c r="G4030" i="13" s="1"/>
  <c r="C4029" i="13"/>
  <c r="G4029" i="13" s="1"/>
  <c r="C4028" i="13"/>
  <c r="G4028" i="13" s="1"/>
  <c r="C4027" i="13"/>
  <c r="G4027" i="13" s="1"/>
  <c r="C4026" i="13"/>
  <c r="G4026" i="13" s="1"/>
  <c r="C4025" i="13"/>
  <c r="G4025" i="13" s="1"/>
  <c r="C4024" i="13"/>
  <c r="G4024" i="13" s="1"/>
  <c r="C4023" i="13"/>
  <c r="G4023" i="13" s="1"/>
  <c r="C4022" i="13"/>
  <c r="G4022" i="13" s="1"/>
  <c r="C4021" i="13"/>
  <c r="G4021" i="13" s="1"/>
  <c r="C4020" i="13"/>
  <c r="G4020" i="13" s="1"/>
  <c r="C4019" i="13"/>
  <c r="G4019" i="13" s="1"/>
  <c r="C4018" i="13"/>
  <c r="G4018" i="13" s="1"/>
  <c r="C4017" i="13"/>
  <c r="G4017" i="13" s="1"/>
  <c r="C4016" i="13"/>
  <c r="G4016" i="13" s="1"/>
  <c r="C4015" i="13"/>
  <c r="G4015" i="13" s="1"/>
  <c r="C4014" i="13"/>
  <c r="G4014" i="13" s="1"/>
  <c r="C4013" i="13"/>
  <c r="G4013" i="13" s="1"/>
  <c r="C4012" i="13"/>
  <c r="G4012" i="13" s="1"/>
  <c r="C4011" i="13"/>
  <c r="G4011" i="13" s="1"/>
  <c r="C4010" i="13"/>
  <c r="G4010" i="13" s="1"/>
  <c r="C4009" i="13"/>
  <c r="G4009" i="13" s="1"/>
  <c r="C4008" i="13"/>
  <c r="G4008" i="13" s="1"/>
  <c r="C4007" i="13"/>
  <c r="G4007" i="13" s="1"/>
  <c r="C4006" i="13"/>
  <c r="G4006" i="13" s="1"/>
  <c r="C4005" i="13"/>
  <c r="C4004" i="13"/>
  <c r="C4003" i="13"/>
  <c r="C4002" i="13"/>
  <c r="C4001" i="13"/>
  <c r="C4000" i="13"/>
  <c r="C3999" i="13"/>
  <c r="C3998" i="13"/>
  <c r="C3997" i="13"/>
  <c r="C3995" i="13"/>
  <c r="G3995" i="13" s="1"/>
  <c r="C3994" i="13"/>
  <c r="G3994" i="13" s="1"/>
  <c r="C3993" i="13"/>
  <c r="G3993" i="13" s="1"/>
  <c r="C3992" i="13"/>
  <c r="G3992" i="13" s="1"/>
  <c r="C3991" i="13"/>
  <c r="G3991" i="13" s="1"/>
  <c r="C3990" i="13"/>
  <c r="G3990" i="13" s="1"/>
  <c r="C3989" i="13"/>
  <c r="G3989" i="13" s="1"/>
  <c r="C3988" i="13"/>
  <c r="G3988" i="13" s="1"/>
  <c r="C3987" i="13"/>
  <c r="G3987" i="13" s="1"/>
  <c r="C3986" i="13"/>
  <c r="G3986" i="13" s="1"/>
  <c r="C3985" i="13"/>
  <c r="G3985" i="13" s="1"/>
  <c r="C3984" i="13"/>
  <c r="G3984" i="13" s="1"/>
  <c r="C3983" i="13"/>
  <c r="G3983" i="13" s="1"/>
  <c r="C3982" i="13"/>
  <c r="G3982" i="13" s="1"/>
  <c r="C3981" i="13"/>
  <c r="G3981" i="13" s="1"/>
  <c r="C3980" i="13"/>
  <c r="G3980" i="13" s="1"/>
  <c r="C3979" i="13"/>
  <c r="G3979" i="13" s="1"/>
  <c r="C3978" i="13"/>
  <c r="G3978" i="13" s="1"/>
  <c r="C3977" i="13"/>
  <c r="G3977" i="13" s="1"/>
  <c r="C3976" i="13"/>
  <c r="G3976" i="13" s="1"/>
  <c r="C3975" i="13"/>
  <c r="G3975" i="13" s="1"/>
  <c r="C3974" i="13"/>
  <c r="G3974" i="13" s="1"/>
  <c r="C3973" i="13"/>
  <c r="G3973" i="13" s="1"/>
  <c r="C3972" i="13"/>
  <c r="G3972" i="13" s="1"/>
  <c r="C3971" i="13"/>
  <c r="G3971" i="13" s="1"/>
  <c r="C3970" i="13"/>
  <c r="G3970" i="13" s="1"/>
  <c r="C3969" i="13"/>
  <c r="G3969" i="13" s="1"/>
  <c r="C3968" i="13"/>
  <c r="G3968" i="13" s="1"/>
  <c r="C3967" i="13"/>
  <c r="G3967" i="13" s="1"/>
  <c r="C3966" i="13"/>
  <c r="G3966" i="13" s="1"/>
  <c r="C3965" i="13"/>
  <c r="G3965" i="13" s="1"/>
  <c r="C3964" i="13"/>
  <c r="G3964" i="13" s="1"/>
  <c r="C3963" i="13"/>
  <c r="G3963" i="13" s="1"/>
  <c r="C3962" i="13"/>
  <c r="C3961" i="13"/>
  <c r="C3960" i="13"/>
  <c r="C3959" i="13"/>
  <c r="C3958" i="13"/>
  <c r="C3957" i="13"/>
  <c r="C3956" i="13"/>
  <c r="C3955" i="13"/>
  <c r="C3954" i="13"/>
  <c r="C3953" i="13"/>
  <c r="C3952" i="13"/>
  <c r="G3952" i="13" s="1"/>
  <c r="C3951" i="13"/>
  <c r="G3951" i="13" s="1"/>
  <c r="C3950" i="13"/>
  <c r="G3950" i="13" s="1"/>
  <c r="C3949" i="13"/>
  <c r="G3949" i="13" s="1"/>
  <c r="C3948" i="13"/>
  <c r="G3948" i="13" s="1"/>
  <c r="C3947" i="13"/>
  <c r="G3947" i="13" s="1"/>
  <c r="C3946" i="13"/>
  <c r="G3946" i="13" s="1"/>
  <c r="C3945" i="13"/>
  <c r="G3945" i="13" s="1"/>
  <c r="C3944" i="13"/>
  <c r="G3944" i="13" s="1"/>
  <c r="C3943" i="13"/>
  <c r="G3943" i="13" s="1"/>
  <c r="C3942" i="13"/>
  <c r="G3942" i="13" s="1"/>
  <c r="C3941" i="13"/>
  <c r="G3941" i="13" s="1"/>
  <c r="C3940" i="13"/>
  <c r="G3940" i="13" s="1"/>
  <c r="C3939" i="13"/>
  <c r="G3939" i="13" s="1"/>
  <c r="C3938" i="13"/>
  <c r="G3938" i="13" s="1"/>
  <c r="C3937" i="13"/>
  <c r="G3937" i="13" s="1"/>
  <c r="C3936" i="13"/>
  <c r="G3936" i="13" s="1"/>
  <c r="C3935" i="13"/>
  <c r="G3935" i="13" s="1"/>
  <c r="C3934" i="13"/>
  <c r="G3934" i="13" s="1"/>
  <c r="C3933" i="13"/>
  <c r="G3933" i="13" s="1"/>
  <c r="C3932" i="13"/>
  <c r="G3932" i="13" s="1"/>
  <c r="C3931" i="13"/>
  <c r="G3931" i="13" s="1"/>
  <c r="C3930" i="13"/>
  <c r="G3930" i="13" s="1"/>
  <c r="C3929" i="13"/>
  <c r="G3929" i="13" s="1"/>
  <c r="C3928" i="13"/>
  <c r="G3928" i="13" s="1"/>
  <c r="C3927" i="13"/>
  <c r="G3927" i="13" s="1"/>
  <c r="C3926" i="13"/>
  <c r="G3926" i="13" s="1"/>
  <c r="C3925" i="13"/>
  <c r="G3925" i="13" s="1"/>
  <c r="C3924" i="13"/>
  <c r="G3924" i="13" s="1"/>
  <c r="C3923" i="13"/>
  <c r="G3923" i="13" s="1"/>
  <c r="C3922" i="13"/>
  <c r="G3922" i="13" s="1"/>
  <c r="C3921" i="13"/>
  <c r="G3921" i="13" s="1"/>
  <c r="C3920" i="13"/>
  <c r="G3920" i="13" s="1"/>
  <c r="C3919" i="13"/>
  <c r="C3918" i="13"/>
  <c r="C3917" i="13"/>
  <c r="C3916" i="13"/>
  <c r="C3915" i="13"/>
  <c r="C3914" i="13"/>
  <c r="C3913" i="13"/>
  <c r="C3912" i="13"/>
  <c r="C3911" i="13"/>
  <c r="C3909" i="13"/>
  <c r="G3909" i="13" s="1"/>
  <c r="C3908" i="13"/>
  <c r="G3908" i="13" s="1"/>
  <c r="C3907" i="13"/>
  <c r="G3907" i="13" s="1"/>
  <c r="C3906" i="13"/>
  <c r="G3906" i="13" s="1"/>
  <c r="C3905" i="13"/>
  <c r="G3905" i="13" s="1"/>
  <c r="C3904" i="13"/>
  <c r="G3904" i="13" s="1"/>
  <c r="C3903" i="13"/>
  <c r="G3903" i="13" s="1"/>
  <c r="C3902" i="13"/>
  <c r="G3902" i="13" s="1"/>
  <c r="C3901" i="13"/>
  <c r="G3901" i="13" s="1"/>
  <c r="C3900" i="13"/>
  <c r="G3900" i="13" s="1"/>
  <c r="C3899" i="13"/>
  <c r="G3899" i="13" s="1"/>
  <c r="C3898" i="13"/>
  <c r="G3898" i="13" s="1"/>
  <c r="C3897" i="13"/>
  <c r="G3897" i="13" s="1"/>
  <c r="C3896" i="13"/>
  <c r="G3896" i="13" s="1"/>
  <c r="C3895" i="13"/>
  <c r="G3895" i="13" s="1"/>
  <c r="C3894" i="13"/>
  <c r="G3894" i="13" s="1"/>
  <c r="C3893" i="13"/>
  <c r="G3893" i="13" s="1"/>
  <c r="C3892" i="13"/>
  <c r="G3892" i="13" s="1"/>
  <c r="C3891" i="13"/>
  <c r="G3891" i="13" s="1"/>
  <c r="C3890" i="13"/>
  <c r="G3890" i="13" s="1"/>
  <c r="C3889" i="13"/>
  <c r="G3889" i="13" s="1"/>
  <c r="C3888" i="13"/>
  <c r="G3888" i="13" s="1"/>
  <c r="C3887" i="13"/>
  <c r="G3887" i="13" s="1"/>
  <c r="C3886" i="13"/>
  <c r="G3886" i="13" s="1"/>
  <c r="C3885" i="13"/>
  <c r="G3885" i="13" s="1"/>
  <c r="C3884" i="13"/>
  <c r="G3884" i="13" s="1"/>
  <c r="C3883" i="13"/>
  <c r="G3883" i="13" s="1"/>
  <c r="C3882" i="13"/>
  <c r="G3882" i="13" s="1"/>
  <c r="C3881" i="13"/>
  <c r="G3881" i="13" s="1"/>
  <c r="C3880" i="13"/>
  <c r="G3880" i="13" s="1"/>
  <c r="C3879" i="13"/>
  <c r="G3879" i="13" s="1"/>
  <c r="C3878" i="13"/>
  <c r="G3878" i="13" s="1"/>
  <c r="C3877" i="13"/>
  <c r="G3877" i="13" s="1"/>
  <c r="C3876" i="13"/>
  <c r="C3875" i="13"/>
  <c r="C3874" i="13"/>
  <c r="C3873" i="13"/>
  <c r="C3872" i="13"/>
  <c r="C3871" i="13"/>
  <c r="C3870" i="13"/>
  <c r="C3869" i="13"/>
  <c r="C3868" i="13"/>
  <c r="C3867" i="13"/>
  <c r="C3866" i="13"/>
  <c r="G3866" i="13" s="1"/>
  <c r="C3865" i="13"/>
  <c r="G3865" i="13" s="1"/>
  <c r="C3864" i="13"/>
  <c r="G3864" i="13" s="1"/>
  <c r="C3863" i="13"/>
  <c r="G3863" i="13" s="1"/>
  <c r="C3862" i="13"/>
  <c r="G3862" i="13" s="1"/>
  <c r="C3861" i="13"/>
  <c r="G3861" i="13" s="1"/>
  <c r="C3860" i="13"/>
  <c r="G3860" i="13" s="1"/>
  <c r="C3859" i="13"/>
  <c r="G3859" i="13" s="1"/>
  <c r="C3858" i="13"/>
  <c r="G3858" i="13" s="1"/>
  <c r="C3857" i="13"/>
  <c r="G3857" i="13" s="1"/>
  <c r="C3856" i="13"/>
  <c r="G3856" i="13" s="1"/>
  <c r="C3855" i="13"/>
  <c r="G3855" i="13" s="1"/>
  <c r="C3854" i="13"/>
  <c r="G3854" i="13" s="1"/>
  <c r="C3853" i="13"/>
  <c r="G3853" i="13" s="1"/>
  <c r="C3852" i="13"/>
  <c r="G3852" i="13" s="1"/>
  <c r="C3851" i="13"/>
  <c r="G3851" i="13" s="1"/>
  <c r="C3850" i="13"/>
  <c r="G3850" i="13" s="1"/>
  <c r="C3849" i="13"/>
  <c r="G3849" i="13" s="1"/>
  <c r="C3848" i="13"/>
  <c r="G3848" i="13" s="1"/>
  <c r="C3847" i="13"/>
  <c r="G3847" i="13" s="1"/>
  <c r="C3846" i="13"/>
  <c r="G3846" i="13" s="1"/>
  <c r="C3845" i="13"/>
  <c r="G3845" i="13" s="1"/>
  <c r="C3844" i="13"/>
  <c r="G3844" i="13" s="1"/>
  <c r="C3843" i="13"/>
  <c r="G3843" i="13" s="1"/>
  <c r="C3842" i="13"/>
  <c r="G3842" i="13" s="1"/>
  <c r="C3841" i="13"/>
  <c r="G3841" i="13" s="1"/>
  <c r="C3840" i="13"/>
  <c r="G3840" i="13" s="1"/>
  <c r="C3839" i="13"/>
  <c r="G3839" i="13" s="1"/>
  <c r="C3838" i="13"/>
  <c r="G3838" i="13" s="1"/>
  <c r="C3837" i="13"/>
  <c r="G3837" i="13" s="1"/>
  <c r="C3836" i="13"/>
  <c r="G3836" i="13" s="1"/>
  <c r="C3835" i="13"/>
  <c r="G3835" i="13" s="1"/>
  <c r="C3834" i="13"/>
  <c r="G3834" i="13" s="1"/>
  <c r="C3833" i="13"/>
  <c r="C3832" i="13"/>
  <c r="C3831" i="13"/>
  <c r="C3830" i="13"/>
  <c r="C3829" i="13"/>
  <c r="C3828" i="13"/>
  <c r="C3827" i="13"/>
  <c r="C3826" i="13"/>
  <c r="C3825" i="13"/>
  <c r="C3823" i="13"/>
  <c r="G3823" i="13" s="1"/>
  <c r="C3822" i="13"/>
  <c r="G3822" i="13" s="1"/>
  <c r="C3821" i="13"/>
  <c r="G3821" i="13" s="1"/>
  <c r="C3820" i="13"/>
  <c r="G3820" i="13" s="1"/>
  <c r="C3819" i="13"/>
  <c r="G3819" i="13" s="1"/>
  <c r="C3818" i="13"/>
  <c r="G3818" i="13" s="1"/>
  <c r="C3817" i="13"/>
  <c r="G3817" i="13" s="1"/>
  <c r="C3816" i="13"/>
  <c r="G3816" i="13" s="1"/>
  <c r="C3815" i="13"/>
  <c r="G3815" i="13" s="1"/>
  <c r="C3814" i="13"/>
  <c r="G3814" i="13" s="1"/>
  <c r="C3813" i="13"/>
  <c r="G3813" i="13" s="1"/>
  <c r="C3812" i="13"/>
  <c r="C3811" i="13"/>
  <c r="G3811" i="13" s="1"/>
  <c r="C3810" i="13"/>
  <c r="G3810" i="13" s="1"/>
  <c r="C3809" i="13"/>
  <c r="G3809" i="13" s="1"/>
  <c r="C3808" i="13"/>
  <c r="G3808" i="13" s="1"/>
  <c r="C3807" i="13"/>
  <c r="G3807" i="13" s="1"/>
  <c r="C3806" i="13"/>
  <c r="G3806" i="13" s="1"/>
  <c r="C3805" i="13"/>
  <c r="G3805" i="13" s="1"/>
  <c r="C3804" i="13"/>
  <c r="G3804" i="13" s="1"/>
  <c r="C3803" i="13"/>
  <c r="G3803" i="13" s="1"/>
  <c r="C3802" i="13"/>
  <c r="G3802" i="13" s="1"/>
  <c r="C3801" i="13"/>
  <c r="G3801" i="13" s="1"/>
  <c r="C3800" i="13"/>
  <c r="C3799" i="13"/>
  <c r="G3799" i="13" s="1"/>
  <c r="C3798" i="13"/>
  <c r="G3798" i="13" s="1"/>
  <c r="C3797" i="13"/>
  <c r="G3797" i="13" s="1"/>
  <c r="C3796" i="13"/>
  <c r="G3796" i="13" s="1"/>
  <c r="C3795" i="13"/>
  <c r="G3795" i="13" s="1"/>
  <c r="C3794" i="13"/>
  <c r="G3794" i="13" s="1"/>
  <c r="C3793" i="13"/>
  <c r="G3793" i="13" s="1"/>
  <c r="C3792" i="13"/>
  <c r="G3792" i="13" s="1"/>
  <c r="C3791" i="13"/>
  <c r="G3791" i="13" s="1"/>
  <c r="C3790" i="13"/>
  <c r="C3789" i="13"/>
  <c r="C3788" i="13"/>
  <c r="C3787" i="13"/>
  <c r="C3786" i="13"/>
  <c r="C3785" i="13"/>
  <c r="C3784" i="13"/>
  <c r="C3783" i="13"/>
  <c r="C3782" i="13"/>
  <c r="C3781" i="13"/>
  <c r="C3780" i="13"/>
  <c r="G3780" i="13" s="1"/>
  <c r="C3779" i="13"/>
  <c r="G3779" i="13" s="1"/>
  <c r="C3778" i="13"/>
  <c r="G3778" i="13" s="1"/>
  <c r="C3777" i="13"/>
  <c r="G3777" i="13" s="1"/>
  <c r="C3776" i="13"/>
  <c r="G3776" i="13" s="1"/>
  <c r="C3775" i="13"/>
  <c r="G3775" i="13" s="1"/>
  <c r="C3774" i="13"/>
  <c r="G3774" i="13" s="1"/>
  <c r="C3773" i="13"/>
  <c r="G3773" i="13" s="1"/>
  <c r="C3772" i="13"/>
  <c r="G3772" i="13" s="1"/>
  <c r="C3771" i="13"/>
  <c r="G3771" i="13" s="1"/>
  <c r="C3770" i="13"/>
  <c r="G3770" i="13" s="1"/>
  <c r="C3769" i="13"/>
  <c r="G3769" i="13" s="1"/>
  <c r="C3768" i="13"/>
  <c r="G3768" i="13" s="1"/>
  <c r="C3767" i="13"/>
  <c r="G3767" i="13" s="1"/>
  <c r="C3766" i="13"/>
  <c r="G3766" i="13" s="1"/>
  <c r="C3765" i="13"/>
  <c r="G3765" i="13" s="1"/>
  <c r="C3764" i="13"/>
  <c r="G3764" i="13" s="1"/>
  <c r="C3763" i="13"/>
  <c r="G3763" i="13" s="1"/>
  <c r="C3762" i="13"/>
  <c r="G3762" i="13" s="1"/>
  <c r="C3761" i="13"/>
  <c r="G3761" i="13" s="1"/>
  <c r="C3760" i="13"/>
  <c r="G3760" i="13" s="1"/>
  <c r="C3759" i="13"/>
  <c r="G3759" i="13" s="1"/>
  <c r="C3758" i="13"/>
  <c r="G3758" i="13" s="1"/>
  <c r="C3757" i="13"/>
  <c r="G3757" i="13" s="1"/>
  <c r="C3756" i="13"/>
  <c r="G3756" i="13" s="1"/>
  <c r="C3755" i="13"/>
  <c r="G3755" i="13" s="1"/>
  <c r="C3754" i="13"/>
  <c r="G3754" i="13" s="1"/>
  <c r="C3753" i="13"/>
  <c r="G3753" i="13" s="1"/>
  <c r="C3752" i="13"/>
  <c r="G3752" i="13" s="1"/>
  <c r="C3751" i="13"/>
  <c r="G3751" i="13" s="1"/>
  <c r="C3750" i="13"/>
  <c r="G3750" i="13" s="1"/>
  <c r="C3749" i="13"/>
  <c r="G3749" i="13" s="1"/>
  <c r="C3748" i="13"/>
  <c r="G3748" i="13" s="1"/>
  <c r="C3747" i="13"/>
  <c r="C3746" i="13"/>
  <c r="C3745" i="13"/>
  <c r="C3744" i="13"/>
  <c r="C3743" i="13"/>
  <c r="C3742" i="13"/>
  <c r="C3741" i="13"/>
  <c r="C3740" i="13"/>
  <c r="C3739" i="13"/>
  <c r="C3737" i="13"/>
  <c r="G3737" i="13" s="1"/>
  <c r="C3736" i="13"/>
  <c r="G3736" i="13" s="1"/>
  <c r="C3735" i="13"/>
  <c r="G3735" i="13" s="1"/>
  <c r="C3734" i="13"/>
  <c r="G3734" i="13" s="1"/>
  <c r="C3733" i="13"/>
  <c r="G3733" i="13" s="1"/>
  <c r="C3732" i="13"/>
  <c r="G3732" i="13" s="1"/>
  <c r="C3731" i="13"/>
  <c r="G3731" i="13" s="1"/>
  <c r="C3730" i="13"/>
  <c r="G3730" i="13" s="1"/>
  <c r="C3729" i="13"/>
  <c r="G3729" i="13" s="1"/>
  <c r="C3728" i="13"/>
  <c r="C3727" i="13"/>
  <c r="G3727" i="13" s="1"/>
  <c r="C3726" i="13"/>
  <c r="G3726" i="13" s="1"/>
  <c r="C3725" i="13"/>
  <c r="G3725" i="13" s="1"/>
  <c r="C3724" i="13"/>
  <c r="G3724" i="13" s="1"/>
  <c r="C3723" i="13"/>
  <c r="G3723" i="13" s="1"/>
  <c r="C3722" i="13"/>
  <c r="G3722" i="13" s="1"/>
  <c r="C3721" i="13"/>
  <c r="G3721" i="13" s="1"/>
  <c r="C3720" i="13"/>
  <c r="G3720" i="13" s="1"/>
  <c r="C3719" i="13"/>
  <c r="G3719" i="13" s="1"/>
  <c r="C3718" i="13"/>
  <c r="G3718" i="13" s="1"/>
  <c r="C3717" i="13"/>
  <c r="G3717" i="13" s="1"/>
  <c r="C3716" i="13"/>
  <c r="C3715" i="13"/>
  <c r="G3715" i="13" s="1"/>
  <c r="C3714" i="13"/>
  <c r="G3714" i="13" s="1"/>
  <c r="C3713" i="13"/>
  <c r="G3713" i="13" s="1"/>
  <c r="C3712" i="13"/>
  <c r="G3712" i="13" s="1"/>
  <c r="C3711" i="13"/>
  <c r="G3711" i="13" s="1"/>
  <c r="C3710" i="13"/>
  <c r="G3710" i="13" s="1"/>
  <c r="C3709" i="13"/>
  <c r="G3709" i="13" s="1"/>
  <c r="C3708" i="13"/>
  <c r="G3708" i="13" s="1"/>
  <c r="C3707" i="13"/>
  <c r="G3707" i="13" s="1"/>
  <c r="C3706" i="13"/>
  <c r="G3706" i="13" s="1"/>
  <c r="C3705" i="13"/>
  <c r="G3705" i="13" s="1"/>
  <c r="C3704" i="13"/>
  <c r="C3703" i="13"/>
  <c r="C3702" i="13"/>
  <c r="C3701" i="13"/>
  <c r="C3700" i="13"/>
  <c r="C3699" i="13"/>
  <c r="C3698" i="13"/>
  <c r="C3697" i="13"/>
  <c r="C3696" i="13"/>
  <c r="C3695" i="13"/>
  <c r="C3694" i="13"/>
  <c r="G3694" i="13" s="1"/>
  <c r="C3693" i="13"/>
  <c r="G3693" i="13" s="1"/>
  <c r="C3692" i="13"/>
  <c r="G3692" i="13" s="1"/>
  <c r="C3691" i="13"/>
  <c r="G3691" i="13" s="1"/>
  <c r="C3690" i="13"/>
  <c r="G3690" i="13" s="1"/>
  <c r="C3689" i="13"/>
  <c r="G3689" i="13" s="1"/>
  <c r="C3688" i="13"/>
  <c r="G3688" i="13" s="1"/>
  <c r="C3687" i="13"/>
  <c r="G3687" i="13" s="1"/>
  <c r="C3686" i="13"/>
  <c r="G3686" i="13" s="1"/>
  <c r="C3685" i="13"/>
  <c r="G3685" i="13" s="1"/>
  <c r="C3684" i="13"/>
  <c r="G3684" i="13" s="1"/>
  <c r="C3683" i="13"/>
  <c r="G3683" i="13" s="1"/>
  <c r="C3682" i="13"/>
  <c r="G3682" i="13" s="1"/>
  <c r="C3681" i="13"/>
  <c r="G3681" i="13" s="1"/>
  <c r="C3680" i="13"/>
  <c r="G3680" i="13" s="1"/>
  <c r="C3679" i="13"/>
  <c r="G3679" i="13" s="1"/>
  <c r="C3678" i="13"/>
  <c r="G3678" i="13" s="1"/>
  <c r="C3677" i="13"/>
  <c r="G3677" i="13" s="1"/>
  <c r="C3676" i="13"/>
  <c r="G3676" i="13" s="1"/>
  <c r="C3675" i="13"/>
  <c r="G3675" i="13" s="1"/>
  <c r="C3674" i="13"/>
  <c r="G3674" i="13" s="1"/>
  <c r="C3673" i="13"/>
  <c r="G3673" i="13" s="1"/>
  <c r="C3672" i="13"/>
  <c r="G3672" i="13" s="1"/>
  <c r="C3671" i="13"/>
  <c r="G3671" i="13" s="1"/>
  <c r="C3670" i="13"/>
  <c r="G3670" i="13" s="1"/>
  <c r="C3669" i="13"/>
  <c r="G3669" i="13" s="1"/>
  <c r="C3668" i="13"/>
  <c r="G3668" i="13" s="1"/>
  <c r="C3667" i="13"/>
  <c r="G3667" i="13" s="1"/>
  <c r="C3666" i="13"/>
  <c r="G3666" i="13" s="1"/>
  <c r="C3665" i="13"/>
  <c r="G3665" i="13" s="1"/>
  <c r="C3664" i="13"/>
  <c r="G3664" i="13" s="1"/>
  <c r="C3663" i="13"/>
  <c r="G3663" i="13" s="1"/>
  <c r="C3662" i="13"/>
  <c r="G3662" i="13" s="1"/>
  <c r="C3661" i="13"/>
  <c r="C3660" i="13"/>
  <c r="C3659" i="13"/>
  <c r="C3658" i="13"/>
  <c r="C3657" i="13"/>
  <c r="C3656" i="13"/>
  <c r="C3655" i="13"/>
  <c r="C3654" i="13"/>
  <c r="C3653" i="13"/>
  <c r="C3651" i="13"/>
  <c r="G3651" i="13" s="1"/>
  <c r="C3650" i="13"/>
  <c r="G3650" i="13" s="1"/>
  <c r="C3649" i="13"/>
  <c r="G3649" i="13" s="1"/>
  <c r="C3648" i="13"/>
  <c r="G3648" i="13" s="1"/>
  <c r="C3647" i="13"/>
  <c r="G3647" i="13" s="1"/>
  <c r="C3646" i="13"/>
  <c r="G3646" i="13" s="1"/>
  <c r="C3645" i="13"/>
  <c r="G3645" i="13" s="1"/>
  <c r="C3644" i="13"/>
  <c r="G3644" i="13" s="1"/>
  <c r="C3643" i="13"/>
  <c r="G3643" i="13" s="1"/>
  <c r="C3642" i="13"/>
  <c r="G3642" i="13" s="1"/>
  <c r="C3641" i="13"/>
  <c r="G3641" i="13" s="1"/>
  <c r="C3640" i="13"/>
  <c r="G3640" i="13" s="1"/>
  <c r="C3639" i="13"/>
  <c r="G3639" i="13" s="1"/>
  <c r="C3638" i="13"/>
  <c r="G3638" i="13" s="1"/>
  <c r="C3637" i="13"/>
  <c r="G3637" i="13" s="1"/>
  <c r="C3636" i="13"/>
  <c r="G3636" i="13" s="1"/>
  <c r="C3635" i="13"/>
  <c r="G3635" i="13" s="1"/>
  <c r="C3634" i="13"/>
  <c r="G3634" i="13" s="1"/>
  <c r="C3633" i="13"/>
  <c r="G3633" i="13" s="1"/>
  <c r="C3632" i="13"/>
  <c r="G3632" i="13" s="1"/>
  <c r="C3631" i="13"/>
  <c r="G3631" i="13" s="1"/>
  <c r="C3630" i="13"/>
  <c r="G3630" i="13" s="1"/>
  <c r="C3629" i="13"/>
  <c r="G3629" i="13" s="1"/>
  <c r="C3628" i="13"/>
  <c r="G3628" i="13" s="1"/>
  <c r="C3627" i="13"/>
  <c r="G3627" i="13" s="1"/>
  <c r="C3626" i="13"/>
  <c r="G3626" i="13" s="1"/>
  <c r="C3625" i="13"/>
  <c r="G3625" i="13" s="1"/>
  <c r="C3624" i="13"/>
  <c r="G3624" i="13" s="1"/>
  <c r="C3623" i="13"/>
  <c r="G3623" i="13" s="1"/>
  <c r="C3622" i="13"/>
  <c r="G3622" i="13" s="1"/>
  <c r="C3621" i="13"/>
  <c r="G3621" i="13" s="1"/>
  <c r="C3620" i="13"/>
  <c r="G3620" i="13" s="1"/>
  <c r="C3619" i="13"/>
  <c r="G3619" i="13" s="1"/>
  <c r="C3618" i="13"/>
  <c r="C3617" i="13"/>
  <c r="C3616" i="13"/>
  <c r="C3615" i="13"/>
  <c r="C3614" i="13"/>
  <c r="C3613" i="13"/>
  <c r="C3612" i="13"/>
  <c r="C3611" i="13"/>
  <c r="C3610" i="13"/>
  <c r="C3609" i="13"/>
  <c r="C3608" i="13"/>
  <c r="G3608" i="13" s="1"/>
  <c r="C3607" i="13"/>
  <c r="G3607" i="13" s="1"/>
  <c r="C3606" i="13"/>
  <c r="G3606" i="13" s="1"/>
  <c r="C3605" i="13"/>
  <c r="G3605" i="13" s="1"/>
  <c r="C3604" i="13"/>
  <c r="G3604" i="13" s="1"/>
  <c r="C3603" i="13"/>
  <c r="G3603" i="13" s="1"/>
  <c r="C3602" i="13"/>
  <c r="G3602" i="13" s="1"/>
  <c r="C3601" i="13"/>
  <c r="G3601" i="13" s="1"/>
  <c r="C3600" i="13"/>
  <c r="G3600" i="13" s="1"/>
  <c r="C3599" i="13"/>
  <c r="G3599" i="13" s="1"/>
  <c r="C3598" i="13"/>
  <c r="G3598" i="13" s="1"/>
  <c r="C3597" i="13"/>
  <c r="G3597" i="13" s="1"/>
  <c r="C3596" i="13"/>
  <c r="G3596" i="13" s="1"/>
  <c r="C3595" i="13"/>
  <c r="G3595" i="13" s="1"/>
  <c r="C3594" i="13"/>
  <c r="G3594" i="13" s="1"/>
  <c r="C3593" i="13"/>
  <c r="G3593" i="13" s="1"/>
  <c r="C3592" i="13"/>
  <c r="G3592" i="13" s="1"/>
  <c r="C3591" i="13"/>
  <c r="G3591" i="13" s="1"/>
  <c r="C3590" i="13"/>
  <c r="G3590" i="13" s="1"/>
  <c r="C3589" i="13"/>
  <c r="G3589" i="13" s="1"/>
  <c r="C3588" i="13"/>
  <c r="G3588" i="13" s="1"/>
  <c r="C3587" i="13"/>
  <c r="G3587" i="13" s="1"/>
  <c r="C3586" i="13"/>
  <c r="G3586" i="13" s="1"/>
  <c r="C3585" i="13"/>
  <c r="G3585" i="13" s="1"/>
  <c r="C3584" i="13"/>
  <c r="G3584" i="13" s="1"/>
  <c r="C3583" i="13"/>
  <c r="G3583" i="13" s="1"/>
  <c r="C3582" i="13"/>
  <c r="G3582" i="13" s="1"/>
  <c r="C3581" i="13"/>
  <c r="G3581" i="13" s="1"/>
  <c r="C3580" i="13"/>
  <c r="G3580" i="13" s="1"/>
  <c r="C3579" i="13"/>
  <c r="G3579" i="13" s="1"/>
  <c r="C3578" i="13"/>
  <c r="G3578" i="13" s="1"/>
  <c r="C3577" i="13"/>
  <c r="G3577" i="13" s="1"/>
  <c r="C3576" i="13"/>
  <c r="G3576" i="13" s="1"/>
  <c r="C3575" i="13"/>
  <c r="C3574" i="13"/>
  <c r="C3573" i="13"/>
  <c r="C3572" i="13"/>
  <c r="C3571" i="13"/>
  <c r="C3570" i="13"/>
  <c r="C3569" i="13"/>
  <c r="C3568" i="13"/>
  <c r="C3567" i="13"/>
  <c r="C3565" i="13"/>
  <c r="G3565" i="13" s="1"/>
  <c r="C3564" i="13"/>
  <c r="G3564" i="13" s="1"/>
  <c r="C3563" i="13"/>
  <c r="G3563" i="13" s="1"/>
  <c r="C3562" i="13"/>
  <c r="G3562" i="13" s="1"/>
  <c r="C3561" i="13"/>
  <c r="G3561" i="13" s="1"/>
  <c r="C3560" i="13"/>
  <c r="G3560" i="13" s="1"/>
  <c r="C3559" i="13"/>
  <c r="G3559" i="13" s="1"/>
  <c r="C3558" i="13"/>
  <c r="G3558" i="13" s="1"/>
  <c r="C3557" i="13"/>
  <c r="G3557" i="13" s="1"/>
  <c r="C3556" i="13"/>
  <c r="G3556" i="13" s="1"/>
  <c r="C3555" i="13"/>
  <c r="G3555" i="13" s="1"/>
  <c r="C3554" i="13"/>
  <c r="G3554" i="13" s="1"/>
  <c r="C3553" i="13"/>
  <c r="G3553" i="13" s="1"/>
  <c r="C3552" i="13"/>
  <c r="G3552" i="13" s="1"/>
  <c r="C3551" i="13"/>
  <c r="G3551" i="13" s="1"/>
  <c r="C3550" i="13"/>
  <c r="G3550" i="13" s="1"/>
  <c r="C3549" i="13"/>
  <c r="G3549" i="13" s="1"/>
  <c r="C3548" i="13"/>
  <c r="G3548" i="13" s="1"/>
  <c r="C3547" i="13"/>
  <c r="G3547" i="13" s="1"/>
  <c r="C3546" i="13"/>
  <c r="G3546" i="13" s="1"/>
  <c r="C3545" i="13"/>
  <c r="G3545" i="13" s="1"/>
  <c r="C3544" i="13"/>
  <c r="G3544" i="13" s="1"/>
  <c r="C3543" i="13"/>
  <c r="G3543" i="13" s="1"/>
  <c r="C3542" i="13"/>
  <c r="G3542" i="13" s="1"/>
  <c r="C3541" i="13"/>
  <c r="G3541" i="13" s="1"/>
  <c r="C3540" i="13"/>
  <c r="G3540" i="13" s="1"/>
  <c r="C3539" i="13"/>
  <c r="G3539" i="13" s="1"/>
  <c r="C3538" i="13"/>
  <c r="G3538" i="13" s="1"/>
  <c r="C3537" i="13"/>
  <c r="G3537" i="13" s="1"/>
  <c r="C3536" i="13"/>
  <c r="G3536" i="13" s="1"/>
  <c r="C3535" i="13"/>
  <c r="G3535" i="13" s="1"/>
  <c r="C3534" i="13"/>
  <c r="G3534" i="13" s="1"/>
  <c r="C3533" i="13"/>
  <c r="G3533" i="13" s="1"/>
  <c r="C3532" i="13"/>
  <c r="C3531" i="13"/>
  <c r="C3530" i="13"/>
  <c r="C3529" i="13"/>
  <c r="C3528" i="13"/>
  <c r="C3527" i="13"/>
  <c r="C3526" i="13"/>
  <c r="C3525" i="13"/>
  <c r="C3524" i="13"/>
  <c r="C3523" i="13"/>
  <c r="C3522" i="13"/>
  <c r="G3522" i="13" s="1"/>
  <c r="C3521" i="13"/>
  <c r="G3521" i="13" s="1"/>
  <c r="C3520" i="13"/>
  <c r="G3520" i="13" s="1"/>
  <c r="C3519" i="13"/>
  <c r="G3519" i="13" s="1"/>
  <c r="C3518" i="13"/>
  <c r="G3518" i="13" s="1"/>
  <c r="C3517" i="13"/>
  <c r="G3517" i="13" s="1"/>
  <c r="C3516" i="13"/>
  <c r="G3516" i="13" s="1"/>
  <c r="C3515" i="13"/>
  <c r="G3515" i="13" s="1"/>
  <c r="C3514" i="13"/>
  <c r="G3514" i="13" s="1"/>
  <c r="C3513" i="13"/>
  <c r="G3513" i="13" s="1"/>
  <c r="C3512" i="13"/>
  <c r="G3512" i="13" s="1"/>
  <c r="C3511" i="13"/>
  <c r="G3511" i="13" s="1"/>
  <c r="C3510" i="13"/>
  <c r="G3510" i="13" s="1"/>
  <c r="C3509" i="13"/>
  <c r="G3509" i="13" s="1"/>
  <c r="C3508" i="13"/>
  <c r="G3508" i="13" s="1"/>
  <c r="C3507" i="13"/>
  <c r="G3507" i="13" s="1"/>
  <c r="C3506" i="13"/>
  <c r="G3506" i="13" s="1"/>
  <c r="C3505" i="13"/>
  <c r="G3505" i="13" s="1"/>
  <c r="C3504" i="13"/>
  <c r="G3504" i="13" s="1"/>
  <c r="C3503" i="13"/>
  <c r="G3503" i="13" s="1"/>
  <c r="C3502" i="13"/>
  <c r="G3502" i="13" s="1"/>
  <c r="C3501" i="13"/>
  <c r="G3501" i="13" s="1"/>
  <c r="C3500" i="13"/>
  <c r="G3500" i="13" s="1"/>
  <c r="C3499" i="13"/>
  <c r="G3499" i="13" s="1"/>
  <c r="C3498" i="13"/>
  <c r="G3498" i="13" s="1"/>
  <c r="C3497" i="13"/>
  <c r="G3497" i="13" s="1"/>
  <c r="C3496" i="13"/>
  <c r="G3496" i="13" s="1"/>
  <c r="C3495" i="13"/>
  <c r="G3495" i="13" s="1"/>
  <c r="C3494" i="13"/>
  <c r="G3494" i="13" s="1"/>
  <c r="C3493" i="13"/>
  <c r="G3493" i="13" s="1"/>
  <c r="C3492" i="13"/>
  <c r="G3492" i="13" s="1"/>
  <c r="C3491" i="13"/>
  <c r="G3491" i="13" s="1"/>
  <c r="C3490" i="13"/>
  <c r="G3490" i="13" s="1"/>
  <c r="C3489" i="13"/>
  <c r="C3488" i="13"/>
  <c r="C3487" i="13"/>
  <c r="C3486" i="13"/>
  <c r="C3485" i="13"/>
  <c r="C3484" i="13"/>
  <c r="C3483" i="13"/>
  <c r="C3482" i="13"/>
  <c r="C3481" i="13"/>
  <c r="C3479" i="13"/>
  <c r="G3479" i="13" s="1"/>
  <c r="C3478" i="13"/>
  <c r="G3478" i="13" s="1"/>
  <c r="C3477" i="13"/>
  <c r="G3477" i="13" s="1"/>
  <c r="C3476" i="13"/>
  <c r="G3476" i="13" s="1"/>
  <c r="C3475" i="13"/>
  <c r="G3475" i="13" s="1"/>
  <c r="C3474" i="13"/>
  <c r="G3474" i="13" s="1"/>
  <c r="C3473" i="13"/>
  <c r="G3473" i="13" s="1"/>
  <c r="C3472" i="13"/>
  <c r="G3472" i="13" s="1"/>
  <c r="C3471" i="13"/>
  <c r="G3471" i="13" s="1"/>
  <c r="C3470" i="13"/>
  <c r="G3470" i="13" s="1"/>
  <c r="C3469" i="13"/>
  <c r="G3469" i="13" s="1"/>
  <c r="C3468" i="13"/>
  <c r="G3468" i="13" s="1"/>
  <c r="C3467" i="13"/>
  <c r="G3467" i="13" s="1"/>
  <c r="C3466" i="13"/>
  <c r="G3466" i="13" s="1"/>
  <c r="C3465" i="13"/>
  <c r="G3465" i="13" s="1"/>
  <c r="C3464" i="13"/>
  <c r="G3464" i="13" s="1"/>
  <c r="C3463" i="13"/>
  <c r="G3463" i="13" s="1"/>
  <c r="C3462" i="13"/>
  <c r="G3462" i="13" s="1"/>
  <c r="C3461" i="13"/>
  <c r="G3461" i="13" s="1"/>
  <c r="C3460" i="13"/>
  <c r="G3460" i="13" s="1"/>
  <c r="C3459" i="13"/>
  <c r="G3459" i="13" s="1"/>
  <c r="C3458" i="13"/>
  <c r="G3458" i="13" s="1"/>
  <c r="C3457" i="13"/>
  <c r="G3457" i="13" s="1"/>
  <c r="C3456" i="13"/>
  <c r="G3456" i="13" s="1"/>
  <c r="C3455" i="13"/>
  <c r="G3455" i="13" s="1"/>
  <c r="C3454" i="13"/>
  <c r="G3454" i="13" s="1"/>
  <c r="C3453" i="13"/>
  <c r="G3453" i="13" s="1"/>
  <c r="C3452" i="13"/>
  <c r="G3452" i="13" s="1"/>
  <c r="C3451" i="13"/>
  <c r="G3451" i="13" s="1"/>
  <c r="C3450" i="13"/>
  <c r="G3450" i="13" s="1"/>
  <c r="C3449" i="13"/>
  <c r="G3449" i="13" s="1"/>
  <c r="C3448" i="13"/>
  <c r="G3448" i="13" s="1"/>
  <c r="C3447" i="13"/>
  <c r="G3447" i="13" s="1"/>
  <c r="C3446" i="13"/>
  <c r="C3445" i="13"/>
  <c r="C3444" i="13"/>
  <c r="C3443" i="13"/>
  <c r="C3442" i="13"/>
  <c r="C3441" i="13"/>
  <c r="C3440" i="13"/>
  <c r="C3439" i="13"/>
  <c r="C3438" i="13"/>
  <c r="C3437" i="13"/>
  <c r="C3436" i="13"/>
  <c r="G3436" i="13" s="1"/>
  <c r="C3435" i="13"/>
  <c r="G3435" i="13" s="1"/>
  <c r="C3434" i="13"/>
  <c r="G3434" i="13" s="1"/>
  <c r="C3433" i="13"/>
  <c r="G3433" i="13" s="1"/>
  <c r="C3432" i="13"/>
  <c r="G3432" i="13" s="1"/>
  <c r="C3431" i="13"/>
  <c r="G3431" i="13" s="1"/>
  <c r="C3430" i="13"/>
  <c r="G3430" i="13" s="1"/>
  <c r="C3429" i="13"/>
  <c r="G3429" i="13" s="1"/>
  <c r="C3428" i="13"/>
  <c r="G3428" i="13" s="1"/>
  <c r="C3427" i="13"/>
  <c r="G3427" i="13" s="1"/>
  <c r="C3426" i="13"/>
  <c r="G3426" i="13" s="1"/>
  <c r="C3425" i="13"/>
  <c r="G3425" i="13" s="1"/>
  <c r="C3424" i="13"/>
  <c r="G3424" i="13" s="1"/>
  <c r="C3423" i="13"/>
  <c r="G3423" i="13" s="1"/>
  <c r="C3422" i="13"/>
  <c r="G3422" i="13" s="1"/>
  <c r="C3421" i="13"/>
  <c r="G3421" i="13" s="1"/>
  <c r="C3420" i="13"/>
  <c r="G3420" i="13" s="1"/>
  <c r="C3419" i="13"/>
  <c r="G3419" i="13" s="1"/>
  <c r="C3418" i="13"/>
  <c r="G3418" i="13" s="1"/>
  <c r="C3417" i="13"/>
  <c r="G3417" i="13" s="1"/>
  <c r="C3416" i="13"/>
  <c r="G3416" i="13" s="1"/>
  <c r="C3415" i="13"/>
  <c r="G3415" i="13" s="1"/>
  <c r="C3414" i="13"/>
  <c r="G3414" i="13" s="1"/>
  <c r="C3413" i="13"/>
  <c r="G3413" i="13" s="1"/>
  <c r="C3412" i="13"/>
  <c r="G3412" i="13" s="1"/>
  <c r="C3411" i="13"/>
  <c r="G3411" i="13" s="1"/>
  <c r="C3410" i="13"/>
  <c r="G3410" i="13" s="1"/>
  <c r="C3409" i="13"/>
  <c r="G3409" i="13" s="1"/>
  <c r="C3408" i="13"/>
  <c r="G3408" i="13" s="1"/>
  <c r="C3407" i="13"/>
  <c r="G3407" i="13" s="1"/>
  <c r="C3406" i="13"/>
  <c r="G3406" i="13" s="1"/>
  <c r="C3405" i="13"/>
  <c r="G3405" i="13" s="1"/>
  <c r="C3404" i="13"/>
  <c r="G3404" i="13" s="1"/>
  <c r="C3403" i="13"/>
  <c r="C3402" i="13"/>
  <c r="C3401" i="13"/>
  <c r="C3400" i="13"/>
  <c r="C3399" i="13"/>
  <c r="C3398" i="13"/>
  <c r="C3397" i="13"/>
  <c r="C3396" i="13"/>
  <c r="C4254" i="13"/>
  <c r="C4168" i="13"/>
  <c r="C4082" i="13"/>
  <c r="C3996" i="13"/>
  <c r="C3910" i="13"/>
  <c r="C3824" i="13"/>
  <c r="C3738" i="13"/>
  <c r="C3652" i="13"/>
  <c r="C3566" i="13"/>
  <c r="C3480" i="13"/>
  <c r="C3393" i="13"/>
  <c r="B3393" i="13"/>
  <c r="C3392" i="13"/>
  <c r="B3392" i="13"/>
  <c r="C3391" i="13"/>
  <c r="B3391" i="13"/>
  <c r="C3390" i="13"/>
  <c r="B3390" i="13"/>
  <c r="C3389" i="13"/>
  <c r="B3389" i="13"/>
  <c r="C3388" i="13"/>
  <c r="B3388" i="13"/>
  <c r="C3387" i="13"/>
  <c r="B3387" i="13"/>
  <c r="C3386" i="13"/>
  <c r="B3386" i="13"/>
  <c r="C3385" i="13"/>
  <c r="B3385" i="13"/>
  <c r="C3384" i="13"/>
  <c r="B3384" i="13"/>
  <c r="C3383" i="13"/>
  <c r="B3383" i="13"/>
  <c r="C3382" i="13"/>
  <c r="B3382" i="13"/>
  <c r="C3381" i="13"/>
  <c r="B3381" i="13"/>
  <c r="C3380" i="13"/>
  <c r="B3380" i="13"/>
  <c r="C3379" i="13"/>
  <c r="B3379" i="13"/>
  <c r="C3378" i="13"/>
  <c r="B3378" i="13"/>
  <c r="C3377" i="13"/>
  <c r="B3377" i="13"/>
  <c r="C3376" i="13"/>
  <c r="B3376" i="13"/>
  <c r="C3375" i="13"/>
  <c r="B3375" i="13"/>
  <c r="C3374" i="13"/>
  <c r="B3374" i="13"/>
  <c r="C3373" i="13"/>
  <c r="B3373" i="13"/>
  <c r="C3372" i="13"/>
  <c r="B3372" i="13"/>
  <c r="C3371" i="13"/>
  <c r="B3371" i="13"/>
  <c r="C3370" i="13"/>
  <c r="B3370" i="13"/>
  <c r="C3369" i="13"/>
  <c r="B3369" i="13"/>
  <c r="C3368" i="13"/>
  <c r="B3368" i="13"/>
  <c r="C3367" i="13"/>
  <c r="B3367" i="13"/>
  <c r="C3366" i="13"/>
  <c r="B3366" i="13"/>
  <c r="C3365" i="13"/>
  <c r="B3365" i="13"/>
  <c r="C3364" i="13"/>
  <c r="B3364" i="13"/>
  <c r="C3363" i="13"/>
  <c r="B3363" i="13"/>
  <c r="C3362" i="13"/>
  <c r="B3362" i="13"/>
  <c r="C3361" i="13"/>
  <c r="B3361" i="13"/>
  <c r="C3360" i="13"/>
  <c r="B3360" i="13"/>
  <c r="C3359" i="13"/>
  <c r="B3359" i="13"/>
  <c r="C3357" i="13"/>
  <c r="B3357" i="13"/>
  <c r="C3356" i="13"/>
  <c r="B3356" i="13"/>
  <c r="C3355" i="13"/>
  <c r="B3355" i="13"/>
  <c r="C3354" i="13"/>
  <c r="B3354" i="13"/>
  <c r="C3353" i="13"/>
  <c r="B3353" i="13"/>
  <c r="C3352" i="13"/>
  <c r="B3352" i="13"/>
  <c r="C3351" i="13"/>
  <c r="B3351" i="13"/>
  <c r="C3350" i="13"/>
  <c r="B3350" i="13"/>
  <c r="C3349" i="13"/>
  <c r="B3349" i="13"/>
  <c r="C3348" i="13"/>
  <c r="B3348" i="13"/>
  <c r="C3347" i="13"/>
  <c r="B3347" i="13"/>
  <c r="C3346" i="13"/>
  <c r="B3346" i="13"/>
  <c r="C3345" i="13"/>
  <c r="B3345" i="13"/>
  <c r="C3344" i="13"/>
  <c r="B3344" i="13"/>
  <c r="C3343" i="13"/>
  <c r="B3343" i="13"/>
  <c r="C3342" i="13"/>
  <c r="B3342" i="13"/>
  <c r="C3341" i="13"/>
  <c r="B3341" i="13"/>
  <c r="C3340" i="13"/>
  <c r="B3340" i="13"/>
  <c r="C3339" i="13"/>
  <c r="B3339" i="13"/>
  <c r="C3338" i="13"/>
  <c r="B3338" i="13"/>
  <c r="C3337" i="13"/>
  <c r="B3337" i="13"/>
  <c r="C3336" i="13"/>
  <c r="B3336" i="13"/>
  <c r="C3335" i="13"/>
  <c r="B3335" i="13"/>
  <c r="C3334" i="13"/>
  <c r="B3334" i="13"/>
  <c r="C3333" i="13"/>
  <c r="B3333" i="13"/>
  <c r="C3332" i="13"/>
  <c r="B3332" i="13"/>
  <c r="C3331" i="13"/>
  <c r="B3331" i="13"/>
  <c r="C3330" i="13"/>
  <c r="B3330" i="13"/>
  <c r="C3329" i="13"/>
  <c r="B3329" i="13"/>
  <c r="C3328" i="13"/>
  <c r="B3328" i="13"/>
  <c r="C3327" i="13"/>
  <c r="B3327" i="13"/>
  <c r="C3326" i="13"/>
  <c r="B3326" i="13"/>
  <c r="C3325" i="13"/>
  <c r="B3325" i="13"/>
  <c r="C3324" i="13"/>
  <c r="B3324" i="13"/>
  <c r="C3323" i="13"/>
  <c r="B3323" i="13"/>
  <c r="C3321" i="13"/>
  <c r="B3321" i="13"/>
  <c r="C3320" i="13"/>
  <c r="B3320" i="13"/>
  <c r="C3319" i="13"/>
  <c r="B3319" i="13"/>
  <c r="C3318" i="13"/>
  <c r="B3318" i="13"/>
  <c r="C3317" i="13"/>
  <c r="B3317" i="13"/>
  <c r="C3316" i="13"/>
  <c r="B3316" i="13"/>
  <c r="C3315" i="13"/>
  <c r="B3315" i="13"/>
  <c r="C3314" i="13"/>
  <c r="B3314" i="13"/>
  <c r="C3313" i="13"/>
  <c r="B3313" i="13"/>
  <c r="C3312" i="13"/>
  <c r="B3312" i="13"/>
  <c r="C3311" i="13"/>
  <c r="B3311" i="13"/>
  <c r="C3310" i="13"/>
  <c r="B3310" i="13"/>
  <c r="C3309" i="13"/>
  <c r="B3309" i="13"/>
  <c r="C3308" i="13"/>
  <c r="B3308" i="13"/>
  <c r="C3307" i="13"/>
  <c r="B3307" i="13"/>
  <c r="C3306" i="13"/>
  <c r="B3306" i="13"/>
  <c r="C3305" i="13"/>
  <c r="B3305" i="13"/>
  <c r="C3304" i="13"/>
  <c r="B3304" i="13"/>
  <c r="C3303" i="13"/>
  <c r="B3303" i="13"/>
  <c r="C3302" i="13"/>
  <c r="B3302" i="13"/>
  <c r="C3301" i="13"/>
  <c r="B3301" i="13"/>
  <c r="C3300" i="13"/>
  <c r="B3300" i="13"/>
  <c r="C3299" i="13"/>
  <c r="B3299" i="13"/>
  <c r="C3298" i="13"/>
  <c r="B3298" i="13"/>
  <c r="C3297" i="13"/>
  <c r="B3297" i="13"/>
  <c r="C3296" i="13"/>
  <c r="B3296" i="13"/>
  <c r="C3295" i="13"/>
  <c r="B3295" i="13"/>
  <c r="C3294" i="13"/>
  <c r="B3294" i="13"/>
  <c r="C3293" i="13"/>
  <c r="B3293" i="13"/>
  <c r="C3292" i="13"/>
  <c r="B3292" i="13"/>
  <c r="C3291" i="13"/>
  <c r="C3290" i="13"/>
  <c r="C3289" i="13"/>
  <c r="B3289" i="13"/>
  <c r="C3288" i="13"/>
  <c r="B3288" i="13"/>
  <c r="C3287" i="13"/>
  <c r="B3287" i="13"/>
  <c r="C3285" i="13"/>
  <c r="B3285" i="13"/>
  <c r="C3284" i="13"/>
  <c r="B3284" i="13"/>
  <c r="C3283" i="13"/>
  <c r="B3283" i="13"/>
  <c r="C3282" i="13"/>
  <c r="B3282" i="13"/>
  <c r="C3281" i="13"/>
  <c r="B3281" i="13"/>
  <c r="C3280" i="13"/>
  <c r="B3280" i="13"/>
  <c r="C3279" i="13"/>
  <c r="B3279" i="13"/>
  <c r="C3278" i="13"/>
  <c r="B3278" i="13"/>
  <c r="C3277" i="13"/>
  <c r="B3277" i="13"/>
  <c r="C3276" i="13"/>
  <c r="B3276" i="13"/>
  <c r="C3275" i="13"/>
  <c r="B3275" i="13"/>
  <c r="C3274" i="13"/>
  <c r="B3274" i="13"/>
  <c r="C3273" i="13"/>
  <c r="B3273" i="13"/>
  <c r="C3272" i="13"/>
  <c r="B3272" i="13"/>
  <c r="C3271" i="13"/>
  <c r="B3271" i="13"/>
  <c r="C3270" i="13"/>
  <c r="B3270" i="13"/>
  <c r="C3269" i="13"/>
  <c r="B3269" i="13"/>
  <c r="C3268" i="13"/>
  <c r="B3268" i="13"/>
  <c r="C3267" i="13"/>
  <c r="B3267" i="13"/>
  <c r="C3266" i="13"/>
  <c r="B3266" i="13"/>
  <c r="C3265" i="13"/>
  <c r="B3265" i="13"/>
  <c r="C3264" i="13"/>
  <c r="B3264" i="13"/>
  <c r="C3263" i="13"/>
  <c r="B3263" i="13"/>
  <c r="C3262" i="13"/>
  <c r="B3262" i="13"/>
  <c r="C3261" i="13"/>
  <c r="B3261" i="13"/>
  <c r="C3260" i="13"/>
  <c r="B3260" i="13"/>
  <c r="C3259" i="13"/>
  <c r="B3259" i="13"/>
  <c r="C3258" i="13"/>
  <c r="B3258" i="13"/>
  <c r="C3257" i="13"/>
  <c r="B3257" i="13"/>
  <c r="C3256" i="13"/>
  <c r="B3256" i="13"/>
  <c r="C3255" i="13"/>
  <c r="B3255" i="13"/>
  <c r="C3254" i="13"/>
  <c r="B3254" i="13"/>
  <c r="C3253" i="13"/>
  <c r="B3253" i="13"/>
  <c r="C3252" i="13"/>
  <c r="B3252" i="13"/>
  <c r="C3251" i="13"/>
  <c r="B3251" i="13"/>
  <c r="C3249" i="13"/>
  <c r="B3249" i="13"/>
  <c r="C3248" i="13"/>
  <c r="B3248" i="13"/>
  <c r="C3247" i="13"/>
  <c r="B3247" i="13"/>
  <c r="C3246" i="13"/>
  <c r="B3246" i="13"/>
  <c r="C3245" i="13"/>
  <c r="B3245" i="13"/>
  <c r="C3244" i="13"/>
  <c r="B3244" i="13"/>
  <c r="C3243" i="13"/>
  <c r="B3243" i="13"/>
  <c r="C3242" i="13"/>
  <c r="B3242" i="13"/>
  <c r="C3241" i="13"/>
  <c r="B3241" i="13"/>
  <c r="C3240" i="13"/>
  <c r="B3240" i="13"/>
  <c r="C3239" i="13"/>
  <c r="B3239" i="13"/>
  <c r="C3238" i="13"/>
  <c r="B3238" i="13"/>
  <c r="C3237" i="13"/>
  <c r="B3237" i="13"/>
  <c r="C3236" i="13"/>
  <c r="B3236" i="13"/>
  <c r="C3235" i="13"/>
  <c r="B3235" i="13"/>
  <c r="C3234" i="13"/>
  <c r="B3234" i="13"/>
  <c r="C3233" i="13"/>
  <c r="B3233" i="13"/>
  <c r="C3232" i="13"/>
  <c r="B3232" i="13"/>
  <c r="C3231" i="13"/>
  <c r="B3231" i="13"/>
  <c r="C3230" i="13"/>
  <c r="B3230" i="13"/>
  <c r="C3229" i="13"/>
  <c r="B3229" i="13"/>
  <c r="C3228" i="13"/>
  <c r="B3228" i="13"/>
  <c r="C3227" i="13"/>
  <c r="B3227" i="13"/>
  <c r="C3226" i="13"/>
  <c r="B3226" i="13"/>
  <c r="C3225" i="13"/>
  <c r="B3225" i="13"/>
  <c r="C3224" i="13"/>
  <c r="B3224" i="13"/>
  <c r="C3223" i="13"/>
  <c r="B3223" i="13"/>
  <c r="C3222" i="13"/>
  <c r="B3222" i="13"/>
  <c r="C3221" i="13"/>
  <c r="B3221" i="13"/>
  <c r="C3220" i="13"/>
  <c r="B3220" i="13"/>
  <c r="C3219" i="13"/>
  <c r="B3219" i="13"/>
  <c r="C3218" i="13"/>
  <c r="B3218" i="13"/>
  <c r="C3217" i="13"/>
  <c r="B3217" i="13"/>
  <c r="C3216" i="13"/>
  <c r="B3216" i="13"/>
  <c r="C3215" i="13"/>
  <c r="B3215" i="13"/>
  <c r="C3213" i="13"/>
  <c r="B3213" i="13"/>
  <c r="C3212" i="13"/>
  <c r="B3212" i="13"/>
  <c r="C3211" i="13"/>
  <c r="B3211" i="13"/>
  <c r="C3210" i="13"/>
  <c r="B3210" i="13"/>
  <c r="C3209" i="13"/>
  <c r="B3209" i="13"/>
  <c r="C3208" i="13"/>
  <c r="B3208" i="13"/>
  <c r="C3207" i="13"/>
  <c r="B3207" i="13"/>
  <c r="C3206" i="13"/>
  <c r="B3206" i="13"/>
  <c r="C3205" i="13"/>
  <c r="B3205" i="13"/>
  <c r="C3204" i="13"/>
  <c r="B3204" i="13"/>
  <c r="C3203" i="13"/>
  <c r="B3203" i="13"/>
  <c r="C3202" i="13"/>
  <c r="B3202" i="13"/>
  <c r="C3201" i="13"/>
  <c r="B3201" i="13"/>
  <c r="C3200" i="13"/>
  <c r="B3200" i="13"/>
  <c r="C3199" i="13"/>
  <c r="B3199" i="13"/>
  <c r="C3198" i="13"/>
  <c r="B3198" i="13"/>
  <c r="C3197" i="13"/>
  <c r="B3197" i="13"/>
  <c r="C3196" i="13"/>
  <c r="B3196" i="13"/>
  <c r="C3195" i="13"/>
  <c r="B3195" i="13"/>
  <c r="C3194" i="13"/>
  <c r="B3194" i="13"/>
  <c r="C3193" i="13"/>
  <c r="B3193" i="13"/>
  <c r="C3192" i="13"/>
  <c r="B3192" i="13"/>
  <c r="C3191" i="13"/>
  <c r="B3191" i="13"/>
  <c r="C3190" i="13"/>
  <c r="B3190" i="13"/>
  <c r="C3189" i="13"/>
  <c r="B3189" i="13"/>
  <c r="C3188" i="13"/>
  <c r="B3188" i="13"/>
  <c r="C3187" i="13"/>
  <c r="B3187" i="13"/>
  <c r="C3186" i="13"/>
  <c r="B3186" i="13"/>
  <c r="C3185" i="13"/>
  <c r="B3185" i="13"/>
  <c r="C3184" i="13"/>
  <c r="B3184" i="13"/>
  <c r="C3183" i="13"/>
  <c r="B3183" i="13"/>
  <c r="C3182" i="13"/>
  <c r="B3182" i="13"/>
  <c r="C3181" i="13"/>
  <c r="B3181" i="13"/>
  <c r="C3180" i="13"/>
  <c r="B3180" i="13"/>
  <c r="C3179" i="13"/>
  <c r="B3179" i="13"/>
  <c r="C3177" i="13"/>
  <c r="B3177" i="13"/>
  <c r="C3176" i="13"/>
  <c r="B3176" i="13"/>
  <c r="C3175" i="13"/>
  <c r="B3175" i="13"/>
  <c r="C3174" i="13"/>
  <c r="B3174" i="13"/>
  <c r="C3173" i="13"/>
  <c r="B3173" i="13"/>
  <c r="C3172" i="13"/>
  <c r="B3172" i="13"/>
  <c r="C3171" i="13"/>
  <c r="B3171" i="13"/>
  <c r="C3170" i="13"/>
  <c r="B3170" i="13"/>
  <c r="C3169" i="13"/>
  <c r="B3169" i="13"/>
  <c r="C3168" i="13"/>
  <c r="B3168" i="13"/>
  <c r="C3167" i="13"/>
  <c r="B3167" i="13"/>
  <c r="C3166" i="13"/>
  <c r="B3166" i="13"/>
  <c r="C3165" i="13"/>
  <c r="B3165" i="13"/>
  <c r="C3164" i="13"/>
  <c r="B3164" i="13"/>
  <c r="C3163" i="13"/>
  <c r="B3163" i="13"/>
  <c r="C3162" i="13"/>
  <c r="B3162" i="13"/>
  <c r="C3161" i="13"/>
  <c r="B3161" i="13"/>
  <c r="C3160" i="13"/>
  <c r="B3160" i="13"/>
  <c r="C3159" i="13"/>
  <c r="B3159" i="13"/>
  <c r="C3158" i="13"/>
  <c r="B3158" i="13"/>
  <c r="C3157" i="13"/>
  <c r="B3157" i="13"/>
  <c r="C3156" i="13"/>
  <c r="B3156" i="13"/>
  <c r="C3155" i="13"/>
  <c r="B3155" i="13"/>
  <c r="C3154" i="13"/>
  <c r="B3154" i="13"/>
  <c r="C3153" i="13"/>
  <c r="B3153" i="13"/>
  <c r="C3152" i="13"/>
  <c r="B3152" i="13"/>
  <c r="C3151" i="13"/>
  <c r="B3151" i="13"/>
  <c r="C3150" i="13"/>
  <c r="B3150" i="13"/>
  <c r="C3149" i="13"/>
  <c r="B3149" i="13"/>
  <c r="C3148" i="13"/>
  <c r="B3148" i="13"/>
  <c r="C3147" i="13"/>
  <c r="B3147" i="13"/>
  <c r="C3146" i="13"/>
  <c r="B3146" i="13"/>
  <c r="C3145" i="13"/>
  <c r="B3145" i="13"/>
  <c r="C3144" i="13"/>
  <c r="B3144" i="13"/>
  <c r="C3143" i="13"/>
  <c r="B3143" i="13"/>
  <c r="C3141" i="13"/>
  <c r="B3141" i="13"/>
  <c r="C3140" i="13"/>
  <c r="B3140" i="13"/>
  <c r="C3139" i="13"/>
  <c r="B3139" i="13"/>
  <c r="C3138" i="13"/>
  <c r="B3138" i="13"/>
  <c r="C3137" i="13"/>
  <c r="B3137" i="13"/>
  <c r="C3136" i="13"/>
  <c r="B3136" i="13"/>
  <c r="C3135" i="13"/>
  <c r="B3135" i="13"/>
  <c r="C3134" i="13"/>
  <c r="B3134" i="13"/>
  <c r="C3133" i="13"/>
  <c r="B3133" i="13"/>
  <c r="C3132" i="13"/>
  <c r="B3132" i="13"/>
  <c r="C3131" i="13"/>
  <c r="B3131" i="13"/>
  <c r="C3130" i="13"/>
  <c r="B3130" i="13"/>
  <c r="C3129" i="13"/>
  <c r="B3129" i="13"/>
  <c r="C3128" i="13"/>
  <c r="B3128" i="13"/>
  <c r="C3127" i="13"/>
  <c r="B3127" i="13"/>
  <c r="C3126" i="13"/>
  <c r="B3126" i="13"/>
  <c r="C3125" i="13"/>
  <c r="B3125" i="13"/>
  <c r="C3124" i="13"/>
  <c r="B3124" i="13"/>
  <c r="C3123" i="13"/>
  <c r="B3123" i="13"/>
  <c r="C3122" i="13"/>
  <c r="B3122" i="13"/>
  <c r="C3121" i="13"/>
  <c r="B3121" i="13"/>
  <c r="C3120" i="13"/>
  <c r="B3120" i="13"/>
  <c r="C3119" i="13"/>
  <c r="B3119" i="13"/>
  <c r="C3118" i="13"/>
  <c r="B3118" i="13"/>
  <c r="C3117" i="13"/>
  <c r="B3117" i="13"/>
  <c r="C3116" i="13"/>
  <c r="B3116" i="13"/>
  <c r="C3115" i="13"/>
  <c r="B3115" i="13"/>
  <c r="C3114" i="13"/>
  <c r="B3114" i="13"/>
  <c r="C3113" i="13"/>
  <c r="B3113" i="13"/>
  <c r="C3112" i="13"/>
  <c r="B3112" i="13"/>
  <c r="C3111" i="13"/>
  <c r="B3111" i="13"/>
  <c r="C3110" i="13"/>
  <c r="B3110" i="13"/>
  <c r="C3109" i="13"/>
  <c r="B3109" i="13"/>
  <c r="C3108" i="13"/>
  <c r="B3108" i="13"/>
  <c r="C3107" i="13"/>
  <c r="B3107" i="13"/>
  <c r="C3105" i="13"/>
  <c r="B3105" i="13"/>
  <c r="C3104" i="13"/>
  <c r="B3104" i="13"/>
  <c r="C3103" i="13"/>
  <c r="B3103" i="13"/>
  <c r="C3102" i="13"/>
  <c r="B3102" i="13"/>
  <c r="C3101" i="13"/>
  <c r="B3101" i="13"/>
  <c r="C3100" i="13"/>
  <c r="B3100" i="13"/>
  <c r="C3099" i="13"/>
  <c r="B3099" i="13"/>
  <c r="C3098" i="13"/>
  <c r="B3098" i="13"/>
  <c r="C3097" i="13"/>
  <c r="B3097" i="13"/>
  <c r="C3096" i="13"/>
  <c r="B3096" i="13"/>
  <c r="C3095" i="13"/>
  <c r="B3095" i="13"/>
  <c r="C3094" i="13"/>
  <c r="B3094" i="13"/>
  <c r="C3093" i="13"/>
  <c r="B3093" i="13"/>
  <c r="C3092" i="13"/>
  <c r="B3092" i="13"/>
  <c r="C3091" i="13"/>
  <c r="B3091" i="13"/>
  <c r="C3090" i="13"/>
  <c r="B3090" i="13"/>
  <c r="C3089" i="13"/>
  <c r="B3089" i="13"/>
  <c r="C3088" i="13"/>
  <c r="B3088" i="13"/>
  <c r="C3087" i="13"/>
  <c r="B3087" i="13"/>
  <c r="C3086" i="13"/>
  <c r="B3086" i="13"/>
  <c r="C3085" i="13"/>
  <c r="B3085" i="13"/>
  <c r="C3084" i="13"/>
  <c r="B3084" i="13"/>
  <c r="C3083" i="13"/>
  <c r="B3083" i="13"/>
  <c r="C3082" i="13"/>
  <c r="B3082" i="13"/>
  <c r="C3081" i="13"/>
  <c r="B3081" i="13"/>
  <c r="C3080" i="13"/>
  <c r="B3080" i="13"/>
  <c r="C3079" i="13"/>
  <c r="B3079" i="13"/>
  <c r="C3078" i="13"/>
  <c r="B3078" i="13"/>
  <c r="C3077" i="13"/>
  <c r="B3077" i="13"/>
  <c r="C3076" i="13"/>
  <c r="B3076" i="13"/>
  <c r="C3075" i="13"/>
  <c r="B3075" i="13"/>
  <c r="C3074" i="13"/>
  <c r="B3074" i="13"/>
  <c r="C3073" i="13"/>
  <c r="B3073" i="13"/>
  <c r="C3072" i="13"/>
  <c r="B3072" i="13"/>
  <c r="C3071" i="13"/>
  <c r="B3071" i="13"/>
  <c r="C3069" i="13"/>
  <c r="B3069" i="13"/>
  <c r="C3068" i="13"/>
  <c r="B3068" i="13"/>
  <c r="C3067" i="13"/>
  <c r="B3067" i="13"/>
  <c r="C3066" i="13"/>
  <c r="B3066" i="13"/>
  <c r="C3065" i="13"/>
  <c r="B3065" i="13"/>
  <c r="C3064" i="13"/>
  <c r="B3064" i="13"/>
  <c r="C3063" i="13"/>
  <c r="B3063" i="13"/>
  <c r="C3062" i="13"/>
  <c r="B3062" i="13"/>
  <c r="C3061" i="13"/>
  <c r="B3061" i="13"/>
  <c r="C3060" i="13"/>
  <c r="B3060" i="13"/>
  <c r="C3059" i="13"/>
  <c r="B3059" i="13"/>
  <c r="C3058" i="13"/>
  <c r="B3058" i="13"/>
  <c r="C3057" i="13"/>
  <c r="B3057" i="13"/>
  <c r="C3056" i="13"/>
  <c r="B3056" i="13"/>
  <c r="C3055" i="13"/>
  <c r="B3055" i="13"/>
  <c r="C3054" i="13"/>
  <c r="B3054" i="13"/>
  <c r="C3053" i="13"/>
  <c r="B3053" i="13"/>
  <c r="C3052" i="13"/>
  <c r="B3052" i="13"/>
  <c r="C3051" i="13"/>
  <c r="B3051" i="13"/>
  <c r="C3050" i="13"/>
  <c r="B3050" i="13"/>
  <c r="C3049" i="13"/>
  <c r="B3049" i="13"/>
  <c r="C3048" i="13"/>
  <c r="B3048" i="13"/>
  <c r="C3047" i="13"/>
  <c r="B3047" i="13"/>
  <c r="C3046" i="13"/>
  <c r="B3046" i="13"/>
  <c r="C3045" i="13"/>
  <c r="B3045" i="13"/>
  <c r="C3044" i="13"/>
  <c r="B3044" i="13"/>
  <c r="C3043" i="13"/>
  <c r="B3043" i="13"/>
  <c r="C3042" i="13"/>
  <c r="B3042" i="13"/>
  <c r="C3041" i="13"/>
  <c r="B3041" i="13"/>
  <c r="C3040" i="13"/>
  <c r="B3040" i="13"/>
  <c r="C3039" i="13"/>
  <c r="B3039" i="13"/>
  <c r="C3038" i="13"/>
  <c r="B3038" i="13"/>
  <c r="C3037" i="13"/>
  <c r="B3037" i="13"/>
  <c r="C3036" i="13"/>
  <c r="B3036" i="13"/>
  <c r="C3035" i="13"/>
  <c r="B3035" i="13"/>
  <c r="C3358" i="13"/>
  <c r="C3322" i="13"/>
  <c r="C3286" i="13"/>
  <c r="C3250" i="13"/>
  <c r="C3214" i="13"/>
  <c r="C3178" i="13"/>
  <c r="C3142" i="13"/>
  <c r="C3106" i="13"/>
  <c r="C3070" i="13"/>
  <c r="C3034" i="13"/>
  <c r="C2998" i="13"/>
  <c r="B3358" i="13"/>
  <c r="B3322" i="13"/>
  <c r="B3286" i="13"/>
  <c r="B3250" i="13"/>
  <c r="B3214" i="13"/>
  <c r="B3178" i="13"/>
  <c r="B3142" i="13"/>
  <c r="B3106" i="13"/>
  <c r="B3070" i="13"/>
  <c r="B3034" i="13"/>
  <c r="B2999" i="13"/>
  <c r="C2999" i="13"/>
  <c r="B3000" i="13"/>
  <c r="C3000" i="13"/>
  <c r="B3001" i="13"/>
  <c r="C3001" i="13"/>
  <c r="B3002" i="13"/>
  <c r="C3002" i="13"/>
  <c r="B3003" i="13"/>
  <c r="C3003" i="13"/>
  <c r="B3004" i="13"/>
  <c r="C3004" i="13"/>
  <c r="B3005" i="13"/>
  <c r="C3005" i="13"/>
  <c r="B3006" i="13"/>
  <c r="C3006" i="13"/>
  <c r="B3007" i="13"/>
  <c r="C3007" i="13"/>
  <c r="B3008" i="13"/>
  <c r="C3008" i="13"/>
  <c r="B3009" i="13"/>
  <c r="C3009" i="13"/>
  <c r="B3010" i="13"/>
  <c r="C3010" i="13"/>
  <c r="B3011" i="13"/>
  <c r="C3011" i="13"/>
  <c r="B3012" i="13"/>
  <c r="C3012" i="13"/>
  <c r="B3013" i="13"/>
  <c r="C3013" i="13"/>
  <c r="B3014" i="13"/>
  <c r="C3014" i="13"/>
  <c r="B3015" i="13"/>
  <c r="C3015" i="13"/>
  <c r="B3016" i="13"/>
  <c r="C3016" i="13"/>
  <c r="B3017" i="13"/>
  <c r="C3017" i="13"/>
  <c r="B3018" i="13"/>
  <c r="C3018" i="13"/>
  <c r="B3019" i="13"/>
  <c r="C3019" i="13"/>
  <c r="B3020" i="13"/>
  <c r="C3020" i="13"/>
  <c r="B3021" i="13"/>
  <c r="C3021" i="13"/>
  <c r="B3022" i="13"/>
  <c r="C3022" i="13"/>
  <c r="B3023" i="13"/>
  <c r="C3023" i="13"/>
  <c r="B3024" i="13"/>
  <c r="C3024" i="13"/>
  <c r="B3025" i="13"/>
  <c r="C3025" i="13"/>
  <c r="B3026" i="13"/>
  <c r="C3026" i="13"/>
  <c r="B3027" i="13"/>
  <c r="C3027" i="13"/>
  <c r="B3028" i="13"/>
  <c r="C3028" i="13"/>
  <c r="B3029" i="13"/>
  <c r="C3029" i="13"/>
  <c r="B3030" i="13"/>
  <c r="C3030" i="13"/>
  <c r="B3031" i="13"/>
  <c r="C3031" i="13"/>
  <c r="B3032" i="13"/>
  <c r="C3032" i="13"/>
  <c r="B3033" i="13"/>
  <c r="C3033" i="13"/>
  <c r="B2998" i="13"/>
  <c r="T31" i="10"/>
  <c r="C2997" i="13"/>
  <c r="B2997" i="13"/>
  <c r="C2996" i="13"/>
  <c r="B2996" i="13"/>
  <c r="C2995" i="13"/>
  <c r="B2995" i="13"/>
  <c r="C2994" i="13"/>
  <c r="B2994" i="13"/>
  <c r="C2993" i="13"/>
  <c r="B2993" i="13"/>
  <c r="C2992" i="13"/>
  <c r="B2992" i="13"/>
  <c r="C2991" i="13"/>
  <c r="B2991" i="13"/>
  <c r="C2990" i="13"/>
  <c r="B2990" i="13"/>
  <c r="C2989" i="13"/>
  <c r="B2989" i="13"/>
  <c r="C2988" i="13"/>
  <c r="B2988" i="13"/>
  <c r="C2987" i="13"/>
  <c r="B2987" i="13"/>
  <c r="C2986" i="13"/>
  <c r="B2986" i="13"/>
  <c r="C2985" i="13"/>
  <c r="B2985" i="13"/>
  <c r="C2984" i="13"/>
  <c r="B2984" i="13"/>
  <c r="C2983" i="13"/>
  <c r="B2983" i="13"/>
  <c r="C2982" i="13"/>
  <c r="B2982" i="13"/>
  <c r="C2981" i="13"/>
  <c r="B2981" i="13"/>
  <c r="C2980" i="13"/>
  <c r="B2980" i="13"/>
  <c r="C2979" i="13"/>
  <c r="B2979" i="13"/>
  <c r="C2978" i="13"/>
  <c r="B2978" i="13"/>
  <c r="C2977" i="13"/>
  <c r="B2977" i="13"/>
  <c r="C2976" i="13"/>
  <c r="B2976" i="13"/>
  <c r="C2975" i="13"/>
  <c r="B2975" i="13"/>
  <c r="C2974" i="13"/>
  <c r="B2974" i="13"/>
  <c r="C2973" i="13"/>
  <c r="B2973" i="13"/>
  <c r="C2972" i="13"/>
  <c r="B2972" i="13"/>
  <c r="C2971" i="13"/>
  <c r="B2971" i="13"/>
  <c r="C2970" i="13"/>
  <c r="B2970" i="13"/>
  <c r="C2969" i="13"/>
  <c r="B2969" i="13"/>
  <c r="C2968" i="13"/>
  <c r="B2968" i="13"/>
  <c r="C2967" i="13"/>
  <c r="B2967" i="13"/>
  <c r="C2966" i="13"/>
  <c r="B2966" i="13"/>
  <c r="C2965" i="13"/>
  <c r="B2965" i="13"/>
  <c r="C2964" i="13"/>
  <c r="B2964" i="13"/>
  <c r="C2963" i="13"/>
  <c r="B2963" i="13"/>
  <c r="C2962" i="13"/>
  <c r="B2962" i="13"/>
  <c r="C2961" i="13"/>
  <c r="B2961" i="13"/>
  <c r="C2960" i="13"/>
  <c r="B2960" i="13"/>
  <c r="C2959" i="13"/>
  <c r="B2959" i="13"/>
  <c r="C2958" i="13"/>
  <c r="B2958" i="13"/>
  <c r="C2957" i="13"/>
  <c r="B2957" i="13"/>
  <c r="C2956" i="13"/>
  <c r="B2956" i="13"/>
  <c r="C2955" i="13"/>
  <c r="B2955" i="13"/>
  <c r="C2954" i="13"/>
  <c r="B2954" i="13"/>
  <c r="C2953" i="13"/>
  <c r="B2953" i="13"/>
  <c r="C2952" i="13"/>
  <c r="B2952" i="13"/>
  <c r="C2951" i="13"/>
  <c r="B2951" i="13"/>
  <c r="C2950" i="13"/>
  <c r="B2950" i="13"/>
  <c r="C2949" i="13"/>
  <c r="B2949" i="13"/>
  <c r="C2948" i="13"/>
  <c r="B2948" i="13"/>
  <c r="C2947" i="13"/>
  <c r="B2947" i="13"/>
  <c r="C2946" i="13"/>
  <c r="B2946" i="13"/>
  <c r="C2945" i="13"/>
  <c r="B2945" i="13"/>
  <c r="C2944" i="13"/>
  <c r="B2944" i="13"/>
  <c r="C2943" i="13"/>
  <c r="B2943" i="13"/>
  <c r="C2942" i="13"/>
  <c r="B2942" i="13"/>
  <c r="C2941" i="13"/>
  <c r="B2941" i="13"/>
  <c r="C2940" i="13"/>
  <c r="B2940" i="13"/>
  <c r="C2939" i="13"/>
  <c r="B2939" i="13"/>
  <c r="C2938" i="13"/>
  <c r="B2938" i="13"/>
  <c r="C2937" i="13"/>
  <c r="B2937" i="13"/>
  <c r="C2936" i="13"/>
  <c r="B2936" i="13"/>
  <c r="C2935" i="13"/>
  <c r="B2935" i="13"/>
  <c r="C2934" i="13"/>
  <c r="B2934" i="13"/>
  <c r="C2933" i="13"/>
  <c r="B2933" i="13"/>
  <c r="C2932" i="13"/>
  <c r="B2932" i="13"/>
  <c r="C2931" i="13"/>
  <c r="B2931" i="13"/>
  <c r="C2930" i="13"/>
  <c r="B2930" i="13"/>
  <c r="C2929" i="13"/>
  <c r="B2929" i="13"/>
  <c r="C2928" i="13"/>
  <c r="B2928" i="13"/>
  <c r="C2927" i="13"/>
  <c r="B2927" i="13"/>
  <c r="C2926" i="13"/>
  <c r="B2926" i="13"/>
  <c r="C2925" i="13"/>
  <c r="B2925" i="13"/>
  <c r="C2924" i="13"/>
  <c r="B2924" i="13"/>
  <c r="C2923" i="13"/>
  <c r="B2923" i="13"/>
  <c r="C2922" i="13"/>
  <c r="B2922" i="13"/>
  <c r="C2921" i="13"/>
  <c r="B2921" i="13"/>
  <c r="C2920" i="13"/>
  <c r="B2920" i="13"/>
  <c r="C2919" i="13"/>
  <c r="B2919" i="13"/>
  <c r="C2918" i="13"/>
  <c r="B2918" i="13"/>
  <c r="C2917" i="13"/>
  <c r="B2917" i="13"/>
  <c r="C2916" i="13"/>
  <c r="B2916" i="13"/>
  <c r="C2915" i="13"/>
  <c r="B2915" i="13"/>
  <c r="C2914" i="13"/>
  <c r="B2914" i="13"/>
  <c r="C2913" i="13"/>
  <c r="B2913" i="13"/>
  <c r="C2912" i="13"/>
  <c r="B2912" i="13"/>
  <c r="C2911" i="13"/>
  <c r="B2911" i="13"/>
  <c r="C2910" i="13"/>
  <c r="B2910" i="13"/>
  <c r="C2909" i="13"/>
  <c r="B2909" i="13"/>
  <c r="C2908" i="13"/>
  <c r="B2908" i="13"/>
  <c r="C2907" i="13"/>
  <c r="B2907" i="13"/>
  <c r="C2906" i="13"/>
  <c r="B2906" i="13"/>
  <c r="C2905" i="13"/>
  <c r="B2905" i="13"/>
  <c r="C2904" i="13"/>
  <c r="B2904" i="13"/>
  <c r="C2903" i="13"/>
  <c r="B2903" i="13"/>
  <c r="C2902" i="13"/>
  <c r="B2902" i="13"/>
  <c r="C2901" i="13"/>
  <c r="B2901" i="13"/>
  <c r="C2900" i="13"/>
  <c r="B2900" i="13"/>
  <c r="C2899" i="13"/>
  <c r="B2899" i="13"/>
  <c r="C2898" i="13"/>
  <c r="B2898" i="13"/>
  <c r="C2897" i="13"/>
  <c r="B2897" i="13"/>
  <c r="C2896" i="13"/>
  <c r="B2896" i="13"/>
  <c r="C2895" i="13"/>
  <c r="B2895" i="13"/>
  <c r="C2894" i="13"/>
  <c r="B2894" i="13"/>
  <c r="C2893" i="13"/>
  <c r="B2893" i="13"/>
  <c r="C2892" i="13"/>
  <c r="B2892" i="13"/>
  <c r="C2891" i="13"/>
  <c r="B2891" i="13"/>
  <c r="C2890" i="13"/>
  <c r="B2890" i="13"/>
  <c r="C2889" i="13"/>
  <c r="B2889" i="13"/>
  <c r="C2888" i="13"/>
  <c r="B2888" i="13"/>
  <c r="C2887" i="13"/>
  <c r="B2887" i="13"/>
  <c r="C2886" i="13"/>
  <c r="B2886" i="13"/>
  <c r="C2885" i="13"/>
  <c r="B2885" i="13"/>
  <c r="C2884" i="13"/>
  <c r="B2884" i="13"/>
  <c r="C2883" i="13"/>
  <c r="B2883" i="13"/>
  <c r="C2882" i="13"/>
  <c r="B2882" i="13"/>
  <c r="C2881" i="13"/>
  <c r="B2881" i="13"/>
  <c r="C2880" i="13"/>
  <c r="B2880" i="13"/>
  <c r="C2879" i="13"/>
  <c r="B2879" i="13"/>
  <c r="C2878" i="13"/>
  <c r="B2878" i="13"/>
  <c r="C2877" i="13"/>
  <c r="B2877" i="13"/>
  <c r="C2876" i="13"/>
  <c r="B2876" i="13"/>
  <c r="C2875" i="13"/>
  <c r="B2875" i="13"/>
  <c r="C2874" i="13"/>
  <c r="B2874" i="13"/>
  <c r="C2873" i="13"/>
  <c r="B2873" i="13"/>
  <c r="C2872" i="13"/>
  <c r="B2872" i="13"/>
  <c r="C2871" i="13"/>
  <c r="B2871" i="13"/>
  <c r="C2870" i="13"/>
  <c r="B2870" i="13"/>
  <c r="C2869" i="13"/>
  <c r="B2869" i="13"/>
  <c r="C2868" i="13"/>
  <c r="B2868" i="13"/>
  <c r="C2867" i="13"/>
  <c r="B2867" i="13"/>
  <c r="C2866" i="13"/>
  <c r="B2866" i="13"/>
  <c r="C2865" i="13"/>
  <c r="B2865" i="13"/>
  <c r="C2864" i="13"/>
  <c r="B2864" i="13"/>
  <c r="C2863" i="13"/>
  <c r="B2863" i="13"/>
  <c r="C2862" i="13"/>
  <c r="B2862" i="13"/>
  <c r="C2861" i="13"/>
  <c r="B2861" i="13"/>
  <c r="C2860" i="13"/>
  <c r="B2860" i="13"/>
  <c r="C2859" i="13"/>
  <c r="B2859" i="13"/>
  <c r="C2858" i="13"/>
  <c r="B2858" i="13"/>
  <c r="C2857" i="13"/>
  <c r="B2857" i="13"/>
  <c r="C2856" i="13"/>
  <c r="B2856" i="13"/>
  <c r="C2855" i="13"/>
  <c r="B2855" i="13"/>
  <c r="C2854" i="13"/>
  <c r="B2854" i="13"/>
  <c r="C2853" i="13"/>
  <c r="B2853" i="13"/>
  <c r="C2852" i="13"/>
  <c r="B2852" i="13"/>
  <c r="C2851" i="13"/>
  <c r="B2851" i="13"/>
  <c r="C2849" i="13"/>
  <c r="B2849" i="13"/>
  <c r="C2848" i="13"/>
  <c r="B2848" i="13"/>
  <c r="C2847" i="13"/>
  <c r="B2847" i="13"/>
  <c r="C2846" i="13"/>
  <c r="B2846" i="13"/>
  <c r="C2845" i="13"/>
  <c r="B2845" i="13"/>
  <c r="C2844" i="13"/>
  <c r="B2844" i="13"/>
  <c r="C2843" i="13"/>
  <c r="B2843" i="13"/>
  <c r="C2842" i="13"/>
  <c r="B2842" i="13"/>
  <c r="C2841" i="13"/>
  <c r="B2841" i="13"/>
  <c r="C2840" i="13"/>
  <c r="B2840" i="13"/>
  <c r="C2839" i="13"/>
  <c r="B2839" i="13"/>
  <c r="C2838" i="13"/>
  <c r="B2838" i="13"/>
  <c r="C2837" i="13"/>
  <c r="B2837" i="13"/>
  <c r="C2836" i="13"/>
  <c r="B2836" i="13"/>
  <c r="C2835" i="13"/>
  <c r="B2835" i="13"/>
  <c r="C2834" i="13"/>
  <c r="B2834" i="13"/>
  <c r="C2833" i="13"/>
  <c r="B2833" i="13"/>
  <c r="C2832" i="13"/>
  <c r="B2832" i="13"/>
  <c r="C2831" i="13"/>
  <c r="B2831" i="13"/>
  <c r="C2830" i="13"/>
  <c r="B2830" i="13"/>
  <c r="C2829" i="13"/>
  <c r="B2829" i="13"/>
  <c r="C2828" i="13"/>
  <c r="B2828" i="13"/>
  <c r="C2827" i="13"/>
  <c r="B2827" i="13"/>
  <c r="C2826" i="13"/>
  <c r="B2826" i="13"/>
  <c r="C2825" i="13"/>
  <c r="B2825" i="13"/>
  <c r="C2824" i="13"/>
  <c r="B2824" i="13"/>
  <c r="C2823" i="13"/>
  <c r="B2823" i="13"/>
  <c r="C2822" i="13"/>
  <c r="B2822" i="13"/>
  <c r="C2821" i="13"/>
  <c r="B2821" i="13"/>
  <c r="C2820" i="13"/>
  <c r="B2820" i="13"/>
  <c r="C2819" i="13"/>
  <c r="B2819" i="13"/>
  <c r="C2818" i="13"/>
  <c r="B2818" i="13"/>
  <c r="C2817" i="13"/>
  <c r="B2817" i="13"/>
  <c r="C2816" i="13"/>
  <c r="B2816" i="13"/>
  <c r="C2815" i="13"/>
  <c r="B2815" i="13"/>
  <c r="C2814" i="13"/>
  <c r="B2814" i="13"/>
  <c r="C2813" i="13"/>
  <c r="B2813" i="13"/>
  <c r="C2812" i="13"/>
  <c r="B2812" i="13"/>
  <c r="C2811" i="13"/>
  <c r="B2811" i="13"/>
  <c r="C2810" i="13"/>
  <c r="B2810" i="13"/>
  <c r="C2809" i="13"/>
  <c r="B2809" i="13"/>
  <c r="C2808" i="13"/>
  <c r="B2808" i="13"/>
  <c r="C2807" i="13"/>
  <c r="B2807" i="13"/>
  <c r="C2806" i="13"/>
  <c r="B2806" i="13"/>
  <c r="C2805" i="13"/>
  <c r="B2805" i="13"/>
  <c r="C2804" i="13"/>
  <c r="B2804" i="13"/>
  <c r="C2803" i="13"/>
  <c r="B2803" i="13"/>
  <c r="C2802" i="13"/>
  <c r="B2802" i="13"/>
  <c r="C2801" i="13"/>
  <c r="B2801" i="13"/>
  <c r="C2800" i="13"/>
  <c r="B2800" i="13"/>
  <c r="C2799" i="13"/>
  <c r="B2799" i="13"/>
  <c r="C2798" i="13"/>
  <c r="B2798" i="13"/>
  <c r="C2797" i="13"/>
  <c r="B2797" i="13"/>
  <c r="C2796" i="13"/>
  <c r="B2796" i="13"/>
  <c r="C2795" i="13"/>
  <c r="B2795" i="13"/>
  <c r="C2794" i="13"/>
  <c r="B2794" i="13"/>
  <c r="C2793" i="13"/>
  <c r="B2793" i="13"/>
  <c r="C2792" i="13"/>
  <c r="B2792" i="13"/>
  <c r="C2791" i="13"/>
  <c r="B2791" i="13"/>
  <c r="C2790" i="13"/>
  <c r="B2790" i="13"/>
  <c r="C2789" i="13"/>
  <c r="B2789" i="13"/>
  <c r="C2788" i="13"/>
  <c r="B2788" i="13"/>
  <c r="C2787" i="13"/>
  <c r="B2787" i="13"/>
  <c r="C2786" i="13"/>
  <c r="B2786" i="13"/>
  <c r="C2785" i="13"/>
  <c r="B2785" i="13"/>
  <c r="C2784" i="13"/>
  <c r="B2784" i="13"/>
  <c r="C2783" i="13"/>
  <c r="B2783" i="13"/>
  <c r="C2782" i="13"/>
  <c r="B2782" i="13"/>
  <c r="C2781" i="13"/>
  <c r="B2781" i="13"/>
  <c r="C2780" i="13"/>
  <c r="B2780" i="13"/>
  <c r="C2779" i="13"/>
  <c r="B2779" i="13"/>
  <c r="C2778" i="13"/>
  <c r="B2778" i="13"/>
  <c r="C2777" i="13"/>
  <c r="B2777" i="13"/>
  <c r="C2776" i="13"/>
  <c r="B2776" i="13"/>
  <c r="C2775" i="13"/>
  <c r="B2775" i="13"/>
  <c r="C2774" i="13"/>
  <c r="B2774" i="13"/>
  <c r="C2773" i="13"/>
  <c r="B2773" i="13"/>
  <c r="C2772" i="13"/>
  <c r="B2772" i="13"/>
  <c r="C2771" i="13"/>
  <c r="B2771" i="13"/>
  <c r="C2770" i="13"/>
  <c r="B2770" i="13"/>
  <c r="C2769" i="13"/>
  <c r="B2769" i="13"/>
  <c r="C2768" i="13"/>
  <c r="B2768" i="13"/>
  <c r="C2767" i="13"/>
  <c r="B2767" i="13"/>
  <c r="C2766" i="13"/>
  <c r="B2766" i="13"/>
  <c r="C2765" i="13"/>
  <c r="B2765" i="13"/>
  <c r="C2764" i="13"/>
  <c r="B2764" i="13"/>
  <c r="C2763" i="13"/>
  <c r="B2763" i="13"/>
  <c r="C2762" i="13"/>
  <c r="B2762" i="13"/>
  <c r="C2761" i="13"/>
  <c r="B2761" i="13"/>
  <c r="C2760" i="13"/>
  <c r="B2760" i="13"/>
  <c r="C2759" i="13"/>
  <c r="B2759" i="13"/>
  <c r="C2758" i="13"/>
  <c r="B2758" i="13"/>
  <c r="C2757" i="13"/>
  <c r="B2757" i="13"/>
  <c r="C2756" i="13"/>
  <c r="B2756" i="13"/>
  <c r="C2755" i="13"/>
  <c r="B2755" i="13"/>
  <c r="C2754" i="13"/>
  <c r="B2754" i="13"/>
  <c r="C2753" i="13"/>
  <c r="B2753" i="13"/>
  <c r="C2752" i="13"/>
  <c r="B2752" i="13"/>
  <c r="C2751" i="13"/>
  <c r="B2751" i="13"/>
  <c r="C2750" i="13"/>
  <c r="B2750" i="13"/>
  <c r="C2749" i="13"/>
  <c r="B2749" i="13"/>
  <c r="C2748" i="13"/>
  <c r="B2748" i="13"/>
  <c r="C2747" i="13"/>
  <c r="B2747" i="13"/>
  <c r="C2746" i="13"/>
  <c r="B2746" i="13"/>
  <c r="C2745" i="13"/>
  <c r="B2745" i="13"/>
  <c r="C2744" i="13"/>
  <c r="B2744" i="13"/>
  <c r="C2743" i="13"/>
  <c r="B2743" i="13"/>
  <c r="C2742" i="13"/>
  <c r="B2742" i="13"/>
  <c r="C2741" i="13"/>
  <c r="B2741" i="13"/>
  <c r="C2740" i="13"/>
  <c r="B2740" i="13"/>
  <c r="C2739" i="13"/>
  <c r="B2739" i="13"/>
  <c r="C2738" i="13"/>
  <c r="B2738" i="13"/>
  <c r="C2737" i="13"/>
  <c r="B2737" i="13"/>
  <c r="C2736" i="13"/>
  <c r="B2736" i="13"/>
  <c r="C2735" i="13"/>
  <c r="B2735" i="13"/>
  <c r="C2734" i="13"/>
  <c r="B2734" i="13"/>
  <c r="C2733" i="13"/>
  <c r="B2733" i="13"/>
  <c r="C2732" i="13"/>
  <c r="B2732" i="13"/>
  <c r="C2731" i="13"/>
  <c r="B2731" i="13"/>
  <c r="C2730" i="13"/>
  <c r="B2730" i="13"/>
  <c r="C2729" i="13"/>
  <c r="B2729" i="13"/>
  <c r="C2728" i="13"/>
  <c r="B2728" i="13"/>
  <c r="C2727" i="13"/>
  <c r="B2727" i="13"/>
  <c r="C2726" i="13"/>
  <c r="B2726" i="13"/>
  <c r="C2725" i="13"/>
  <c r="B2725" i="13"/>
  <c r="C2724" i="13"/>
  <c r="B2724" i="13"/>
  <c r="C2723" i="13"/>
  <c r="B2723" i="13"/>
  <c r="C2722" i="13"/>
  <c r="B2722" i="13"/>
  <c r="C2721" i="13"/>
  <c r="B2721" i="13"/>
  <c r="C2720" i="13"/>
  <c r="B2720" i="13"/>
  <c r="C2719" i="13"/>
  <c r="B2719" i="13"/>
  <c r="C2718" i="13"/>
  <c r="B2718" i="13"/>
  <c r="C2717" i="13"/>
  <c r="B2717" i="13"/>
  <c r="C2716" i="13"/>
  <c r="B2716" i="13"/>
  <c r="C2715" i="13"/>
  <c r="B2715" i="13"/>
  <c r="C2714" i="13"/>
  <c r="B2714" i="13"/>
  <c r="C2713" i="13"/>
  <c r="B2713" i="13"/>
  <c r="C2712" i="13"/>
  <c r="B2712" i="13"/>
  <c r="C2711" i="13"/>
  <c r="B2711" i="13"/>
  <c r="C2710" i="13"/>
  <c r="B2710" i="13"/>
  <c r="C2709" i="13"/>
  <c r="B2709" i="13"/>
  <c r="C2708" i="13"/>
  <c r="B2708" i="13"/>
  <c r="C2707" i="13"/>
  <c r="B2707" i="13"/>
  <c r="C2706" i="13"/>
  <c r="B2706" i="13"/>
  <c r="C2705" i="13"/>
  <c r="B2705" i="13"/>
  <c r="C2704" i="13"/>
  <c r="B2704" i="13"/>
  <c r="C2703" i="13"/>
  <c r="B2703" i="13"/>
  <c r="C2701" i="13"/>
  <c r="B2701" i="13"/>
  <c r="C2700" i="13"/>
  <c r="B2700" i="13"/>
  <c r="C2699" i="13"/>
  <c r="B2699" i="13"/>
  <c r="C2698" i="13"/>
  <c r="B2698" i="13"/>
  <c r="C2697" i="13"/>
  <c r="B2697" i="13"/>
  <c r="C2696" i="13"/>
  <c r="B2696" i="13"/>
  <c r="C2695" i="13"/>
  <c r="B2695" i="13"/>
  <c r="C2694" i="13"/>
  <c r="B2694" i="13"/>
  <c r="C2693" i="13"/>
  <c r="B2693" i="13"/>
  <c r="C2692" i="13"/>
  <c r="B2692" i="13"/>
  <c r="C2691" i="13"/>
  <c r="B2691" i="13"/>
  <c r="C2690" i="13"/>
  <c r="B2690" i="13"/>
  <c r="C2689" i="13"/>
  <c r="B2689" i="13"/>
  <c r="C2688" i="13"/>
  <c r="B2688" i="13"/>
  <c r="C2687" i="13"/>
  <c r="B2687" i="13"/>
  <c r="C2686" i="13"/>
  <c r="B2686" i="13"/>
  <c r="C2685" i="13"/>
  <c r="B2685" i="13"/>
  <c r="C2684" i="13"/>
  <c r="B2684" i="13"/>
  <c r="C2683" i="13"/>
  <c r="B2683" i="13"/>
  <c r="C2682" i="13"/>
  <c r="B2682" i="13"/>
  <c r="C2681" i="13"/>
  <c r="B2681" i="13"/>
  <c r="C2680" i="13"/>
  <c r="B2680" i="13"/>
  <c r="C2679" i="13"/>
  <c r="B2679" i="13"/>
  <c r="C2678" i="13"/>
  <c r="B2678" i="13"/>
  <c r="C2677" i="13"/>
  <c r="B2677" i="13"/>
  <c r="C2676" i="13"/>
  <c r="B2676" i="13"/>
  <c r="C2675" i="13"/>
  <c r="B2675" i="13"/>
  <c r="C2674" i="13"/>
  <c r="B2674" i="13"/>
  <c r="C2673" i="13"/>
  <c r="B2673" i="13"/>
  <c r="C2672" i="13"/>
  <c r="B2672" i="13"/>
  <c r="C2671" i="13"/>
  <c r="B2671" i="13"/>
  <c r="C2670" i="13"/>
  <c r="B2670" i="13"/>
  <c r="C2669" i="13"/>
  <c r="B2669" i="13"/>
  <c r="C2668" i="13"/>
  <c r="B2668" i="13"/>
  <c r="C2667" i="13"/>
  <c r="B2667" i="13"/>
  <c r="C2666" i="13"/>
  <c r="B2666" i="13"/>
  <c r="C2665" i="13"/>
  <c r="B2665" i="13"/>
  <c r="C2664" i="13"/>
  <c r="B2664" i="13"/>
  <c r="C2663" i="13"/>
  <c r="B2663" i="13"/>
  <c r="C2662" i="13"/>
  <c r="B2662" i="13"/>
  <c r="C2661" i="13"/>
  <c r="B2661" i="13"/>
  <c r="C2660" i="13"/>
  <c r="B2660" i="13"/>
  <c r="C2659" i="13"/>
  <c r="B2659" i="13"/>
  <c r="C2658" i="13"/>
  <c r="B2658" i="13"/>
  <c r="C2657" i="13"/>
  <c r="B2657" i="13"/>
  <c r="C2656" i="13"/>
  <c r="B2656" i="13"/>
  <c r="C2655" i="13"/>
  <c r="B2655" i="13"/>
  <c r="C2654" i="13"/>
  <c r="B2654" i="13"/>
  <c r="C2653" i="13"/>
  <c r="B2653" i="13"/>
  <c r="C2652" i="13"/>
  <c r="B2652" i="13"/>
  <c r="C2651" i="13"/>
  <c r="B2651" i="13"/>
  <c r="C2650" i="13"/>
  <c r="B2650" i="13"/>
  <c r="C2649" i="13"/>
  <c r="B2649" i="13"/>
  <c r="C2648" i="13"/>
  <c r="B2648" i="13"/>
  <c r="C2647" i="13"/>
  <c r="B2647" i="13"/>
  <c r="C2646" i="13"/>
  <c r="B2646" i="13"/>
  <c r="C2645" i="13"/>
  <c r="B2645" i="13"/>
  <c r="C2644" i="13"/>
  <c r="B2644" i="13"/>
  <c r="C2643" i="13"/>
  <c r="B2643" i="13"/>
  <c r="C2642" i="13"/>
  <c r="B2642" i="13"/>
  <c r="C2641" i="13"/>
  <c r="B2641" i="13"/>
  <c r="C2640" i="13"/>
  <c r="B2640" i="13"/>
  <c r="C2639" i="13"/>
  <c r="B2639" i="13"/>
  <c r="C2638" i="13"/>
  <c r="B2638" i="13"/>
  <c r="C2637" i="13"/>
  <c r="B2637" i="13"/>
  <c r="C2636" i="13"/>
  <c r="B2636" i="13"/>
  <c r="C2635" i="13"/>
  <c r="B2635" i="13"/>
  <c r="C2634" i="13"/>
  <c r="B2634" i="13"/>
  <c r="C2633" i="13"/>
  <c r="B2633" i="13"/>
  <c r="C2632" i="13"/>
  <c r="B2632" i="13"/>
  <c r="C2631" i="13"/>
  <c r="B2631" i="13"/>
  <c r="C2630" i="13"/>
  <c r="B2630" i="13"/>
  <c r="C2629" i="13"/>
  <c r="B2629" i="13"/>
  <c r="C2628" i="13"/>
  <c r="B2628" i="13"/>
  <c r="C2627" i="13"/>
  <c r="B2627" i="13"/>
  <c r="C2626" i="13"/>
  <c r="B2626" i="13"/>
  <c r="C2625" i="13"/>
  <c r="B2625" i="13"/>
  <c r="C2624" i="13"/>
  <c r="B2624" i="13"/>
  <c r="C2623" i="13"/>
  <c r="B2623" i="13"/>
  <c r="C2622" i="13"/>
  <c r="B2622" i="13"/>
  <c r="C2621" i="13"/>
  <c r="B2621" i="13"/>
  <c r="C2620" i="13"/>
  <c r="B2620" i="13"/>
  <c r="C2619" i="13"/>
  <c r="B2619" i="13"/>
  <c r="C2618" i="13"/>
  <c r="B2618" i="13"/>
  <c r="C2617" i="13"/>
  <c r="B2617" i="13"/>
  <c r="C2616" i="13"/>
  <c r="B2616" i="13"/>
  <c r="C2615" i="13"/>
  <c r="B2615" i="13"/>
  <c r="C2614" i="13"/>
  <c r="B2614" i="13"/>
  <c r="C2613" i="13"/>
  <c r="B2613" i="13"/>
  <c r="C2612" i="13"/>
  <c r="B2612" i="13"/>
  <c r="C2611" i="13"/>
  <c r="B2611" i="13"/>
  <c r="C2610" i="13"/>
  <c r="B2610" i="13"/>
  <c r="C2609" i="13"/>
  <c r="B2609" i="13"/>
  <c r="C2608" i="13"/>
  <c r="B2608" i="13"/>
  <c r="C2607" i="13"/>
  <c r="B2607" i="13"/>
  <c r="C2606" i="13"/>
  <c r="B2606" i="13"/>
  <c r="C2605" i="13"/>
  <c r="B2605" i="13"/>
  <c r="C2604" i="13"/>
  <c r="B2604" i="13"/>
  <c r="C2603" i="13"/>
  <c r="B2603" i="13"/>
  <c r="C2602" i="13"/>
  <c r="B2602" i="13"/>
  <c r="C2601" i="13"/>
  <c r="B2601" i="13"/>
  <c r="C2600" i="13"/>
  <c r="B2600" i="13"/>
  <c r="C2599" i="13"/>
  <c r="B2599" i="13"/>
  <c r="C2598" i="13"/>
  <c r="B2598" i="13"/>
  <c r="C2597" i="13"/>
  <c r="B2597" i="13"/>
  <c r="C2596" i="13"/>
  <c r="B2596" i="13"/>
  <c r="C2595" i="13"/>
  <c r="B2595" i="13"/>
  <c r="C2594" i="13"/>
  <c r="B2594" i="13"/>
  <c r="C2593" i="13"/>
  <c r="B2593" i="13"/>
  <c r="C2592" i="13"/>
  <c r="B2592" i="13"/>
  <c r="C2591" i="13"/>
  <c r="B2591" i="13"/>
  <c r="C2590" i="13"/>
  <c r="B2590" i="13"/>
  <c r="C2589" i="13"/>
  <c r="B2589" i="13"/>
  <c r="C2588" i="13"/>
  <c r="B2588" i="13"/>
  <c r="C2587" i="13"/>
  <c r="B2587" i="13"/>
  <c r="C2586" i="13"/>
  <c r="B2586" i="13"/>
  <c r="C2585" i="13"/>
  <c r="B2585" i="13"/>
  <c r="C2584" i="13"/>
  <c r="B2584" i="13"/>
  <c r="C2583" i="13"/>
  <c r="B2583" i="13"/>
  <c r="C2582" i="13"/>
  <c r="B2582" i="13"/>
  <c r="C2581" i="13"/>
  <c r="B2581" i="13"/>
  <c r="C2580" i="13"/>
  <c r="B2580" i="13"/>
  <c r="C2579" i="13"/>
  <c r="B2579" i="13"/>
  <c r="C2578" i="13"/>
  <c r="B2578" i="13"/>
  <c r="C2577" i="13"/>
  <c r="B2577" i="13"/>
  <c r="C2576" i="13"/>
  <c r="B2576" i="13"/>
  <c r="C2575" i="13"/>
  <c r="B2575" i="13"/>
  <c r="C2574" i="13"/>
  <c r="B2574" i="13"/>
  <c r="C2573" i="13"/>
  <c r="B2573" i="13"/>
  <c r="C2572" i="13"/>
  <c r="B2572" i="13"/>
  <c r="C2571" i="13"/>
  <c r="B2571" i="13"/>
  <c r="C2570" i="13"/>
  <c r="B2570" i="13"/>
  <c r="C2569" i="13"/>
  <c r="B2569" i="13"/>
  <c r="C2568" i="13"/>
  <c r="B2568" i="13"/>
  <c r="C2567" i="13"/>
  <c r="B2567" i="13"/>
  <c r="C2566" i="13"/>
  <c r="B2566" i="13"/>
  <c r="C2565" i="13"/>
  <c r="B2565" i="13"/>
  <c r="C2564" i="13"/>
  <c r="B2564" i="13"/>
  <c r="C2563" i="13"/>
  <c r="B2563" i="13"/>
  <c r="C2562" i="13"/>
  <c r="B2562" i="13"/>
  <c r="C2561" i="13"/>
  <c r="B2561" i="13"/>
  <c r="C2560" i="13"/>
  <c r="B2560" i="13"/>
  <c r="C2559" i="13"/>
  <c r="B2559" i="13"/>
  <c r="C2558" i="13"/>
  <c r="B2558" i="13"/>
  <c r="C2557" i="13"/>
  <c r="B2557" i="13"/>
  <c r="C2556" i="13"/>
  <c r="B2556" i="13"/>
  <c r="C2555" i="13"/>
  <c r="B2555" i="13"/>
  <c r="C2553" i="13"/>
  <c r="B2553" i="13"/>
  <c r="C2552" i="13"/>
  <c r="B2552" i="13"/>
  <c r="C2551" i="13"/>
  <c r="B2551" i="13"/>
  <c r="C2550" i="13"/>
  <c r="B2550" i="13"/>
  <c r="C2549" i="13"/>
  <c r="B2549" i="13"/>
  <c r="C2548" i="13"/>
  <c r="B2548" i="13"/>
  <c r="C2547" i="13"/>
  <c r="B2547" i="13"/>
  <c r="C2546" i="13"/>
  <c r="B2546" i="13"/>
  <c r="C2545" i="13"/>
  <c r="B2545" i="13"/>
  <c r="C2544" i="13"/>
  <c r="B2544" i="13"/>
  <c r="C2543" i="13"/>
  <c r="B2543" i="13"/>
  <c r="C2542" i="13"/>
  <c r="B2542" i="13"/>
  <c r="C2541" i="13"/>
  <c r="B2541" i="13"/>
  <c r="C2540" i="13"/>
  <c r="B2540" i="13"/>
  <c r="C2539" i="13"/>
  <c r="B2539" i="13"/>
  <c r="C2538" i="13"/>
  <c r="B2538" i="13"/>
  <c r="C2537" i="13"/>
  <c r="B2537" i="13"/>
  <c r="C2536" i="13"/>
  <c r="B2536" i="13"/>
  <c r="C2535" i="13"/>
  <c r="B2535" i="13"/>
  <c r="C2534" i="13"/>
  <c r="B2534" i="13"/>
  <c r="C2533" i="13"/>
  <c r="B2533" i="13"/>
  <c r="C2532" i="13"/>
  <c r="B2532" i="13"/>
  <c r="C2531" i="13"/>
  <c r="B2531" i="13"/>
  <c r="C2530" i="13"/>
  <c r="B2530" i="13"/>
  <c r="C2529" i="13"/>
  <c r="B2529" i="13"/>
  <c r="C2528" i="13"/>
  <c r="B2528" i="13"/>
  <c r="C2527" i="13"/>
  <c r="B2527" i="13"/>
  <c r="C2526" i="13"/>
  <c r="B2526" i="13"/>
  <c r="C2525" i="13"/>
  <c r="B2525" i="13"/>
  <c r="C2524" i="13"/>
  <c r="B2524" i="13"/>
  <c r="C2523" i="13"/>
  <c r="B2523" i="13"/>
  <c r="C2522" i="13"/>
  <c r="B2522" i="13"/>
  <c r="C2521" i="13"/>
  <c r="B2521" i="13"/>
  <c r="C2520" i="13"/>
  <c r="B2520" i="13"/>
  <c r="C2519" i="13"/>
  <c r="B2519" i="13"/>
  <c r="C2518" i="13"/>
  <c r="B2518" i="13"/>
  <c r="C2517" i="13"/>
  <c r="B2517" i="13"/>
  <c r="C2516" i="13"/>
  <c r="B2516" i="13"/>
  <c r="C2515" i="13"/>
  <c r="B2515" i="13"/>
  <c r="C2514" i="13"/>
  <c r="B2514" i="13"/>
  <c r="C2513" i="13"/>
  <c r="B2513" i="13"/>
  <c r="C2512" i="13"/>
  <c r="B2512" i="13"/>
  <c r="C2511" i="13"/>
  <c r="B2511" i="13"/>
  <c r="C2510" i="13"/>
  <c r="B2510" i="13"/>
  <c r="C2509" i="13"/>
  <c r="B2509" i="13"/>
  <c r="C2508" i="13"/>
  <c r="B2508" i="13"/>
  <c r="C2507" i="13"/>
  <c r="B2507" i="13"/>
  <c r="C2506" i="13"/>
  <c r="B2506" i="13"/>
  <c r="C2505" i="13"/>
  <c r="B2505" i="13"/>
  <c r="C2504" i="13"/>
  <c r="B2504" i="13"/>
  <c r="C2503" i="13"/>
  <c r="B2503" i="13"/>
  <c r="C2502" i="13"/>
  <c r="B2502" i="13"/>
  <c r="C2501" i="13"/>
  <c r="B2501" i="13"/>
  <c r="C2500" i="13"/>
  <c r="B2500" i="13"/>
  <c r="C2499" i="13"/>
  <c r="B2499" i="13"/>
  <c r="C2498" i="13"/>
  <c r="B2498" i="13"/>
  <c r="C2497" i="13"/>
  <c r="B2497" i="13"/>
  <c r="C2496" i="13"/>
  <c r="B2496" i="13"/>
  <c r="C2495" i="13"/>
  <c r="B2495" i="13"/>
  <c r="C2494" i="13"/>
  <c r="B2494" i="13"/>
  <c r="C2493" i="13"/>
  <c r="B2493" i="13"/>
  <c r="C2492" i="13"/>
  <c r="B2492" i="13"/>
  <c r="C2491" i="13"/>
  <c r="B2491" i="13"/>
  <c r="C2490" i="13"/>
  <c r="B2490" i="13"/>
  <c r="C2489" i="13"/>
  <c r="B2489" i="13"/>
  <c r="C2488" i="13"/>
  <c r="B2488" i="13"/>
  <c r="C2487" i="13"/>
  <c r="B2487" i="13"/>
  <c r="C2486" i="13"/>
  <c r="B2486" i="13"/>
  <c r="C2485" i="13"/>
  <c r="B2485" i="13"/>
  <c r="C2484" i="13"/>
  <c r="B2484" i="13"/>
  <c r="C2483" i="13"/>
  <c r="B2483" i="13"/>
  <c r="C2482" i="13"/>
  <c r="B2482" i="13"/>
  <c r="C2481" i="13"/>
  <c r="B2481" i="13"/>
  <c r="C2480" i="13"/>
  <c r="B2480" i="13"/>
  <c r="C2479" i="13"/>
  <c r="B2479" i="13"/>
  <c r="C2478" i="13"/>
  <c r="B2478" i="13"/>
  <c r="C2477" i="13"/>
  <c r="B2477" i="13"/>
  <c r="C2476" i="13"/>
  <c r="B2476" i="13"/>
  <c r="C2475" i="13"/>
  <c r="B2475" i="13"/>
  <c r="C2474" i="13"/>
  <c r="B2474" i="13"/>
  <c r="C2473" i="13"/>
  <c r="B2473" i="13"/>
  <c r="C2472" i="13"/>
  <c r="B2472" i="13"/>
  <c r="C2471" i="13"/>
  <c r="B2471" i="13"/>
  <c r="C2470" i="13"/>
  <c r="B2470" i="13"/>
  <c r="C2469" i="13"/>
  <c r="B2469" i="13"/>
  <c r="C2468" i="13"/>
  <c r="B2468" i="13"/>
  <c r="C2467" i="13"/>
  <c r="B2467" i="13"/>
  <c r="C2466" i="13"/>
  <c r="B2466" i="13"/>
  <c r="C2465" i="13"/>
  <c r="B2465" i="13"/>
  <c r="C2464" i="13"/>
  <c r="B2464" i="13"/>
  <c r="C2463" i="13"/>
  <c r="B2463" i="13"/>
  <c r="C2462" i="13"/>
  <c r="B2462" i="13"/>
  <c r="C2461" i="13"/>
  <c r="B2461" i="13"/>
  <c r="C2460" i="13"/>
  <c r="B2460" i="13"/>
  <c r="C2459" i="13"/>
  <c r="B2459" i="13"/>
  <c r="C2458" i="13"/>
  <c r="B2458" i="13"/>
  <c r="C2457" i="13"/>
  <c r="B2457" i="13"/>
  <c r="C2456" i="13"/>
  <c r="B2456" i="13"/>
  <c r="C2455" i="13"/>
  <c r="B2455" i="13"/>
  <c r="C2454" i="13"/>
  <c r="B2454" i="13"/>
  <c r="C2453" i="13"/>
  <c r="B2453" i="13"/>
  <c r="C2452" i="13"/>
  <c r="B2452" i="13"/>
  <c r="C2451" i="13"/>
  <c r="B2451" i="13"/>
  <c r="C2450" i="13"/>
  <c r="B2450" i="13"/>
  <c r="C2449" i="13"/>
  <c r="B2449" i="13"/>
  <c r="C2448" i="13"/>
  <c r="B2448" i="13"/>
  <c r="C2447" i="13"/>
  <c r="B2447" i="13"/>
  <c r="C2446" i="13"/>
  <c r="B2446" i="13"/>
  <c r="C2445" i="13"/>
  <c r="B2445" i="13"/>
  <c r="C2444" i="13"/>
  <c r="B2444" i="13"/>
  <c r="C2443" i="13"/>
  <c r="B2443" i="13"/>
  <c r="C2442" i="13"/>
  <c r="B2442" i="13"/>
  <c r="C2441" i="13"/>
  <c r="B2441" i="13"/>
  <c r="C2440" i="13"/>
  <c r="B2440" i="13"/>
  <c r="C2439" i="13"/>
  <c r="B2439" i="13"/>
  <c r="C2438" i="13"/>
  <c r="B2438" i="13"/>
  <c r="C2437" i="13"/>
  <c r="B2437" i="13"/>
  <c r="C2436" i="13"/>
  <c r="B2436" i="13"/>
  <c r="C2435" i="13"/>
  <c r="B2435" i="13"/>
  <c r="C2434" i="13"/>
  <c r="B2434" i="13"/>
  <c r="C2433" i="13"/>
  <c r="B2433" i="13"/>
  <c r="C2432" i="13"/>
  <c r="B2432" i="13"/>
  <c r="C2431" i="13"/>
  <c r="B2431" i="13"/>
  <c r="C2430" i="13"/>
  <c r="B2430" i="13"/>
  <c r="C2429" i="13"/>
  <c r="B2429" i="13"/>
  <c r="C2428" i="13"/>
  <c r="B2428" i="13"/>
  <c r="C2427" i="13"/>
  <c r="B2427" i="13"/>
  <c r="C2426" i="13"/>
  <c r="B2426" i="13"/>
  <c r="C2425" i="13"/>
  <c r="B2425" i="13"/>
  <c r="C2424" i="13"/>
  <c r="B2424" i="13"/>
  <c r="C2423" i="13"/>
  <c r="B2423" i="13"/>
  <c r="C2422" i="13"/>
  <c r="B2422" i="13"/>
  <c r="C2421" i="13"/>
  <c r="B2421" i="13"/>
  <c r="C2420" i="13"/>
  <c r="B2420" i="13"/>
  <c r="C2419" i="13"/>
  <c r="B2419" i="13"/>
  <c r="C2418" i="13"/>
  <c r="B2418" i="13"/>
  <c r="C2417" i="13"/>
  <c r="B2417" i="13"/>
  <c r="C2416" i="13"/>
  <c r="B2416" i="13"/>
  <c r="C2415" i="13"/>
  <c r="B2415" i="13"/>
  <c r="C2414" i="13"/>
  <c r="B2414" i="13"/>
  <c r="C2413" i="13"/>
  <c r="B2413" i="13"/>
  <c r="C2412" i="13"/>
  <c r="B2412" i="13"/>
  <c r="C2411" i="13"/>
  <c r="B2411" i="13"/>
  <c r="C2410" i="13"/>
  <c r="B2410" i="13"/>
  <c r="C2409" i="13"/>
  <c r="B2409" i="13"/>
  <c r="C2408" i="13"/>
  <c r="B2408" i="13"/>
  <c r="C2407" i="13"/>
  <c r="B2407" i="13"/>
  <c r="C2405" i="13"/>
  <c r="B2405" i="13"/>
  <c r="C2404" i="13"/>
  <c r="B2404" i="13"/>
  <c r="C2403" i="13"/>
  <c r="B2403" i="13"/>
  <c r="C2402" i="13"/>
  <c r="B2402" i="13"/>
  <c r="C2401" i="13"/>
  <c r="B2401" i="13"/>
  <c r="C2400" i="13"/>
  <c r="B2400" i="13"/>
  <c r="C2399" i="13"/>
  <c r="B2399" i="13"/>
  <c r="C2398" i="13"/>
  <c r="B2398" i="13"/>
  <c r="C2397" i="13"/>
  <c r="B2397" i="13"/>
  <c r="C2396" i="13"/>
  <c r="B2396" i="13"/>
  <c r="C2395" i="13"/>
  <c r="B2395" i="13"/>
  <c r="C2394" i="13"/>
  <c r="B2394" i="13"/>
  <c r="C2393" i="13"/>
  <c r="B2393" i="13"/>
  <c r="C2392" i="13"/>
  <c r="B2392" i="13"/>
  <c r="C2391" i="13"/>
  <c r="B2391" i="13"/>
  <c r="C2390" i="13"/>
  <c r="B2390" i="13"/>
  <c r="C2389" i="13"/>
  <c r="B2389" i="13"/>
  <c r="C2388" i="13"/>
  <c r="B2388" i="13"/>
  <c r="C2387" i="13"/>
  <c r="B2387" i="13"/>
  <c r="C2386" i="13"/>
  <c r="B2386" i="13"/>
  <c r="C2385" i="13"/>
  <c r="B2385" i="13"/>
  <c r="C2384" i="13"/>
  <c r="B2384" i="13"/>
  <c r="C2383" i="13"/>
  <c r="B2383" i="13"/>
  <c r="C2382" i="13"/>
  <c r="B2382" i="13"/>
  <c r="C2381" i="13"/>
  <c r="B2381" i="13"/>
  <c r="C2380" i="13"/>
  <c r="B2380" i="13"/>
  <c r="C2379" i="13"/>
  <c r="B2379" i="13"/>
  <c r="C2378" i="13"/>
  <c r="B2378" i="13"/>
  <c r="C2377" i="13"/>
  <c r="B2377" i="13"/>
  <c r="C2376" i="13"/>
  <c r="B2376" i="13"/>
  <c r="C2375" i="13"/>
  <c r="B2375" i="13"/>
  <c r="C2374" i="13"/>
  <c r="B2374" i="13"/>
  <c r="C2373" i="13"/>
  <c r="B2373" i="13"/>
  <c r="C2372" i="13"/>
  <c r="B2372" i="13"/>
  <c r="C2371" i="13"/>
  <c r="B2371" i="13"/>
  <c r="C2370" i="13"/>
  <c r="B2370" i="13"/>
  <c r="C2369" i="13"/>
  <c r="B2369" i="13"/>
  <c r="C2368" i="13"/>
  <c r="B2368" i="13"/>
  <c r="C2367" i="13"/>
  <c r="B2367" i="13"/>
  <c r="C2366" i="13"/>
  <c r="B2366" i="13"/>
  <c r="C2365" i="13"/>
  <c r="B2365" i="13"/>
  <c r="C2364" i="13"/>
  <c r="B2364" i="13"/>
  <c r="C2363" i="13"/>
  <c r="B2363" i="13"/>
  <c r="C2362" i="13"/>
  <c r="B2362" i="13"/>
  <c r="C2361" i="13"/>
  <c r="B2361" i="13"/>
  <c r="C2360" i="13"/>
  <c r="B2360" i="13"/>
  <c r="C2359" i="13"/>
  <c r="B2359" i="13"/>
  <c r="C2358" i="13"/>
  <c r="B2358" i="13"/>
  <c r="C2357" i="13"/>
  <c r="B2357" i="13"/>
  <c r="C2356" i="13"/>
  <c r="B2356" i="13"/>
  <c r="C2355" i="13"/>
  <c r="B2355" i="13"/>
  <c r="C2354" i="13"/>
  <c r="B2354" i="13"/>
  <c r="C2353" i="13"/>
  <c r="B2353" i="13"/>
  <c r="C2352" i="13"/>
  <c r="B2352" i="13"/>
  <c r="C2351" i="13"/>
  <c r="B2351" i="13"/>
  <c r="C2350" i="13"/>
  <c r="B2350" i="13"/>
  <c r="C2349" i="13"/>
  <c r="B2349" i="13"/>
  <c r="C2348" i="13"/>
  <c r="B2348" i="13"/>
  <c r="C2347" i="13"/>
  <c r="B2347" i="13"/>
  <c r="C2346" i="13"/>
  <c r="B2346" i="13"/>
  <c r="C2345" i="13"/>
  <c r="B2345" i="13"/>
  <c r="C2344" i="13"/>
  <c r="B2344" i="13"/>
  <c r="C2343" i="13"/>
  <c r="B2343" i="13"/>
  <c r="C2342" i="13"/>
  <c r="B2342" i="13"/>
  <c r="C2341" i="13"/>
  <c r="B2341" i="13"/>
  <c r="C2340" i="13"/>
  <c r="B2340" i="13"/>
  <c r="C2339" i="13"/>
  <c r="B2339" i="13"/>
  <c r="C2338" i="13"/>
  <c r="B2338" i="13"/>
  <c r="C2337" i="13"/>
  <c r="B2337" i="13"/>
  <c r="C2336" i="13"/>
  <c r="B2336" i="13"/>
  <c r="C2335" i="13"/>
  <c r="B2335" i="13"/>
  <c r="C2334" i="13"/>
  <c r="B2334" i="13"/>
  <c r="C2333" i="13"/>
  <c r="B2333" i="13"/>
  <c r="C2332" i="13"/>
  <c r="B2332" i="13"/>
  <c r="C2331" i="13"/>
  <c r="B2331" i="13"/>
  <c r="C2330" i="13"/>
  <c r="B2330" i="13"/>
  <c r="C2329" i="13"/>
  <c r="B2329" i="13"/>
  <c r="C2328" i="13"/>
  <c r="B2328" i="13"/>
  <c r="C2327" i="13"/>
  <c r="B2327" i="13"/>
  <c r="C2326" i="13"/>
  <c r="B2326" i="13"/>
  <c r="C2325" i="13"/>
  <c r="B2325" i="13"/>
  <c r="C2324" i="13"/>
  <c r="B2324" i="13"/>
  <c r="C2323" i="13"/>
  <c r="B2323" i="13"/>
  <c r="C2322" i="13"/>
  <c r="B2322" i="13"/>
  <c r="C2321" i="13"/>
  <c r="B2321" i="13"/>
  <c r="C2320" i="13"/>
  <c r="B2320" i="13"/>
  <c r="C2319" i="13"/>
  <c r="B2319" i="13"/>
  <c r="C2318" i="13"/>
  <c r="B2318" i="13"/>
  <c r="C2317" i="13"/>
  <c r="B2317" i="13"/>
  <c r="C2316" i="13"/>
  <c r="B2316" i="13"/>
  <c r="C2315" i="13"/>
  <c r="B2315" i="13"/>
  <c r="C2314" i="13"/>
  <c r="B2314" i="13"/>
  <c r="C2313" i="13"/>
  <c r="B2313" i="13"/>
  <c r="C2312" i="13"/>
  <c r="B2312" i="13"/>
  <c r="C2311" i="13"/>
  <c r="B2311" i="13"/>
  <c r="C2310" i="13"/>
  <c r="B2310" i="13"/>
  <c r="C2309" i="13"/>
  <c r="B2309" i="13"/>
  <c r="C2308" i="13"/>
  <c r="B2308" i="13"/>
  <c r="C2307" i="13"/>
  <c r="B2307" i="13"/>
  <c r="C2306" i="13"/>
  <c r="B2306" i="13"/>
  <c r="C2305" i="13"/>
  <c r="B2305" i="13"/>
  <c r="C2304" i="13"/>
  <c r="B2304" i="13"/>
  <c r="C2303" i="13"/>
  <c r="B2303" i="13"/>
  <c r="C2302" i="13"/>
  <c r="B2302" i="13"/>
  <c r="C2301" i="13"/>
  <c r="B2301" i="13"/>
  <c r="C2300" i="13"/>
  <c r="B2300" i="13"/>
  <c r="C2299" i="13"/>
  <c r="B2299" i="13"/>
  <c r="C2298" i="13"/>
  <c r="B2298" i="13"/>
  <c r="C2297" i="13"/>
  <c r="B2297" i="13"/>
  <c r="C2296" i="13"/>
  <c r="B2296" i="13"/>
  <c r="C2295" i="13"/>
  <c r="B2295" i="13"/>
  <c r="C2294" i="13"/>
  <c r="B2294" i="13"/>
  <c r="C2293" i="13"/>
  <c r="B2293" i="13"/>
  <c r="C2292" i="13"/>
  <c r="B2292" i="13"/>
  <c r="C2291" i="13"/>
  <c r="B2291" i="13"/>
  <c r="C2290" i="13"/>
  <c r="B2290" i="13"/>
  <c r="C2289" i="13"/>
  <c r="B2289" i="13"/>
  <c r="C2288" i="13"/>
  <c r="B2288" i="13"/>
  <c r="C2287" i="13"/>
  <c r="B2287" i="13"/>
  <c r="C2286" i="13"/>
  <c r="B2286" i="13"/>
  <c r="C2285" i="13"/>
  <c r="B2285" i="13"/>
  <c r="C2284" i="13"/>
  <c r="B2284" i="13"/>
  <c r="C2283" i="13"/>
  <c r="B2283" i="13"/>
  <c r="C2282" i="13"/>
  <c r="B2282" i="13"/>
  <c r="C2281" i="13"/>
  <c r="B2281" i="13"/>
  <c r="C2280" i="13"/>
  <c r="B2280" i="13"/>
  <c r="C2279" i="13"/>
  <c r="B2279" i="13"/>
  <c r="C2278" i="13"/>
  <c r="B2278" i="13"/>
  <c r="C2277" i="13"/>
  <c r="B2277" i="13"/>
  <c r="C2276" i="13"/>
  <c r="B2276" i="13"/>
  <c r="C2275" i="13"/>
  <c r="B2275" i="13"/>
  <c r="C2274" i="13"/>
  <c r="B2274" i="13"/>
  <c r="C2273" i="13"/>
  <c r="B2273" i="13"/>
  <c r="C2272" i="13"/>
  <c r="B2272" i="13"/>
  <c r="C2271" i="13"/>
  <c r="B2271" i="13"/>
  <c r="C2270" i="13"/>
  <c r="B2270" i="13"/>
  <c r="C2269" i="13"/>
  <c r="B2269" i="13"/>
  <c r="C2268" i="13"/>
  <c r="B2268" i="13"/>
  <c r="C2267" i="13"/>
  <c r="B2267" i="13"/>
  <c r="C2266" i="13"/>
  <c r="B2266" i="13"/>
  <c r="C2265" i="13"/>
  <c r="B2265" i="13"/>
  <c r="C2264" i="13"/>
  <c r="B2264" i="13"/>
  <c r="C2263" i="13"/>
  <c r="B2263" i="13"/>
  <c r="C2262" i="13"/>
  <c r="B2262" i="13"/>
  <c r="C2261" i="13"/>
  <c r="B2261" i="13"/>
  <c r="C2260" i="13"/>
  <c r="B2260" i="13"/>
  <c r="C2259" i="13"/>
  <c r="B2259" i="13"/>
  <c r="C2257" i="13"/>
  <c r="B2257" i="13"/>
  <c r="C2256" i="13"/>
  <c r="B2256" i="13"/>
  <c r="C2255" i="13"/>
  <c r="B2255" i="13"/>
  <c r="C2254" i="13"/>
  <c r="B2254" i="13"/>
  <c r="C2253" i="13"/>
  <c r="B2253" i="13"/>
  <c r="C2252" i="13"/>
  <c r="B2252" i="13"/>
  <c r="C2251" i="13"/>
  <c r="B2251" i="13"/>
  <c r="C2250" i="13"/>
  <c r="B2250" i="13"/>
  <c r="C2249" i="13"/>
  <c r="B2249" i="13"/>
  <c r="C2248" i="13"/>
  <c r="B2248" i="13"/>
  <c r="C2247" i="13"/>
  <c r="B2247" i="13"/>
  <c r="C2246" i="13"/>
  <c r="B2246" i="13"/>
  <c r="C2245" i="13"/>
  <c r="B2245" i="13"/>
  <c r="C2244" i="13"/>
  <c r="B2244" i="13"/>
  <c r="C2243" i="13"/>
  <c r="B2243" i="13"/>
  <c r="C2242" i="13"/>
  <c r="B2242" i="13"/>
  <c r="C2241" i="13"/>
  <c r="B2241" i="13"/>
  <c r="C2240" i="13"/>
  <c r="B2240" i="13"/>
  <c r="C2239" i="13"/>
  <c r="B2239" i="13"/>
  <c r="C2238" i="13"/>
  <c r="B2238" i="13"/>
  <c r="C2237" i="13"/>
  <c r="B2237" i="13"/>
  <c r="C2236" i="13"/>
  <c r="B2236" i="13"/>
  <c r="C2235" i="13"/>
  <c r="B2235" i="13"/>
  <c r="C2234" i="13"/>
  <c r="B2234" i="13"/>
  <c r="C2233" i="13"/>
  <c r="B2233" i="13"/>
  <c r="C2232" i="13"/>
  <c r="B2232" i="13"/>
  <c r="C2231" i="13"/>
  <c r="B2231" i="13"/>
  <c r="C2230" i="13"/>
  <c r="B2230" i="13"/>
  <c r="C2229" i="13"/>
  <c r="B2229" i="13"/>
  <c r="C2228" i="13"/>
  <c r="B2228" i="13"/>
  <c r="C2227" i="13"/>
  <c r="B2227" i="13"/>
  <c r="C2226" i="13"/>
  <c r="B2226" i="13"/>
  <c r="C2225" i="13"/>
  <c r="B2225" i="13"/>
  <c r="C2224" i="13"/>
  <c r="B2224" i="13"/>
  <c r="C2223" i="13"/>
  <c r="B2223" i="13"/>
  <c r="C2222" i="13"/>
  <c r="B2222" i="13"/>
  <c r="C2221" i="13"/>
  <c r="B2221" i="13"/>
  <c r="C2220" i="13"/>
  <c r="B2220" i="13"/>
  <c r="C2219" i="13"/>
  <c r="B2219" i="13"/>
  <c r="C2218" i="13"/>
  <c r="B2218" i="13"/>
  <c r="C2217" i="13"/>
  <c r="B2217" i="13"/>
  <c r="C2216" i="13"/>
  <c r="B2216" i="13"/>
  <c r="C2215" i="13"/>
  <c r="B2215" i="13"/>
  <c r="C2214" i="13"/>
  <c r="B2214" i="13"/>
  <c r="C2213" i="13"/>
  <c r="B2213" i="13"/>
  <c r="C2212" i="13"/>
  <c r="B2212" i="13"/>
  <c r="C2211" i="13"/>
  <c r="B2211" i="13"/>
  <c r="C2210" i="13"/>
  <c r="B2210" i="13"/>
  <c r="C2209" i="13"/>
  <c r="B2209" i="13"/>
  <c r="C2208" i="13"/>
  <c r="B2208" i="13"/>
  <c r="C2207" i="13"/>
  <c r="B2207" i="13"/>
  <c r="C2206" i="13"/>
  <c r="B2206" i="13"/>
  <c r="C2205" i="13"/>
  <c r="B2205" i="13"/>
  <c r="C2204" i="13"/>
  <c r="B2204" i="13"/>
  <c r="C2203" i="13"/>
  <c r="B2203" i="13"/>
  <c r="C2202" i="13"/>
  <c r="B2202" i="13"/>
  <c r="C2201" i="13"/>
  <c r="B2201" i="13"/>
  <c r="C2200" i="13"/>
  <c r="B2200" i="13"/>
  <c r="C2199" i="13"/>
  <c r="B2199" i="13"/>
  <c r="C2198" i="13"/>
  <c r="B2198" i="13"/>
  <c r="C2197" i="13"/>
  <c r="B2197" i="13"/>
  <c r="C2196" i="13"/>
  <c r="B2196" i="13"/>
  <c r="C2195" i="13"/>
  <c r="B2195" i="13"/>
  <c r="C2194" i="13"/>
  <c r="B2194" i="13"/>
  <c r="C2193" i="13"/>
  <c r="B2193" i="13"/>
  <c r="C2192" i="13"/>
  <c r="B2192" i="13"/>
  <c r="C2191" i="13"/>
  <c r="B2191" i="13"/>
  <c r="C2190" i="13"/>
  <c r="B2190" i="13"/>
  <c r="C2189" i="13"/>
  <c r="B2189" i="13"/>
  <c r="C2188" i="13"/>
  <c r="B2188" i="13"/>
  <c r="C2187" i="13"/>
  <c r="B2187" i="13"/>
  <c r="C2186" i="13"/>
  <c r="B2186" i="13"/>
  <c r="C2185" i="13"/>
  <c r="B2185" i="13"/>
  <c r="C2184" i="13"/>
  <c r="B2184" i="13"/>
  <c r="C2183" i="13"/>
  <c r="B2183" i="13"/>
  <c r="C2182" i="13"/>
  <c r="B2182" i="13"/>
  <c r="C2181" i="13"/>
  <c r="B2181" i="13"/>
  <c r="C2180" i="13"/>
  <c r="B2180" i="13"/>
  <c r="C2179" i="13"/>
  <c r="B2179" i="13"/>
  <c r="C2178" i="13"/>
  <c r="B2178" i="13"/>
  <c r="C2177" i="13"/>
  <c r="B2177" i="13"/>
  <c r="C2176" i="13"/>
  <c r="B2176" i="13"/>
  <c r="C2175" i="13"/>
  <c r="B2175" i="13"/>
  <c r="C2174" i="13"/>
  <c r="B2174" i="13"/>
  <c r="C2173" i="13"/>
  <c r="B2173" i="13"/>
  <c r="C2172" i="13"/>
  <c r="B2172" i="13"/>
  <c r="C2171" i="13"/>
  <c r="B2171" i="13"/>
  <c r="C2170" i="13"/>
  <c r="B2170" i="13"/>
  <c r="C2169" i="13"/>
  <c r="B2169" i="13"/>
  <c r="C2168" i="13"/>
  <c r="B2168" i="13"/>
  <c r="C2167" i="13"/>
  <c r="B2167" i="13"/>
  <c r="C2166" i="13"/>
  <c r="B2166" i="13"/>
  <c r="C2165" i="13"/>
  <c r="B2165" i="13"/>
  <c r="C2164" i="13"/>
  <c r="B2164" i="13"/>
  <c r="C2163" i="13"/>
  <c r="B2163" i="13"/>
  <c r="C2162" i="13"/>
  <c r="B2162" i="13"/>
  <c r="C2161" i="13"/>
  <c r="B2161" i="13"/>
  <c r="C2160" i="13"/>
  <c r="B2160" i="13"/>
  <c r="C2159" i="13"/>
  <c r="B2159" i="13"/>
  <c r="C2158" i="13"/>
  <c r="B2158" i="13"/>
  <c r="C2157" i="13"/>
  <c r="B2157" i="13"/>
  <c r="C2156" i="13"/>
  <c r="B2156" i="13"/>
  <c r="C2155" i="13"/>
  <c r="B2155" i="13"/>
  <c r="C2154" i="13"/>
  <c r="B2154" i="13"/>
  <c r="C2153" i="13"/>
  <c r="B2153" i="13"/>
  <c r="C2152" i="13"/>
  <c r="B2152" i="13"/>
  <c r="C2151" i="13"/>
  <c r="B2151" i="13"/>
  <c r="C2150" i="13"/>
  <c r="B2150" i="13"/>
  <c r="C2149" i="13"/>
  <c r="B2149" i="13"/>
  <c r="C2148" i="13"/>
  <c r="B2148" i="13"/>
  <c r="C2147" i="13"/>
  <c r="B2147" i="13"/>
  <c r="C2146" i="13"/>
  <c r="B2146" i="13"/>
  <c r="C2145" i="13"/>
  <c r="B2145" i="13"/>
  <c r="C2144" i="13"/>
  <c r="B2144" i="13"/>
  <c r="C2143" i="13"/>
  <c r="B2143" i="13"/>
  <c r="C2142" i="13"/>
  <c r="B2142" i="13"/>
  <c r="C2141" i="13"/>
  <c r="B2141" i="13"/>
  <c r="C2140" i="13"/>
  <c r="B2140" i="13"/>
  <c r="C2139" i="13"/>
  <c r="B2139" i="13"/>
  <c r="C2138" i="13"/>
  <c r="B2138" i="13"/>
  <c r="C2137" i="13"/>
  <c r="B2137" i="13"/>
  <c r="C2136" i="13"/>
  <c r="B2136" i="13"/>
  <c r="C2135" i="13"/>
  <c r="B2135" i="13"/>
  <c r="C2134" i="13"/>
  <c r="B2134" i="13"/>
  <c r="C2133" i="13"/>
  <c r="B2133" i="13"/>
  <c r="C2132" i="13"/>
  <c r="B2132" i="13"/>
  <c r="C2131" i="13"/>
  <c r="B2131" i="13"/>
  <c r="C2130" i="13"/>
  <c r="B2130" i="13"/>
  <c r="C2129" i="13"/>
  <c r="B2129" i="13"/>
  <c r="C2128" i="13"/>
  <c r="B2128" i="13"/>
  <c r="C2127" i="13"/>
  <c r="B2127" i="13"/>
  <c r="C2126" i="13"/>
  <c r="B2126" i="13"/>
  <c r="C2125" i="13"/>
  <c r="B2125" i="13"/>
  <c r="C2124" i="13"/>
  <c r="B2124" i="13"/>
  <c r="C2123" i="13"/>
  <c r="B2123" i="13"/>
  <c r="C2122" i="13"/>
  <c r="B2122" i="13"/>
  <c r="C2121" i="13"/>
  <c r="B2121" i="13"/>
  <c r="C2120" i="13"/>
  <c r="B2120" i="13"/>
  <c r="C2119" i="13"/>
  <c r="B2119" i="13"/>
  <c r="C2118" i="13"/>
  <c r="B2118" i="13"/>
  <c r="C2117" i="13"/>
  <c r="B2117" i="13"/>
  <c r="C2116" i="13"/>
  <c r="B2116" i="13"/>
  <c r="C2115" i="13"/>
  <c r="B2115" i="13"/>
  <c r="C2114" i="13"/>
  <c r="B2114" i="13"/>
  <c r="C2113" i="13"/>
  <c r="B2113" i="13"/>
  <c r="C2112" i="13"/>
  <c r="B2112" i="13"/>
  <c r="C2111" i="13"/>
  <c r="B2111" i="13"/>
  <c r="C2109" i="13"/>
  <c r="B2109" i="13"/>
  <c r="C2108" i="13"/>
  <c r="B2108" i="13"/>
  <c r="C2107" i="13"/>
  <c r="B2107" i="13"/>
  <c r="C2106" i="13"/>
  <c r="B2106" i="13"/>
  <c r="C2105" i="13"/>
  <c r="B2105" i="13"/>
  <c r="C2104" i="13"/>
  <c r="B2104" i="13"/>
  <c r="C2103" i="13"/>
  <c r="B2103" i="13"/>
  <c r="C2102" i="13"/>
  <c r="B2102" i="13"/>
  <c r="C2101" i="13"/>
  <c r="B2101" i="13"/>
  <c r="C2100" i="13"/>
  <c r="B2100" i="13"/>
  <c r="C2099" i="13"/>
  <c r="B2099" i="13"/>
  <c r="C2098" i="13"/>
  <c r="B2098" i="13"/>
  <c r="C2097" i="13"/>
  <c r="B2097" i="13"/>
  <c r="C2096" i="13"/>
  <c r="B2096" i="13"/>
  <c r="C2095" i="13"/>
  <c r="B2095" i="13"/>
  <c r="C2094" i="13"/>
  <c r="B2094" i="13"/>
  <c r="C2093" i="13"/>
  <c r="B2093" i="13"/>
  <c r="C2092" i="13"/>
  <c r="B2092" i="13"/>
  <c r="C2091" i="13"/>
  <c r="B2091" i="13"/>
  <c r="C2090" i="13"/>
  <c r="B2090" i="13"/>
  <c r="C2089" i="13"/>
  <c r="B2089" i="13"/>
  <c r="C2088" i="13"/>
  <c r="B2088" i="13"/>
  <c r="C2087" i="13"/>
  <c r="B2087" i="13"/>
  <c r="C2086" i="13"/>
  <c r="B2086" i="13"/>
  <c r="C2085" i="13"/>
  <c r="B2085" i="13"/>
  <c r="C2084" i="13"/>
  <c r="B2084" i="13"/>
  <c r="C2083" i="13"/>
  <c r="B2083" i="13"/>
  <c r="C2082" i="13"/>
  <c r="B2082" i="13"/>
  <c r="C2081" i="13"/>
  <c r="B2081" i="13"/>
  <c r="C2080" i="13"/>
  <c r="B2080" i="13"/>
  <c r="C2079" i="13"/>
  <c r="B2079" i="13"/>
  <c r="C2078" i="13"/>
  <c r="B2078" i="13"/>
  <c r="C2077" i="13"/>
  <c r="B2077" i="13"/>
  <c r="C2076" i="13"/>
  <c r="B2076" i="13"/>
  <c r="C2075" i="13"/>
  <c r="B2075" i="13"/>
  <c r="C2074" i="13"/>
  <c r="B2074" i="13"/>
  <c r="C2073" i="13"/>
  <c r="B2073" i="13"/>
  <c r="C2072" i="13"/>
  <c r="B2072" i="13"/>
  <c r="C2071" i="13"/>
  <c r="B2071" i="13"/>
  <c r="C2070" i="13"/>
  <c r="B2070" i="13"/>
  <c r="C2069" i="13"/>
  <c r="B2069" i="13"/>
  <c r="C2068" i="13"/>
  <c r="B2068" i="13"/>
  <c r="C2067" i="13"/>
  <c r="B2067" i="13"/>
  <c r="C2066" i="13"/>
  <c r="B2066" i="13"/>
  <c r="C2065" i="13"/>
  <c r="B2065" i="13"/>
  <c r="C2064" i="13"/>
  <c r="B2064" i="13"/>
  <c r="C2063" i="13"/>
  <c r="B2063" i="13"/>
  <c r="C2062" i="13"/>
  <c r="B2062" i="13"/>
  <c r="C2061" i="13"/>
  <c r="B2061" i="13"/>
  <c r="C2060" i="13"/>
  <c r="B2060" i="13"/>
  <c r="C2059" i="13"/>
  <c r="B2059" i="13"/>
  <c r="C2058" i="13"/>
  <c r="B2058" i="13"/>
  <c r="C2057" i="13"/>
  <c r="B2057" i="13"/>
  <c r="C2056" i="13"/>
  <c r="B2056" i="13"/>
  <c r="C2055" i="13"/>
  <c r="B2055" i="13"/>
  <c r="C2054" i="13"/>
  <c r="B2054" i="13"/>
  <c r="C2053" i="13"/>
  <c r="B2053" i="13"/>
  <c r="C2052" i="13"/>
  <c r="B2052" i="13"/>
  <c r="C2051" i="13"/>
  <c r="B2051" i="13"/>
  <c r="C2050" i="13"/>
  <c r="B2050" i="13"/>
  <c r="C2049" i="13"/>
  <c r="B2049" i="13"/>
  <c r="C2048" i="13"/>
  <c r="B2048" i="13"/>
  <c r="C2047" i="13"/>
  <c r="B2047" i="13"/>
  <c r="C2046" i="13"/>
  <c r="B2046" i="13"/>
  <c r="C2045" i="13"/>
  <c r="B2045" i="13"/>
  <c r="C2044" i="13"/>
  <c r="B2044" i="13"/>
  <c r="C2043" i="13"/>
  <c r="B2043" i="13"/>
  <c r="C2042" i="13"/>
  <c r="B2042" i="13"/>
  <c r="C2041" i="13"/>
  <c r="B2041" i="13"/>
  <c r="C2040" i="13"/>
  <c r="B2040" i="13"/>
  <c r="C2039" i="13"/>
  <c r="B2039" i="13"/>
  <c r="C2038" i="13"/>
  <c r="B2038" i="13"/>
  <c r="C2037" i="13"/>
  <c r="B2037" i="13"/>
  <c r="C2036" i="13"/>
  <c r="B2036" i="13"/>
  <c r="C2035" i="13"/>
  <c r="B2035" i="13"/>
  <c r="C2034" i="13"/>
  <c r="B2034" i="13"/>
  <c r="C2033" i="13"/>
  <c r="B2033" i="13"/>
  <c r="C2032" i="13"/>
  <c r="B2032" i="13"/>
  <c r="C2031" i="13"/>
  <c r="B2031" i="13"/>
  <c r="C2030" i="13"/>
  <c r="B2030" i="13"/>
  <c r="C2029" i="13"/>
  <c r="B2029" i="13"/>
  <c r="C2028" i="13"/>
  <c r="B2028" i="13"/>
  <c r="C2027" i="13"/>
  <c r="B2027" i="13"/>
  <c r="C2026" i="13"/>
  <c r="B2026" i="13"/>
  <c r="C2025" i="13"/>
  <c r="B2025" i="13"/>
  <c r="C2024" i="13"/>
  <c r="B2024" i="13"/>
  <c r="C2023" i="13"/>
  <c r="B2023" i="13"/>
  <c r="C2022" i="13"/>
  <c r="B2022" i="13"/>
  <c r="C2021" i="13"/>
  <c r="B2021" i="13"/>
  <c r="C2020" i="13"/>
  <c r="B2020" i="13"/>
  <c r="C2019" i="13"/>
  <c r="B2019" i="13"/>
  <c r="C2018" i="13"/>
  <c r="B2018" i="13"/>
  <c r="C2017" i="13"/>
  <c r="B2017" i="13"/>
  <c r="C2016" i="13"/>
  <c r="B2016" i="13"/>
  <c r="C2015" i="13"/>
  <c r="B2015" i="13"/>
  <c r="C2014" i="13"/>
  <c r="B2014" i="13"/>
  <c r="C2013" i="13"/>
  <c r="B2013" i="13"/>
  <c r="C2012" i="13"/>
  <c r="B2012" i="13"/>
  <c r="C2011" i="13"/>
  <c r="B2011" i="13"/>
  <c r="C2010" i="13"/>
  <c r="B2010" i="13"/>
  <c r="C2009" i="13"/>
  <c r="B2009" i="13"/>
  <c r="C2008" i="13"/>
  <c r="B2008" i="13"/>
  <c r="C2007" i="13"/>
  <c r="B2007" i="13"/>
  <c r="C2006" i="13"/>
  <c r="B2006" i="13"/>
  <c r="C2005" i="13"/>
  <c r="B2005" i="13"/>
  <c r="C2004" i="13"/>
  <c r="B2004" i="13"/>
  <c r="C2003" i="13"/>
  <c r="B2003" i="13"/>
  <c r="C2002" i="13"/>
  <c r="B2002" i="13"/>
  <c r="C2001" i="13"/>
  <c r="B2001" i="13"/>
  <c r="C2000" i="13"/>
  <c r="B2000" i="13"/>
  <c r="C1999" i="13"/>
  <c r="B1999" i="13"/>
  <c r="C1998" i="13"/>
  <c r="B1998" i="13"/>
  <c r="C1997" i="13"/>
  <c r="B1997" i="13"/>
  <c r="C1996" i="13"/>
  <c r="B1996" i="13"/>
  <c r="C1995" i="13"/>
  <c r="B1995" i="13"/>
  <c r="C1994" i="13"/>
  <c r="B1994" i="13"/>
  <c r="C1993" i="13"/>
  <c r="B1993" i="13"/>
  <c r="C1992" i="13"/>
  <c r="B1992" i="13"/>
  <c r="C1991" i="13"/>
  <c r="B1991" i="13"/>
  <c r="C1990" i="13"/>
  <c r="B1990" i="13"/>
  <c r="C1989" i="13"/>
  <c r="B1989" i="13"/>
  <c r="C1988" i="13"/>
  <c r="B1988" i="13"/>
  <c r="C1987" i="13"/>
  <c r="B1987" i="13"/>
  <c r="C1986" i="13"/>
  <c r="B1986" i="13"/>
  <c r="C1985" i="13"/>
  <c r="B1985" i="13"/>
  <c r="C1984" i="13"/>
  <c r="B1984" i="13"/>
  <c r="C1983" i="13"/>
  <c r="B1983" i="13"/>
  <c r="C1982" i="13"/>
  <c r="B1982" i="13"/>
  <c r="C1981" i="13"/>
  <c r="B1981" i="13"/>
  <c r="C1980" i="13"/>
  <c r="B1980" i="13"/>
  <c r="C1979" i="13"/>
  <c r="B1979" i="13"/>
  <c r="C1978" i="13"/>
  <c r="B1978" i="13"/>
  <c r="C1977" i="13"/>
  <c r="B1977" i="13"/>
  <c r="C1976" i="13"/>
  <c r="B1976" i="13"/>
  <c r="C1975" i="13"/>
  <c r="B1975" i="13"/>
  <c r="C1974" i="13"/>
  <c r="B1974" i="13"/>
  <c r="C1973" i="13"/>
  <c r="B1973" i="13"/>
  <c r="C1972" i="13"/>
  <c r="B1972" i="13"/>
  <c r="C1971" i="13"/>
  <c r="B1971" i="13"/>
  <c r="C1970" i="13"/>
  <c r="B1970" i="13"/>
  <c r="C1969" i="13"/>
  <c r="B1969" i="13"/>
  <c r="C1968" i="13"/>
  <c r="B1968" i="13"/>
  <c r="C1967" i="13"/>
  <c r="B1967" i="13"/>
  <c r="C1966" i="13"/>
  <c r="B1966" i="13"/>
  <c r="C1965" i="13"/>
  <c r="B1965" i="13"/>
  <c r="C1964" i="13"/>
  <c r="B1964" i="13"/>
  <c r="C1963" i="13"/>
  <c r="B1963" i="13"/>
  <c r="C1961" i="13"/>
  <c r="B1961" i="13"/>
  <c r="C1960" i="13"/>
  <c r="B1960" i="13"/>
  <c r="C1959" i="13"/>
  <c r="B1959" i="13"/>
  <c r="C1958" i="13"/>
  <c r="B1958" i="13"/>
  <c r="C1957" i="13"/>
  <c r="B1957" i="13"/>
  <c r="C1956" i="13"/>
  <c r="B1956" i="13"/>
  <c r="C1955" i="13"/>
  <c r="B1955" i="13"/>
  <c r="C1954" i="13"/>
  <c r="B1954" i="13"/>
  <c r="C1953" i="13"/>
  <c r="B1953" i="13"/>
  <c r="C1952" i="13"/>
  <c r="B1952" i="13"/>
  <c r="C1951" i="13"/>
  <c r="B1951" i="13"/>
  <c r="C1950" i="13"/>
  <c r="B1950" i="13"/>
  <c r="C1949" i="13"/>
  <c r="B1949" i="13"/>
  <c r="C1948" i="13"/>
  <c r="B1948" i="13"/>
  <c r="C1947" i="13"/>
  <c r="B1947" i="13"/>
  <c r="C1946" i="13"/>
  <c r="B1946" i="13"/>
  <c r="C1945" i="13"/>
  <c r="B1945" i="13"/>
  <c r="C1944" i="13"/>
  <c r="B1944" i="13"/>
  <c r="C1943" i="13"/>
  <c r="B1943" i="13"/>
  <c r="C1942" i="13"/>
  <c r="B1942" i="13"/>
  <c r="C1941" i="13"/>
  <c r="B1941" i="13"/>
  <c r="C1940" i="13"/>
  <c r="B1940" i="13"/>
  <c r="C1939" i="13"/>
  <c r="B1939" i="13"/>
  <c r="C1938" i="13"/>
  <c r="B1938" i="13"/>
  <c r="C1937" i="13"/>
  <c r="B1937" i="13"/>
  <c r="C1936" i="13"/>
  <c r="B1936" i="13"/>
  <c r="C1935" i="13"/>
  <c r="B1935" i="13"/>
  <c r="C1934" i="13"/>
  <c r="B1934" i="13"/>
  <c r="C1933" i="13"/>
  <c r="B1933" i="13"/>
  <c r="C1932" i="13"/>
  <c r="B1932" i="13"/>
  <c r="C1931" i="13"/>
  <c r="B1931" i="13"/>
  <c r="C1930" i="13"/>
  <c r="B1930" i="13"/>
  <c r="C1929" i="13"/>
  <c r="B1929" i="13"/>
  <c r="C1928" i="13"/>
  <c r="B1928" i="13"/>
  <c r="C1927" i="13"/>
  <c r="B1927" i="13"/>
  <c r="C1926" i="13"/>
  <c r="B1926" i="13"/>
  <c r="C1925" i="13"/>
  <c r="B1925" i="13"/>
  <c r="C1924" i="13"/>
  <c r="B1924" i="13"/>
  <c r="C1923" i="13"/>
  <c r="B1923" i="13"/>
  <c r="C1922" i="13"/>
  <c r="B1922" i="13"/>
  <c r="C1921" i="13"/>
  <c r="B1921" i="13"/>
  <c r="C1920" i="13"/>
  <c r="B1920" i="13"/>
  <c r="C1919" i="13"/>
  <c r="B1919" i="13"/>
  <c r="C1918" i="13"/>
  <c r="B1918" i="13"/>
  <c r="C1917" i="13"/>
  <c r="B1917" i="13"/>
  <c r="C1916" i="13"/>
  <c r="B1916" i="13"/>
  <c r="C1915" i="13"/>
  <c r="B1915" i="13"/>
  <c r="C1914" i="13"/>
  <c r="B1914" i="13"/>
  <c r="C1913" i="13"/>
  <c r="B1913" i="13"/>
  <c r="C1912" i="13"/>
  <c r="B1912" i="13"/>
  <c r="C1911" i="13"/>
  <c r="B1911" i="13"/>
  <c r="C1910" i="13"/>
  <c r="B1910" i="13"/>
  <c r="C1909" i="13"/>
  <c r="B1909" i="13"/>
  <c r="C1908" i="13"/>
  <c r="B1908" i="13"/>
  <c r="C1907" i="13"/>
  <c r="B1907" i="13"/>
  <c r="C1906" i="13"/>
  <c r="B1906" i="13"/>
  <c r="C1905" i="13"/>
  <c r="B1905" i="13"/>
  <c r="C1904" i="13"/>
  <c r="B1904" i="13"/>
  <c r="C1903" i="13"/>
  <c r="B1903" i="13"/>
  <c r="C1902" i="13"/>
  <c r="B1902" i="13"/>
  <c r="C1901" i="13"/>
  <c r="B1901" i="13"/>
  <c r="C1900" i="13"/>
  <c r="B1900" i="13"/>
  <c r="C1899" i="13"/>
  <c r="B1899" i="13"/>
  <c r="C1898" i="13"/>
  <c r="B1898" i="13"/>
  <c r="C1897" i="13"/>
  <c r="B1897" i="13"/>
  <c r="C1896" i="13"/>
  <c r="B1896" i="13"/>
  <c r="C1895" i="13"/>
  <c r="B1895" i="13"/>
  <c r="C1894" i="13"/>
  <c r="B1894" i="13"/>
  <c r="C1893" i="13"/>
  <c r="B1893" i="13"/>
  <c r="C1892" i="13"/>
  <c r="B1892" i="13"/>
  <c r="C1891" i="13"/>
  <c r="B1891" i="13"/>
  <c r="C1890" i="13"/>
  <c r="B1890" i="13"/>
  <c r="C1889" i="13"/>
  <c r="B1889" i="13"/>
  <c r="C1888" i="13"/>
  <c r="B1888" i="13"/>
  <c r="C1887" i="13"/>
  <c r="B1887" i="13"/>
  <c r="C1886" i="13"/>
  <c r="B1886" i="13"/>
  <c r="C1885" i="13"/>
  <c r="B1885" i="13"/>
  <c r="C1884" i="13"/>
  <c r="B1884" i="13"/>
  <c r="C1883" i="13"/>
  <c r="B1883" i="13"/>
  <c r="C1882" i="13"/>
  <c r="B1882" i="13"/>
  <c r="C1881" i="13"/>
  <c r="B1881" i="13"/>
  <c r="C1880" i="13"/>
  <c r="B1880" i="13"/>
  <c r="C1879" i="13"/>
  <c r="B1879" i="13"/>
  <c r="C1878" i="13"/>
  <c r="B1878" i="13"/>
  <c r="C1877" i="13"/>
  <c r="B1877" i="13"/>
  <c r="C1876" i="13"/>
  <c r="B1876" i="13"/>
  <c r="C1875" i="13"/>
  <c r="B1875" i="13"/>
  <c r="C1874" i="13"/>
  <c r="B1874" i="13"/>
  <c r="C1873" i="13"/>
  <c r="B1873" i="13"/>
  <c r="C1872" i="13"/>
  <c r="B1872" i="13"/>
  <c r="C1871" i="13"/>
  <c r="B1871" i="13"/>
  <c r="C1870" i="13"/>
  <c r="B1870" i="13"/>
  <c r="C1869" i="13"/>
  <c r="B1869" i="13"/>
  <c r="C1868" i="13"/>
  <c r="B1868" i="13"/>
  <c r="C1867" i="13"/>
  <c r="B1867" i="13"/>
  <c r="C1866" i="13"/>
  <c r="B1866" i="13"/>
  <c r="C1865" i="13"/>
  <c r="B1865" i="13"/>
  <c r="C1864" i="13"/>
  <c r="B1864" i="13"/>
  <c r="C1863" i="13"/>
  <c r="B1863" i="13"/>
  <c r="C1862" i="13"/>
  <c r="B1862" i="13"/>
  <c r="C1861" i="13"/>
  <c r="B1861" i="13"/>
  <c r="C1860" i="13"/>
  <c r="B1860" i="13"/>
  <c r="C1859" i="13"/>
  <c r="B1859" i="13"/>
  <c r="C1858" i="13"/>
  <c r="B1858" i="13"/>
  <c r="C1857" i="13"/>
  <c r="B1857" i="13"/>
  <c r="C1856" i="13"/>
  <c r="B1856" i="13"/>
  <c r="C1855" i="13"/>
  <c r="B1855" i="13"/>
  <c r="C1854" i="13"/>
  <c r="B1854" i="13"/>
  <c r="C1853" i="13"/>
  <c r="B1853" i="13"/>
  <c r="C1852" i="13"/>
  <c r="B1852" i="13"/>
  <c r="C1851" i="13"/>
  <c r="B1851" i="13"/>
  <c r="C1850" i="13"/>
  <c r="B1850" i="13"/>
  <c r="C1849" i="13"/>
  <c r="B1849" i="13"/>
  <c r="C1848" i="13"/>
  <c r="B1848" i="13"/>
  <c r="C1847" i="13"/>
  <c r="B1847" i="13"/>
  <c r="C1846" i="13"/>
  <c r="B1846" i="13"/>
  <c r="C1845" i="13"/>
  <c r="B1845" i="13"/>
  <c r="C1844" i="13"/>
  <c r="B1844" i="13"/>
  <c r="C1843" i="13"/>
  <c r="B1843" i="13"/>
  <c r="C1842" i="13"/>
  <c r="B1842" i="13"/>
  <c r="C1841" i="13"/>
  <c r="B1841" i="13"/>
  <c r="C1840" i="13"/>
  <c r="B1840" i="13"/>
  <c r="C1839" i="13"/>
  <c r="B1839" i="13"/>
  <c r="C1838" i="13"/>
  <c r="B1838" i="13"/>
  <c r="C1837" i="13"/>
  <c r="B1837" i="13"/>
  <c r="C1836" i="13"/>
  <c r="B1836" i="13"/>
  <c r="C1835" i="13"/>
  <c r="B1835" i="13"/>
  <c r="C1834" i="13"/>
  <c r="B1834" i="13"/>
  <c r="C1833" i="13"/>
  <c r="B1833" i="13"/>
  <c r="C1832" i="13"/>
  <c r="B1832" i="13"/>
  <c r="C1831" i="13"/>
  <c r="B1831" i="13"/>
  <c r="C1830" i="13"/>
  <c r="B1830" i="13"/>
  <c r="C1829" i="13"/>
  <c r="B1829" i="13"/>
  <c r="C1828" i="13"/>
  <c r="B1828" i="13"/>
  <c r="C1827" i="13"/>
  <c r="B1827" i="13"/>
  <c r="C1826" i="13"/>
  <c r="B1826" i="13"/>
  <c r="C1825" i="13"/>
  <c r="B1825" i="13"/>
  <c r="C1824" i="13"/>
  <c r="B1824" i="13"/>
  <c r="C1823" i="13"/>
  <c r="B1823" i="13"/>
  <c r="C1822" i="13"/>
  <c r="B1822" i="13"/>
  <c r="C1821" i="13"/>
  <c r="B1821" i="13"/>
  <c r="C1820" i="13"/>
  <c r="B1820" i="13"/>
  <c r="C1819" i="13"/>
  <c r="B1819" i="13"/>
  <c r="C1818" i="13"/>
  <c r="B1818" i="13"/>
  <c r="C1817" i="13"/>
  <c r="B1817" i="13"/>
  <c r="C1816" i="13"/>
  <c r="B1816" i="13"/>
  <c r="C1815" i="13"/>
  <c r="B1815" i="13"/>
  <c r="B1667" i="13"/>
  <c r="C1667" i="13"/>
  <c r="B1668" i="13"/>
  <c r="C1668" i="13"/>
  <c r="B1669" i="13"/>
  <c r="C1669" i="13"/>
  <c r="B1670" i="13"/>
  <c r="C1670" i="13"/>
  <c r="B1671" i="13"/>
  <c r="C1671" i="13"/>
  <c r="B1672" i="13"/>
  <c r="C1672" i="13"/>
  <c r="B1673" i="13"/>
  <c r="C1673" i="13"/>
  <c r="B1674" i="13"/>
  <c r="C1674" i="13"/>
  <c r="B1675" i="13"/>
  <c r="C1675" i="13"/>
  <c r="B1676" i="13"/>
  <c r="C1676" i="13"/>
  <c r="B1677" i="13"/>
  <c r="C1677" i="13"/>
  <c r="B1678" i="13"/>
  <c r="C1678" i="13"/>
  <c r="B1679" i="13"/>
  <c r="C1679" i="13"/>
  <c r="B1680" i="13"/>
  <c r="C1680" i="13"/>
  <c r="B1681" i="13"/>
  <c r="C1681" i="13"/>
  <c r="B1682" i="13"/>
  <c r="C1682" i="13"/>
  <c r="B1683" i="13"/>
  <c r="C1683" i="13"/>
  <c r="B1684" i="13"/>
  <c r="C1684" i="13"/>
  <c r="B1685" i="13"/>
  <c r="C1685" i="13"/>
  <c r="B1686" i="13"/>
  <c r="C1686" i="13"/>
  <c r="B1687" i="13"/>
  <c r="C1687" i="13"/>
  <c r="B1688" i="13"/>
  <c r="C1688" i="13"/>
  <c r="B1689" i="13"/>
  <c r="C1689" i="13"/>
  <c r="B1690" i="13"/>
  <c r="C1690" i="13"/>
  <c r="B1691" i="13"/>
  <c r="C1691" i="13"/>
  <c r="B1692" i="13"/>
  <c r="C1692" i="13"/>
  <c r="B1693" i="13"/>
  <c r="C1693" i="13"/>
  <c r="B1694" i="13"/>
  <c r="C1694" i="13"/>
  <c r="B1695" i="13"/>
  <c r="C1695" i="13"/>
  <c r="B1696" i="13"/>
  <c r="C1696" i="13"/>
  <c r="B1697" i="13"/>
  <c r="C1697" i="13"/>
  <c r="B1698" i="13"/>
  <c r="C1698" i="13"/>
  <c r="B1699" i="13"/>
  <c r="C1699" i="13"/>
  <c r="B1700" i="13"/>
  <c r="C1700" i="13"/>
  <c r="B1701" i="13"/>
  <c r="C1701" i="13"/>
  <c r="B1702" i="13"/>
  <c r="C1702" i="13"/>
  <c r="B1703" i="13"/>
  <c r="C1703" i="13"/>
  <c r="B1704" i="13"/>
  <c r="C1704" i="13"/>
  <c r="B1705" i="13"/>
  <c r="C1705" i="13"/>
  <c r="B1706" i="13"/>
  <c r="C1706" i="13"/>
  <c r="B1707" i="13"/>
  <c r="C1707" i="13"/>
  <c r="B1708" i="13"/>
  <c r="C1708" i="13"/>
  <c r="B1709" i="13"/>
  <c r="C1709" i="13"/>
  <c r="B1710" i="13"/>
  <c r="C1710" i="13"/>
  <c r="B1711" i="13"/>
  <c r="C1711" i="13"/>
  <c r="B1712" i="13"/>
  <c r="C1712" i="13"/>
  <c r="B1713" i="13"/>
  <c r="C1713" i="13"/>
  <c r="B1714" i="13"/>
  <c r="C1714" i="13"/>
  <c r="B1715" i="13"/>
  <c r="C1715" i="13"/>
  <c r="B1716" i="13"/>
  <c r="C1716" i="13"/>
  <c r="B1717" i="13"/>
  <c r="C1717" i="13"/>
  <c r="B1718" i="13"/>
  <c r="C1718" i="13"/>
  <c r="B1719" i="13"/>
  <c r="C1719" i="13"/>
  <c r="B1720" i="13"/>
  <c r="C1720" i="13"/>
  <c r="B1721" i="13"/>
  <c r="C1721" i="13"/>
  <c r="B1722" i="13"/>
  <c r="C1722" i="13"/>
  <c r="B1723" i="13"/>
  <c r="C1723" i="13"/>
  <c r="B1724" i="13"/>
  <c r="C1724" i="13"/>
  <c r="B1725" i="13"/>
  <c r="C1725" i="13"/>
  <c r="B1726" i="13"/>
  <c r="C1726" i="13"/>
  <c r="B1727" i="13"/>
  <c r="C1727" i="13"/>
  <c r="B1728" i="13"/>
  <c r="C1728" i="13"/>
  <c r="B1729" i="13"/>
  <c r="C1729" i="13"/>
  <c r="B1730" i="13"/>
  <c r="C1730" i="13"/>
  <c r="B1731" i="13"/>
  <c r="C1731" i="13"/>
  <c r="B1732" i="13"/>
  <c r="C1732" i="13"/>
  <c r="B1733" i="13"/>
  <c r="C1733" i="13"/>
  <c r="B1734" i="13"/>
  <c r="C1734" i="13"/>
  <c r="B1735" i="13"/>
  <c r="C1735" i="13"/>
  <c r="B1736" i="13"/>
  <c r="C1736" i="13"/>
  <c r="B1737" i="13"/>
  <c r="C1737" i="13"/>
  <c r="B1738" i="13"/>
  <c r="C1738" i="13"/>
  <c r="B1739" i="13"/>
  <c r="C1739" i="13"/>
  <c r="B1740" i="13"/>
  <c r="C1740" i="13"/>
  <c r="B1741" i="13"/>
  <c r="C1741" i="13"/>
  <c r="B1742" i="13"/>
  <c r="C1742" i="13"/>
  <c r="B1743" i="13"/>
  <c r="C1743" i="13"/>
  <c r="B1744" i="13"/>
  <c r="C1744" i="13"/>
  <c r="B1745" i="13"/>
  <c r="C1745" i="13"/>
  <c r="B1746" i="13"/>
  <c r="C1746" i="13"/>
  <c r="B1747" i="13"/>
  <c r="C1747" i="13"/>
  <c r="B1748" i="13"/>
  <c r="C1748" i="13"/>
  <c r="B1749" i="13"/>
  <c r="C1749" i="13"/>
  <c r="B1750" i="13"/>
  <c r="C1750" i="13"/>
  <c r="B1751" i="13"/>
  <c r="C1751" i="13"/>
  <c r="B1752" i="13"/>
  <c r="C1752" i="13"/>
  <c r="B1753" i="13"/>
  <c r="C1753" i="13"/>
  <c r="B1754" i="13"/>
  <c r="C1754" i="13"/>
  <c r="B1755" i="13"/>
  <c r="C1755" i="13"/>
  <c r="B1756" i="13"/>
  <c r="C1756" i="13"/>
  <c r="B1757" i="13"/>
  <c r="C1757" i="13"/>
  <c r="B1758" i="13"/>
  <c r="C1758" i="13"/>
  <c r="B1759" i="13"/>
  <c r="C1759" i="13"/>
  <c r="B1760" i="13"/>
  <c r="C1760" i="13"/>
  <c r="B1761" i="13"/>
  <c r="C1761" i="13"/>
  <c r="B1762" i="13"/>
  <c r="C1762" i="13"/>
  <c r="B1763" i="13"/>
  <c r="C1763" i="13"/>
  <c r="B1764" i="13"/>
  <c r="C1764" i="13"/>
  <c r="B1765" i="13"/>
  <c r="C1765" i="13"/>
  <c r="B1766" i="13"/>
  <c r="C1766" i="13"/>
  <c r="B1767" i="13"/>
  <c r="C1767" i="13"/>
  <c r="B1768" i="13"/>
  <c r="C1768" i="13"/>
  <c r="B1769" i="13"/>
  <c r="C1769" i="13"/>
  <c r="B1770" i="13"/>
  <c r="C1770" i="13"/>
  <c r="B1771" i="13"/>
  <c r="C1771" i="13"/>
  <c r="B1772" i="13"/>
  <c r="C1772" i="13"/>
  <c r="B1773" i="13"/>
  <c r="C1773" i="13"/>
  <c r="B1774" i="13"/>
  <c r="C1774" i="13"/>
  <c r="B1775" i="13"/>
  <c r="C1775" i="13"/>
  <c r="B1776" i="13"/>
  <c r="C1776" i="13"/>
  <c r="B1777" i="13"/>
  <c r="C1777" i="13"/>
  <c r="B1778" i="13"/>
  <c r="C1778" i="13"/>
  <c r="B1779" i="13"/>
  <c r="C1779" i="13"/>
  <c r="B1780" i="13"/>
  <c r="C1780" i="13"/>
  <c r="B1781" i="13"/>
  <c r="C1781" i="13"/>
  <c r="B1782" i="13"/>
  <c r="C1782" i="13"/>
  <c r="B1783" i="13"/>
  <c r="C1783" i="13"/>
  <c r="B1784" i="13"/>
  <c r="C1784" i="13"/>
  <c r="B1785" i="13"/>
  <c r="C1785" i="13"/>
  <c r="B1786" i="13"/>
  <c r="C1786" i="13"/>
  <c r="B1787" i="13"/>
  <c r="C1787" i="13"/>
  <c r="B1788" i="13"/>
  <c r="C1788" i="13"/>
  <c r="B1789" i="13"/>
  <c r="C1789" i="13"/>
  <c r="B1790" i="13"/>
  <c r="C1790" i="13"/>
  <c r="B1791" i="13"/>
  <c r="C1791" i="13"/>
  <c r="B1792" i="13"/>
  <c r="C1792" i="13"/>
  <c r="B1793" i="13"/>
  <c r="C1793" i="13"/>
  <c r="B1794" i="13"/>
  <c r="C1794" i="13"/>
  <c r="B1795" i="13"/>
  <c r="C1795" i="13"/>
  <c r="B1796" i="13"/>
  <c r="C1796" i="13"/>
  <c r="B1797" i="13"/>
  <c r="C1797" i="13"/>
  <c r="B1798" i="13"/>
  <c r="C1798" i="13"/>
  <c r="B1799" i="13"/>
  <c r="C1799" i="13"/>
  <c r="B1800" i="13"/>
  <c r="C1800" i="13"/>
  <c r="B1801" i="13"/>
  <c r="C1801" i="13"/>
  <c r="B1802" i="13"/>
  <c r="C1802" i="13"/>
  <c r="B1803" i="13"/>
  <c r="C1803" i="13"/>
  <c r="B1804" i="13"/>
  <c r="C1804" i="13"/>
  <c r="B1805" i="13"/>
  <c r="C1805" i="13"/>
  <c r="B1806" i="13"/>
  <c r="C1806" i="13"/>
  <c r="B1807" i="13"/>
  <c r="C1807" i="13"/>
  <c r="B1808" i="13"/>
  <c r="C1808" i="13"/>
  <c r="B1809" i="13"/>
  <c r="C1809" i="13"/>
  <c r="B1810" i="13"/>
  <c r="C1810" i="13"/>
  <c r="B1811" i="13"/>
  <c r="C1811" i="13"/>
  <c r="B1812" i="13"/>
  <c r="C1812" i="13"/>
  <c r="B1813" i="13"/>
  <c r="C1813" i="13"/>
  <c r="B1666" i="13"/>
  <c r="C1666" i="13"/>
  <c r="B1519" i="13"/>
  <c r="C1519" i="13"/>
  <c r="B1520" i="13"/>
  <c r="C1520" i="13"/>
  <c r="B1521" i="13"/>
  <c r="C1521" i="13"/>
  <c r="B1522" i="13"/>
  <c r="C1522" i="13"/>
  <c r="B1523" i="13"/>
  <c r="C1523" i="13"/>
  <c r="B1524" i="13"/>
  <c r="C1524" i="13"/>
  <c r="B1525" i="13"/>
  <c r="C1525" i="13"/>
  <c r="B1526" i="13"/>
  <c r="C1526" i="13"/>
  <c r="B1527" i="13"/>
  <c r="C1527" i="13"/>
  <c r="B1528" i="13"/>
  <c r="C1528" i="13"/>
  <c r="B1529" i="13"/>
  <c r="C1529" i="13"/>
  <c r="B1530" i="13"/>
  <c r="C1530" i="13"/>
  <c r="B1531" i="13"/>
  <c r="C1531" i="13"/>
  <c r="B1532" i="13"/>
  <c r="C1532" i="13"/>
  <c r="B1533" i="13"/>
  <c r="C1533" i="13"/>
  <c r="B1534" i="13"/>
  <c r="C1534" i="13"/>
  <c r="B1535" i="13"/>
  <c r="C1535" i="13"/>
  <c r="B1536" i="13"/>
  <c r="C1536" i="13"/>
  <c r="B1537" i="13"/>
  <c r="C1537" i="13"/>
  <c r="B1538" i="13"/>
  <c r="C1538" i="13"/>
  <c r="B1539" i="13"/>
  <c r="C1539" i="13"/>
  <c r="B1540" i="13"/>
  <c r="C1540" i="13"/>
  <c r="B1541" i="13"/>
  <c r="C1541" i="13"/>
  <c r="B1542" i="13"/>
  <c r="C1542" i="13"/>
  <c r="B1543" i="13"/>
  <c r="C1543" i="13"/>
  <c r="B1544" i="13"/>
  <c r="C1544" i="13"/>
  <c r="B1545" i="13"/>
  <c r="C1545" i="13"/>
  <c r="B1546" i="13"/>
  <c r="C1546" i="13"/>
  <c r="B1547" i="13"/>
  <c r="C1547" i="13"/>
  <c r="B1548" i="13"/>
  <c r="C1548" i="13"/>
  <c r="B1549" i="13"/>
  <c r="C1549" i="13"/>
  <c r="B1550" i="13"/>
  <c r="C1550" i="13"/>
  <c r="B1551" i="13"/>
  <c r="C1551" i="13"/>
  <c r="B1552" i="13"/>
  <c r="C1552" i="13"/>
  <c r="B1553" i="13"/>
  <c r="C1553" i="13"/>
  <c r="B1554" i="13"/>
  <c r="C1554" i="13"/>
  <c r="B1555" i="13"/>
  <c r="C1555" i="13"/>
  <c r="B1556" i="13"/>
  <c r="C1556" i="13"/>
  <c r="B1557" i="13"/>
  <c r="C1557" i="13"/>
  <c r="B1558" i="13"/>
  <c r="C1558" i="13"/>
  <c r="B1559" i="13"/>
  <c r="C1559" i="13"/>
  <c r="B1560" i="13"/>
  <c r="C1560" i="13"/>
  <c r="B1561" i="13"/>
  <c r="C1561" i="13"/>
  <c r="B1562" i="13"/>
  <c r="C1562" i="13"/>
  <c r="B1563" i="13"/>
  <c r="C1563" i="13"/>
  <c r="B1564" i="13"/>
  <c r="C1564" i="13"/>
  <c r="B1565" i="13"/>
  <c r="C1565" i="13"/>
  <c r="B1566" i="13"/>
  <c r="C1566" i="13"/>
  <c r="B1567" i="13"/>
  <c r="C1567" i="13"/>
  <c r="B1568" i="13"/>
  <c r="C1568" i="13"/>
  <c r="B1569" i="13"/>
  <c r="C1569" i="13"/>
  <c r="B1570" i="13"/>
  <c r="C1570" i="13"/>
  <c r="B1571" i="13"/>
  <c r="C1571" i="13"/>
  <c r="B1572" i="13"/>
  <c r="C1572" i="13"/>
  <c r="B1573" i="13"/>
  <c r="C1573" i="13"/>
  <c r="B1574" i="13"/>
  <c r="C1574" i="13"/>
  <c r="B1575" i="13"/>
  <c r="C1575" i="13"/>
  <c r="B1576" i="13"/>
  <c r="C1576" i="13"/>
  <c r="B1577" i="13"/>
  <c r="C1577" i="13"/>
  <c r="B1578" i="13"/>
  <c r="C1578" i="13"/>
  <c r="B1579" i="13"/>
  <c r="C1579" i="13"/>
  <c r="B1580" i="13"/>
  <c r="C1580" i="13"/>
  <c r="B1581" i="13"/>
  <c r="C1581" i="13"/>
  <c r="B1582" i="13"/>
  <c r="C1582" i="13"/>
  <c r="B1583" i="13"/>
  <c r="C1583" i="13"/>
  <c r="B1584" i="13"/>
  <c r="C1584" i="13"/>
  <c r="B1585" i="13"/>
  <c r="C1585" i="13"/>
  <c r="B1586" i="13"/>
  <c r="C1586" i="13"/>
  <c r="B1587" i="13"/>
  <c r="C1587" i="13"/>
  <c r="B1588" i="13"/>
  <c r="C1588" i="13"/>
  <c r="B1589" i="13"/>
  <c r="C1589" i="13"/>
  <c r="B1590" i="13"/>
  <c r="C1590" i="13"/>
  <c r="B1591" i="13"/>
  <c r="C1591" i="13"/>
  <c r="B1592" i="13"/>
  <c r="C1592" i="13"/>
  <c r="B1593" i="13"/>
  <c r="C1593" i="13"/>
  <c r="B1594" i="13"/>
  <c r="C1594" i="13"/>
  <c r="B1595" i="13"/>
  <c r="C1595" i="13"/>
  <c r="B1596" i="13"/>
  <c r="C1596" i="13"/>
  <c r="B1597" i="13"/>
  <c r="C1597" i="13"/>
  <c r="B1598" i="13"/>
  <c r="C1598" i="13"/>
  <c r="B1599" i="13"/>
  <c r="C1599" i="13"/>
  <c r="B1600" i="13"/>
  <c r="C1600" i="13"/>
  <c r="B1601" i="13"/>
  <c r="C1601" i="13"/>
  <c r="B1602" i="13"/>
  <c r="C1602" i="13"/>
  <c r="B1603" i="13"/>
  <c r="C1603" i="13"/>
  <c r="B1604" i="13"/>
  <c r="C1604" i="13"/>
  <c r="B1605" i="13"/>
  <c r="C1605" i="13"/>
  <c r="B1606" i="13"/>
  <c r="C1606" i="13"/>
  <c r="B1607" i="13"/>
  <c r="C1607" i="13"/>
  <c r="B1608" i="13"/>
  <c r="C1608" i="13"/>
  <c r="B1609" i="13"/>
  <c r="C1609" i="13"/>
  <c r="B1610" i="13"/>
  <c r="C1610" i="13"/>
  <c r="B1611" i="13"/>
  <c r="C1611" i="13"/>
  <c r="B1612" i="13"/>
  <c r="C1612" i="13"/>
  <c r="B1613" i="13"/>
  <c r="C1613" i="13"/>
  <c r="B1614" i="13"/>
  <c r="C1614" i="13"/>
  <c r="B1615" i="13"/>
  <c r="C1615" i="13"/>
  <c r="B1616" i="13"/>
  <c r="C1616" i="13"/>
  <c r="B1617" i="13"/>
  <c r="C1617" i="13"/>
  <c r="B1618" i="13"/>
  <c r="C1618" i="13"/>
  <c r="B1619" i="13"/>
  <c r="C1619" i="13"/>
  <c r="B1620" i="13"/>
  <c r="C1620" i="13"/>
  <c r="B1621" i="13"/>
  <c r="C1621" i="13"/>
  <c r="B1622" i="13"/>
  <c r="C1622" i="13"/>
  <c r="B1623" i="13"/>
  <c r="C1623" i="13"/>
  <c r="B1624" i="13"/>
  <c r="C1624" i="13"/>
  <c r="B1625" i="13"/>
  <c r="C1625" i="13"/>
  <c r="B1626" i="13"/>
  <c r="C1626" i="13"/>
  <c r="B1627" i="13"/>
  <c r="C1627" i="13"/>
  <c r="B1628" i="13"/>
  <c r="C1628" i="13"/>
  <c r="B1629" i="13"/>
  <c r="C1629" i="13"/>
  <c r="B1630" i="13"/>
  <c r="C1630" i="13"/>
  <c r="B1631" i="13"/>
  <c r="C1631" i="13"/>
  <c r="B1632" i="13"/>
  <c r="C1632" i="13"/>
  <c r="B1633" i="13"/>
  <c r="C1633" i="13"/>
  <c r="B1634" i="13"/>
  <c r="C1634" i="13"/>
  <c r="B1635" i="13"/>
  <c r="C1635" i="13"/>
  <c r="B1636" i="13"/>
  <c r="C1636" i="13"/>
  <c r="B1637" i="13"/>
  <c r="C1637" i="13"/>
  <c r="B1638" i="13"/>
  <c r="C1638" i="13"/>
  <c r="B1639" i="13"/>
  <c r="C1639" i="13"/>
  <c r="B1640" i="13"/>
  <c r="C1640" i="13"/>
  <c r="B1641" i="13"/>
  <c r="C1641" i="13"/>
  <c r="B1642" i="13"/>
  <c r="C1642" i="13"/>
  <c r="B1643" i="13"/>
  <c r="C1643" i="13"/>
  <c r="B1644" i="13"/>
  <c r="C1644" i="13"/>
  <c r="B1645" i="13"/>
  <c r="C1645" i="13"/>
  <c r="B1646" i="13"/>
  <c r="C1646" i="13"/>
  <c r="B1647" i="13"/>
  <c r="C1647" i="13"/>
  <c r="B1648" i="13"/>
  <c r="C1648" i="13"/>
  <c r="B1649" i="13"/>
  <c r="C1649" i="13"/>
  <c r="B1650" i="13"/>
  <c r="C1650" i="13"/>
  <c r="B1651" i="13"/>
  <c r="C1651" i="13"/>
  <c r="B1652" i="13"/>
  <c r="C1652" i="13"/>
  <c r="B1653" i="13"/>
  <c r="C1653" i="13"/>
  <c r="B1654" i="13"/>
  <c r="C1654" i="13"/>
  <c r="B1655" i="13"/>
  <c r="C1655" i="13"/>
  <c r="B1656" i="13"/>
  <c r="C1656" i="13"/>
  <c r="B1657" i="13"/>
  <c r="C1657" i="13"/>
  <c r="B1658" i="13"/>
  <c r="C1658" i="13"/>
  <c r="B1659" i="13"/>
  <c r="C1659" i="13"/>
  <c r="B1660" i="13"/>
  <c r="C1660" i="13"/>
  <c r="B1661" i="13"/>
  <c r="C1661" i="13"/>
  <c r="B1662" i="13"/>
  <c r="C1662" i="13"/>
  <c r="B1663" i="13"/>
  <c r="C1663" i="13"/>
  <c r="B1664" i="13"/>
  <c r="C1664" i="13"/>
  <c r="B1665" i="13"/>
  <c r="C1665" i="13"/>
  <c r="B1371" i="13"/>
  <c r="C1371" i="13"/>
  <c r="B1372" i="13"/>
  <c r="C1372" i="13"/>
  <c r="B1373" i="13"/>
  <c r="C1373" i="13"/>
  <c r="B1374" i="13"/>
  <c r="C1374" i="13"/>
  <c r="B1375" i="13"/>
  <c r="C1375" i="13"/>
  <c r="B1376" i="13"/>
  <c r="C1376" i="13"/>
  <c r="B1377" i="13"/>
  <c r="C1377" i="13"/>
  <c r="B1378" i="13"/>
  <c r="C1378" i="13"/>
  <c r="B1379" i="13"/>
  <c r="C1379" i="13"/>
  <c r="B1380" i="13"/>
  <c r="C1380" i="13"/>
  <c r="B1381" i="13"/>
  <c r="C1381" i="13"/>
  <c r="B1382" i="13"/>
  <c r="C1382" i="13"/>
  <c r="B1383" i="13"/>
  <c r="C1383" i="13"/>
  <c r="B1384" i="13"/>
  <c r="C1384" i="13"/>
  <c r="B1385" i="13"/>
  <c r="C1385" i="13"/>
  <c r="B1386" i="13"/>
  <c r="C1386" i="13"/>
  <c r="B1387" i="13"/>
  <c r="C1387" i="13"/>
  <c r="B1388" i="13"/>
  <c r="C1388" i="13"/>
  <c r="B1389" i="13"/>
  <c r="C1389" i="13"/>
  <c r="B1390" i="13"/>
  <c r="C1390" i="13"/>
  <c r="B1391" i="13"/>
  <c r="C1391" i="13"/>
  <c r="B1392" i="13"/>
  <c r="C1392" i="13"/>
  <c r="B1393" i="13"/>
  <c r="C1393" i="13"/>
  <c r="B1394" i="13"/>
  <c r="C1394" i="13"/>
  <c r="B1395" i="13"/>
  <c r="C1395" i="13"/>
  <c r="B1396" i="13"/>
  <c r="C1396" i="13"/>
  <c r="B1397" i="13"/>
  <c r="C1397" i="13"/>
  <c r="B1398" i="13"/>
  <c r="C1398" i="13"/>
  <c r="B1399" i="13"/>
  <c r="C1399" i="13"/>
  <c r="B1400" i="13"/>
  <c r="C1400" i="13"/>
  <c r="B1401" i="13"/>
  <c r="C1401" i="13"/>
  <c r="B1402" i="13"/>
  <c r="C1402" i="13"/>
  <c r="B1403" i="13"/>
  <c r="C1403" i="13"/>
  <c r="B1404" i="13"/>
  <c r="C1404" i="13"/>
  <c r="B1405" i="13"/>
  <c r="C1405" i="13"/>
  <c r="B1406" i="13"/>
  <c r="C1406" i="13"/>
  <c r="B1407" i="13"/>
  <c r="C1407" i="13"/>
  <c r="B1408" i="13"/>
  <c r="C1408" i="13"/>
  <c r="B1409" i="13"/>
  <c r="C1409" i="13"/>
  <c r="B1410" i="13"/>
  <c r="C1410" i="13"/>
  <c r="B1411" i="13"/>
  <c r="C1411" i="13"/>
  <c r="B1412" i="13"/>
  <c r="C1412" i="13"/>
  <c r="B1413" i="13"/>
  <c r="C1413" i="13"/>
  <c r="B1414" i="13"/>
  <c r="C1414" i="13"/>
  <c r="B1415" i="13"/>
  <c r="C1415" i="13"/>
  <c r="B1416" i="13"/>
  <c r="C1416" i="13"/>
  <c r="B1417" i="13"/>
  <c r="C1417" i="13"/>
  <c r="B1418" i="13"/>
  <c r="C1418" i="13"/>
  <c r="B1419" i="13"/>
  <c r="C1419" i="13"/>
  <c r="B1420" i="13"/>
  <c r="C1420" i="13"/>
  <c r="B1421" i="13"/>
  <c r="C1421" i="13"/>
  <c r="B1422" i="13"/>
  <c r="C1422" i="13"/>
  <c r="B1423" i="13"/>
  <c r="C1423" i="13"/>
  <c r="B1424" i="13"/>
  <c r="C1424" i="13"/>
  <c r="B1425" i="13"/>
  <c r="C1425" i="13"/>
  <c r="B1426" i="13"/>
  <c r="C1426" i="13"/>
  <c r="B1427" i="13"/>
  <c r="C1427" i="13"/>
  <c r="B1428" i="13"/>
  <c r="C1428" i="13"/>
  <c r="B1429" i="13"/>
  <c r="C1429" i="13"/>
  <c r="B1430" i="13"/>
  <c r="C1430" i="13"/>
  <c r="B1431" i="13"/>
  <c r="C1431" i="13"/>
  <c r="B1432" i="13"/>
  <c r="C1432" i="13"/>
  <c r="B1433" i="13"/>
  <c r="C1433" i="13"/>
  <c r="B1434" i="13"/>
  <c r="C1434" i="13"/>
  <c r="B1435" i="13"/>
  <c r="C1435" i="13"/>
  <c r="B1436" i="13"/>
  <c r="C1436" i="13"/>
  <c r="B1437" i="13"/>
  <c r="C1437" i="13"/>
  <c r="B1438" i="13"/>
  <c r="C1438" i="13"/>
  <c r="B1439" i="13"/>
  <c r="C1439" i="13"/>
  <c r="B1440" i="13"/>
  <c r="C1440" i="13"/>
  <c r="B1441" i="13"/>
  <c r="C1441" i="13"/>
  <c r="B1442" i="13"/>
  <c r="C1442" i="13"/>
  <c r="B1443" i="13"/>
  <c r="C1443" i="13"/>
  <c r="B1444" i="13"/>
  <c r="C1444" i="13"/>
  <c r="B1445" i="13"/>
  <c r="C1445" i="13"/>
  <c r="C1446" i="13"/>
  <c r="B1447" i="13"/>
  <c r="C1447" i="13"/>
  <c r="B1448" i="13"/>
  <c r="C1448" i="13"/>
  <c r="B1449" i="13"/>
  <c r="C1449" i="13"/>
  <c r="B1450" i="13"/>
  <c r="C1450" i="13"/>
  <c r="C1451" i="13"/>
  <c r="C1452" i="13"/>
  <c r="B1453" i="13"/>
  <c r="C1453" i="13"/>
  <c r="B1454" i="13"/>
  <c r="C1454" i="13"/>
  <c r="B1455" i="13"/>
  <c r="C1455" i="13"/>
  <c r="B1456" i="13"/>
  <c r="C1456" i="13"/>
  <c r="B1457" i="13"/>
  <c r="C1457" i="13"/>
  <c r="B1458" i="13"/>
  <c r="C1458" i="13"/>
  <c r="B1459" i="13"/>
  <c r="C1459" i="13"/>
  <c r="B1460" i="13"/>
  <c r="C1460" i="13"/>
  <c r="B1461" i="13"/>
  <c r="C1461" i="13"/>
  <c r="B1462" i="13"/>
  <c r="C1462" i="13"/>
  <c r="C1463" i="13"/>
  <c r="B1464" i="13"/>
  <c r="C1464" i="13"/>
  <c r="C1465" i="13"/>
  <c r="B1466" i="13"/>
  <c r="C1466" i="13"/>
  <c r="B1467" i="13"/>
  <c r="C1467" i="13"/>
  <c r="B1468" i="13"/>
  <c r="C1468" i="13"/>
  <c r="B1469" i="13"/>
  <c r="C1469" i="13"/>
  <c r="C1470" i="13"/>
  <c r="B1471" i="13"/>
  <c r="C1471" i="13"/>
  <c r="B1472" i="13"/>
  <c r="B1473" i="13"/>
  <c r="B1474" i="13"/>
  <c r="C1475" i="13"/>
  <c r="B1477" i="13"/>
  <c r="B1478" i="13"/>
  <c r="C1478" i="13"/>
  <c r="B1479" i="13"/>
  <c r="C1479" i="13"/>
  <c r="B1480" i="13"/>
  <c r="C1480" i="13"/>
  <c r="B1481" i="13"/>
  <c r="C1481" i="13"/>
  <c r="B1482" i="13"/>
  <c r="C1482" i="13"/>
  <c r="B1483" i="13"/>
  <c r="C1483" i="13"/>
  <c r="B1484" i="13"/>
  <c r="C1484" i="13"/>
  <c r="B1485" i="13"/>
  <c r="C1485" i="13"/>
  <c r="B1486" i="13"/>
  <c r="C1486" i="13"/>
  <c r="C1487" i="13"/>
  <c r="C1488" i="13"/>
  <c r="C1489" i="13"/>
  <c r="B1490" i="13"/>
  <c r="C1490" i="13"/>
  <c r="B1491" i="13"/>
  <c r="C1491" i="13"/>
  <c r="B1492" i="13"/>
  <c r="C1492" i="13"/>
  <c r="B1493" i="13"/>
  <c r="C1493" i="13"/>
  <c r="B1494" i="13"/>
  <c r="C1494" i="13"/>
  <c r="B1495" i="13"/>
  <c r="C1495" i="13"/>
  <c r="B1496" i="13"/>
  <c r="C1496" i="13"/>
  <c r="B1497" i="13"/>
  <c r="C1497" i="13"/>
  <c r="B1498" i="13"/>
  <c r="C1498" i="13"/>
  <c r="C1499" i="13"/>
  <c r="C1500" i="13"/>
  <c r="B1501" i="13"/>
  <c r="C1501" i="13"/>
  <c r="B1502" i="13"/>
  <c r="B1503" i="13"/>
  <c r="B1504" i="13"/>
  <c r="B1505" i="13"/>
  <c r="B1506" i="13"/>
  <c r="B1507" i="13"/>
  <c r="C1507" i="13"/>
  <c r="B1508" i="13"/>
  <c r="C1508" i="13"/>
  <c r="C1509" i="13"/>
  <c r="C1510" i="13"/>
  <c r="C1511" i="13"/>
  <c r="B1512" i="13"/>
  <c r="C1512" i="13"/>
  <c r="C1513" i="13"/>
  <c r="C1514" i="13"/>
  <c r="C1515" i="13"/>
  <c r="C1516" i="13"/>
  <c r="C1517" i="13"/>
  <c r="C2850" i="13"/>
  <c r="C2702" i="13"/>
  <c r="C2554" i="13"/>
  <c r="C2406" i="13"/>
  <c r="C2258" i="13"/>
  <c r="C2110" i="13"/>
  <c r="C1962" i="13"/>
  <c r="C1814" i="13"/>
  <c r="C1518" i="13"/>
  <c r="C1370" i="13"/>
  <c r="B2850" i="13"/>
  <c r="B2702" i="13"/>
  <c r="B2554" i="13"/>
  <c r="B2406" i="13"/>
  <c r="B2258" i="13"/>
  <c r="B2110" i="13"/>
  <c r="B1962" i="13"/>
  <c r="B1814" i="13"/>
  <c r="B1518" i="13"/>
  <c r="B1370" i="13"/>
  <c r="B1342" i="13"/>
  <c r="E1342" i="13" s="1"/>
  <c r="B1343" i="13"/>
  <c r="E1343" i="13" s="1"/>
  <c r="B1344" i="13"/>
  <c r="E1344" i="13" s="1"/>
  <c r="B1345" i="13"/>
  <c r="E1345" i="13" s="1"/>
  <c r="B1346" i="13"/>
  <c r="E1346" i="13" s="1"/>
  <c r="B1347" i="13"/>
  <c r="E1347" i="13" s="1"/>
  <c r="B1348" i="13"/>
  <c r="E1348" i="13" s="1"/>
  <c r="B1349" i="13"/>
  <c r="E1349" i="13" s="1"/>
  <c r="B1350" i="13"/>
  <c r="E1350" i="13" s="1"/>
  <c r="B1351" i="13"/>
  <c r="E1351" i="13" s="1"/>
  <c r="B1352" i="13"/>
  <c r="E1352" i="13" s="1"/>
  <c r="B1353" i="13"/>
  <c r="E1353" i="13" s="1"/>
  <c r="B1354" i="13"/>
  <c r="E1354" i="13" s="1"/>
  <c r="B1355" i="13"/>
  <c r="E1355" i="13" s="1"/>
  <c r="B1356" i="13"/>
  <c r="E1356" i="13" s="1"/>
  <c r="B1357" i="13"/>
  <c r="E1357" i="13" s="1"/>
  <c r="B1358" i="13"/>
  <c r="E1358" i="13" s="1"/>
  <c r="B1359" i="13"/>
  <c r="E1359" i="13" s="1"/>
  <c r="B1360" i="13"/>
  <c r="E1360" i="13" s="1"/>
  <c r="B1361" i="13"/>
  <c r="E1361" i="13" s="1"/>
  <c r="B1362" i="13"/>
  <c r="E1362" i="13" s="1"/>
  <c r="B1363" i="13"/>
  <c r="E1363" i="13" s="1"/>
  <c r="B1364" i="13"/>
  <c r="E1364" i="13" s="1"/>
  <c r="B1365" i="13"/>
  <c r="E1365" i="13" s="1"/>
  <c r="B1366" i="13"/>
  <c r="E1366" i="13" s="1"/>
  <c r="B1367" i="13"/>
  <c r="E1367" i="13" s="1"/>
  <c r="B1368" i="13"/>
  <c r="E1368" i="13" s="1"/>
  <c r="B1369" i="13"/>
  <c r="E1369" i="13" s="1"/>
  <c r="B1313" i="13"/>
  <c r="E1313" i="13" s="1"/>
  <c r="B1314" i="13"/>
  <c r="E1314" i="13" s="1"/>
  <c r="B1315" i="13"/>
  <c r="E1315" i="13" s="1"/>
  <c r="B1316" i="13"/>
  <c r="E1316" i="13" s="1"/>
  <c r="B1317" i="13"/>
  <c r="E1317" i="13" s="1"/>
  <c r="B1318" i="13"/>
  <c r="E1318" i="13" s="1"/>
  <c r="B1319" i="13"/>
  <c r="E1319" i="13" s="1"/>
  <c r="B1320" i="13"/>
  <c r="E1320" i="13" s="1"/>
  <c r="B1321" i="13"/>
  <c r="E1321" i="13" s="1"/>
  <c r="B1322" i="13"/>
  <c r="E1322" i="13" s="1"/>
  <c r="B1323" i="13"/>
  <c r="E1323" i="13" s="1"/>
  <c r="B1324" i="13"/>
  <c r="E1324" i="13" s="1"/>
  <c r="B1325" i="13"/>
  <c r="E1325" i="13" s="1"/>
  <c r="B1326" i="13"/>
  <c r="E1326" i="13" s="1"/>
  <c r="B1327" i="13"/>
  <c r="E1327" i="13" s="1"/>
  <c r="B1328" i="13"/>
  <c r="E1328" i="13" s="1"/>
  <c r="B1329" i="13"/>
  <c r="E1329" i="13" s="1"/>
  <c r="B1330" i="13"/>
  <c r="E1330" i="13" s="1"/>
  <c r="B1331" i="13"/>
  <c r="E1331" i="13" s="1"/>
  <c r="B1332" i="13"/>
  <c r="E1332" i="13" s="1"/>
  <c r="B1333" i="13"/>
  <c r="E1333" i="13" s="1"/>
  <c r="B1334" i="13"/>
  <c r="E1334" i="13" s="1"/>
  <c r="B1335" i="13"/>
  <c r="E1335" i="13" s="1"/>
  <c r="B1336" i="13"/>
  <c r="E1336" i="13" s="1"/>
  <c r="B1337" i="13"/>
  <c r="E1337" i="13" s="1"/>
  <c r="B1338" i="13"/>
  <c r="E1338" i="13" s="1"/>
  <c r="B1339" i="13"/>
  <c r="E1339" i="13" s="1"/>
  <c r="B1340" i="13"/>
  <c r="E1340" i="13" s="1"/>
  <c r="B1284" i="13"/>
  <c r="E1284" i="13" s="1"/>
  <c r="B1285" i="13"/>
  <c r="E1285" i="13" s="1"/>
  <c r="B1286" i="13"/>
  <c r="E1286" i="13" s="1"/>
  <c r="B1287" i="13"/>
  <c r="E1287" i="13" s="1"/>
  <c r="B1288" i="13"/>
  <c r="E1288" i="13" s="1"/>
  <c r="B1289" i="13"/>
  <c r="E1289" i="13" s="1"/>
  <c r="B1290" i="13"/>
  <c r="E1290" i="13" s="1"/>
  <c r="B1291" i="13"/>
  <c r="E1291" i="13" s="1"/>
  <c r="B1292" i="13"/>
  <c r="E1292" i="13" s="1"/>
  <c r="B1293" i="13"/>
  <c r="E1293" i="13" s="1"/>
  <c r="B1294" i="13"/>
  <c r="E1294" i="13" s="1"/>
  <c r="B1295" i="13"/>
  <c r="E1295" i="13" s="1"/>
  <c r="B1296" i="13"/>
  <c r="E1296" i="13" s="1"/>
  <c r="B1297" i="13"/>
  <c r="E1297" i="13" s="1"/>
  <c r="B1298" i="13"/>
  <c r="E1298" i="13" s="1"/>
  <c r="B1299" i="13"/>
  <c r="E1299" i="13" s="1"/>
  <c r="B1300" i="13"/>
  <c r="E1300" i="13" s="1"/>
  <c r="B1301" i="13"/>
  <c r="E1301" i="13" s="1"/>
  <c r="B1302" i="13"/>
  <c r="E1302" i="13" s="1"/>
  <c r="B1303" i="13"/>
  <c r="E1303" i="13" s="1"/>
  <c r="B1304" i="13"/>
  <c r="E1304" i="13" s="1"/>
  <c r="B1305" i="13"/>
  <c r="E1305" i="13" s="1"/>
  <c r="B1306" i="13"/>
  <c r="E1306" i="13" s="1"/>
  <c r="B1307" i="13"/>
  <c r="E1307" i="13" s="1"/>
  <c r="B1308" i="13"/>
  <c r="E1308" i="13" s="1"/>
  <c r="B1309" i="13"/>
  <c r="E1309" i="13" s="1"/>
  <c r="B1310" i="13"/>
  <c r="E1310" i="13" s="1"/>
  <c r="B1311" i="13"/>
  <c r="E1311" i="13" s="1"/>
  <c r="B1255" i="13"/>
  <c r="E1255" i="13" s="1"/>
  <c r="B1256" i="13"/>
  <c r="E1256" i="13" s="1"/>
  <c r="B1257" i="13"/>
  <c r="E1257" i="13" s="1"/>
  <c r="B1258" i="13"/>
  <c r="E1258" i="13" s="1"/>
  <c r="B1259" i="13"/>
  <c r="E1259" i="13" s="1"/>
  <c r="B1260" i="13"/>
  <c r="E1260" i="13" s="1"/>
  <c r="B1261" i="13"/>
  <c r="E1261" i="13" s="1"/>
  <c r="B1262" i="13"/>
  <c r="E1262" i="13" s="1"/>
  <c r="B1263" i="13"/>
  <c r="E1263" i="13" s="1"/>
  <c r="B1264" i="13"/>
  <c r="E1264" i="13" s="1"/>
  <c r="B1265" i="13"/>
  <c r="E1265" i="13" s="1"/>
  <c r="B1266" i="13"/>
  <c r="E1266" i="13" s="1"/>
  <c r="B1267" i="13"/>
  <c r="E1267" i="13" s="1"/>
  <c r="B1268" i="13"/>
  <c r="E1268" i="13" s="1"/>
  <c r="B1269" i="13"/>
  <c r="E1269" i="13" s="1"/>
  <c r="B1270" i="13"/>
  <c r="E1270" i="13" s="1"/>
  <c r="B1271" i="13"/>
  <c r="E1271" i="13" s="1"/>
  <c r="B1272" i="13"/>
  <c r="E1272" i="13" s="1"/>
  <c r="B1273" i="13"/>
  <c r="E1273" i="13" s="1"/>
  <c r="B1274" i="13"/>
  <c r="E1274" i="13" s="1"/>
  <c r="B1275" i="13"/>
  <c r="E1275" i="13" s="1"/>
  <c r="B1276" i="13"/>
  <c r="E1276" i="13" s="1"/>
  <c r="B1277" i="13"/>
  <c r="E1277" i="13" s="1"/>
  <c r="B1278" i="13"/>
  <c r="E1278" i="13" s="1"/>
  <c r="B1279" i="13"/>
  <c r="E1279" i="13" s="1"/>
  <c r="B1280" i="13"/>
  <c r="E1280" i="13" s="1"/>
  <c r="B1281" i="13"/>
  <c r="E1281" i="13" s="1"/>
  <c r="B1282" i="13"/>
  <c r="E1282" i="13" s="1"/>
  <c r="B1226" i="13"/>
  <c r="E1226" i="13" s="1"/>
  <c r="B1227" i="13"/>
  <c r="E1227" i="13" s="1"/>
  <c r="B1228" i="13"/>
  <c r="E1228" i="13" s="1"/>
  <c r="B1229" i="13"/>
  <c r="E1229" i="13" s="1"/>
  <c r="B1230" i="13"/>
  <c r="E1230" i="13" s="1"/>
  <c r="B1231" i="13"/>
  <c r="E1231" i="13" s="1"/>
  <c r="B1232" i="13"/>
  <c r="E1232" i="13" s="1"/>
  <c r="B1233" i="13"/>
  <c r="E1233" i="13" s="1"/>
  <c r="B1234" i="13"/>
  <c r="E1234" i="13" s="1"/>
  <c r="B1235" i="13"/>
  <c r="E1235" i="13" s="1"/>
  <c r="B1236" i="13"/>
  <c r="E1236" i="13" s="1"/>
  <c r="B1237" i="13"/>
  <c r="E1237" i="13" s="1"/>
  <c r="B1238" i="13"/>
  <c r="E1238" i="13" s="1"/>
  <c r="B1239" i="13"/>
  <c r="E1239" i="13" s="1"/>
  <c r="B1240" i="13"/>
  <c r="E1240" i="13" s="1"/>
  <c r="B1241" i="13"/>
  <c r="E1241" i="13" s="1"/>
  <c r="B1242" i="13"/>
  <c r="E1242" i="13" s="1"/>
  <c r="B1243" i="13"/>
  <c r="E1243" i="13" s="1"/>
  <c r="B1244" i="13"/>
  <c r="E1244" i="13" s="1"/>
  <c r="B1245" i="13"/>
  <c r="E1245" i="13" s="1"/>
  <c r="B1246" i="13"/>
  <c r="E1246" i="13" s="1"/>
  <c r="B1247" i="13"/>
  <c r="E1247" i="13" s="1"/>
  <c r="B1248" i="13"/>
  <c r="E1248" i="13" s="1"/>
  <c r="B1249" i="13"/>
  <c r="E1249" i="13" s="1"/>
  <c r="B1250" i="13"/>
  <c r="E1250" i="13" s="1"/>
  <c r="B1251" i="13"/>
  <c r="E1251" i="13" s="1"/>
  <c r="B1252" i="13"/>
  <c r="E1252" i="13" s="1"/>
  <c r="B1253" i="13"/>
  <c r="E1253" i="13" s="1"/>
  <c r="B1197" i="13"/>
  <c r="E1197" i="13" s="1"/>
  <c r="B1198" i="13"/>
  <c r="E1198" i="13" s="1"/>
  <c r="B1199" i="13"/>
  <c r="E1199" i="13" s="1"/>
  <c r="B1200" i="13"/>
  <c r="E1200" i="13" s="1"/>
  <c r="B1201" i="13"/>
  <c r="E1201" i="13" s="1"/>
  <c r="B1202" i="13"/>
  <c r="E1202" i="13" s="1"/>
  <c r="B1203" i="13"/>
  <c r="E1203" i="13" s="1"/>
  <c r="B1204" i="13"/>
  <c r="E1204" i="13" s="1"/>
  <c r="B1205" i="13"/>
  <c r="E1205" i="13" s="1"/>
  <c r="B1206" i="13"/>
  <c r="E1206" i="13" s="1"/>
  <c r="B1207" i="13"/>
  <c r="E1207" i="13" s="1"/>
  <c r="B1208" i="13"/>
  <c r="E1208" i="13" s="1"/>
  <c r="B1209" i="13"/>
  <c r="E1209" i="13" s="1"/>
  <c r="B1210" i="13"/>
  <c r="E1210" i="13" s="1"/>
  <c r="B1211" i="13"/>
  <c r="E1211" i="13" s="1"/>
  <c r="B1212" i="13"/>
  <c r="E1212" i="13" s="1"/>
  <c r="B1213" i="13"/>
  <c r="E1213" i="13" s="1"/>
  <c r="B1214" i="13"/>
  <c r="E1214" i="13" s="1"/>
  <c r="B1215" i="13"/>
  <c r="E1215" i="13" s="1"/>
  <c r="B1216" i="13"/>
  <c r="E1216" i="13" s="1"/>
  <c r="B1217" i="13"/>
  <c r="E1217" i="13" s="1"/>
  <c r="B1218" i="13"/>
  <c r="E1218" i="13" s="1"/>
  <c r="B1219" i="13"/>
  <c r="E1219" i="13" s="1"/>
  <c r="B1220" i="13"/>
  <c r="E1220" i="13" s="1"/>
  <c r="B1221" i="13"/>
  <c r="E1221" i="13" s="1"/>
  <c r="B1222" i="13"/>
  <c r="E1222" i="13" s="1"/>
  <c r="B1223" i="13"/>
  <c r="E1223" i="13" s="1"/>
  <c r="B1224" i="13"/>
  <c r="E1224" i="13" s="1"/>
  <c r="B1168" i="13"/>
  <c r="E1168" i="13" s="1"/>
  <c r="B1169" i="13"/>
  <c r="E1169" i="13" s="1"/>
  <c r="B1170" i="13"/>
  <c r="E1170" i="13" s="1"/>
  <c r="B1171" i="13"/>
  <c r="E1171" i="13" s="1"/>
  <c r="B1172" i="13"/>
  <c r="E1172" i="13" s="1"/>
  <c r="B1173" i="13"/>
  <c r="E1173" i="13" s="1"/>
  <c r="B1174" i="13"/>
  <c r="E1174" i="13" s="1"/>
  <c r="B1175" i="13"/>
  <c r="E1175" i="13" s="1"/>
  <c r="B1176" i="13"/>
  <c r="E1176" i="13" s="1"/>
  <c r="B1177" i="13"/>
  <c r="E1177" i="13" s="1"/>
  <c r="B1178" i="13"/>
  <c r="E1178" i="13" s="1"/>
  <c r="B1179" i="13"/>
  <c r="E1179" i="13" s="1"/>
  <c r="B1180" i="13"/>
  <c r="E1180" i="13" s="1"/>
  <c r="B1181" i="13"/>
  <c r="E1181" i="13" s="1"/>
  <c r="B1182" i="13"/>
  <c r="E1182" i="13" s="1"/>
  <c r="B1183" i="13"/>
  <c r="E1183" i="13" s="1"/>
  <c r="B1184" i="13"/>
  <c r="E1184" i="13" s="1"/>
  <c r="B1185" i="13"/>
  <c r="E1185" i="13" s="1"/>
  <c r="B1186" i="13"/>
  <c r="E1186" i="13" s="1"/>
  <c r="B1187" i="13"/>
  <c r="E1187" i="13" s="1"/>
  <c r="B1188" i="13"/>
  <c r="E1188" i="13" s="1"/>
  <c r="B1189" i="13"/>
  <c r="E1189" i="13" s="1"/>
  <c r="B1190" i="13"/>
  <c r="E1190" i="13" s="1"/>
  <c r="B1191" i="13"/>
  <c r="E1191" i="13" s="1"/>
  <c r="B1192" i="13"/>
  <c r="E1192" i="13" s="1"/>
  <c r="B1193" i="13"/>
  <c r="E1193" i="13" s="1"/>
  <c r="B1194" i="13"/>
  <c r="E1194" i="13" s="1"/>
  <c r="B1195" i="13"/>
  <c r="E1195" i="13" s="1"/>
  <c r="B1140" i="13"/>
  <c r="E1140" i="13" s="1"/>
  <c r="B1141" i="13"/>
  <c r="E1141" i="13" s="1"/>
  <c r="B1142" i="13"/>
  <c r="E1142" i="13" s="1"/>
  <c r="B1143" i="13"/>
  <c r="E1143" i="13" s="1"/>
  <c r="B1144" i="13"/>
  <c r="E1144" i="13" s="1"/>
  <c r="B1145" i="13"/>
  <c r="E1145" i="13" s="1"/>
  <c r="B1146" i="13"/>
  <c r="E1146" i="13" s="1"/>
  <c r="B1147" i="13"/>
  <c r="E1147" i="13" s="1"/>
  <c r="B1148" i="13"/>
  <c r="E1148" i="13" s="1"/>
  <c r="B1149" i="13"/>
  <c r="E1149" i="13" s="1"/>
  <c r="B1150" i="13"/>
  <c r="E1150" i="13" s="1"/>
  <c r="B1151" i="13"/>
  <c r="E1151" i="13" s="1"/>
  <c r="B1152" i="13"/>
  <c r="E1152" i="13" s="1"/>
  <c r="B1153" i="13"/>
  <c r="E1153" i="13" s="1"/>
  <c r="B1154" i="13"/>
  <c r="E1154" i="13" s="1"/>
  <c r="B1155" i="13"/>
  <c r="E1155" i="13" s="1"/>
  <c r="B1156" i="13"/>
  <c r="E1156" i="13" s="1"/>
  <c r="B1157" i="13"/>
  <c r="E1157" i="13" s="1"/>
  <c r="B1158" i="13"/>
  <c r="E1158" i="13" s="1"/>
  <c r="B1159" i="13"/>
  <c r="E1159" i="13" s="1"/>
  <c r="B1160" i="13"/>
  <c r="E1160" i="13" s="1"/>
  <c r="B1161" i="13"/>
  <c r="E1161" i="13" s="1"/>
  <c r="B1162" i="13"/>
  <c r="E1162" i="13" s="1"/>
  <c r="B1163" i="13"/>
  <c r="E1163" i="13" s="1"/>
  <c r="B1164" i="13"/>
  <c r="E1164" i="13" s="1"/>
  <c r="B1165" i="13"/>
  <c r="E1165" i="13" s="1"/>
  <c r="B1166" i="13"/>
  <c r="E1166" i="13" s="1"/>
  <c r="B1139" i="13"/>
  <c r="E1139" i="13" s="1"/>
  <c r="K3" i="9"/>
  <c r="L3" i="9"/>
  <c r="J3" i="9"/>
  <c r="B1341" i="13"/>
  <c r="E1341" i="13" s="1"/>
  <c r="B1312" i="13"/>
  <c r="E1312" i="13" s="1"/>
  <c r="B1283" i="13"/>
  <c r="E1283" i="13" s="1"/>
  <c r="B1254" i="13"/>
  <c r="E1254" i="13" s="1"/>
  <c r="B1225" i="13"/>
  <c r="E1225" i="13" s="1"/>
  <c r="B1196" i="13"/>
  <c r="E1196" i="13" s="1"/>
  <c r="B1167" i="13"/>
  <c r="E1167" i="13" s="1"/>
  <c r="B1138" i="13"/>
  <c r="E1138" i="13" s="1"/>
  <c r="B1111" i="13"/>
  <c r="E1111" i="13" s="1"/>
  <c r="B1112" i="13"/>
  <c r="E1112" i="13" s="1"/>
  <c r="B1113" i="13"/>
  <c r="E1113" i="13" s="1"/>
  <c r="B1114" i="13"/>
  <c r="E1114" i="13" s="1"/>
  <c r="B1115" i="13"/>
  <c r="E1115" i="13" s="1"/>
  <c r="B1116" i="13"/>
  <c r="E1116" i="13" s="1"/>
  <c r="B1117" i="13"/>
  <c r="E1117" i="13" s="1"/>
  <c r="B1118" i="13"/>
  <c r="E1118" i="13" s="1"/>
  <c r="B1120" i="13"/>
  <c r="E1120" i="13" s="1"/>
  <c r="B1121" i="13"/>
  <c r="E1121" i="13" s="1"/>
  <c r="B1122" i="13"/>
  <c r="E1122" i="13" s="1"/>
  <c r="B1123" i="13"/>
  <c r="E1123" i="13" s="1"/>
  <c r="B1124" i="13"/>
  <c r="E1124" i="13" s="1"/>
  <c r="B1125" i="13"/>
  <c r="E1125" i="13" s="1"/>
  <c r="B1126" i="13"/>
  <c r="E1126" i="13" s="1"/>
  <c r="B1127" i="13"/>
  <c r="E1127" i="13" s="1"/>
  <c r="B1128" i="13"/>
  <c r="E1128" i="13" s="1"/>
  <c r="B1129" i="13"/>
  <c r="E1129" i="13" s="1"/>
  <c r="B1131" i="13"/>
  <c r="E1131" i="13" s="1"/>
  <c r="B1132" i="13"/>
  <c r="E1132" i="13" s="1"/>
  <c r="B1133" i="13"/>
  <c r="E1133" i="13" s="1"/>
  <c r="B1134" i="13"/>
  <c r="E1134" i="13" s="1"/>
  <c r="B1135" i="13"/>
  <c r="E1135" i="13" s="1"/>
  <c r="B1136" i="13"/>
  <c r="E1136" i="13" s="1"/>
  <c r="B1137" i="13"/>
  <c r="E1137" i="13" s="1"/>
  <c r="B1110" i="13"/>
  <c r="E1110" i="13" s="1"/>
  <c r="B1109" i="13"/>
  <c r="E1109" i="13" s="1"/>
  <c r="B988" i="13"/>
  <c r="E988" i="13" s="1"/>
  <c r="B989" i="13"/>
  <c r="E989" i="13" s="1"/>
  <c r="B990" i="13"/>
  <c r="E990" i="13" s="1"/>
  <c r="B991" i="13"/>
  <c r="E991" i="13" s="1"/>
  <c r="B992" i="13"/>
  <c r="E992" i="13" s="1"/>
  <c r="B993" i="13"/>
  <c r="E993" i="13" s="1"/>
  <c r="B994" i="13"/>
  <c r="E994" i="13" s="1"/>
  <c r="B995" i="13"/>
  <c r="E995" i="13" s="1"/>
  <c r="B996" i="13"/>
  <c r="E996" i="13" s="1"/>
  <c r="B997" i="13"/>
  <c r="E997" i="13" s="1"/>
  <c r="B998" i="13"/>
  <c r="E998" i="13" s="1"/>
  <c r="B999" i="13"/>
  <c r="E999" i="13" s="1"/>
  <c r="B1000" i="13"/>
  <c r="E1000" i="13" s="1"/>
  <c r="B1001" i="13"/>
  <c r="E1001" i="13" s="1"/>
  <c r="B1002" i="13"/>
  <c r="E1002" i="13" s="1"/>
  <c r="B1003" i="13"/>
  <c r="E1003" i="13" s="1"/>
  <c r="B1004" i="13"/>
  <c r="E1004" i="13" s="1"/>
  <c r="B1005" i="13"/>
  <c r="E1005" i="13" s="1"/>
  <c r="B1006" i="13"/>
  <c r="E1006" i="13" s="1"/>
  <c r="B1007" i="13"/>
  <c r="E1007" i="13" s="1"/>
  <c r="B1008" i="13"/>
  <c r="E1008" i="13" s="1"/>
  <c r="B1009" i="13"/>
  <c r="E1009" i="13" s="1"/>
  <c r="B1010" i="13"/>
  <c r="E1010" i="13" s="1"/>
  <c r="B1011" i="13"/>
  <c r="E1011" i="13" s="1"/>
  <c r="B1012" i="13"/>
  <c r="E1012" i="13" s="1"/>
  <c r="B1013" i="13"/>
  <c r="E1013" i="13" s="1"/>
  <c r="B1014" i="13"/>
  <c r="E1014" i="13" s="1"/>
  <c r="B1015" i="13"/>
  <c r="E1015" i="13" s="1"/>
  <c r="B1016" i="13"/>
  <c r="E1016" i="13" s="1"/>
  <c r="B1017" i="13"/>
  <c r="E1017" i="13" s="1"/>
  <c r="B1018" i="13"/>
  <c r="E1018" i="13" s="1"/>
  <c r="B1019" i="13"/>
  <c r="E1019" i="13" s="1"/>
  <c r="B1020" i="13"/>
  <c r="E1020" i="13" s="1"/>
  <c r="B1021" i="13"/>
  <c r="E1021" i="13" s="1"/>
  <c r="B1022" i="13"/>
  <c r="E1022" i="13" s="1"/>
  <c r="B1023" i="13"/>
  <c r="E1023" i="13" s="1"/>
  <c r="B1024" i="13"/>
  <c r="E1024" i="13" s="1"/>
  <c r="B1025" i="13"/>
  <c r="E1025" i="13" s="1"/>
  <c r="B1026" i="13"/>
  <c r="E1026" i="13" s="1"/>
  <c r="B1027" i="13"/>
  <c r="E1027" i="13" s="1"/>
  <c r="B1028" i="13"/>
  <c r="E1028" i="13" s="1"/>
  <c r="B1029" i="13"/>
  <c r="E1029" i="13" s="1"/>
  <c r="B1030" i="13"/>
  <c r="E1030" i="13" s="1"/>
  <c r="B1031" i="13"/>
  <c r="E1031" i="13" s="1"/>
  <c r="B1032" i="13"/>
  <c r="E1032" i="13" s="1"/>
  <c r="B1033" i="13"/>
  <c r="E1033" i="13" s="1"/>
  <c r="B1034" i="13"/>
  <c r="E1034" i="13" s="1"/>
  <c r="B1035" i="13"/>
  <c r="E1035" i="13" s="1"/>
  <c r="B1036" i="13"/>
  <c r="E1036" i="13" s="1"/>
  <c r="B1037" i="13"/>
  <c r="E1037" i="13" s="1"/>
  <c r="B1038" i="13"/>
  <c r="E1038" i="13" s="1"/>
  <c r="B1039" i="13"/>
  <c r="E1039" i="13" s="1"/>
  <c r="B1040" i="13"/>
  <c r="E1040" i="13" s="1"/>
  <c r="B1041" i="13"/>
  <c r="E1041" i="13" s="1"/>
  <c r="B1042" i="13"/>
  <c r="E1042" i="13" s="1"/>
  <c r="B1043" i="13"/>
  <c r="E1043" i="13" s="1"/>
  <c r="B1044" i="13"/>
  <c r="E1044" i="13" s="1"/>
  <c r="B1045" i="13"/>
  <c r="E1045" i="13" s="1"/>
  <c r="B1046" i="13"/>
  <c r="E1046" i="13" s="1"/>
  <c r="B1047" i="13"/>
  <c r="E1047" i="13" s="1"/>
  <c r="B1048" i="13"/>
  <c r="E1048" i="13" s="1"/>
  <c r="B1049" i="13"/>
  <c r="E1049" i="13" s="1"/>
  <c r="B1050" i="13"/>
  <c r="E1050" i="13" s="1"/>
  <c r="B1051" i="13"/>
  <c r="E1051" i="13" s="1"/>
  <c r="B1052" i="13"/>
  <c r="E1052" i="13" s="1"/>
  <c r="B1053" i="13"/>
  <c r="E1053" i="13" s="1"/>
  <c r="B1054" i="13"/>
  <c r="E1054" i="13" s="1"/>
  <c r="B1055" i="13"/>
  <c r="E1055" i="13" s="1"/>
  <c r="B1056" i="13"/>
  <c r="E1056" i="13" s="1"/>
  <c r="B1057" i="13"/>
  <c r="E1057" i="13" s="1"/>
  <c r="B1058" i="13"/>
  <c r="E1058" i="13" s="1"/>
  <c r="B1059" i="13"/>
  <c r="E1059" i="13" s="1"/>
  <c r="B1060" i="13"/>
  <c r="E1060" i="13" s="1"/>
  <c r="B1061" i="13"/>
  <c r="E1061" i="13" s="1"/>
  <c r="B1062" i="13"/>
  <c r="E1062" i="13" s="1"/>
  <c r="B1063" i="13"/>
  <c r="E1063" i="13" s="1"/>
  <c r="B1064" i="13"/>
  <c r="E1064" i="13" s="1"/>
  <c r="B1065" i="13"/>
  <c r="E1065" i="13" s="1"/>
  <c r="B1066" i="13"/>
  <c r="E1066" i="13" s="1"/>
  <c r="B1067" i="13"/>
  <c r="E1067" i="13" s="1"/>
  <c r="B1068" i="13"/>
  <c r="E1068" i="13" s="1"/>
  <c r="B1069" i="13"/>
  <c r="E1069" i="13" s="1"/>
  <c r="B1070" i="13"/>
  <c r="E1070" i="13" s="1"/>
  <c r="B1071" i="13"/>
  <c r="E1071" i="13" s="1"/>
  <c r="B1072" i="13"/>
  <c r="E1072" i="13" s="1"/>
  <c r="B1073" i="13"/>
  <c r="E1073" i="13" s="1"/>
  <c r="B1074" i="13"/>
  <c r="E1074" i="13" s="1"/>
  <c r="B1075" i="13"/>
  <c r="E1075" i="13" s="1"/>
  <c r="B1076" i="13"/>
  <c r="E1076" i="13" s="1"/>
  <c r="B1077" i="13"/>
  <c r="E1077" i="13" s="1"/>
  <c r="B1078" i="13"/>
  <c r="E1078" i="13" s="1"/>
  <c r="B1079" i="13"/>
  <c r="E1079" i="13" s="1"/>
  <c r="B1080" i="13"/>
  <c r="E1080" i="13" s="1"/>
  <c r="B1081" i="13"/>
  <c r="E1081" i="13" s="1"/>
  <c r="B1082" i="13"/>
  <c r="E1082" i="13" s="1"/>
  <c r="B1083" i="13"/>
  <c r="E1083" i="13" s="1"/>
  <c r="B1084" i="13"/>
  <c r="E1084" i="13" s="1"/>
  <c r="B1085" i="13"/>
  <c r="E1085" i="13" s="1"/>
  <c r="B1086" i="13"/>
  <c r="E1086" i="13" s="1"/>
  <c r="B1087" i="13"/>
  <c r="E1087" i="13" s="1"/>
  <c r="B1088" i="13"/>
  <c r="E1088" i="13" s="1"/>
  <c r="B1089" i="13"/>
  <c r="E1089" i="13" s="1"/>
  <c r="B1090" i="13"/>
  <c r="E1090" i="13" s="1"/>
  <c r="B1091" i="13"/>
  <c r="E1091" i="13" s="1"/>
  <c r="B1092" i="13"/>
  <c r="E1092" i="13" s="1"/>
  <c r="B1093" i="13"/>
  <c r="E1093" i="13" s="1"/>
  <c r="B1094" i="13"/>
  <c r="E1094" i="13" s="1"/>
  <c r="B1095" i="13"/>
  <c r="E1095" i="13" s="1"/>
  <c r="B1096" i="13"/>
  <c r="E1096" i="13" s="1"/>
  <c r="B1097" i="13"/>
  <c r="E1097" i="13" s="1"/>
  <c r="B1098" i="13"/>
  <c r="E1098" i="13" s="1"/>
  <c r="B1099" i="13"/>
  <c r="E1099" i="13" s="1"/>
  <c r="B1100" i="13"/>
  <c r="E1100" i="13" s="1"/>
  <c r="B1101" i="13"/>
  <c r="E1101" i="13" s="1"/>
  <c r="B1102" i="13"/>
  <c r="E1102" i="13" s="1"/>
  <c r="B1103" i="13"/>
  <c r="E1103" i="13" s="1"/>
  <c r="B1104" i="13"/>
  <c r="E1104" i="13" s="1"/>
  <c r="B1105" i="13"/>
  <c r="E1105" i="13" s="1"/>
  <c r="B1106" i="13"/>
  <c r="E1106" i="13" s="1"/>
  <c r="B1107" i="13"/>
  <c r="E1107" i="13" s="1"/>
  <c r="B1108" i="13"/>
  <c r="E1108" i="13" s="1"/>
  <c r="B987" i="13"/>
  <c r="E987" i="13" s="1"/>
  <c r="B865" i="13"/>
  <c r="E865" i="13" s="1"/>
  <c r="B866" i="13"/>
  <c r="E866" i="13" s="1"/>
  <c r="B867" i="13"/>
  <c r="E867" i="13" s="1"/>
  <c r="B868" i="13"/>
  <c r="E868" i="13" s="1"/>
  <c r="B869" i="13"/>
  <c r="E869" i="13" s="1"/>
  <c r="B870" i="13"/>
  <c r="E870" i="13" s="1"/>
  <c r="B871" i="13"/>
  <c r="E871" i="13" s="1"/>
  <c r="B872" i="13"/>
  <c r="E872" i="13" s="1"/>
  <c r="B873" i="13"/>
  <c r="E873" i="13" s="1"/>
  <c r="B874" i="13"/>
  <c r="E874" i="13" s="1"/>
  <c r="B875" i="13"/>
  <c r="E875" i="13" s="1"/>
  <c r="B876" i="13"/>
  <c r="E876" i="13" s="1"/>
  <c r="B877" i="13"/>
  <c r="E877" i="13" s="1"/>
  <c r="B878" i="13"/>
  <c r="E878" i="13" s="1"/>
  <c r="B879" i="13"/>
  <c r="E879" i="13" s="1"/>
  <c r="B880" i="13"/>
  <c r="E880" i="13" s="1"/>
  <c r="B881" i="13"/>
  <c r="E881" i="13" s="1"/>
  <c r="B882" i="13"/>
  <c r="E882" i="13" s="1"/>
  <c r="B883" i="13"/>
  <c r="E883" i="13" s="1"/>
  <c r="B884" i="13"/>
  <c r="E884" i="13" s="1"/>
  <c r="B885" i="13"/>
  <c r="E885" i="13" s="1"/>
  <c r="B886" i="13"/>
  <c r="E886" i="13" s="1"/>
  <c r="B887" i="13"/>
  <c r="E887" i="13" s="1"/>
  <c r="B888" i="13"/>
  <c r="E888" i="13" s="1"/>
  <c r="B889" i="13"/>
  <c r="E889" i="13" s="1"/>
  <c r="B890" i="13"/>
  <c r="E890" i="13" s="1"/>
  <c r="B891" i="13"/>
  <c r="E891" i="13" s="1"/>
  <c r="B892" i="13"/>
  <c r="E892" i="13" s="1"/>
  <c r="B893" i="13"/>
  <c r="E893" i="13" s="1"/>
  <c r="B894" i="13"/>
  <c r="E894" i="13" s="1"/>
  <c r="B895" i="13"/>
  <c r="E895" i="13" s="1"/>
  <c r="B896" i="13"/>
  <c r="E896" i="13" s="1"/>
  <c r="B897" i="13"/>
  <c r="E897" i="13" s="1"/>
  <c r="B898" i="13"/>
  <c r="E898" i="13" s="1"/>
  <c r="B899" i="13"/>
  <c r="E899" i="13" s="1"/>
  <c r="B900" i="13"/>
  <c r="E900" i="13" s="1"/>
  <c r="B901" i="13"/>
  <c r="E901" i="13" s="1"/>
  <c r="B902" i="13"/>
  <c r="E902" i="13" s="1"/>
  <c r="B903" i="13"/>
  <c r="E903" i="13" s="1"/>
  <c r="B904" i="13"/>
  <c r="E904" i="13" s="1"/>
  <c r="B905" i="13"/>
  <c r="E905" i="13" s="1"/>
  <c r="B906" i="13"/>
  <c r="E906" i="13" s="1"/>
  <c r="B907" i="13"/>
  <c r="E907" i="13" s="1"/>
  <c r="B908" i="13"/>
  <c r="E908" i="13" s="1"/>
  <c r="B909" i="13"/>
  <c r="E909" i="13" s="1"/>
  <c r="B910" i="13"/>
  <c r="E910" i="13" s="1"/>
  <c r="B911" i="13"/>
  <c r="E911" i="13" s="1"/>
  <c r="B912" i="13"/>
  <c r="E912" i="13" s="1"/>
  <c r="B913" i="13"/>
  <c r="E913" i="13" s="1"/>
  <c r="B914" i="13"/>
  <c r="E914" i="13" s="1"/>
  <c r="B915" i="13"/>
  <c r="E915" i="13" s="1"/>
  <c r="B916" i="13"/>
  <c r="E916" i="13" s="1"/>
  <c r="B917" i="13"/>
  <c r="E917" i="13" s="1"/>
  <c r="B918" i="13"/>
  <c r="E918" i="13" s="1"/>
  <c r="B919" i="13"/>
  <c r="E919" i="13" s="1"/>
  <c r="B920" i="13"/>
  <c r="E920" i="13" s="1"/>
  <c r="B921" i="13"/>
  <c r="E921" i="13" s="1"/>
  <c r="B922" i="13"/>
  <c r="E922" i="13" s="1"/>
  <c r="B923" i="13"/>
  <c r="E923" i="13" s="1"/>
  <c r="B924" i="13"/>
  <c r="E924" i="13" s="1"/>
  <c r="B925" i="13"/>
  <c r="E925" i="13" s="1"/>
  <c r="B926" i="13"/>
  <c r="E926" i="13" s="1"/>
  <c r="B927" i="13"/>
  <c r="E927" i="13" s="1"/>
  <c r="B928" i="13"/>
  <c r="E928" i="13" s="1"/>
  <c r="B929" i="13"/>
  <c r="E929" i="13" s="1"/>
  <c r="B930" i="13"/>
  <c r="E930" i="13" s="1"/>
  <c r="B931" i="13"/>
  <c r="E931" i="13" s="1"/>
  <c r="B932" i="13"/>
  <c r="E932" i="13" s="1"/>
  <c r="B933" i="13"/>
  <c r="E933" i="13" s="1"/>
  <c r="B934" i="13"/>
  <c r="E934" i="13" s="1"/>
  <c r="B935" i="13"/>
  <c r="E935" i="13" s="1"/>
  <c r="B936" i="13"/>
  <c r="E936" i="13" s="1"/>
  <c r="B937" i="13"/>
  <c r="E937" i="13" s="1"/>
  <c r="B938" i="13"/>
  <c r="E938" i="13" s="1"/>
  <c r="B939" i="13"/>
  <c r="E939" i="13" s="1"/>
  <c r="B940" i="13"/>
  <c r="E940" i="13" s="1"/>
  <c r="B941" i="13"/>
  <c r="E941" i="13" s="1"/>
  <c r="B942" i="13"/>
  <c r="E942" i="13" s="1"/>
  <c r="B943" i="13"/>
  <c r="E943" i="13" s="1"/>
  <c r="B944" i="13"/>
  <c r="E944" i="13" s="1"/>
  <c r="B945" i="13"/>
  <c r="E945" i="13" s="1"/>
  <c r="B946" i="13"/>
  <c r="E946" i="13" s="1"/>
  <c r="B947" i="13"/>
  <c r="E947" i="13" s="1"/>
  <c r="B948" i="13"/>
  <c r="E948" i="13" s="1"/>
  <c r="B949" i="13"/>
  <c r="E949" i="13" s="1"/>
  <c r="B950" i="13"/>
  <c r="E950" i="13" s="1"/>
  <c r="B951" i="13"/>
  <c r="E951" i="13" s="1"/>
  <c r="B952" i="13"/>
  <c r="E952" i="13" s="1"/>
  <c r="B953" i="13"/>
  <c r="E953" i="13" s="1"/>
  <c r="B954" i="13"/>
  <c r="E954" i="13" s="1"/>
  <c r="B955" i="13"/>
  <c r="E955" i="13" s="1"/>
  <c r="B956" i="13"/>
  <c r="E956" i="13" s="1"/>
  <c r="B957" i="13"/>
  <c r="E957" i="13" s="1"/>
  <c r="B958" i="13"/>
  <c r="E958" i="13" s="1"/>
  <c r="B959" i="13"/>
  <c r="E959" i="13" s="1"/>
  <c r="B960" i="13"/>
  <c r="E960" i="13" s="1"/>
  <c r="B961" i="13"/>
  <c r="E961" i="13" s="1"/>
  <c r="B962" i="13"/>
  <c r="E962" i="13" s="1"/>
  <c r="B963" i="13"/>
  <c r="E963" i="13" s="1"/>
  <c r="B964" i="13"/>
  <c r="E964" i="13" s="1"/>
  <c r="B965" i="13"/>
  <c r="E965" i="13" s="1"/>
  <c r="B966" i="13"/>
  <c r="E966" i="13" s="1"/>
  <c r="B967" i="13"/>
  <c r="E967" i="13" s="1"/>
  <c r="B968" i="13"/>
  <c r="E968" i="13" s="1"/>
  <c r="B969" i="13"/>
  <c r="E969" i="13" s="1"/>
  <c r="B970" i="13"/>
  <c r="E970" i="13" s="1"/>
  <c r="B971" i="13"/>
  <c r="E971" i="13" s="1"/>
  <c r="B972" i="13"/>
  <c r="E972" i="13" s="1"/>
  <c r="B973" i="13"/>
  <c r="E973" i="13" s="1"/>
  <c r="B974" i="13"/>
  <c r="E974" i="13" s="1"/>
  <c r="B975" i="13"/>
  <c r="E975" i="13" s="1"/>
  <c r="B976" i="13"/>
  <c r="E976" i="13" s="1"/>
  <c r="B977" i="13"/>
  <c r="E977" i="13" s="1"/>
  <c r="B978" i="13"/>
  <c r="E978" i="13" s="1"/>
  <c r="B979" i="13"/>
  <c r="E979" i="13" s="1"/>
  <c r="B980" i="13"/>
  <c r="E980" i="13" s="1"/>
  <c r="B981" i="13"/>
  <c r="E981" i="13" s="1"/>
  <c r="B982" i="13"/>
  <c r="E982" i="13" s="1"/>
  <c r="B983" i="13"/>
  <c r="E983" i="13" s="1"/>
  <c r="B984" i="13"/>
  <c r="E984" i="13" s="1"/>
  <c r="B985" i="13"/>
  <c r="E985" i="13" s="1"/>
  <c r="B864" i="13"/>
  <c r="E864" i="13" s="1"/>
  <c r="B742" i="13"/>
  <c r="E742" i="13" s="1"/>
  <c r="B743" i="13"/>
  <c r="E743" i="13" s="1"/>
  <c r="B744" i="13"/>
  <c r="E744" i="13" s="1"/>
  <c r="B745" i="13"/>
  <c r="E745" i="13" s="1"/>
  <c r="B746" i="13"/>
  <c r="E746" i="13" s="1"/>
  <c r="B747" i="13"/>
  <c r="E747" i="13" s="1"/>
  <c r="B748" i="13"/>
  <c r="E748" i="13" s="1"/>
  <c r="B749" i="13"/>
  <c r="E749" i="13" s="1"/>
  <c r="B750" i="13"/>
  <c r="E750" i="13" s="1"/>
  <c r="B751" i="13"/>
  <c r="E751" i="13" s="1"/>
  <c r="B752" i="13"/>
  <c r="E752" i="13" s="1"/>
  <c r="B753" i="13"/>
  <c r="E753" i="13" s="1"/>
  <c r="B754" i="13"/>
  <c r="E754" i="13" s="1"/>
  <c r="B755" i="13"/>
  <c r="E755" i="13" s="1"/>
  <c r="B756" i="13"/>
  <c r="E756" i="13" s="1"/>
  <c r="B757" i="13"/>
  <c r="E757" i="13" s="1"/>
  <c r="B758" i="13"/>
  <c r="E758" i="13" s="1"/>
  <c r="B759" i="13"/>
  <c r="E759" i="13" s="1"/>
  <c r="B760" i="13"/>
  <c r="E760" i="13" s="1"/>
  <c r="B761" i="13"/>
  <c r="E761" i="13" s="1"/>
  <c r="B762" i="13"/>
  <c r="E762" i="13" s="1"/>
  <c r="B763" i="13"/>
  <c r="E763" i="13" s="1"/>
  <c r="B764" i="13"/>
  <c r="E764" i="13" s="1"/>
  <c r="B765" i="13"/>
  <c r="E765" i="13" s="1"/>
  <c r="B766" i="13"/>
  <c r="E766" i="13" s="1"/>
  <c r="B767" i="13"/>
  <c r="E767" i="13" s="1"/>
  <c r="B768" i="13"/>
  <c r="E768" i="13" s="1"/>
  <c r="B769" i="13"/>
  <c r="E769" i="13" s="1"/>
  <c r="B770" i="13"/>
  <c r="E770" i="13" s="1"/>
  <c r="B771" i="13"/>
  <c r="E771" i="13" s="1"/>
  <c r="B772" i="13"/>
  <c r="E772" i="13" s="1"/>
  <c r="B773" i="13"/>
  <c r="E773" i="13" s="1"/>
  <c r="B774" i="13"/>
  <c r="E774" i="13" s="1"/>
  <c r="B775" i="13"/>
  <c r="E775" i="13" s="1"/>
  <c r="B776" i="13"/>
  <c r="E776" i="13" s="1"/>
  <c r="B777" i="13"/>
  <c r="E777" i="13" s="1"/>
  <c r="B778" i="13"/>
  <c r="E778" i="13" s="1"/>
  <c r="B779" i="13"/>
  <c r="E779" i="13" s="1"/>
  <c r="B780" i="13"/>
  <c r="E780" i="13" s="1"/>
  <c r="B781" i="13"/>
  <c r="E781" i="13" s="1"/>
  <c r="B782" i="13"/>
  <c r="E782" i="13" s="1"/>
  <c r="B783" i="13"/>
  <c r="E783" i="13" s="1"/>
  <c r="B784" i="13"/>
  <c r="E784" i="13" s="1"/>
  <c r="B785" i="13"/>
  <c r="E785" i="13" s="1"/>
  <c r="B786" i="13"/>
  <c r="E786" i="13" s="1"/>
  <c r="B787" i="13"/>
  <c r="E787" i="13" s="1"/>
  <c r="B788" i="13"/>
  <c r="E788" i="13" s="1"/>
  <c r="B789" i="13"/>
  <c r="E789" i="13" s="1"/>
  <c r="B790" i="13"/>
  <c r="E790" i="13" s="1"/>
  <c r="B791" i="13"/>
  <c r="E791" i="13" s="1"/>
  <c r="B792" i="13"/>
  <c r="E792" i="13" s="1"/>
  <c r="B793" i="13"/>
  <c r="E793" i="13" s="1"/>
  <c r="B794" i="13"/>
  <c r="E794" i="13" s="1"/>
  <c r="B795" i="13"/>
  <c r="E795" i="13" s="1"/>
  <c r="B796" i="13"/>
  <c r="E796" i="13" s="1"/>
  <c r="B797" i="13"/>
  <c r="E797" i="13" s="1"/>
  <c r="B798" i="13"/>
  <c r="E798" i="13" s="1"/>
  <c r="B799" i="13"/>
  <c r="E799" i="13" s="1"/>
  <c r="B800" i="13"/>
  <c r="E800" i="13" s="1"/>
  <c r="B801" i="13"/>
  <c r="E801" i="13" s="1"/>
  <c r="B802" i="13"/>
  <c r="E802" i="13" s="1"/>
  <c r="B803" i="13"/>
  <c r="E803" i="13" s="1"/>
  <c r="B804" i="13"/>
  <c r="E804" i="13" s="1"/>
  <c r="B805" i="13"/>
  <c r="E805" i="13" s="1"/>
  <c r="B806" i="13"/>
  <c r="E806" i="13" s="1"/>
  <c r="B807" i="13"/>
  <c r="E807" i="13" s="1"/>
  <c r="B808" i="13"/>
  <c r="E808" i="13" s="1"/>
  <c r="B809" i="13"/>
  <c r="E809" i="13" s="1"/>
  <c r="B810" i="13"/>
  <c r="E810" i="13" s="1"/>
  <c r="B811" i="13"/>
  <c r="E811" i="13" s="1"/>
  <c r="B812" i="13"/>
  <c r="E812" i="13" s="1"/>
  <c r="B813" i="13"/>
  <c r="E813" i="13" s="1"/>
  <c r="B814" i="13"/>
  <c r="E814" i="13" s="1"/>
  <c r="B815" i="13"/>
  <c r="E815" i="13" s="1"/>
  <c r="B816" i="13"/>
  <c r="E816" i="13" s="1"/>
  <c r="B817" i="13"/>
  <c r="E817" i="13" s="1"/>
  <c r="B818" i="13"/>
  <c r="E818" i="13" s="1"/>
  <c r="B819" i="13"/>
  <c r="E819" i="13" s="1"/>
  <c r="B820" i="13"/>
  <c r="E820" i="13" s="1"/>
  <c r="B821" i="13"/>
  <c r="E821" i="13" s="1"/>
  <c r="B822" i="13"/>
  <c r="E822" i="13" s="1"/>
  <c r="B823" i="13"/>
  <c r="E823" i="13" s="1"/>
  <c r="B824" i="13"/>
  <c r="E824" i="13" s="1"/>
  <c r="B825" i="13"/>
  <c r="E825" i="13" s="1"/>
  <c r="B826" i="13"/>
  <c r="E826" i="13" s="1"/>
  <c r="B827" i="13"/>
  <c r="E827" i="13" s="1"/>
  <c r="B828" i="13"/>
  <c r="E828" i="13" s="1"/>
  <c r="B829" i="13"/>
  <c r="E829" i="13" s="1"/>
  <c r="B830" i="13"/>
  <c r="E830" i="13" s="1"/>
  <c r="B831" i="13"/>
  <c r="E831" i="13" s="1"/>
  <c r="B832" i="13"/>
  <c r="E832" i="13" s="1"/>
  <c r="B833" i="13"/>
  <c r="E833" i="13" s="1"/>
  <c r="B834" i="13"/>
  <c r="E834" i="13" s="1"/>
  <c r="B835" i="13"/>
  <c r="E835" i="13" s="1"/>
  <c r="B836" i="13"/>
  <c r="E836" i="13" s="1"/>
  <c r="B837" i="13"/>
  <c r="E837" i="13" s="1"/>
  <c r="B838" i="13"/>
  <c r="E838" i="13" s="1"/>
  <c r="B839" i="13"/>
  <c r="E839" i="13" s="1"/>
  <c r="B840" i="13"/>
  <c r="E840" i="13" s="1"/>
  <c r="B841" i="13"/>
  <c r="E841" i="13" s="1"/>
  <c r="B842" i="13"/>
  <c r="E842" i="13" s="1"/>
  <c r="B843" i="13"/>
  <c r="E843" i="13" s="1"/>
  <c r="B844" i="13"/>
  <c r="E844" i="13" s="1"/>
  <c r="B845" i="13"/>
  <c r="E845" i="13" s="1"/>
  <c r="B846" i="13"/>
  <c r="E846" i="13" s="1"/>
  <c r="B847" i="13"/>
  <c r="E847" i="13" s="1"/>
  <c r="B848" i="13"/>
  <c r="E848" i="13" s="1"/>
  <c r="B849" i="13"/>
  <c r="E849" i="13" s="1"/>
  <c r="B850" i="13"/>
  <c r="E850" i="13" s="1"/>
  <c r="B851" i="13"/>
  <c r="E851" i="13" s="1"/>
  <c r="B852" i="13"/>
  <c r="E852" i="13" s="1"/>
  <c r="B853" i="13"/>
  <c r="E853" i="13" s="1"/>
  <c r="B854" i="13"/>
  <c r="E854" i="13" s="1"/>
  <c r="B855" i="13"/>
  <c r="E855" i="13" s="1"/>
  <c r="B856" i="13"/>
  <c r="E856" i="13" s="1"/>
  <c r="B857" i="13"/>
  <c r="E857" i="13" s="1"/>
  <c r="B858" i="13"/>
  <c r="E858" i="13" s="1"/>
  <c r="B859" i="13"/>
  <c r="E859" i="13" s="1"/>
  <c r="B860" i="13"/>
  <c r="E860" i="13" s="1"/>
  <c r="B861" i="13"/>
  <c r="E861" i="13" s="1"/>
  <c r="B862" i="13"/>
  <c r="E862" i="13" s="1"/>
  <c r="B741" i="13"/>
  <c r="E741" i="13" s="1"/>
  <c r="B619" i="13"/>
  <c r="E619" i="13" s="1"/>
  <c r="B620" i="13"/>
  <c r="E620" i="13" s="1"/>
  <c r="B621" i="13"/>
  <c r="E621" i="13" s="1"/>
  <c r="B622" i="13"/>
  <c r="E622" i="13" s="1"/>
  <c r="B623" i="13"/>
  <c r="E623" i="13" s="1"/>
  <c r="B624" i="13"/>
  <c r="E624" i="13" s="1"/>
  <c r="B625" i="13"/>
  <c r="E625" i="13" s="1"/>
  <c r="B626" i="13"/>
  <c r="E626" i="13" s="1"/>
  <c r="B627" i="13"/>
  <c r="E627" i="13" s="1"/>
  <c r="B628" i="13"/>
  <c r="E628" i="13" s="1"/>
  <c r="B629" i="13"/>
  <c r="E629" i="13" s="1"/>
  <c r="B630" i="13"/>
  <c r="E630" i="13" s="1"/>
  <c r="B631" i="13"/>
  <c r="E631" i="13" s="1"/>
  <c r="B632" i="13"/>
  <c r="E632" i="13" s="1"/>
  <c r="B633" i="13"/>
  <c r="E633" i="13" s="1"/>
  <c r="B634" i="13"/>
  <c r="E634" i="13" s="1"/>
  <c r="B635" i="13"/>
  <c r="E635" i="13" s="1"/>
  <c r="B636" i="13"/>
  <c r="E636" i="13" s="1"/>
  <c r="B637" i="13"/>
  <c r="E637" i="13" s="1"/>
  <c r="B638" i="13"/>
  <c r="E638" i="13" s="1"/>
  <c r="B639" i="13"/>
  <c r="E639" i="13" s="1"/>
  <c r="B640" i="13"/>
  <c r="E640" i="13" s="1"/>
  <c r="B641" i="13"/>
  <c r="E641" i="13" s="1"/>
  <c r="B642" i="13"/>
  <c r="E642" i="13" s="1"/>
  <c r="B643" i="13"/>
  <c r="E643" i="13" s="1"/>
  <c r="B644" i="13"/>
  <c r="E644" i="13" s="1"/>
  <c r="B645" i="13"/>
  <c r="E645" i="13" s="1"/>
  <c r="B646" i="13"/>
  <c r="E646" i="13" s="1"/>
  <c r="B647" i="13"/>
  <c r="E647" i="13" s="1"/>
  <c r="B648" i="13"/>
  <c r="E648" i="13" s="1"/>
  <c r="B649" i="13"/>
  <c r="E649" i="13" s="1"/>
  <c r="B650" i="13"/>
  <c r="E650" i="13" s="1"/>
  <c r="B651" i="13"/>
  <c r="E651" i="13" s="1"/>
  <c r="B652" i="13"/>
  <c r="E652" i="13" s="1"/>
  <c r="B653" i="13"/>
  <c r="E653" i="13" s="1"/>
  <c r="B654" i="13"/>
  <c r="E654" i="13" s="1"/>
  <c r="B655" i="13"/>
  <c r="E655" i="13" s="1"/>
  <c r="B656" i="13"/>
  <c r="E656" i="13" s="1"/>
  <c r="B657" i="13"/>
  <c r="E657" i="13" s="1"/>
  <c r="B658" i="13"/>
  <c r="E658" i="13" s="1"/>
  <c r="B659" i="13"/>
  <c r="E659" i="13" s="1"/>
  <c r="B660" i="13"/>
  <c r="E660" i="13" s="1"/>
  <c r="B661" i="13"/>
  <c r="E661" i="13" s="1"/>
  <c r="B662" i="13"/>
  <c r="E662" i="13" s="1"/>
  <c r="B663" i="13"/>
  <c r="E663" i="13" s="1"/>
  <c r="B664" i="13"/>
  <c r="E664" i="13" s="1"/>
  <c r="B665" i="13"/>
  <c r="E665" i="13" s="1"/>
  <c r="B666" i="13"/>
  <c r="E666" i="13" s="1"/>
  <c r="B667" i="13"/>
  <c r="E667" i="13" s="1"/>
  <c r="B668" i="13"/>
  <c r="E668" i="13" s="1"/>
  <c r="B669" i="13"/>
  <c r="E669" i="13" s="1"/>
  <c r="B670" i="13"/>
  <c r="E670" i="13" s="1"/>
  <c r="B671" i="13"/>
  <c r="E671" i="13" s="1"/>
  <c r="B672" i="13"/>
  <c r="E672" i="13" s="1"/>
  <c r="B673" i="13"/>
  <c r="E673" i="13" s="1"/>
  <c r="B674" i="13"/>
  <c r="E674" i="13" s="1"/>
  <c r="B675" i="13"/>
  <c r="E675" i="13" s="1"/>
  <c r="B676" i="13"/>
  <c r="E676" i="13" s="1"/>
  <c r="B677" i="13"/>
  <c r="E677" i="13" s="1"/>
  <c r="B678" i="13"/>
  <c r="E678" i="13" s="1"/>
  <c r="B679" i="13"/>
  <c r="E679" i="13" s="1"/>
  <c r="B680" i="13"/>
  <c r="E680" i="13" s="1"/>
  <c r="B681" i="13"/>
  <c r="E681" i="13" s="1"/>
  <c r="B682" i="13"/>
  <c r="E682" i="13" s="1"/>
  <c r="B683" i="13"/>
  <c r="E683" i="13" s="1"/>
  <c r="B684" i="13"/>
  <c r="E684" i="13" s="1"/>
  <c r="B685" i="13"/>
  <c r="E685" i="13" s="1"/>
  <c r="B686" i="13"/>
  <c r="E686" i="13" s="1"/>
  <c r="B687" i="13"/>
  <c r="E687" i="13" s="1"/>
  <c r="B688" i="13"/>
  <c r="E688" i="13" s="1"/>
  <c r="B689" i="13"/>
  <c r="E689" i="13" s="1"/>
  <c r="B690" i="13"/>
  <c r="E690" i="13" s="1"/>
  <c r="B691" i="13"/>
  <c r="E691" i="13" s="1"/>
  <c r="B692" i="13"/>
  <c r="E692" i="13" s="1"/>
  <c r="B693" i="13"/>
  <c r="E693" i="13" s="1"/>
  <c r="B694" i="13"/>
  <c r="E694" i="13" s="1"/>
  <c r="B695" i="13"/>
  <c r="E695" i="13" s="1"/>
  <c r="B696" i="13"/>
  <c r="E696" i="13" s="1"/>
  <c r="B697" i="13"/>
  <c r="E697" i="13" s="1"/>
  <c r="B698" i="13"/>
  <c r="E698" i="13" s="1"/>
  <c r="B699" i="13"/>
  <c r="E699" i="13" s="1"/>
  <c r="B700" i="13"/>
  <c r="E700" i="13" s="1"/>
  <c r="B701" i="13"/>
  <c r="E701" i="13" s="1"/>
  <c r="B702" i="13"/>
  <c r="E702" i="13" s="1"/>
  <c r="B703" i="13"/>
  <c r="E703" i="13" s="1"/>
  <c r="B704" i="13"/>
  <c r="E704" i="13" s="1"/>
  <c r="B705" i="13"/>
  <c r="E705" i="13" s="1"/>
  <c r="B706" i="13"/>
  <c r="E706" i="13" s="1"/>
  <c r="B707" i="13"/>
  <c r="E707" i="13" s="1"/>
  <c r="B708" i="13"/>
  <c r="E708" i="13" s="1"/>
  <c r="B709" i="13"/>
  <c r="E709" i="13" s="1"/>
  <c r="B710" i="13"/>
  <c r="E710" i="13" s="1"/>
  <c r="B711" i="13"/>
  <c r="E711" i="13" s="1"/>
  <c r="B712" i="13"/>
  <c r="E712" i="13" s="1"/>
  <c r="B713" i="13"/>
  <c r="E713" i="13" s="1"/>
  <c r="B714" i="13"/>
  <c r="E714" i="13" s="1"/>
  <c r="B715" i="13"/>
  <c r="E715" i="13" s="1"/>
  <c r="B716" i="13"/>
  <c r="E716" i="13" s="1"/>
  <c r="B717" i="13"/>
  <c r="E717" i="13" s="1"/>
  <c r="B718" i="13"/>
  <c r="E718" i="13" s="1"/>
  <c r="B719" i="13"/>
  <c r="E719" i="13" s="1"/>
  <c r="B720" i="13"/>
  <c r="E720" i="13" s="1"/>
  <c r="B721" i="13"/>
  <c r="E721" i="13" s="1"/>
  <c r="B722" i="13"/>
  <c r="E722" i="13" s="1"/>
  <c r="B723" i="13"/>
  <c r="E723" i="13" s="1"/>
  <c r="B724" i="13"/>
  <c r="E724" i="13" s="1"/>
  <c r="B725" i="13"/>
  <c r="E725" i="13" s="1"/>
  <c r="B726" i="13"/>
  <c r="E726" i="13" s="1"/>
  <c r="B727" i="13"/>
  <c r="E727" i="13" s="1"/>
  <c r="B728" i="13"/>
  <c r="E728" i="13" s="1"/>
  <c r="B729" i="13"/>
  <c r="E729" i="13" s="1"/>
  <c r="B730" i="13"/>
  <c r="E730" i="13" s="1"/>
  <c r="B731" i="13"/>
  <c r="E731" i="13" s="1"/>
  <c r="B732" i="13"/>
  <c r="E732" i="13" s="1"/>
  <c r="B733" i="13"/>
  <c r="E733" i="13" s="1"/>
  <c r="B734" i="13"/>
  <c r="E734" i="13" s="1"/>
  <c r="B735" i="13"/>
  <c r="E735" i="13" s="1"/>
  <c r="B736" i="13"/>
  <c r="E736" i="13" s="1"/>
  <c r="B737" i="13"/>
  <c r="E737" i="13" s="1"/>
  <c r="B738" i="13"/>
  <c r="E738" i="13" s="1"/>
  <c r="B739" i="13"/>
  <c r="E739" i="13" s="1"/>
  <c r="B618" i="13"/>
  <c r="E618" i="13" s="1"/>
  <c r="B496" i="13"/>
  <c r="E496" i="13" s="1"/>
  <c r="B497" i="13"/>
  <c r="E497" i="13" s="1"/>
  <c r="B498" i="13"/>
  <c r="E498" i="13" s="1"/>
  <c r="B499" i="13"/>
  <c r="E499" i="13" s="1"/>
  <c r="B500" i="13"/>
  <c r="E500" i="13" s="1"/>
  <c r="B501" i="13"/>
  <c r="E501" i="13" s="1"/>
  <c r="B502" i="13"/>
  <c r="E502" i="13" s="1"/>
  <c r="B503" i="13"/>
  <c r="E503" i="13" s="1"/>
  <c r="B504" i="13"/>
  <c r="E504" i="13" s="1"/>
  <c r="B505" i="13"/>
  <c r="E505" i="13" s="1"/>
  <c r="B506" i="13"/>
  <c r="E506" i="13" s="1"/>
  <c r="B507" i="13"/>
  <c r="E507" i="13" s="1"/>
  <c r="B508" i="13"/>
  <c r="E508" i="13" s="1"/>
  <c r="B509" i="13"/>
  <c r="E509" i="13" s="1"/>
  <c r="B510" i="13"/>
  <c r="E510" i="13" s="1"/>
  <c r="B511" i="13"/>
  <c r="E511" i="13" s="1"/>
  <c r="B512" i="13"/>
  <c r="E512" i="13" s="1"/>
  <c r="B513" i="13"/>
  <c r="E513" i="13" s="1"/>
  <c r="B514" i="13"/>
  <c r="E514" i="13" s="1"/>
  <c r="B515" i="13"/>
  <c r="E515" i="13" s="1"/>
  <c r="B516" i="13"/>
  <c r="E516" i="13" s="1"/>
  <c r="B517" i="13"/>
  <c r="E517" i="13" s="1"/>
  <c r="B518" i="13"/>
  <c r="E518" i="13" s="1"/>
  <c r="B519" i="13"/>
  <c r="E519" i="13" s="1"/>
  <c r="B520" i="13"/>
  <c r="E520" i="13" s="1"/>
  <c r="B521" i="13"/>
  <c r="E521" i="13" s="1"/>
  <c r="B522" i="13"/>
  <c r="E522" i="13" s="1"/>
  <c r="B523" i="13"/>
  <c r="E523" i="13" s="1"/>
  <c r="B524" i="13"/>
  <c r="E524" i="13" s="1"/>
  <c r="B525" i="13"/>
  <c r="E525" i="13" s="1"/>
  <c r="B526" i="13"/>
  <c r="E526" i="13" s="1"/>
  <c r="B527" i="13"/>
  <c r="E527" i="13" s="1"/>
  <c r="B528" i="13"/>
  <c r="E528" i="13" s="1"/>
  <c r="B529" i="13"/>
  <c r="E529" i="13" s="1"/>
  <c r="B530" i="13"/>
  <c r="E530" i="13" s="1"/>
  <c r="B531" i="13"/>
  <c r="E531" i="13" s="1"/>
  <c r="B532" i="13"/>
  <c r="E532" i="13" s="1"/>
  <c r="B533" i="13"/>
  <c r="E533" i="13" s="1"/>
  <c r="B534" i="13"/>
  <c r="E534" i="13" s="1"/>
  <c r="B535" i="13"/>
  <c r="E535" i="13" s="1"/>
  <c r="B536" i="13"/>
  <c r="E536" i="13" s="1"/>
  <c r="B537" i="13"/>
  <c r="E537" i="13" s="1"/>
  <c r="B538" i="13"/>
  <c r="E538" i="13" s="1"/>
  <c r="B539" i="13"/>
  <c r="E539" i="13" s="1"/>
  <c r="B540" i="13"/>
  <c r="E540" i="13" s="1"/>
  <c r="B541" i="13"/>
  <c r="E541" i="13" s="1"/>
  <c r="B542" i="13"/>
  <c r="E542" i="13" s="1"/>
  <c r="B543" i="13"/>
  <c r="E543" i="13" s="1"/>
  <c r="B544" i="13"/>
  <c r="E544" i="13" s="1"/>
  <c r="B545" i="13"/>
  <c r="E545" i="13" s="1"/>
  <c r="B546" i="13"/>
  <c r="E546" i="13" s="1"/>
  <c r="B547" i="13"/>
  <c r="E547" i="13" s="1"/>
  <c r="B548" i="13"/>
  <c r="E548" i="13" s="1"/>
  <c r="B549" i="13"/>
  <c r="E549" i="13" s="1"/>
  <c r="B550" i="13"/>
  <c r="E550" i="13" s="1"/>
  <c r="B551" i="13"/>
  <c r="E551" i="13" s="1"/>
  <c r="B552" i="13"/>
  <c r="E552" i="13" s="1"/>
  <c r="B553" i="13"/>
  <c r="E553" i="13" s="1"/>
  <c r="B554" i="13"/>
  <c r="E554" i="13" s="1"/>
  <c r="B555" i="13"/>
  <c r="E555" i="13" s="1"/>
  <c r="B556" i="13"/>
  <c r="E556" i="13" s="1"/>
  <c r="B557" i="13"/>
  <c r="E557" i="13" s="1"/>
  <c r="B558" i="13"/>
  <c r="E558" i="13" s="1"/>
  <c r="B559" i="13"/>
  <c r="E559" i="13" s="1"/>
  <c r="B560" i="13"/>
  <c r="E560" i="13" s="1"/>
  <c r="B561" i="13"/>
  <c r="E561" i="13" s="1"/>
  <c r="B562" i="13"/>
  <c r="E562" i="13" s="1"/>
  <c r="B563" i="13"/>
  <c r="E563" i="13" s="1"/>
  <c r="B564" i="13"/>
  <c r="E564" i="13" s="1"/>
  <c r="B565" i="13"/>
  <c r="E565" i="13" s="1"/>
  <c r="B566" i="13"/>
  <c r="E566" i="13" s="1"/>
  <c r="B567" i="13"/>
  <c r="E567" i="13" s="1"/>
  <c r="B568" i="13"/>
  <c r="E568" i="13" s="1"/>
  <c r="B569" i="13"/>
  <c r="E569" i="13" s="1"/>
  <c r="B570" i="13"/>
  <c r="E570" i="13" s="1"/>
  <c r="B571" i="13"/>
  <c r="E571" i="13" s="1"/>
  <c r="B572" i="13"/>
  <c r="E572" i="13" s="1"/>
  <c r="B573" i="13"/>
  <c r="E573" i="13" s="1"/>
  <c r="B574" i="13"/>
  <c r="E574" i="13" s="1"/>
  <c r="B575" i="13"/>
  <c r="E575" i="13" s="1"/>
  <c r="B576" i="13"/>
  <c r="E576" i="13" s="1"/>
  <c r="B577" i="13"/>
  <c r="E577" i="13" s="1"/>
  <c r="B578" i="13"/>
  <c r="E578" i="13" s="1"/>
  <c r="B579" i="13"/>
  <c r="E579" i="13" s="1"/>
  <c r="B580" i="13"/>
  <c r="E580" i="13" s="1"/>
  <c r="B581" i="13"/>
  <c r="E581" i="13" s="1"/>
  <c r="B582" i="13"/>
  <c r="E582" i="13" s="1"/>
  <c r="B583" i="13"/>
  <c r="E583" i="13" s="1"/>
  <c r="B584" i="13"/>
  <c r="E584" i="13" s="1"/>
  <c r="B585" i="13"/>
  <c r="E585" i="13" s="1"/>
  <c r="B586" i="13"/>
  <c r="E586" i="13" s="1"/>
  <c r="B587" i="13"/>
  <c r="E587" i="13" s="1"/>
  <c r="B588" i="13"/>
  <c r="E588" i="13" s="1"/>
  <c r="B589" i="13"/>
  <c r="E589" i="13" s="1"/>
  <c r="B590" i="13"/>
  <c r="E590" i="13" s="1"/>
  <c r="B591" i="13"/>
  <c r="E591" i="13" s="1"/>
  <c r="B592" i="13"/>
  <c r="E592" i="13" s="1"/>
  <c r="B593" i="13"/>
  <c r="E593" i="13" s="1"/>
  <c r="B594" i="13"/>
  <c r="E594" i="13" s="1"/>
  <c r="B595" i="13"/>
  <c r="E595" i="13" s="1"/>
  <c r="B596" i="13"/>
  <c r="E596" i="13" s="1"/>
  <c r="B597" i="13"/>
  <c r="E597" i="13" s="1"/>
  <c r="B598" i="13"/>
  <c r="E598" i="13" s="1"/>
  <c r="B599" i="13"/>
  <c r="E599" i="13" s="1"/>
  <c r="B600" i="13"/>
  <c r="E600" i="13" s="1"/>
  <c r="B601" i="13"/>
  <c r="E601" i="13" s="1"/>
  <c r="B602" i="13"/>
  <c r="E602" i="13" s="1"/>
  <c r="B603" i="13"/>
  <c r="E603" i="13" s="1"/>
  <c r="B604" i="13"/>
  <c r="E604" i="13" s="1"/>
  <c r="B605" i="13"/>
  <c r="E605" i="13" s="1"/>
  <c r="B606" i="13"/>
  <c r="E606" i="13" s="1"/>
  <c r="B607" i="13"/>
  <c r="E607" i="13" s="1"/>
  <c r="B608" i="13"/>
  <c r="E608" i="13" s="1"/>
  <c r="B609" i="13"/>
  <c r="E609" i="13" s="1"/>
  <c r="B610" i="13"/>
  <c r="E610" i="13" s="1"/>
  <c r="B611" i="13"/>
  <c r="E611" i="13" s="1"/>
  <c r="B612" i="13"/>
  <c r="E612" i="13" s="1"/>
  <c r="B613" i="13"/>
  <c r="E613" i="13" s="1"/>
  <c r="B614" i="13"/>
  <c r="E614" i="13" s="1"/>
  <c r="B615" i="13"/>
  <c r="E615" i="13" s="1"/>
  <c r="B616" i="13"/>
  <c r="E616" i="13" s="1"/>
  <c r="B495" i="13"/>
  <c r="E495" i="13" s="1"/>
  <c r="B373" i="13"/>
  <c r="E373" i="13" s="1"/>
  <c r="B374" i="13"/>
  <c r="E374" i="13" s="1"/>
  <c r="B375" i="13"/>
  <c r="E375" i="13" s="1"/>
  <c r="B376" i="13"/>
  <c r="E376" i="13" s="1"/>
  <c r="B377" i="13"/>
  <c r="E377" i="13" s="1"/>
  <c r="B378" i="13"/>
  <c r="E378" i="13" s="1"/>
  <c r="B379" i="13"/>
  <c r="E379" i="13" s="1"/>
  <c r="B380" i="13"/>
  <c r="E380" i="13" s="1"/>
  <c r="B381" i="13"/>
  <c r="E381" i="13" s="1"/>
  <c r="B382" i="13"/>
  <c r="E382" i="13" s="1"/>
  <c r="B383" i="13"/>
  <c r="E383" i="13" s="1"/>
  <c r="B384" i="13"/>
  <c r="E384" i="13" s="1"/>
  <c r="B385" i="13"/>
  <c r="E385" i="13" s="1"/>
  <c r="B386" i="13"/>
  <c r="E386" i="13" s="1"/>
  <c r="B387" i="13"/>
  <c r="E387" i="13" s="1"/>
  <c r="B388" i="13"/>
  <c r="E388" i="13" s="1"/>
  <c r="B389" i="13"/>
  <c r="E389" i="13" s="1"/>
  <c r="B390" i="13"/>
  <c r="E390" i="13" s="1"/>
  <c r="B391" i="13"/>
  <c r="E391" i="13" s="1"/>
  <c r="B392" i="13"/>
  <c r="E392" i="13" s="1"/>
  <c r="B393" i="13"/>
  <c r="E393" i="13" s="1"/>
  <c r="B394" i="13"/>
  <c r="E394" i="13" s="1"/>
  <c r="B395" i="13"/>
  <c r="E395" i="13" s="1"/>
  <c r="B396" i="13"/>
  <c r="E396" i="13" s="1"/>
  <c r="B397" i="13"/>
  <c r="E397" i="13" s="1"/>
  <c r="B398" i="13"/>
  <c r="E398" i="13" s="1"/>
  <c r="B399" i="13"/>
  <c r="E399" i="13" s="1"/>
  <c r="B400" i="13"/>
  <c r="E400" i="13" s="1"/>
  <c r="B401" i="13"/>
  <c r="E401" i="13" s="1"/>
  <c r="B402" i="13"/>
  <c r="E402" i="13" s="1"/>
  <c r="B403" i="13"/>
  <c r="E403" i="13" s="1"/>
  <c r="B404" i="13"/>
  <c r="E404" i="13" s="1"/>
  <c r="B405" i="13"/>
  <c r="E405" i="13" s="1"/>
  <c r="B406" i="13"/>
  <c r="E406" i="13" s="1"/>
  <c r="B407" i="13"/>
  <c r="E407" i="13" s="1"/>
  <c r="B408" i="13"/>
  <c r="E408" i="13" s="1"/>
  <c r="B409" i="13"/>
  <c r="E409" i="13" s="1"/>
  <c r="B410" i="13"/>
  <c r="E410" i="13" s="1"/>
  <c r="B411" i="13"/>
  <c r="E411" i="13" s="1"/>
  <c r="B412" i="13"/>
  <c r="E412" i="13" s="1"/>
  <c r="B413" i="13"/>
  <c r="E413" i="13" s="1"/>
  <c r="B414" i="13"/>
  <c r="E414" i="13" s="1"/>
  <c r="B415" i="13"/>
  <c r="E415" i="13" s="1"/>
  <c r="B416" i="13"/>
  <c r="E416" i="13" s="1"/>
  <c r="B417" i="13"/>
  <c r="E417" i="13" s="1"/>
  <c r="B418" i="13"/>
  <c r="E418" i="13" s="1"/>
  <c r="B419" i="13"/>
  <c r="E419" i="13" s="1"/>
  <c r="B420" i="13"/>
  <c r="E420" i="13" s="1"/>
  <c r="B421" i="13"/>
  <c r="E421" i="13" s="1"/>
  <c r="B422" i="13"/>
  <c r="E422" i="13" s="1"/>
  <c r="B423" i="13"/>
  <c r="E423" i="13" s="1"/>
  <c r="B424" i="13"/>
  <c r="E424" i="13" s="1"/>
  <c r="B425" i="13"/>
  <c r="E425" i="13" s="1"/>
  <c r="B426" i="13"/>
  <c r="E426" i="13" s="1"/>
  <c r="B427" i="13"/>
  <c r="E427" i="13" s="1"/>
  <c r="B428" i="13"/>
  <c r="E428" i="13" s="1"/>
  <c r="B429" i="13"/>
  <c r="E429" i="13" s="1"/>
  <c r="B430" i="13"/>
  <c r="E430" i="13" s="1"/>
  <c r="B431" i="13"/>
  <c r="E431" i="13" s="1"/>
  <c r="B432" i="13"/>
  <c r="E432" i="13" s="1"/>
  <c r="B433" i="13"/>
  <c r="E433" i="13" s="1"/>
  <c r="B434" i="13"/>
  <c r="E434" i="13" s="1"/>
  <c r="B435" i="13"/>
  <c r="E435" i="13" s="1"/>
  <c r="B436" i="13"/>
  <c r="E436" i="13" s="1"/>
  <c r="B437" i="13"/>
  <c r="E437" i="13" s="1"/>
  <c r="B438" i="13"/>
  <c r="E438" i="13" s="1"/>
  <c r="B439" i="13"/>
  <c r="E439" i="13" s="1"/>
  <c r="B440" i="13"/>
  <c r="E440" i="13" s="1"/>
  <c r="B441" i="13"/>
  <c r="E441" i="13" s="1"/>
  <c r="B442" i="13"/>
  <c r="E442" i="13" s="1"/>
  <c r="B443" i="13"/>
  <c r="E443" i="13" s="1"/>
  <c r="B444" i="13"/>
  <c r="E444" i="13" s="1"/>
  <c r="B445" i="13"/>
  <c r="E445" i="13" s="1"/>
  <c r="B446" i="13"/>
  <c r="E446" i="13" s="1"/>
  <c r="B447" i="13"/>
  <c r="E447" i="13" s="1"/>
  <c r="B448" i="13"/>
  <c r="E448" i="13" s="1"/>
  <c r="B449" i="13"/>
  <c r="E449" i="13" s="1"/>
  <c r="B450" i="13"/>
  <c r="E450" i="13" s="1"/>
  <c r="B451" i="13"/>
  <c r="E451" i="13" s="1"/>
  <c r="B452" i="13"/>
  <c r="E452" i="13" s="1"/>
  <c r="B453" i="13"/>
  <c r="E453" i="13" s="1"/>
  <c r="B454" i="13"/>
  <c r="E454" i="13" s="1"/>
  <c r="B455" i="13"/>
  <c r="E455" i="13" s="1"/>
  <c r="B456" i="13"/>
  <c r="E456" i="13" s="1"/>
  <c r="B457" i="13"/>
  <c r="E457" i="13" s="1"/>
  <c r="B458" i="13"/>
  <c r="E458" i="13" s="1"/>
  <c r="B459" i="13"/>
  <c r="E459" i="13" s="1"/>
  <c r="B460" i="13"/>
  <c r="E460" i="13" s="1"/>
  <c r="B461" i="13"/>
  <c r="E461" i="13" s="1"/>
  <c r="B462" i="13"/>
  <c r="E462" i="13" s="1"/>
  <c r="B463" i="13"/>
  <c r="E463" i="13" s="1"/>
  <c r="B464" i="13"/>
  <c r="E464" i="13" s="1"/>
  <c r="B465" i="13"/>
  <c r="E465" i="13" s="1"/>
  <c r="B466" i="13"/>
  <c r="E466" i="13" s="1"/>
  <c r="B467" i="13"/>
  <c r="E467" i="13" s="1"/>
  <c r="B468" i="13"/>
  <c r="E468" i="13" s="1"/>
  <c r="B469" i="13"/>
  <c r="E469" i="13" s="1"/>
  <c r="B470" i="13"/>
  <c r="E470" i="13" s="1"/>
  <c r="B471" i="13"/>
  <c r="E471" i="13" s="1"/>
  <c r="B472" i="13"/>
  <c r="E472" i="13" s="1"/>
  <c r="B473" i="13"/>
  <c r="E473" i="13" s="1"/>
  <c r="B474" i="13"/>
  <c r="E474" i="13" s="1"/>
  <c r="B475" i="13"/>
  <c r="E475" i="13" s="1"/>
  <c r="B476" i="13"/>
  <c r="E476" i="13" s="1"/>
  <c r="B477" i="13"/>
  <c r="E477" i="13" s="1"/>
  <c r="B478" i="13"/>
  <c r="E478" i="13" s="1"/>
  <c r="B479" i="13"/>
  <c r="E479" i="13" s="1"/>
  <c r="B480" i="13"/>
  <c r="E480" i="13" s="1"/>
  <c r="B481" i="13"/>
  <c r="E481" i="13" s="1"/>
  <c r="B482" i="13"/>
  <c r="E482" i="13" s="1"/>
  <c r="B483" i="13"/>
  <c r="E483" i="13" s="1"/>
  <c r="B484" i="13"/>
  <c r="E484" i="13" s="1"/>
  <c r="B485" i="13"/>
  <c r="E485" i="13" s="1"/>
  <c r="B486" i="13"/>
  <c r="E486" i="13" s="1"/>
  <c r="B487" i="13"/>
  <c r="E487" i="13" s="1"/>
  <c r="B488" i="13"/>
  <c r="E488" i="13" s="1"/>
  <c r="B489" i="13"/>
  <c r="E489" i="13" s="1"/>
  <c r="B490" i="13"/>
  <c r="E490" i="13" s="1"/>
  <c r="B491" i="13"/>
  <c r="E491" i="13" s="1"/>
  <c r="B492" i="13"/>
  <c r="E492" i="13" s="1"/>
  <c r="B493" i="13"/>
  <c r="E493" i="13" s="1"/>
  <c r="B372" i="13"/>
  <c r="E372" i="13" s="1"/>
  <c r="B250" i="13"/>
  <c r="E250" i="13" s="1"/>
  <c r="B251" i="13"/>
  <c r="E251" i="13" s="1"/>
  <c r="B252" i="13"/>
  <c r="E252" i="13" s="1"/>
  <c r="B253" i="13"/>
  <c r="E253" i="13" s="1"/>
  <c r="B254" i="13"/>
  <c r="E254" i="13" s="1"/>
  <c r="B255" i="13"/>
  <c r="E255" i="13" s="1"/>
  <c r="B256" i="13"/>
  <c r="E256" i="13" s="1"/>
  <c r="B257" i="13"/>
  <c r="E257" i="13" s="1"/>
  <c r="B258" i="13"/>
  <c r="E258" i="13" s="1"/>
  <c r="B259" i="13"/>
  <c r="E259" i="13" s="1"/>
  <c r="B260" i="13"/>
  <c r="E260" i="13" s="1"/>
  <c r="B261" i="13"/>
  <c r="E261" i="13" s="1"/>
  <c r="B262" i="13"/>
  <c r="E262" i="13" s="1"/>
  <c r="B263" i="13"/>
  <c r="E263" i="13" s="1"/>
  <c r="B264" i="13"/>
  <c r="E264" i="13" s="1"/>
  <c r="B265" i="13"/>
  <c r="E265" i="13" s="1"/>
  <c r="B266" i="13"/>
  <c r="E266" i="13" s="1"/>
  <c r="B267" i="13"/>
  <c r="E267" i="13" s="1"/>
  <c r="B268" i="13"/>
  <c r="E268" i="13" s="1"/>
  <c r="B269" i="13"/>
  <c r="E269" i="13" s="1"/>
  <c r="B270" i="13"/>
  <c r="E270" i="13" s="1"/>
  <c r="B271" i="13"/>
  <c r="E271" i="13" s="1"/>
  <c r="B272" i="13"/>
  <c r="E272" i="13" s="1"/>
  <c r="B273" i="13"/>
  <c r="E273" i="13" s="1"/>
  <c r="B274" i="13"/>
  <c r="E274" i="13" s="1"/>
  <c r="B275" i="13"/>
  <c r="E275" i="13" s="1"/>
  <c r="B276" i="13"/>
  <c r="E276" i="13" s="1"/>
  <c r="B277" i="13"/>
  <c r="E277" i="13" s="1"/>
  <c r="B278" i="13"/>
  <c r="E278" i="13" s="1"/>
  <c r="B279" i="13"/>
  <c r="E279" i="13" s="1"/>
  <c r="B280" i="13"/>
  <c r="E280" i="13" s="1"/>
  <c r="B281" i="13"/>
  <c r="E281" i="13" s="1"/>
  <c r="B282" i="13"/>
  <c r="E282" i="13" s="1"/>
  <c r="B283" i="13"/>
  <c r="E283" i="13" s="1"/>
  <c r="B284" i="13"/>
  <c r="E284" i="13" s="1"/>
  <c r="B285" i="13"/>
  <c r="E285" i="13" s="1"/>
  <c r="B286" i="13"/>
  <c r="E286" i="13" s="1"/>
  <c r="B287" i="13"/>
  <c r="E287" i="13" s="1"/>
  <c r="B288" i="13"/>
  <c r="E288" i="13" s="1"/>
  <c r="B289" i="13"/>
  <c r="E289" i="13" s="1"/>
  <c r="B290" i="13"/>
  <c r="E290" i="13" s="1"/>
  <c r="B291" i="13"/>
  <c r="E291" i="13" s="1"/>
  <c r="B292" i="13"/>
  <c r="E292" i="13" s="1"/>
  <c r="B293" i="13"/>
  <c r="E293" i="13" s="1"/>
  <c r="B294" i="13"/>
  <c r="E294" i="13" s="1"/>
  <c r="B295" i="13"/>
  <c r="E295" i="13" s="1"/>
  <c r="B296" i="13"/>
  <c r="E296" i="13" s="1"/>
  <c r="B297" i="13"/>
  <c r="E297" i="13" s="1"/>
  <c r="B298" i="13"/>
  <c r="E298" i="13" s="1"/>
  <c r="B299" i="13"/>
  <c r="E299" i="13" s="1"/>
  <c r="B300" i="13"/>
  <c r="E300" i="13" s="1"/>
  <c r="B301" i="13"/>
  <c r="E301" i="13" s="1"/>
  <c r="B302" i="13"/>
  <c r="E302" i="13" s="1"/>
  <c r="B303" i="13"/>
  <c r="E303" i="13" s="1"/>
  <c r="B304" i="13"/>
  <c r="E304" i="13" s="1"/>
  <c r="B305" i="13"/>
  <c r="E305" i="13" s="1"/>
  <c r="B306" i="13"/>
  <c r="E306" i="13" s="1"/>
  <c r="B307" i="13"/>
  <c r="E307" i="13" s="1"/>
  <c r="B308" i="13"/>
  <c r="E308" i="13" s="1"/>
  <c r="B309" i="13"/>
  <c r="E309" i="13" s="1"/>
  <c r="B310" i="13"/>
  <c r="E310" i="13" s="1"/>
  <c r="B311" i="13"/>
  <c r="E311" i="13" s="1"/>
  <c r="B312" i="13"/>
  <c r="E312" i="13" s="1"/>
  <c r="B313" i="13"/>
  <c r="E313" i="13" s="1"/>
  <c r="B314" i="13"/>
  <c r="E314" i="13" s="1"/>
  <c r="B315" i="13"/>
  <c r="E315" i="13" s="1"/>
  <c r="B316" i="13"/>
  <c r="E316" i="13" s="1"/>
  <c r="B317" i="13"/>
  <c r="E317" i="13" s="1"/>
  <c r="B318" i="13"/>
  <c r="E318" i="13" s="1"/>
  <c r="B319" i="13"/>
  <c r="E319" i="13" s="1"/>
  <c r="B320" i="13"/>
  <c r="E320" i="13" s="1"/>
  <c r="B321" i="13"/>
  <c r="E321" i="13" s="1"/>
  <c r="B322" i="13"/>
  <c r="E322" i="13" s="1"/>
  <c r="B323" i="13"/>
  <c r="E323" i="13" s="1"/>
  <c r="B324" i="13"/>
  <c r="E324" i="13" s="1"/>
  <c r="B325" i="13"/>
  <c r="E325" i="13" s="1"/>
  <c r="B326" i="13"/>
  <c r="E326" i="13" s="1"/>
  <c r="B327" i="13"/>
  <c r="E327" i="13" s="1"/>
  <c r="B328" i="13"/>
  <c r="E328" i="13" s="1"/>
  <c r="B329" i="13"/>
  <c r="E329" i="13" s="1"/>
  <c r="B330" i="13"/>
  <c r="E330" i="13" s="1"/>
  <c r="B331" i="13"/>
  <c r="E331" i="13" s="1"/>
  <c r="B332" i="13"/>
  <c r="E332" i="13" s="1"/>
  <c r="B333" i="13"/>
  <c r="E333" i="13" s="1"/>
  <c r="B334" i="13"/>
  <c r="E334" i="13" s="1"/>
  <c r="B335" i="13"/>
  <c r="E335" i="13" s="1"/>
  <c r="B336" i="13"/>
  <c r="E336" i="13" s="1"/>
  <c r="B337" i="13"/>
  <c r="E337" i="13" s="1"/>
  <c r="B338" i="13"/>
  <c r="E338" i="13" s="1"/>
  <c r="B339" i="13"/>
  <c r="E339" i="13" s="1"/>
  <c r="B340" i="13"/>
  <c r="E340" i="13" s="1"/>
  <c r="B341" i="13"/>
  <c r="E341" i="13" s="1"/>
  <c r="B342" i="13"/>
  <c r="E342" i="13" s="1"/>
  <c r="B343" i="13"/>
  <c r="E343" i="13" s="1"/>
  <c r="B344" i="13"/>
  <c r="E344" i="13" s="1"/>
  <c r="B345" i="13"/>
  <c r="E345" i="13" s="1"/>
  <c r="B346" i="13"/>
  <c r="E346" i="13" s="1"/>
  <c r="B347" i="13"/>
  <c r="E347" i="13" s="1"/>
  <c r="B348" i="13"/>
  <c r="E348" i="13" s="1"/>
  <c r="B349" i="13"/>
  <c r="E349" i="13" s="1"/>
  <c r="B350" i="13"/>
  <c r="E350" i="13" s="1"/>
  <c r="B351" i="13"/>
  <c r="E351" i="13" s="1"/>
  <c r="B352" i="13"/>
  <c r="E352" i="13" s="1"/>
  <c r="B353" i="13"/>
  <c r="E353" i="13" s="1"/>
  <c r="B354" i="13"/>
  <c r="E354" i="13" s="1"/>
  <c r="B355" i="13"/>
  <c r="E355" i="13" s="1"/>
  <c r="B356" i="13"/>
  <c r="E356" i="13" s="1"/>
  <c r="B357" i="13"/>
  <c r="E357" i="13" s="1"/>
  <c r="B358" i="13"/>
  <c r="E358" i="13" s="1"/>
  <c r="B359" i="13"/>
  <c r="E359" i="13" s="1"/>
  <c r="B360" i="13"/>
  <c r="E360" i="13" s="1"/>
  <c r="B361" i="13"/>
  <c r="E361" i="13" s="1"/>
  <c r="B362" i="13"/>
  <c r="E362" i="13" s="1"/>
  <c r="B363" i="13"/>
  <c r="E363" i="13" s="1"/>
  <c r="B364" i="13"/>
  <c r="E364" i="13" s="1"/>
  <c r="B365" i="13"/>
  <c r="E365" i="13" s="1"/>
  <c r="B366" i="13"/>
  <c r="E366" i="13" s="1"/>
  <c r="B367" i="13"/>
  <c r="E367" i="13" s="1"/>
  <c r="B368" i="13"/>
  <c r="E368" i="13" s="1"/>
  <c r="B369" i="13"/>
  <c r="E369" i="13" s="1"/>
  <c r="B370" i="13"/>
  <c r="E370" i="13" s="1"/>
  <c r="B249" i="13"/>
  <c r="E249" i="13" s="1"/>
  <c r="B127" i="13"/>
  <c r="E127" i="13" s="1"/>
  <c r="B128" i="13"/>
  <c r="E128" i="13" s="1"/>
  <c r="B129" i="13"/>
  <c r="E129" i="13" s="1"/>
  <c r="B130" i="13"/>
  <c r="E130" i="13" s="1"/>
  <c r="B131" i="13"/>
  <c r="E131" i="13" s="1"/>
  <c r="B132" i="13"/>
  <c r="E132" i="13" s="1"/>
  <c r="B133" i="13"/>
  <c r="E133" i="13" s="1"/>
  <c r="B134" i="13"/>
  <c r="E134" i="13" s="1"/>
  <c r="B135" i="13"/>
  <c r="E135" i="13" s="1"/>
  <c r="B136" i="13"/>
  <c r="E136" i="13" s="1"/>
  <c r="B137" i="13"/>
  <c r="E137" i="13" s="1"/>
  <c r="B138" i="13"/>
  <c r="E138" i="13" s="1"/>
  <c r="B139" i="13"/>
  <c r="E139" i="13" s="1"/>
  <c r="B140" i="13"/>
  <c r="E140" i="13" s="1"/>
  <c r="B141" i="13"/>
  <c r="E141" i="13" s="1"/>
  <c r="B142" i="13"/>
  <c r="E142" i="13" s="1"/>
  <c r="B143" i="13"/>
  <c r="E143" i="13" s="1"/>
  <c r="B144" i="13"/>
  <c r="E144" i="13" s="1"/>
  <c r="B145" i="13"/>
  <c r="E145" i="13" s="1"/>
  <c r="B146" i="13"/>
  <c r="E146" i="13" s="1"/>
  <c r="B147" i="13"/>
  <c r="E147" i="13" s="1"/>
  <c r="B148" i="13"/>
  <c r="E148" i="13" s="1"/>
  <c r="B149" i="13"/>
  <c r="E149" i="13" s="1"/>
  <c r="B150" i="13"/>
  <c r="E150" i="13" s="1"/>
  <c r="B151" i="13"/>
  <c r="E151" i="13" s="1"/>
  <c r="B152" i="13"/>
  <c r="E152" i="13" s="1"/>
  <c r="B153" i="13"/>
  <c r="E153" i="13" s="1"/>
  <c r="B154" i="13"/>
  <c r="E154" i="13" s="1"/>
  <c r="B155" i="13"/>
  <c r="E155" i="13" s="1"/>
  <c r="B156" i="13"/>
  <c r="E156" i="13" s="1"/>
  <c r="B157" i="13"/>
  <c r="E157" i="13" s="1"/>
  <c r="B158" i="13"/>
  <c r="E158" i="13" s="1"/>
  <c r="B159" i="13"/>
  <c r="E159" i="13" s="1"/>
  <c r="B160" i="13"/>
  <c r="E160" i="13" s="1"/>
  <c r="B161" i="13"/>
  <c r="E161" i="13" s="1"/>
  <c r="B162" i="13"/>
  <c r="E162" i="13" s="1"/>
  <c r="B163" i="13"/>
  <c r="E163" i="13" s="1"/>
  <c r="B164" i="13"/>
  <c r="E164" i="13" s="1"/>
  <c r="B165" i="13"/>
  <c r="E165" i="13" s="1"/>
  <c r="B166" i="13"/>
  <c r="E166" i="13" s="1"/>
  <c r="B167" i="13"/>
  <c r="E167" i="13" s="1"/>
  <c r="B168" i="13"/>
  <c r="E168" i="13" s="1"/>
  <c r="B169" i="13"/>
  <c r="E169" i="13" s="1"/>
  <c r="B170" i="13"/>
  <c r="E170" i="13" s="1"/>
  <c r="B171" i="13"/>
  <c r="E171" i="13" s="1"/>
  <c r="B172" i="13"/>
  <c r="E172" i="13" s="1"/>
  <c r="B173" i="13"/>
  <c r="E173" i="13" s="1"/>
  <c r="B174" i="13"/>
  <c r="E174" i="13" s="1"/>
  <c r="B175" i="13"/>
  <c r="E175" i="13" s="1"/>
  <c r="B176" i="13"/>
  <c r="E176" i="13" s="1"/>
  <c r="B177" i="13"/>
  <c r="E177" i="13" s="1"/>
  <c r="B178" i="13"/>
  <c r="E178" i="13" s="1"/>
  <c r="B179" i="13"/>
  <c r="E179" i="13" s="1"/>
  <c r="B180" i="13"/>
  <c r="E180" i="13" s="1"/>
  <c r="B181" i="13"/>
  <c r="E181" i="13" s="1"/>
  <c r="B182" i="13"/>
  <c r="E182" i="13" s="1"/>
  <c r="B183" i="13"/>
  <c r="E183" i="13" s="1"/>
  <c r="B184" i="13"/>
  <c r="E184" i="13" s="1"/>
  <c r="B185" i="13"/>
  <c r="E185" i="13" s="1"/>
  <c r="B186" i="13"/>
  <c r="E186" i="13" s="1"/>
  <c r="B187" i="13"/>
  <c r="E187" i="13" s="1"/>
  <c r="B188" i="13"/>
  <c r="E188" i="13" s="1"/>
  <c r="B189" i="13"/>
  <c r="E189" i="13" s="1"/>
  <c r="B190" i="13"/>
  <c r="E190" i="13" s="1"/>
  <c r="B191" i="13"/>
  <c r="E191" i="13" s="1"/>
  <c r="B192" i="13"/>
  <c r="E192" i="13" s="1"/>
  <c r="B193" i="13"/>
  <c r="E193" i="13" s="1"/>
  <c r="B194" i="13"/>
  <c r="E194" i="13" s="1"/>
  <c r="B195" i="13"/>
  <c r="E195" i="13" s="1"/>
  <c r="B196" i="13"/>
  <c r="E196" i="13" s="1"/>
  <c r="B197" i="13"/>
  <c r="E197" i="13" s="1"/>
  <c r="B198" i="13"/>
  <c r="E198" i="13" s="1"/>
  <c r="B199" i="13"/>
  <c r="E199" i="13" s="1"/>
  <c r="B200" i="13"/>
  <c r="E200" i="13" s="1"/>
  <c r="B201" i="13"/>
  <c r="E201" i="13" s="1"/>
  <c r="B202" i="13"/>
  <c r="E202" i="13" s="1"/>
  <c r="B203" i="13"/>
  <c r="E203" i="13" s="1"/>
  <c r="B204" i="13"/>
  <c r="E204" i="13" s="1"/>
  <c r="B205" i="13"/>
  <c r="E205" i="13" s="1"/>
  <c r="B206" i="13"/>
  <c r="E206" i="13" s="1"/>
  <c r="B207" i="13"/>
  <c r="E207" i="13" s="1"/>
  <c r="B208" i="13"/>
  <c r="E208" i="13" s="1"/>
  <c r="B209" i="13"/>
  <c r="E209" i="13" s="1"/>
  <c r="B210" i="13"/>
  <c r="E210" i="13" s="1"/>
  <c r="B211" i="13"/>
  <c r="E211" i="13" s="1"/>
  <c r="B212" i="13"/>
  <c r="E212" i="13" s="1"/>
  <c r="B213" i="13"/>
  <c r="E213" i="13" s="1"/>
  <c r="B214" i="13"/>
  <c r="E214" i="13" s="1"/>
  <c r="B215" i="13"/>
  <c r="E215" i="13" s="1"/>
  <c r="B216" i="13"/>
  <c r="E216" i="13" s="1"/>
  <c r="B217" i="13"/>
  <c r="E217" i="13" s="1"/>
  <c r="B218" i="13"/>
  <c r="E218" i="13" s="1"/>
  <c r="B219" i="13"/>
  <c r="E219" i="13" s="1"/>
  <c r="B220" i="13"/>
  <c r="E220" i="13" s="1"/>
  <c r="B221" i="13"/>
  <c r="E221" i="13" s="1"/>
  <c r="B222" i="13"/>
  <c r="E222" i="13" s="1"/>
  <c r="B223" i="13"/>
  <c r="E223" i="13" s="1"/>
  <c r="B224" i="13"/>
  <c r="E224" i="13" s="1"/>
  <c r="B225" i="13"/>
  <c r="E225" i="13" s="1"/>
  <c r="B226" i="13"/>
  <c r="E226" i="13" s="1"/>
  <c r="B227" i="13"/>
  <c r="E227" i="13" s="1"/>
  <c r="B228" i="13"/>
  <c r="E228" i="13" s="1"/>
  <c r="B229" i="13"/>
  <c r="E229" i="13" s="1"/>
  <c r="B230" i="13"/>
  <c r="E230" i="13" s="1"/>
  <c r="B231" i="13"/>
  <c r="E231" i="13" s="1"/>
  <c r="B232" i="13"/>
  <c r="E232" i="13" s="1"/>
  <c r="B233" i="13"/>
  <c r="E233" i="13" s="1"/>
  <c r="B234" i="13"/>
  <c r="E234" i="13" s="1"/>
  <c r="B235" i="13"/>
  <c r="E235" i="13" s="1"/>
  <c r="B236" i="13"/>
  <c r="E236" i="13" s="1"/>
  <c r="B237" i="13"/>
  <c r="E237" i="13" s="1"/>
  <c r="B238" i="13"/>
  <c r="E238" i="13" s="1"/>
  <c r="B239" i="13"/>
  <c r="E239" i="13" s="1"/>
  <c r="B240" i="13"/>
  <c r="E240" i="13" s="1"/>
  <c r="B241" i="13"/>
  <c r="E241" i="13" s="1"/>
  <c r="B242" i="13"/>
  <c r="E242" i="13" s="1"/>
  <c r="B243" i="13"/>
  <c r="E243" i="13" s="1"/>
  <c r="B244" i="13"/>
  <c r="E244" i="13" s="1"/>
  <c r="B245" i="13"/>
  <c r="E245" i="13" s="1"/>
  <c r="B246" i="13"/>
  <c r="E246" i="13" s="1"/>
  <c r="B247" i="13"/>
  <c r="E247" i="13" s="1"/>
  <c r="B248" i="13"/>
  <c r="E248" i="13" s="1"/>
  <c r="B371" i="13"/>
  <c r="E371" i="13" s="1"/>
  <c r="B494" i="13"/>
  <c r="E494" i="13" s="1"/>
  <c r="B126" i="13"/>
  <c r="E126" i="13" s="1"/>
  <c r="B986" i="13"/>
  <c r="E986" i="13" s="1"/>
  <c r="B863" i="13"/>
  <c r="E863" i="13" s="1"/>
  <c r="B740" i="13"/>
  <c r="E740" i="13" s="1"/>
  <c r="B617" i="13"/>
  <c r="E617" i="13" s="1"/>
  <c r="B125" i="13"/>
  <c r="E125" i="13" s="1"/>
  <c r="B3" i="13"/>
  <c r="E3" i="13" s="1"/>
  <c r="B4" i="13"/>
  <c r="E4" i="13" s="1"/>
  <c r="B5" i="13"/>
  <c r="E5" i="13" s="1"/>
  <c r="B6" i="13"/>
  <c r="E6" i="13" s="1"/>
  <c r="B7" i="13"/>
  <c r="E7" i="13" s="1"/>
  <c r="B8" i="13"/>
  <c r="E8" i="13" s="1"/>
  <c r="B9" i="13"/>
  <c r="E9" i="13" s="1"/>
  <c r="B10" i="13"/>
  <c r="E10" i="13" s="1"/>
  <c r="B11" i="13"/>
  <c r="E11" i="13" s="1"/>
  <c r="B12" i="13"/>
  <c r="E12" i="13" s="1"/>
  <c r="B13" i="13"/>
  <c r="E13" i="13" s="1"/>
  <c r="B14" i="13"/>
  <c r="E14" i="13" s="1"/>
  <c r="B15" i="13"/>
  <c r="E15" i="13" s="1"/>
  <c r="B16" i="13"/>
  <c r="E16" i="13" s="1"/>
  <c r="B17" i="13"/>
  <c r="E17" i="13" s="1"/>
  <c r="B18" i="13"/>
  <c r="E18" i="13" s="1"/>
  <c r="B19" i="13"/>
  <c r="E19" i="13" s="1"/>
  <c r="B20" i="13"/>
  <c r="E20" i="13" s="1"/>
  <c r="B21" i="13"/>
  <c r="E21" i="13" s="1"/>
  <c r="B22" i="13"/>
  <c r="E22" i="13" s="1"/>
  <c r="B23" i="13"/>
  <c r="E23" i="13" s="1"/>
  <c r="B24" i="13"/>
  <c r="E24" i="13" s="1"/>
  <c r="B25" i="13"/>
  <c r="E25" i="13" s="1"/>
  <c r="B26" i="13"/>
  <c r="E26" i="13" s="1"/>
  <c r="B27" i="13"/>
  <c r="E27" i="13" s="1"/>
  <c r="B28" i="13"/>
  <c r="E28" i="13" s="1"/>
  <c r="B29" i="13"/>
  <c r="E29" i="13" s="1"/>
  <c r="B30" i="13"/>
  <c r="E30" i="13" s="1"/>
  <c r="B31" i="13"/>
  <c r="E31" i="13" s="1"/>
  <c r="B32" i="13"/>
  <c r="E32" i="13" s="1"/>
  <c r="B33" i="13"/>
  <c r="E33" i="13" s="1"/>
  <c r="B34" i="13"/>
  <c r="E34" i="13" s="1"/>
  <c r="B35" i="13"/>
  <c r="E35" i="13" s="1"/>
  <c r="B36" i="13"/>
  <c r="E36" i="13" s="1"/>
  <c r="B37" i="13"/>
  <c r="E37" i="13" s="1"/>
  <c r="B38" i="13"/>
  <c r="E38" i="13" s="1"/>
  <c r="B39" i="13"/>
  <c r="E39" i="13" s="1"/>
  <c r="B40" i="13"/>
  <c r="E40" i="13" s="1"/>
  <c r="B41" i="13"/>
  <c r="E41" i="13" s="1"/>
  <c r="B42" i="13"/>
  <c r="E42" i="13" s="1"/>
  <c r="B43" i="13"/>
  <c r="E43" i="13" s="1"/>
  <c r="B44" i="13"/>
  <c r="E44" i="13" s="1"/>
  <c r="B45" i="13"/>
  <c r="E45" i="13" s="1"/>
  <c r="B46" i="13"/>
  <c r="E46" i="13" s="1"/>
  <c r="B47" i="13"/>
  <c r="E47" i="13" s="1"/>
  <c r="B48" i="13"/>
  <c r="E48" i="13" s="1"/>
  <c r="B49" i="13"/>
  <c r="E49" i="13" s="1"/>
  <c r="B50" i="13"/>
  <c r="E50" i="13" s="1"/>
  <c r="B51" i="13"/>
  <c r="E51" i="13" s="1"/>
  <c r="B52" i="13"/>
  <c r="E52" i="13" s="1"/>
  <c r="B53" i="13"/>
  <c r="E53" i="13" s="1"/>
  <c r="B54" i="13"/>
  <c r="E54" i="13" s="1"/>
  <c r="B55" i="13"/>
  <c r="E55" i="13" s="1"/>
  <c r="B56" i="13"/>
  <c r="E56" i="13" s="1"/>
  <c r="B57" i="13"/>
  <c r="E57" i="13" s="1"/>
  <c r="B58" i="13"/>
  <c r="E58" i="13" s="1"/>
  <c r="B59" i="13"/>
  <c r="E59" i="13" s="1"/>
  <c r="B60" i="13"/>
  <c r="E60" i="13" s="1"/>
  <c r="B61" i="13"/>
  <c r="E61" i="13" s="1"/>
  <c r="B62" i="13"/>
  <c r="E62" i="13" s="1"/>
  <c r="B63" i="13"/>
  <c r="E63" i="13" s="1"/>
  <c r="B64" i="13"/>
  <c r="E64" i="13" s="1"/>
  <c r="B65" i="13"/>
  <c r="E65" i="13" s="1"/>
  <c r="B66" i="13"/>
  <c r="E66" i="13" s="1"/>
  <c r="B67" i="13"/>
  <c r="E67" i="13" s="1"/>
  <c r="B68" i="13"/>
  <c r="E68" i="13" s="1"/>
  <c r="B69" i="13"/>
  <c r="E69" i="13" s="1"/>
  <c r="B70" i="13"/>
  <c r="E70" i="13" s="1"/>
  <c r="B71" i="13"/>
  <c r="E71" i="13" s="1"/>
  <c r="B72" i="13"/>
  <c r="E72" i="13" s="1"/>
  <c r="B73" i="13"/>
  <c r="E73" i="13" s="1"/>
  <c r="B74" i="13"/>
  <c r="E74" i="13" s="1"/>
  <c r="B75" i="13"/>
  <c r="E75" i="13" s="1"/>
  <c r="B76" i="13"/>
  <c r="E76" i="13" s="1"/>
  <c r="B77" i="13"/>
  <c r="E77" i="13" s="1"/>
  <c r="B78" i="13"/>
  <c r="E78" i="13" s="1"/>
  <c r="B79" i="13"/>
  <c r="E79" i="13" s="1"/>
  <c r="B80" i="13"/>
  <c r="E80" i="13" s="1"/>
  <c r="B81" i="13"/>
  <c r="E81" i="13" s="1"/>
  <c r="B82" i="13"/>
  <c r="E82" i="13" s="1"/>
  <c r="B83" i="13"/>
  <c r="E83" i="13" s="1"/>
  <c r="B84" i="13"/>
  <c r="E84" i="13" s="1"/>
  <c r="B85" i="13"/>
  <c r="E85" i="13" s="1"/>
  <c r="B86" i="13"/>
  <c r="E86" i="13" s="1"/>
  <c r="B87" i="13"/>
  <c r="E87" i="13" s="1"/>
  <c r="B88" i="13"/>
  <c r="E88" i="13" s="1"/>
  <c r="B89" i="13"/>
  <c r="E89" i="13" s="1"/>
  <c r="B90" i="13"/>
  <c r="E90" i="13" s="1"/>
  <c r="B91" i="13"/>
  <c r="E91" i="13" s="1"/>
  <c r="B92" i="13"/>
  <c r="E92" i="13" s="1"/>
  <c r="B93" i="13"/>
  <c r="E93" i="13" s="1"/>
  <c r="B94" i="13"/>
  <c r="E94" i="13" s="1"/>
  <c r="B95" i="13"/>
  <c r="E95" i="13" s="1"/>
  <c r="B96" i="13"/>
  <c r="E96" i="13" s="1"/>
  <c r="B97" i="13"/>
  <c r="E97" i="13" s="1"/>
  <c r="B98" i="13"/>
  <c r="E98" i="13" s="1"/>
  <c r="B99" i="13"/>
  <c r="E99" i="13" s="1"/>
  <c r="B100" i="13"/>
  <c r="E100" i="13" s="1"/>
  <c r="B101" i="13"/>
  <c r="E101" i="13" s="1"/>
  <c r="B102" i="13"/>
  <c r="E102" i="13" s="1"/>
  <c r="B103" i="13"/>
  <c r="E103" i="13" s="1"/>
  <c r="B104" i="13"/>
  <c r="E104" i="13" s="1"/>
  <c r="B105" i="13"/>
  <c r="E105" i="13" s="1"/>
  <c r="B106" i="13"/>
  <c r="E106" i="13" s="1"/>
  <c r="B107" i="13"/>
  <c r="E107" i="13" s="1"/>
  <c r="B108" i="13"/>
  <c r="E108" i="13" s="1"/>
  <c r="B109" i="13"/>
  <c r="E109" i="13" s="1"/>
  <c r="B110" i="13"/>
  <c r="E110" i="13" s="1"/>
  <c r="B112" i="13"/>
  <c r="E112" i="13" s="1"/>
  <c r="B113" i="13"/>
  <c r="E113" i="13" s="1"/>
  <c r="B117" i="13"/>
  <c r="E117" i="13" s="1"/>
  <c r="B119" i="13"/>
  <c r="E119" i="13" s="1"/>
  <c r="K3" i="1"/>
  <c r="N9" i="12"/>
  <c r="O9" i="12" s="1"/>
  <c r="N10" i="12"/>
  <c r="O10" i="12" s="1"/>
  <c r="N8" i="12"/>
  <c r="O8" i="12" s="1"/>
  <c r="E4" i="12"/>
  <c r="F4" i="12"/>
  <c r="H4" i="12"/>
  <c r="I4" i="12"/>
  <c r="J4" i="12"/>
  <c r="K4" i="12"/>
  <c r="L4" i="12"/>
  <c r="M4" i="12"/>
  <c r="D4" i="12"/>
  <c r="M3" i="12"/>
  <c r="L4892" i="13" s="1"/>
  <c r="L3" i="12"/>
  <c r="L4891" i="13" s="1"/>
  <c r="K3" i="12"/>
  <c r="F4886" i="13" s="1"/>
  <c r="C133" i="11"/>
  <c r="C1101" i="11"/>
  <c r="C544" i="11"/>
  <c r="E4" i="5"/>
  <c r="E4" i="4"/>
  <c r="Q4" i="3"/>
  <c r="R4" i="3"/>
  <c r="G4" i="3"/>
  <c r="H4" i="3"/>
  <c r="I4" i="3"/>
  <c r="L4" i="3"/>
  <c r="N4" i="3"/>
  <c r="O4" i="3"/>
  <c r="F4" i="3"/>
  <c r="V11" i="5"/>
  <c r="V10" i="5"/>
  <c r="V9" i="5"/>
  <c r="V8" i="5"/>
  <c r="W11" i="5"/>
  <c r="W10" i="5"/>
  <c r="W9" i="5"/>
  <c r="W8" i="5"/>
  <c r="C11" i="5"/>
  <c r="U11" i="4"/>
  <c r="C10" i="5"/>
  <c r="C9" i="5"/>
  <c r="C8" i="5"/>
  <c r="S8" i="5"/>
  <c r="O11" i="5"/>
  <c r="T11" i="5"/>
  <c r="O62" i="4"/>
  <c r="U60" i="4"/>
  <c r="O92" i="4"/>
  <c r="S92" i="4" s="1"/>
  <c r="O93" i="4"/>
  <c r="S93" i="4" s="1"/>
  <c r="O94" i="4"/>
  <c r="S94" i="4" s="1"/>
  <c r="O95" i="4"/>
  <c r="S95" i="4" s="1"/>
  <c r="O96" i="4"/>
  <c r="S96" i="4" s="1"/>
  <c r="O97" i="4"/>
  <c r="S97" i="4" s="1"/>
  <c r="O98" i="4"/>
  <c r="S98" i="4" s="1"/>
  <c r="O99" i="4"/>
  <c r="S99" i="4" s="1"/>
  <c r="O100" i="4"/>
  <c r="S100" i="4" s="1"/>
  <c r="O101" i="4"/>
  <c r="S101" i="4" s="1"/>
  <c r="O102" i="4"/>
  <c r="S102" i="4" s="1"/>
  <c r="O103" i="4"/>
  <c r="S103" i="4"/>
  <c r="O104" i="4"/>
  <c r="S104" i="4" s="1"/>
  <c r="O43" i="4"/>
  <c r="S43" i="4" s="1"/>
  <c r="O44" i="4"/>
  <c r="S44" i="4" s="1"/>
  <c r="O45" i="4"/>
  <c r="S45" i="4" s="1"/>
  <c r="O46" i="4"/>
  <c r="S46" i="4" s="1"/>
  <c r="O47" i="4"/>
  <c r="S47" i="4" s="1"/>
  <c r="O48" i="4"/>
  <c r="S48" i="4" s="1"/>
  <c r="O49" i="4"/>
  <c r="S49" i="4" s="1"/>
  <c r="O50" i="4"/>
  <c r="S50" i="4" s="1"/>
  <c r="O51" i="4"/>
  <c r="S51" i="4" s="1"/>
  <c r="O52" i="4"/>
  <c r="S52" i="4" s="1"/>
  <c r="O53" i="4"/>
  <c r="S53" i="4" s="1"/>
  <c r="O54" i="4"/>
  <c r="S54" i="4" s="1"/>
  <c r="O55" i="4"/>
  <c r="S55" i="4" s="1"/>
  <c r="O35" i="5"/>
  <c r="T35" i="5" s="1"/>
  <c r="O36" i="5"/>
  <c r="T36" i="5" s="1"/>
  <c r="S36" i="5"/>
  <c r="O37" i="5"/>
  <c r="T37" i="5"/>
  <c r="S37" i="5"/>
  <c r="Q4" i="12"/>
  <c r="D18" i="6"/>
  <c r="N4" i="12"/>
  <c r="C18" i="6" s="1"/>
  <c r="A6109" i="11"/>
  <c r="A6110" i="11"/>
  <c r="A6111" i="11"/>
  <c r="A6112" i="11"/>
  <c r="A6113" i="11"/>
  <c r="A6114" i="11"/>
  <c r="A6115" i="11"/>
  <c r="A6116" i="11"/>
  <c r="A6117" i="11"/>
  <c r="A6118" i="11"/>
  <c r="A6119" i="11"/>
  <c r="A6120" i="11"/>
  <c r="A6121" i="11"/>
  <c r="A6122" i="11"/>
  <c r="A6123" i="11"/>
  <c r="A6124" i="11"/>
  <c r="A6125" i="11"/>
  <c r="A6126" i="11"/>
  <c r="A6127" i="11"/>
  <c r="A6128" i="11"/>
  <c r="A6129" i="11"/>
  <c r="A6130" i="11"/>
  <c r="A6131" i="11"/>
  <c r="A6132" i="11"/>
  <c r="A6133" i="11"/>
  <c r="A6134" i="11"/>
  <c r="A6135" i="11"/>
  <c r="A6136" i="11"/>
  <c r="A6137" i="11"/>
  <c r="A6138" i="11"/>
  <c r="A6139" i="11"/>
  <c r="A6140" i="11"/>
  <c r="A6141" i="11"/>
  <c r="A6142" i="11"/>
  <c r="A6143" i="11"/>
  <c r="A6144" i="11"/>
  <c r="A6145" i="11"/>
  <c r="A6146" i="11"/>
  <c r="A6147" i="11"/>
  <c r="A6148" i="11"/>
  <c r="A6149" i="11"/>
  <c r="A6150" i="11"/>
  <c r="A6151" i="11"/>
  <c r="A6152" i="11"/>
  <c r="A6153" i="11"/>
  <c r="A6154" i="11"/>
  <c r="A6155" i="11"/>
  <c r="A6156" i="11"/>
  <c r="A6157" i="11"/>
  <c r="A6158" i="11"/>
  <c r="A6159" i="11"/>
  <c r="A6160" i="11"/>
  <c r="A6161" i="11"/>
  <c r="A6162" i="11"/>
  <c r="A6163" i="11"/>
  <c r="A6164" i="11"/>
  <c r="A6165" i="11"/>
  <c r="A6166" i="11"/>
  <c r="A6167" i="11"/>
  <c r="A6168" i="11"/>
  <c r="A6169" i="11"/>
  <c r="A6170" i="11"/>
  <c r="A6171" i="11"/>
  <c r="A6172" i="11"/>
  <c r="A6173" i="11"/>
  <c r="A6174" i="11"/>
  <c r="A6175" i="11"/>
  <c r="A6176" i="11"/>
  <c r="A6177" i="11"/>
  <c r="A6178" i="11"/>
  <c r="A6179" i="11"/>
  <c r="A6180" i="11"/>
  <c r="A6181" i="11"/>
  <c r="A6182" i="11"/>
  <c r="A6183" i="11"/>
  <c r="A6184" i="11"/>
  <c r="A6185" i="11"/>
  <c r="A6186" i="11"/>
  <c r="A6187" i="11"/>
  <c r="A6188" i="11"/>
  <c r="A6189" i="11"/>
  <c r="A6190" i="11"/>
  <c r="A6191" i="11"/>
  <c r="A6192" i="11"/>
  <c r="A6193" i="11"/>
  <c r="A6194" i="11"/>
  <c r="A6195" i="11"/>
  <c r="A6196" i="11"/>
  <c r="A6197" i="11"/>
  <c r="A6198" i="11"/>
  <c r="A6199" i="11"/>
  <c r="A6200" i="11"/>
  <c r="A6201" i="11"/>
  <c r="A6202" i="11"/>
  <c r="A6203" i="11"/>
  <c r="A6204" i="11"/>
  <c r="A6205" i="11"/>
  <c r="A6206" i="11"/>
  <c r="A6207" i="11"/>
  <c r="A6208" i="11"/>
  <c r="A6209" i="11"/>
  <c r="A6210" i="11"/>
  <c r="A6211" i="11"/>
  <c r="A6212" i="11"/>
  <c r="A6213" i="11"/>
  <c r="A6214" i="11"/>
  <c r="A6215" i="11"/>
  <c r="A6216" i="11"/>
  <c r="A6217" i="11"/>
  <c r="A6218" i="11"/>
  <c r="A6219" i="11"/>
  <c r="A6220" i="11"/>
  <c r="A6221" i="11"/>
  <c r="A6222" i="11"/>
  <c r="A6223" i="11"/>
  <c r="A6224" i="11"/>
  <c r="A6225" i="11"/>
  <c r="A6226" i="11"/>
  <c r="A6227" i="11"/>
  <c r="A6228" i="11"/>
  <c r="A6229" i="11"/>
  <c r="A6230" i="11"/>
  <c r="A6231" i="11"/>
  <c r="A6232" i="11"/>
  <c r="A6233" i="11"/>
  <c r="A6234" i="11"/>
  <c r="A6235" i="11"/>
  <c r="A6236" i="11"/>
  <c r="A6237" i="11"/>
  <c r="A6238" i="11"/>
  <c r="A6239" i="11"/>
  <c r="A6240" i="11"/>
  <c r="A6241" i="11"/>
  <c r="A6242" i="11"/>
  <c r="A6243" i="11"/>
  <c r="A6244" i="11"/>
  <c r="A6245" i="11"/>
  <c r="A6246" i="11"/>
  <c r="A6247" i="11"/>
  <c r="A6248" i="11"/>
  <c r="A6249" i="11"/>
  <c r="A6250" i="11"/>
  <c r="A6251" i="11"/>
  <c r="A6252" i="11"/>
  <c r="A6253" i="11"/>
  <c r="A6254" i="11"/>
  <c r="A6255" i="11"/>
  <c r="A6256" i="11"/>
  <c r="A6257" i="11"/>
  <c r="A6258" i="11"/>
  <c r="A6259" i="11"/>
  <c r="A6260" i="11"/>
  <c r="A6261" i="11"/>
  <c r="A6262" i="11"/>
  <c r="A6263" i="11"/>
  <c r="A6264" i="11"/>
  <c r="A6265" i="11"/>
  <c r="A6266" i="11"/>
  <c r="A6267" i="11"/>
  <c r="A6268" i="11"/>
  <c r="A6269" i="11"/>
  <c r="A6270" i="11"/>
  <c r="A6271" i="11"/>
  <c r="A6272" i="11"/>
  <c r="A6273" i="11"/>
  <c r="A6274" i="11"/>
  <c r="A6275" i="11"/>
  <c r="A6276" i="11"/>
  <c r="A6277" i="11"/>
  <c r="A6278" i="11"/>
  <c r="A6279" i="11"/>
  <c r="A6280" i="11"/>
  <c r="A6281" i="11"/>
  <c r="A6282" i="11"/>
  <c r="A6283" i="11"/>
  <c r="A6284" i="11"/>
  <c r="A6285" i="11"/>
  <c r="A6286" i="11"/>
  <c r="A6287" i="11"/>
  <c r="A6288" i="11"/>
  <c r="A6289" i="11"/>
  <c r="A6290" i="11"/>
  <c r="A6291" i="11"/>
  <c r="A6292" i="11"/>
  <c r="A6293" i="11"/>
  <c r="A6294" i="11"/>
  <c r="A6295" i="11"/>
  <c r="A6296" i="11"/>
  <c r="A6297" i="11"/>
  <c r="A6298" i="11"/>
  <c r="A6299" i="11"/>
  <c r="A6300" i="11"/>
  <c r="A6301" i="11"/>
  <c r="A6302" i="11"/>
  <c r="A6303" i="11"/>
  <c r="A6304" i="11"/>
  <c r="A6305" i="11"/>
  <c r="A6306" i="11"/>
  <c r="A6307" i="11"/>
  <c r="A6308" i="11"/>
  <c r="A6309" i="11"/>
  <c r="A6310" i="11"/>
  <c r="A6311" i="11"/>
  <c r="A6312" i="11"/>
  <c r="A6313" i="11"/>
  <c r="A6314" i="11"/>
  <c r="A6315" i="11"/>
  <c r="A6316" i="11"/>
  <c r="A6317" i="11"/>
  <c r="A6318" i="11"/>
  <c r="A6319" i="11"/>
  <c r="A6320" i="11"/>
  <c r="A6321" i="11"/>
  <c r="A6322" i="11"/>
  <c r="A6323" i="11"/>
  <c r="A6324" i="11"/>
  <c r="A6325" i="11"/>
  <c r="A6326" i="11"/>
  <c r="A6327" i="11"/>
  <c r="A6328" i="11"/>
  <c r="A6329" i="11"/>
  <c r="A6330" i="11"/>
  <c r="A6331" i="11"/>
  <c r="A6332" i="11"/>
  <c r="A6333" i="11"/>
  <c r="A6334" i="11"/>
  <c r="A6335" i="11"/>
  <c r="A6336" i="11"/>
  <c r="A6337" i="11"/>
  <c r="A6338" i="11"/>
  <c r="A6339" i="11"/>
  <c r="A6340" i="11"/>
  <c r="A6341" i="11"/>
  <c r="A6342" i="11"/>
  <c r="A6343" i="11"/>
  <c r="A6344" i="11"/>
  <c r="A6345" i="11"/>
  <c r="A6346" i="11"/>
  <c r="A6347" i="11"/>
  <c r="A6348"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595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839"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75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608" i="11"/>
  <c r="C5458" i="11"/>
  <c r="C5459" i="11"/>
  <c r="C5460" i="11"/>
  <c r="C5461" i="11"/>
  <c r="C5465" i="11"/>
  <c r="C5466" i="11"/>
  <c r="C5467" i="11"/>
  <c r="C5468" i="11"/>
  <c r="C5472" i="11"/>
  <c r="C5473" i="11"/>
  <c r="C5474" i="11"/>
  <c r="C5475" i="11"/>
  <c r="C5479" i="11"/>
  <c r="C5480" i="11"/>
  <c r="C5481" i="11"/>
  <c r="C5482" i="11"/>
  <c r="C5486" i="11"/>
  <c r="C5487" i="11"/>
  <c r="C5488" i="11"/>
  <c r="C5489" i="11"/>
  <c r="C5493" i="11"/>
  <c r="C5494" i="11"/>
  <c r="C5495" i="11"/>
  <c r="C5496" i="11"/>
  <c r="C5500" i="11"/>
  <c r="C5501" i="11"/>
  <c r="C5502" i="11"/>
  <c r="C5503" i="11"/>
  <c r="C5507" i="11"/>
  <c r="C5508" i="11"/>
  <c r="C5509" i="11"/>
  <c r="C5510" i="11"/>
  <c r="C5514" i="11"/>
  <c r="C5515" i="11"/>
  <c r="C5516" i="11"/>
  <c r="C5517"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366" i="11"/>
  <c r="C536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245"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4714"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367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229"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288"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1253" i="11"/>
  <c r="C1252" i="1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48" i="11"/>
  <c r="C249" i="11"/>
  <c r="C250" i="11"/>
  <c r="C251" i="11"/>
  <c r="C252" i="11"/>
  <c r="C253" i="11"/>
  <c r="C254" i="11"/>
  <c r="C255" i="11"/>
  <c r="C256" i="11"/>
  <c r="C257" i="11"/>
  <c r="C258" i="11"/>
  <c r="C259" i="11"/>
  <c r="C260" i="11"/>
  <c r="C261" i="11"/>
  <c r="C262" i="11"/>
  <c r="C263" i="11"/>
  <c r="C264" i="11"/>
  <c r="C265" i="11"/>
  <c r="C266"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26" i="11"/>
  <c r="C527" i="11"/>
  <c r="C528" i="11"/>
  <c r="C529" i="11"/>
  <c r="C530" i="11"/>
  <c r="C531" i="11"/>
  <c r="C532" i="11"/>
  <c r="C533" i="11"/>
  <c r="C534" i="11"/>
  <c r="C535" i="11"/>
  <c r="C536" i="11"/>
  <c r="C537" i="11"/>
  <c r="C538" i="11"/>
  <c r="C539" i="11"/>
  <c r="C540" i="11"/>
  <c r="C541" i="11"/>
  <c r="C542" i="11"/>
  <c r="C543"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82" i="11"/>
  <c r="C1083" i="11"/>
  <c r="C1084" i="11"/>
  <c r="C1085" i="11"/>
  <c r="C1086" i="11"/>
  <c r="C1087" i="11"/>
  <c r="C1088" i="11"/>
  <c r="C1089" i="11"/>
  <c r="C1090" i="11"/>
  <c r="C1091" i="11"/>
  <c r="C1092" i="11"/>
  <c r="C1093" i="11"/>
  <c r="C1094" i="11"/>
  <c r="C1095" i="11"/>
  <c r="C1096" i="11"/>
  <c r="C1097" i="11"/>
  <c r="C1098" i="11"/>
  <c r="C1099" i="11"/>
  <c r="C1100"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2" i="11"/>
  <c r="A5840" i="11"/>
  <c r="A5841" i="11"/>
  <c r="A5842" i="11"/>
  <c r="A5843" i="11"/>
  <c r="A5844" i="11"/>
  <c r="A5845" i="11"/>
  <c r="A5846" i="11"/>
  <c r="A5847" i="11"/>
  <c r="A5848" i="11"/>
  <c r="A5849" i="11"/>
  <c r="A5850" i="11"/>
  <c r="A5851" i="11"/>
  <c r="A5852" i="11"/>
  <c r="A5853" i="11"/>
  <c r="A5854" i="11"/>
  <c r="A5855" i="11"/>
  <c r="A5856" i="11"/>
  <c r="A5857" i="11"/>
  <c r="A5858" i="11"/>
  <c r="A5859" i="11"/>
  <c r="A5860" i="11"/>
  <c r="A5861" i="11"/>
  <c r="A5862" i="11"/>
  <c r="A5863" i="11"/>
  <c r="A5864" i="11"/>
  <c r="A5865" i="11"/>
  <c r="A5866" i="11"/>
  <c r="A5867" i="11"/>
  <c r="A5868" i="11"/>
  <c r="A5869" i="11"/>
  <c r="A5870" i="11"/>
  <c r="A5871" i="11"/>
  <c r="A5872" i="11"/>
  <c r="A5873" i="11"/>
  <c r="A5874" i="11"/>
  <c r="A5875" i="11"/>
  <c r="A5876" i="11"/>
  <c r="A5877" i="11"/>
  <c r="A5878" i="11"/>
  <c r="A5879" i="11"/>
  <c r="A5880" i="11"/>
  <c r="A5881" i="11"/>
  <c r="A5882" i="11"/>
  <c r="A5883" i="11"/>
  <c r="A5884" i="11"/>
  <c r="A5885" i="11"/>
  <c r="A5886" i="11"/>
  <c r="A5887" i="11"/>
  <c r="A5888" i="11"/>
  <c r="A5889" i="11"/>
  <c r="A5890" i="11"/>
  <c r="A5891" i="11"/>
  <c r="A5892" i="11"/>
  <c r="A5893" i="11"/>
  <c r="A5894" i="11"/>
  <c r="A5895" i="11"/>
  <c r="A5896" i="11"/>
  <c r="A5897" i="11"/>
  <c r="A5898" i="11"/>
  <c r="A5899" i="11"/>
  <c r="A5900" i="11"/>
  <c r="A5901" i="11"/>
  <c r="A5902" i="11"/>
  <c r="A5903" i="11"/>
  <c r="A5904" i="11"/>
  <c r="A5905" i="11"/>
  <c r="A5906" i="11"/>
  <c r="A5907" i="11"/>
  <c r="A5908" i="11"/>
  <c r="A5909" i="11"/>
  <c r="A5910" i="11"/>
  <c r="A5911" i="11"/>
  <c r="A5912" i="11"/>
  <c r="A5913" i="11"/>
  <c r="A5914" i="11"/>
  <c r="A5915" i="11"/>
  <c r="A5916" i="11"/>
  <c r="A5917" i="11"/>
  <c r="A5918" i="11"/>
  <c r="A5919" i="11"/>
  <c r="A5920" i="11"/>
  <c r="A5921" i="11"/>
  <c r="A5922" i="11"/>
  <c r="A5923" i="11"/>
  <c r="A5924" i="11"/>
  <c r="A5925" i="11"/>
  <c r="A5926" i="11"/>
  <c r="A5927" i="11"/>
  <c r="A5928" i="11"/>
  <c r="A5929" i="11"/>
  <c r="A5930" i="11"/>
  <c r="A5931" i="11"/>
  <c r="A5932" i="11"/>
  <c r="A5933" i="11"/>
  <c r="A5934" i="11"/>
  <c r="A5935" i="11"/>
  <c r="A5936" i="11"/>
  <c r="A5937" i="11"/>
  <c r="A5938" i="11"/>
  <c r="A5939" i="11"/>
  <c r="A5940" i="11"/>
  <c r="A5941" i="11"/>
  <c r="A5942" i="11"/>
  <c r="A5943" i="11"/>
  <c r="A5944" i="11"/>
  <c r="A5945" i="11"/>
  <c r="A5946" i="11"/>
  <c r="A5947" i="11"/>
  <c r="A5948" i="11"/>
  <c r="A5949" i="11"/>
  <c r="A5950" i="11"/>
  <c r="A5951" i="11"/>
  <c r="A5952" i="11"/>
  <c r="A5953" i="11"/>
  <c r="A5954" i="11"/>
  <c r="A5955" i="11"/>
  <c r="A5956" i="11"/>
  <c r="A5957" i="11"/>
  <c r="A5958" i="11"/>
  <c r="A5959" i="11"/>
  <c r="A5960" i="11"/>
  <c r="A5961" i="11"/>
  <c r="A5962" i="11"/>
  <c r="A5963" i="11"/>
  <c r="A5964" i="11"/>
  <c r="A5965" i="11"/>
  <c r="A5966" i="11"/>
  <c r="A5967" i="11"/>
  <c r="A5968" i="11"/>
  <c r="A5969" i="11"/>
  <c r="A5970" i="11"/>
  <c r="A5971" i="11"/>
  <c r="A5972" i="11"/>
  <c r="A5973" i="11"/>
  <c r="A5974" i="11"/>
  <c r="A5975" i="11"/>
  <c r="A5976" i="11"/>
  <c r="A5977" i="11"/>
  <c r="A5978" i="11"/>
  <c r="A5979" i="11"/>
  <c r="A5980" i="11"/>
  <c r="A5981" i="11"/>
  <c r="A5982" i="11"/>
  <c r="A5983" i="11"/>
  <c r="A5984" i="11"/>
  <c r="A5985" i="11"/>
  <c r="A5986" i="11"/>
  <c r="A5987" i="11"/>
  <c r="A5988" i="11"/>
  <c r="A5989" i="11"/>
  <c r="A5990" i="11"/>
  <c r="A5991" i="11"/>
  <c r="A5992" i="11"/>
  <c r="A5993" i="11"/>
  <c r="A5994" i="11"/>
  <c r="A5995" i="11"/>
  <c r="A5996" i="11"/>
  <c r="A5997" i="11"/>
  <c r="A5998" i="11"/>
  <c r="A5999" i="11"/>
  <c r="A6000" i="11"/>
  <c r="A6001" i="11"/>
  <c r="A6002" i="11"/>
  <c r="A6003" i="11"/>
  <c r="A6004" i="11"/>
  <c r="A6005" i="11"/>
  <c r="A6006" i="11"/>
  <c r="A6007" i="11"/>
  <c r="A6008" i="11"/>
  <c r="A6009" i="11"/>
  <c r="A6010" i="11"/>
  <c r="A6011" i="11"/>
  <c r="A6012" i="11"/>
  <c r="A6013" i="11"/>
  <c r="A6014" i="11"/>
  <c r="A6015" i="11"/>
  <c r="A6016" i="11"/>
  <c r="A6017" i="11"/>
  <c r="A6018" i="11"/>
  <c r="A6019" i="11"/>
  <c r="A6020" i="11"/>
  <c r="A6021" i="11"/>
  <c r="A6022" i="11"/>
  <c r="A6023" i="11"/>
  <c r="A6024" i="11"/>
  <c r="A6025" i="11"/>
  <c r="A6026" i="11"/>
  <c r="A6027" i="11"/>
  <c r="A6028" i="11"/>
  <c r="A6029" i="11"/>
  <c r="A6030" i="11"/>
  <c r="A6031" i="11"/>
  <c r="A6032" i="11"/>
  <c r="A6033" i="11"/>
  <c r="A6034" i="11"/>
  <c r="A6035" i="11"/>
  <c r="A6036" i="11"/>
  <c r="A6037" i="11"/>
  <c r="A6038" i="11"/>
  <c r="A6039" i="11"/>
  <c r="A6040" i="11"/>
  <c r="A6041" i="11"/>
  <c r="A6042" i="11"/>
  <c r="A6043" i="11"/>
  <c r="A6044" i="11"/>
  <c r="A6045" i="11"/>
  <c r="A6046" i="11"/>
  <c r="A6047" i="11"/>
  <c r="A6048" i="11"/>
  <c r="A6049" i="11"/>
  <c r="A6050" i="11"/>
  <c r="A6051" i="11"/>
  <c r="A6052" i="11"/>
  <c r="A6053" i="11"/>
  <c r="A6054" i="11"/>
  <c r="A6055" i="11"/>
  <c r="A6056" i="11"/>
  <c r="A6057" i="11"/>
  <c r="A6058" i="11"/>
  <c r="A6059" i="11"/>
  <c r="A6060" i="11"/>
  <c r="A6061" i="11"/>
  <c r="A6062" i="11"/>
  <c r="A6063" i="11"/>
  <c r="A6064" i="11"/>
  <c r="A6065" i="11"/>
  <c r="A6066" i="11"/>
  <c r="A6067" i="11"/>
  <c r="A6068" i="11"/>
  <c r="A6069" i="11"/>
  <c r="A6070" i="11"/>
  <c r="A6071" i="11"/>
  <c r="A6072" i="11"/>
  <c r="A6073" i="11"/>
  <c r="A6074" i="11"/>
  <c r="A6075" i="11"/>
  <c r="A6076" i="11"/>
  <c r="A6077" i="11"/>
  <c r="A6078" i="11"/>
  <c r="A6079" i="11"/>
  <c r="A6080" i="11"/>
  <c r="A6081" i="11"/>
  <c r="A6082" i="11"/>
  <c r="A6083" i="11"/>
  <c r="A6084" i="11"/>
  <c r="A6085" i="11"/>
  <c r="A6086" i="11"/>
  <c r="A6087" i="11"/>
  <c r="A6088" i="11"/>
  <c r="A6089" i="11"/>
  <c r="A6090" i="11"/>
  <c r="A6091" i="11"/>
  <c r="A6092" i="11"/>
  <c r="A6093" i="11"/>
  <c r="A6094" i="11"/>
  <c r="A6095" i="11"/>
  <c r="A6096" i="11"/>
  <c r="A6097" i="11"/>
  <c r="A6098" i="11"/>
  <c r="A6099" i="11"/>
  <c r="A6100" i="11"/>
  <c r="A6101" i="11"/>
  <c r="A6102" i="11"/>
  <c r="A6103" i="11"/>
  <c r="A6104" i="11"/>
  <c r="A6105" i="11"/>
  <c r="A6106" i="11"/>
  <c r="A6107" i="11"/>
  <c r="A6108" i="11"/>
  <c r="A5839" i="11"/>
  <c r="A5759" i="11"/>
  <c r="A5760" i="11"/>
  <c r="A5761" i="11"/>
  <c r="A5762" i="11"/>
  <c r="A5763" i="11"/>
  <c r="A5764" i="11"/>
  <c r="A5765" i="11"/>
  <c r="A5766" i="11"/>
  <c r="A5767" i="11"/>
  <c r="A5768" i="11"/>
  <c r="A5769" i="11"/>
  <c r="A5770" i="11"/>
  <c r="A5771" i="11"/>
  <c r="A5772" i="11"/>
  <c r="A5773" i="11"/>
  <c r="A5774" i="11"/>
  <c r="A5775" i="11"/>
  <c r="A5776" i="11"/>
  <c r="A5777" i="11"/>
  <c r="A5778" i="11"/>
  <c r="A5779" i="11"/>
  <c r="A5780" i="11"/>
  <c r="A5781" i="11"/>
  <c r="A5782" i="11"/>
  <c r="A5783" i="11"/>
  <c r="A5784" i="11"/>
  <c r="A5785" i="11"/>
  <c r="A5786" i="11"/>
  <c r="A5787" i="11"/>
  <c r="A5788" i="11"/>
  <c r="A5789" i="11"/>
  <c r="A5790" i="11"/>
  <c r="A5791" i="11"/>
  <c r="A5792" i="11"/>
  <c r="A5793" i="11"/>
  <c r="A5794" i="11"/>
  <c r="A5795" i="11"/>
  <c r="A5796" i="11"/>
  <c r="A5797" i="11"/>
  <c r="A5798" i="11"/>
  <c r="A5799" i="11"/>
  <c r="A5800" i="11"/>
  <c r="A5801" i="11"/>
  <c r="A5802" i="11"/>
  <c r="A5803" i="11"/>
  <c r="A5804" i="11"/>
  <c r="A5805" i="11"/>
  <c r="A5806" i="11"/>
  <c r="A5807" i="11"/>
  <c r="A5808" i="11"/>
  <c r="A5809" i="11"/>
  <c r="A5810" i="11"/>
  <c r="A5811" i="11"/>
  <c r="A5758" i="11"/>
  <c r="A5519" i="11"/>
  <c r="A5520" i="11"/>
  <c r="A5521" i="11"/>
  <c r="A5522" i="11"/>
  <c r="A5523" i="11"/>
  <c r="A5524" i="11"/>
  <c r="A5525" i="11"/>
  <c r="A5526" i="11"/>
  <c r="A5527" i="11"/>
  <c r="A5528" i="11"/>
  <c r="A5529" i="11"/>
  <c r="A5530" i="11"/>
  <c r="A5531" i="11"/>
  <c r="A5532" i="11"/>
  <c r="A5533" i="11"/>
  <c r="A5534" i="11"/>
  <c r="A5535" i="11"/>
  <c r="A5536" i="11"/>
  <c r="A5537" i="11"/>
  <c r="A5538" i="11"/>
  <c r="A5539" i="11"/>
  <c r="A5540" i="11"/>
  <c r="A5541" i="11"/>
  <c r="A5542" i="11"/>
  <c r="A5543" i="11"/>
  <c r="A5544" i="11"/>
  <c r="A5545" i="11"/>
  <c r="A5546" i="11"/>
  <c r="A5547" i="11"/>
  <c r="A5548" i="11"/>
  <c r="A5549" i="11"/>
  <c r="A5550" i="11"/>
  <c r="A5551" i="11"/>
  <c r="A5552" i="11"/>
  <c r="A5553" i="11"/>
  <c r="A5554" i="11"/>
  <c r="A5555" i="11"/>
  <c r="A5556" i="11"/>
  <c r="A5557" i="11"/>
  <c r="A5558" i="11"/>
  <c r="A5559" i="11"/>
  <c r="A5560" i="11"/>
  <c r="A5561" i="11"/>
  <c r="A5562" i="11"/>
  <c r="A5563" i="11"/>
  <c r="A5564" i="11"/>
  <c r="A5565" i="11"/>
  <c r="A5566" i="11"/>
  <c r="A5567" i="11"/>
  <c r="A5568" i="11"/>
  <c r="A5569" i="11"/>
  <c r="A5570" i="11"/>
  <c r="A5571" i="11"/>
  <c r="A5572" i="11"/>
  <c r="A5573" i="11"/>
  <c r="A5574" i="11"/>
  <c r="A5575" i="11"/>
  <c r="A5576" i="11"/>
  <c r="A5577" i="11"/>
  <c r="A5578" i="11"/>
  <c r="A5579" i="11"/>
  <c r="A5580" i="11"/>
  <c r="A5581" i="11"/>
  <c r="A5582" i="11"/>
  <c r="A5583" i="11"/>
  <c r="A5584" i="11"/>
  <c r="A5585" i="11"/>
  <c r="A5586" i="11"/>
  <c r="A5587" i="11"/>
  <c r="A5588" i="11"/>
  <c r="A5589" i="11"/>
  <c r="A5590" i="11"/>
  <c r="A5591" i="11"/>
  <c r="A5592" i="11"/>
  <c r="A5593" i="11"/>
  <c r="A5594" i="11"/>
  <c r="A5595" i="11"/>
  <c r="A5596" i="11"/>
  <c r="A5597" i="11"/>
  <c r="A5598" i="11"/>
  <c r="A5599" i="11"/>
  <c r="A5600" i="11"/>
  <c r="A5601" i="11"/>
  <c r="A5602" i="11"/>
  <c r="A5603" i="11"/>
  <c r="A5604" i="11"/>
  <c r="A5605" i="11"/>
  <c r="A5606" i="11"/>
  <c r="A5607" i="11"/>
  <c r="A5608" i="11"/>
  <c r="A5609" i="11"/>
  <c r="A5610" i="11"/>
  <c r="A5611" i="11"/>
  <c r="A5612" i="11"/>
  <c r="A5613" i="11"/>
  <c r="A5614" i="11"/>
  <c r="A5615" i="11"/>
  <c r="A5616" i="11"/>
  <c r="A5617" i="11"/>
  <c r="A5618" i="11"/>
  <c r="A5619" i="11"/>
  <c r="A5620" i="11"/>
  <c r="A5621" i="11"/>
  <c r="A5622" i="11"/>
  <c r="A5623" i="11"/>
  <c r="A5624" i="11"/>
  <c r="A5625" i="11"/>
  <c r="A5626" i="11"/>
  <c r="A5627" i="11"/>
  <c r="A5628" i="11"/>
  <c r="A5629" i="11"/>
  <c r="A5630" i="11"/>
  <c r="A5631" i="11"/>
  <c r="A5632" i="11"/>
  <c r="A5633" i="11"/>
  <c r="A5634" i="11"/>
  <c r="A5635" i="11"/>
  <c r="A5636" i="11"/>
  <c r="A5637" i="11"/>
  <c r="A5638" i="11"/>
  <c r="A5639" i="11"/>
  <c r="A5640" i="11"/>
  <c r="A5641" i="11"/>
  <c r="A5642" i="11"/>
  <c r="A5643" i="11"/>
  <c r="A5644" i="11"/>
  <c r="A5645" i="11"/>
  <c r="A5646" i="11"/>
  <c r="A5647" i="11"/>
  <c r="A5648" i="11"/>
  <c r="A5649" i="11"/>
  <c r="A5650" i="11"/>
  <c r="A5651" i="11"/>
  <c r="A5652" i="11"/>
  <c r="A5653" i="11"/>
  <c r="A5654" i="11"/>
  <c r="A5655" i="11"/>
  <c r="A5656" i="11"/>
  <c r="A5657" i="11"/>
  <c r="A5658" i="11"/>
  <c r="A5659" i="11"/>
  <c r="A5660" i="11"/>
  <c r="A5661" i="11"/>
  <c r="A5662" i="11"/>
  <c r="A5663" i="11"/>
  <c r="A5664" i="11"/>
  <c r="A5665" i="11"/>
  <c r="A5666" i="11"/>
  <c r="A5667" i="11"/>
  <c r="A5668" i="11"/>
  <c r="A5669" i="11"/>
  <c r="A5670" i="11"/>
  <c r="A5671" i="11"/>
  <c r="A5672" i="11"/>
  <c r="A5673" i="11"/>
  <c r="A5674" i="11"/>
  <c r="A5675" i="11"/>
  <c r="A5676" i="11"/>
  <c r="A5677" i="11"/>
  <c r="A5678" i="11"/>
  <c r="A5679" i="11"/>
  <c r="A5680" i="11"/>
  <c r="A5681" i="11"/>
  <c r="A5682" i="11"/>
  <c r="A5683" i="11"/>
  <c r="A5684" i="11"/>
  <c r="A5685" i="11"/>
  <c r="A5686" i="11"/>
  <c r="A5687" i="11"/>
  <c r="A5688" i="11"/>
  <c r="A5689" i="11"/>
  <c r="A5690" i="11"/>
  <c r="A5691" i="11"/>
  <c r="A5692" i="11"/>
  <c r="A5693" i="11"/>
  <c r="A5694" i="11"/>
  <c r="A5695" i="11"/>
  <c r="A5696" i="11"/>
  <c r="A5697" i="11"/>
  <c r="A5698" i="11"/>
  <c r="A5699" i="11"/>
  <c r="A5700" i="11"/>
  <c r="A5701" i="11"/>
  <c r="A5702" i="11"/>
  <c r="A5703" i="11"/>
  <c r="A5704" i="11"/>
  <c r="A5705" i="11"/>
  <c r="A5706" i="11"/>
  <c r="A5707" i="11"/>
  <c r="A5708" i="11"/>
  <c r="A5709" i="11"/>
  <c r="A5710" i="11"/>
  <c r="A5711" i="11"/>
  <c r="A5712" i="11"/>
  <c r="A5713" i="11"/>
  <c r="A5714" i="11"/>
  <c r="A5715" i="11"/>
  <c r="A5716" i="11"/>
  <c r="A5717" i="11"/>
  <c r="A5718" i="11"/>
  <c r="A5719" i="11"/>
  <c r="A5720" i="11"/>
  <c r="A5721" i="11"/>
  <c r="A5722" i="11"/>
  <c r="A5723" i="11"/>
  <c r="A5724" i="11"/>
  <c r="A5725" i="11"/>
  <c r="A5726" i="11"/>
  <c r="A5727" i="11"/>
  <c r="A5728" i="11"/>
  <c r="A5729" i="11"/>
  <c r="A5730" i="11"/>
  <c r="A5731" i="11"/>
  <c r="A5732" i="11"/>
  <c r="A5733" i="11"/>
  <c r="A5734" i="11"/>
  <c r="A5735" i="11"/>
  <c r="A5736" i="11"/>
  <c r="A5737" i="11"/>
  <c r="A5738" i="11"/>
  <c r="A5739" i="11"/>
  <c r="A5740" i="11"/>
  <c r="A5741" i="11"/>
  <c r="A5742" i="11"/>
  <c r="A5743" i="11"/>
  <c r="A5744" i="11"/>
  <c r="A5745" i="11"/>
  <c r="A5746" i="11"/>
  <c r="A5747" i="11"/>
  <c r="A5748" i="11"/>
  <c r="A5749" i="11"/>
  <c r="A5750" i="11"/>
  <c r="A5751" i="11"/>
  <c r="A5752" i="11"/>
  <c r="A5753" i="11"/>
  <c r="A5754" i="11"/>
  <c r="A5755" i="11"/>
  <c r="A5756" i="11"/>
  <c r="A5757" i="11"/>
  <c r="A5518" i="11"/>
  <c r="A5456" i="11"/>
  <c r="A5457" i="11"/>
  <c r="A5458" i="11"/>
  <c r="A5459" i="11"/>
  <c r="A5460" i="11"/>
  <c r="A5461" i="11"/>
  <c r="A5462" i="11"/>
  <c r="A5463" i="11"/>
  <c r="A5464" i="11"/>
  <c r="A5465" i="11"/>
  <c r="A5466" i="11"/>
  <c r="A5467" i="11"/>
  <c r="A5468" i="11"/>
  <c r="A5469" i="11"/>
  <c r="A5470" i="11"/>
  <c r="A5471" i="11"/>
  <c r="A5472" i="11"/>
  <c r="A5473" i="11"/>
  <c r="A5474" i="11"/>
  <c r="A5475" i="11"/>
  <c r="A5476" i="11"/>
  <c r="A5477" i="11"/>
  <c r="A5478" i="11"/>
  <c r="A5479" i="11"/>
  <c r="A5480" i="11"/>
  <c r="A5481" i="11"/>
  <c r="A5482" i="11"/>
  <c r="A5483" i="11"/>
  <c r="A5484" i="11"/>
  <c r="A5485" i="11"/>
  <c r="A5486" i="11"/>
  <c r="A5487" i="11"/>
  <c r="A5488" i="11"/>
  <c r="A5489" i="11"/>
  <c r="A5490" i="11"/>
  <c r="A5491" i="11"/>
  <c r="A5492" i="11"/>
  <c r="A5493" i="11"/>
  <c r="A5494" i="11"/>
  <c r="A5495" i="11"/>
  <c r="A5496" i="11"/>
  <c r="A5455" i="11"/>
  <c r="A5246" i="11"/>
  <c r="A5247" i="11"/>
  <c r="A5248" i="11"/>
  <c r="A5249" i="11"/>
  <c r="A5250" i="11"/>
  <c r="A5251" i="11"/>
  <c r="A5252" i="11"/>
  <c r="A5253" i="11"/>
  <c r="A5254" i="11"/>
  <c r="A5255" i="11"/>
  <c r="A5256" i="11"/>
  <c r="A5257" i="11"/>
  <c r="A5258" i="11"/>
  <c r="A5259" i="11"/>
  <c r="A5260" i="11"/>
  <c r="A5261" i="11"/>
  <c r="A5262" i="11"/>
  <c r="A5263" i="11"/>
  <c r="A5264" i="11"/>
  <c r="A5265" i="11"/>
  <c r="A5266" i="11"/>
  <c r="A5267" i="11"/>
  <c r="A5268" i="11"/>
  <c r="A5269" i="11"/>
  <c r="A5270" i="11"/>
  <c r="A5271" i="11"/>
  <c r="A5272" i="11"/>
  <c r="A5273" i="11"/>
  <c r="A5274" i="11"/>
  <c r="A5275" i="11"/>
  <c r="A5276" i="11"/>
  <c r="A5277" i="11"/>
  <c r="A5278" i="11"/>
  <c r="A5279" i="11"/>
  <c r="A5280" i="11"/>
  <c r="A5281" i="11"/>
  <c r="A5282" i="11"/>
  <c r="A5283" i="11"/>
  <c r="A5284" i="11"/>
  <c r="A5285" i="11"/>
  <c r="A5286" i="11"/>
  <c r="A5287" i="11"/>
  <c r="A5288" i="11"/>
  <c r="A5289" i="11"/>
  <c r="A5290" i="11"/>
  <c r="A5291" i="11"/>
  <c r="A5292" i="11"/>
  <c r="A5293" i="11"/>
  <c r="A5294" i="11"/>
  <c r="A5295" i="11"/>
  <c r="A5296" i="11"/>
  <c r="A5297" i="11"/>
  <c r="A5298" i="11"/>
  <c r="A5299" i="11"/>
  <c r="A5300" i="11"/>
  <c r="A5301" i="11"/>
  <c r="A5302" i="11"/>
  <c r="A5303" i="11"/>
  <c r="A5304" i="11"/>
  <c r="A5305" i="11"/>
  <c r="A5306" i="11"/>
  <c r="A5307" i="11"/>
  <c r="A5308" i="11"/>
  <c r="A5309" i="11"/>
  <c r="A5310" i="11"/>
  <c r="A5311" i="11"/>
  <c r="A5312" i="11"/>
  <c r="A5313" i="11"/>
  <c r="A5314" i="11"/>
  <c r="A5315" i="11"/>
  <c r="A5316" i="11"/>
  <c r="A5317" i="11"/>
  <c r="A5318" i="11"/>
  <c r="A5319" i="11"/>
  <c r="A5320" i="11"/>
  <c r="A5321" i="11"/>
  <c r="A5322" i="11"/>
  <c r="A5323" i="11"/>
  <c r="A5324" i="11"/>
  <c r="A5325" i="11"/>
  <c r="A5326" i="11"/>
  <c r="A5327" i="11"/>
  <c r="A5328" i="11"/>
  <c r="A5329" i="11"/>
  <c r="A5330" i="11"/>
  <c r="A5331" i="11"/>
  <c r="A5332" i="11"/>
  <c r="A5333" i="11"/>
  <c r="A5334" i="11"/>
  <c r="A5335" i="11"/>
  <c r="A5336" i="11"/>
  <c r="A5337" i="11"/>
  <c r="A5338" i="11"/>
  <c r="A5339" i="11"/>
  <c r="A5340" i="11"/>
  <c r="A5341" i="11"/>
  <c r="A5342" i="11"/>
  <c r="A5343" i="11"/>
  <c r="A5344" i="11"/>
  <c r="A5345" i="11"/>
  <c r="A5346" i="11"/>
  <c r="A5347" i="11"/>
  <c r="A5348" i="11"/>
  <c r="A5349" i="11"/>
  <c r="A5350" i="11"/>
  <c r="A5351" i="11"/>
  <c r="A5352" i="11"/>
  <c r="A5353" i="11"/>
  <c r="A5354" i="11"/>
  <c r="A5355" i="11"/>
  <c r="A5356" i="11"/>
  <c r="A5357" i="11"/>
  <c r="A5358" i="11"/>
  <c r="A5359" i="11"/>
  <c r="A5360" i="11"/>
  <c r="A5361" i="11"/>
  <c r="A5362" i="11"/>
  <c r="A5363" i="11"/>
  <c r="A5364" i="11"/>
  <c r="A5365" i="11"/>
  <c r="A5366" i="11"/>
  <c r="A5367" i="11"/>
  <c r="A5368" i="11"/>
  <c r="A5369" i="11"/>
  <c r="A5370" i="11"/>
  <c r="A5371" i="11"/>
  <c r="A5372" i="11"/>
  <c r="A5373" i="11"/>
  <c r="A5374" i="11"/>
  <c r="A5375" i="11"/>
  <c r="A5376" i="11"/>
  <c r="A5377" i="11"/>
  <c r="A5378" i="11"/>
  <c r="A5379" i="11"/>
  <c r="A5380" i="11"/>
  <c r="A5381" i="11"/>
  <c r="A5382" i="11"/>
  <c r="A5383" i="11"/>
  <c r="A5384" i="11"/>
  <c r="A5385" i="11"/>
  <c r="A5386" i="11"/>
  <c r="A5387" i="11"/>
  <c r="A5388" i="11"/>
  <c r="A5389" i="11"/>
  <c r="A5390" i="11"/>
  <c r="A5391" i="11"/>
  <c r="A5392" i="11"/>
  <c r="A5393" i="11"/>
  <c r="A5394" i="11"/>
  <c r="A5395" i="11"/>
  <c r="A5396" i="11"/>
  <c r="A5397" i="11"/>
  <c r="A5398" i="11"/>
  <c r="A5399" i="11"/>
  <c r="A5400" i="11"/>
  <c r="A5401" i="11"/>
  <c r="A5402" i="11"/>
  <c r="A5403" i="11"/>
  <c r="A5404" i="11"/>
  <c r="A5405" i="11"/>
  <c r="A5406" i="11"/>
  <c r="A5407" i="11"/>
  <c r="A5408" i="11"/>
  <c r="A5409" i="11"/>
  <c r="A5410" i="11"/>
  <c r="A5411" i="11"/>
  <c r="A5412" i="11"/>
  <c r="A5413" i="11"/>
  <c r="A5414" i="11"/>
  <c r="A5415" i="11"/>
  <c r="A5416" i="11"/>
  <c r="A5417" i="11"/>
  <c r="A5418" i="11"/>
  <c r="A5419" i="11"/>
  <c r="A5420" i="11"/>
  <c r="A5421" i="11"/>
  <c r="A5422" i="11"/>
  <c r="A5423" i="11"/>
  <c r="A5424" i="11"/>
  <c r="A5425" i="11"/>
  <c r="A5426" i="11"/>
  <c r="A5427" i="11"/>
  <c r="A5428" i="11"/>
  <c r="A5429" i="11"/>
  <c r="A5430" i="11"/>
  <c r="A5431" i="11"/>
  <c r="A5432" i="11"/>
  <c r="A5433" i="11"/>
  <c r="A5434" i="11"/>
  <c r="A5435" i="11"/>
  <c r="A5436" i="11"/>
  <c r="A5437" i="11"/>
  <c r="A5438" i="11"/>
  <c r="A5439" i="11"/>
  <c r="A5440" i="11"/>
  <c r="A5441" i="11"/>
  <c r="A5442" i="11"/>
  <c r="A5443" i="11"/>
  <c r="A5444" i="11"/>
  <c r="A5445" i="11"/>
  <c r="A5446" i="11"/>
  <c r="A5447" i="11"/>
  <c r="A5448" i="11"/>
  <c r="A5449" i="11"/>
  <c r="A5450" i="11"/>
  <c r="A5451" i="11"/>
  <c r="A5452" i="11"/>
  <c r="A5453" i="11"/>
  <c r="A5454" i="11"/>
  <c r="A5245" i="11"/>
  <c r="A4715" i="11"/>
  <c r="A4716" i="11"/>
  <c r="A4717" i="11"/>
  <c r="A4718" i="11"/>
  <c r="A4719" i="11"/>
  <c r="A4720" i="11"/>
  <c r="A4721" i="11"/>
  <c r="A4722" i="11"/>
  <c r="A4723" i="11"/>
  <c r="A4724" i="11"/>
  <c r="A4725" i="11"/>
  <c r="A4726" i="11"/>
  <c r="A4727" i="11"/>
  <c r="A4728" i="11"/>
  <c r="A4729" i="11"/>
  <c r="A4730" i="11"/>
  <c r="A4731" i="11"/>
  <c r="A4732" i="11"/>
  <c r="A4733" i="11"/>
  <c r="A4734" i="11"/>
  <c r="A4735" i="11"/>
  <c r="A4736" i="11"/>
  <c r="A4737" i="11"/>
  <c r="A4738" i="11"/>
  <c r="A4739" i="11"/>
  <c r="A4740" i="11"/>
  <c r="A4741" i="11"/>
  <c r="A4742" i="11"/>
  <c r="A4743" i="11"/>
  <c r="A4744" i="11"/>
  <c r="A4745" i="11"/>
  <c r="A4746" i="11"/>
  <c r="A4747" i="11"/>
  <c r="A4748" i="11"/>
  <c r="A4749" i="11"/>
  <c r="A4750" i="11"/>
  <c r="A4751" i="11"/>
  <c r="A4752" i="11"/>
  <c r="A4753" i="11"/>
  <c r="A4754" i="11"/>
  <c r="A4755" i="11"/>
  <c r="A4756" i="11"/>
  <c r="A4757" i="11"/>
  <c r="A4758" i="11"/>
  <c r="A4759" i="11"/>
  <c r="A4760" i="11"/>
  <c r="A4761" i="11"/>
  <c r="A4762" i="11"/>
  <c r="A4763" i="11"/>
  <c r="A4764" i="11"/>
  <c r="A4765" i="11"/>
  <c r="A4766" i="11"/>
  <c r="A4767" i="11"/>
  <c r="A4768" i="11"/>
  <c r="A4769" i="11"/>
  <c r="A4770" i="11"/>
  <c r="A4771" i="11"/>
  <c r="A4772" i="11"/>
  <c r="A4773" i="11"/>
  <c r="A4774" i="11"/>
  <c r="A4775" i="11"/>
  <c r="A4776" i="11"/>
  <c r="A4777" i="11"/>
  <c r="A4778" i="11"/>
  <c r="A4779" i="11"/>
  <c r="A4780" i="11"/>
  <c r="A4781" i="11"/>
  <c r="A4782" i="11"/>
  <c r="A4783" i="11"/>
  <c r="A4784" i="11"/>
  <c r="A4785" i="11"/>
  <c r="A4786" i="11"/>
  <c r="A4787" i="11"/>
  <c r="A4788" i="11"/>
  <c r="A4789" i="11"/>
  <c r="A4790" i="11"/>
  <c r="A4791" i="11"/>
  <c r="A4792" i="11"/>
  <c r="A4793" i="11"/>
  <c r="A4794" i="11"/>
  <c r="A4795" i="11"/>
  <c r="A4796" i="11"/>
  <c r="A4797" i="11"/>
  <c r="A4798" i="11"/>
  <c r="A4799" i="11"/>
  <c r="A4800" i="11"/>
  <c r="A4801" i="11"/>
  <c r="A4802" i="11"/>
  <c r="A4803" i="11"/>
  <c r="A4804" i="11"/>
  <c r="A4805" i="11"/>
  <c r="A4806" i="11"/>
  <c r="A4807" i="11"/>
  <c r="A4808" i="11"/>
  <c r="A4809" i="11"/>
  <c r="A4810" i="11"/>
  <c r="A4811" i="11"/>
  <c r="A4812" i="11"/>
  <c r="A4813" i="11"/>
  <c r="A4814" i="11"/>
  <c r="A4815" i="11"/>
  <c r="A4816" i="11"/>
  <c r="A4817" i="11"/>
  <c r="A4818" i="11"/>
  <c r="A4819" i="11"/>
  <c r="A4820" i="11"/>
  <c r="A4821" i="11"/>
  <c r="A4822" i="11"/>
  <c r="A4823" i="11"/>
  <c r="A4824" i="11"/>
  <c r="A4825" i="11"/>
  <c r="A4826" i="11"/>
  <c r="A4827" i="11"/>
  <c r="A4828" i="11"/>
  <c r="A4829" i="11"/>
  <c r="A4830" i="11"/>
  <c r="A4831" i="11"/>
  <c r="A4832" i="11"/>
  <c r="A4833" i="11"/>
  <c r="A4834" i="11"/>
  <c r="A4835" i="11"/>
  <c r="A4836" i="11"/>
  <c r="A4837" i="11"/>
  <c r="A4838" i="11"/>
  <c r="A4839" i="11"/>
  <c r="A4840" i="11"/>
  <c r="A4841" i="11"/>
  <c r="A4842" i="11"/>
  <c r="A4843" i="11"/>
  <c r="A4844" i="11"/>
  <c r="A4845" i="11"/>
  <c r="A4846" i="11"/>
  <c r="A4847" i="11"/>
  <c r="A4848" i="11"/>
  <c r="A4849" i="11"/>
  <c r="A4850" i="11"/>
  <c r="A4851" i="11"/>
  <c r="A4852" i="11"/>
  <c r="A4853" i="11"/>
  <c r="A4854" i="11"/>
  <c r="A4855" i="11"/>
  <c r="A4856" i="11"/>
  <c r="A4857" i="11"/>
  <c r="A4858" i="11"/>
  <c r="A4859" i="11"/>
  <c r="A4860" i="11"/>
  <c r="A4861" i="11"/>
  <c r="A4862" i="11"/>
  <c r="A4863" i="11"/>
  <c r="A4864" i="11"/>
  <c r="A4865" i="11"/>
  <c r="A4866" i="11"/>
  <c r="A4867" i="11"/>
  <c r="A4868" i="11"/>
  <c r="A4869" i="11"/>
  <c r="A4870" i="11"/>
  <c r="A4871" i="11"/>
  <c r="A4872" i="11"/>
  <c r="A4873" i="11"/>
  <c r="A4874" i="11"/>
  <c r="A4875" i="11"/>
  <c r="A4876" i="11"/>
  <c r="A4877" i="11"/>
  <c r="A4878" i="11"/>
  <c r="A4879" i="11"/>
  <c r="A4880" i="11"/>
  <c r="A4881" i="11"/>
  <c r="A4882" i="11"/>
  <c r="A4883" i="11"/>
  <c r="A4884" i="11"/>
  <c r="A4885" i="11"/>
  <c r="A4886" i="11"/>
  <c r="A4887" i="11"/>
  <c r="A4888" i="11"/>
  <c r="A4889" i="11"/>
  <c r="A4890" i="11"/>
  <c r="A4891" i="11"/>
  <c r="A4892" i="11"/>
  <c r="A4893" i="11"/>
  <c r="A4894" i="11"/>
  <c r="A4895" i="11"/>
  <c r="A4896" i="11"/>
  <c r="A4897" i="11"/>
  <c r="A4898" i="11"/>
  <c r="A4899" i="11"/>
  <c r="A4900" i="11"/>
  <c r="A4901" i="11"/>
  <c r="A4902" i="11"/>
  <c r="A4903" i="11"/>
  <c r="A4904" i="11"/>
  <c r="A4905" i="11"/>
  <c r="A4906" i="11"/>
  <c r="A4907" i="11"/>
  <c r="A4908" i="11"/>
  <c r="A4909" i="11"/>
  <c r="A4910" i="11"/>
  <c r="A4911" i="11"/>
  <c r="A4912" i="11"/>
  <c r="A4913" i="11"/>
  <c r="A4914" i="11"/>
  <c r="A4915" i="11"/>
  <c r="A4916" i="11"/>
  <c r="A4917" i="11"/>
  <c r="A4918" i="11"/>
  <c r="A4919" i="11"/>
  <c r="A4920" i="11"/>
  <c r="A4921" i="11"/>
  <c r="A4922" i="11"/>
  <c r="A4923" i="11"/>
  <c r="A4924" i="11"/>
  <c r="A4925" i="11"/>
  <c r="A4926" i="11"/>
  <c r="A4927" i="11"/>
  <c r="A4928" i="11"/>
  <c r="A4929" i="11"/>
  <c r="A4930" i="11"/>
  <c r="A4931" i="11"/>
  <c r="A4932" i="11"/>
  <c r="A4933" i="11"/>
  <c r="A4934" i="11"/>
  <c r="A4935" i="11"/>
  <c r="A4936" i="11"/>
  <c r="A4937" i="11"/>
  <c r="A4938" i="11"/>
  <c r="A4939" i="11"/>
  <c r="A4940" i="11"/>
  <c r="A4941" i="11"/>
  <c r="A4942" i="11"/>
  <c r="A4943" i="11"/>
  <c r="A4944" i="11"/>
  <c r="A4945" i="11"/>
  <c r="A4946" i="11"/>
  <c r="A4947" i="11"/>
  <c r="A4948" i="11"/>
  <c r="A4949" i="11"/>
  <c r="A4950" i="11"/>
  <c r="A4951" i="11"/>
  <c r="A4952" i="11"/>
  <c r="A4953" i="11"/>
  <c r="A4954" i="11"/>
  <c r="A4955" i="11"/>
  <c r="A4956" i="11"/>
  <c r="A4957" i="11"/>
  <c r="A4958" i="11"/>
  <c r="A4959" i="11"/>
  <c r="A4960" i="11"/>
  <c r="A4961" i="11"/>
  <c r="A4962" i="11"/>
  <c r="A4963" i="11"/>
  <c r="A4964" i="11"/>
  <c r="A4965" i="11"/>
  <c r="A4966" i="11"/>
  <c r="A4967" i="11"/>
  <c r="A4968" i="11"/>
  <c r="A4969" i="11"/>
  <c r="A4970" i="11"/>
  <c r="A4971" i="11"/>
  <c r="A4972" i="11"/>
  <c r="A4973" i="11"/>
  <c r="A4974" i="11"/>
  <c r="A4975" i="11"/>
  <c r="A4976" i="11"/>
  <c r="A4977" i="11"/>
  <c r="A4978" i="11"/>
  <c r="A4979" i="11"/>
  <c r="A4980" i="11"/>
  <c r="A4981" i="11"/>
  <c r="A4982" i="11"/>
  <c r="A4983" i="11"/>
  <c r="A4984" i="11"/>
  <c r="A4985" i="11"/>
  <c r="A4986" i="11"/>
  <c r="A4987" i="11"/>
  <c r="A4988" i="11"/>
  <c r="A4989" i="11"/>
  <c r="A4990" i="11"/>
  <c r="A4991" i="11"/>
  <c r="A4992" i="11"/>
  <c r="A4993" i="11"/>
  <c r="A4994" i="11"/>
  <c r="A4995" i="11"/>
  <c r="A4996" i="11"/>
  <c r="A4997" i="11"/>
  <c r="A4998" i="11"/>
  <c r="A4999" i="11"/>
  <c r="A5000" i="11"/>
  <c r="A5001" i="11"/>
  <c r="A5002" i="11"/>
  <c r="A5003" i="11"/>
  <c r="A5004" i="11"/>
  <c r="A5005" i="11"/>
  <c r="A5006" i="11"/>
  <c r="A5007" i="11"/>
  <c r="A5008" i="11"/>
  <c r="A5009" i="11"/>
  <c r="A5010" i="11"/>
  <c r="A5011" i="11"/>
  <c r="A5012" i="11"/>
  <c r="A5013" i="11"/>
  <c r="A5014" i="11"/>
  <c r="A5015" i="11"/>
  <c r="A5016" i="11"/>
  <c r="A5017" i="11"/>
  <c r="A5018" i="11"/>
  <c r="A5019" i="11"/>
  <c r="A5020" i="11"/>
  <c r="A5021" i="11"/>
  <c r="A5022" i="11"/>
  <c r="A5023" i="11"/>
  <c r="A5024" i="11"/>
  <c r="A5025" i="11"/>
  <c r="A5026" i="11"/>
  <c r="A5027" i="11"/>
  <c r="A5028" i="11"/>
  <c r="A5029" i="11"/>
  <c r="A5030" i="11"/>
  <c r="A5031" i="11"/>
  <c r="A5032" i="11"/>
  <c r="A5033" i="11"/>
  <c r="A5034" i="11"/>
  <c r="A5035" i="11"/>
  <c r="A5036" i="11"/>
  <c r="A5037" i="11"/>
  <c r="A5038" i="11"/>
  <c r="A5039" i="11"/>
  <c r="A5040" i="11"/>
  <c r="A5041" i="11"/>
  <c r="A5042" i="11"/>
  <c r="A5043" i="11"/>
  <c r="A5044" i="11"/>
  <c r="A5045" i="11"/>
  <c r="A5046" i="11"/>
  <c r="A5047" i="11"/>
  <c r="A5048" i="11"/>
  <c r="A5049" i="11"/>
  <c r="A5050" i="11"/>
  <c r="A5051" i="11"/>
  <c r="A5052" i="11"/>
  <c r="A5053" i="11"/>
  <c r="A5054" i="11"/>
  <c r="A5055" i="11"/>
  <c r="A5056" i="11"/>
  <c r="A5057" i="11"/>
  <c r="A5058" i="11"/>
  <c r="A5059" i="11"/>
  <c r="A5060" i="11"/>
  <c r="A5061" i="11"/>
  <c r="A5062" i="11"/>
  <c r="A5063" i="11"/>
  <c r="A5064" i="11"/>
  <c r="A5065" i="11"/>
  <c r="A5066" i="11"/>
  <c r="A5067" i="11"/>
  <c r="A4714" i="11"/>
  <c r="A1254" i="11"/>
  <c r="A1255" i="11"/>
  <c r="A1256" i="11"/>
  <c r="A1257" i="11"/>
  <c r="A1258" i="11"/>
  <c r="A1259" i="11"/>
  <c r="A1260" i="11"/>
  <c r="A1261" i="11"/>
  <c r="A1262" i="11"/>
  <c r="A1263" i="11"/>
  <c r="A1264" i="11"/>
  <c r="A1265" i="11"/>
  <c r="A1266" i="11"/>
  <c r="A1267" i="11"/>
  <c r="A1268" i="11"/>
  <c r="A1269" i="11"/>
  <c r="A1270" i="11"/>
  <c r="A1271" i="11"/>
  <c r="A1272" i="11"/>
  <c r="A1273" i="11"/>
  <c r="A1274" i="11"/>
  <c r="A1275" i="11"/>
  <c r="A1276" i="11"/>
  <c r="A1277" i="11"/>
  <c r="A1278" i="11"/>
  <c r="A1279" i="11"/>
  <c r="A1280" i="11"/>
  <c r="A1281" i="11"/>
  <c r="A1282" i="11"/>
  <c r="A1283" i="11"/>
  <c r="A1284" i="11"/>
  <c r="A1285" i="11"/>
  <c r="A1286" i="11"/>
  <c r="A1287" i="11"/>
  <c r="A1288" i="11"/>
  <c r="A1289" i="11"/>
  <c r="A1290" i="11"/>
  <c r="A1291" i="11"/>
  <c r="A1292" i="11"/>
  <c r="A1293" i="11"/>
  <c r="A1294" i="11"/>
  <c r="A1295" i="11"/>
  <c r="A1296" i="11"/>
  <c r="A1297" i="11"/>
  <c r="A1298" i="11"/>
  <c r="A1299" i="11"/>
  <c r="A1300" i="11"/>
  <c r="A1301" i="11"/>
  <c r="A1302" i="11"/>
  <c r="A1303" i="11"/>
  <c r="A1304" i="11"/>
  <c r="A1305" i="11"/>
  <c r="A1306" i="11"/>
  <c r="A1307" i="11"/>
  <c r="A1308" i="11"/>
  <c r="A1309" i="11"/>
  <c r="A1310" i="11"/>
  <c r="A1311" i="11"/>
  <c r="A1312" i="11"/>
  <c r="A1313" i="11"/>
  <c r="A1314" i="11"/>
  <c r="A1315" i="11"/>
  <c r="A1316" i="11"/>
  <c r="A1317" i="11"/>
  <c r="A1318" i="11"/>
  <c r="A1319" i="11"/>
  <c r="A1320" i="11"/>
  <c r="A1321" i="11"/>
  <c r="A1322" i="11"/>
  <c r="A1323" i="11"/>
  <c r="A1324" i="11"/>
  <c r="A1325" i="11"/>
  <c r="A1326" i="11"/>
  <c r="A1327" i="11"/>
  <c r="A1328" i="11"/>
  <c r="A1329" i="11"/>
  <c r="A1330" i="11"/>
  <c r="A1331" i="11"/>
  <c r="A1332" i="11"/>
  <c r="A1333" i="11"/>
  <c r="A1334" i="11"/>
  <c r="A1335" i="11"/>
  <c r="A1336" i="11"/>
  <c r="A1337" i="11"/>
  <c r="A1338" i="11"/>
  <c r="A1339" i="11"/>
  <c r="A1340" i="11"/>
  <c r="A1341" i="11"/>
  <c r="A1342" i="11"/>
  <c r="A1343" i="11"/>
  <c r="A1344" i="11"/>
  <c r="A1345" i="11"/>
  <c r="A1346" i="11"/>
  <c r="A1347" i="11"/>
  <c r="A1348" i="11"/>
  <c r="A1349" i="11"/>
  <c r="A1350" i="11"/>
  <c r="A1351" i="11"/>
  <c r="A1352" i="11"/>
  <c r="A1353" i="11"/>
  <c r="A1354" i="11"/>
  <c r="A1355" i="11"/>
  <c r="A1356" i="11"/>
  <c r="A1357" i="11"/>
  <c r="A1358" i="11"/>
  <c r="A1359" i="11"/>
  <c r="A1360" i="11"/>
  <c r="A1361" i="11"/>
  <c r="A1362" i="11"/>
  <c r="A1363" i="11"/>
  <c r="A1364" i="11"/>
  <c r="A1365" i="11"/>
  <c r="A1366" i="11"/>
  <c r="A1367" i="11"/>
  <c r="A1368" i="11"/>
  <c r="A1369" i="11"/>
  <c r="A1370" i="11"/>
  <c r="A1371" i="11"/>
  <c r="A1372" i="11"/>
  <c r="A1373" i="11"/>
  <c r="A1374" i="11"/>
  <c r="A1375" i="11"/>
  <c r="A1376" i="11"/>
  <c r="A1377" i="11"/>
  <c r="A1378" i="11"/>
  <c r="A1379" i="11"/>
  <c r="A1380" i="11"/>
  <c r="A1381" i="11"/>
  <c r="A1382" i="11"/>
  <c r="A1383" i="11"/>
  <c r="A1384" i="11"/>
  <c r="A1385" i="11"/>
  <c r="A1386" i="11"/>
  <c r="A1387" i="11"/>
  <c r="A1388" i="11"/>
  <c r="A1389" i="11"/>
  <c r="A1390" i="11"/>
  <c r="A1391" i="11"/>
  <c r="A1392" i="11"/>
  <c r="A1393" i="11"/>
  <c r="A1394" i="11"/>
  <c r="A1395" i="11"/>
  <c r="A1396" i="11"/>
  <c r="A1397" i="11"/>
  <c r="A1398" i="11"/>
  <c r="A1399" i="11"/>
  <c r="A1400" i="11"/>
  <c r="A1401" i="11"/>
  <c r="A1402" i="11"/>
  <c r="A1403" i="11"/>
  <c r="A1404" i="11"/>
  <c r="A1405" i="11"/>
  <c r="A1406" i="11"/>
  <c r="A1407" i="11"/>
  <c r="A1408" i="11"/>
  <c r="A1409" i="11"/>
  <c r="A1410" i="11"/>
  <c r="A1411" i="11"/>
  <c r="A1412" i="11"/>
  <c r="A1413" i="11"/>
  <c r="A1414" i="11"/>
  <c r="A1415" i="11"/>
  <c r="A1416" i="11"/>
  <c r="A1417" i="11"/>
  <c r="A1418" i="11"/>
  <c r="A1419" i="11"/>
  <c r="A1420" i="11"/>
  <c r="A1421" i="11"/>
  <c r="A1422" i="11"/>
  <c r="A1423" i="11"/>
  <c r="A1424" i="11"/>
  <c r="A1425" i="11"/>
  <c r="A1426" i="11"/>
  <c r="A1427" i="11"/>
  <c r="A1428" i="11"/>
  <c r="A1429" i="11"/>
  <c r="A1430" i="11"/>
  <c r="A1431" i="11"/>
  <c r="A1432" i="11"/>
  <c r="A1433" i="11"/>
  <c r="A1434" i="11"/>
  <c r="A1435" i="11"/>
  <c r="A1436" i="11"/>
  <c r="A1437" i="11"/>
  <c r="A1438" i="11"/>
  <c r="A1439" i="11"/>
  <c r="A1440" i="11"/>
  <c r="A1441" i="11"/>
  <c r="A1442" i="11"/>
  <c r="A1443" i="11"/>
  <c r="A1444" i="11"/>
  <c r="A1445" i="11"/>
  <c r="A1446" i="11"/>
  <c r="A1447" i="11"/>
  <c r="A1448" i="11"/>
  <c r="A1449" i="11"/>
  <c r="A1450" i="11"/>
  <c r="A1451" i="11"/>
  <c r="A1452" i="11"/>
  <c r="A1453" i="11"/>
  <c r="A1454" i="11"/>
  <c r="A1455" i="11"/>
  <c r="A1456" i="11"/>
  <c r="A1457" i="11"/>
  <c r="A1458" i="11"/>
  <c r="A1459" i="11"/>
  <c r="A1460" i="11"/>
  <c r="A1461" i="11"/>
  <c r="A1462" i="11"/>
  <c r="A1463" i="11"/>
  <c r="A1464" i="11"/>
  <c r="A1465" i="11"/>
  <c r="A1466" i="11"/>
  <c r="A1467" i="11"/>
  <c r="A1468" i="11"/>
  <c r="A1469" i="11"/>
  <c r="A1470" i="11"/>
  <c r="A1471" i="11"/>
  <c r="A1472" i="11"/>
  <c r="A1473" i="11"/>
  <c r="A1474" i="11"/>
  <c r="A1475" i="11"/>
  <c r="A1476" i="11"/>
  <c r="A1477" i="11"/>
  <c r="A1478" i="11"/>
  <c r="A1479" i="11"/>
  <c r="A1480" i="11"/>
  <c r="A1481" i="11"/>
  <c r="A1482" i="11"/>
  <c r="A1483" i="11"/>
  <c r="A1484" i="11"/>
  <c r="A1485" i="11"/>
  <c r="A1486" i="11"/>
  <c r="A1487" i="11"/>
  <c r="A1488" i="11"/>
  <c r="A1489" i="11"/>
  <c r="A1490" i="11"/>
  <c r="A1491" i="11"/>
  <c r="A1492" i="11"/>
  <c r="A1493" i="11"/>
  <c r="A1494" i="11"/>
  <c r="A1495" i="11"/>
  <c r="A1496" i="11"/>
  <c r="A1497" i="11"/>
  <c r="A1498" i="11"/>
  <c r="A1499" i="11"/>
  <c r="A1500" i="11"/>
  <c r="A1501" i="11"/>
  <c r="A1502" i="11"/>
  <c r="A1503" i="11"/>
  <c r="A1504" i="11"/>
  <c r="A1505" i="11"/>
  <c r="A1506" i="11"/>
  <c r="A1507" i="11"/>
  <c r="A1508" i="11"/>
  <c r="A1509" i="11"/>
  <c r="A1510" i="11"/>
  <c r="A1511" i="11"/>
  <c r="A1512" i="11"/>
  <c r="A1513" i="11"/>
  <c r="A1514" i="11"/>
  <c r="A1515" i="11"/>
  <c r="A1516" i="11"/>
  <c r="A1517" i="11"/>
  <c r="A1518" i="11"/>
  <c r="A1519" i="11"/>
  <c r="A1520" i="11"/>
  <c r="A1521" i="11"/>
  <c r="A1522" i="11"/>
  <c r="A1523" i="11"/>
  <c r="A1524" i="11"/>
  <c r="A1525" i="11"/>
  <c r="A1526" i="11"/>
  <c r="A1527" i="11"/>
  <c r="A1528" i="11"/>
  <c r="A1529" i="11"/>
  <c r="A1530" i="11"/>
  <c r="A1531" i="11"/>
  <c r="A1532" i="11"/>
  <c r="A1533" i="11"/>
  <c r="A1534" i="11"/>
  <c r="A1535" i="11"/>
  <c r="A1536" i="11"/>
  <c r="A1537" i="11"/>
  <c r="A1538" i="11"/>
  <c r="A1539" i="11"/>
  <c r="A1540" i="11"/>
  <c r="A1541" i="11"/>
  <c r="A1542" i="11"/>
  <c r="A1543" i="11"/>
  <c r="A1544" i="11"/>
  <c r="A1545" i="11"/>
  <c r="A1546" i="11"/>
  <c r="A1547" i="11"/>
  <c r="A1548" i="11"/>
  <c r="A1549" i="11"/>
  <c r="A1550" i="11"/>
  <c r="A1551" i="11"/>
  <c r="A1552" i="11"/>
  <c r="A1553" i="11"/>
  <c r="A1554" i="11"/>
  <c r="A1555" i="11"/>
  <c r="A1556" i="11"/>
  <c r="A1557" i="11"/>
  <c r="A1558" i="11"/>
  <c r="A1559" i="11"/>
  <c r="A1560" i="11"/>
  <c r="A1561" i="11"/>
  <c r="A1562" i="11"/>
  <c r="A1563" i="11"/>
  <c r="A1564" i="11"/>
  <c r="A1565" i="11"/>
  <c r="A1566" i="11"/>
  <c r="A1567" i="11"/>
  <c r="A1568" i="11"/>
  <c r="A1569" i="11"/>
  <c r="A1570" i="11"/>
  <c r="A1571" i="11"/>
  <c r="A1572" i="11"/>
  <c r="A1573" i="11"/>
  <c r="A1574" i="11"/>
  <c r="A1575" i="11"/>
  <c r="A1576" i="11"/>
  <c r="A1577" i="11"/>
  <c r="A1578" i="11"/>
  <c r="A1579" i="11"/>
  <c r="A1580" i="11"/>
  <c r="A1581" i="11"/>
  <c r="A1582" i="11"/>
  <c r="A1583" i="11"/>
  <c r="A1584" i="11"/>
  <c r="A1585" i="11"/>
  <c r="A1586" i="11"/>
  <c r="A1587" i="11"/>
  <c r="A1588" i="11"/>
  <c r="A1589" i="11"/>
  <c r="A1590" i="11"/>
  <c r="A1591" i="11"/>
  <c r="A1592" i="11"/>
  <c r="A1593" i="11"/>
  <c r="A1594" i="11"/>
  <c r="A1595" i="11"/>
  <c r="A1596" i="11"/>
  <c r="A1597" i="11"/>
  <c r="A1598" i="11"/>
  <c r="A1599" i="11"/>
  <c r="A1600" i="11"/>
  <c r="A1601" i="11"/>
  <c r="A1602" i="11"/>
  <c r="A1603" i="11"/>
  <c r="A1604" i="11"/>
  <c r="A1605" i="11"/>
  <c r="A1606" i="11"/>
  <c r="A1607" i="11"/>
  <c r="A1608" i="11"/>
  <c r="A1609" i="11"/>
  <c r="A1610" i="11"/>
  <c r="A1611" i="11"/>
  <c r="A1612" i="11"/>
  <c r="A1613" i="11"/>
  <c r="A1614" i="11"/>
  <c r="A1615" i="11"/>
  <c r="A1616" i="11"/>
  <c r="A1617" i="11"/>
  <c r="A1618" i="11"/>
  <c r="A1619" i="11"/>
  <c r="A1620" i="11"/>
  <c r="A1621" i="11"/>
  <c r="A1622" i="11"/>
  <c r="A1623" i="11"/>
  <c r="A1624" i="11"/>
  <c r="A1625" i="11"/>
  <c r="A1626" i="11"/>
  <c r="A1627" i="11"/>
  <c r="A1628" i="11"/>
  <c r="A1629" i="11"/>
  <c r="A1630" i="11"/>
  <c r="A1631" i="11"/>
  <c r="A1632" i="11"/>
  <c r="A1633" i="11"/>
  <c r="A1634" i="11"/>
  <c r="A1635" i="11"/>
  <c r="A1636" i="11"/>
  <c r="A1637" i="11"/>
  <c r="A1638" i="11"/>
  <c r="A1639" i="11"/>
  <c r="A1640" i="11"/>
  <c r="A1641" i="11"/>
  <c r="A1642" i="11"/>
  <c r="A1643" i="11"/>
  <c r="A1644" i="11"/>
  <c r="A1645" i="11"/>
  <c r="A1646" i="11"/>
  <c r="A1647" i="11"/>
  <c r="A1648" i="11"/>
  <c r="A1649" i="11"/>
  <c r="A1650" i="11"/>
  <c r="A1651" i="11"/>
  <c r="A1652" i="11"/>
  <c r="A1653" i="11"/>
  <c r="A1654" i="11"/>
  <c r="A1655" i="11"/>
  <c r="A1656" i="11"/>
  <c r="A1657" i="11"/>
  <c r="A1658" i="11"/>
  <c r="A1659" i="11"/>
  <c r="A1660" i="11"/>
  <c r="A1661" i="11"/>
  <c r="A1662" i="11"/>
  <c r="A1663" i="11"/>
  <c r="A1664" i="11"/>
  <c r="A1665" i="11"/>
  <c r="A1666" i="11"/>
  <c r="A1667" i="11"/>
  <c r="A1668" i="11"/>
  <c r="A1669" i="11"/>
  <c r="A1670" i="11"/>
  <c r="A1671" i="11"/>
  <c r="A1672" i="11"/>
  <c r="A1673" i="11"/>
  <c r="A1674" i="11"/>
  <c r="A1675" i="11"/>
  <c r="A1676" i="11"/>
  <c r="A1677" i="11"/>
  <c r="A1678" i="11"/>
  <c r="A1679" i="11"/>
  <c r="A1680" i="11"/>
  <c r="A1681" i="11"/>
  <c r="A1682" i="11"/>
  <c r="A1683" i="11"/>
  <c r="A1684" i="11"/>
  <c r="A1685" i="11"/>
  <c r="A1686" i="11"/>
  <c r="A1687" i="11"/>
  <c r="A1688" i="11"/>
  <c r="A1689" i="11"/>
  <c r="A1690" i="11"/>
  <c r="A1691" i="11"/>
  <c r="A1692" i="11"/>
  <c r="A1693" i="11"/>
  <c r="A1694" i="11"/>
  <c r="A1695" i="11"/>
  <c r="A1696" i="11"/>
  <c r="A1697" i="11"/>
  <c r="A1698" i="11"/>
  <c r="A1699" i="11"/>
  <c r="A1700" i="11"/>
  <c r="A1701" i="11"/>
  <c r="A1702" i="11"/>
  <c r="A1703" i="11"/>
  <c r="A1704" i="11"/>
  <c r="A1705" i="11"/>
  <c r="A1706" i="11"/>
  <c r="A1707" i="11"/>
  <c r="A1708" i="11"/>
  <c r="A1709" i="11"/>
  <c r="A1710" i="11"/>
  <c r="A1711" i="11"/>
  <c r="A1712" i="11"/>
  <c r="A1713" i="11"/>
  <c r="A1714" i="11"/>
  <c r="A1715" i="11"/>
  <c r="A1716" i="11"/>
  <c r="A1717" i="11"/>
  <c r="A1718" i="11"/>
  <c r="A1719" i="11"/>
  <c r="A1720" i="11"/>
  <c r="A1721" i="11"/>
  <c r="A1722" i="11"/>
  <c r="A1723" i="11"/>
  <c r="A1724" i="11"/>
  <c r="A1725" i="11"/>
  <c r="A1726" i="11"/>
  <c r="A1727" i="11"/>
  <c r="A1728" i="11"/>
  <c r="A1729" i="11"/>
  <c r="A1730" i="11"/>
  <c r="A1731" i="11"/>
  <c r="A1732" i="11"/>
  <c r="A1733" i="11"/>
  <c r="A1734" i="11"/>
  <c r="A1735" i="11"/>
  <c r="A1736" i="11"/>
  <c r="A1737" i="11"/>
  <c r="A1738" i="11"/>
  <c r="A1739" i="11"/>
  <c r="A1740" i="11"/>
  <c r="A1741" i="11"/>
  <c r="A1742" i="11"/>
  <c r="A1743" i="11"/>
  <c r="A1744" i="11"/>
  <c r="A1745" i="11"/>
  <c r="A1746" i="11"/>
  <c r="A1747" i="11"/>
  <c r="A1748" i="11"/>
  <c r="A1749" i="11"/>
  <c r="A1750" i="11"/>
  <c r="A1751" i="11"/>
  <c r="A1752" i="11"/>
  <c r="A1753" i="11"/>
  <c r="A1754" i="11"/>
  <c r="A1755" i="11"/>
  <c r="A1756" i="11"/>
  <c r="A1757" i="11"/>
  <c r="A1758" i="11"/>
  <c r="A1759" i="11"/>
  <c r="A1760" i="11"/>
  <c r="A1761" i="11"/>
  <c r="A1762" i="11"/>
  <c r="A1763" i="11"/>
  <c r="A1764" i="11"/>
  <c r="A1765" i="11"/>
  <c r="A1766" i="11"/>
  <c r="A1767" i="11"/>
  <c r="A1768" i="11"/>
  <c r="A1769" i="11"/>
  <c r="A1770" i="11"/>
  <c r="A1771" i="11"/>
  <c r="A1772" i="11"/>
  <c r="A1773" i="11"/>
  <c r="A1774" i="11"/>
  <c r="A1775" i="11"/>
  <c r="A1776" i="11"/>
  <c r="A1777" i="11"/>
  <c r="A1778" i="11"/>
  <c r="A1779" i="11"/>
  <c r="A1780" i="11"/>
  <c r="A1781" i="11"/>
  <c r="A1782" i="11"/>
  <c r="A1783" i="11"/>
  <c r="A1784" i="11"/>
  <c r="A1785" i="11"/>
  <c r="A1786" i="11"/>
  <c r="A1787" i="11"/>
  <c r="A1788" i="11"/>
  <c r="A1789" i="11"/>
  <c r="A1790" i="11"/>
  <c r="A1791" i="11"/>
  <c r="A1792" i="11"/>
  <c r="A1793" i="11"/>
  <c r="A1794" i="11"/>
  <c r="A1795" i="11"/>
  <c r="A1796" i="11"/>
  <c r="A1797" i="11"/>
  <c r="A1798" i="11"/>
  <c r="A1799" i="11"/>
  <c r="A1800" i="11"/>
  <c r="A1801" i="11"/>
  <c r="A1802" i="11"/>
  <c r="A1803" i="11"/>
  <c r="A1804" i="11"/>
  <c r="A1805" i="11"/>
  <c r="A1806" i="11"/>
  <c r="A1807" i="11"/>
  <c r="A1808" i="11"/>
  <c r="A1809" i="11"/>
  <c r="A1810" i="11"/>
  <c r="A1811" i="11"/>
  <c r="A1812" i="11"/>
  <c r="A1813" i="11"/>
  <c r="A1814" i="11"/>
  <c r="A1815" i="11"/>
  <c r="A1816" i="11"/>
  <c r="A1817" i="11"/>
  <c r="A1818" i="11"/>
  <c r="A1819" i="11"/>
  <c r="A1820" i="11"/>
  <c r="A1821" i="11"/>
  <c r="A1822" i="11"/>
  <c r="A1823" i="11"/>
  <c r="A1824" i="11"/>
  <c r="A1825" i="11"/>
  <c r="A1826" i="11"/>
  <c r="A1827" i="11"/>
  <c r="A1828" i="11"/>
  <c r="A1829" i="11"/>
  <c r="A1830" i="11"/>
  <c r="A1831" i="11"/>
  <c r="A1832" i="11"/>
  <c r="A1833" i="11"/>
  <c r="A1834" i="11"/>
  <c r="A1835" i="11"/>
  <c r="A1836" i="11"/>
  <c r="A1837" i="11"/>
  <c r="A1838" i="11"/>
  <c r="A1839" i="11"/>
  <c r="A1840" i="11"/>
  <c r="A1841" i="11"/>
  <c r="A1842" i="11"/>
  <c r="A1843" i="11"/>
  <c r="A1844" i="11"/>
  <c r="A1845" i="11"/>
  <c r="A1846" i="11"/>
  <c r="A1847" i="11"/>
  <c r="A1848" i="11"/>
  <c r="A1849" i="11"/>
  <c r="A1850" i="11"/>
  <c r="A1851" i="11"/>
  <c r="A1852" i="11"/>
  <c r="A1853" i="11"/>
  <c r="A1854" i="11"/>
  <c r="A1855" i="11"/>
  <c r="A1856" i="11"/>
  <c r="A1857" i="11"/>
  <c r="A1858" i="11"/>
  <c r="A1859" i="11"/>
  <c r="A1860" i="11"/>
  <c r="A1861" i="11"/>
  <c r="A1862" i="11"/>
  <c r="A1863" i="11"/>
  <c r="A1864" i="11"/>
  <c r="A1865" i="11"/>
  <c r="A1866" i="11"/>
  <c r="A1867" i="11"/>
  <c r="A1868" i="11"/>
  <c r="A1869" i="11"/>
  <c r="A1870" i="11"/>
  <c r="A1871" i="11"/>
  <c r="A1872" i="11"/>
  <c r="A1873" i="11"/>
  <c r="A1874" i="11"/>
  <c r="A1875" i="11"/>
  <c r="A1876" i="11"/>
  <c r="A1877" i="11"/>
  <c r="A1878" i="11"/>
  <c r="A1879" i="11"/>
  <c r="A1880" i="11"/>
  <c r="A1881" i="11"/>
  <c r="A1882" i="11"/>
  <c r="A1883" i="11"/>
  <c r="A1884" i="11"/>
  <c r="A1885" i="11"/>
  <c r="A1886" i="11"/>
  <c r="A1887" i="11"/>
  <c r="A1888" i="11"/>
  <c r="A1889" i="11"/>
  <c r="A1890" i="11"/>
  <c r="A1891" i="11"/>
  <c r="A1892" i="11"/>
  <c r="A1893" i="11"/>
  <c r="A1894" i="11"/>
  <c r="A1895" i="11"/>
  <c r="A1896" i="11"/>
  <c r="A1897" i="11"/>
  <c r="A1898" i="11"/>
  <c r="A1899" i="11"/>
  <c r="A1900" i="11"/>
  <c r="A1901" i="11"/>
  <c r="A1902" i="11"/>
  <c r="A1903" i="11"/>
  <c r="A1904" i="11"/>
  <c r="A1905" i="11"/>
  <c r="A1906" i="11"/>
  <c r="A1907" i="11"/>
  <c r="A1908" i="11"/>
  <c r="A1909" i="11"/>
  <c r="A1910" i="11"/>
  <c r="A1911" i="11"/>
  <c r="A1912" i="11"/>
  <c r="A1913" i="11"/>
  <c r="A1914" i="11"/>
  <c r="A1915" i="11"/>
  <c r="A1916" i="11"/>
  <c r="A1917" i="11"/>
  <c r="A1918" i="11"/>
  <c r="A1919" i="11"/>
  <c r="A1920" i="11"/>
  <c r="A1921" i="11"/>
  <c r="A1922" i="11"/>
  <c r="A1923" i="11"/>
  <c r="A1924" i="11"/>
  <c r="A1925" i="11"/>
  <c r="A1926" i="11"/>
  <c r="A1927" i="11"/>
  <c r="A1928" i="11"/>
  <c r="A1929" i="11"/>
  <c r="A1930" i="11"/>
  <c r="A1931" i="11"/>
  <c r="A1932" i="11"/>
  <c r="A1933" i="11"/>
  <c r="A1934" i="11"/>
  <c r="A1935" i="11"/>
  <c r="A1936" i="11"/>
  <c r="A1937" i="11"/>
  <c r="A1938" i="11"/>
  <c r="A1939" i="11"/>
  <c r="A1940" i="11"/>
  <c r="A1941" i="11"/>
  <c r="A1942" i="11"/>
  <c r="A1943" i="11"/>
  <c r="A1944" i="11"/>
  <c r="A1945" i="11"/>
  <c r="A1946" i="11"/>
  <c r="A1947" i="11"/>
  <c r="A1948" i="11"/>
  <c r="A1949" i="11"/>
  <c r="A1950" i="11"/>
  <c r="A1951" i="11"/>
  <c r="A1952" i="11"/>
  <c r="A1953" i="11"/>
  <c r="A1954" i="11"/>
  <c r="A1955" i="11"/>
  <c r="A1956" i="11"/>
  <c r="A1957" i="11"/>
  <c r="A1958" i="11"/>
  <c r="A1959" i="11"/>
  <c r="A1960" i="11"/>
  <c r="A1961" i="11"/>
  <c r="A1962" i="11"/>
  <c r="A1963" i="11"/>
  <c r="A1964" i="11"/>
  <c r="A1965" i="11"/>
  <c r="A1966" i="11"/>
  <c r="A1967" i="11"/>
  <c r="A1968" i="11"/>
  <c r="A1969" i="11"/>
  <c r="A1970" i="11"/>
  <c r="A1971" i="11"/>
  <c r="A1972" i="11"/>
  <c r="A1973" i="11"/>
  <c r="A1974" i="11"/>
  <c r="A1975" i="11"/>
  <c r="A1976" i="11"/>
  <c r="A1977" i="11"/>
  <c r="A1978" i="11"/>
  <c r="A1979" i="11"/>
  <c r="A1980" i="11"/>
  <c r="A1981" i="11"/>
  <c r="A1982" i="11"/>
  <c r="A1983" i="11"/>
  <c r="A1984" i="11"/>
  <c r="A1985" i="11"/>
  <c r="A1986" i="11"/>
  <c r="A1987" i="11"/>
  <c r="A1988" i="11"/>
  <c r="A1989" i="11"/>
  <c r="A1990" i="11"/>
  <c r="A1991" i="11"/>
  <c r="A1992" i="11"/>
  <c r="A1993" i="11"/>
  <c r="A1994" i="11"/>
  <c r="A1995" i="11"/>
  <c r="A1996" i="11"/>
  <c r="A1997" i="11"/>
  <c r="A1998" i="11"/>
  <c r="A1999" i="11"/>
  <c r="A2000" i="11"/>
  <c r="A2001" i="11"/>
  <c r="A2002" i="11"/>
  <c r="A2003" i="11"/>
  <c r="A2004" i="11"/>
  <c r="A2005" i="11"/>
  <c r="A2006" i="11"/>
  <c r="A2007" i="11"/>
  <c r="A2008" i="11"/>
  <c r="A2009" i="11"/>
  <c r="A2010" i="11"/>
  <c r="A2011" i="11"/>
  <c r="A2012" i="11"/>
  <c r="A2013" i="11"/>
  <c r="A2014" i="11"/>
  <c r="A2015" i="11"/>
  <c r="A2016" i="11"/>
  <c r="A2017" i="11"/>
  <c r="A2018" i="11"/>
  <c r="A2019" i="11"/>
  <c r="A2020" i="11"/>
  <c r="A2021" i="11"/>
  <c r="A2022" i="11"/>
  <c r="A2023" i="11"/>
  <c r="A2024" i="11"/>
  <c r="A2025" i="11"/>
  <c r="A2026" i="11"/>
  <c r="A2027" i="11"/>
  <c r="A2028" i="11"/>
  <c r="A2029" i="11"/>
  <c r="A2030" i="11"/>
  <c r="A2031" i="11"/>
  <c r="A2032" i="11"/>
  <c r="A2033" i="11"/>
  <c r="A2034" i="11"/>
  <c r="A2035" i="11"/>
  <c r="A2036" i="11"/>
  <c r="A2037" i="11"/>
  <c r="A2038" i="11"/>
  <c r="A2039" i="11"/>
  <c r="A2040" i="11"/>
  <c r="A2041" i="11"/>
  <c r="A2042" i="11"/>
  <c r="A2043" i="11"/>
  <c r="A2044" i="11"/>
  <c r="A2045" i="11"/>
  <c r="A2046" i="11"/>
  <c r="A2047" i="11"/>
  <c r="A2048" i="11"/>
  <c r="A2049" i="11"/>
  <c r="A2050" i="11"/>
  <c r="A2051" i="11"/>
  <c r="A2052" i="11"/>
  <c r="A2053" i="11"/>
  <c r="A2054" i="11"/>
  <c r="A2055" i="11"/>
  <c r="A2056" i="11"/>
  <c r="A2057" i="11"/>
  <c r="A2058" i="11"/>
  <c r="A2059" i="11"/>
  <c r="A2060" i="11"/>
  <c r="A2061" i="11"/>
  <c r="A2062" i="11"/>
  <c r="A2063" i="11"/>
  <c r="A2064" i="11"/>
  <c r="A2065" i="11"/>
  <c r="A2066" i="11"/>
  <c r="A2067" i="11"/>
  <c r="A2068" i="11"/>
  <c r="A2069" i="11"/>
  <c r="A2070" i="11"/>
  <c r="A2071" i="11"/>
  <c r="A2072" i="11"/>
  <c r="A2073" i="11"/>
  <c r="A2074" i="11"/>
  <c r="A2075" i="11"/>
  <c r="A2076" i="11"/>
  <c r="A2077" i="11"/>
  <c r="A2078" i="11"/>
  <c r="A2079" i="11"/>
  <c r="A2080" i="11"/>
  <c r="A2081" i="11"/>
  <c r="A2082" i="11"/>
  <c r="A2083" i="11"/>
  <c r="A2084" i="11"/>
  <c r="A2085" i="11"/>
  <c r="A2086" i="11"/>
  <c r="A2087" i="11"/>
  <c r="A2088" i="11"/>
  <c r="A2089" i="11"/>
  <c r="A2090" i="11"/>
  <c r="A2091" i="11"/>
  <c r="A2092" i="11"/>
  <c r="A2093" i="11"/>
  <c r="A2094" i="11"/>
  <c r="A2095" i="11"/>
  <c r="A2096" i="11"/>
  <c r="A2097" i="11"/>
  <c r="A2098" i="11"/>
  <c r="A2099" i="11"/>
  <c r="A2100" i="11"/>
  <c r="A2101" i="11"/>
  <c r="A2102" i="11"/>
  <c r="A2103" i="11"/>
  <c r="A2104" i="11"/>
  <c r="A2105" i="11"/>
  <c r="A2106" i="11"/>
  <c r="A2107" i="11"/>
  <c r="A2108" i="11"/>
  <c r="A2109" i="11"/>
  <c r="A2110" i="11"/>
  <c r="A2111" i="11"/>
  <c r="A2112" i="11"/>
  <c r="A2113" i="11"/>
  <c r="A2114" i="11"/>
  <c r="A2115" i="11"/>
  <c r="A2116" i="11"/>
  <c r="A2117" i="11"/>
  <c r="A2118" i="11"/>
  <c r="A2119" i="11"/>
  <c r="A2120" i="11"/>
  <c r="A2121" i="11"/>
  <c r="A2122" i="11"/>
  <c r="A2123" i="11"/>
  <c r="A2124" i="11"/>
  <c r="A2125" i="11"/>
  <c r="A2126" i="11"/>
  <c r="A2127" i="11"/>
  <c r="A2128" i="11"/>
  <c r="A2129" i="11"/>
  <c r="A2130" i="11"/>
  <c r="A2131" i="11"/>
  <c r="A2132" i="11"/>
  <c r="A2133" i="11"/>
  <c r="A2134" i="11"/>
  <c r="A2135" i="11"/>
  <c r="A2136" i="11"/>
  <c r="A2137" i="11"/>
  <c r="A2138" i="11"/>
  <c r="A2139" i="11"/>
  <c r="A2140" i="11"/>
  <c r="A2141" i="11"/>
  <c r="A2142" i="11"/>
  <c r="A2143" i="11"/>
  <c r="A2144" i="11"/>
  <c r="A2145" i="11"/>
  <c r="A2146" i="11"/>
  <c r="A2147" i="11"/>
  <c r="A2148" i="11"/>
  <c r="A2149" i="11"/>
  <c r="A2150" i="11"/>
  <c r="A2151" i="11"/>
  <c r="A2152" i="11"/>
  <c r="A2153" i="11"/>
  <c r="A2154" i="11"/>
  <c r="A2155" i="11"/>
  <c r="A2156" i="11"/>
  <c r="A2157" i="11"/>
  <c r="A2158" i="11"/>
  <c r="A2159" i="11"/>
  <c r="A2160" i="11"/>
  <c r="A2161" i="11"/>
  <c r="A2162" i="11"/>
  <c r="A2163" i="11"/>
  <c r="A2164" i="11"/>
  <c r="A2165" i="11"/>
  <c r="A2166" i="11"/>
  <c r="A2167" i="11"/>
  <c r="A2168" i="11"/>
  <c r="A2169" i="11"/>
  <c r="A2170" i="11"/>
  <c r="A2171" i="11"/>
  <c r="A2172" i="11"/>
  <c r="A2173" i="11"/>
  <c r="A2174" i="11"/>
  <c r="A2175" i="11"/>
  <c r="A2176" i="11"/>
  <c r="A2177" i="11"/>
  <c r="A2178" i="11"/>
  <c r="A2179" i="11"/>
  <c r="A2180" i="11"/>
  <c r="A2181" i="11"/>
  <c r="A2182" i="11"/>
  <c r="A2183" i="11"/>
  <c r="A2184" i="11"/>
  <c r="A2185" i="11"/>
  <c r="A2186" i="11"/>
  <c r="A2187" i="11"/>
  <c r="A2188" i="11"/>
  <c r="A2189" i="11"/>
  <c r="A2190" i="11"/>
  <c r="A2191" i="11"/>
  <c r="A2192" i="11"/>
  <c r="A2193" i="11"/>
  <c r="A2194" i="11"/>
  <c r="A2195" i="11"/>
  <c r="A2196" i="11"/>
  <c r="A2197" i="11"/>
  <c r="A2198" i="11"/>
  <c r="A2199" i="11"/>
  <c r="A2200" i="11"/>
  <c r="A2201" i="11"/>
  <c r="A2202" i="11"/>
  <c r="A2203" i="11"/>
  <c r="A2204" i="11"/>
  <c r="A2205" i="11"/>
  <c r="A2206" i="11"/>
  <c r="A2207" i="11"/>
  <c r="A2208" i="11"/>
  <c r="A2209" i="11"/>
  <c r="A2210" i="11"/>
  <c r="A2211" i="11"/>
  <c r="A2212" i="11"/>
  <c r="A2213" i="11"/>
  <c r="A2214" i="11"/>
  <c r="A2215" i="11"/>
  <c r="A2216" i="11"/>
  <c r="A2217" i="11"/>
  <c r="A2218" i="11"/>
  <c r="A2219" i="11"/>
  <c r="A2220" i="11"/>
  <c r="A2221" i="11"/>
  <c r="A2222" i="11"/>
  <c r="A2223" i="11"/>
  <c r="A2224" i="11"/>
  <c r="A2225" i="11"/>
  <c r="A2226" i="11"/>
  <c r="A2227" i="11"/>
  <c r="A2228" i="11"/>
  <c r="A2229" i="11"/>
  <c r="A2230" i="11"/>
  <c r="A2231" i="11"/>
  <c r="A2232" i="11"/>
  <c r="A2233" i="11"/>
  <c r="A2234" i="11"/>
  <c r="A2235" i="11"/>
  <c r="A2236" i="11"/>
  <c r="A2237" i="11"/>
  <c r="A2238" i="11"/>
  <c r="A2239" i="11"/>
  <c r="A2240" i="11"/>
  <c r="A2241" i="11"/>
  <c r="A2242" i="11"/>
  <c r="A2243" i="11"/>
  <c r="A2244" i="11"/>
  <c r="A2245" i="11"/>
  <c r="A2246" i="11"/>
  <c r="A2247" i="11"/>
  <c r="A2248" i="11"/>
  <c r="A2249" i="11"/>
  <c r="A2250" i="11"/>
  <c r="A2251" i="11"/>
  <c r="A2252" i="11"/>
  <c r="A2253" i="11"/>
  <c r="A2254" i="11"/>
  <c r="A2255" i="11"/>
  <c r="A2256" i="11"/>
  <c r="A2257" i="11"/>
  <c r="A2258" i="11"/>
  <c r="A2259" i="11"/>
  <c r="A2260" i="11"/>
  <c r="A2261" i="11"/>
  <c r="A2262" i="11"/>
  <c r="A2263" i="11"/>
  <c r="A2264" i="11"/>
  <c r="A2265" i="11"/>
  <c r="A2266" i="11"/>
  <c r="A2267" i="11"/>
  <c r="A2268" i="11"/>
  <c r="A2269" i="11"/>
  <c r="A2270" i="11"/>
  <c r="A2271" i="11"/>
  <c r="A2272" i="11"/>
  <c r="A2273" i="11"/>
  <c r="A2274" i="11"/>
  <c r="A2275" i="11"/>
  <c r="A2276" i="11"/>
  <c r="A2277" i="11"/>
  <c r="A2278" i="11"/>
  <c r="A2279" i="11"/>
  <c r="A2280" i="11"/>
  <c r="A2281" i="11"/>
  <c r="A2282" i="11"/>
  <c r="A2283" i="11"/>
  <c r="A2284" i="11"/>
  <c r="A2285" i="11"/>
  <c r="A2286" i="11"/>
  <c r="A2287" i="11"/>
  <c r="A2288" i="11"/>
  <c r="A2289" i="11"/>
  <c r="A2290" i="11"/>
  <c r="A2291" i="11"/>
  <c r="A2292" i="11"/>
  <c r="A2293" i="11"/>
  <c r="A2294" i="11"/>
  <c r="A2295" i="11"/>
  <c r="A2296" i="11"/>
  <c r="A2297" i="11"/>
  <c r="A2298" i="11"/>
  <c r="A2299" i="11"/>
  <c r="A2300" i="11"/>
  <c r="A2301" i="11"/>
  <c r="A2302" i="11"/>
  <c r="A2303" i="11"/>
  <c r="A2304" i="11"/>
  <c r="A2305" i="11"/>
  <c r="A2306" i="11"/>
  <c r="A2307" i="11"/>
  <c r="A2308" i="11"/>
  <c r="A2309" i="11"/>
  <c r="A2310" i="11"/>
  <c r="A2311" i="11"/>
  <c r="A2312" i="11"/>
  <c r="A2313" i="11"/>
  <c r="A2314" i="11"/>
  <c r="A2315" i="11"/>
  <c r="A2316" i="11"/>
  <c r="A2317" i="11"/>
  <c r="A2318" i="11"/>
  <c r="A2319" i="11"/>
  <c r="A2320" i="11"/>
  <c r="A2321" i="11"/>
  <c r="A2322" i="11"/>
  <c r="A2323" i="11"/>
  <c r="A2324" i="11"/>
  <c r="A2325" i="11"/>
  <c r="A2326" i="11"/>
  <c r="A2327" i="11"/>
  <c r="A2328" i="11"/>
  <c r="A2329" i="11"/>
  <c r="A2330" i="11"/>
  <c r="A2331" i="11"/>
  <c r="A2332" i="11"/>
  <c r="A2333" i="11"/>
  <c r="A2334" i="11"/>
  <c r="A2335" i="11"/>
  <c r="A2336" i="11"/>
  <c r="A2337" i="11"/>
  <c r="A2338" i="11"/>
  <c r="A2339" i="11"/>
  <c r="A2340" i="11"/>
  <c r="A2341" i="11"/>
  <c r="A2342" i="11"/>
  <c r="A2343" i="11"/>
  <c r="A2344" i="11"/>
  <c r="A2345" i="11"/>
  <c r="A2346" i="11"/>
  <c r="A2347" i="11"/>
  <c r="A2348" i="11"/>
  <c r="A2349" i="11"/>
  <c r="A2350" i="11"/>
  <c r="A2351" i="11"/>
  <c r="A2352" i="11"/>
  <c r="A2353" i="11"/>
  <c r="A2354" i="11"/>
  <c r="A2355" i="11"/>
  <c r="A2356" i="11"/>
  <c r="A2357" i="11"/>
  <c r="A2358" i="11"/>
  <c r="A2359" i="11"/>
  <c r="A2360" i="11"/>
  <c r="A2361" i="11"/>
  <c r="A2362" i="11"/>
  <c r="A2363" i="11"/>
  <c r="A2364" i="11"/>
  <c r="A2365" i="11"/>
  <c r="A2366" i="11"/>
  <c r="A2367" i="11"/>
  <c r="A2368" i="11"/>
  <c r="A2369" i="11"/>
  <c r="A2370" i="11"/>
  <c r="A2371" i="11"/>
  <c r="A2372" i="11"/>
  <c r="A2373" i="11"/>
  <c r="A2374" i="11"/>
  <c r="A2375" i="11"/>
  <c r="A2376" i="11"/>
  <c r="A2377" i="11"/>
  <c r="A2378" i="11"/>
  <c r="A2379" i="11"/>
  <c r="A2380" i="11"/>
  <c r="A2381" i="11"/>
  <c r="A2382" i="11"/>
  <c r="A2383" i="11"/>
  <c r="A2384" i="11"/>
  <c r="A2385" i="11"/>
  <c r="A2386" i="11"/>
  <c r="A2387" i="11"/>
  <c r="A2388" i="11"/>
  <c r="A2389" i="11"/>
  <c r="A2390" i="11"/>
  <c r="A2391" i="11"/>
  <c r="A2392" i="11"/>
  <c r="A2393" i="11"/>
  <c r="A2394" i="11"/>
  <c r="A2395" i="11"/>
  <c r="A2396" i="11"/>
  <c r="A2397" i="11"/>
  <c r="A2398" i="11"/>
  <c r="A2399" i="11"/>
  <c r="A2400" i="11"/>
  <c r="A2401" i="11"/>
  <c r="A2402" i="11"/>
  <c r="A2403" i="11"/>
  <c r="A2404" i="11"/>
  <c r="A2405" i="11"/>
  <c r="A2406" i="11"/>
  <c r="A2407" i="11"/>
  <c r="A2408" i="11"/>
  <c r="A2409" i="11"/>
  <c r="A2410" i="11"/>
  <c r="A2411" i="11"/>
  <c r="A2412" i="11"/>
  <c r="A2413" i="11"/>
  <c r="A2414" i="11"/>
  <c r="A2415" i="11"/>
  <c r="A2416" i="11"/>
  <c r="A2417" i="11"/>
  <c r="A2418" i="11"/>
  <c r="A2419" i="11"/>
  <c r="A2420" i="11"/>
  <c r="A2421" i="11"/>
  <c r="A2422" i="11"/>
  <c r="A2423" i="11"/>
  <c r="A2424" i="11"/>
  <c r="A2425" i="11"/>
  <c r="A2426" i="11"/>
  <c r="A2427" i="11"/>
  <c r="A2428" i="11"/>
  <c r="A2429" i="11"/>
  <c r="A2430" i="11"/>
  <c r="A2431" i="11"/>
  <c r="A2432" i="11"/>
  <c r="A2433" i="11"/>
  <c r="A2434" i="11"/>
  <c r="A2435" i="11"/>
  <c r="A2436" i="11"/>
  <c r="A2437" i="11"/>
  <c r="A2438" i="11"/>
  <c r="A2439" i="11"/>
  <c r="A2440" i="11"/>
  <c r="A2441" i="11"/>
  <c r="A2442" i="11"/>
  <c r="A2443" i="11"/>
  <c r="A2444" i="11"/>
  <c r="A2445" i="11"/>
  <c r="A2446" i="11"/>
  <c r="A2447" i="11"/>
  <c r="A2448" i="11"/>
  <c r="A2449" i="11"/>
  <c r="A2450" i="11"/>
  <c r="A2451" i="11"/>
  <c r="A2452" i="11"/>
  <c r="A2453" i="11"/>
  <c r="A2454" i="11"/>
  <c r="A2455" i="11"/>
  <c r="A2456" i="11"/>
  <c r="A2457" i="11"/>
  <c r="A2458" i="11"/>
  <c r="A2459" i="11"/>
  <c r="A2460" i="11"/>
  <c r="A2461" i="11"/>
  <c r="A2462" i="11"/>
  <c r="A2463" i="11"/>
  <c r="A2464" i="11"/>
  <c r="A2465" i="11"/>
  <c r="A2466" i="11"/>
  <c r="A2467" i="11"/>
  <c r="A2468" i="11"/>
  <c r="A2469" i="11"/>
  <c r="A2470" i="11"/>
  <c r="A2471" i="11"/>
  <c r="A2472" i="11"/>
  <c r="A2473" i="11"/>
  <c r="A2474" i="11"/>
  <c r="A2475" i="11"/>
  <c r="A2476" i="11"/>
  <c r="A2477" i="11"/>
  <c r="A2478" i="11"/>
  <c r="A2479" i="11"/>
  <c r="A2480" i="11"/>
  <c r="A2481" i="11"/>
  <c r="A2482" i="11"/>
  <c r="A2483" i="11"/>
  <c r="A2484" i="11"/>
  <c r="A2485" i="11"/>
  <c r="A2486" i="11"/>
  <c r="A2487" i="11"/>
  <c r="A2488" i="11"/>
  <c r="A2489" i="11"/>
  <c r="A2490" i="11"/>
  <c r="A2491" i="11"/>
  <c r="A2492" i="11"/>
  <c r="A2493" i="11"/>
  <c r="A2494" i="11"/>
  <c r="A2495" i="11"/>
  <c r="A2496" i="11"/>
  <c r="A2497" i="11"/>
  <c r="A2498" i="11"/>
  <c r="A2499" i="11"/>
  <c r="A2500" i="11"/>
  <c r="A2501" i="11"/>
  <c r="A2502" i="11"/>
  <c r="A2503" i="11"/>
  <c r="A2504" i="11"/>
  <c r="A2505" i="11"/>
  <c r="A2506" i="11"/>
  <c r="A2507" i="11"/>
  <c r="A2508" i="11"/>
  <c r="A2509" i="11"/>
  <c r="A2510" i="11"/>
  <c r="A2511" i="11"/>
  <c r="A2512" i="11"/>
  <c r="A2513" i="11"/>
  <c r="A2514" i="11"/>
  <c r="A2515" i="11"/>
  <c r="A2516" i="11"/>
  <c r="A2517" i="11"/>
  <c r="A2518" i="11"/>
  <c r="A2519" i="11"/>
  <c r="A2520" i="11"/>
  <c r="A2521" i="11"/>
  <c r="A2522" i="11"/>
  <c r="A2523" i="11"/>
  <c r="A2524" i="11"/>
  <c r="A2525" i="11"/>
  <c r="A2526" i="11"/>
  <c r="A2527" i="11"/>
  <c r="A2528" i="11"/>
  <c r="A2529" i="11"/>
  <c r="A2530" i="11"/>
  <c r="A2531" i="11"/>
  <c r="A2532" i="11"/>
  <c r="A2533" i="11"/>
  <c r="A2534" i="11"/>
  <c r="A2535" i="11"/>
  <c r="A2536" i="11"/>
  <c r="A2537" i="11"/>
  <c r="A2538" i="11"/>
  <c r="A2539" i="11"/>
  <c r="A2540" i="11"/>
  <c r="A2541" i="11"/>
  <c r="A2542" i="11"/>
  <c r="A2543" i="11"/>
  <c r="A2544" i="11"/>
  <c r="A2545" i="11"/>
  <c r="A2546" i="11"/>
  <c r="A2547" i="11"/>
  <c r="A2548" i="11"/>
  <c r="A2549" i="11"/>
  <c r="A2550" i="11"/>
  <c r="A2551" i="11"/>
  <c r="A2552" i="11"/>
  <c r="A2553" i="11"/>
  <c r="A2554" i="11"/>
  <c r="A2555" i="11"/>
  <c r="A2556" i="11"/>
  <c r="A2557" i="11"/>
  <c r="A2558" i="11"/>
  <c r="A2559" i="11"/>
  <c r="A2560" i="11"/>
  <c r="A2561" i="11"/>
  <c r="A2562" i="11"/>
  <c r="A2563" i="11"/>
  <c r="A2564" i="11"/>
  <c r="A2565" i="11"/>
  <c r="A2566" i="11"/>
  <c r="A2567" i="11"/>
  <c r="A2568" i="11"/>
  <c r="A2569" i="11"/>
  <c r="A2570" i="11"/>
  <c r="A2571" i="11"/>
  <c r="A2572" i="11"/>
  <c r="A2573" i="11"/>
  <c r="A2574" i="11"/>
  <c r="A2575" i="11"/>
  <c r="A2576" i="11"/>
  <c r="A2577" i="11"/>
  <c r="A2578" i="11"/>
  <c r="A2579" i="11"/>
  <c r="A2580" i="11"/>
  <c r="A2581" i="11"/>
  <c r="A2582" i="11"/>
  <c r="A2583" i="11"/>
  <c r="A2584" i="11"/>
  <c r="A2585" i="11"/>
  <c r="A2586" i="11"/>
  <c r="A2587" i="11"/>
  <c r="A2588" i="11"/>
  <c r="A2589" i="11"/>
  <c r="A2590" i="11"/>
  <c r="A2591" i="11"/>
  <c r="A2592" i="11"/>
  <c r="A2593" i="11"/>
  <c r="A2594" i="11"/>
  <c r="A2595" i="11"/>
  <c r="A2596" i="11"/>
  <c r="A2597" i="11"/>
  <c r="A2598" i="11"/>
  <c r="A2599" i="11"/>
  <c r="A2600" i="11"/>
  <c r="A2601" i="11"/>
  <c r="A2602" i="11"/>
  <c r="A2603" i="11"/>
  <c r="A2604" i="11"/>
  <c r="A2605" i="11"/>
  <c r="A2606" i="11"/>
  <c r="A2607" i="11"/>
  <c r="A2608" i="11"/>
  <c r="A2609" i="11"/>
  <c r="A2610" i="11"/>
  <c r="A2611" i="11"/>
  <c r="A2612" i="11"/>
  <c r="A2613" i="11"/>
  <c r="A2614" i="11"/>
  <c r="A2615" i="11"/>
  <c r="A2616" i="11"/>
  <c r="A2617" i="11"/>
  <c r="A2618" i="11"/>
  <c r="A2619" i="11"/>
  <c r="A2620" i="11"/>
  <c r="A2621" i="11"/>
  <c r="A2622" i="11"/>
  <c r="A2623" i="11"/>
  <c r="A2624" i="11"/>
  <c r="A2625" i="11"/>
  <c r="A2626" i="11"/>
  <c r="A2627" i="11"/>
  <c r="A2628" i="11"/>
  <c r="A2629" i="11"/>
  <c r="A2630" i="11"/>
  <c r="A2631" i="11"/>
  <c r="A2632" i="11"/>
  <c r="A2633" i="11"/>
  <c r="A2634" i="11"/>
  <c r="A2635" i="11"/>
  <c r="A2636" i="11"/>
  <c r="A2637" i="11"/>
  <c r="A2638" i="11"/>
  <c r="A2639" i="11"/>
  <c r="A2640" i="11"/>
  <c r="A2641" i="11"/>
  <c r="A2642" i="11"/>
  <c r="A2643" i="11"/>
  <c r="A2644" i="11"/>
  <c r="A2645" i="11"/>
  <c r="A2646" i="11"/>
  <c r="A2647" i="11"/>
  <c r="A2648" i="11"/>
  <c r="A2649" i="11"/>
  <c r="A2650" i="11"/>
  <c r="A2651" i="11"/>
  <c r="A2652" i="11"/>
  <c r="A2653" i="11"/>
  <c r="A2654" i="11"/>
  <c r="A2655" i="11"/>
  <c r="A2656" i="11"/>
  <c r="A2657" i="11"/>
  <c r="A2658" i="11"/>
  <c r="A2659" i="11"/>
  <c r="A2660" i="11"/>
  <c r="A2661" i="11"/>
  <c r="A2662" i="11"/>
  <c r="A2663" i="11"/>
  <c r="A2664" i="11"/>
  <c r="A2665" i="11"/>
  <c r="A2666" i="11"/>
  <c r="A2667" i="11"/>
  <c r="A2668" i="11"/>
  <c r="A2669" i="11"/>
  <c r="A2670" i="11"/>
  <c r="A2671" i="11"/>
  <c r="A2672" i="11"/>
  <c r="A2673" i="11"/>
  <c r="A2674" i="11"/>
  <c r="A2675" i="11"/>
  <c r="A2676" i="11"/>
  <c r="A2677" i="11"/>
  <c r="A2678" i="11"/>
  <c r="A2679" i="11"/>
  <c r="A2680" i="11"/>
  <c r="A2681" i="11"/>
  <c r="A2682" i="11"/>
  <c r="A2683" i="11"/>
  <c r="A2684" i="11"/>
  <c r="A2685" i="11"/>
  <c r="A2686" i="11"/>
  <c r="A2687" i="11"/>
  <c r="A2688" i="11"/>
  <c r="A2689" i="11"/>
  <c r="A2690" i="11"/>
  <c r="A2691" i="11"/>
  <c r="A2692" i="11"/>
  <c r="A2693" i="11"/>
  <c r="A2694" i="11"/>
  <c r="A2695" i="11"/>
  <c r="A2696" i="11"/>
  <c r="A2697" i="11"/>
  <c r="A2698" i="11"/>
  <c r="A2699" i="11"/>
  <c r="A2700" i="11"/>
  <c r="A2701" i="11"/>
  <c r="A2702" i="11"/>
  <c r="A2703" i="11"/>
  <c r="A2704" i="11"/>
  <c r="A2705" i="11"/>
  <c r="A2706" i="11"/>
  <c r="A2707" i="11"/>
  <c r="A2708" i="11"/>
  <c r="A2709" i="11"/>
  <c r="A2710" i="11"/>
  <c r="A2711" i="11"/>
  <c r="A2712" i="11"/>
  <c r="A2713" i="11"/>
  <c r="A2714" i="11"/>
  <c r="A2715" i="11"/>
  <c r="A2716" i="11"/>
  <c r="A2717" i="11"/>
  <c r="A2718" i="11"/>
  <c r="A2719" i="11"/>
  <c r="A2720" i="11"/>
  <c r="A2721" i="11"/>
  <c r="A2722" i="11"/>
  <c r="A2723" i="11"/>
  <c r="A2724" i="11"/>
  <c r="A2725" i="11"/>
  <c r="A2726" i="11"/>
  <c r="A2727" i="11"/>
  <c r="A2728" i="11"/>
  <c r="A2729" i="11"/>
  <c r="A2730" i="11"/>
  <c r="A2731" i="11"/>
  <c r="A2732" i="11"/>
  <c r="A2733" i="11"/>
  <c r="A2734" i="11"/>
  <c r="A2735" i="11"/>
  <c r="A2736" i="11"/>
  <c r="A2737" i="11"/>
  <c r="A2738" i="11"/>
  <c r="A2739" i="11"/>
  <c r="A2740" i="11"/>
  <c r="A2741" i="11"/>
  <c r="A2742" i="11"/>
  <c r="A2743" i="11"/>
  <c r="A2744" i="11"/>
  <c r="A2745" i="11"/>
  <c r="A2746" i="11"/>
  <c r="A2747" i="11"/>
  <c r="A2748" i="11"/>
  <c r="A2749" i="11"/>
  <c r="A2750" i="11"/>
  <c r="A2751" i="11"/>
  <c r="A2752" i="11"/>
  <c r="A2753" i="11"/>
  <c r="A2754" i="11"/>
  <c r="A2755" i="11"/>
  <c r="A2756" i="11"/>
  <c r="A2757" i="11"/>
  <c r="A2758" i="11"/>
  <c r="A2759" i="11"/>
  <c r="A2760" i="11"/>
  <c r="A2761" i="11"/>
  <c r="A2762" i="11"/>
  <c r="A2763" i="11"/>
  <c r="A2764" i="11"/>
  <c r="A2765" i="11"/>
  <c r="A2766" i="11"/>
  <c r="A2767" i="11"/>
  <c r="A2768" i="11"/>
  <c r="A2769" i="11"/>
  <c r="A2770" i="11"/>
  <c r="A2771" i="11"/>
  <c r="A2772" i="11"/>
  <c r="A2773" i="11"/>
  <c r="A2774" i="11"/>
  <c r="A2775" i="11"/>
  <c r="A2776" i="11"/>
  <c r="A2777" i="11"/>
  <c r="A2778" i="11"/>
  <c r="A2779" i="11"/>
  <c r="A2780" i="11"/>
  <c r="A2781" i="11"/>
  <c r="A2782" i="11"/>
  <c r="A2783" i="11"/>
  <c r="A2784" i="11"/>
  <c r="A2785" i="11"/>
  <c r="A2786" i="11"/>
  <c r="A2787" i="11"/>
  <c r="A2788" i="11"/>
  <c r="A2789" i="11"/>
  <c r="A2790" i="11"/>
  <c r="A2791" i="11"/>
  <c r="A2792" i="11"/>
  <c r="A2793" i="11"/>
  <c r="A2794" i="11"/>
  <c r="A2795" i="11"/>
  <c r="A2796" i="11"/>
  <c r="A2797" i="11"/>
  <c r="A2798" i="11"/>
  <c r="A2799" i="11"/>
  <c r="A2800" i="11"/>
  <c r="A2801" i="11"/>
  <c r="A2802" i="11"/>
  <c r="A2803" i="11"/>
  <c r="A2804" i="11"/>
  <c r="A2805" i="11"/>
  <c r="A2806" i="11"/>
  <c r="A2807" i="11"/>
  <c r="A2808" i="11"/>
  <c r="A2809" i="11"/>
  <c r="A2810" i="11"/>
  <c r="A2811" i="11"/>
  <c r="A2812" i="11"/>
  <c r="A2813" i="11"/>
  <c r="A2814" i="11"/>
  <c r="A2815" i="11"/>
  <c r="A2816" i="11"/>
  <c r="A2817" i="11"/>
  <c r="A2818" i="11"/>
  <c r="A2819" i="11"/>
  <c r="A2820" i="11"/>
  <c r="A2821" i="11"/>
  <c r="A2822" i="11"/>
  <c r="A2823" i="11"/>
  <c r="A2824" i="11"/>
  <c r="A2825" i="11"/>
  <c r="A2826" i="11"/>
  <c r="A2827" i="11"/>
  <c r="A2828" i="11"/>
  <c r="A2829" i="11"/>
  <c r="A2830" i="11"/>
  <c r="A2831" i="11"/>
  <c r="A2832" i="11"/>
  <c r="A2833" i="11"/>
  <c r="A2834" i="11"/>
  <c r="A2835" i="11"/>
  <c r="A2836" i="11"/>
  <c r="A2837" i="11"/>
  <c r="A2838" i="11"/>
  <c r="A2839" i="11"/>
  <c r="A2840" i="11"/>
  <c r="A2841" i="11"/>
  <c r="A2842" i="11"/>
  <c r="A2843" i="11"/>
  <c r="A2844" i="11"/>
  <c r="A2845" i="11"/>
  <c r="A2846" i="11"/>
  <c r="A2847" i="11"/>
  <c r="A2848" i="11"/>
  <c r="A2849" i="11"/>
  <c r="A2850" i="11"/>
  <c r="A2851" i="11"/>
  <c r="A2852" i="11"/>
  <c r="A2853" i="11"/>
  <c r="A2854" i="11"/>
  <c r="A2855" i="11"/>
  <c r="A2856" i="11"/>
  <c r="A2857" i="11"/>
  <c r="A2858" i="11"/>
  <c r="A2859" i="11"/>
  <c r="A2860" i="11"/>
  <c r="A2861" i="11"/>
  <c r="A2862" i="11"/>
  <c r="A2863" i="11"/>
  <c r="A2864" i="11"/>
  <c r="A2865" i="11"/>
  <c r="A2866" i="11"/>
  <c r="A2867" i="11"/>
  <c r="A2868" i="11"/>
  <c r="A2869" i="11"/>
  <c r="A2870" i="11"/>
  <c r="A2871" i="11"/>
  <c r="A2872" i="11"/>
  <c r="A2873" i="11"/>
  <c r="A2874" i="11"/>
  <c r="A2875" i="11"/>
  <c r="A2876" i="11"/>
  <c r="A2877" i="11"/>
  <c r="A2878" i="11"/>
  <c r="A2879" i="11"/>
  <c r="A2880" i="11"/>
  <c r="A2881" i="11"/>
  <c r="A2882" i="11"/>
  <c r="A2883" i="11"/>
  <c r="A2884" i="11"/>
  <c r="A2885" i="11"/>
  <c r="A2886" i="11"/>
  <c r="A2887" i="11"/>
  <c r="A2888" i="11"/>
  <c r="A2889" i="11"/>
  <c r="A2890" i="11"/>
  <c r="A2891" i="11"/>
  <c r="A2892" i="11"/>
  <c r="A2893" i="11"/>
  <c r="A2894" i="11"/>
  <c r="A2895" i="11"/>
  <c r="A2896" i="11"/>
  <c r="A2897" i="11"/>
  <c r="A2898" i="11"/>
  <c r="A2899" i="11"/>
  <c r="A2900" i="11"/>
  <c r="A2901" i="11"/>
  <c r="A2902" i="11"/>
  <c r="A2903" i="11"/>
  <c r="A2904" i="11"/>
  <c r="A2905" i="11"/>
  <c r="A2906" i="11"/>
  <c r="A2907" i="11"/>
  <c r="A2908" i="11"/>
  <c r="A2909" i="11"/>
  <c r="A2910" i="11"/>
  <c r="A2911" i="11"/>
  <c r="A2912" i="11"/>
  <c r="A2913" i="11"/>
  <c r="A2914" i="11"/>
  <c r="A2915" i="11"/>
  <c r="A2916" i="11"/>
  <c r="A2917" i="11"/>
  <c r="A2918" i="11"/>
  <c r="A2919" i="11"/>
  <c r="A2920" i="11"/>
  <c r="A2921" i="11"/>
  <c r="A2922" i="11"/>
  <c r="A2923" i="11"/>
  <c r="A2924" i="11"/>
  <c r="A2925" i="11"/>
  <c r="A2926" i="11"/>
  <c r="A2927" i="11"/>
  <c r="A2928" i="11"/>
  <c r="A2929" i="11"/>
  <c r="A2930" i="11"/>
  <c r="A2931" i="11"/>
  <c r="A2932" i="11"/>
  <c r="A2933" i="11"/>
  <c r="A2934" i="11"/>
  <c r="A2935" i="11"/>
  <c r="A2936" i="11"/>
  <c r="A2937" i="11"/>
  <c r="A2938" i="11"/>
  <c r="A2939" i="11"/>
  <c r="A2940" i="11"/>
  <c r="A2941" i="11"/>
  <c r="A2942" i="11"/>
  <c r="A2943" i="11"/>
  <c r="A2944" i="11"/>
  <c r="A2945" i="11"/>
  <c r="A2946" i="11"/>
  <c r="A2947" i="11"/>
  <c r="A2948" i="11"/>
  <c r="A2949" i="11"/>
  <c r="A2950" i="11"/>
  <c r="A2951" i="11"/>
  <c r="A2952" i="11"/>
  <c r="A2953" i="11"/>
  <c r="A2954" i="11"/>
  <c r="A2955" i="11"/>
  <c r="A2956" i="11"/>
  <c r="A2957" i="11"/>
  <c r="A2958" i="11"/>
  <c r="A2959" i="11"/>
  <c r="A2960" i="11"/>
  <c r="A2961" i="11"/>
  <c r="A2962" i="11"/>
  <c r="A2963" i="11"/>
  <c r="A2964" i="11"/>
  <c r="A2965" i="11"/>
  <c r="A2966" i="11"/>
  <c r="A2967" i="11"/>
  <c r="A2968" i="11"/>
  <c r="A2969" i="11"/>
  <c r="A2970" i="11"/>
  <c r="A2971" i="11"/>
  <c r="A2972" i="11"/>
  <c r="A2973" i="11"/>
  <c r="A2974" i="11"/>
  <c r="A2975" i="11"/>
  <c r="A2976" i="11"/>
  <c r="A2977" i="11"/>
  <c r="A2978" i="11"/>
  <c r="A2979" i="11"/>
  <c r="A2980" i="11"/>
  <c r="A2981" i="11"/>
  <c r="A2982" i="11"/>
  <c r="A2983" i="11"/>
  <c r="A2984" i="11"/>
  <c r="A2985" i="11"/>
  <c r="A2986" i="11"/>
  <c r="A2987" i="11"/>
  <c r="A2988" i="11"/>
  <c r="A2989" i="11"/>
  <c r="A2990" i="11"/>
  <c r="A2991" i="11"/>
  <c r="A2992" i="11"/>
  <c r="A2993" i="11"/>
  <c r="A2994" i="11"/>
  <c r="A2995" i="11"/>
  <c r="A2996" i="11"/>
  <c r="A2997" i="11"/>
  <c r="A2998" i="11"/>
  <c r="A2999" i="11"/>
  <c r="A3000" i="11"/>
  <c r="A3001" i="11"/>
  <c r="A3002" i="11"/>
  <c r="A3003" i="11"/>
  <c r="A3004" i="11"/>
  <c r="A3005" i="11"/>
  <c r="A3006" i="11"/>
  <c r="A3007" i="11"/>
  <c r="A3008" i="11"/>
  <c r="A3009" i="11"/>
  <c r="A3010" i="11"/>
  <c r="A3011" i="11"/>
  <c r="A3012" i="11"/>
  <c r="A3013" i="11"/>
  <c r="A3014" i="11"/>
  <c r="A3015" i="11"/>
  <c r="A3016" i="11"/>
  <c r="A3017" i="11"/>
  <c r="A3018" i="11"/>
  <c r="A3019" i="11"/>
  <c r="A3020" i="11"/>
  <c r="A3021" i="11"/>
  <c r="A3022" i="11"/>
  <c r="A3023" i="11"/>
  <c r="A3024" i="11"/>
  <c r="A3025" i="11"/>
  <c r="A3026" i="11"/>
  <c r="A3027" i="11"/>
  <c r="A3028" i="11"/>
  <c r="A3029" i="11"/>
  <c r="A3030" i="11"/>
  <c r="A3031" i="11"/>
  <c r="A3032" i="11"/>
  <c r="A3033" i="11"/>
  <c r="A3034" i="11"/>
  <c r="A3035" i="11"/>
  <c r="A3036" i="11"/>
  <c r="A3037" i="11"/>
  <c r="A3038" i="11"/>
  <c r="A3039" i="11"/>
  <c r="A3040" i="11"/>
  <c r="A3041" i="11"/>
  <c r="A3042" i="11"/>
  <c r="A3043" i="11"/>
  <c r="A3044" i="11"/>
  <c r="A3045" i="11"/>
  <c r="A3046" i="11"/>
  <c r="A3047" i="11"/>
  <c r="A3048" i="11"/>
  <c r="A3049" i="11"/>
  <c r="A3050" i="11"/>
  <c r="A3051" i="11"/>
  <c r="A3052" i="11"/>
  <c r="A3053" i="11"/>
  <c r="A3054" i="11"/>
  <c r="A3055" i="11"/>
  <c r="A3056" i="11"/>
  <c r="A3057" i="11"/>
  <c r="A3058" i="11"/>
  <c r="A3059" i="11"/>
  <c r="A3060" i="11"/>
  <c r="A3061" i="11"/>
  <c r="A3062" i="11"/>
  <c r="A3063" i="11"/>
  <c r="A3064" i="11"/>
  <c r="A3065" i="11"/>
  <c r="A3066" i="11"/>
  <c r="A3067" i="11"/>
  <c r="A3068" i="11"/>
  <c r="A3069" i="11"/>
  <c r="A3070" i="11"/>
  <c r="A3071" i="11"/>
  <c r="A3072" i="11"/>
  <c r="A3073" i="11"/>
  <c r="A3074" i="11"/>
  <c r="A3075" i="11"/>
  <c r="A3076" i="11"/>
  <c r="A3077" i="11"/>
  <c r="A3078" i="11"/>
  <c r="A3079" i="11"/>
  <c r="A3080" i="11"/>
  <c r="A3081" i="11"/>
  <c r="A3082" i="11"/>
  <c r="A3083" i="11"/>
  <c r="A3084" i="11"/>
  <c r="A3085" i="11"/>
  <c r="A3086" i="11"/>
  <c r="A3087" i="11"/>
  <c r="A3088" i="11"/>
  <c r="A3089" i="11"/>
  <c r="A3090" i="11"/>
  <c r="A3091" i="11"/>
  <c r="A3092" i="11"/>
  <c r="A3093" i="11"/>
  <c r="A3094" i="11"/>
  <c r="A3095" i="11"/>
  <c r="A3096" i="11"/>
  <c r="A3097" i="11"/>
  <c r="A3098" i="11"/>
  <c r="A3099" i="11"/>
  <c r="A3100" i="11"/>
  <c r="A3101" i="11"/>
  <c r="A3102" i="11"/>
  <c r="A3103" i="11"/>
  <c r="A3104" i="11"/>
  <c r="A3105" i="11"/>
  <c r="A3106" i="11"/>
  <c r="A3107" i="11"/>
  <c r="A3108" i="11"/>
  <c r="A3109" i="11"/>
  <c r="A3110" i="11"/>
  <c r="A3111" i="11"/>
  <c r="A3112" i="11"/>
  <c r="A3113" i="11"/>
  <c r="A3114" i="11"/>
  <c r="A3115" i="11"/>
  <c r="A3116" i="11"/>
  <c r="A3117" i="11"/>
  <c r="A3118" i="11"/>
  <c r="A3119" i="11"/>
  <c r="A3120" i="11"/>
  <c r="A3121" i="11"/>
  <c r="A3122" i="11"/>
  <c r="A3123" i="11"/>
  <c r="A3124" i="11"/>
  <c r="A3125" i="11"/>
  <c r="A3126" i="11"/>
  <c r="A3127" i="11"/>
  <c r="A3128" i="11"/>
  <c r="A3129" i="11"/>
  <c r="A3130" i="11"/>
  <c r="A3131" i="11"/>
  <c r="A3132" i="11"/>
  <c r="A3133" i="11"/>
  <c r="A3134" i="11"/>
  <c r="A3135" i="11"/>
  <c r="A3136" i="11"/>
  <c r="A3137" i="11"/>
  <c r="A3138" i="11"/>
  <c r="A3139" i="11"/>
  <c r="A3140" i="11"/>
  <c r="A3141" i="11"/>
  <c r="A3142" i="11"/>
  <c r="A3143" i="11"/>
  <c r="A3144" i="11"/>
  <c r="A3145" i="11"/>
  <c r="A3146" i="11"/>
  <c r="A3147" i="11"/>
  <c r="A3148" i="11"/>
  <c r="A3149" i="11"/>
  <c r="A3150" i="11"/>
  <c r="A3151" i="11"/>
  <c r="A3152" i="11"/>
  <c r="A3153" i="11"/>
  <c r="A3154" i="11"/>
  <c r="A3155" i="11"/>
  <c r="A3156" i="11"/>
  <c r="A3157" i="11"/>
  <c r="A3158" i="11"/>
  <c r="A3159" i="11"/>
  <c r="A3160" i="11"/>
  <c r="A3161" i="11"/>
  <c r="A3162" i="11"/>
  <c r="A3163" i="11"/>
  <c r="A3164" i="11"/>
  <c r="A3165" i="11"/>
  <c r="A3166" i="11"/>
  <c r="A3167" i="11"/>
  <c r="A3168" i="11"/>
  <c r="A3169" i="11"/>
  <c r="A3170" i="11"/>
  <c r="A3171" i="11"/>
  <c r="A3172" i="11"/>
  <c r="A3173" i="11"/>
  <c r="A3174" i="11"/>
  <c r="A3175" i="11"/>
  <c r="A3176" i="11"/>
  <c r="A3177" i="11"/>
  <c r="A3178" i="11"/>
  <c r="A3179" i="11"/>
  <c r="A3180" i="11"/>
  <c r="A3181" i="11"/>
  <c r="A3182" i="11"/>
  <c r="A3183" i="11"/>
  <c r="A3184" i="11"/>
  <c r="A3185" i="11"/>
  <c r="A3186" i="11"/>
  <c r="A3187" i="11"/>
  <c r="A3188" i="11"/>
  <c r="A3189" i="11"/>
  <c r="A3190" i="11"/>
  <c r="A3191" i="11"/>
  <c r="A3192" i="11"/>
  <c r="A3193" i="11"/>
  <c r="A3194" i="11"/>
  <c r="A3195" i="11"/>
  <c r="A3196" i="11"/>
  <c r="A3197" i="11"/>
  <c r="A3198" i="11"/>
  <c r="A3199" i="11"/>
  <c r="A3200" i="11"/>
  <c r="A3201" i="11"/>
  <c r="A3202" i="11"/>
  <c r="A3203" i="11"/>
  <c r="A3204" i="11"/>
  <c r="A3205" i="11"/>
  <c r="A3206" i="11"/>
  <c r="A3207" i="11"/>
  <c r="A3208" i="11"/>
  <c r="A3209" i="11"/>
  <c r="A3210" i="11"/>
  <c r="A3211" i="11"/>
  <c r="A3212" i="11"/>
  <c r="A3213" i="11"/>
  <c r="A3214" i="11"/>
  <c r="A3215" i="11"/>
  <c r="A3216" i="11"/>
  <c r="A3217" i="11"/>
  <c r="A3218" i="11"/>
  <c r="A3219" i="11"/>
  <c r="A3220" i="11"/>
  <c r="A3221" i="11"/>
  <c r="A3222" i="11"/>
  <c r="A3223" i="11"/>
  <c r="A3224" i="11"/>
  <c r="A3225" i="11"/>
  <c r="A3226" i="11"/>
  <c r="A3227" i="11"/>
  <c r="A3228" i="11"/>
  <c r="A3229" i="11"/>
  <c r="A3230" i="11"/>
  <c r="A3231" i="11"/>
  <c r="A3232" i="11"/>
  <c r="A3233" i="11"/>
  <c r="A3234" i="11"/>
  <c r="A3235" i="11"/>
  <c r="A3236" i="11"/>
  <c r="A3237" i="11"/>
  <c r="A3238" i="11"/>
  <c r="A3239" i="11"/>
  <c r="A3240" i="11"/>
  <c r="A3241" i="11"/>
  <c r="A3242" i="11"/>
  <c r="A3243" i="11"/>
  <c r="A3244" i="11"/>
  <c r="A3245" i="11"/>
  <c r="A3246" i="11"/>
  <c r="A3247" i="11"/>
  <c r="A3248" i="11"/>
  <c r="A3249" i="11"/>
  <c r="A3250" i="11"/>
  <c r="A3251" i="11"/>
  <c r="A3252" i="11"/>
  <c r="A3253" i="11"/>
  <c r="A3254" i="11"/>
  <c r="A3255" i="11"/>
  <c r="A3256" i="11"/>
  <c r="A3257" i="11"/>
  <c r="A3258" i="11"/>
  <c r="A3259" i="11"/>
  <c r="A3260" i="11"/>
  <c r="A3261" i="11"/>
  <c r="A3262" i="11"/>
  <c r="A3263" i="11"/>
  <c r="A3264" i="11"/>
  <c r="A3265" i="11"/>
  <c r="A3266" i="11"/>
  <c r="A3267" i="11"/>
  <c r="A3268" i="11"/>
  <c r="A3269" i="11"/>
  <c r="A3270" i="11"/>
  <c r="A3271" i="11"/>
  <c r="A3272" i="11"/>
  <c r="A3273" i="11"/>
  <c r="A3274" i="11"/>
  <c r="A3275" i="11"/>
  <c r="A3276" i="11"/>
  <c r="A3277" i="11"/>
  <c r="A3278" i="11"/>
  <c r="A3279" i="11"/>
  <c r="A3280" i="11"/>
  <c r="A3281" i="11"/>
  <c r="A3282" i="11"/>
  <c r="A3283" i="11"/>
  <c r="A3284" i="11"/>
  <c r="A3285" i="11"/>
  <c r="A3286" i="11"/>
  <c r="A3287" i="11"/>
  <c r="A3288" i="11"/>
  <c r="A3289" i="11"/>
  <c r="A3290" i="11"/>
  <c r="A3291" i="11"/>
  <c r="A3292" i="11"/>
  <c r="A3293" i="11"/>
  <c r="A3294" i="11"/>
  <c r="A3295" i="11"/>
  <c r="A3296" i="11"/>
  <c r="A3297" i="11"/>
  <c r="A3298" i="11"/>
  <c r="A3299" i="11"/>
  <c r="A3300" i="11"/>
  <c r="A3301" i="11"/>
  <c r="A3302" i="11"/>
  <c r="A3303" i="11"/>
  <c r="A3304" i="11"/>
  <c r="A3305" i="11"/>
  <c r="A3306" i="11"/>
  <c r="A3307" i="11"/>
  <c r="A3308" i="11"/>
  <c r="A3309" i="11"/>
  <c r="A3310" i="11"/>
  <c r="A3311" i="11"/>
  <c r="A3312" i="11"/>
  <c r="A3313" i="11"/>
  <c r="A3314" i="11"/>
  <c r="A3315" i="11"/>
  <c r="A3316" i="11"/>
  <c r="A3317" i="11"/>
  <c r="A3318" i="11"/>
  <c r="A3319" i="11"/>
  <c r="A3320" i="11"/>
  <c r="A3321" i="11"/>
  <c r="A3322" i="11"/>
  <c r="A3323" i="11"/>
  <c r="A3324" i="11"/>
  <c r="A3325" i="11"/>
  <c r="A3326" i="11"/>
  <c r="A3327" i="11"/>
  <c r="A3328" i="11"/>
  <c r="A3329" i="11"/>
  <c r="A3330" i="11"/>
  <c r="A3331" i="11"/>
  <c r="A3332" i="11"/>
  <c r="A3333" i="11"/>
  <c r="A3334" i="11"/>
  <c r="A3335" i="11"/>
  <c r="A3336" i="11"/>
  <c r="A3337" i="11"/>
  <c r="A3338" i="11"/>
  <c r="A3339" i="11"/>
  <c r="A3340" i="11"/>
  <c r="A3341" i="11"/>
  <c r="A3342" i="11"/>
  <c r="A3343" i="11"/>
  <c r="A3344" i="11"/>
  <c r="A3345" i="11"/>
  <c r="A3346" i="11"/>
  <c r="A3347" i="11"/>
  <c r="A3348" i="11"/>
  <c r="A3349" i="11"/>
  <c r="A3350" i="11"/>
  <c r="A3351" i="11"/>
  <c r="A3352" i="11"/>
  <c r="A3353" i="11"/>
  <c r="A3354" i="11"/>
  <c r="A3355" i="11"/>
  <c r="A3356" i="11"/>
  <c r="A3357" i="11"/>
  <c r="A3358" i="11"/>
  <c r="A3359" i="11"/>
  <c r="A3360" i="11"/>
  <c r="A3361" i="11"/>
  <c r="A3362" i="11"/>
  <c r="A3363" i="11"/>
  <c r="A3364" i="11"/>
  <c r="A3365" i="11"/>
  <c r="A3366" i="11"/>
  <c r="A3367" i="11"/>
  <c r="A3368" i="11"/>
  <c r="A3369" i="11"/>
  <c r="A3370" i="11"/>
  <c r="A3371" i="11"/>
  <c r="A3372" i="11"/>
  <c r="A3373" i="11"/>
  <c r="A3374" i="11"/>
  <c r="A3375" i="11"/>
  <c r="A3376" i="11"/>
  <c r="A3377" i="11"/>
  <c r="A3378" i="11"/>
  <c r="A3379" i="11"/>
  <c r="A3380" i="11"/>
  <c r="A3381" i="11"/>
  <c r="A3382" i="11"/>
  <c r="A3383" i="11"/>
  <c r="A3384" i="11"/>
  <c r="A3385" i="11"/>
  <c r="A3386" i="11"/>
  <c r="A3387" i="11"/>
  <c r="A3388" i="11"/>
  <c r="A3389" i="11"/>
  <c r="A3390" i="11"/>
  <c r="A3391" i="11"/>
  <c r="A3392" i="11"/>
  <c r="A3393" i="11"/>
  <c r="A3394" i="11"/>
  <c r="A3395" i="11"/>
  <c r="A3396" i="11"/>
  <c r="A3397" i="11"/>
  <c r="A3398" i="11"/>
  <c r="A3399" i="11"/>
  <c r="A3400" i="11"/>
  <c r="A3401" i="11"/>
  <c r="A3402" i="11"/>
  <c r="A3403" i="11"/>
  <c r="A3404" i="11"/>
  <c r="A3405" i="11"/>
  <c r="A3406" i="11"/>
  <c r="A3407" i="11"/>
  <c r="A3408" i="11"/>
  <c r="A3409" i="11"/>
  <c r="A3410" i="11"/>
  <c r="A3411" i="11"/>
  <c r="A3412" i="11"/>
  <c r="A3413" i="11"/>
  <c r="A3414" i="11"/>
  <c r="A3415" i="11"/>
  <c r="A3416" i="11"/>
  <c r="A3417" i="11"/>
  <c r="A3418" i="11"/>
  <c r="A3419" i="11"/>
  <c r="A3420" i="11"/>
  <c r="A3421" i="11"/>
  <c r="A3422" i="11"/>
  <c r="A3423" i="11"/>
  <c r="A3424" i="11"/>
  <c r="A3425" i="11"/>
  <c r="A3426" i="11"/>
  <c r="A3427" i="11"/>
  <c r="A3428" i="11"/>
  <c r="A3429" i="11"/>
  <c r="A3430" i="11"/>
  <c r="A3431" i="11"/>
  <c r="A3432" i="11"/>
  <c r="A3433" i="11"/>
  <c r="A3434" i="11"/>
  <c r="A3435" i="11"/>
  <c r="A3436" i="11"/>
  <c r="A3437" i="11"/>
  <c r="A3438" i="11"/>
  <c r="A3439" i="11"/>
  <c r="A3440" i="11"/>
  <c r="A3441" i="11"/>
  <c r="A3442" i="11"/>
  <c r="A3443" i="11"/>
  <c r="A3444" i="11"/>
  <c r="A3445" i="11"/>
  <c r="A3446" i="11"/>
  <c r="A3447" i="11"/>
  <c r="A3448" i="11"/>
  <c r="A3449" i="11"/>
  <c r="A3450" i="11"/>
  <c r="A3451" i="11"/>
  <c r="A3452" i="11"/>
  <c r="A3453" i="11"/>
  <c r="A3454" i="11"/>
  <c r="A3455" i="11"/>
  <c r="A3456" i="11"/>
  <c r="A3457" i="11"/>
  <c r="A3458" i="11"/>
  <c r="A3459" i="11"/>
  <c r="A3460" i="11"/>
  <c r="A3461" i="11"/>
  <c r="A3462" i="11"/>
  <c r="A3463" i="11"/>
  <c r="A3464" i="11"/>
  <c r="A3465" i="11"/>
  <c r="A3466" i="11"/>
  <c r="A3467" i="11"/>
  <c r="A3468" i="11"/>
  <c r="A3469" i="11"/>
  <c r="A3470" i="11"/>
  <c r="A3471" i="11"/>
  <c r="A3472" i="11"/>
  <c r="A3473" i="11"/>
  <c r="A3474" i="11"/>
  <c r="A3475" i="11"/>
  <c r="A3476" i="11"/>
  <c r="A3477" i="11"/>
  <c r="A3478" i="11"/>
  <c r="A3479" i="11"/>
  <c r="A3480" i="11"/>
  <c r="A3481" i="11"/>
  <c r="A3482" i="11"/>
  <c r="A3483" i="11"/>
  <c r="A3484" i="11"/>
  <c r="A3485" i="11"/>
  <c r="A3486" i="11"/>
  <c r="A3487" i="11"/>
  <c r="A3488" i="11"/>
  <c r="A3489" i="11"/>
  <c r="A3490" i="11"/>
  <c r="A3491" i="11"/>
  <c r="A3492" i="11"/>
  <c r="A3493" i="11"/>
  <c r="A3494" i="11"/>
  <c r="A3495" i="11"/>
  <c r="A3496" i="11"/>
  <c r="A3497" i="11"/>
  <c r="A3498" i="11"/>
  <c r="A3499" i="11"/>
  <c r="A3500" i="11"/>
  <c r="A3501" i="11"/>
  <c r="A3502" i="11"/>
  <c r="A3503" i="11"/>
  <c r="A3504" i="11"/>
  <c r="A3505" i="11"/>
  <c r="A3506" i="11"/>
  <c r="A3507" i="11"/>
  <c r="A3508" i="11"/>
  <c r="A3509" i="11"/>
  <c r="A3510" i="11"/>
  <c r="A3511" i="11"/>
  <c r="A3512" i="11"/>
  <c r="A3513" i="11"/>
  <c r="A3514" i="11"/>
  <c r="A3515" i="11"/>
  <c r="A3516" i="11"/>
  <c r="A3517" i="11"/>
  <c r="A3518" i="11"/>
  <c r="A3519" i="11"/>
  <c r="A3520" i="11"/>
  <c r="A3521" i="11"/>
  <c r="A3522" i="11"/>
  <c r="A3523" i="11"/>
  <c r="A3524" i="11"/>
  <c r="A3525" i="11"/>
  <c r="A3526" i="11"/>
  <c r="A3527" i="11"/>
  <c r="A3528" i="11"/>
  <c r="A3529" i="11"/>
  <c r="A3530" i="11"/>
  <c r="A3531" i="11"/>
  <c r="A3532" i="11"/>
  <c r="A3533" i="11"/>
  <c r="A3534" i="11"/>
  <c r="A3535" i="11"/>
  <c r="A3536" i="11"/>
  <c r="A3537" i="11"/>
  <c r="A3538" i="11"/>
  <c r="A3539" i="11"/>
  <c r="A3540" i="11"/>
  <c r="A3541" i="11"/>
  <c r="A3542" i="11"/>
  <c r="A3543" i="11"/>
  <c r="A3544" i="11"/>
  <c r="A3545" i="11"/>
  <c r="A3546" i="11"/>
  <c r="A3547" i="11"/>
  <c r="A3548" i="11"/>
  <c r="A3549" i="11"/>
  <c r="A3550" i="11"/>
  <c r="A3551" i="11"/>
  <c r="A3552" i="11"/>
  <c r="A3553" i="11"/>
  <c r="A3554" i="11"/>
  <c r="A3555" i="11"/>
  <c r="A3556" i="11"/>
  <c r="A3557" i="11"/>
  <c r="A3558" i="11"/>
  <c r="A3559" i="11"/>
  <c r="A3560" i="11"/>
  <c r="A3561" i="11"/>
  <c r="A3562" i="11"/>
  <c r="A3563" i="11"/>
  <c r="A3564" i="11"/>
  <c r="A3565" i="11"/>
  <c r="A3566" i="11"/>
  <c r="A3567" i="11"/>
  <c r="A3568" i="11"/>
  <c r="A3569" i="11"/>
  <c r="A3570" i="11"/>
  <c r="A3571" i="11"/>
  <c r="A3572" i="11"/>
  <c r="A3573" i="11"/>
  <c r="A3574" i="11"/>
  <c r="A3575" i="11"/>
  <c r="A3576" i="11"/>
  <c r="A3577" i="11"/>
  <c r="A3578" i="11"/>
  <c r="A3579" i="11"/>
  <c r="A3580" i="11"/>
  <c r="A3581" i="11"/>
  <c r="A3582" i="11"/>
  <c r="A3583" i="11"/>
  <c r="A3584" i="11"/>
  <c r="A3585" i="11"/>
  <c r="A3586" i="11"/>
  <c r="A3587" i="11"/>
  <c r="A3588" i="11"/>
  <c r="A3589" i="11"/>
  <c r="A3590" i="11"/>
  <c r="A3591" i="11"/>
  <c r="A3592" i="11"/>
  <c r="A3593" i="11"/>
  <c r="A3594" i="11"/>
  <c r="A3595" i="11"/>
  <c r="A3596" i="11"/>
  <c r="A3597" i="11"/>
  <c r="A3598" i="11"/>
  <c r="A3599" i="11"/>
  <c r="A3600" i="11"/>
  <c r="A3601" i="11"/>
  <c r="A3602" i="11"/>
  <c r="A3603" i="11"/>
  <c r="A3604" i="11"/>
  <c r="A3605" i="11"/>
  <c r="A3606" i="11"/>
  <c r="A3607" i="11"/>
  <c r="A3608" i="11"/>
  <c r="A3609" i="11"/>
  <c r="A3610" i="11"/>
  <c r="A3611" i="11"/>
  <c r="A3612" i="11"/>
  <c r="A3613" i="11"/>
  <c r="A3614" i="11"/>
  <c r="A3615" i="11"/>
  <c r="A3616" i="11"/>
  <c r="A3617" i="11"/>
  <c r="A3618" i="11"/>
  <c r="A3619" i="11"/>
  <c r="A3620" i="11"/>
  <c r="A3621" i="11"/>
  <c r="A3622" i="11"/>
  <c r="A3623" i="11"/>
  <c r="A3624" i="11"/>
  <c r="A3625" i="11"/>
  <c r="A3626" i="11"/>
  <c r="A3627" i="11"/>
  <c r="A3628" i="11"/>
  <c r="A3629" i="11"/>
  <c r="A3630" i="11"/>
  <c r="A3631" i="11"/>
  <c r="A3632" i="11"/>
  <c r="A3633" i="11"/>
  <c r="A3634" i="11"/>
  <c r="A3635" i="11"/>
  <c r="A3636" i="11"/>
  <c r="A3637" i="11"/>
  <c r="A3638" i="11"/>
  <c r="A3639" i="11"/>
  <c r="A3640" i="11"/>
  <c r="A3641" i="11"/>
  <c r="A3642" i="11"/>
  <c r="A3643" i="11"/>
  <c r="A3644" i="11"/>
  <c r="A3645" i="11"/>
  <c r="A3646" i="11"/>
  <c r="A3647" i="11"/>
  <c r="A3648" i="11"/>
  <c r="A3649" i="11"/>
  <c r="A3650" i="11"/>
  <c r="A3651" i="11"/>
  <c r="A3652" i="11"/>
  <c r="A3653" i="11"/>
  <c r="A3654" i="11"/>
  <c r="A3655" i="11"/>
  <c r="A3656" i="11"/>
  <c r="A3657" i="11"/>
  <c r="A3658" i="11"/>
  <c r="A3659" i="11"/>
  <c r="A3660" i="11"/>
  <c r="A3661" i="11"/>
  <c r="A3662" i="11"/>
  <c r="A3663" i="11"/>
  <c r="A3664" i="11"/>
  <c r="A3665" i="11"/>
  <c r="A3666" i="11"/>
  <c r="A3667" i="11"/>
  <c r="A3668" i="11"/>
  <c r="A3669" i="11"/>
  <c r="A3670" i="11"/>
  <c r="A3671" i="11"/>
  <c r="A3672" i="11"/>
  <c r="A3673" i="11"/>
  <c r="A3674" i="11"/>
  <c r="A3675" i="11"/>
  <c r="A3676" i="11"/>
  <c r="A3677" i="11"/>
  <c r="A3678" i="11"/>
  <c r="A3679" i="11"/>
  <c r="A3680" i="11"/>
  <c r="A3681" i="11"/>
  <c r="A3682" i="11"/>
  <c r="A3683" i="11"/>
  <c r="A3684" i="11"/>
  <c r="A3685" i="11"/>
  <c r="A3686" i="11"/>
  <c r="A3687" i="11"/>
  <c r="A3688" i="11"/>
  <c r="A3689" i="11"/>
  <c r="A3690" i="11"/>
  <c r="A3691" i="11"/>
  <c r="A3692" i="11"/>
  <c r="A3693" i="11"/>
  <c r="A3694" i="11"/>
  <c r="A3695" i="11"/>
  <c r="A3696" i="11"/>
  <c r="A3697" i="11"/>
  <c r="A3698" i="11"/>
  <c r="A3699" i="11"/>
  <c r="A3700" i="11"/>
  <c r="A3701" i="11"/>
  <c r="A3702" i="11"/>
  <c r="A3703" i="11"/>
  <c r="A3704" i="11"/>
  <c r="A3705" i="11"/>
  <c r="A3706" i="11"/>
  <c r="A3707" i="11"/>
  <c r="A3708" i="11"/>
  <c r="A3709" i="11"/>
  <c r="A3710" i="11"/>
  <c r="A3711" i="11"/>
  <c r="A3712" i="11"/>
  <c r="A3713" i="11"/>
  <c r="A3714" i="11"/>
  <c r="A3715" i="11"/>
  <c r="A3716" i="11"/>
  <c r="A3717" i="11"/>
  <c r="A3718" i="11"/>
  <c r="A3719" i="11"/>
  <c r="A3720" i="11"/>
  <c r="A3721" i="11"/>
  <c r="A3722" i="11"/>
  <c r="A3723" i="11"/>
  <c r="A3724" i="11"/>
  <c r="A3725" i="11"/>
  <c r="A3726" i="11"/>
  <c r="A3727" i="11"/>
  <c r="A3728" i="11"/>
  <c r="A3729" i="11"/>
  <c r="A3730" i="11"/>
  <c r="A3731" i="11"/>
  <c r="A3732" i="11"/>
  <c r="A3733" i="11"/>
  <c r="A3734" i="11"/>
  <c r="A3735" i="11"/>
  <c r="A3736" i="11"/>
  <c r="A3737" i="11"/>
  <c r="A3738" i="11"/>
  <c r="A3739" i="11"/>
  <c r="A3740" i="11"/>
  <c r="A3741" i="11"/>
  <c r="A3742" i="11"/>
  <c r="A3743" i="11"/>
  <c r="A3744" i="11"/>
  <c r="A3745" i="11"/>
  <c r="A3746" i="11"/>
  <c r="A3747" i="11"/>
  <c r="A3748" i="11"/>
  <c r="A3749" i="11"/>
  <c r="A3750" i="11"/>
  <c r="A3751" i="11"/>
  <c r="A3752" i="11"/>
  <c r="A3753" i="11"/>
  <c r="A3754" i="11"/>
  <c r="A3755" i="11"/>
  <c r="A3756" i="11"/>
  <c r="A3757" i="11"/>
  <c r="A3758" i="11"/>
  <c r="A3759" i="11"/>
  <c r="A3760" i="11"/>
  <c r="A3761" i="11"/>
  <c r="A3762" i="11"/>
  <c r="A3763" i="11"/>
  <c r="A3764" i="11"/>
  <c r="A3765" i="11"/>
  <c r="A3766" i="11"/>
  <c r="A3767" i="11"/>
  <c r="A3768" i="11"/>
  <c r="A3769" i="11"/>
  <c r="A3770" i="11"/>
  <c r="A3771" i="11"/>
  <c r="A3772" i="11"/>
  <c r="A3773" i="11"/>
  <c r="A3774" i="11"/>
  <c r="A3775" i="11"/>
  <c r="A3776" i="11"/>
  <c r="A3777" i="11"/>
  <c r="A3778" i="11"/>
  <c r="A3779" i="11"/>
  <c r="A3780" i="11"/>
  <c r="A3781" i="11"/>
  <c r="A3782" i="11"/>
  <c r="A3783" i="11"/>
  <c r="A3784" i="11"/>
  <c r="A3785" i="11"/>
  <c r="A3786" i="11"/>
  <c r="A3787" i="11"/>
  <c r="A3788" i="11"/>
  <c r="A3789" i="11"/>
  <c r="A3790" i="11"/>
  <c r="A3791" i="11"/>
  <c r="A3792" i="11"/>
  <c r="A3793" i="11"/>
  <c r="A3794" i="11"/>
  <c r="A3795" i="11"/>
  <c r="A3796" i="11"/>
  <c r="A3797" i="11"/>
  <c r="A3798" i="11"/>
  <c r="A3799" i="11"/>
  <c r="A3800" i="11"/>
  <c r="A3801" i="11"/>
  <c r="A3802" i="11"/>
  <c r="A3803" i="11"/>
  <c r="A3804" i="11"/>
  <c r="A3805" i="11"/>
  <c r="A3806" i="11"/>
  <c r="A3807" i="11"/>
  <c r="A3808" i="11"/>
  <c r="A3809" i="11"/>
  <c r="A3810" i="11"/>
  <c r="A3811" i="11"/>
  <c r="A3812" i="11"/>
  <c r="A3813" i="11"/>
  <c r="A3814" i="11"/>
  <c r="A3815" i="11"/>
  <c r="A3816" i="11"/>
  <c r="A3817" i="11"/>
  <c r="A3818" i="11"/>
  <c r="A3819" i="11"/>
  <c r="A3820" i="11"/>
  <c r="A3821" i="11"/>
  <c r="A3822" i="11"/>
  <c r="A3823" i="11"/>
  <c r="A3824" i="11"/>
  <c r="A3825" i="11"/>
  <c r="A3826" i="11"/>
  <c r="A3827" i="11"/>
  <c r="A3828" i="11"/>
  <c r="A3829" i="11"/>
  <c r="A3830" i="11"/>
  <c r="A3831" i="11"/>
  <c r="A3832" i="11"/>
  <c r="A3833" i="11"/>
  <c r="A3834" i="11"/>
  <c r="A3835" i="11"/>
  <c r="A3836" i="11"/>
  <c r="A3837" i="11"/>
  <c r="A3838" i="11"/>
  <c r="A3839" i="11"/>
  <c r="A3840" i="11"/>
  <c r="A3841" i="11"/>
  <c r="A3842" i="11"/>
  <c r="A3843" i="11"/>
  <c r="A3844" i="11"/>
  <c r="A3845" i="11"/>
  <c r="A3846" i="11"/>
  <c r="A3847" i="11"/>
  <c r="A3848" i="11"/>
  <c r="A3849" i="11"/>
  <c r="A3850" i="11"/>
  <c r="A3851" i="11"/>
  <c r="A3852" i="11"/>
  <c r="A3853" i="11"/>
  <c r="A3854" i="11"/>
  <c r="A3855" i="11"/>
  <c r="A3856" i="11"/>
  <c r="A3857" i="11"/>
  <c r="A3858" i="11"/>
  <c r="A3859" i="11"/>
  <c r="A3860" i="11"/>
  <c r="A3861" i="11"/>
  <c r="A3862" i="11"/>
  <c r="A3863" i="11"/>
  <c r="A3864" i="11"/>
  <c r="A3865" i="11"/>
  <c r="A3866" i="11"/>
  <c r="A3867" i="11"/>
  <c r="A3868" i="11"/>
  <c r="A3869" i="11"/>
  <c r="A3870" i="11"/>
  <c r="A3871" i="11"/>
  <c r="A3872" i="11"/>
  <c r="A3873" i="11"/>
  <c r="A3874" i="11"/>
  <c r="A3875" i="11"/>
  <c r="A3876" i="11"/>
  <c r="A3877" i="11"/>
  <c r="A3878" i="11"/>
  <c r="A3879" i="11"/>
  <c r="A3880" i="11"/>
  <c r="A3881" i="11"/>
  <c r="A3882" i="11"/>
  <c r="A3883" i="11"/>
  <c r="A3884" i="11"/>
  <c r="A3885" i="11"/>
  <c r="A3886" i="11"/>
  <c r="A3887" i="11"/>
  <c r="A3888" i="11"/>
  <c r="A3889" i="11"/>
  <c r="A3890" i="11"/>
  <c r="A3891" i="11"/>
  <c r="A3892" i="11"/>
  <c r="A3893" i="11"/>
  <c r="A3894" i="11"/>
  <c r="A3895" i="11"/>
  <c r="A3896" i="11"/>
  <c r="A3897" i="11"/>
  <c r="A3898" i="11"/>
  <c r="A3899" i="11"/>
  <c r="A3900" i="11"/>
  <c r="A3901" i="11"/>
  <c r="A3902" i="11"/>
  <c r="A3903" i="11"/>
  <c r="A3904" i="11"/>
  <c r="A3905" i="11"/>
  <c r="A3906" i="11"/>
  <c r="A3907" i="11"/>
  <c r="A3908" i="11"/>
  <c r="A3909" i="11"/>
  <c r="A3910" i="11"/>
  <c r="A3911" i="11"/>
  <c r="A3912" i="11"/>
  <c r="A3913" i="11"/>
  <c r="A3914" i="11"/>
  <c r="A3915" i="11"/>
  <c r="A3916" i="11"/>
  <c r="A3917" i="11"/>
  <c r="A3918" i="11"/>
  <c r="A3919" i="11"/>
  <c r="A3920" i="11"/>
  <c r="A3921" i="11"/>
  <c r="A3922" i="11"/>
  <c r="A3923" i="11"/>
  <c r="A3924" i="11"/>
  <c r="A3925" i="11"/>
  <c r="A3926" i="11"/>
  <c r="A3927" i="11"/>
  <c r="A3928" i="11"/>
  <c r="A3929" i="11"/>
  <c r="A3930" i="11"/>
  <c r="A3931" i="11"/>
  <c r="A3932" i="11"/>
  <c r="A3933" i="11"/>
  <c r="A3934" i="11"/>
  <c r="A3935" i="11"/>
  <c r="A3936" i="11"/>
  <c r="A3937" i="11"/>
  <c r="A3938" i="11"/>
  <c r="A3939" i="11"/>
  <c r="A3940" i="11"/>
  <c r="A3941" i="11"/>
  <c r="A3942" i="11"/>
  <c r="A3943" i="11"/>
  <c r="A3944" i="11"/>
  <c r="A3945" i="11"/>
  <c r="A3946" i="11"/>
  <c r="A3947" i="11"/>
  <c r="A3948" i="11"/>
  <c r="A3949" i="11"/>
  <c r="A3950" i="11"/>
  <c r="A3951" i="11"/>
  <c r="A3952" i="11"/>
  <c r="A3953" i="11"/>
  <c r="A3954" i="11"/>
  <c r="A3955" i="11"/>
  <c r="A3956" i="11"/>
  <c r="A3957" i="11"/>
  <c r="A3958" i="11"/>
  <c r="A3959" i="11"/>
  <c r="A3960" i="11"/>
  <c r="A3961" i="11"/>
  <c r="A3962" i="11"/>
  <c r="A3963" i="11"/>
  <c r="A3964" i="11"/>
  <c r="A3965" i="11"/>
  <c r="A3966" i="11"/>
  <c r="A3967" i="11"/>
  <c r="A3968" i="11"/>
  <c r="A3969" i="11"/>
  <c r="A3970" i="11"/>
  <c r="A3971" i="11"/>
  <c r="A3972" i="11"/>
  <c r="A3973" i="11"/>
  <c r="A3974" i="11"/>
  <c r="A3975" i="11"/>
  <c r="A3976" i="11"/>
  <c r="A3977" i="11"/>
  <c r="A3978" i="11"/>
  <c r="A3979" i="11"/>
  <c r="A3980" i="11"/>
  <c r="A3981" i="11"/>
  <c r="A3982" i="11"/>
  <c r="A3983" i="11"/>
  <c r="A3984" i="11"/>
  <c r="A3985" i="11"/>
  <c r="A3986" i="11"/>
  <c r="A3987" i="11"/>
  <c r="A3988" i="11"/>
  <c r="A3989" i="11"/>
  <c r="A3990" i="11"/>
  <c r="A3991" i="11"/>
  <c r="A3992" i="11"/>
  <c r="A3993" i="11"/>
  <c r="A3994" i="11"/>
  <c r="A3995" i="11"/>
  <c r="A3996" i="11"/>
  <c r="A3997" i="11"/>
  <c r="A3998" i="11"/>
  <c r="A3999" i="11"/>
  <c r="A4000" i="11"/>
  <c r="A4001" i="11"/>
  <c r="A4002" i="11"/>
  <c r="A4003" i="11"/>
  <c r="A4004" i="11"/>
  <c r="A4005" i="11"/>
  <c r="A4006" i="11"/>
  <c r="A4007" i="11"/>
  <c r="A4008" i="11"/>
  <c r="A4009" i="11"/>
  <c r="A4010" i="11"/>
  <c r="A4011" i="11"/>
  <c r="A4012" i="11"/>
  <c r="A4013" i="11"/>
  <c r="A4014" i="11"/>
  <c r="A4015" i="11"/>
  <c r="A4016" i="11"/>
  <c r="A4017" i="11"/>
  <c r="A4018" i="11"/>
  <c r="A4019" i="11"/>
  <c r="A4020" i="11"/>
  <c r="A4021" i="11"/>
  <c r="A4022" i="11"/>
  <c r="A4023" i="11"/>
  <c r="A4024" i="11"/>
  <c r="A4025" i="11"/>
  <c r="A4026" i="11"/>
  <c r="A4027" i="11"/>
  <c r="A4028" i="11"/>
  <c r="A4029" i="11"/>
  <c r="A4030" i="11"/>
  <c r="A4031" i="11"/>
  <c r="A4032" i="11"/>
  <c r="A4033" i="11"/>
  <c r="A4034" i="11"/>
  <c r="A4035" i="11"/>
  <c r="A4036" i="11"/>
  <c r="A4037" i="11"/>
  <c r="A4038" i="11"/>
  <c r="A4039" i="11"/>
  <c r="A4040" i="11"/>
  <c r="A4041" i="11"/>
  <c r="A4042" i="11"/>
  <c r="A4043" i="11"/>
  <c r="A4044" i="11"/>
  <c r="A4045" i="11"/>
  <c r="A4046" i="11"/>
  <c r="A4047" i="11"/>
  <c r="A4048" i="11"/>
  <c r="A4049" i="11"/>
  <c r="A4050" i="11"/>
  <c r="A4051" i="11"/>
  <c r="A4052" i="11"/>
  <c r="A4053" i="11"/>
  <c r="A4054" i="11"/>
  <c r="A4055" i="11"/>
  <c r="A4056" i="11"/>
  <c r="A4057" i="11"/>
  <c r="A4058" i="11"/>
  <c r="A4059" i="11"/>
  <c r="A4060" i="11"/>
  <c r="A4061" i="11"/>
  <c r="A4062" i="11"/>
  <c r="A4063" i="11"/>
  <c r="A4064" i="11"/>
  <c r="A4065" i="11"/>
  <c r="A4066" i="11"/>
  <c r="A4067" i="11"/>
  <c r="A4068" i="11"/>
  <c r="A4069" i="11"/>
  <c r="A4070" i="11"/>
  <c r="A4071" i="11"/>
  <c r="A4072" i="11"/>
  <c r="A4073" i="11"/>
  <c r="A4074" i="11"/>
  <c r="A4075" i="11"/>
  <c r="A4076" i="11"/>
  <c r="A4077" i="11"/>
  <c r="A4078" i="11"/>
  <c r="A4079" i="11"/>
  <c r="A4080" i="11"/>
  <c r="A4081" i="11"/>
  <c r="A4082" i="11"/>
  <c r="A4083" i="11"/>
  <c r="A4084" i="11"/>
  <c r="A4085" i="11"/>
  <c r="A4086" i="11"/>
  <c r="A4087" i="11"/>
  <c r="A4088" i="11"/>
  <c r="A4089" i="11"/>
  <c r="A4090" i="11"/>
  <c r="A4091" i="11"/>
  <c r="A4092" i="11"/>
  <c r="A4093" i="11"/>
  <c r="A4094" i="11"/>
  <c r="A4095" i="11"/>
  <c r="A4096" i="11"/>
  <c r="A4097" i="11"/>
  <c r="A4098" i="11"/>
  <c r="A4099" i="11"/>
  <c r="A4100" i="11"/>
  <c r="A4101" i="11"/>
  <c r="A4102" i="11"/>
  <c r="A4103" i="11"/>
  <c r="A4104" i="11"/>
  <c r="A4105" i="11"/>
  <c r="A4106" i="11"/>
  <c r="A4107" i="11"/>
  <c r="A4108" i="11"/>
  <c r="A4109" i="11"/>
  <c r="A4110" i="11"/>
  <c r="A4111" i="11"/>
  <c r="A4112" i="11"/>
  <c r="A4113" i="11"/>
  <c r="A4114" i="11"/>
  <c r="A4115" i="11"/>
  <c r="A4116" i="11"/>
  <c r="A4117" i="11"/>
  <c r="A4118" i="11"/>
  <c r="A4119" i="11"/>
  <c r="A4120" i="11"/>
  <c r="A4121" i="11"/>
  <c r="A4122" i="11"/>
  <c r="A4123" i="11"/>
  <c r="A4124" i="11"/>
  <c r="A4125" i="11"/>
  <c r="A4126" i="11"/>
  <c r="A4127" i="11"/>
  <c r="A4128" i="11"/>
  <c r="A4129" i="11"/>
  <c r="A4130" i="11"/>
  <c r="A4131" i="11"/>
  <c r="A4132" i="11"/>
  <c r="A4133" i="11"/>
  <c r="A4134" i="11"/>
  <c r="A4135" i="11"/>
  <c r="A4136" i="11"/>
  <c r="A4137" i="11"/>
  <c r="A4138" i="11"/>
  <c r="A4139" i="11"/>
  <c r="A4140" i="11"/>
  <c r="A4141" i="11"/>
  <c r="A4142" i="11"/>
  <c r="A4143" i="11"/>
  <c r="A4144" i="11"/>
  <c r="A4145" i="11"/>
  <c r="A4146" i="11"/>
  <c r="A4147" i="11"/>
  <c r="A4148" i="11"/>
  <c r="A4149" i="11"/>
  <c r="A4150" i="11"/>
  <c r="A4151" i="11"/>
  <c r="A4152" i="11"/>
  <c r="A4153" i="11"/>
  <c r="A4154" i="11"/>
  <c r="A4155" i="11"/>
  <c r="A4156" i="11"/>
  <c r="A4157" i="11"/>
  <c r="A4158" i="11"/>
  <c r="A4159" i="11"/>
  <c r="A4160" i="11"/>
  <c r="A4161" i="11"/>
  <c r="A4162" i="11"/>
  <c r="A4163" i="11"/>
  <c r="A4164" i="11"/>
  <c r="A4165" i="11"/>
  <c r="A4166" i="11"/>
  <c r="A4167" i="11"/>
  <c r="A4168" i="11"/>
  <c r="A4169" i="11"/>
  <c r="A4170" i="11"/>
  <c r="A4171" i="11"/>
  <c r="A4172" i="11"/>
  <c r="A4173" i="11"/>
  <c r="A4174" i="11"/>
  <c r="A4175" i="11"/>
  <c r="A4176" i="11"/>
  <c r="A4177" i="11"/>
  <c r="A4178" i="11"/>
  <c r="A4179" i="11"/>
  <c r="A4180" i="11"/>
  <c r="A4181" i="11"/>
  <c r="A4182" i="11"/>
  <c r="A4183" i="11"/>
  <c r="A4184" i="11"/>
  <c r="A4185" i="11"/>
  <c r="A4186" i="11"/>
  <c r="A4187" i="11"/>
  <c r="A4188" i="11"/>
  <c r="A4189" i="11"/>
  <c r="A4190" i="11"/>
  <c r="A4191" i="11"/>
  <c r="A4192" i="11"/>
  <c r="A4193" i="11"/>
  <c r="A4194" i="11"/>
  <c r="A4195" i="11"/>
  <c r="A4196" i="11"/>
  <c r="A4197" i="11"/>
  <c r="A4198" i="11"/>
  <c r="A4199" i="11"/>
  <c r="A4200" i="11"/>
  <c r="A4201" i="11"/>
  <c r="A4202" i="11"/>
  <c r="A4203" i="11"/>
  <c r="A4204" i="11"/>
  <c r="A4205" i="11"/>
  <c r="A4206" i="11"/>
  <c r="A4207" i="11"/>
  <c r="A4208" i="11"/>
  <c r="A4209" i="11"/>
  <c r="A4210" i="11"/>
  <c r="A4211" i="11"/>
  <c r="A4212" i="11"/>
  <c r="A4213" i="11"/>
  <c r="A4214" i="11"/>
  <c r="A4215" i="11"/>
  <c r="A4216" i="11"/>
  <c r="A4217" i="11"/>
  <c r="A4218" i="11"/>
  <c r="A4219" i="11"/>
  <c r="A4220" i="11"/>
  <c r="A4221" i="11"/>
  <c r="A4222" i="11"/>
  <c r="A4223" i="11"/>
  <c r="A4224" i="11"/>
  <c r="A4225" i="11"/>
  <c r="A4226" i="11"/>
  <c r="A4227" i="11"/>
  <c r="A4228" i="11"/>
  <c r="A4229" i="11"/>
  <c r="A4230" i="11"/>
  <c r="A4231" i="11"/>
  <c r="A4232" i="11"/>
  <c r="A4233" i="11"/>
  <c r="A4234" i="11"/>
  <c r="A4235" i="11"/>
  <c r="A4236" i="11"/>
  <c r="A4237" i="11"/>
  <c r="A4238" i="11"/>
  <c r="A4239" i="11"/>
  <c r="A4240" i="11"/>
  <c r="A4241" i="11"/>
  <c r="A4242" i="11"/>
  <c r="A4243" i="11"/>
  <c r="A4244" i="11"/>
  <c r="A4245" i="11"/>
  <c r="A4246" i="11"/>
  <c r="A4247" i="11"/>
  <c r="A4248" i="11"/>
  <c r="A4249" i="11"/>
  <c r="A4250" i="11"/>
  <c r="A4251" i="11"/>
  <c r="A4252" i="11"/>
  <c r="A4253" i="11"/>
  <c r="A4254" i="11"/>
  <c r="A4255" i="11"/>
  <c r="A4256" i="11"/>
  <c r="A4257" i="11"/>
  <c r="A4258" i="11"/>
  <c r="A4259" i="11"/>
  <c r="A4260" i="11"/>
  <c r="A4261" i="11"/>
  <c r="A4262" i="11"/>
  <c r="A4263" i="11"/>
  <c r="A4264" i="11"/>
  <c r="A4265" i="11"/>
  <c r="A4266" i="11"/>
  <c r="A4267" i="11"/>
  <c r="A4268" i="11"/>
  <c r="A4269" i="11"/>
  <c r="A4270" i="11"/>
  <c r="A4271" i="11"/>
  <c r="A4272" i="11"/>
  <c r="A4273" i="11"/>
  <c r="A4274" i="11"/>
  <c r="A4275" i="11"/>
  <c r="A4276" i="11"/>
  <c r="A4277" i="11"/>
  <c r="A4278" i="11"/>
  <c r="A4279" i="11"/>
  <c r="A4280" i="11"/>
  <c r="A4281" i="11"/>
  <c r="A4282" i="11"/>
  <c r="A4283" i="11"/>
  <c r="A4284" i="11"/>
  <c r="A4285" i="11"/>
  <c r="A4286" i="11"/>
  <c r="A4287" i="11"/>
  <c r="A4288" i="11"/>
  <c r="A4289" i="11"/>
  <c r="A4290" i="11"/>
  <c r="A4291" i="11"/>
  <c r="A4292" i="11"/>
  <c r="A4293" i="11"/>
  <c r="A4294" i="11"/>
  <c r="A4295" i="11"/>
  <c r="A4296" i="11"/>
  <c r="A4297" i="11"/>
  <c r="A4298" i="11"/>
  <c r="A4299" i="11"/>
  <c r="A4300" i="11"/>
  <c r="A4301" i="11"/>
  <c r="A4302" i="11"/>
  <c r="A4303" i="11"/>
  <c r="A4304" i="11"/>
  <c r="A4305" i="11"/>
  <c r="A4306" i="11"/>
  <c r="A4307" i="11"/>
  <c r="A4308" i="11"/>
  <c r="A4309" i="11"/>
  <c r="A4310" i="11"/>
  <c r="A4311" i="11"/>
  <c r="A4312" i="11"/>
  <c r="A4313" i="11"/>
  <c r="A4314" i="11"/>
  <c r="A4315" i="11"/>
  <c r="A4316" i="11"/>
  <c r="A4317" i="11"/>
  <c r="A4318" i="11"/>
  <c r="A4319" i="11"/>
  <c r="A4320" i="11"/>
  <c r="A4321" i="11"/>
  <c r="A4322" i="11"/>
  <c r="A4323" i="11"/>
  <c r="A4324" i="11"/>
  <c r="A4325" i="11"/>
  <c r="A4326" i="11"/>
  <c r="A4327" i="11"/>
  <c r="A4328" i="11"/>
  <c r="A4329" i="11"/>
  <c r="A4330" i="11"/>
  <c r="A4331" i="11"/>
  <c r="A4332" i="11"/>
  <c r="A4333" i="11"/>
  <c r="A4334" i="11"/>
  <c r="A4335" i="11"/>
  <c r="A4336" i="11"/>
  <c r="A4337" i="11"/>
  <c r="A4338" i="11"/>
  <c r="A4339" i="11"/>
  <c r="A4340" i="11"/>
  <c r="A4341" i="11"/>
  <c r="A4342" i="11"/>
  <c r="A4343" i="11"/>
  <c r="A4344" i="11"/>
  <c r="A4345" i="11"/>
  <c r="A4346" i="11"/>
  <c r="A4347" i="11"/>
  <c r="A4348" i="11"/>
  <c r="A4349" i="11"/>
  <c r="A4350" i="11"/>
  <c r="A4351" i="11"/>
  <c r="A4352" i="11"/>
  <c r="A4353" i="11"/>
  <c r="A4354" i="11"/>
  <c r="A4355" i="11"/>
  <c r="A4356" i="11"/>
  <c r="A4357" i="11"/>
  <c r="A4358" i="11"/>
  <c r="A4359" i="11"/>
  <c r="A4360" i="11"/>
  <c r="A4361" i="11"/>
  <c r="A4362" i="11"/>
  <c r="A4363" i="11"/>
  <c r="A4364" i="11"/>
  <c r="A4365" i="11"/>
  <c r="A4366" i="11"/>
  <c r="A4367" i="11"/>
  <c r="A4368" i="11"/>
  <c r="A4369" i="11"/>
  <c r="A4370" i="11"/>
  <c r="A4371" i="11"/>
  <c r="A4372" i="11"/>
  <c r="A4373" i="11"/>
  <c r="A4374" i="11"/>
  <c r="A4375" i="11"/>
  <c r="A4376" i="11"/>
  <c r="A4377" i="11"/>
  <c r="A4378" i="11"/>
  <c r="A4379" i="11"/>
  <c r="A4380" i="11"/>
  <c r="A4381" i="11"/>
  <c r="A4382" i="11"/>
  <c r="A4383" i="11"/>
  <c r="A4384" i="11"/>
  <c r="A4385" i="11"/>
  <c r="A4386" i="11"/>
  <c r="A4387" i="11"/>
  <c r="A4388" i="11"/>
  <c r="A4389" i="11"/>
  <c r="A4390" i="11"/>
  <c r="A4391" i="11"/>
  <c r="A4392" i="11"/>
  <c r="A4393" i="11"/>
  <c r="A4394" i="11"/>
  <c r="A4395" i="11"/>
  <c r="A4396" i="11"/>
  <c r="A4397" i="11"/>
  <c r="A4398" i="11"/>
  <c r="A4399" i="11"/>
  <c r="A4400" i="11"/>
  <c r="A4401" i="11"/>
  <c r="A4402" i="11"/>
  <c r="A4403" i="11"/>
  <c r="A4404" i="11"/>
  <c r="A4405" i="11"/>
  <c r="A4406" i="11"/>
  <c r="A4407" i="11"/>
  <c r="A4408" i="11"/>
  <c r="A4409" i="11"/>
  <c r="A4410" i="11"/>
  <c r="A4411" i="11"/>
  <c r="A4412" i="11"/>
  <c r="A4413" i="11"/>
  <c r="A4414" i="11"/>
  <c r="A4415" i="11"/>
  <c r="A4416" i="11"/>
  <c r="A4417" i="11"/>
  <c r="A4418" i="11"/>
  <c r="A4419" i="11"/>
  <c r="A4420" i="11"/>
  <c r="A4421" i="11"/>
  <c r="A4422" i="11"/>
  <c r="A4423" i="11"/>
  <c r="A4424" i="11"/>
  <c r="A4425" i="11"/>
  <c r="A4426" i="11"/>
  <c r="A4427" i="11"/>
  <c r="A4428" i="11"/>
  <c r="A4429" i="11"/>
  <c r="A4430" i="11"/>
  <c r="A4431" i="11"/>
  <c r="A4432" i="11"/>
  <c r="A4433" i="11"/>
  <c r="A4434" i="11"/>
  <c r="A4435" i="11"/>
  <c r="A4436" i="11"/>
  <c r="A4437" i="11"/>
  <c r="A4438" i="11"/>
  <c r="A4439" i="11"/>
  <c r="A4440" i="11"/>
  <c r="A4441" i="11"/>
  <c r="A4442" i="11"/>
  <c r="A4443" i="11"/>
  <c r="A4444" i="11"/>
  <c r="A4445" i="11"/>
  <c r="A4446" i="11"/>
  <c r="A4447" i="11"/>
  <c r="A4448" i="11"/>
  <c r="A4449" i="11"/>
  <c r="A4450" i="11"/>
  <c r="A4451" i="11"/>
  <c r="A4452" i="11"/>
  <c r="A4453" i="11"/>
  <c r="A4454" i="11"/>
  <c r="A4455" i="11"/>
  <c r="A4456" i="11"/>
  <c r="A4457" i="11"/>
  <c r="A4458" i="11"/>
  <c r="A4459" i="11"/>
  <c r="A4460" i="11"/>
  <c r="A4461" i="11"/>
  <c r="A4462" i="11"/>
  <c r="A4463" i="11"/>
  <c r="A4464" i="11"/>
  <c r="A4465" i="11"/>
  <c r="A4466" i="11"/>
  <c r="A4467" i="11"/>
  <c r="A4468" i="11"/>
  <c r="A4469" i="11"/>
  <c r="A4470" i="11"/>
  <c r="A4471" i="11"/>
  <c r="A4472" i="11"/>
  <c r="A4473" i="11"/>
  <c r="A4474" i="11"/>
  <c r="A4475" i="11"/>
  <c r="A4476" i="11"/>
  <c r="A4477" i="11"/>
  <c r="A4478" i="11"/>
  <c r="A4479" i="11"/>
  <c r="A4480" i="11"/>
  <c r="A4481" i="11"/>
  <c r="A4482" i="11"/>
  <c r="A4483" i="11"/>
  <c r="A4484" i="11"/>
  <c r="A4485" i="11"/>
  <c r="A4486" i="11"/>
  <c r="A4487" i="11"/>
  <c r="A4488" i="11"/>
  <c r="A4489" i="11"/>
  <c r="A4490" i="11"/>
  <c r="A4491" i="11"/>
  <c r="A4492" i="11"/>
  <c r="A4493" i="11"/>
  <c r="A4494" i="11"/>
  <c r="A4495" i="11"/>
  <c r="A4496" i="11"/>
  <c r="A4497" i="11"/>
  <c r="A4498" i="11"/>
  <c r="A4499" i="11"/>
  <c r="A4500" i="11"/>
  <c r="A4501" i="11"/>
  <c r="A4502" i="11"/>
  <c r="A4503" i="11"/>
  <c r="A4504" i="11"/>
  <c r="A4505" i="11"/>
  <c r="A4506" i="11"/>
  <c r="A4507" i="11"/>
  <c r="A4508" i="11"/>
  <c r="A4509" i="11"/>
  <c r="A4510" i="11"/>
  <c r="A4511" i="11"/>
  <c r="A4512" i="11"/>
  <c r="A4513" i="11"/>
  <c r="A4514" i="11"/>
  <c r="A4515" i="11"/>
  <c r="A4516" i="11"/>
  <c r="A4517" i="11"/>
  <c r="A4518" i="11"/>
  <c r="A4519" i="11"/>
  <c r="A4520" i="11"/>
  <c r="A4521" i="11"/>
  <c r="A4522" i="11"/>
  <c r="A4523" i="11"/>
  <c r="A4524" i="11"/>
  <c r="A4525" i="11"/>
  <c r="A4526" i="11"/>
  <c r="A4527" i="11"/>
  <c r="A4528" i="11"/>
  <c r="A4529" i="11"/>
  <c r="A4530" i="11"/>
  <c r="A4531" i="11"/>
  <c r="A4532" i="11"/>
  <c r="A4533" i="11"/>
  <c r="A4534" i="11"/>
  <c r="A4535" i="11"/>
  <c r="A4536" i="11"/>
  <c r="A4537" i="11"/>
  <c r="A4538" i="11"/>
  <c r="A4539" i="11"/>
  <c r="A4540" i="11"/>
  <c r="A4541" i="11"/>
  <c r="A4542" i="11"/>
  <c r="A4543" i="11"/>
  <c r="A4544" i="11"/>
  <c r="A4545" i="11"/>
  <c r="A4546" i="11"/>
  <c r="A4547" i="11"/>
  <c r="A4548" i="11"/>
  <c r="A4549" i="11"/>
  <c r="A4550" i="11"/>
  <c r="A4551" i="11"/>
  <c r="A4552" i="11"/>
  <c r="A4553" i="11"/>
  <c r="A4554" i="11"/>
  <c r="A4555" i="11"/>
  <c r="A4556" i="11"/>
  <c r="A4557" i="11"/>
  <c r="A4558" i="11"/>
  <c r="A4559" i="11"/>
  <c r="A4560" i="11"/>
  <c r="A4561" i="11"/>
  <c r="A4562" i="11"/>
  <c r="A4563" i="11"/>
  <c r="A4564" i="11"/>
  <c r="A4565" i="11"/>
  <c r="A4566" i="11"/>
  <c r="A4567" i="11"/>
  <c r="A4568" i="11"/>
  <c r="A4569" i="11"/>
  <c r="A4570" i="11"/>
  <c r="A4571" i="11"/>
  <c r="A4572" i="11"/>
  <c r="A4573" i="11"/>
  <c r="A4574" i="11"/>
  <c r="A4575" i="11"/>
  <c r="A4576" i="11"/>
  <c r="A4577" i="11"/>
  <c r="A4578" i="11"/>
  <c r="A4579" i="11"/>
  <c r="A4580" i="11"/>
  <c r="A4581" i="11"/>
  <c r="A4582" i="11"/>
  <c r="A4583" i="11"/>
  <c r="A4584" i="11"/>
  <c r="A4585" i="11"/>
  <c r="A4586" i="11"/>
  <c r="A4587" i="11"/>
  <c r="A4588" i="11"/>
  <c r="A4589" i="11"/>
  <c r="A4590" i="11"/>
  <c r="A4591" i="11"/>
  <c r="A4592" i="11"/>
  <c r="A4593" i="11"/>
  <c r="A4594" i="11"/>
  <c r="A4595" i="11"/>
  <c r="A4596" i="11"/>
  <c r="A4597" i="11"/>
  <c r="A4598" i="11"/>
  <c r="A4599" i="11"/>
  <c r="A4600" i="11"/>
  <c r="A4601" i="11"/>
  <c r="A4602" i="11"/>
  <c r="A4603" i="11"/>
  <c r="A4604" i="11"/>
  <c r="A4605" i="11"/>
  <c r="A4606" i="11"/>
  <c r="A4607" i="11"/>
  <c r="A4608" i="11"/>
  <c r="A4609" i="11"/>
  <c r="A4610" i="11"/>
  <c r="A4611" i="11"/>
  <c r="A4612" i="11"/>
  <c r="A4613" i="11"/>
  <c r="A4614" i="11"/>
  <c r="A4615" i="11"/>
  <c r="A4616" i="11"/>
  <c r="A4617" i="11"/>
  <c r="A4618" i="11"/>
  <c r="A4619" i="11"/>
  <c r="A4620" i="11"/>
  <c r="A4621" i="11"/>
  <c r="A4622" i="11"/>
  <c r="A4623" i="11"/>
  <c r="A4624" i="11"/>
  <c r="A4625" i="11"/>
  <c r="A4626" i="11"/>
  <c r="A4627" i="11"/>
  <c r="A4628" i="11"/>
  <c r="A4629" i="11"/>
  <c r="A4630" i="11"/>
  <c r="A4631" i="11"/>
  <c r="A4632" i="11"/>
  <c r="A4633" i="11"/>
  <c r="A4634" i="11"/>
  <c r="A4635" i="11"/>
  <c r="A4636" i="11"/>
  <c r="A4637" i="11"/>
  <c r="A4638" i="11"/>
  <c r="A4639" i="11"/>
  <c r="A4640" i="11"/>
  <c r="A4641" i="11"/>
  <c r="A4642" i="11"/>
  <c r="A4643" i="11"/>
  <c r="A4644" i="11"/>
  <c r="A4645" i="11"/>
  <c r="A4646" i="11"/>
  <c r="A4647" i="11"/>
  <c r="A4648" i="11"/>
  <c r="A4649" i="11"/>
  <c r="A4650" i="11"/>
  <c r="A4651" i="11"/>
  <c r="A4652" i="11"/>
  <c r="A4653" i="11"/>
  <c r="A4654" i="11"/>
  <c r="A4655" i="11"/>
  <c r="A4656" i="11"/>
  <c r="A4657" i="11"/>
  <c r="A4658" i="11"/>
  <c r="A4659" i="11"/>
  <c r="A4660" i="11"/>
  <c r="A4661" i="11"/>
  <c r="A4662" i="11"/>
  <c r="A4663" i="11"/>
  <c r="A4664" i="11"/>
  <c r="A4665" i="11"/>
  <c r="A4666" i="11"/>
  <c r="A4667" i="11"/>
  <c r="A4668" i="11"/>
  <c r="A4669" i="11"/>
  <c r="A4670" i="11"/>
  <c r="A4671" i="11"/>
  <c r="A4672" i="11"/>
  <c r="A4673" i="11"/>
  <c r="A4674" i="11"/>
  <c r="A4675" i="11"/>
  <c r="A4676" i="11"/>
  <c r="A4677" i="11"/>
  <c r="A4678" i="11"/>
  <c r="A4679" i="11"/>
  <c r="A4680" i="11"/>
  <c r="A4681" i="11"/>
  <c r="A4682" i="11"/>
  <c r="A4683" i="11"/>
  <c r="A4684" i="11"/>
  <c r="A4685" i="11"/>
  <c r="A4686" i="11"/>
  <c r="A4687" i="11"/>
  <c r="A4688" i="11"/>
  <c r="A4689" i="11"/>
  <c r="A4690" i="11"/>
  <c r="A4691" i="11"/>
  <c r="A4692" i="11"/>
  <c r="A4693" i="11"/>
  <c r="A4694" i="11"/>
  <c r="A4695" i="11"/>
  <c r="A4696" i="11"/>
  <c r="A4697" i="11"/>
  <c r="A4698" i="11"/>
  <c r="A4699" i="11"/>
  <c r="A4700" i="11"/>
  <c r="A4701" i="11"/>
  <c r="A4702" i="11"/>
  <c r="A4703" i="11"/>
  <c r="A4704" i="11"/>
  <c r="A4705" i="11"/>
  <c r="A4706" i="11"/>
  <c r="A4707" i="11"/>
  <c r="A4708" i="11"/>
  <c r="A4709" i="11"/>
  <c r="A4710" i="11"/>
  <c r="A4711" i="11"/>
  <c r="A4712" i="11"/>
  <c r="A4713" i="11"/>
  <c r="A1253" i="1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1" i="11"/>
  <c r="A612" i="11"/>
  <c r="A613" i="11"/>
  <c r="A614" i="11"/>
  <c r="A615" i="11"/>
  <c r="A616" i="11"/>
  <c r="A617" i="11"/>
  <c r="A618" i="11"/>
  <c r="A619" i="11"/>
  <c r="A620" i="11"/>
  <c r="A621" i="11"/>
  <c r="A622" i="11"/>
  <c r="A623" i="11"/>
  <c r="A624" i="11"/>
  <c r="A625" i="11"/>
  <c r="A626" i="11"/>
  <c r="A627" i="11"/>
  <c r="A628" i="11"/>
  <c r="A629" i="11"/>
  <c r="A630" i="11"/>
  <c r="A631" i="11"/>
  <c r="A632" i="11"/>
  <c r="A633" i="11"/>
  <c r="A634" i="11"/>
  <c r="A635" i="11"/>
  <c r="A636" i="11"/>
  <c r="A637" i="11"/>
  <c r="A638" i="11"/>
  <c r="A639" i="11"/>
  <c r="A640" i="11"/>
  <c r="A641" i="11"/>
  <c r="A642" i="11"/>
  <c r="A643" i="11"/>
  <c r="A644" i="11"/>
  <c r="A645" i="11"/>
  <c r="A646" i="11"/>
  <c r="A647" i="11"/>
  <c r="A648"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3"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 r="A709" i="11"/>
  <c r="A710" i="11"/>
  <c r="A711" i="11"/>
  <c r="A712" i="11"/>
  <c r="A713" i="11"/>
  <c r="A714" i="11"/>
  <c r="A715" i="11"/>
  <c r="A716" i="11"/>
  <c r="A717" i="11"/>
  <c r="A718" i="11"/>
  <c r="A719" i="11"/>
  <c r="A720" i="11"/>
  <c r="A721" i="11"/>
  <c r="A722" i="11"/>
  <c r="A723" i="11"/>
  <c r="A724" i="11"/>
  <c r="A725" i="11"/>
  <c r="A726" i="11"/>
  <c r="A727" i="11"/>
  <c r="A728" i="11"/>
  <c r="A729" i="11"/>
  <c r="A730" i="11"/>
  <c r="A731" i="11"/>
  <c r="A732" i="11"/>
  <c r="A733" i="11"/>
  <c r="A734" i="11"/>
  <c r="A735" i="11"/>
  <c r="A736" i="11"/>
  <c r="A737" i="11"/>
  <c r="A738" i="11"/>
  <c r="A739" i="11"/>
  <c r="A740" i="11"/>
  <c r="A741" i="11"/>
  <c r="A742" i="11"/>
  <c r="A743" i="11"/>
  <c r="A744" i="11"/>
  <c r="A745" i="11"/>
  <c r="A746" i="11"/>
  <c r="A747" i="11"/>
  <c r="A748" i="11"/>
  <c r="A749" i="11"/>
  <c r="A750" i="11"/>
  <c r="A751" i="11"/>
  <c r="A752" i="11"/>
  <c r="A753" i="11"/>
  <c r="A754" i="11"/>
  <c r="A755" i="11"/>
  <c r="A756" i="11"/>
  <c r="A757" i="11"/>
  <c r="A758" i="11"/>
  <c r="A759" i="11"/>
  <c r="A760" i="11"/>
  <c r="A761" i="11"/>
  <c r="A762" i="11"/>
  <c r="A763" i="11"/>
  <c r="A764" i="11"/>
  <c r="A765" i="11"/>
  <c r="A766" i="11"/>
  <c r="A767" i="11"/>
  <c r="A768" i="11"/>
  <c r="A769" i="11"/>
  <c r="A770" i="11"/>
  <c r="A771" i="11"/>
  <c r="A772" i="11"/>
  <c r="A773" i="11"/>
  <c r="A774" i="11"/>
  <c r="A775" i="11"/>
  <c r="A776" i="11"/>
  <c r="A777" i="11"/>
  <c r="A778" i="11"/>
  <c r="A779" i="11"/>
  <c r="A780" i="11"/>
  <c r="A781" i="11"/>
  <c r="A782" i="11"/>
  <c r="A783" i="11"/>
  <c r="A784" i="11"/>
  <c r="A785" i="11"/>
  <c r="A786" i="11"/>
  <c r="A787" i="11"/>
  <c r="A788" i="11"/>
  <c r="A789" i="11"/>
  <c r="A790" i="11"/>
  <c r="A791" i="11"/>
  <c r="A792" i="11"/>
  <c r="A793" i="11"/>
  <c r="A794" i="11"/>
  <c r="A795" i="11"/>
  <c r="A796" i="11"/>
  <c r="A797" i="11"/>
  <c r="A798" i="11"/>
  <c r="A799" i="11"/>
  <c r="A800" i="11"/>
  <c r="A801" i="11"/>
  <c r="A802" i="11"/>
  <c r="A803" i="11"/>
  <c r="A804" i="11"/>
  <c r="A805" i="11"/>
  <c r="A806" i="11"/>
  <c r="A807" i="11"/>
  <c r="A808" i="11"/>
  <c r="A809" i="11"/>
  <c r="A810" i="11"/>
  <c r="A811" i="11"/>
  <c r="A812" i="11"/>
  <c r="A813" i="11"/>
  <c r="A814" i="11"/>
  <c r="A815" i="11"/>
  <c r="A816" i="11"/>
  <c r="A817" i="11"/>
  <c r="A818" i="11"/>
  <c r="A819" i="11"/>
  <c r="A820" i="11"/>
  <c r="A821" i="11"/>
  <c r="A822" i="11"/>
  <c r="A823" i="11"/>
  <c r="A824" i="11"/>
  <c r="A825" i="11"/>
  <c r="A826" i="11"/>
  <c r="A827" i="11"/>
  <c r="A828" i="11"/>
  <c r="A829" i="11"/>
  <c r="A830" i="11"/>
  <c r="A831" i="11"/>
  <c r="A832" i="11"/>
  <c r="A833" i="11"/>
  <c r="A834" i="11"/>
  <c r="A835" i="11"/>
  <c r="A2" i="11"/>
  <c r="B6108" i="11"/>
  <c r="B6107" i="11"/>
  <c r="B6106" i="11"/>
  <c r="B6105" i="11"/>
  <c r="B6104" i="11"/>
  <c r="B6103" i="11"/>
  <c r="B6102" i="11"/>
  <c r="B6101" i="11"/>
  <c r="B6100" i="11"/>
  <c r="B6099" i="11"/>
  <c r="B6098" i="11"/>
  <c r="B6097" i="11"/>
  <c r="B6096" i="11"/>
  <c r="B6095" i="11"/>
  <c r="B6094" i="11"/>
  <c r="B6093" i="11"/>
  <c r="B6092" i="11"/>
  <c r="B6091" i="11"/>
  <c r="B6090" i="11"/>
  <c r="B6089" i="11"/>
  <c r="B6088" i="11"/>
  <c r="B6087" i="11"/>
  <c r="B6086" i="11"/>
  <c r="B6085" i="11"/>
  <c r="B6084" i="11"/>
  <c r="B6083" i="11"/>
  <c r="B6082" i="11"/>
  <c r="B6081" i="11"/>
  <c r="B6080" i="11"/>
  <c r="B6079" i="11"/>
  <c r="B6078" i="11"/>
  <c r="B6077" i="11"/>
  <c r="B6076" i="11"/>
  <c r="B6075" i="11"/>
  <c r="B6074" i="11"/>
  <c r="B6073" i="11"/>
  <c r="B6072" i="11"/>
  <c r="B6071" i="11"/>
  <c r="B6070" i="11"/>
  <c r="B6069" i="11"/>
  <c r="B6068" i="11"/>
  <c r="B6067" i="11"/>
  <c r="B6066" i="11"/>
  <c r="B6065" i="11"/>
  <c r="B6064" i="11"/>
  <c r="B6063" i="11"/>
  <c r="B6062" i="11"/>
  <c r="B6061" i="11"/>
  <c r="B6060" i="11"/>
  <c r="B6059" i="11"/>
  <c r="B6058" i="11"/>
  <c r="B6057" i="11"/>
  <c r="B6056" i="11"/>
  <c r="B6055" i="11"/>
  <c r="B6054" i="11"/>
  <c r="B6053" i="11"/>
  <c r="B6052" i="11"/>
  <c r="B6051" i="11"/>
  <c r="B6050" i="11"/>
  <c r="B6049" i="11"/>
  <c r="B6048" i="11"/>
  <c r="B6047" i="11"/>
  <c r="B6046" i="11"/>
  <c r="B6045" i="11"/>
  <c r="B6044" i="11"/>
  <c r="B6043" i="11"/>
  <c r="B6042" i="11"/>
  <c r="B6041" i="11"/>
  <c r="B6040" i="11"/>
  <c r="B6039" i="11"/>
  <c r="B6038" i="11"/>
  <c r="B6037" i="11"/>
  <c r="B6036" i="11"/>
  <c r="B6035" i="11"/>
  <c r="B6034" i="11"/>
  <c r="B6033" i="11"/>
  <c r="B6032" i="11"/>
  <c r="B6031" i="11"/>
  <c r="B6030" i="11"/>
  <c r="B6029" i="11"/>
  <c r="B6028" i="11"/>
  <c r="B6027" i="11"/>
  <c r="B6026" i="11"/>
  <c r="B6025" i="11"/>
  <c r="B6024" i="11"/>
  <c r="B6023" i="11"/>
  <c r="B6022" i="11"/>
  <c r="B6021" i="11"/>
  <c r="B6020" i="11"/>
  <c r="B6019" i="11"/>
  <c r="B6018" i="11"/>
  <c r="B6017" i="11"/>
  <c r="B6016" i="11"/>
  <c r="B6015" i="11"/>
  <c r="B6014" i="11"/>
  <c r="B6013" i="11"/>
  <c r="B6012" i="11"/>
  <c r="B6011" i="11"/>
  <c r="B6010" i="11"/>
  <c r="B6009" i="11"/>
  <c r="B6008" i="11"/>
  <c r="B6007" i="11"/>
  <c r="B6006" i="11"/>
  <c r="B6005" i="11"/>
  <c r="B6004" i="11"/>
  <c r="B6003" i="11"/>
  <c r="B6002" i="11"/>
  <c r="B6001" i="11"/>
  <c r="B6000" i="11"/>
  <c r="B5999" i="11"/>
  <c r="B5998" i="11"/>
  <c r="B5997" i="11"/>
  <c r="B5996" i="11"/>
  <c r="B5995" i="11"/>
  <c r="B5994" i="11"/>
  <c r="B5993" i="11"/>
  <c r="B5992" i="11"/>
  <c r="B5991" i="11"/>
  <c r="B5990" i="11"/>
  <c r="B5989" i="11"/>
  <c r="B5988" i="11"/>
  <c r="B5987" i="11"/>
  <c r="B5986" i="11"/>
  <c r="B5985" i="11"/>
  <c r="B5984" i="11"/>
  <c r="B5983" i="11"/>
  <c r="B5982" i="11"/>
  <c r="B5981" i="11"/>
  <c r="B5980" i="11"/>
  <c r="B5979" i="11"/>
  <c r="B5978" i="11"/>
  <c r="B5977" i="11"/>
  <c r="B5976" i="11"/>
  <c r="B5975" i="11"/>
  <c r="B5974" i="11"/>
  <c r="B5973" i="11"/>
  <c r="B5972" i="11"/>
  <c r="B5971" i="11"/>
  <c r="B5970" i="11"/>
  <c r="B5969" i="11"/>
  <c r="B5968" i="11"/>
  <c r="B5967" i="11"/>
  <c r="B5966" i="11"/>
  <c r="B5965" i="11"/>
  <c r="B5964" i="11"/>
  <c r="B5963" i="11"/>
  <c r="B5962" i="11"/>
  <c r="B5961" i="11"/>
  <c r="B5960" i="11"/>
  <c r="B5959" i="11"/>
  <c r="B5958" i="11"/>
  <c r="B5957" i="11"/>
  <c r="B5956" i="11"/>
  <c r="B5955" i="11"/>
  <c r="B5954" i="11"/>
  <c r="B5953" i="11"/>
  <c r="B5952" i="11"/>
  <c r="B5951" i="11"/>
  <c r="B5950" i="11"/>
  <c r="B5949" i="11"/>
  <c r="B5948" i="11"/>
  <c r="B5947" i="11"/>
  <c r="B5946" i="11"/>
  <c r="B5945" i="11"/>
  <c r="B5944" i="11"/>
  <c r="B5943" i="11"/>
  <c r="B5942" i="11"/>
  <c r="B5941" i="11"/>
  <c r="B5940" i="11"/>
  <c r="B5939" i="11"/>
  <c r="B5938" i="11"/>
  <c r="B5937" i="11"/>
  <c r="B5936" i="11"/>
  <c r="B5935" i="11"/>
  <c r="B5934" i="11"/>
  <c r="B5933" i="11"/>
  <c r="B5932" i="11"/>
  <c r="B5931" i="11"/>
  <c r="B5930" i="11"/>
  <c r="B5929" i="11"/>
  <c r="B5928" i="11"/>
  <c r="B5927" i="11"/>
  <c r="B5926" i="11"/>
  <c r="B5925" i="11"/>
  <c r="B5924" i="11"/>
  <c r="B5923" i="11"/>
  <c r="B5922" i="11"/>
  <c r="B5921" i="11"/>
  <c r="B5920" i="11"/>
  <c r="B5919" i="11"/>
  <c r="B5918" i="11"/>
  <c r="B5917" i="11"/>
  <c r="B5916" i="11"/>
  <c r="B5915" i="11"/>
  <c r="B5914" i="11"/>
  <c r="B5913" i="11"/>
  <c r="B5912" i="11"/>
  <c r="B5911" i="11"/>
  <c r="B5910" i="11"/>
  <c r="B5909" i="11"/>
  <c r="B5908" i="11"/>
  <c r="B5907" i="11"/>
  <c r="B5906" i="11"/>
  <c r="B5905" i="11"/>
  <c r="B5904" i="11"/>
  <c r="B5903" i="11"/>
  <c r="B5902" i="11"/>
  <c r="B5901" i="11"/>
  <c r="B5900" i="11"/>
  <c r="B5899" i="11"/>
  <c r="B5898" i="11"/>
  <c r="B5897" i="11"/>
  <c r="B5896" i="11"/>
  <c r="B5895" i="11"/>
  <c r="B5894" i="11"/>
  <c r="B5893" i="11"/>
  <c r="B5892" i="11"/>
  <c r="B5891" i="11"/>
  <c r="B5890" i="11"/>
  <c r="B5889" i="11"/>
  <c r="B5888" i="11"/>
  <c r="B5887" i="11"/>
  <c r="B5886" i="11"/>
  <c r="B5885" i="11"/>
  <c r="B5884" i="11"/>
  <c r="B5883" i="11"/>
  <c r="B5882" i="11"/>
  <c r="B5881" i="11"/>
  <c r="B5880" i="11"/>
  <c r="B5879" i="11"/>
  <c r="B5878" i="11"/>
  <c r="B5877" i="11"/>
  <c r="B5876" i="11"/>
  <c r="B5875" i="11"/>
  <c r="B5874" i="11"/>
  <c r="B5873" i="11"/>
  <c r="B5872" i="11"/>
  <c r="B5871" i="11"/>
  <c r="B5870" i="11"/>
  <c r="B5869" i="11"/>
  <c r="B5868" i="11"/>
  <c r="B5867" i="11"/>
  <c r="B5866" i="11"/>
  <c r="B5865" i="11"/>
  <c r="B5864" i="11"/>
  <c r="B5863" i="11"/>
  <c r="B5862" i="11"/>
  <c r="B5861" i="11"/>
  <c r="B5860" i="11"/>
  <c r="B5859" i="11"/>
  <c r="B5858" i="11"/>
  <c r="B5857" i="11"/>
  <c r="B5856" i="11"/>
  <c r="B5855" i="11"/>
  <c r="B5854" i="11"/>
  <c r="B5853" i="11"/>
  <c r="B5852" i="11"/>
  <c r="B5851" i="11"/>
  <c r="B5850" i="11"/>
  <c r="B5849" i="11"/>
  <c r="B5848" i="11"/>
  <c r="B5847" i="11"/>
  <c r="B5846" i="11"/>
  <c r="B5845" i="11"/>
  <c r="B5844" i="11"/>
  <c r="B5843" i="11"/>
  <c r="B5842" i="11"/>
  <c r="B5841" i="11"/>
  <c r="B5840" i="11"/>
  <c r="B5839" i="11"/>
  <c r="B5838" i="11"/>
  <c r="B5837" i="11"/>
  <c r="B5836" i="11"/>
  <c r="B5835" i="11"/>
  <c r="B5834" i="11"/>
  <c r="B5833" i="11"/>
  <c r="B5832" i="11"/>
  <c r="B5831" i="11"/>
  <c r="B5830" i="11"/>
  <c r="B5829" i="11"/>
  <c r="B5828" i="11"/>
  <c r="B5827" i="11"/>
  <c r="B5826" i="11"/>
  <c r="B5825" i="11"/>
  <c r="B5824" i="11"/>
  <c r="B5823" i="11"/>
  <c r="B5822" i="11"/>
  <c r="B5821" i="11"/>
  <c r="B5820" i="11"/>
  <c r="B5819" i="11"/>
  <c r="B5818" i="11"/>
  <c r="B5817" i="11"/>
  <c r="B5816" i="11"/>
  <c r="B5815" i="11"/>
  <c r="B5814" i="11"/>
  <c r="B5813" i="11"/>
  <c r="B5812" i="11"/>
  <c r="B5811" i="11"/>
  <c r="B5810" i="11"/>
  <c r="B5809" i="11"/>
  <c r="B5808" i="11"/>
  <c r="B5807" i="11"/>
  <c r="B5806" i="11"/>
  <c r="B5805" i="11"/>
  <c r="B5804" i="11"/>
  <c r="B5803" i="11"/>
  <c r="B5802" i="11"/>
  <c r="B5801" i="11"/>
  <c r="B5800" i="11"/>
  <c r="B5799" i="11"/>
  <c r="B5798" i="11"/>
  <c r="B5797" i="11"/>
  <c r="B5796" i="11"/>
  <c r="B5795" i="11"/>
  <c r="B5794" i="11"/>
  <c r="B5793" i="11"/>
  <c r="B5792" i="11"/>
  <c r="B5791" i="11"/>
  <c r="B5790" i="11"/>
  <c r="B5789" i="11"/>
  <c r="B5788" i="11"/>
  <c r="B5787" i="11"/>
  <c r="B5786" i="11"/>
  <c r="B5785" i="11"/>
  <c r="B5784" i="11"/>
  <c r="B5783" i="11"/>
  <c r="B5782" i="11"/>
  <c r="B5781" i="11"/>
  <c r="B5780" i="11"/>
  <c r="B5779" i="11"/>
  <c r="B5778" i="11"/>
  <c r="B5777" i="11"/>
  <c r="B5776" i="11"/>
  <c r="B5775" i="11"/>
  <c r="B5774" i="11"/>
  <c r="B5773" i="11"/>
  <c r="B5772" i="11"/>
  <c r="B5771" i="11"/>
  <c r="B5770" i="11"/>
  <c r="B5769" i="11"/>
  <c r="B5768" i="11"/>
  <c r="B5767" i="11"/>
  <c r="B5766" i="11"/>
  <c r="B5765" i="11"/>
  <c r="B5764" i="11"/>
  <c r="B5763" i="11"/>
  <c r="B5762" i="11"/>
  <c r="B5761" i="11"/>
  <c r="B5760" i="11"/>
  <c r="B5759" i="11"/>
  <c r="B5758" i="11"/>
  <c r="B5757" i="11"/>
  <c r="B5756" i="11"/>
  <c r="B5755" i="11"/>
  <c r="B5754" i="11"/>
  <c r="B5753" i="11"/>
  <c r="B5752" i="11"/>
  <c r="B5751" i="11"/>
  <c r="B5750" i="11"/>
  <c r="B5749" i="11"/>
  <c r="B5748" i="11"/>
  <c r="B5747" i="11"/>
  <c r="B5746" i="11"/>
  <c r="B5745" i="11"/>
  <c r="B5744" i="11"/>
  <c r="B5743" i="11"/>
  <c r="B5742" i="11"/>
  <c r="B5741" i="11"/>
  <c r="B5740" i="11"/>
  <c r="B5739" i="11"/>
  <c r="B5738" i="11"/>
  <c r="B5737" i="11"/>
  <c r="B5736" i="11"/>
  <c r="B5735" i="11"/>
  <c r="B5734" i="11"/>
  <c r="B5733" i="11"/>
  <c r="B5732" i="11"/>
  <c r="B5731" i="11"/>
  <c r="B5730" i="11"/>
  <c r="B5729" i="11"/>
  <c r="B5728" i="11"/>
  <c r="B5727" i="11"/>
  <c r="B5726" i="11"/>
  <c r="B5725" i="11"/>
  <c r="B5724" i="11"/>
  <c r="B5723" i="11"/>
  <c r="B5722" i="11"/>
  <c r="B5721" i="11"/>
  <c r="B5720" i="11"/>
  <c r="B5719" i="11"/>
  <c r="B5718" i="11"/>
  <c r="B5717" i="11"/>
  <c r="B5716" i="11"/>
  <c r="B5715" i="11"/>
  <c r="B5714" i="11"/>
  <c r="B5713" i="11"/>
  <c r="B5712" i="11"/>
  <c r="B5711" i="11"/>
  <c r="B5710" i="11"/>
  <c r="B5709" i="11"/>
  <c r="B5708" i="11"/>
  <c r="B5707" i="11"/>
  <c r="B5706" i="11"/>
  <c r="B5705" i="11"/>
  <c r="B5704" i="11"/>
  <c r="B5703" i="11"/>
  <c r="B5702" i="11"/>
  <c r="B5701" i="11"/>
  <c r="B5700" i="11"/>
  <c r="B5699" i="11"/>
  <c r="B5698" i="11"/>
  <c r="B5697" i="11"/>
  <c r="B5696" i="11"/>
  <c r="B5695" i="11"/>
  <c r="B5694" i="11"/>
  <c r="B5693" i="11"/>
  <c r="B5692" i="11"/>
  <c r="B5691" i="11"/>
  <c r="B5690" i="11"/>
  <c r="B5689" i="11"/>
  <c r="B5688" i="11"/>
  <c r="B5687" i="11"/>
  <c r="B5686" i="11"/>
  <c r="B5685" i="11"/>
  <c r="B5684" i="11"/>
  <c r="B5683" i="11"/>
  <c r="B5682" i="11"/>
  <c r="B5681" i="11"/>
  <c r="B5680" i="11"/>
  <c r="B5679" i="11"/>
  <c r="B5678" i="11"/>
  <c r="B5677" i="11"/>
  <c r="B5676" i="11"/>
  <c r="B5675" i="11"/>
  <c r="B5674" i="11"/>
  <c r="B5673" i="11"/>
  <c r="B5672" i="11"/>
  <c r="B5671" i="11"/>
  <c r="B5670" i="11"/>
  <c r="B5669" i="11"/>
  <c r="B5668" i="11"/>
  <c r="B5667" i="11"/>
  <c r="B5666" i="11"/>
  <c r="B5665" i="11"/>
  <c r="B5664" i="11"/>
  <c r="B5663" i="11"/>
  <c r="B5662" i="11"/>
  <c r="B5661" i="11"/>
  <c r="B5660" i="11"/>
  <c r="B5659" i="11"/>
  <c r="B5658" i="11"/>
  <c r="B5657" i="11"/>
  <c r="B5656" i="11"/>
  <c r="B5655" i="11"/>
  <c r="B5654" i="11"/>
  <c r="B5653" i="11"/>
  <c r="B5652" i="11"/>
  <c r="B5651" i="11"/>
  <c r="B5650" i="11"/>
  <c r="B5649" i="11"/>
  <c r="B5648" i="11"/>
  <c r="B5647" i="11"/>
  <c r="B5646" i="11"/>
  <c r="B5645" i="11"/>
  <c r="B5644" i="11"/>
  <c r="B5643" i="11"/>
  <c r="B5642" i="11"/>
  <c r="B5641" i="11"/>
  <c r="B5640" i="11"/>
  <c r="B5639" i="11"/>
  <c r="B5638" i="11"/>
  <c r="B5637" i="11"/>
  <c r="B5636" i="11"/>
  <c r="B5635" i="11"/>
  <c r="B5634" i="11"/>
  <c r="B5633" i="11"/>
  <c r="B5632" i="11"/>
  <c r="B5631" i="11"/>
  <c r="B5630" i="11"/>
  <c r="B5629" i="11"/>
  <c r="B5628" i="11"/>
  <c r="B5627" i="11"/>
  <c r="B5626" i="11"/>
  <c r="B5625" i="11"/>
  <c r="B5624" i="11"/>
  <c r="B5623" i="11"/>
  <c r="B5622" i="11"/>
  <c r="B5621" i="11"/>
  <c r="B5620" i="11"/>
  <c r="B5619" i="11"/>
  <c r="B5618" i="11"/>
  <c r="B5617" i="11"/>
  <c r="B5616" i="11"/>
  <c r="B5615" i="11"/>
  <c r="B5614" i="11"/>
  <c r="B5613" i="11"/>
  <c r="B5612" i="11"/>
  <c r="B5611" i="11"/>
  <c r="B5610" i="11"/>
  <c r="B5609" i="11"/>
  <c r="B5608" i="11"/>
  <c r="B5607" i="11"/>
  <c r="B5606" i="11"/>
  <c r="B5605" i="11"/>
  <c r="B5604" i="11"/>
  <c r="B5603" i="11"/>
  <c r="B5602" i="11"/>
  <c r="B5601" i="11"/>
  <c r="B5600" i="11"/>
  <c r="B5599" i="11"/>
  <c r="B5598" i="11"/>
  <c r="B5597" i="11"/>
  <c r="B5596" i="11"/>
  <c r="B5595" i="11"/>
  <c r="B5594" i="11"/>
  <c r="B5593" i="11"/>
  <c r="B5592" i="11"/>
  <c r="B5591" i="11"/>
  <c r="B5590" i="11"/>
  <c r="B5589" i="11"/>
  <c r="B5588" i="11"/>
  <c r="B5587" i="11"/>
  <c r="B5586" i="11"/>
  <c r="B5585" i="11"/>
  <c r="B5584" i="11"/>
  <c r="B5583" i="11"/>
  <c r="B5582" i="11"/>
  <c r="B5581" i="11"/>
  <c r="B5580" i="11"/>
  <c r="B5579" i="11"/>
  <c r="B5578" i="11"/>
  <c r="B5577" i="11"/>
  <c r="B5576" i="11"/>
  <c r="B5575" i="11"/>
  <c r="B5574" i="11"/>
  <c r="B5573" i="11"/>
  <c r="B5572" i="11"/>
  <c r="B5571" i="11"/>
  <c r="B5570" i="11"/>
  <c r="B5569" i="11"/>
  <c r="B5568" i="11"/>
  <c r="B5567" i="11"/>
  <c r="B5566" i="11"/>
  <c r="B5565" i="11"/>
  <c r="B5564" i="11"/>
  <c r="B5563" i="11"/>
  <c r="B5562" i="11"/>
  <c r="B5561" i="11"/>
  <c r="B5560" i="11"/>
  <c r="B5559" i="11"/>
  <c r="B5558" i="11"/>
  <c r="B5557" i="11"/>
  <c r="B5556" i="11"/>
  <c r="B5555" i="11"/>
  <c r="B5554" i="11"/>
  <c r="B5553" i="11"/>
  <c r="B5552" i="11"/>
  <c r="B5551" i="11"/>
  <c r="B5550" i="11"/>
  <c r="B5549" i="11"/>
  <c r="B5548" i="11"/>
  <c r="B5547" i="11"/>
  <c r="B5546" i="11"/>
  <c r="B5545" i="11"/>
  <c r="B5544" i="11"/>
  <c r="B5543" i="11"/>
  <c r="B5542" i="11"/>
  <c r="B5541" i="11"/>
  <c r="B5540" i="11"/>
  <c r="B5539" i="11"/>
  <c r="B5538" i="11"/>
  <c r="B5537" i="11"/>
  <c r="B5536" i="11"/>
  <c r="B5535" i="11"/>
  <c r="B5534" i="11"/>
  <c r="B5533" i="11"/>
  <c r="B5532" i="11"/>
  <c r="B5531" i="11"/>
  <c r="B5530" i="11"/>
  <c r="B5529" i="11"/>
  <c r="B5528" i="11"/>
  <c r="B5527" i="11"/>
  <c r="B5526" i="11"/>
  <c r="B5525" i="11"/>
  <c r="B5524" i="11"/>
  <c r="B5523" i="11"/>
  <c r="B5522" i="11"/>
  <c r="B5521" i="11"/>
  <c r="B5517" i="11"/>
  <c r="B5516" i="11"/>
  <c r="B5515" i="11"/>
  <c r="B5514" i="11"/>
  <c r="B5513" i="11"/>
  <c r="B5512" i="11"/>
  <c r="B5511" i="11"/>
  <c r="B5510" i="11"/>
  <c r="B5509" i="11"/>
  <c r="B5508" i="11"/>
  <c r="B5507" i="11"/>
  <c r="B5506" i="11"/>
  <c r="B5505" i="11"/>
  <c r="B5504" i="11"/>
  <c r="B5503" i="11"/>
  <c r="B5502" i="11"/>
  <c r="B5501" i="11"/>
  <c r="B5500" i="11"/>
  <c r="B5499" i="11"/>
  <c r="B5498" i="11"/>
  <c r="B5497" i="11"/>
  <c r="B5496" i="11"/>
  <c r="B5495" i="11"/>
  <c r="B5494" i="11"/>
  <c r="B5493" i="11"/>
  <c r="B5492" i="11"/>
  <c r="B5491" i="11"/>
  <c r="B5490" i="11"/>
  <c r="B5489" i="11"/>
  <c r="B5488" i="11"/>
  <c r="B5487" i="11"/>
  <c r="B5486" i="11"/>
  <c r="B5485" i="11"/>
  <c r="B5484" i="11"/>
  <c r="B5483" i="11"/>
  <c r="B5482" i="11"/>
  <c r="B5481" i="11"/>
  <c r="B5480" i="11"/>
  <c r="B5479" i="11"/>
  <c r="B5478" i="11"/>
  <c r="B5477" i="11"/>
  <c r="B5476" i="11"/>
  <c r="B5475" i="11"/>
  <c r="B5474" i="11"/>
  <c r="B5473" i="11"/>
  <c r="B5472" i="11"/>
  <c r="B5471" i="11"/>
  <c r="B5470" i="11"/>
  <c r="B5469" i="11"/>
  <c r="B5468" i="11"/>
  <c r="B5467" i="11"/>
  <c r="B5466" i="11"/>
  <c r="B5465" i="11"/>
  <c r="B5464" i="11"/>
  <c r="B5463" i="11"/>
  <c r="B5462" i="11"/>
  <c r="B5460" i="11"/>
  <c r="B5458" i="11"/>
  <c r="B5456" i="11"/>
  <c r="B5455" i="11"/>
  <c r="B5454" i="11"/>
  <c r="B5453" i="11"/>
  <c r="B5452" i="11"/>
  <c r="B5451" i="11"/>
  <c r="B5450" i="11"/>
  <c r="B5449" i="11"/>
  <c r="B5448" i="11"/>
  <c r="B5447" i="11"/>
  <c r="B5446" i="11"/>
  <c r="B5445" i="11"/>
  <c r="B5444" i="11"/>
  <c r="B5443" i="11"/>
  <c r="B5442" i="11"/>
  <c r="B5441" i="11"/>
  <c r="B5440" i="11"/>
  <c r="B5439" i="11"/>
  <c r="B5438" i="11"/>
  <c r="B5437" i="11"/>
  <c r="B5436" i="11"/>
  <c r="B5435" i="11"/>
  <c r="B5434" i="11"/>
  <c r="B5433" i="11"/>
  <c r="B5432" i="11"/>
  <c r="B5431" i="11"/>
  <c r="B5430" i="11"/>
  <c r="B5429" i="11"/>
  <c r="B5428" i="11"/>
  <c r="B5427" i="11"/>
  <c r="B5426" i="11"/>
  <c r="B5425" i="11"/>
  <c r="B5424" i="11"/>
  <c r="B5423" i="11"/>
  <c r="B5422" i="11"/>
  <c r="B5421" i="11"/>
  <c r="B5420" i="11"/>
  <c r="B5419" i="11"/>
  <c r="B5418" i="11"/>
  <c r="B5417" i="11"/>
  <c r="B5416" i="11"/>
  <c r="B5415" i="11"/>
  <c r="B5414" i="11"/>
  <c r="B5413" i="11"/>
  <c r="B5412" i="11"/>
  <c r="B5411" i="11"/>
  <c r="B5410" i="11"/>
  <c r="B5409" i="11"/>
  <c r="B5408" i="11"/>
  <c r="B5407" i="11"/>
  <c r="B5406" i="11"/>
  <c r="B5405" i="11"/>
  <c r="B5404" i="11"/>
  <c r="B5403" i="11"/>
  <c r="B5402" i="11"/>
  <c r="B5401" i="11"/>
  <c r="B5400" i="11"/>
  <c r="B5399" i="11"/>
  <c r="B5398" i="11"/>
  <c r="B5397" i="11"/>
  <c r="B5396" i="11"/>
  <c r="B5395" i="11"/>
  <c r="B5394" i="11"/>
  <c r="B5393" i="11"/>
  <c r="B5392" i="11"/>
  <c r="B5391" i="11"/>
  <c r="B5390" i="11"/>
  <c r="B5389" i="11"/>
  <c r="B5388" i="11"/>
  <c r="B5387" i="11"/>
  <c r="B5386" i="11"/>
  <c r="B5385" i="11"/>
  <c r="B5384" i="11"/>
  <c r="B5383" i="11"/>
  <c r="B5382" i="11"/>
  <c r="B5381" i="11"/>
  <c r="B5380" i="11"/>
  <c r="B5379" i="11"/>
  <c r="B5378" i="11"/>
  <c r="B5377" i="11"/>
  <c r="B5376" i="11"/>
  <c r="B5375" i="11"/>
  <c r="B5374" i="11"/>
  <c r="B5373" i="11"/>
  <c r="B5372" i="11"/>
  <c r="B5371" i="11"/>
  <c r="B5370" i="11"/>
  <c r="B5369" i="11"/>
  <c r="B5368" i="11"/>
  <c r="B5367" i="11"/>
  <c r="B5366" i="11"/>
  <c r="B5365" i="11"/>
  <c r="B5364" i="11"/>
  <c r="B5363" i="11"/>
  <c r="B5362" i="11"/>
  <c r="B5361" i="11"/>
  <c r="B5360" i="11"/>
  <c r="B5359" i="11"/>
  <c r="B5358" i="11"/>
  <c r="B5357" i="11"/>
  <c r="B5356" i="11"/>
  <c r="B5355" i="11"/>
  <c r="B5354" i="11"/>
  <c r="B5353" i="11"/>
  <c r="B5352" i="11"/>
  <c r="B5351" i="11"/>
  <c r="B5350" i="11"/>
  <c r="B5349" i="11"/>
  <c r="B5348" i="11"/>
  <c r="B5347" i="11"/>
  <c r="B5346" i="11"/>
  <c r="B5345" i="11"/>
  <c r="B5344" i="11"/>
  <c r="B5341" i="11"/>
  <c r="B5340" i="11"/>
  <c r="B5339" i="11"/>
  <c r="B5338" i="11"/>
  <c r="B5337" i="11"/>
  <c r="B5336" i="11"/>
  <c r="B5335" i="11"/>
  <c r="B5334" i="11"/>
  <c r="B5333" i="11"/>
  <c r="B5332" i="11"/>
  <c r="B5331" i="11"/>
  <c r="B5328" i="11"/>
  <c r="B5327" i="11"/>
  <c r="B5326" i="11"/>
  <c r="B5325" i="11"/>
  <c r="B5324" i="11"/>
  <c r="B5323" i="11"/>
  <c r="B5322" i="11"/>
  <c r="B5321" i="11"/>
  <c r="B5320" i="11"/>
  <c r="B5319" i="11"/>
  <c r="B5318" i="11"/>
  <c r="B5317" i="11"/>
  <c r="B5316" i="11"/>
  <c r="B5315" i="11"/>
  <c r="B5314" i="11"/>
  <c r="B5313" i="11"/>
  <c r="B5312" i="11"/>
  <c r="B5311" i="11"/>
  <c r="B5310" i="11"/>
  <c r="B5309" i="11"/>
  <c r="B5308" i="11"/>
  <c r="B5307" i="11"/>
  <c r="B5306" i="11"/>
  <c r="B5305" i="11"/>
  <c r="B5304" i="11"/>
  <c r="B5303" i="11"/>
  <c r="B5302" i="11"/>
  <c r="B5301" i="11"/>
  <c r="B5300" i="11"/>
  <c r="B5299" i="11"/>
  <c r="B5298" i="11"/>
  <c r="B5297" i="11"/>
  <c r="B5296" i="11"/>
  <c r="B5295" i="11"/>
  <c r="B5294" i="11"/>
  <c r="B5293" i="11"/>
  <c r="B5292" i="11"/>
  <c r="B5291" i="11"/>
  <c r="B5290" i="11"/>
  <c r="B5289" i="11"/>
  <c r="B5288" i="11"/>
  <c r="B5287" i="11"/>
  <c r="B5286" i="11"/>
  <c r="B5285" i="11"/>
  <c r="B5284" i="11"/>
  <c r="B5283" i="11"/>
  <c r="B5282" i="11"/>
  <c r="B5281" i="11"/>
  <c r="B5280" i="11"/>
  <c r="B5279" i="11"/>
  <c r="B5278" i="11"/>
  <c r="B5277" i="11"/>
  <c r="B5276" i="11"/>
  <c r="B5275" i="11"/>
  <c r="B5274" i="11"/>
  <c r="B5273" i="11"/>
  <c r="B5272" i="11"/>
  <c r="B5271" i="11"/>
  <c r="B5270" i="11"/>
  <c r="B5269" i="11"/>
  <c r="B5268" i="11"/>
  <c r="B5267" i="11"/>
  <c r="B5266" i="11"/>
  <c r="B5265" i="11"/>
  <c r="B5264" i="11"/>
  <c r="B5263" i="11"/>
  <c r="B5262" i="11"/>
  <c r="B5261" i="11"/>
  <c r="B5260" i="11"/>
  <c r="B5259" i="11"/>
  <c r="B5258" i="11"/>
  <c r="B5257" i="11"/>
  <c r="B5256" i="11"/>
  <c r="B5255" i="11"/>
  <c r="B5254" i="11"/>
  <c r="B5253" i="11"/>
  <c r="B5252" i="11"/>
  <c r="B5251" i="11"/>
  <c r="B5250" i="11"/>
  <c r="B5249" i="11"/>
  <c r="B5248" i="11"/>
  <c r="B5247" i="11"/>
  <c r="B5246" i="11"/>
  <c r="B5245" i="11"/>
  <c r="B5244" i="11"/>
  <c r="B5243" i="11"/>
  <c r="B5242" i="11"/>
  <c r="B5241" i="11"/>
  <c r="B5240" i="11"/>
  <c r="B5239" i="11"/>
  <c r="B5238" i="11"/>
  <c r="B5237" i="11"/>
  <c r="B5236" i="11"/>
  <c r="B5235" i="11"/>
  <c r="B5234" i="11"/>
  <c r="B5233" i="11"/>
  <c r="B5232" i="11"/>
  <c r="B5231" i="11"/>
  <c r="B5230" i="11"/>
  <c r="B5229" i="11"/>
  <c r="B5228" i="11"/>
  <c r="B5227" i="11"/>
  <c r="B5226" i="11"/>
  <c r="B5225" i="11"/>
  <c r="B5224" i="11"/>
  <c r="B5223" i="11"/>
  <c r="B5222" i="11"/>
  <c r="B5221" i="11"/>
  <c r="B5220" i="11"/>
  <c r="B5219" i="11"/>
  <c r="B5218" i="11"/>
  <c r="B5217" i="11"/>
  <c r="B5216" i="11"/>
  <c r="B5215" i="11"/>
  <c r="B5214" i="11"/>
  <c r="B5213" i="11"/>
  <c r="B5212" i="11"/>
  <c r="B5211" i="11"/>
  <c r="B5210" i="11"/>
  <c r="B5209" i="11"/>
  <c r="B5208" i="11"/>
  <c r="B5207" i="11"/>
  <c r="B5206" i="11"/>
  <c r="B5205" i="11"/>
  <c r="B5204" i="11"/>
  <c r="B5203" i="11"/>
  <c r="B5202" i="11"/>
  <c r="B5201" i="11"/>
  <c r="B5200" i="11"/>
  <c r="B5199" i="11"/>
  <c r="B5198" i="11"/>
  <c r="B5197" i="11"/>
  <c r="B5196" i="11"/>
  <c r="B5195" i="11"/>
  <c r="B5194" i="11"/>
  <c r="B5193" i="11"/>
  <c r="B5192" i="11"/>
  <c r="B5191" i="11"/>
  <c r="B5190" i="11"/>
  <c r="B5189" i="11"/>
  <c r="B5188" i="11"/>
  <c r="B5187" i="11"/>
  <c r="B5186" i="11"/>
  <c r="B5185" i="11"/>
  <c r="B5184" i="11"/>
  <c r="B5183" i="11"/>
  <c r="B5182" i="11"/>
  <c r="B5181" i="11"/>
  <c r="B5180" i="11"/>
  <c r="B5179" i="11"/>
  <c r="B5178" i="11"/>
  <c r="B5177" i="11"/>
  <c r="B5176" i="11"/>
  <c r="B5175" i="11"/>
  <c r="B5174" i="11"/>
  <c r="B5173" i="11"/>
  <c r="B5172" i="11"/>
  <c r="B5171" i="11"/>
  <c r="B5170" i="11"/>
  <c r="B5169" i="11"/>
  <c r="B5168" i="11"/>
  <c r="B5167" i="11"/>
  <c r="B5166" i="11"/>
  <c r="B5165" i="11"/>
  <c r="B5164" i="11"/>
  <c r="B5163" i="11"/>
  <c r="B5162" i="11"/>
  <c r="B5161" i="11"/>
  <c r="B5160" i="11"/>
  <c r="B5159" i="11"/>
  <c r="B5158" i="11"/>
  <c r="B5157" i="11"/>
  <c r="B5156" i="11"/>
  <c r="B5155" i="11"/>
  <c r="B5154" i="11"/>
  <c r="B5153" i="11"/>
  <c r="B5152" i="11"/>
  <c r="B5151" i="11"/>
  <c r="B5150" i="11"/>
  <c r="B5149" i="11"/>
  <c r="B5148" i="11"/>
  <c r="B5147" i="11"/>
  <c r="B5146" i="11"/>
  <c r="B5145" i="11"/>
  <c r="B5144" i="11"/>
  <c r="B5143" i="11"/>
  <c r="B5142" i="11"/>
  <c r="B5141" i="11"/>
  <c r="B5140" i="11"/>
  <c r="B5139" i="11"/>
  <c r="B5138" i="11"/>
  <c r="B5137" i="11"/>
  <c r="B5136" i="11"/>
  <c r="B5135" i="11"/>
  <c r="B5134" i="11"/>
  <c r="B5133" i="11"/>
  <c r="B5132" i="11"/>
  <c r="B5131" i="11"/>
  <c r="B5130" i="11"/>
  <c r="B5129" i="11"/>
  <c r="B5128" i="11"/>
  <c r="B5127" i="11"/>
  <c r="B5126" i="11"/>
  <c r="B5125" i="11"/>
  <c r="B5124" i="11"/>
  <c r="B5123" i="11"/>
  <c r="B5122" i="11"/>
  <c r="B5121" i="11"/>
  <c r="B5120" i="11"/>
  <c r="B5119" i="11"/>
  <c r="B5118" i="11"/>
  <c r="B5117" i="11"/>
  <c r="B5116" i="11"/>
  <c r="B5115" i="11"/>
  <c r="B5114" i="11"/>
  <c r="B5113" i="11"/>
  <c r="B5112" i="11"/>
  <c r="B5111" i="11"/>
  <c r="B5110" i="11"/>
  <c r="B5109" i="11"/>
  <c r="B5108" i="11"/>
  <c r="B5107" i="11"/>
  <c r="B5106" i="11"/>
  <c r="B5105" i="11"/>
  <c r="B5104" i="11"/>
  <c r="B5103" i="11"/>
  <c r="B5102" i="11"/>
  <c r="B5101" i="11"/>
  <c r="B5100" i="11"/>
  <c r="B5099" i="11"/>
  <c r="B5098" i="11"/>
  <c r="B5097" i="11"/>
  <c r="B5096" i="11"/>
  <c r="B5095" i="11"/>
  <c r="B5094" i="11"/>
  <c r="B5093" i="11"/>
  <c r="B5092" i="11"/>
  <c r="B5091" i="11"/>
  <c r="B5090" i="11"/>
  <c r="B5089" i="11"/>
  <c r="B5088" i="11"/>
  <c r="B5087" i="11"/>
  <c r="B5086" i="11"/>
  <c r="B5085" i="11"/>
  <c r="B5084" i="11"/>
  <c r="B5083" i="11"/>
  <c r="B5082" i="11"/>
  <c r="B5081" i="11"/>
  <c r="B5080" i="11"/>
  <c r="B5079" i="11"/>
  <c r="B5078" i="11"/>
  <c r="B5077" i="11"/>
  <c r="B5076" i="11"/>
  <c r="B5075" i="11"/>
  <c r="B5074" i="11"/>
  <c r="B5073" i="11"/>
  <c r="B5072" i="11"/>
  <c r="B5071" i="11"/>
  <c r="B5070" i="11"/>
  <c r="B5069" i="11"/>
  <c r="B5068" i="11"/>
  <c r="B5067" i="11"/>
  <c r="B5066" i="11"/>
  <c r="B5065" i="11"/>
  <c r="B5064" i="11"/>
  <c r="B5063" i="11"/>
  <c r="B5062" i="11"/>
  <c r="B5061" i="11"/>
  <c r="B5060" i="11"/>
  <c r="B5059" i="11"/>
  <c r="B5058" i="11"/>
  <c r="B5057" i="11"/>
  <c r="B5056" i="11"/>
  <c r="B5055" i="11"/>
  <c r="B5054" i="11"/>
  <c r="B5053" i="11"/>
  <c r="B5052" i="11"/>
  <c r="B5051" i="11"/>
  <c r="B5050" i="11"/>
  <c r="B5049" i="11"/>
  <c r="B5048" i="11"/>
  <c r="B5047" i="11"/>
  <c r="B5046" i="11"/>
  <c r="B5045" i="11"/>
  <c r="B5044" i="11"/>
  <c r="B5043" i="11"/>
  <c r="B5042" i="11"/>
  <c r="B5041" i="11"/>
  <c r="B5040" i="11"/>
  <c r="B5039" i="11"/>
  <c r="B5038" i="11"/>
  <c r="B5037" i="11"/>
  <c r="B5036" i="11"/>
  <c r="B5035" i="11"/>
  <c r="B5034" i="11"/>
  <c r="B5033" i="11"/>
  <c r="B5032" i="11"/>
  <c r="B5031" i="11"/>
  <c r="B5030" i="11"/>
  <c r="B5029" i="11"/>
  <c r="B5028" i="11"/>
  <c r="B5027" i="11"/>
  <c r="B5026" i="11"/>
  <c r="B5025" i="11"/>
  <c r="B5024" i="11"/>
  <c r="B5023" i="11"/>
  <c r="B5022" i="11"/>
  <c r="B5021" i="11"/>
  <c r="B5020" i="11"/>
  <c r="B5019" i="11"/>
  <c r="B5018" i="11"/>
  <c r="B5017" i="11"/>
  <c r="B5016" i="11"/>
  <c r="B5015" i="11"/>
  <c r="B5014" i="11"/>
  <c r="B5013" i="11"/>
  <c r="B5012" i="11"/>
  <c r="B5011" i="11"/>
  <c r="B5010" i="11"/>
  <c r="B5009" i="11"/>
  <c r="B5008" i="11"/>
  <c r="B5007" i="11"/>
  <c r="B5006" i="11"/>
  <c r="B5005" i="11"/>
  <c r="B5004" i="11"/>
  <c r="B5003" i="11"/>
  <c r="B5002" i="11"/>
  <c r="B5001" i="11"/>
  <c r="B5000" i="11"/>
  <c r="B4999" i="11"/>
  <c r="B4998" i="11"/>
  <c r="B4997" i="11"/>
  <c r="B4996" i="11"/>
  <c r="B4995" i="11"/>
  <c r="B4994" i="11"/>
  <c r="B4993" i="11"/>
  <c r="B4992" i="11"/>
  <c r="B4991" i="11"/>
  <c r="B4990" i="11"/>
  <c r="B4989" i="11"/>
  <c r="B4988" i="11"/>
  <c r="B4987" i="11"/>
  <c r="B4986" i="11"/>
  <c r="B4985" i="11"/>
  <c r="B4984" i="11"/>
  <c r="B4983" i="11"/>
  <c r="B4982" i="11"/>
  <c r="B4981" i="11"/>
  <c r="B4980" i="11"/>
  <c r="B4979" i="11"/>
  <c r="B4978" i="11"/>
  <c r="B4977" i="11"/>
  <c r="B4976" i="11"/>
  <c r="B4975" i="11"/>
  <c r="B4974" i="11"/>
  <c r="B4973" i="11"/>
  <c r="B4972" i="11"/>
  <c r="B4971" i="11"/>
  <c r="B4970" i="11"/>
  <c r="B4969" i="11"/>
  <c r="B4968" i="11"/>
  <c r="B4967" i="11"/>
  <c r="B4966" i="11"/>
  <c r="B4965" i="11"/>
  <c r="B4964" i="11"/>
  <c r="B4963" i="11"/>
  <c r="B4962" i="11"/>
  <c r="B4961" i="11"/>
  <c r="B4960" i="11"/>
  <c r="B4959" i="11"/>
  <c r="B4958" i="11"/>
  <c r="B4957" i="11"/>
  <c r="B4956" i="11"/>
  <c r="B4955" i="11"/>
  <c r="B4954" i="11"/>
  <c r="B4953" i="11"/>
  <c r="B4952" i="11"/>
  <c r="B4951" i="11"/>
  <c r="B4950" i="11"/>
  <c r="B4949" i="11"/>
  <c r="B4948" i="11"/>
  <c r="B4947" i="11"/>
  <c r="B4946" i="11"/>
  <c r="B4945" i="11"/>
  <c r="B4944" i="11"/>
  <c r="B4943" i="11"/>
  <c r="B4942" i="11"/>
  <c r="B4941" i="11"/>
  <c r="B4940" i="11"/>
  <c r="B4939" i="11"/>
  <c r="B4938" i="11"/>
  <c r="B4937" i="11"/>
  <c r="B4936" i="11"/>
  <c r="B4935" i="11"/>
  <c r="B4934" i="11"/>
  <c r="B4933" i="11"/>
  <c r="B4932" i="11"/>
  <c r="B4931" i="11"/>
  <c r="B4930" i="11"/>
  <c r="B4929" i="11"/>
  <c r="B4928" i="11"/>
  <c r="B4927" i="11"/>
  <c r="B4926" i="11"/>
  <c r="B4925" i="11"/>
  <c r="B4924" i="11"/>
  <c r="B4923" i="11"/>
  <c r="B4922" i="11"/>
  <c r="B4921" i="11"/>
  <c r="B4920" i="11"/>
  <c r="B4919" i="11"/>
  <c r="B4918" i="11"/>
  <c r="B4917" i="11"/>
  <c r="B4916" i="11"/>
  <c r="B4915" i="11"/>
  <c r="B4914" i="11"/>
  <c r="B4913" i="11"/>
  <c r="B4912" i="11"/>
  <c r="B4911" i="11"/>
  <c r="B4910" i="11"/>
  <c r="B4909" i="11"/>
  <c r="B4908" i="11"/>
  <c r="B4907" i="11"/>
  <c r="B4906" i="11"/>
  <c r="B4905" i="11"/>
  <c r="B4904" i="11"/>
  <c r="B4903" i="11"/>
  <c r="B4902" i="11"/>
  <c r="B4901" i="11"/>
  <c r="B4900" i="11"/>
  <c r="B4899" i="11"/>
  <c r="B4898" i="11"/>
  <c r="B4897" i="11"/>
  <c r="B4896" i="11"/>
  <c r="B4895" i="11"/>
  <c r="B4894" i="11"/>
  <c r="B4893" i="11"/>
  <c r="B4892" i="11"/>
  <c r="B4891" i="11"/>
  <c r="B4890" i="11"/>
  <c r="B4889" i="11"/>
  <c r="B4888" i="11"/>
  <c r="B4887" i="11"/>
  <c r="B4886" i="11"/>
  <c r="B4885" i="11"/>
  <c r="B4884" i="11"/>
  <c r="B4883" i="11"/>
  <c r="B4882" i="11"/>
  <c r="B4881" i="11"/>
  <c r="B4880" i="11"/>
  <c r="B4879" i="11"/>
  <c r="B4878" i="11"/>
  <c r="B4877" i="11"/>
  <c r="B4876" i="11"/>
  <c r="B4875" i="11"/>
  <c r="B4874" i="11"/>
  <c r="B4873" i="11"/>
  <c r="B4872" i="11"/>
  <c r="B4871" i="11"/>
  <c r="B4870" i="11"/>
  <c r="B4869" i="11"/>
  <c r="B4868" i="11"/>
  <c r="B4867" i="11"/>
  <c r="B4866" i="11"/>
  <c r="B4865" i="11"/>
  <c r="B4864" i="11"/>
  <c r="B4863" i="11"/>
  <c r="B4862" i="11"/>
  <c r="B4861" i="11"/>
  <c r="B4860" i="11"/>
  <c r="B4859" i="11"/>
  <c r="B4858" i="11"/>
  <c r="B4857" i="11"/>
  <c r="B4856" i="11"/>
  <c r="B4855" i="11"/>
  <c r="B4854" i="11"/>
  <c r="B4853" i="11"/>
  <c r="B4852" i="11"/>
  <c r="B4851" i="11"/>
  <c r="B4850" i="11"/>
  <c r="B4849" i="11"/>
  <c r="B4848" i="11"/>
  <c r="B4847" i="11"/>
  <c r="B4846" i="11"/>
  <c r="B4845" i="11"/>
  <c r="B4844" i="11"/>
  <c r="B4843" i="11"/>
  <c r="B4842" i="11"/>
  <c r="B4841" i="11"/>
  <c r="B4840" i="11"/>
  <c r="B4839" i="11"/>
  <c r="B4838" i="11"/>
  <c r="B4837" i="11"/>
  <c r="B4836" i="11"/>
  <c r="B4835" i="11"/>
  <c r="B4834" i="11"/>
  <c r="B4833" i="11"/>
  <c r="B4832" i="11"/>
  <c r="B4831" i="11"/>
  <c r="B4830" i="11"/>
  <c r="B4829" i="11"/>
  <c r="B4828" i="11"/>
  <c r="B4827" i="11"/>
  <c r="B4826" i="11"/>
  <c r="B4825" i="11"/>
  <c r="B4824" i="11"/>
  <c r="B4823" i="11"/>
  <c r="B4822" i="11"/>
  <c r="B4821" i="11"/>
  <c r="B4820" i="11"/>
  <c r="B4819" i="11"/>
  <c r="B4818" i="11"/>
  <c r="B4817" i="11"/>
  <c r="B4816" i="11"/>
  <c r="B4815" i="11"/>
  <c r="B4814" i="11"/>
  <c r="B4813" i="11"/>
  <c r="B4812" i="11"/>
  <c r="B4811" i="11"/>
  <c r="B4810" i="11"/>
  <c r="B4809" i="11"/>
  <c r="B4808" i="11"/>
  <c r="B4807" i="11"/>
  <c r="B4806" i="11"/>
  <c r="B4805" i="11"/>
  <c r="B4804" i="11"/>
  <c r="B4803" i="11"/>
  <c r="B4802" i="11"/>
  <c r="B4801" i="11"/>
  <c r="B4800" i="11"/>
  <c r="B4799" i="11"/>
  <c r="B4798" i="11"/>
  <c r="B4797" i="11"/>
  <c r="B4796" i="11"/>
  <c r="B4795" i="11"/>
  <c r="B4794" i="11"/>
  <c r="B4793" i="11"/>
  <c r="B4792" i="11"/>
  <c r="B4791" i="11"/>
  <c r="B4790" i="11"/>
  <c r="B4789" i="11"/>
  <c r="B4788" i="11"/>
  <c r="B4787" i="11"/>
  <c r="B4786" i="11"/>
  <c r="B4785" i="11"/>
  <c r="B4784" i="11"/>
  <c r="B4783" i="11"/>
  <c r="B4782" i="11"/>
  <c r="B4781" i="11"/>
  <c r="B4780" i="11"/>
  <c r="B4779" i="11"/>
  <c r="B4778" i="11"/>
  <c r="B4777" i="11"/>
  <c r="B4776" i="11"/>
  <c r="B4775" i="11"/>
  <c r="B4774" i="11"/>
  <c r="B4773" i="11"/>
  <c r="B4772" i="11"/>
  <c r="B4771" i="11"/>
  <c r="B4770" i="11"/>
  <c r="B4769" i="11"/>
  <c r="B4768" i="11"/>
  <c r="B4767" i="11"/>
  <c r="B4766" i="11"/>
  <c r="B4764" i="11"/>
  <c r="B4763" i="11"/>
  <c r="B4762" i="11"/>
  <c r="B4761" i="11"/>
  <c r="B4760" i="11"/>
  <c r="B4759" i="11"/>
  <c r="B4758" i="11"/>
  <c r="B4757" i="11"/>
  <c r="B4756" i="11"/>
  <c r="B4755" i="11"/>
  <c r="B4754" i="11"/>
  <c r="B4753" i="11"/>
  <c r="B4752" i="11"/>
  <c r="B4751" i="11"/>
  <c r="B4750" i="11"/>
  <c r="B4749" i="11"/>
  <c r="B4748" i="11"/>
  <c r="B4747" i="11"/>
  <c r="B4746" i="11"/>
  <c r="B4745" i="11"/>
  <c r="B4744" i="11"/>
  <c r="B4743" i="11"/>
  <c r="B4742" i="11"/>
  <c r="B4741" i="11"/>
  <c r="B4740" i="11"/>
  <c r="B4739" i="11"/>
  <c r="B4738" i="11"/>
  <c r="B4737" i="11"/>
  <c r="B4736" i="11"/>
  <c r="B4735" i="11"/>
  <c r="B4734" i="11"/>
  <c r="B4733" i="11"/>
  <c r="B4732" i="11"/>
  <c r="B4731" i="11"/>
  <c r="B4730" i="11"/>
  <c r="B4729" i="11"/>
  <c r="B4728" i="11"/>
  <c r="B4727" i="11"/>
  <c r="B4726" i="11"/>
  <c r="B4725" i="11"/>
  <c r="B4724" i="11"/>
  <c r="B4723" i="11"/>
  <c r="B4722" i="11"/>
  <c r="B4721" i="11"/>
  <c r="B4720" i="11"/>
  <c r="B4719" i="11"/>
  <c r="B4718" i="11"/>
  <c r="B4717" i="11"/>
  <c r="B4716" i="11"/>
  <c r="B4715" i="11"/>
  <c r="B4714" i="11"/>
  <c r="B4713" i="11"/>
  <c r="B4712" i="11"/>
  <c r="B4711" i="11"/>
  <c r="B4710" i="11"/>
  <c r="B4709" i="11"/>
  <c r="B4708" i="11"/>
  <c r="B4707" i="11"/>
  <c r="B4706" i="11"/>
  <c r="B4705" i="11"/>
  <c r="B4704" i="11"/>
  <c r="B4703" i="11"/>
  <c r="B4702" i="11"/>
  <c r="B4701" i="11"/>
  <c r="B4700" i="11"/>
  <c r="B4699" i="11"/>
  <c r="B4698" i="11"/>
  <c r="B4697" i="11"/>
  <c r="B4696" i="11"/>
  <c r="B4695" i="11"/>
  <c r="B4694" i="11"/>
  <c r="B4693" i="11"/>
  <c r="B4692" i="11"/>
  <c r="B4691" i="11"/>
  <c r="B4690" i="11"/>
  <c r="B4689" i="11"/>
  <c r="B4688" i="11"/>
  <c r="B4687" i="11"/>
  <c r="B4686" i="11"/>
  <c r="B4685" i="11"/>
  <c r="B4684" i="11"/>
  <c r="B4683" i="11"/>
  <c r="B4682" i="11"/>
  <c r="B4681" i="11"/>
  <c r="B4680" i="11"/>
  <c r="B4679" i="11"/>
  <c r="B4678" i="11"/>
  <c r="B4677" i="11"/>
  <c r="B4676" i="11"/>
  <c r="B4675" i="11"/>
  <c r="B4674" i="11"/>
  <c r="B4673" i="11"/>
  <c r="B4672" i="11"/>
  <c r="B4671" i="11"/>
  <c r="B4670" i="11"/>
  <c r="B4669" i="11"/>
  <c r="B4668" i="11"/>
  <c r="B4667" i="11"/>
  <c r="B4666" i="11"/>
  <c r="B4665" i="11"/>
  <c r="B4664" i="11"/>
  <c r="B4663" i="11"/>
  <c r="B4662" i="11"/>
  <c r="B4661" i="11"/>
  <c r="B4660" i="11"/>
  <c r="B4659" i="11"/>
  <c r="B4658" i="11"/>
  <c r="B4657" i="11"/>
  <c r="B4656" i="11"/>
  <c r="B4655" i="11"/>
  <c r="B4654" i="11"/>
  <c r="B4653" i="11"/>
  <c r="B4652" i="11"/>
  <c r="B4651" i="11"/>
  <c r="B4650" i="11"/>
  <c r="B4649" i="11"/>
  <c r="B4648" i="11"/>
  <c r="B4647" i="11"/>
  <c r="B4646" i="11"/>
  <c r="B4645" i="11"/>
  <c r="B4644" i="11"/>
  <c r="B4643" i="11"/>
  <c r="B4642" i="11"/>
  <c r="B4641" i="11"/>
  <c r="B4640" i="11"/>
  <c r="B4639" i="11"/>
  <c r="B4638" i="11"/>
  <c r="B4637" i="11"/>
  <c r="B4636" i="11"/>
  <c r="B4635" i="11"/>
  <c r="B4634" i="11"/>
  <c r="B4633" i="11"/>
  <c r="B4632" i="11"/>
  <c r="B4631" i="11"/>
  <c r="B4630" i="11"/>
  <c r="B4629" i="11"/>
  <c r="B4628" i="11"/>
  <c r="B4627" i="11"/>
  <c r="B4626" i="11"/>
  <c r="B4625" i="11"/>
  <c r="B4624" i="11"/>
  <c r="B4623" i="11"/>
  <c r="B4622" i="11"/>
  <c r="B4621" i="11"/>
  <c r="B4620" i="11"/>
  <c r="B4619" i="11"/>
  <c r="B4618" i="11"/>
  <c r="B4617" i="11"/>
  <c r="B4616" i="11"/>
  <c r="B4615" i="11"/>
  <c r="B4614" i="11"/>
  <c r="B4613" i="11"/>
  <c r="B4612" i="11"/>
  <c r="B4611" i="11"/>
  <c r="B4610" i="11"/>
  <c r="B4609" i="11"/>
  <c r="B4608" i="11"/>
  <c r="B4607" i="11"/>
  <c r="B4606" i="11"/>
  <c r="B4605" i="11"/>
  <c r="B4604" i="11"/>
  <c r="B4603" i="11"/>
  <c r="B4602" i="11"/>
  <c r="B4601" i="11"/>
  <c r="B4600" i="11"/>
  <c r="B4599" i="11"/>
  <c r="B4598" i="11"/>
  <c r="B4597" i="11"/>
  <c r="B4596" i="11"/>
  <c r="B4595" i="11"/>
  <c r="B4594" i="11"/>
  <c r="B4593" i="11"/>
  <c r="B4592" i="11"/>
  <c r="B4591" i="11"/>
  <c r="B4590" i="11"/>
  <c r="B4589" i="11"/>
  <c r="B4588" i="11"/>
  <c r="B4587" i="11"/>
  <c r="B4586" i="11"/>
  <c r="B4585" i="11"/>
  <c r="B4584" i="11"/>
  <c r="B4583" i="11"/>
  <c r="B4582" i="11"/>
  <c r="B4581" i="11"/>
  <c r="B4580" i="11"/>
  <c r="B4579" i="11"/>
  <c r="B4578" i="11"/>
  <c r="B4577" i="11"/>
  <c r="B4576" i="11"/>
  <c r="B4575" i="11"/>
  <c r="B4574" i="11"/>
  <c r="B4573" i="11"/>
  <c r="B4572" i="11"/>
  <c r="B4571" i="11"/>
  <c r="B4570" i="11"/>
  <c r="B4569" i="11"/>
  <c r="B4568" i="11"/>
  <c r="B4567" i="11"/>
  <c r="B4566" i="11"/>
  <c r="B4565" i="11"/>
  <c r="B4564" i="11"/>
  <c r="B4563" i="11"/>
  <c r="B4562" i="11"/>
  <c r="B4561" i="11"/>
  <c r="B4560" i="11"/>
  <c r="B4559" i="11"/>
  <c r="B4558" i="11"/>
  <c r="B4557" i="11"/>
  <c r="B4556" i="11"/>
  <c r="B4555" i="11"/>
  <c r="B4554" i="11"/>
  <c r="B4553" i="11"/>
  <c r="B4552" i="11"/>
  <c r="B4551" i="11"/>
  <c r="B4550" i="11"/>
  <c r="B4549" i="11"/>
  <c r="B4548" i="11"/>
  <c r="B4547" i="11"/>
  <c r="B4546" i="11"/>
  <c r="B4545" i="11"/>
  <c r="B4544" i="11"/>
  <c r="B4543" i="11"/>
  <c r="B4542" i="11"/>
  <c r="B4541" i="11"/>
  <c r="B4540" i="11"/>
  <c r="B4539" i="11"/>
  <c r="B4538" i="11"/>
  <c r="B4537" i="11"/>
  <c r="B4536" i="11"/>
  <c r="B4535" i="11"/>
  <c r="B4534" i="11"/>
  <c r="B4533" i="11"/>
  <c r="B4532" i="11"/>
  <c r="B4531" i="11"/>
  <c r="B4530" i="11"/>
  <c r="B4529" i="11"/>
  <c r="B4528" i="11"/>
  <c r="B4527" i="11"/>
  <c r="B4526" i="11"/>
  <c r="B4525" i="11"/>
  <c r="B4524" i="11"/>
  <c r="B4523" i="11"/>
  <c r="B4522" i="11"/>
  <c r="B4521" i="11"/>
  <c r="B4520" i="11"/>
  <c r="B4519" i="11"/>
  <c r="B4518" i="11"/>
  <c r="B4517" i="11"/>
  <c r="B4516" i="11"/>
  <c r="B4515" i="11"/>
  <c r="B4514" i="11"/>
  <c r="B4513" i="11"/>
  <c r="B4512" i="11"/>
  <c r="B4511" i="11"/>
  <c r="B4510" i="11"/>
  <c r="B4509" i="11"/>
  <c r="B4508" i="11"/>
  <c r="B4507" i="11"/>
  <c r="B4506" i="11"/>
  <c r="B4505" i="11"/>
  <c r="B4504" i="11"/>
  <c r="B4503" i="11"/>
  <c r="B4502" i="11"/>
  <c r="B4501" i="11"/>
  <c r="B4500" i="11"/>
  <c r="B4499" i="11"/>
  <c r="B4498" i="11"/>
  <c r="B4497" i="11"/>
  <c r="B4496" i="11"/>
  <c r="B4495" i="11"/>
  <c r="B4494" i="11"/>
  <c r="B4493" i="11"/>
  <c r="B4492" i="11"/>
  <c r="B4491" i="11"/>
  <c r="B4490" i="11"/>
  <c r="B4489" i="11"/>
  <c r="B4488" i="11"/>
  <c r="B4487" i="11"/>
  <c r="B4486" i="11"/>
  <c r="B4485" i="11"/>
  <c r="B4484" i="11"/>
  <c r="B4483" i="11"/>
  <c r="B4482" i="11"/>
  <c r="B4481" i="11"/>
  <c r="B4480" i="11"/>
  <c r="B4479" i="11"/>
  <c r="B4478" i="11"/>
  <c r="B4477" i="11"/>
  <c r="B4476" i="11"/>
  <c r="B4475" i="11"/>
  <c r="B4474" i="11"/>
  <c r="B4473" i="11"/>
  <c r="B4472" i="11"/>
  <c r="B4471" i="11"/>
  <c r="B4470" i="11"/>
  <c r="B4469" i="11"/>
  <c r="B4468" i="11"/>
  <c r="B4467" i="11"/>
  <c r="B4466" i="11"/>
  <c r="B4465" i="11"/>
  <c r="B4464" i="11"/>
  <c r="B4463" i="11"/>
  <c r="B4462" i="11"/>
  <c r="B4461" i="11"/>
  <c r="B4460" i="11"/>
  <c r="B4459" i="11"/>
  <c r="B4458" i="11"/>
  <c r="B4457" i="11"/>
  <c r="B4456" i="11"/>
  <c r="B4455" i="11"/>
  <c r="B4454" i="11"/>
  <c r="B4453" i="11"/>
  <c r="B4452" i="11"/>
  <c r="B4451" i="11"/>
  <c r="B4450" i="11"/>
  <c r="B4449" i="11"/>
  <c r="B4448" i="11"/>
  <c r="B4447" i="11"/>
  <c r="B4446" i="11"/>
  <c r="B4445" i="11"/>
  <c r="B4444" i="11"/>
  <c r="B4443" i="11"/>
  <c r="B4442" i="11"/>
  <c r="B4441" i="11"/>
  <c r="B4440" i="11"/>
  <c r="B4439" i="11"/>
  <c r="B4438" i="11"/>
  <c r="B4437" i="11"/>
  <c r="B4436" i="11"/>
  <c r="B4435" i="11"/>
  <c r="B4434" i="11"/>
  <c r="B4433" i="11"/>
  <c r="B4432" i="11"/>
  <c r="B4431" i="11"/>
  <c r="B4430" i="11"/>
  <c r="B4429" i="11"/>
  <c r="B4428" i="11"/>
  <c r="B4427" i="11"/>
  <c r="B4426" i="11"/>
  <c r="B4425" i="11"/>
  <c r="B4424" i="11"/>
  <c r="B4423" i="11"/>
  <c r="B4422" i="11"/>
  <c r="B4421" i="11"/>
  <c r="B4420" i="11"/>
  <c r="B4419" i="11"/>
  <c r="B4418" i="11"/>
  <c r="B4417" i="11"/>
  <c r="B4416" i="11"/>
  <c r="B4415" i="11"/>
  <c r="B4414" i="11"/>
  <c r="B4413" i="11"/>
  <c r="B4412" i="11"/>
  <c r="B4411" i="11"/>
  <c r="B4410" i="11"/>
  <c r="B4409" i="11"/>
  <c r="B4408" i="11"/>
  <c r="B4407" i="11"/>
  <c r="B4406" i="11"/>
  <c r="B4405" i="11"/>
  <c r="B4404" i="11"/>
  <c r="B4403" i="11"/>
  <c r="B4402" i="11"/>
  <c r="B4401" i="11"/>
  <c r="B4400" i="11"/>
  <c r="B4399" i="11"/>
  <c r="B4398" i="11"/>
  <c r="B4397" i="11"/>
  <c r="B4396" i="11"/>
  <c r="B4395" i="11"/>
  <c r="B4394" i="11"/>
  <c r="B4393" i="11"/>
  <c r="B4392" i="11"/>
  <c r="B4391" i="11"/>
  <c r="B4390" i="11"/>
  <c r="B4389" i="11"/>
  <c r="B4388" i="11"/>
  <c r="B4387" i="11"/>
  <c r="B4386" i="11"/>
  <c r="B4385" i="11"/>
  <c r="B4384" i="11"/>
  <c r="B4383" i="11"/>
  <c r="B4382" i="11"/>
  <c r="B4381" i="11"/>
  <c r="B4380" i="11"/>
  <c r="B4379" i="11"/>
  <c r="B4378" i="11"/>
  <c r="B4377" i="11"/>
  <c r="B4376" i="11"/>
  <c r="B4375" i="11"/>
  <c r="B4374" i="11"/>
  <c r="B4373" i="11"/>
  <c r="B4372" i="11"/>
  <c r="B4371" i="11"/>
  <c r="B4370" i="11"/>
  <c r="B4369" i="11"/>
  <c r="B4368" i="11"/>
  <c r="B4367" i="11"/>
  <c r="B4366" i="11"/>
  <c r="B4365" i="11"/>
  <c r="B4364" i="11"/>
  <c r="B4363" i="11"/>
  <c r="B4362" i="11"/>
  <c r="B4361" i="11"/>
  <c r="B4360" i="11"/>
  <c r="B4359" i="11"/>
  <c r="B4358" i="11"/>
  <c r="B4357" i="11"/>
  <c r="B4356" i="11"/>
  <c r="B4355" i="11"/>
  <c r="B4354" i="11"/>
  <c r="B4353" i="11"/>
  <c r="B4352" i="11"/>
  <c r="B4351" i="11"/>
  <c r="B4350" i="11"/>
  <c r="B4349" i="11"/>
  <c r="B4348" i="11"/>
  <c r="B4347" i="11"/>
  <c r="B4346" i="11"/>
  <c r="B4345" i="11"/>
  <c r="B4344" i="11"/>
  <c r="B4343" i="11"/>
  <c r="B4342" i="11"/>
  <c r="B4341" i="11"/>
  <c r="B4340" i="11"/>
  <c r="B4339" i="11"/>
  <c r="B4338" i="11"/>
  <c r="B4337" i="11"/>
  <c r="B4336" i="11"/>
  <c r="B4335" i="11"/>
  <c r="B4334" i="11"/>
  <c r="B4333" i="11"/>
  <c r="B4332" i="11"/>
  <c r="B4331" i="11"/>
  <c r="B4330" i="11"/>
  <c r="B4329" i="11"/>
  <c r="B4328" i="11"/>
  <c r="B4327" i="11"/>
  <c r="B4326" i="11"/>
  <c r="B4325" i="11"/>
  <c r="B4324" i="11"/>
  <c r="B4323" i="11"/>
  <c r="B4322" i="11"/>
  <c r="B4321" i="11"/>
  <c r="B4320" i="11"/>
  <c r="B4319" i="11"/>
  <c r="B4318" i="11"/>
  <c r="B4317" i="11"/>
  <c r="B4316" i="11"/>
  <c r="B4315" i="11"/>
  <c r="B4314" i="11"/>
  <c r="B4313" i="11"/>
  <c r="B4312" i="11"/>
  <c r="B4311" i="11"/>
  <c r="B4310" i="11"/>
  <c r="B4309" i="11"/>
  <c r="B4308" i="11"/>
  <c r="B4307" i="11"/>
  <c r="B4306" i="11"/>
  <c r="B4305" i="11"/>
  <c r="B4304" i="11"/>
  <c r="B4303" i="11"/>
  <c r="B4302" i="11"/>
  <c r="B4301" i="11"/>
  <c r="B4300" i="11"/>
  <c r="B4299" i="11"/>
  <c r="B4298" i="11"/>
  <c r="B4297" i="11"/>
  <c r="B4296" i="11"/>
  <c r="B4295" i="11"/>
  <c r="B4294" i="11"/>
  <c r="B4293" i="11"/>
  <c r="B4292" i="11"/>
  <c r="B4291" i="11"/>
  <c r="B4290" i="11"/>
  <c r="B4289" i="11"/>
  <c r="B4288" i="11"/>
  <c r="B4287" i="11"/>
  <c r="B4286" i="11"/>
  <c r="B4285" i="11"/>
  <c r="B4284" i="11"/>
  <c r="B4283" i="11"/>
  <c r="B4282" i="11"/>
  <c r="B4281" i="11"/>
  <c r="B4280" i="11"/>
  <c r="B4279" i="11"/>
  <c r="B4278" i="11"/>
  <c r="B4277" i="11"/>
  <c r="B4276" i="11"/>
  <c r="B4275" i="11"/>
  <c r="B4274" i="11"/>
  <c r="B4273" i="11"/>
  <c r="B4272" i="11"/>
  <c r="B4271" i="11"/>
  <c r="B4270" i="11"/>
  <c r="B4269" i="11"/>
  <c r="B4268" i="11"/>
  <c r="B4267" i="11"/>
  <c r="B4266" i="11"/>
  <c r="B4265" i="11"/>
  <c r="B4264" i="11"/>
  <c r="B4263" i="11"/>
  <c r="B4262" i="11"/>
  <c r="B4261" i="11"/>
  <c r="B4260" i="11"/>
  <c r="B4259" i="11"/>
  <c r="B4258" i="11"/>
  <c r="B4257" i="11"/>
  <c r="B4256" i="11"/>
  <c r="B4255" i="11"/>
  <c r="B4254" i="11"/>
  <c r="B4253" i="11"/>
  <c r="B4252" i="11"/>
  <c r="B4251" i="11"/>
  <c r="B4250" i="11"/>
  <c r="B4249" i="11"/>
  <c r="B4248" i="11"/>
  <c r="B4247" i="11"/>
  <c r="B4246" i="11"/>
  <c r="B4245" i="11"/>
  <c r="B4244" i="11"/>
  <c r="B4243" i="11"/>
  <c r="B4242" i="11"/>
  <c r="B4241" i="11"/>
  <c r="B4240" i="11"/>
  <c r="B4239" i="11"/>
  <c r="B4238" i="11"/>
  <c r="B4237" i="11"/>
  <c r="B4236" i="11"/>
  <c r="B4235" i="11"/>
  <c r="B4234" i="11"/>
  <c r="B4233" i="11"/>
  <c r="B4232" i="11"/>
  <c r="B4231" i="11"/>
  <c r="B4230" i="11"/>
  <c r="B4229" i="11"/>
  <c r="B4228" i="11"/>
  <c r="B4227" i="11"/>
  <c r="B4226" i="11"/>
  <c r="B4225" i="11"/>
  <c r="B4224" i="11"/>
  <c r="B4223" i="11"/>
  <c r="B4222" i="11"/>
  <c r="B4221" i="11"/>
  <c r="B4220" i="11"/>
  <c r="B4219" i="11"/>
  <c r="B4218" i="11"/>
  <c r="B4217" i="11"/>
  <c r="B4216" i="11"/>
  <c r="B4215" i="11"/>
  <c r="B4214" i="11"/>
  <c r="B4213" i="11"/>
  <c r="B4212" i="11"/>
  <c r="B4211" i="11"/>
  <c r="B4210" i="11"/>
  <c r="B4209" i="11"/>
  <c r="B4208" i="11"/>
  <c r="B4207" i="11"/>
  <c r="B4206" i="11"/>
  <c r="B4205" i="11"/>
  <c r="B4204" i="11"/>
  <c r="B4203" i="11"/>
  <c r="B4202" i="11"/>
  <c r="B4201" i="11"/>
  <c r="B4200" i="11"/>
  <c r="B4199" i="11"/>
  <c r="B4198" i="11"/>
  <c r="B4197" i="11"/>
  <c r="B4196" i="11"/>
  <c r="B4195" i="11"/>
  <c r="B4194" i="11"/>
  <c r="B4193" i="11"/>
  <c r="B4192" i="11"/>
  <c r="B4191" i="11"/>
  <c r="B4190" i="11"/>
  <c r="B4189" i="11"/>
  <c r="B4188" i="11"/>
  <c r="B4187" i="11"/>
  <c r="B4186" i="11"/>
  <c r="B4185" i="11"/>
  <c r="B4184" i="11"/>
  <c r="B4183" i="11"/>
  <c r="B4182" i="11"/>
  <c r="B4181" i="11"/>
  <c r="B4180" i="11"/>
  <c r="B4179" i="11"/>
  <c r="B4178" i="11"/>
  <c r="B4177" i="11"/>
  <c r="B4176" i="11"/>
  <c r="B4175" i="11"/>
  <c r="B4174" i="11"/>
  <c r="B4173" i="11"/>
  <c r="B4172" i="11"/>
  <c r="B4171" i="11"/>
  <c r="B4170" i="11"/>
  <c r="B4169" i="11"/>
  <c r="B4168" i="11"/>
  <c r="B4167" i="11"/>
  <c r="B4166" i="11"/>
  <c r="B4165" i="11"/>
  <c r="B4164" i="11"/>
  <c r="B4163" i="11"/>
  <c r="B4162" i="11"/>
  <c r="B4161" i="11"/>
  <c r="B4160" i="11"/>
  <c r="B4159" i="11"/>
  <c r="B4158" i="11"/>
  <c r="B4157" i="11"/>
  <c r="B4156" i="11"/>
  <c r="B4155" i="11"/>
  <c r="B4154" i="11"/>
  <c r="B4153" i="11"/>
  <c r="B4152" i="11"/>
  <c r="B4151" i="11"/>
  <c r="B4150" i="11"/>
  <c r="B4149" i="11"/>
  <c r="B4148" i="11"/>
  <c r="B4147" i="11"/>
  <c r="B4146" i="11"/>
  <c r="B4145" i="11"/>
  <c r="B4144" i="11"/>
  <c r="B4143" i="11"/>
  <c r="B4142" i="11"/>
  <c r="B4141" i="11"/>
  <c r="B4140" i="11"/>
  <c r="B4139" i="11"/>
  <c r="B4138" i="11"/>
  <c r="B4137" i="11"/>
  <c r="B4136" i="11"/>
  <c r="B4135" i="11"/>
  <c r="B4134" i="11"/>
  <c r="B4133" i="11"/>
  <c r="B4132" i="11"/>
  <c r="B4131" i="11"/>
  <c r="B4130" i="11"/>
  <c r="B4129" i="11"/>
  <c r="B4128" i="11"/>
  <c r="B4127" i="11"/>
  <c r="B4126" i="11"/>
  <c r="B4125" i="11"/>
  <c r="B4124" i="11"/>
  <c r="B4123" i="11"/>
  <c r="B4122" i="11"/>
  <c r="B4121" i="11"/>
  <c r="B4120" i="11"/>
  <c r="B4119" i="11"/>
  <c r="B4118" i="11"/>
  <c r="B4117" i="11"/>
  <c r="B4116" i="11"/>
  <c r="B4115" i="11"/>
  <c r="B4114" i="11"/>
  <c r="B4113" i="11"/>
  <c r="B4112" i="11"/>
  <c r="B4111" i="11"/>
  <c r="B4110" i="11"/>
  <c r="B4109" i="11"/>
  <c r="B4108" i="11"/>
  <c r="B4107" i="11"/>
  <c r="B4106" i="11"/>
  <c r="B4105" i="11"/>
  <c r="B4104" i="11"/>
  <c r="B4103" i="11"/>
  <c r="B4102" i="11"/>
  <c r="B4101" i="11"/>
  <c r="B4100" i="11"/>
  <c r="B4099" i="11"/>
  <c r="B4098" i="11"/>
  <c r="B4097" i="11"/>
  <c r="B4096" i="11"/>
  <c r="B4095" i="11"/>
  <c r="B4094" i="11"/>
  <c r="B4093" i="11"/>
  <c r="B4092" i="11"/>
  <c r="B4091" i="11"/>
  <c r="B4090" i="11"/>
  <c r="B4089" i="11"/>
  <c r="B4088" i="11"/>
  <c r="B4087" i="11"/>
  <c r="B4086" i="11"/>
  <c r="B4085" i="11"/>
  <c r="B4084" i="11"/>
  <c r="B4083" i="11"/>
  <c r="B4082" i="11"/>
  <c r="B4081" i="11"/>
  <c r="B4080" i="11"/>
  <c r="B4079" i="11"/>
  <c r="B4078" i="11"/>
  <c r="B4077" i="11"/>
  <c r="B4076" i="11"/>
  <c r="B4075" i="11"/>
  <c r="B4074" i="11"/>
  <c r="B4073" i="11"/>
  <c r="B4072" i="11"/>
  <c r="B4071" i="11"/>
  <c r="B4070" i="11"/>
  <c r="B4069" i="11"/>
  <c r="B4068" i="11"/>
  <c r="B4067" i="11"/>
  <c r="B4066" i="11"/>
  <c r="B4065" i="11"/>
  <c r="B4064" i="11"/>
  <c r="B4063" i="11"/>
  <c r="B4062" i="11"/>
  <c r="B4061" i="11"/>
  <c r="B4060" i="11"/>
  <c r="B4059" i="11"/>
  <c r="B4058" i="11"/>
  <c r="B4057" i="11"/>
  <c r="B4056" i="11"/>
  <c r="B4055" i="11"/>
  <c r="B4054" i="11"/>
  <c r="B4053" i="11"/>
  <c r="B4052" i="11"/>
  <c r="B4051" i="11"/>
  <c r="B4050" i="11"/>
  <c r="B4049" i="11"/>
  <c r="B4048" i="11"/>
  <c r="B4047" i="11"/>
  <c r="B4046" i="11"/>
  <c r="B4045" i="11"/>
  <c r="B4044" i="11"/>
  <c r="B4043" i="11"/>
  <c r="B4042" i="11"/>
  <c r="B4041" i="11"/>
  <c r="B4040" i="11"/>
  <c r="B4039" i="11"/>
  <c r="B4038" i="11"/>
  <c r="B4037" i="11"/>
  <c r="B4036" i="11"/>
  <c r="B4035" i="11"/>
  <c r="B4034" i="11"/>
  <c r="B4033" i="11"/>
  <c r="B4032" i="11"/>
  <c r="B4031" i="11"/>
  <c r="B4030" i="11"/>
  <c r="B4029" i="11"/>
  <c r="B4028" i="11"/>
  <c r="B4027" i="11"/>
  <c r="B4026" i="11"/>
  <c r="B4025" i="11"/>
  <c r="B4024" i="11"/>
  <c r="B4023" i="11"/>
  <c r="B4022" i="11"/>
  <c r="B4021" i="11"/>
  <c r="B4020" i="11"/>
  <c r="B4019" i="11"/>
  <c r="B4018" i="11"/>
  <c r="B4017" i="11"/>
  <c r="B4016" i="11"/>
  <c r="B4015" i="11"/>
  <c r="B4014" i="11"/>
  <c r="B4013" i="11"/>
  <c r="B4012" i="11"/>
  <c r="B4011" i="11"/>
  <c r="B4010" i="11"/>
  <c r="B4009" i="11"/>
  <c r="B4008" i="11"/>
  <c r="B4007" i="11"/>
  <c r="B4006" i="11"/>
  <c r="B4005" i="11"/>
  <c r="B4004" i="11"/>
  <c r="B4003" i="11"/>
  <c r="B4002" i="11"/>
  <c r="B4001" i="11"/>
  <c r="B4000" i="11"/>
  <c r="B3999" i="11"/>
  <c r="B3998" i="11"/>
  <c r="B3997" i="11"/>
  <c r="B3996" i="11"/>
  <c r="B3995" i="11"/>
  <c r="B3994" i="11"/>
  <c r="B3993" i="11"/>
  <c r="B3992" i="11"/>
  <c r="B3991" i="11"/>
  <c r="B3990" i="11"/>
  <c r="B3989" i="11"/>
  <c r="B3988" i="11"/>
  <c r="B3987" i="11"/>
  <c r="B3986" i="11"/>
  <c r="B3985" i="11"/>
  <c r="B3984" i="11"/>
  <c r="B3983" i="11"/>
  <c r="B3982" i="11"/>
  <c r="B3981" i="11"/>
  <c r="B3980" i="11"/>
  <c r="B3979" i="11"/>
  <c r="B3978" i="11"/>
  <c r="B3977" i="11"/>
  <c r="B3976" i="11"/>
  <c r="B3975" i="11"/>
  <c r="B3974" i="11"/>
  <c r="B3973" i="11"/>
  <c r="B3972" i="11"/>
  <c r="B3971" i="11"/>
  <c r="B3970" i="11"/>
  <c r="B3969" i="11"/>
  <c r="B3968" i="11"/>
  <c r="B3967" i="11"/>
  <c r="B3966" i="11"/>
  <c r="B3965" i="11"/>
  <c r="B3964" i="11"/>
  <c r="B3963" i="11"/>
  <c r="B3962" i="11"/>
  <c r="B3961" i="11"/>
  <c r="B3960" i="11"/>
  <c r="B3959" i="11"/>
  <c r="B3958" i="11"/>
  <c r="B3957" i="11"/>
  <c r="B3956" i="11"/>
  <c r="B3955" i="11"/>
  <c r="B3954" i="11"/>
  <c r="B3953" i="11"/>
  <c r="B3952" i="11"/>
  <c r="B3951" i="11"/>
  <c r="B3950" i="11"/>
  <c r="B3949" i="11"/>
  <c r="B3948" i="11"/>
  <c r="B3947" i="11"/>
  <c r="B3946" i="11"/>
  <c r="B3945" i="11"/>
  <c r="B3944" i="11"/>
  <c r="B3943" i="11"/>
  <c r="B3942" i="11"/>
  <c r="B3941" i="11"/>
  <c r="B3940" i="11"/>
  <c r="B3939" i="11"/>
  <c r="B3938" i="11"/>
  <c r="B3937" i="11"/>
  <c r="B3936" i="11"/>
  <c r="B3935" i="11"/>
  <c r="B3934" i="11"/>
  <c r="B3933" i="11"/>
  <c r="B3932" i="11"/>
  <c r="B3931" i="11"/>
  <c r="B3930" i="11"/>
  <c r="B3929" i="11"/>
  <c r="B3928" i="11"/>
  <c r="B3927" i="11"/>
  <c r="B3926" i="11"/>
  <c r="B3925" i="11"/>
  <c r="B3924" i="11"/>
  <c r="B3923" i="11"/>
  <c r="B3922" i="11"/>
  <c r="B3921" i="11"/>
  <c r="B3920" i="11"/>
  <c r="B3919" i="11"/>
  <c r="B3918" i="11"/>
  <c r="B3917" i="11"/>
  <c r="B3916" i="11"/>
  <c r="B3915" i="11"/>
  <c r="B3914" i="11"/>
  <c r="B3913" i="11"/>
  <c r="B3912" i="11"/>
  <c r="B3911" i="11"/>
  <c r="B3910" i="11"/>
  <c r="B3909" i="11"/>
  <c r="B3908" i="11"/>
  <c r="B3907" i="11"/>
  <c r="B3906" i="11"/>
  <c r="B3905" i="11"/>
  <c r="B3904" i="11"/>
  <c r="B3903" i="11"/>
  <c r="B3902" i="11"/>
  <c r="B3901" i="11"/>
  <c r="B3900" i="11"/>
  <c r="B3899" i="11"/>
  <c r="B3898" i="11"/>
  <c r="B3897" i="11"/>
  <c r="B3896" i="11"/>
  <c r="B3895" i="11"/>
  <c r="B3894" i="11"/>
  <c r="B3893" i="11"/>
  <c r="B3892" i="11"/>
  <c r="B3891" i="11"/>
  <c r="B3890" i="11"/>
  <c r="B3889" i="11"/>
  <c r="B3888" i="11"/>
  <c r="B3887" i="11"/>
  <c r="B3886" i="11"/>
  <c r="B3885" i="11"/>
  <c r="B3884" i="11"/>
  <c r="B3883" i="11"/>
  <c r="B3882" i="11"/>
  <c r="B3881" i="11"/>
  <c r="B3880" i="11"/>
  <c r="B3879" i="11"/>
  <c r="B3878" i="11"/>
  <c r="B3877" i="11"/>
  <c r="B3876" i="11"/>
  <c r="B3875" i="11"/>
  <c r="B3874" i="11"/>
  <c r="B3873" i="11"/>
  <c r="B3872" i="11"/>
  <c r="B3871" i="11"/>
  <c r="B3870" i="11"/>
  <c r="B3869" i="11"/>
  <c r="B3868" i="11"/>
  <c r="B3867" i="11"/>
  <c r="B3866" i="11"/>
  <c r="B3865" i="11"/>
  <c r="B3864" i="11"/>
  <c r="B3863" i="11"/>
  <c r="B3862" i="11"/>
  <c r="B3861" i="11"/>
  <c r="B3860" i="11"/>
  <c r="B3859" i="11"/>
  <c r="B3858" i="11"/>
  <c r="B3857" i="11"/>
  <c r="B3856" i="11"/>
  <c r="B3855" i="11"/>
  <c r="B3854" i="11"/>
  <c r="B3853" i="11"/>
  <c r="B3852" i="11"/>
  <c r="B3851" i="11"/>
  <c r="B3850" i="11"/>
  <c r="B3849" i="11"/>
  <c r="B3848" i="11"/>
  <c r="B3847" i="11"/>
  <c r="B3846" i="11"/>
  <c r="B3845" i="11"/>
  <c r="B3844" i="11"/>
  <c r="B3843" i="11"/>
  <c r="B3842" i="11"/>
  <c r="B3841" i="11"/>
  <c r="B3840" i="11"/>
  <c r="B3839" i="11"/>
  <c r="B3838" i="11"/>
  <c r="B3837" i="11"/>
  <c r="B3836" i="11"/>
  <c r="B3835" i="11"/>
  <c r="B3834" i="11"/>
  <c r="B3833" i="11"/>
  <c r="B3832" i="11"/>
  <c r="B3831" i="11"/>
  <c r="B3830" i="11"/>
  <c r="B3829" i="11"/>
  <c r="B3828" i="11"/>
  <c r="B3827" i="11"/>
  <c r="B3826" i="11"/>
  <c r="B3825" i="11"/>
  <c r="B3824" i="11"/>
  <c r="B3823" i="11"/>
  <c r="B3822" i="11"/>
  <c r="B3821" i="11"/>
  <c r="B3820" i="11"/>
  <c r="B3819" i="11"/>
  <c r="B3818" i="11"/>
  <c r="B3817" i="11"/>
  <c r="B3816" i="11"/>
  <c r="B3815" i="11"/>
  <c r="B3814" i="11"/>
  <c r="B3813" i="11"/>
  <c r="B3812" i="11"/>
  <c r="B3811" i="11"/>
  <c r="B3810" i="11"/>
  <c r="B3809" i="11"/>
  <c r="B3808" i="11"/>
  <c r="B3807" i="11"/>
  <c r="B3806" i="11"/>
  <c r="B3805" i="11"/>
  <c r="B3804" i="11"/>
  <c r="B3803" i="11"/>
  <c r="B3802" i="11"/>
  <c r="B3801" i="11"/>
  <c r="B3800" i="11"/>
  <c r="B3799" i="11"/>
  <c r="B3798" i="11"/>
  <c r="B3797" i="11"/>
  <c r="B3796" i="11"/>
  <c r="B3795" i="11"/>
  <c r="B3794" i="11"/>
  <c r="B3793" i="11"/>
  <c r="B3792" i="11"/>
  <c r="B3791" i="11"/>
  <c r="B3790" i="11"/>
  <c r="B3789" i="11"/>
  <c r="B3788" i="11"/>
  <c r="B3787" i="11"/>
  <c r="B3786" i="11"/>
  <c r="B3785" i="11"/>
  <c r="B3784" i="11"/>
  <c r="B3783" i="11"/>
  <c r="B3782" i="11"/>
  <c r="B3781" i="11"/>
  <c r="B3780" i="11"/>
  <c r="B3779" i="11"/>
  <c r="B3778" i="11"/>
  <c r="B3777" i="11"/>
  <c r="B3776" i="11"/>
  <c r="B3775" i="11"/>
  <c r="B3774" i="11"/>
  <c r="B3773" i="11"/>
  <c r="B3772" i="11"/>
  <c r="B3771" i="11"/>
  <c r="B3770" i="11"/>
  <c r="B3769" i="11"/>
  <c r="B3768" i="11"/>
  <c r="B3767" i="11"/>
  <c r="B3766" i="11"/>
  <c r="B3765" i="11"/>
  <c r="B3764" i="11"/>
  <c r="B3763" i="11"/>
  <c r="B3762" i="11"/>
  <c r="B3761" i="11"/>
  <c r="B3760" i="11"/>
  <c r="B3759" i="11"/>
  <c r="B3758" i="11"/>
  <c r="B3757" i="11"/>
  <c r="B3756" i="11"/>
  <c r="B3755" i="11"/>
  <c r="B3754" i="11"/>
  <c r="B3753" i="11"/>
  <c r="B3752" i="11"/>
  <c r="B3751" i="11"/>
  <c r="B3750" i="11"/>
  <c r="B3749" i="11"/>
  <c r="B3748" i="11"/>
  <c r="B3745" i="11"/>
  <c r="B3744" i="11"/>
  <c r="B3743" i="11"/>
  <c r="B3742" i="11"/>
  <c r="B3741" i="11"/>
  <c r="B3740" i="11"/>
  <c r="B3739" i="11"/>
  <c r="B3738" i="11"/>
  <c r="B3737" i="11"/>
  <c r="B3736" i="11"/>
  <c r="B3735" i="11"/>
  <c r="B3734" i="11"/>
  <c r="B3733" i="11"/>
  <c r="B3732" i="11"/>
  <c r="B3731" i="11"/>
  <c r="B3730" i="11"/>
  <c r="B3729" i="11"/>
  <c r="B3728" i="11"/>
  <c r="B3727" i="11"/>
  <c r="B3726" i="11"/>
  <c r="B3725" i="11"/>
  <c r="B3724" i="11"/>
  <c r="B3723" i="11"/>
  <c r="B3722" i="11"/>
  <c r="B3721" i="11"/>
  <c r="B3720" i="11"/>
  <c r="B3719" i="11"/>
  <c r="B3718" i="11"/>
  <c r="B3717" i="11"/>
  <c r="B3716" i="11"/>
  <c r="B3715" i="11"/>
  <c r="B3714" i="11"/>
  <c r="B3713" i="11"/>
  <c r="B3712" i="11"/>
  <c r="B3711" i="11"/>
  <c r="B3710" i="11"/>
  <c r="B3709" i="11"/>
  <c r="B3708" i="11"/>
  <c r="B3707" i="11"/>
  <c r="B3706" i="11"/>
  <c r="B3705" i="11"/>
  <c r="B3704" i="11"/>
  <c r="B3703" i="11"/>
  <c r="B3702" i="11"/>
  <c r="B3701" i="11"/>
  <c r="B3700" i="11"/>
  <c r="B3698" i="11"/>
  <c r="B3697" i="11"/>
  <c r="B3696" i="11"/>
  <c r="B3695" i="11"/>
  <c r="B3694" i="11"/>
  <c r="B3693" i="11"/>
  <c r="B3692" i="11"/>
  <c r="B3691" i="11"/>
  <c r="B3690" i="11"/>
  <c r="B3689" i="11"/>
  <c r="B3688" i="11"/>
  <c r="B3686" i="11"/>
  <c r="B3685" i="11"/>
  <c r="B3684" i="11"/>
  <c r="B3683" i="11"/>
  <c r="B3682" i="11"/>
  <c r="B3681" i="11"/>
  <c r="B3680" i="11"/>
  <c r="B3679" i="11"/>
  <c r="B3678" i="11"/>
  <c r="B3677" i="11"/>
  <c r="B3676" i="11"/>
  <c r="B3675" i="11"/>
  <c r="B3674" i="11"/>
  <c r="B3673" i="11"/>
  <c r="B3672" i="11"/>
  <c r="B3671" i="11"/>
  <c r="B3670" i="11"/>
  <c r="B3669" i="11"/>
  <c r="B3668" i="11"/>
  <c r="B3667" i="11"/>
  <c r="B3666" i="11"/>
  <c r="B3665" i="11"/>
  <c r="B3664" i="11"/>
  <c r="B3663" i="11"/>
  <c r="B3662" i="11"/>
  <c r="B3661" i="11"/>
  <c r="B3660" i="11"/>
  <c r="B3659" i="11"/>
  <c r="B3658" i="11"/>
  <c r="B3657" i="11"/>
  <c r="B3656" i="11"/>
  <c r="B3655" i="11"/>
  <c r="B3654" i="11"/>
  <c r="B3653" i="11"/>
  <c r="B3652" i="11"/>
  <c r="B3651" i="11"/>
  <c r="B3650" i="11"/>
  <c r="B3649" i="11"/>
  <c r="B3648" i="11"/>
  <c r="B3647" i="11"/>
  <c r="B3646" i="11"/>
  <c r="B3645" i="11"/>
  <c r="B3644" i="11"/>
  <c r="B3643" i="11"/>
  <c r="B3642" i="11"/>
  <c r="B3641" i="11"/>
  <c r="B3640" i="11"/>
  <c r="B3639" i="11"/>
  <c r="B3638" i="11"/>
  <c r="B3637" i="11"/>
  <c r="B3636" i="11"/>
  <c r="B3635" i="11"/>
  <c r="B3634" i="11"/>
  <c r="B3633" i="11"/>
  <c r="B3632" i="11"/>
  <c r="B3631" i="11"/>
  <c r="B3630" i="11"/>
  <c r="B3629" i="11"/>
  <c r="B3628" i="11"/>
  <c r="B3627" i="11"/>
  <c r="B3626" i="11"/>
  <c r="B3625" i="11"/>
  <c r="B3624" i="11"/>
  <c r="B3623" i="11"/>
  <c r="B3622" i="11"/>
  <c r="B3621" i="11"/>
  <c r="B3620" i="11"/>
  <c r="B3619" i="11"/>
  <c r="B3618" i="11"/>
  <c r="B3617" i="11"/>
  <c r="B3616" i="11"/>
  <c r="B3615" i="11"/>
  <c r="B3614" i="11"/>
  <c r="B3613" i="11"/>
  <c r="B3612" i="11"/>
  <c r="B3611" i="11"/>
  <c r="B3610" i="11"/>
  <c r="B3609" i="11"/>
  <c r="B3608" i="11"/>
  <c r="B3607" i="11"/>
  <c r="B3606" i="11"/>
  <c r="B3605" i="11"/>
  <c r="B3604" i="11"/>
  <c r="B3603" i="11"/>
  <c r="B3602" i="11"/>
  <c r="B3601" i="11"/>
  <c r="B3600" i="11"/>
  <c r="B3599" i="11"/>
  <c r="B3598" i="11"/>
  <c r="B3597" i="11"/>
  <c r="B3596" i="11"/>
  <c r="B3595" i="11"/>
  <c r="B3594" i="11"/>
  <c r="B3593" i="11"/>
  <c r="B3592" i="11"/>
  <c r="B3591" i="11"/>
  <c r="B3590" i="11"/>
  <c r="B3589" i="11"/>
  <c r="B3588" i="11"/>
  <c r="B3587" i="11"/>
  <c r="B3586" i="11"/>
  <c r="B3585" i="11"/>
  <c r="B3584" i="11"/>
  <c r="B3583" i="11"/>
  <c r="B3582" i="11"/>
  <c r="B3581" i="11"/>
  <c r="B3580" i="11"/>
  <c r="B3579" i="11"/>
  <c r="B3578" i="11"/>
  <c r="B3577" i="11"/>
  <c r="B3576" i="11"/>
  <c r="B3575" i="11"/>
  <c r="B3574" i="11"/>
  <c r="B3573" i="11"/>
  <c r="B3572" i="11"/>
  <c r="B3571" i="11"/>
  <c r="B3570" i="11"/>
  <c r="B3569" i="11"/>
  <c r="B3568" i="11"/>
  <c r="B3567" i="11"/>
  <c r="B3566" i="11"/>
  <c r="B3565" i="11"/>
  <c r="B3564" i="11"/>
  <c r="B3563" i="11"/>
  <c r="B3562" i="11"/>
  <c r="B3561" i="11"/>
  <c r="B3560" i="11"/>
  <c r="B3559" i="11"/>
  <c r="B3558" i="11"/>
  <c r="B3557" i="11"/>
  <c r="B3556" i="11"/>
  <c r="B3555" i="11"/>
  <c r="B3554" i="11"/>
  <c r="B3553" i="11"/>
  <c r="B3552" i="11"/>
  <c r="B3551" i="11"/>
  <c r="B3550" i="11"/>
  <c r="B3549" i="11"/>
  <c r="B3548" i="11"/>
  <c r="B3547" i="11"/>
  <c r="B3546" i="11"/>
  <c r="B3545" i="11"/>
  <c r="B3544" i="11"/>
  <c r="B3543" i="11"/>
  <c r="B3542" i="11"/>
  <c r="B3541" i="11"/>
  <c r="B3540" i="11"/>
  <c r="B3539" i="11"/>
  <c r="B3538" i="11"/>
  <c r="B3537" i="11"/>
  <c r="B3536" i="11"/>
  <c r="B3535" i="11"/>
  <c r="B3534" i="11"/>
  <c r="B3533" i="11"/>
  <c r="B3532" i="11"/>
  <c r="B3531" i="11"/>
  <c r="B3530" i="11"/>
  <c r="B3529" i="11"/>
  <c r="B3528" i="11"/>
  <c r="B3527" i="11"/>
  <c r="B3526" i="11"/>
  <c r="B3525" i="11"/>
  <c r="B3524" i="11"/>
  <c r="B3523" i="11"/>
  <c r="B3522" i="11"/>
  <c r="B3521" i="11"/>
  <c r="B3520" i="11"/>
  <c r="B3519" i="11"/>
  <c r="B3518" i="11"/>
  <c r="B3517" i="11"/>
  <c r="B3516" i="11"/>
  <c r="B3515" i="11"/>
  <c r="B3514" i="11"/>
  <c r="B3513" i="11"/>
  <c r="B3512" i="11"/>
  <c r="B3511" i="11"/>
  <c r="B3510" i="11"/>
  <c r="B3509" i="11"/>
  <c r="B3508" i="11"/>
  <c r="B3507" i="11"/>
  <c r="B3506" i="11"/>
  <c r="B3505" i="11"/>
  <c r="B3504" i="11"/>
  <c r="B3503" i="11"/>
  <c r="B3502" i="11"/>
  <c r="B3501" i="11"/>
  <c r="B3500" i="11"/>
  <c r="B3499" i="11"/>
  <c r="B3498" i="11"/>
  <c r="B3497" i="11"/>
  <c r="B3496" i="11"/>
  <c r="B3495" i="11"/>
  <c r="B3494" i="11"/>
  <c r="B3493" i="11"/>
  <c r="B3492" i="11"/>
  <c r="B3491" i="11"/>
  <c r="B3490" i="11"/>
  <c r="B3489" i="11"/>
  <c r="B3488" i="11"/>
  <c r="B3487" i="11"/>
  <c r="B3486" i="11"/>
  <c r="B3485" i="11"/>
  <c r="B3484" i="11"/>
  <c r="B3483" i="11"/>
  <c r="B3482" i="11"/>
  <c r="B3481" i="11"/>
  <c r="B3480" i="11"/>
  <c r="B3479" i="11"/>
  <c r="B3478" i="11"/>
  <c r="B3477" i="11"/>
  <c r="B3476" i="11"/>
  <c r="B3475" i="11"/>
  <c r="B3474" i="11"/>
  <c r="B3473" i="11"/>
  <c r="B3472" i="11"/>
  <c r="B3471" i="11"/>
  <c r="B3470" i="11"/>
  <c r="B3469" i="11"/>
  <c r="B3468" i="11"/>
  <c r="B3467" i="11"/>
  <c r="B3466" i="11"/>
  <c r="B3465" i="11"/>
  <c r="B3464" i="11"/>
  <c r="B3463" i="11"/>
  <c r="B3462" i="11"/>
  <c r="B3461" i="11"/>
  <c r="B3460" i="11"/>
  <c r="B3459" i="11"/>
  <c r="B3458" i="11"/>
  <c r="B3457" i="11"/>
  <c r="B3456" i="11"/>
  <c r="B3455" i="11"/>
  <c r="B3454" i="11"/>
  <c r="B3453" i="11"/>
  <c r="B3452" i="11"/>
  <c r="B3451" i="11"/>
  <c r="B3450" i="11"/>
  <c r="B3449" i="11"/>
  <c r="B3448" i="11"/>
  <c r="B3447" i="11"/>
  <c r="B3446" i="11"/>
  <c r="B3445" i="11"/>
  <c r="B3444" i="11"/>
  <c r="B3443" i="11"/>
  <c r="B3442" i="11"/>
  <c r="B3441" i="11"/>
  <c r="B3440" i="11"/>
  <c r="B3439" i="11"/>
  <c r="B3438" i="11"/>
  <c r="B3437" i="11"/>
  <c r="B3436" i="11"/>
  <c r="B3435" i="11"/>
  <c r="B3434" i="11"/>
  <c r="B3433" i="11"/>
  <c r="B3432" i="11"/>
  <c r="B3431" i="11"/>
  <c r="B3430" i="11"/>
  <c r="B3429" i="11"/>
  <c r="B3428" i="11"/>
  <c r="B3427" i="11"/>
  <c r="B3426" i="11"/>
  <c r="B3425" i="11"/>
  <c r="B3424" i="11"/>
  <c r="B3423" i="11"/>
  <c r="B3422" i="11"/>
  <c r="B3421" i="11"/>
  <c r="B3420" i="11"/>
  <c r="B3419" i="11"/>
  <c r="B3418" i="11"/>
  <c r="B3417" i="11"/>
  <c r="B3416" i="11"/>
  <c r="B3415" i="11"/>
  <c r="B3414" i="11"/>
  <c r="B3413" i="11"/>
  <c r="B3412" i="11"/>
  <c r="B3411" i="11"/>
  <c r="B3410" i="11"/>
  <c r="B3409" i="11"/>
  <c r="B3408" i="11"/>
  <c r="B3407" i="11"/>
  <c r="B3406" i="11"/>
  <c r="B3405" i="11"/>
  <c r="B3404" i="11"/>
  <c r="B3403" i="11"/>
  <c r="B3402" i="11"/>
  <c r="B3401" i="11"/>
  <c r="B3400" i="11"/>
  <c r="B3399" i="11"/>
  <c r="B3398" i="11"/>
  <c r="B3397" i="11"/>
  <c r="B3396" i="11"/>
  <c r="B3395" i="11"/>
  <c r="B3394" i="11"/>
  <c r="B3393" i="11"/>
  <c r="B3392" i="11"/>
  <c r="B3391" i="11"/>
  <c r="B3390" i="11"/>
  <c r="B3389" i="11"/>
  <c r="B3388" i="11"/>
  <c r="B3387" i="11"/>
  <c r="B3386" i="11"/>
  <c r="B3385" i="11"/>
  <c r="B3384" i="11"/>
  <c r="B3383" i="11"/>
  <c r="B3382" i="11"/>
  <c r="B3381" i="11"/>
  <c r="B3380" i="11"/>
  <c r="B3379" i="11"/>
  <c r="B3378" i="11"/>
  <c r="B3377" i="11"/>
  <c r="B3376" i="11"/>
  <c r="B3375" i="11"/>
  <c r="B3374" i="11"/>
  <c r="B3373" i="11"/>
  <c r="B3372" i="11"/>
  <c r="B3371" i="11"/>
  <c r="B3370" i="11"/>
  <c r="B3369" i="11"/>
  <c r="B3368" i="11"/>
  <c r="B3367" i="11"/>
  <c r="B3366" i="11"/>
  <c r="B3365" i="11"/>
  <c r="B3364" i="11"/>
  <c r="B3363" i="11"/>
  <c r="B3362" i="11"/>
  <c r="B3361" i="11"/>
  <c r="B3360" i="11"/>
  <c r="B3359" i="11"/>
  <c r="B3358" i="11"/>
  <c r="B3357" i="11"/>
  <c r="B3356" i="11"/>
  <c r="B3355" i="11"/>
  <c r="B3354" i="11"/>
  <c r="B3353" i="11"/>
  <c r="B3352" i="11"/>
  <c r="B3351" i="11"/>
  <c r="B3350" i="11"/>
  <c r="B3349" i="11"/>
  <c r="B3348" i="11"/>
  <c r="B3347" i="11"/>
  <c r="B3346" i="11"/>
  <c r="B3345" i="11"/>
  <c r="B3344" i="11"/>
  <c r="B3343" i="11"/>
  <c r="B3342" i="11"/>
  <c r="B3341" i="11"/>
  <c r="B3340" i="11"/>
  <c r="B3339" i="11"/>
  <c r="B3338" i="11"/>
  <c r="B3337" i="11"/>
  <c r="B3336" i="11"/>
  <c r="B3335" i="11"/>
  <c r="B3334" i="11"/>
  <c r="B3333" i="11"/>
  <c r="B3332" i="11"/>
  <c r="B3331" i="11"/>
  <c r="B3330" i="11"/>
  <c r="B3329" i="11"/>
  <c r="B3328" i="11"/>
  <c r="B3327" i="11"/>
  <c r="B3326" i="11"/>
  <c r="B3325" i="11"/>
  <c r="B3324" i="11"/>
  <c r="B3323" i="11"/>
  <c r="B3322" i="11"/>
  <c r="B3321" i="11"/>
  <c r="B3320" i="11"/>
  <c r="B3319" i="11"/>
  <c r="B3318" i="11"/>
  <c r="B3317" i="11"/>
  <c r="B3316" i="11"/>
  <c r="B3315" i="11"/>
  <c r="B3314" i="11"/>
  <c r="B3313" i="11"/>
  <c r="B3312" i="11"/>
  <c r="B3311" i="11"/>
  <c r="B3310" i="11"/>
  <c r="B3309" i="11"/>
  <c r="B3308" i="11"/>
  <c r="B3307" i="11"/>
  <c r="B3306" i="11"/>
  <c r="B3305" i="11"/>
  <c r="B3304" i="11"/>
  <c r="B3303" i="11"/>
  <c r="B3302" i="11"/>
  <c r="B3301" i="11"/>
  <c r="B3300" i="11"/>
  <c r="B3299" i="11"/>
  <c r="B3298" i="11"/>
  <c r="B3297" i="11"/>
  <c r="B3296" i="11"/>
  <c r="B3295" i="11"/>
  <c r="B3294" i="11"/>
  <c r="B3293" i="11"/>
  <c r="B3292" i="11"/>
  <c r="B3291" i="11"/>
  <c r="B3290" i="11"/>
  <c r="B3289" i="11"/>
  <c r="B3288" i="11"/>
  <c r="B3287" i="11"/>
  <c r="B3286" i="11"/>
  <c r="B3285" i="11"/>
  <c r="B3284" i="11"/>
  <c r="B3283" i="11"/>
  <c r="B3282" i="11"/>
  <c r="B3281" i="11"/>
  <c r="B3280" i="11"/>
  <c r="B3279" i="11"/>
  <c r="B3278" i="11"/>
  <c r="B3277" i="11"/>
  <c r="B3276" i="11"/>
  <c r="B3275" i="11"/>
  <c r="B3274" i="11"/>
  <c r="B3273" i="11"/>
  <c r="B3272" i="11"/>
  <c r="B3271" i="11"/>
  <c r="B3270" i="11"/>
  <c r="B3269" i="11"/>
  <c r="B3268" i="11"/>
  <c r="B3267" i="11"/>
  <c r="B3266" i="11"/>
  <c r="B3265" i="11"/>
  <c r="B3264" i="11"/>
  <c r="B3263" i="11"/>
  <c r="B3262" i="11"/>
  <c r="B3261" i="11"/>
  <c r="B3260" i="11"/>
  <c r="B3259" i="11"/>
  <c r="B3258" i="11"/>
  <c r="B3257" i="11"/>
  <c r="B3256" i="11"/>
  <c r="B3255" i="11"/>
  <c r="B3254" i="11"/>
  <c r="B3253" i="11"/>
  <c r="B3252" i="11"/>
  <c r="B3251" i="11"/>
  <c r="B3250" i="11"/>
  <c r="B3249" i="11"/>
  <c r="B3248" i="11"/>
  <c r="B3247" i="11"/>
  <c r="B3246" i="11"/>
  <c r="B3245" i="11"/>
  <c r="B3244" i="11"/>
  <c r="B3243" i="11"/>
  <c r="B3242" i="11"/>
  <c r="B3241" i="11"/>
  <c r="B3240" i="11"/>
  <c r="B3239" i="11"/>
  <c r="B3238" i="11"/>
  <c r="B3237" i="11"/>
  <c r="B3236" i="11"/>
  <c r="B3235" i="11"/>
  <c r="B3234" i="11"/>
  <c r="B3233" i="11"/>
  <c r="B3232" i="11"/>
  <c r="B3231" i="11"/>
  <c r="B3230" i="11"/>
  <c r="B3229" i="11"/>
  <c r="B2737" i="11"/>
  <c r="B2736" i="11"/>
  <c r="B2735" i="11"/>
  <c r="B2734" i="11"/>
  <c r="B2733" i="11"/>
  <c r="B2732" i="11"/>
  <c r="B2731" i="11"/>
  <c r="B2730" i="11"/>
  <c r="B2729" i="11"/>
  <c r="B2728" i="11"/>
  <c r="B2727" i="11"/>
  <c r="B2726" i="11"/>
  <c r="B2725" i="11"/>
  <c r="B2724" i="11"/>
  <c r="B2723" i="11"/>
  <c r="B2722" i="11"/>
  <c r="B2721" i="11"/>
  <c r="B2720" i="11"/>
  <c r="B2719" i="11"/>
  <c r="B2718" i="11"/>
  <c r="B2717" i="11"/>
  <c r="B2716" i="11"/>
  <c r="B2715" i="11"/>
  <c r="B2714" i="11"/>
  <c r="B2713" i="11"/>
  <c r="B2712" i="11"/>
  <c r="B2711" i="11"/>
  <c r="B2710" i="11"/>
  <c r="B2709" i="11"/>
  <c r="B2708" i="11"/>
  <c r="B2707" i="11"/>
  <c r="B2706" i="11"/>
  <c r="B2705" i="11"/>
  <c r="B2704" i="11"/>
  <c r="B2703" i="11"/>
  <c r="B2702" i="11"/>
  <c r="B2701" i="11"/>
  <c r="B2700" i="11"/>
  <c r="B2699" i="11"/>
  <c r="B2698" i="11"/>
  <c r="B2697" i="11"/>
  <c r="B2696" i="11"/>
  <c r="B2695" i="11"/>
  <c r="B2694" i="11"/>
  <c r="B2693" i="11"/>
  <c r="B2692" i="11"/>
  <c r="B2691" i="11"/>
  <c r="B2690" i="11"/>
  <c r="B2689" i="11"/>
  <c r="B2688" i="11"/>
  <c r="B2687" i="11"/>
  <c r="B2686" i="11"/>
  <c r="B2685" i="11"/>
  <c r="B2684" i="11"/>
  <c r="B2683" i="11"/>
  <c r="B2682" i="11"/>
  <c r="B2681" i="11"/>
  <c r="B2680" i="11"/>
  <c r="B2679" i="11"/>
  <c r="B2678" i="11"/>
  <c r="B2677" i="11"/>
  <c r="B2676" i="11"/>
  <c r="B2675" i="11"/>
  <c r="B2674" i="11"/>
  <c r="B2673" i="11"/>
  <c r="B2672" i="11"/>
  <c r="B2671" i="11"/>
  <c r="B2670" i="11"/>
  <c r="B2669" i="11"/>
  <c r="B2668" i="11"/>
  <c r="B2667" i="11"/>
  <c r="B2666" i="11"/>
  <c r="B2665" i="11"/>
  <c r="B2664" i="11"/>
  <c r="B2663" i="11"/>
  <c r="B2662" i="11"/>
  <c r="B2661" i="11"/>
  <c r="B2660" i="11"/>
  <c r="B2659" i="11"/>
  <c r="B2658" i="11"/>
  <c r="B2657" i="11"/>
  <c r="B2656" i="11"/>
  <c r="B2655" i="11"/>
  <c r="B2654" i="11"/>
  <c r="B2653" i="11"/>
  <c r="B2652" i="11"/>
  <c r="B2651" i="11"/>
  <c r="B2650" i="11"/>
  <c r="B2649" i="11"/>
  <c r="B2648" i="11"/>
  <c r="B2647" i="11"/>
  <c r="B2646" i="11"/>
  <c r="B2645" i="11"/>
  <c r="B2644" i="11"/>
  <c r="B2643" i="11"/>
  <c r="B2642" i="11"/>
  <c r="B2641" i="11"/>
  <c r="B2640" i="11"/>
  <c r="B2639" i="11"/>
  <c r="B2638" i="11"/>
  <c r="B2637" i="11"/>
  <c r="B2636" i="11"/>
  <c r="B2635" i="11"/>
  <c r="B2634" i="11"/>
  <c r="B2633" i="11"/>
  <c r="B2632" i="11"/>
  <c r="B2631" i="11"/>
  <c r="B2630" i="11"/>
  <c r="B2629" i="11"/>
  <c r="B2628" i="11"/>
  <c r="B2627" i="11"/>
  <c r="B2626" i="11"/>
  <c r="B2625" i="11"/>
  <c r="B2624" i="11"/>
  <c r="B2623" i="11"/>
  <c r="B2622" i="11"/>
  <c r="B2621" i="11"/>
  <c r="B2620" i="11"/>
  <c r="B2619" i="11"/>
  <c r="B2618" i="11"/>
  <c r="B2617" i="11"/>
  <c r="B2616" i="11"/>
  <c r="B2615" i="11"/>
  <c r="B2614" i="11"/>
  <c r="B2613" i="11"/>
  <c r="B2612" i="11"/>
  <c r="B2611" i="11"/>
  <c r="B2610" i="11"/>
  <c r="B2609" i="11"/>
  <c r="B2608" i="11"/>
  <c r="B2607" i="11"/>
  <c r="B2606" i="11"/>
  <c r="B2605" i="11"/>
  <c r="B2604" i="11"/>
  <c r="B2603" i="11"/>
  <c r="B2602" i="11"/>
  <c r="B2601" i="11"/>
  <c r="B2600" i="11"/>
  <c r="B2599" i="11"/>
  <c r="B2598" i="11"/>
  <c r="B2597" i="11"/>
  <c r="B2596" i="11"/>
  <c r="B2595" i="11"/>
  <c r="B2594" i="11"/>
  <c r="B2593" i="11"/>
  <c r="B2592" i="11"/>
  <c r="B2591" i="11"/>
  <c r="B2590" i="11"/>
  <c r="B2589" i="11"/>
  <c r="B2588" i="11"/>
  <c r="B2587" i="11"/>
  <c r="B2586" i="11"/>
  <c r="B2585" i="11"/>
  <c r="B2584" i="11"/>
  <c r="B2583" i="11"/>
  <c r="B2582" i="11"/>
  <c r="B2581" i="11"/>
  <c r="B2580" i="11"/>
  <c r="B2579" i="11"/>
  <c r="B2578" i="11"/>
  <c r="B2577" i="11"/>
  <c r="B2576" i="11"/>
  <c r="B2575" i="11"/>
  <c r="B2574" i="11"/>
  <c r="B2573" i="11"/>
  <c r="B2572" i="11"/>
  <c r="B2571" i="11"/>
  <c r="B2570" i="11"/>
  <c r="B2569" i="11"/>
  <c r="B2568" i="11"/>
  <c r="B2567" i="11"/>
  <c r="B2566" i="11"/>
  <c r="B2565" i="11"/>
  <c r="B2564" i="11"/>
  <c r="B2563" i="11"/>
  <c r="B2562" i="11"/>
  <c r="B2561" i="11"/>
  <c r="B2560" i="11"/>
  <c r="B2559" i="11"/>
  <c r="B2558" i="11"/>
  <c r="B2557" i="11"/>
  <c r="B2556" i="11"/>
  <c r="B2555" i="11"/>
  <c r="B2554" i="11"/>
  <c r="B2553" i="11"/>
  <c r="B2552" i="11"/>
  <c r="B2551" i="11"/>
  <c r="B2550" i="11"/>
  <c r="B2549" i="11"/>
  <c r="B2548" i="11"/>
  <c r="B2547" i="11"/>
  <c r="B2546" i="11"/>
  <c r="B2545" i="11"/>
  <c r="B2544" i="11"/>
  <c r="B2543" i="11"/>
  <c r="B2542" i="11"/>
  <c r="B2541" i="11"/>
  <c r="B2540" i="11"/>
  <c r="B2539" i="11"/>
  <c r="B2538" i="11"/>
  <c r="B2537" i="11"/>
  <c r="B2536" i="11"/>
  <c r="B2535" i="11"/>
  <c r="B2534" i="11"/>
  <c r="B2533" i="11"/>
  <c r="B2532" i="11"/>
  <c r="B2531" i="11"/>
  <c r="B2530" i="11"/>
  <c r="B2529" i="11"/>
  <c r="B2528" i="11"/>
  <c r="B2527" i="11"/>
  <c r="B2526" i="11"/>
  <c r="B2525" i="11"/>
  <c r="B2524" i="11"/>
  <c r="B2523" i="11"/>
  <c r="B2522" i="11"/>
  <c r="B2521" i="11"/>
  <c r="B2520" i="11"/>
  <c r="B2519" i="11"/>
  <c r="B2518" i="11"/>
  <c r="B2517" i="11"/>
  <c r="B2516" i="11"/>
  <c r="B2515" i="11"/>
  <c r="B2514" i="11"/>
  <c r="B2513" i="11"/>
  <c r="B2512" i="11"/>
  <c r="B2511" i="11"/>
  <c r="B2510" i="11"/>
  <c r="B2509" i="11"/>
  <c r="B2508" i="11"/>
  <c r="B2507" i="11"/>
  <c r="B2506" i="11"/>
  <c r="B2505" i="11"/>
  <c r="B2504" i="11"/>
  <c r="B2503" i="11"/>
  <c r="B2502" i="11"/>
  <c r="B2501" i="11"/>
  <c r="B2500" i="11"/>
  <c r="B2499" i="11"/>
  <c r="B2498" i="11"/>
  <c r="B2497" i="11"/>
  <c r="B2496" i="11"/>
  <c r="B2495" i="11"/>
  <c r="B2494" i="11"/>
  <c r="B2493" i="11"/>
  <c r="B2492" i="11"/>
  <c r="B2491" i="11"/>
  <c r="B2490" i="11"/>
  <c r="B2489" i="11"/>
  <c r="B2488" i="11"/>
  <c r="B2487" i="11"/>
  <c r="B2486" i="11"/>
  <c r="B2485" i="11"/>
  <c r="B2484" i="11"/>
  <c r="B2483" i="11"/>
  <c r="B2482" i="11"/>
  <c r="B2481" i="11"/>
  <c r="B2480" i="11"/>
  <c r="B2479" i="11"/>
  <c r="B2478" i="11"/>
  <c r="B2477" i="11"/>
  <c r="B2476" i="11"/>
  <c r="B2475" i="11"/>
  <c r="B2474" i="11"/>
  <c r="B2473" i="11"/>
  <c r="B2472" i="11"/>
  <c r="B2471" i="11"/>
  <c r="B2470" i="11"/>
  <c r="B2469" i="11"/>
  <c r="B2468" i="11"/>
  <c r="B2467" i="11"/>
  <c r="B2466" i="11"/>
  <c r="B2465" i="11"/>
  <c r="B2464" i="11"/>
  <c r="B2463" i="11"/>
  <c r="B2462" i="11"/>
  <c r="B2461" i="11"/>
  <c r="B2460" i="11"/>
  <c r="B2459" i="11"/>
  <c r="B2458" i="11"/>
  <c r="B2457" i="11"/>
  <c r="B2456" i="11"/>
  <c r="B2455" i="11"/>
  <c r="B2454" i="11"/>
  <c r="B2453" i="11"/>
  <c r="B2452" i="11"/>
  <c r="B2451" i="11"/>
  <c r="B2450" i="11"/>
  <c r="B2449" i="11"/>
  <c r="B2448" i="11"/>
  <c r="B2447" i="11"/>
  <c r="B2446" i="11"/>
  <c r="B2445" i="11"/>
  <c r="B2444" i="11"/>
  <c r="B2443" i="11"/>
  <c r="B2442" i="11"/>
  <c r="B2441" i="11"/>
  <c r="B2440" i="11"/>
  <c r="B2439" i="11"/>
  <c r="B2438" i="11"/>
  <c r="B2437" i="11"/>
  <c r="B2436" i="11"/>
  <c r="B2435" i="11"/>
  <c r="B2434" i="11"/>
  <c r="B2433" i="11"/>
  <c r="B2432" i="11"/>
  <c r="B2431" i="11"/>
  <c r="B2430" i="11"/>
  <c r="B2429" i="11"/>
  <c r="B2428" i="11"/>
  <c r="B2427" i="11"/>
  <c r="B2426" i="11"/>
  <c r="B2425" i="11"/>
  <c r="B2424" i="11"/>
  <c r="B2423" i="11"/>
  <c r="B2422" i="11"/>
  <c r="B2421" i="11"/>
  <c r="B2420" i="11"/>
  <c r="B2419" i="11"/>
  <c r="B2418" i="11"/>
  <c r="B2417" i="11"/>
  <c r="B2416" i="11"/>
  <c r="B2415" i="11"/>
  <c r="B2414" i="11"/>
  <c r="B2413" i="11"/>
  <c r="B2412" i="11"/>
  <c r="B2411" i="11"/>
  <c r="B2410" i="11"/>
  <c r="B2409" i="11"/>
  <c r="B2408" i="11"/>
  <c r="B2407" i="11"/>
  <c r="B2406" i="11"/>
  <c r="B2405" i="11"/>
  <c r="B2404" i="11"/>
  <c r="B2403" i="11"/>
  <c r="B2402" i="11"/>
  <c r="B2401" i="11"/>
  <c r="B2400" i="11"/>
  <c r="B2399" i="11"/>
  <c r="B2398" i="11"/>
  <c r="B2397" i="11"/>
  <c r="B2396" i="11"/>
  <c r="B2395" i="11"/>
  <c r="B2394" i="11"/>
  <c r="B2393" i="11"/>
  <c r="B2392" i="11"/>
  <c r="B2391" i="11"/>
  <c r="B2390" i="11"/>
  <c r="B2389" i="11"/>
  <c r="B2388" i="11"/>
  <c r="B2387" i="11"/>
  <c r="B2386" i="11"/>
  <c r="B2385" i="11"/>
  <c r="B2384" i="11"/>
  <c r="B2383" i="11"/>
  <c r="B2382" i="11"/>
  <c r="B2381" i="11"/>
  <c r="B2380" i="11"/>
  <c r="B2379" i="11"/>
  <c r="B2378" i="11"/>
  <c r="B2377" i="11"/>
  <c r="B2376" i="11"/>
  <c r="B2375" i="11"/>
  <c r="B2374" i="11"/>
  <c r="B2373" i="11"/>
  <c r="B2372" i="11"/>
  <c r="B2371" i="11"/>
  <c r="B2370" i="11"/>
  <c r="B2369" i="11"/>
  <c r="B2368" i="11"/>
  <c r="B2367" i="11"/>
  <c r="B2366" i="11"/>
  <c r="B2365" i="11"/>
  <c r="B2364" i="11"/>
  <c r="B2363" i="11"/>
  <c r="B2362" i="11"/>
  <c r="B2361" i="11"/>
  <c r="B2360" i="11"/>
  <c r="B2359" i="11"/>
  <c r="B2358" i="11"/>
  <c r="B2357" i="11"/>
  <c r="B2356" i="11"/>
  <c r="B2355" i="11"/>
  <c r="B2354" i="11"/>
  <c r="B2353" i="11"/>
  <c r="B2352" i="11"/>
  <c r="B2351" i="11"/>
  <c r="B2350" i="11"/>
  <c r="B2349" i="11"/>
  <c r="B2348" i="11"/>
  <c r="B2347" i="11"/>
  <c r="B2346" i="11"/>
  <c r="B2345" i="11"/>
  <c r="B2344" i="11"/>
  <c r="B2343" i="11"/>
  <c r="B2342" i="11"/>
  <c r="B2341" i="11"/>
  <c r="B2340" i="11"/>
  <c r="B2339" i="11"/>
  <c r="B2338" i="11"/>
  <c r="B2337" i="11"/>
  <c r="B2336" i="11"/>
  <c r="B2335" i="11"/>
  <c r="B2334" i="11"/>
  <c r="B2333" i="11"/>
  <c r="B2332" i="11"/>
  <c r="B2331" i="11"/>
  <c r="B2330" i="11"/>
  <c r="B2329" i="11"/>
  <c r="B2328" i="11"/>
  <c r="B2327" i="11"/>
  <c r="B2326" i="11"/>
  <c r="B2325" i="11"/>
  <c r="B2324" i="11"/>
  <c r="B2323" i="11"/>
  <c r="B2322" i="11"/>
  <c r="B2321" i="11"/>
  <c r="B2320" i="11"/>
  <c r="B2319" i="11"/>
  <c r="B2318" i="11"/>
  <c r="B2317" i="11"/>
  <c r="B2316" i="11"/>
  <c r="B2315" i="11"/>
  <c r="B2314" i="11"/>
  <c r="B2313" i="11"/>
  <c r="B2312" i="11"/>
  <c r="B2311" i="11"/>
  <c r="B2310" i="11"/>
  <c r="B2309" i="11"/>
  <c r="B2308" i="11"/>
  <c r="B2307" i="11"/>
  <c r="B2306" i="11"/>
  <c r="B2305" i="11"/>
  <c r="B2304" i="11"/>
  <c r="B2303" i="11"/>
  <c r="B2302" i="11"/>
  <c r="B2301" i="11"/>
  <c r="B2300" i="11"/>
  <c r="B2299" i="11"/>
  <c r="B2298" i="11"/>
  <c r="B2297" i="11"/>
  <c r="B2296" i="11"/>
  <c r="B2295" i="11"/>
  <c r="B2294" i="11"/>
  <c r="B2293" i="11"/>
  <c r="B2292" i="11"/>
  <c r="B2291" i="11"/>
  <c r="B2290" i="11"/>
  <c r="B2289" i="11"/>
  <c r="B2288" i="11"/>
  <c r="B2287" i="11"/>
  <c r="B2286" i="11"/>
  <c r="B2285" i="11"/>
  <c r="B2284" i="11"/>
  <c r="B2283" i="11"/>
  <c r="B2282" i="11"/>
  <c r="B2281" i="11"/>
  <c r="B2280" i="11"/>
  <c r="B2279" i="11"/>
  <c r="B2278" i="11"/>
  <c r="B2277" i="11"/>
  <c r="B2276" i="11"/>
  <c r="B2275" i="11"/>
  <c r="B2274" i="11"/>
  <c r="B2273" i="11"/>
  <c r="B2272" i="11"/>
  <c r="B2271" i="11"/>
  <c r="B2270" i="11"/>
  <c r="B2269" i="11"/>
  <c r="B2268" i="11"/>
  <c r="B2267" i="11"/>
  <c r="B2266" i="11"/>
  <c r="B2265" i="11"/>
  <c r="B2264" i="11"/>
  <c r="B2263" i="11"/>
  <c r="B2262" i="11"/>
  <c r="B2261" i="11"/>
  <c r="B2260" i="11"/>
  <c r="B2259" i="11"/>
  <c r="B2258" i="11"/>
  <c r="B2257" i="11"/>
  <c r="B2256" i="11"/>
  <c r="B2255" i="11"/>
  <c r="B2254" i="11"/>
  <c r="B2253" i="11"/>
  <c r="B2252" i="11"/>
  <c r="B2251" i="11"/>
  <c r="B2250" i="11"/>
  <c r="B2249" i="11"/>
  <c r="B2248" i="11"/>
  <c r="B2247" i="11"/>
  <c r="B2246" i="11"/>
  <c r="B2245" i="11"/>
  <c r="B2244" i="11"/>
  <c r="B2243" i="11"/>
  <c r="B2242" i="11"/>
  <c r="B2241" i="11"/>
  <c r="B2240" i="11"/>
  <c r="B2239" i="11"/>
  <c r="B2238" i="11"/>
  <c r="B2237" i="11"/>
  <c r="B2236" i="11"/>
  <c r="B2235" i="11"/>
  <c r="B2234" i="11"/>
  <c r="B2233" i="11"/>
  <c r="B2232" i="11"/>
  <c r="B2231" i="11"/>
  <c r="B2230" i="11"/>
  <c r="B2229" i="11"/>
  <c r="B2228" i="11"/>
  <c r="B2227" i="11"/>
  <c r="B2226" i="11"/>
  <c r="B2225" i="11"/>
  <c r="B2224" i="11"/>
  <c r="B2223" i="11"/>
  <c r="B2222" i="11"/>
  <c r="B2221" i="11"/>
  <c r="B2220" i="11"/>
  <c r="B2219" i="11"/>
  <c r="B2218" i="11"/>
  <c r="B2217" i="11"/>
  <c r="B2216" i="11"/>
  <c r="B2215" i="11"/>
  <c r="B2214" i="11"/>
  <c r="B2213" i="11"/>
  <c r="B2212" i="11"/>
  <c r="B2211" i="11"/>
  <c r="B2210" i="11"/>
  <c r="B2209" i="11"/>
  <c r="B2208" i="11"/>
  <c r="B2207" i="11"/>
  <c r="B2206" i="11"/>
  <c r="B2205" i="11"/>
  <c r="B2204" i="11"/>
  <c r="B2203" i="11"/>
  <c r="B2202" i="11"/>
  <c r="B2201" i="11"/>
  <c r="B2200" i="11"/>
  <c r="B2199" i="11"/>
  <c r="B2198" i="11"/>
  <c r="B2197" i="11"/>
  <c r="B2196" i="11"/>
  <c r="B2195" i="11"/>
  <c r="B2194" i="11"/>
  <c r="B2193" i="11"/>
  <c r="B2192" i="11"/>
  <c r="B2191" i="11"/>
  <c r="B2190" i="11"/>
  <c r="B2189" i="11"/>
  <c r="B2188" i="11"/>
  <c r="B2187" i="11"/>
  <c r="B2186" i="11"/>
  <c r="B2185" i="11"/>
  <c r="B2184" i="11"/>
  <c r="B2183" i="11"/>
  <c r="B2182" i="11"/>
  <c r="B2181" i="11"/>
  <c r="B2180" i="11"/>
  <c r="B2179" i="11"/>
  <c r="B2178" i="11"/>
  <c r="B2177" i="11"/>
  <c r="B2176" i="11"/>
  <c r="B2175" i="11"/>
  <c r="B2174" i="11"/>
  <c r="B2173" i="11"/>
  <c r="B2172" i="11"/>
  <c r="B2171" i="11"/>
  <c r="B2170" i="11"/>
  <c r="B2169" i="11"/>
  <c r="B2168" i="11"/>
  <c r="B2167" i="11"/>
  <c r="B2166" i="11"/>
  <c r="B2165" i="11"/>
  <c r="B2164" i="11"/>
  <c r="B2163" i="11"/>
  <c r="B2162" i="11"/>
  <c r="B2161" i="11"/>
  <c r="B2160" i="11"/>
  <c r="B2159" i="11"/>
  <c r="B2158" i="11"/>
  <c r="B2157" i="11"/>
  <c r="B2156" i="11"/>
  <c r="B2155" i="11"/>
  <c r="B2154" i="11"/>
  <c r="B2153" i="11"/>
  <c r="B2152" i="11"/>
  <c r="B2151" i="11"/>
  <c r="B2150" i="11"/>
  <c r="B2149" i="11"/>
  <c r="B2148" i="11"/>
  <c r="B2147" i="11"/>
  <c r="B2146" i="11"/>
  <c r="B2145" i="11"/>
  <c r="B2144" i="11"/>
  <c r="B2143" i="11"/>
  <c r="B2142" i="11"/>
  <c r="B2141" i="11"/>
  <c r="B2140" i="11"/>
  <c r="B2139" i="11"/>
  <c r="B2138" i="11"/>
  <c r="B2137" i="11"/>
  <c r="B2136" i="11"/>
  <c r="B2135" i="11"/>
  <c r="B2134" i="11"/>
  <c r="B2133" i="11"/>
  <c r="B2132" i="11"/>
  <c r="B2131" i="11"/>
  <c r="B2130" i="11"/>
  <c r="B2129" i="11"/>
  <c r="B2128" i="11"/>
  <c r="B2127" i="11"/>
  <c r="B2126" i="11"/>
  <c r="B2125" i="11"/>
  <c r="B2124" i="11"/>
  <c r="B2123" i="11"/>
  <c r="B2122" i="11"/>
  <c r="B2121" i="11"/>
  <c r="B2120" i="11"/>
  <c r="B2119" i="11"/>
  <c r="B2118" i="11"/>
  <c r="B2117" i="11"/>
  <c r="B2116" i="11"/>
  <c r="B2115" i="11"/>
  <c r="B2114" i="11"/>
  <c r="B2113" i="11"/>
  <c r="B2112" i="11"/>
  <c r="B2111" i="11"/>
  <c r="B2110" i="11"/>
  <c r="B2109" i="11"/>
  <c r="B2108" i="11"/>
  <c r="B2107" i="11"/>
  <c r="B2106" i="11"/>
  <c r="B2105" i="11"/>
  <c r="B2104" i="11"/>
  <c r="B2103" i="11"/>
  <c r="B2102" i="11"/>
  <c r="B2101" i="11"/>
  <c r="B2100" i="11"/>
  <c r="B2099" i="11"/>
  <c r="B2098" i="11"/>
  <c r="B2097" i="11"/>
  <c r="B2096" i="11"/>
  <c r="B2095" i="11"/>
  <c r="B2094" i="11"/>
  <c r="B2093" i="11"/>
  <c r="B2092" i="11"/>
  <c r="B2091" i="11"/>
  <c r="B2090" i="11"/>
  <c r="B2089" i="11"/>
  <c r="B2088" i="11"/>
  <c r="B2087" i="11"/>
  <c r="B2086" i="11"/>
  <c r="B2085" i="11"/>
  <c r="B2084" i="11"/>
  <c r="B2083" i="11"/>
  <c r="B2082" i="11"/>
  <c r="B2081" i="11"/>
  <c r="B2080" i="11"/>
  <c r="B2079" i="11"/>
  <c r="B2078" i="11"/>
  <c r="B2077" i="11"/>
  <c r="B2076" i="11"/>
  <c r="B2075" i="11"/>
  <c r="B2074" i="11"/>
  <c r="B2073" i="11"/>
  <c r="B2072" i="11"/>
  <c r="B2071" i="11"/>
  <c r="B2070" i="11"/>
  <c r="B2069" i="11"/>
  <c r="B2068" i="11"/>
  <c r="B2067" i="11"/>
  <c r="B2066" i="11"/>
  <c r="B2065" i="11"/>
  <c r="B2064" i="11"/>
  <c r="B2063" i="11"/>
  <c r="B2062" i="11"/>
  <c r="B2061" i="11"/>
  <c r="B2060" i="11"/>
  <c r="B2059" i="11"/>
  <c r="B2058" i="11"/>
  <c r="B2057" i="11"/>
  <c r="B2056" i="11"/>
  <c r="B2055" i="11"/>
  <c r="B2054" i="11"/>
  <c r="B2053" i="11"/>
  <c r="B2052" i="11"/>
  <c r="B2051" i="11"/>
  <c r="B2050" i="11"/>
  <c r="B2049" i="11"/>
  <c r="B2048" i="11"/>
  <c r="B2047" i="11"/>
  <c r="B2046" i="11"/>
  <c r="B2045" i="11"/>
  <c r="B2044" i="11"/>
  <c r="B2043" i="11"/>
  <c r="B2042" i="11"/>
  <c r="B2041" i="11"/>
  <c r="B2040" i="11"/>
  <c r="B2039" i="11"/>
  <c r="B2038" i="11"/>
  <c r="B2037" i="11"/>
  <c r="B2036" i="11"/>
  <c r="B2035" i="11"/>
  <c r="B2034" i="11"/>
  <c r="B2033" i="11"/>
  <c r="B2032" i="11"/>
  <c r="B2031" i="11"/>
  <c r="B2030" i="11"/>
  <c r="B2029" i="11"/>
  <c r="B2028" i="11"/>
  <c r="B2027" i="11"/>
  <c r="B2026" i="11"/>
  <c r="B2025" i="11"/>
  <c r="B2024" i="11"/>
  <c r="B2023" i="11"/>
  <c r="B2022" i="11"/>
  <c r="B2021" i="11"/>
  <c r="B2020" i="11"/>
  <c r="B2019" i="11"/>
  <c r="B2018" i="11"/>
  <c r="B2017" i="11"/>
  <c r="B2016" i="11"/>
  <c r="B2015" i="11"/>
  <c r="B2014" i="11"/>
  <c r="B2013" i="11"/>
  <c r="B2012" i="11"/>
  <c r="B2011" i="11"/>
  <c r="B2010" i="11"/>
  <c r="B2009" i="11"/>
  <c r="B2008" i="11"/>
  <c r="B2007" i="11"/>
  <c r="B2006" i="11"/>
  <c r="B2005" i="11"/>
  <c r="B2004" i="11"/>
  <c r="B2003" i="11"/>
  <c r="B2002" i="11"/>
  <c r="B2001" i="11"/>
  <c r="B2000" i="11"/>
  <c r="B1999" i="11"/>
  <c r="B1998" i="11"/>
  <c r="B1997" i="11"/>
  <c r="B1996" i="11"/>
  <c r="B1995" i="11"/>
  <c r="B1994" i="11"/>
  <c r="B1993" i="11"/>
  <c r="B1992" i="11"/>
  <c r="B1991" i="11"/>
  <c r="B1990" i="11"/>
  <c r="B1989" i="11"/>
  <c r="B1988" i="11"/>
  <c r="B1987" i="11"/>
  <c r="B1986" i="11"/>
  <c r="B1985" i="11"/>
  <c r="B1984" i="11"/>
  <c r="B1983" i="11"/>
  <c r="B1982" i="11"/>
  <c r="B1981" i="11"/>
  <c r="B1980" i="11"/>
  <c r="B1979" i="11"/>
  <c r="B1978" i="11"/>
  <c r="B1977" i="11"/>
  <c r="B1976" i="11"/>
  <c r="B1975" i="11"/>
  <c r="B1974" i="11"/>
  <c r="B1973" i="11"/>
  <c r="B1972" i="11"/>
  <c r="B1971" i="11"/>
  <c r="B1970" i="11"/>
  <c r="B1969" i="11"/>
  <c r="B1968" i="11"/>
  <c r="B1967" i="11"/>
  <c r="B1966" i="11"/>
  <c r="B1965" i="11"/>
  <c r="B1964" i="11"/>
  <c r="B1963" i="11"/>
  <c r="B1962" i="11"/>
  <c r="B1961" i="11"/>
  <c r="B1960" i="11"/>
  <c r="B1959" i="11"/>
  <c r="B1958" i="11"/>
  <c r="B1957" i="11"/>
  <c r="B1956" i="11"/>
  <c r="B1955" i="11"/>
  <c r="B1954" i="11"/>
  <c r="B1953" i="11"/>
  <c r="B1952" i="11"/>
  <c r="B1951" i="11"/>
  <c r="B1950" i="11"/>
  <c r="B1949" i="11"/>
  <c r="B1948" i="11"/>
  <c r="B1947" i="11"/>
  <c r="B1946" i="11"/>
  <c r="B1945" i="11"/>
  <c r="B1944" i="11"/>
  <c r="B1943" i="11"/>
  <c r="B1942" i="11"/>
  <c r="B1941" i="11"/>
  <c r="B1940" i="11"/>
  <c r="B1939" i="11"/>
  <c r="B1938" i="11"/>
  <c r="B1937" i="11"/>
  <c r="B1936" i="11"/>
  <c r="B1935" i="11"/>
  <c r="B1934" i="11"/>
  <c r="B1933" i="11"/>
  <c r="B1932" i="11"/>
  <c r="B1931" i="11"/>
  <c r="B1930" i="11"/>
  <c r="B1929" i="11"/>
  <c r="B1928" i="11"/>
  <c r="B1927" i="11"/>
  <c r="B1926" i="11"/>
  <c r="B1925" i="11"/>
  <c r="B1924" i="11"/>
  <c r="B1923" i="11"/>
  <c r="B1922" i="11"/>
  <c r="B1921" i="11"/>
  <c r="B1920" i="11"/>
  <c r="B1919" i="11"/>
  <c r="B1918" i="11"/>
  <c r="B1917" i="11"/>
  <c r="B1916" i="11"/>
  <c r="B1915" i="11"/>
  <c r="B1914" i="11"/>
  <c r="B1913" i="11"/>
  <c r="B1912" i="11"/>
  <c r="B1911" i="11"/>
  <c r="B1910" i="11"/>
  <c r="B1909" i="11"/>
  <c r="B1908" i="11"/>
  <c r="B1907" i="11"/>
  <c r="B1906" i="11"/>
  <c r="B1905" i="11"/>
  <c r="B1904" i="11"/>
  <c r="B1903" i="11"/>
  <c r="B1902" i="11"/>
  <c r="B1901" i="11"/>
  <c r="B1900" i="11"/>
  <c r="B1899" i="11"/>
  <c r="B1898" i="11"/>
  <c r="B1897" i="11"/>
  <c r="B1896" i="11"/>
  <c r="B1895" i="11"/>
  <c r="B1894" i="11"/>
  <c r="B1893" i="11"/>
  <c r="B1892" i="11"/>
  <c r="B1891" i="11"/>
  <c r="B1890" i="11"/>
  <c r="B1889" i="11"/>
  <c r="B1888" i="11"/>
  <c r="B1887" i="11"/>
  <c r="B1886" i="11"/>
  <c r="B1885" i="11"/>
  <c r="B1884" i="11"/>
  <c r="B1883" i="11"/>
  <c r="B1882" i="11"/>
  <c r="B1881" i="11"/>
  <c r="B1880" i="11"/>
  <c r="B1879" i="11"/>
  <c r="B1878" i="11"/>
  <c r="B1877" i="11"/>
  <c r="B1876" i="11"/>
  <c r="B1875" i="11"/>
  <c r="B1874" i="11"/>
  <c r="B1873" i="11"/>
  <c r="B1872" i="11"/>
  <c r="B1871" i="11"/>
  <c r="B1870" i="11"/>
  <c r="B1869" i="11"/>
  <c r="B1868" i="11"/>
  <c r="B1867" i="11"/>
  <c r="B1866" i="11"/>
  <c r="B1865" i="11"/>
  <c r="B1864" i="11"/>
  <c r="B1863" i="11"/>
  <c r="B1862" i="11"/>
  <c r="B1861" i="11"/>
  <c r="B1860" i="11"/>
  <c r="B1859" i="11"/>
  <c r="B1858" i="11"/>
  <c r="B1857" i="11"/>
  <c r="B1856" i="11"/>
  <c r="B1855" i="11"/>
  <c r="B1854" i="11"/>
  <c r="B1853" i="11"/>
  <c r="B1852" i="11"/>
  <c r="B1851" i="11"/>
  <c r="B1850" i="11"/>
  <c r="B1849" i="11"/>
  <c r="B1848" i="11"/>
  <c r="B1847" i="11"/>
  <c r="B1846" i="11"/>
  <c r="B1845" i="11"/>
  <c r="B1844" i="11"/>
  <c r="B1843" i="11"/>
  <c r="B1842" i="11"/>
  <c r="B1841" i="11"/>
  <c r="B1840" i="11"/>
  <c r="B1839" i="11"/>
  <c r="B1838" i="11"/>
  <c r="B1837" i="11"/>
  <c r="B1836" i="11"/>
  <c r="B1835" i="11"/>
  <c r="B1834" i="11"/>
  <c r="B1833" i="11"/>
  <c r="B1832" i="11"/>
  <c r="B1831" i="11"/>
  <c r="B1830" i="11"/>
  <c r="B1829" i="11"/>
  <c r="B1828" i="11"/>
  <c r="B1827" i="11"/>
  <c r="B1826" i="11"/>
  <c r="B1825" i="11"/>
  <c r="B1824" i="11"/>
  <c r="B1823" i="11"/>
  <c r="B1822" i="11"/>
  <c r="B1821" i="11"/>
  <c r="B1820" i="11"/>
  <c r="B1819" i="11"/>
  <c r="B1818" i="11"/>
  <c r="B1817" i="11"/>
  <c r="B1816" i="11"/>
  <c r="B1815" i="11"/>
  <c r="B1814" i="11"/>
  <c r="B1813" i="11"/>
  <c r="B1812" i="11"/>
  <c r="B1811" i="11"/>
  <c r="B1810" i="11"/>
  <c r="B1809" i="11"/>
  <c r="B1808" i="11"/>
  <c r="B1807" i="11"/>
  <c r="B1806" i="11"/>
  <c r="B1805" i="11"/>
  <c r="B1804" i="11"/>
  <c r="B1803" i="11"/>
  <c r="B1802" i="11"/>
  <c r="B1801" i="11"/>
  <c r="B1800" i="11"/>
  <c r="B1799" i="11"/>
  <c r="B1798" i="11"/>
  <c r="B1797" i="11"/>
  <c r="B1796" i="11"/>
  <c r="B1795" i="11"/>
  <c r="B1794" i="11"/>
  <c r="B1793" i="11"/>
  <c r="B1792" i="11"/>
  <c r="B1791" i="11"/>
  <c r="B1790" i="11"/>
  <c r="B1789" i="11"/>
  <c r="B1788" i="11"/>
  <c r="B1787" i="11"/>
  <c r="B1786" i="11"/>
  <c r="B1785" i="11"/>
  <c r="B1784" i="11"/>
  <c r="B1783" i="11"/>
  <c r="B1782" i="11"/>
  <c r="B1781" i="11"/>
  <c r="B1780" i="11"/>
  <c r="B1779" i="11"/>
  <c r="B1778" i="11"/>
  <c r="B1777" i="11"/>
  <c r="B1776" i="11"/>
  <c r="B1775" i="11"/>
  <c r="B1774" i="11"/>
  <c r="B1773" i="11"/>
  <c r="B1772" i="11"/>
  <c r="B1771" i="11"/>
  <c r="B1770" i="11"/>
  <c r="B1769" i="11"/>
  <c r="B1768" i="11"/>
  <c r="B1767" i="11"/>
  <c r="B1766" i="11"/>
  <c r="B1765" i="11"/>
  <c r="B1764" i="11"/>
  <c r="B1763" i="11"/>
  <c r="B1762" i="11"/>
  <c r="B1761" i="11"/>
  <c r="B1760" i="11"/>
  <c r="B1759" i="11"/>
  <c r="B1758" i="11"/>
  <c r="B1757" i="11"/>
  <c r="B1756" i="11"/>
  <c r="B1755" i="11"/>
  <c r="B1754" i="11"/>
  <c r="B1753" i="11"/>
  <c r="B1752" i="11"/>
  <c r="B1751" i="11"/>
  <c r="B1750" i="11"/>
  <c r="B1749" i="11"/>
  <c r="B1748" i="11"/>
  <c r="B1747" i="11"/>
  <c r="B1746" i="11"/>
  <c r="B1745" i="11"/>
  <c r="B1744" i="11"/>
  <c r="B1743" i="11"/>
  <c r="B1742" i="11"/>
  <c r="B1741" i="11"/>
  <c r="B1740" i="11"/>
  <c r="B1739" i="11"/>
  <c r="B1738" i="11"/>
  <c r="B1737" i="11"/>
  <c r="B1736" i="11"/>
  <c r="B1735" i="11"/>
  <c r="B1734" i="11"/>
  <c r="B1733" i="11"/>
  <c r="B1732" i="11"/>
  <c r="B1731" i="11"/>
  <c r="B1730" i="11"/>
  <c r="B1729" i="11"/>
  <c r="B1728" i="11"/>
  <c r="B1727" i="11"/>
  <c r="B1726" i="11"/>
  <c r="B1725" i="11"/>
  <c r="B1724" i="11"/>
  <c r="B1723" i="11"/>
  <c r="B1722" i="11"/>
  <c r="B1721" i="11"/>
  <c r="B1720" i="11"/>
  <c r="B1719" i="11"/>
  <c r="B1718" i="11"/>
  <c r="B1717" i="11"/>
  <c r="B1716" i="11"/>
  <c r="B1715" i="11"/>
  <c r="B1714" i="11"/>
  <c r="B1713" i="11"/>
  <c r="B1712" i="11"/>
  <c r="B1711" i="11"/>
  <c r="B1710" i="11"/>
  <c r="B1709" i="11"/>
  <c r="B1708" i="11"/>
  <c r="B1707" i="11"/>
  <c r="B1706" i="11"/>
  <c r="B1705" i="11"/>
  <c r="B1704" i="11"/>
  <c r="B1703" i="11"/>
  <c r="B1702" i="11"/>
  <c r="B1701" i="11"/>
  <c r="B1700" i="11"/>
  <c r="B1699" i="11"/>
  <c r="B1698" i="11"/>
  <c r="B1697" i="11"/>
  <c r="B1696" i="11"/>
  <c r="B1695" i="11"/>
  <c r="B1694" i="11"/>
  <c r="B1693" i="11"/>
  <c r="B1692" i="11"/>
  <c r="B1691" i="11"/>
  <c r="B1690" i="11"/>
  <c r="B1689" i="11"/>
  <c r="B1688" i="11"/>
  <c r="B1687" i="11"/>
  <c r="B1686" i="11"/>
  <c r="B1685" i="11"/>
  <c r="B1684" i="11"/>
  <c r="B1683" i="11"/>
  <c r="B1682" i="11"/>
  <c r="B1681" i="11"/>
  <c r="B1680" i="11"/>
  <c r="B1679" i="11"/>
  <c r="B1678" i="11"/>
  <c r="B1677" i="11"/>
  <c r="B1676" i="11"/>
  <c r="B1675" i="11"/>
  <c r="B1674" i="11"/>
  <c r="B1673" i="11"/>
  <c r="B1672" i="11"/>
  <c r="B1671" i="11"/>
  <c r="B1670" i="11"/>
  <c r="B1669" i="11"/>
  <c r="B1668" i="11"/>
  <c r="B1667" i="11"/>
  <c r="B1666" i="11"/>
  <c r="B1665" i="11"/>
  <c r="B1664" i="11"/>
  <c r="B1663" i="11"/>
  <c r="B1662" i="11"/>
  <c r="B1661" i="11"/>
  <c r="B1660" i="11"/>
  <c r="B1659" i="11"/>
  <c r="B1658" i="11"/>
  <c r="B1657" i="11"/>
  <c r="B1656" i="11"/>
  <c r="B1655" i="11"/>
  <c r="B1654" i="11"/>
  <c r="B1653" i="11"/>
  <c r="B1652" i="11"/>
  <c r="B1651" i="11"/>
  <c r="B1650" i="11"/>
  <c r="B1649" i="11"/>
  <c r="B1648" i="11"/>
  <c r="B1647" i="11"/>
  <c r="B1646" i="11"/>
  <c r="B1645" i="11"/>
  <c r="B1644" i="11"/>
  <c r="B1643" i="11"/>
  <c r="B1642" i="11"/>
  <c r="B1641" i="11"/>
  <c r="B1640" i="11"/>
  <c r="B1639" i="11"/>
  <c r="B1638" i="11"/>
  <c r="B1637" i="11"/>
  <c r="B1636" i="11"/>
  <c r="B1635" i="11"/>
  <c r="B1634" i="11"/>
  <c r="B1633" i="11"/>
  <c r="B1632" i="11"/>
  <c r="B1631" i="11"/>
  <c r="B1630" i="11"/>
  <c r="B1629" i="11"/>
  <c r="B1628" i="11"/>
  <c r="B1627" i="11"/>
  <c r="B1626" i="11"/>
  <c r="B1625" i="11"/>
  <c r="B1624" i="11"/>
  <c r="B1623" i="11"/>
  <c r="B1622" i="11"/>
  <c r="B1621" i="11"/>
  <c r="B1620" i="11"/>
  <c r="B1619" i="11"/>
  <c r="B1618" i="11"/>
  <c r="B1617" i="11"/>
  <c r="B1616" i="11"/>
  <c r="B1615" i="11"/>
  <c r="B1614" i="11"/>
  <c r="B1613" i="11"/>
  <c r="B1612" i="11"/>
  <c r="B1611" i="11"/>
  <c r="B1610" i="11"/>
  <c r="B1609" i="11"/>
  <c r="B1608" i="11"/>
  <c r="B1607" i="11"/>
  <c r="B1606" i="11"/>
  <c r="B1605" i="11"/>
  <c r="B1604" i="11"/>
  <c r="B1603" i="11"/>
  <c r="B1602" i="11"/>
  <c r="B1601" i="11"/>
  <c r="B1600" i="11"/>
  <c r="B1599" i="11"/>
  <c r="B1598" i="11"/>
  <c r="B1597" i="11"/>
  <c r="B1596" i="11"/>
  <c r="B1595" i="11"/>
  <c r="B1594" i="11"/>
  <c r="B1593" i="11"/>
  <c r="B1592" i="11"/>
  <c r="B1591" i="11"/>
  <c r="B1590" i="11"/>
  <c r="B1589" i="11"/>
  <c r="B1588" i="11"/>
  <c r="B1587" i="11"/>
  <c r="B1586" i="11"/>
  <c r="B1585" i="11"/>
  <c r="B1584" i="11"/>
  <c r="B1583" i="11"/>
  <c r="B1582" i="11"/>
  <c r="B1581" i="11"/>
  <c r="B1580" i="11"/>
  <c r="B1579" i="11"/>
  <c r="B1578" i="11"/>
  <c r="B1577" i="11"/>
  <c r="B1576" i="11"/>
  <c r="B1575" i="11"/>
  <c r="B1574" i="11"/>
  <c r="B1573" i="11"/>
  <c r="B1572" i="11"/>
  <c r="B1571" i="11"/>
  <c r="B1570" i="11"/>
  <c r="B1569" i="11"/>
  <c r="B1568" i="11"/>
  <c r="B1567" i="11"/>
  <c r="B1566" i="11"/>
  <c r="B1565" i="11"/>
  <c r="B1564" i="11"/>
  <c r="B1563" i="11"/>
  <c r="B1562" i="11"/>
  <c r="B1561" i="11"/>
  <c r="B1560" i="11"/>
  <c r="B1559" i="11"/>
  <c r="B1558" i="11"/>
  <c r="B1557" i="11"/>
  <c r="B1556" i="11"/>
  <c r="B1555" i="11"/>
  <c r="B1554" i="11"/>
  <c r="B1553" i="11"/>
  <c r="B1552" i="11"/>
  <c r="B1551" i="11"/>
  <c r="B1550" i="11"/>
  <c r="B1549" i="11"/>
  <c r="B1548" i="11"/>
  <c r="B1547" i="11"/>
  <c r="B1546" i="11"/>
  <c r="B1545" i="11"/>
  <c r="B1544" i="11"/>
  <c r="B1543" i="11"/>
  <c r="B1542" i="11"/>
  <c r="B1541" i="11"/>
  <c r="B1540" i="11"/>
  <c r="B1539" i="11"/>
  <c r="B1538" i="11"/>
  <c r="B1537" i="11"/>
  <c r="B1536" i="11"/>
  <c r="B1535" i="11"/>
  <c r="B1534" i="11"/>
  <c r="B1533" i="11"/>
  <c r="B1532" i="11"/>
  <c r="B1531" i="11"/>
  <c r="B1530" i="11"/>
  <c r="B1529" i="11"/>
  <c r="B1528" i="11"/>
  <c r="B1527" i="11"/>
  <c r="B1526" i="11"/>
  <c r="B1525" i="11"/>
  <c r="B1524" i="11"/>
  <c r="B1523" i="11"/>
  <c r="B1522" i="11"/>
  <c r="B1521" i="11"/>
  <c r="B1520" i="11"/>
  <c r="B1519" i="11"/>
  <c r="B1518" i="11"/>
  <c r="B1517" i="11"/>
  <c r="B1516" i="11"/>
  <c r="B1515" i="11"/>
  <c r="B1514" i="11"/>
  <c r="B1513" i="11"/>
  <c r="B1512" i="11"/>
  <c r="B1511" i="11"/>
  <c r="B1510" i="11"/>
  <c r="B1509" i="11"/>
  <c r="B1508" i="11"/>
  <c r="B1507" i="11"/>
  <c r="B1506" i="11"/>
  <c r="B1505" i="11"/>
  <c r="B1504" i="11"/>
  <c r="B1503" i="11"/>
  <c r="B1502" i="11"/>
  <c r="B1501" i="11"/>
  <c r="B1500" i="11"/>
  <c r="B1499" i="11"/>
  <c r="B1498" i="11"/>
  <c r="B1497" i="11"/>
  <c r="B1496" i="11"/>
  <c r="B1495" i="11"/>
  <c r="B1494" i="11"/>
  <c r="B1493" i="11"/>
  <c r="B1492" i="11"/>
  <c r="B1491" i="11"/>
  <c r="B1490" i="11"/>
  <c r="B1489" i="11"/>
  <c r="B1488" i="11"/>
  <c r="B1487" i="11"/>
  <c r="B1486" i="11"/>
  <c r="B1485" i="11"/>
  <c r="B1484" i="11"/>
  <c r="B1483" i="11"/>
  <c r="B1482" i="11"/>
  <c r="B1481" i="11"/>
  <c r="B1480" i="11"/>
  <c r="B1479" i="11"/>
  <c r="B1478" i="11"/>
  <c r="B1477" i="11"/>
  <c r="B1476" i="11"/>
  <c r="B1475" i="11"/>
  <c r="B1474" i="11"/>
  <c r="B1473" i="11"/>
  <c r="B1472" i="11"/>
  <c r="B1471" i="11"/>
  <c r="B1470" i="11"/>
  <c r="B1469" i="11"/>
  <c r="B1468" i="11"/>
  <c r="B1467" i="11"/>
  <c r="B1466" i="11"/>
  <c r="B1465" i="11"/>
  <c r="B1464" i="11"/>
  <c r="B1463" i="11"/>
  <c r="B1462" i="11"/>
  <c r="B1461" i="11"/>
  <c r="B1460" i="11"/>
  <c r="B1459" i="11"/>
  <c r="B1458" i="11"/>
  <c r="B1457" i="11"/>
  <c r="B1456" i="11"/>
  <c r="B1455" i="11"/>
  <c r="B1454" i="11"/>
  <c r="B1453" i="11"/>
  <c r="B1452" i="11"/>
  <c r="B1451" i="11"/>
  <c r="B1450" i="11"/>
  <c r="B1449" i="11"/>
  <c r="B1448" i="11"/>
  <c r="B1447" i="11"/>
  <c r="B1446" i="11"/>
  <c r="B1445" i="11"/>
  <c r="B1444" i="11"/>
  <c r="B1443" i="11"/>
  <c r="B1442" i="11"/>
  <c r="B1441" i="11"/>
  <c r="B1440" i="11"/>
  <c r="B1439" i="11"/>
  <c r="B1438" i="11"/>
  <c r="B1437" i="11"/>
  <c r="B1436" i="11"/>
  <c r="B1435" i="11"/>
  <c r="B1434" i="11"/>
  <c r="B1433" i="11"/>
  <c r="B1432" i="11"/>
  <c r="B1431" i="11"/>
  <c r="B1430" i="11"/>
  <c r="B1429" i="11"/>
  <c r="B1428" i="11"/>
  <c r="B1427" i="11"/>
  <c r="B1426" i="11"/>
  <c r="B1425" i="11"/>
  <c r="B1424" i="11"/>
  <c r="B1423" i="11"/>
  <c r="B1422" i="11"/>
  <c r="B1421" i="11"/>
  <c r="B1420" i="11"/>
  <c r="B1419" i="11"/>
  <c r="B1418" i="11"/>
  <c r="B1417" i="11"/>
  <c r="B1416" i="11"/>
  <c r="B1415" i="11"/>
  <c r="B1414" i="11"/>
  <c r="B1413" i="11"/>
  <c r="B1412" i="11"/>
  <c r="B1411" i="11"/>
  <c r="B1410" i="11"/>
  <c r="B1409" i="11"/>
  <c r="B1408" i="11"/>
  <c r="B1407" i="11"/>
  <c r="B1406" i="11"/>
  <c r="B1405" i="11"/>
  <c r="B1404" i="11"/>
  <c r="B1403" i="11"/>
  <c r="B1402" i="11"/>
  <c r="B1401" i="11"/>
  <c r="B1400" i="11"/>
  <c r="B1399" i="11"/>
  <c r="B1398" i="11"/>
  <c r="B1397" i="11"/>
  <c r="B1396" i="11"/>
  <c r="B1395" i="11"/>
  <c r="B1394" i="11"/>
  <c r="B1393" i="11"/>
  <c r="B1392" i="11"/>
  <c r="B1391" i="11"/>
  <c r="B1390" i="11"/>
  <c r="B1389" i="11"/>
  <c r="B1388" i="11"/>
  <c r="B1387" i="11"/>
  <c r="B1386" i="11"/>
  <c r="B1385" i="11"/>
  <c r="B1384" i="11"/>
  <c r="B1383" i="11"/>
  <c r="B1382" i="11"/>
  <c r="B1381" i="11"/>
  <c r="B1380" i="11"/>
  <c r="B1379" i="11"/>
  <c r="B1378" i="11"/>
  <c r="B1377" i="11"/>
  <c r="B1376" i="11"/>
  <c r="B1375" i="11"/>
  <c r="B1374" i="11"/>
  <c r="B1373" i="11"/>
  <c r="B1372" i="11"/>
  <c r="B1371" i="11"/>
  <c r="B1370" i="11"/>
  <c r="B1369" i="11"/>
  <c r="B1368" i="11"/>
  <c r="B1367" i="11"/>
  <c r="B1366" i="11"/>
  <c r="B1365" i="11"/>
  <c r="B1364" i="11"/>
  <c r="B1363" i="11"/>
  <c r="B1362" i="11"/>
  <c r="B1361" i="11"/>
  <c r="B1360" i="11"/>
  <c r="B1359" i="11"/>
  <c r="B1358" i="11"/>
  <c r="B1357" i="11"/>
  <c r="B1356" i="11"/>
  <c r="B1355" i="11"/>
  <c r="B1354" i="11"/>
  <c r="B1353" i="11"/>
  <c r="B1352" i="11"/>
  <c r="B1351" i="11"/>
  <c r="B1350" i="11"/>
  <c r="B1349" i="11"/>
  <c r="B1348" i="11"/>
  <c r="B1347" i="11"/>
  <c r="B1346" i="11"/>
  <c r="B1345" i="11"/>
  <c r="B1344" i="11"/>
  <c r="B1343" i="11"/>
  <c r="B1342" i="11"/>
  <c r="B1341" i="11"/>
  <c r="B1340" i="11"/>
  <c r="B1339" i="11"/>
  <c r="B1338" i="11"/>
  <c r="B1337" i="11"/>
  <c r="B1336" i="11"/>
  <c r="B1335" i="11"/>
  <c r="B1334" i="11"/>
  <c r="B1333" i="11"/>
  <c r="B1332" i="11"/>
  <c r="B1331" i="11"/>
  <c r="B1330" i="11"/>
  <c r="B1329" i="11"/>
  <c r="B1328" i="11"/>
  <c r="B1327" i="11"/>
  <c r="B1326" i="11"/>
  <c r="B1325" i="11"/>
  <c r="B1324" i="11"/>
  <c r="B1323" i="11"/>
  <c r="B1322" i="11"/>
  <c r="B1321" i="11"/>
  <c r="B1320" i="11"/>
  <c r="B1319" i="11"/>
  <c r="B1318" i="11"/>
  <c r="B1317" i="11"/>
  <c r="B1316" i="11"/>
  <c r="B1315" i="11"/>
  <c r="B1314" i="11"/>
  <c r="B1313" i="11"/>
  <c r="B1312" i="11"/>
  <c r="B1311" i="11"/>
  <c r="B1310" i="11"/>
  <c r="B1309" i="11"/>
  <c r="B1308" i="11"/>
  <c r="B1307" i="11"/>
  <c r="B1306" i="11"/>
  <c r="B1305" i="11"/>
  <c r="B1304" i="11"/>
  <c r="B1303" i="11"/>
  <c r="B1302" i="11"/>
  <c r="B1301" i="11"/>
  <c r="B1300" i="11"/>
  <c r="B1299" i="11"/>
  <c r="B1298" i="11"/>
  <c r="B1297" i="11"/>
  <c r="B1296" i="11"/>
  <c r="B1295" i="11"/>
  <c r="B1294" i="11"/>
  <c r="B1293" i="11"/>
  <c r="B1292" i="11"/>
  <c r="B1291" i="11"/>
  <c r="B1290" i="11"/>
  <c r="B1289" i="11"/>
  <c r="B1288" i="11"/>
  <c r="B1287" i="11"/>
  <c r="B1286" i="11"/>
  <c r="B1285" i="11"/>
  <c r="B1284" i="11"/>
  <c r="B1283" i="11"/>
  <c r="B1282" i="11"/>
  <c r="B1281" i="11"/>
  <c r="B1280" i="11"/>
  <c r="B1279" i="11"/>
  <c r="B1278" i="11"/>
  <c r="B1277" i="11"/>
  <c r="B1276" i="11"/>
  <c r="B1275" i="11"/>
  <c r="B1274" i="11"/>
  <c r="B1273" i="11"/>
  <c r="B1272" i="11"/>
  <c r="B1271" i="11"/>
  <c r="B1270" i="11"/>
  <c r="B1269" i="11"/>
  <c r="B1268" i="11"/>
  <c r="B1267" i="11"/>
  <c r="B1266" i="11"/>
  <c r="B1265" i="11"/>
  <c r="B1264" i="11"/>
  <c r="B1263" i="11"/>
  <c r="B1262" i="11"/>
  <c r="B1261" i="11"/>
  <c r="B1260" i="11"/>
  <c r="B1259" i="11"/>
  <c r="B1258" i="11"/>
  <c r="B1257" i="11"/>
  <c r="B1256" i="11"/>
  <c r="B1255" i="11"/>
  <c r="B1254" i="11"/>
  <c r="B1253" i="11"/>
  <c r="B1252" i="11"/>
  <c r="B1251" i="11"/>
  <c r="B1250" i="11"/>
  <c r="B1249" i="11"/>
  <c r="B1248" i="11"/>
  <c r="B1247" i="11"/>
  <c r="B1246" i="11"/>
  <c r="B1245" i="11"/>
  <c r="B1244" i="11"/>
  <c r="B1243" i="11"/>
  <c r="B1242" i="11"/>
  <c r="B1241" i="11"/>
  <c r="B1240" i="11"/>
  <c r="B1239" i="11"/>
  <c r="B1238" i="11"/>
  <c r="B1237" i="11"/>
  <c r="B1236" i="11"/>
  <c r="B1235" i="11"/>
  <c r="B1234" i="11"/>
  <c r="B1233" i="11"/>
  <c r="B1232" i="11"/>
  <c r="B1231" i="11"/>
  <c r="B1230" i="11"/>
  <c r="B1229" i="11"/>
  <c r="B1228" i="11"/>
  <c r="B1227" i="11"/>
  <c r="B1226" i="11"/>
  <c r="B1225" i="11"/>
  <c r="B1224" i="11"/>
  <c r="B1223" i="11"/>
  <c r="B1222" i="11"/>
  <c r="B1221" i="11"/>
  <c r="B1220" i="11"/>
  <c r="B1219" i="11"/>
  <c r="B1218" i="11"/>
  <c r="B1217" i="11"/>
  <c r="B1216" i="11"/>
  <c r="B1215" i="11"/>
  <c r="B1214" i="11"/>
  <c r="B1213" i="11"/>
  <c r="B1212" i="11"/>
  <c r="B1211" i="11"/>
  <c r="B1210" i="11"/>
  <c r="B1209" i="11"/>
  <c r="B1208" i="11"/>
  <c r="B1207" i="11"/>
  <c r="B1206" i="11"/>
  <c r="B1205" i="11"/>
  <c r="B1204" i="11"/>
  <c r="B1203" i="11"/>
  <c r="B1202" i="11"/>
  <c r="B1201" i="11"/>
  <c r="B1200" i="11"/>
  <c r="B1199" i="11"/>
  <c r="B1198" i="11"/>
  <c r="B1197" i="11"/>
  <c r="B1196" i="11"/>
  <c r="B1195" i="11"/>
  <c r="B1194" i="11"/>
  <c r="B1193" i="11"/>
  <c r="B1192" i="11"/>
  <c r="B1191" i="11"/>
  <c r="B1190" i="11"/>
  <c r="B1189" i="11"/>
  <c r="B1188" i="11"/>
  <c r="B1187" i="11"/>
  <c r="B1186" i="11"/>
  <c r="B1185" i="11"/>
  <c r="B1184" i="11"/>
  <c r="B1183" i="11"/>
  <c r="B1182" i="11"/>
  <c r="B1181" i="11"/>
  <c r="B1180" i="11"/>
  <c r="B1179" i="11"/>
  <c r="B1178" i="11"/>
  <c r="B1177" i="11"/>
  <c r="B1176" i="11"/>
  <c r="B1175" i="11"/>
  <c r="B1174" i="11"/>
  <c r="B1173" i="11"/>
  <c r="B1172" i="11"/>
  <c r="B1171" i="11"/>
  <c r="B1170" i="11"/>
  <c r="B1169" i="11"/>
  <c r="B1168" i="11"/>
  <c r="B1167" i="11"/>
  <c r="B1166" i="11"/>
  <c r="B1165" i="11"/>
  <c r="B1164" i="11"/>
  <c r="B1163" i="11"/>
  <c r="B1162" i="11"/>
  <c r="B1161" i="11"/>
  <c r="B1160" i="11"/>
  <c r="B1159" i="11"/>
  <c r="B1158" i="11"/>
  <c r="B1157" i="11"/>
  <c r="B1156" i="11"/>
  <c r="B1155" i="11"/>
  <c r="B1154" i="11"/>
  <c r="B1153" i="11"/>
  <c r="B1152" i="11"/>
  <c r="B1151" i="11"/>
  <c r="B1150" i="11"/>
  <c r="B1149" i="11"/>
  <c r="B1148" i="11"/>
  <c r="B1147" i="11"/>
  <c r="B1146" i="11"/>
  <c r="B1145" i="11"/>
  <c r="B1144" i="11"/>
  <c r="B1143" i="11"/>
  <c r="B1142" i="11"/>
  <c r="B1141" i="11"/>
  <c r="B1140" i="11"/>
  <c r="B1139" i="11"/>
  <c r="B1138" i="11"/>
  <c r="B1137" i="11"/>
  <c r="B1136" i="11"/>
  <c r="B1135" i="11"/>
  <c r="B1134" i="11"/>
  <c r="B1133" i="11"/>
  <c r="B1132" i="11"/>
  <c r="B1131" i="11"/>
  <c r="B1130" i="11"/>
  <c r="B1129" i="11"/>
  <c r="B1128" i="11"/>
  <c r="B1127" i="11"/>
  <c r="B1126" i="11"/>
  <c r="B1125" i="11"/>
  <c r="B1124" i="11"/>
  <c r="B1123" i="11"/>
  <c r="B1122" i="11"/>
  <c r="B1121" i="11"/>
  <c r="B1120" i="11"/>
  <c r="B1119" i="11"/>
  <c r="B1118" i="11"/>
  <c r="B1117" i="11"/>
  <c r="B1116" i="11"/>
  <c r="B1115" i="11"/>
  <c r="B1114" i="11"/>
  <c r="B1113" i="11"/>
  <c r="B1112" i="11"/>
  <c r="B1111" i="11"/>
  <c r="B1110" i="11"/>
  <c r="B1109" i="11"/>
  <c r="B1108" i="11"/>
  <c r="B1107" i="11"/>
  <c r="B1106" i="11"/>
  <c r="B1105" i="11"/>
  <c r="B1104" i="11"/>
  <c r="B1103" i="11"/>
  <c r="B1102" i="11"/>
  <c r="B1101" i="11"/>
  <c r="B1100" i="11"/>
  <c r="B1099" i="11"/>
  <c r="B1098" i="11"/>
  <c r="B1097" i="11"/>
  <c r="B1096" i="11"/>
  <c r="B1095" i="11"/>
  <c r="B1094" i="11"/>
  <c r="B1093" i="11"/>
  <c r="B1092" i="11"/>
  <c r="B1091" i="11"/>
  <c r="B1090" i="11"/>
  <c r="B1089" i="11"/>
  <c r="B1088" i="11"/>
  <c r="B1087" i="11"/>
  <c r="B1086" i="11"/>
  <c r="B1085" i="11"/>
  <c r="B1084" i="11"/>
  <c r="B1083" i="11"/>
  <c r="B1082" i="11"/>
  <c r="B1081" i="11"/>
  <c r="B1080" i="11"/>
  <c r="B1079" i="11"/>
  <c r="B1078" i="11"/>
  <c r="B1077" i="11"/>
  <c r="B1076" i="11"/>
  <c r="B1075" i="11"/>
  <c r="B1074" i="11"/>
  <c r="B1073" i="11"/>
  <c r="B1072" i="11"/>
  <c r="B1071" i="11"/>
  <c r="B1070" i="11"/>
  <c r="B1069" i="11"/>
  <c r="B1068" i="11"/>
  <c r="B1067" i="11"/>
  <c r="B1066" i="11"/>
  <c r="B1065" i="11"/>
  <c r="B1064" i="11"/>
  <c r="B1063" i="11"/>
  <c r="B1062" i="11"/>
  <c r="B1061" i="11"/>
  <c r="B1060" i="11"/>
  <c r="B1059" i="11"/>
  <c r="B1058" i="11"/>
  <c r="B1057" i="11"/>
  <c r="B1056" i="11"/>
  <c r="B1055" i="11"/>
  <c r="B1054" i="11"/>
  <c r="B1053" i="11"/>
  <c r="B1052" i="11"/>
  <c r="B1051" i="11"/>
  <c r="B1050" i="11"/>
  <c r="B1049" i="11"/>
  <c r="B1048" i="11"/>
  <c r="B1047" i="11"/>
  <c r="B1046" i="11"/>
  <c r="B1045" i="11"/>
  <c r="B1044" i="11"/>
  <c r="B1043" i="11"/>
  <c r="B1042" i="11"/>
  <c r="B1041" i="11"/>
  <c r="B1040" i="11"/>
  <c r="B1039" i="11"/>
  <c r="B1038" i="11"/>
  <c r="B1037" i="11"/>
  <c r="B1036" i="11"/>
  <c r="B1035" i="11"/>
  <c r="B1034" i="11"/>
  <c r="B1033" i="11"/>
  <c r="B1032" i="11"/>
  <c r="B1031" i="11"/>
  <c r="B1030" i="11"/>
  <c r="B1029" i="11"/>
  <c r="B1028" i="11"/>
  <c r="B1027" i="11"/>
  <c r="B1026" i="11"/>
  <c r="B1025" i="11"/>
  <c r="B1024" i="11"/>
  <c r="B1023" i="11"/>
  <c r="B1022" i="11"/>
  <c r="B1021" i="11"/>
  <c r="B1020" i="11"/>
  <c r="B1019" i="11"/>
  <c r="B1018" i="11"/>
  <c r="B1017" i="11"/>
  <c r="B1016" i="11"/>
  <c r="B1015" i="11"/>
  <c r="B1014" i="11"/>
  <c r="B1013" i="11"/>
  <c r="B1012" i="11"/>
  <c r="B1011" i="11"/>
  <c r="B1010" i="11"/>
  <c r="B1009" i="11"/>
  <c r="B1008" i="11"/>
  <c r="B1007" i="11"/>
  <c r="B1006" i="11"/>
  <c r="B1005" i="11"/>
  <c r="B1004" i="11"/>
  <c r="B1003" i="11"/>
  <c r="B1002" i="11"/>
  <c r="B1001" i="11"/>
  <c r="B1000" i="11"/>
  <c r="B999" i="11"/>
  <c r="B998" i="11"/>
  <c r="B997" i="11"/>
  <c r="B996" i="11"/>
  <c r="B995" i="11"/>
  <c r="B994" i="11"/>
  <c r="B993" i="11"/>
  <c r="B992" i="11"/>
  <c r="B991" i="11"/>
  <c r="B990" i="11"/>
  <c r="B989" i="11"/>
  <c r="B988" i="11"/>
  <c r="B987" i="11"/>
  <c r="B986" i="11"/>
  <c r="B985" i="11"/>
  <c r="B984" i="11"/>
  <c r="B983" i="11"/>
  <c r="B982" i="11"/>
  <c r="B981" i="11"/>
  <c r="B980" i="11"/>
  <c r="B979" i="11"/>
  <c r="B978" i="11"/>
  <c r="B977" i="11"/>
  <c r="B976" i="11"/>
  <c r="B975" i="11"/>
  <c r="B974" i="11"/>
  <c r="B973" i="11"/>
  <c r="B972" i="11"/>
  <c r="B971" i="11"/>
  <c r="B970" i="11"/>
  <c r="B969" i="11"/>
  <c r="B968" i="11"/>
  <c r="B967" i="11"/>
  <c r="B966" i="11"/>
  <c r="B965" i="11"/>
  <c r="B964" i="11"/>
  <c r="B963" i="11"/>
  <c r="B962" i="11"/>
  <c r="B961" i="11"/>
  <c r="B960" i="11"/>
  <c r="B959" i="11"/>
  <c r="B958" i="11"/>
  <c r="B957" i="11"/>
  <c r="B956" i="11"/>
  <c r="B955" i="11"/>
  <c r="B954" i="11"/>
  <c r="B953" i="11"/>
  <c r="B952" i="11"/>
  <c r="B951" i="11"/>
  <c r="B950" i="11"/>
  <c r="B949" i="11"/>
  <c r="B948" i="11"/>
  <c r="B947" i="11"/>
  <c r="B946" i="11"/>
  <c r="B945" i="11"/>
  <c r="B944" i="11"/>
  <c r="B943" i="11"/>
  <c r="B942" i="11"/>
  <c r="B941" i="11"/>
  <c r="B940" i="11"/>
  <c r="B939" i="11"/>
  <c r="B938" i="11"/>
  <c r="B937" i="11"/>
  <c r="B936" i="11"/>
  <c r="B935" i="11"/>
  <c r="B934" i="11"/>
  <c r="B933" i="11"/>
  <c r="B932" i="11"/>
  <c r="B931" i="11"/>
  <c r="B930" i="11"/>
  <c r="B929" i="11"/>
  <c r="B928" i="11"/>
  <c r="B927" i="11"/>
  <c r="B926" i="11"/>
  <c r="B925" i="11"/>
  <c r="B924" i="11"/>
  <c r="B923" i="11"/>
  <c r="B922" i="11"/>
  <c r="B921" i="11"/>
  <c r="B920" i="11"/>
  <c r="B919" i="11"/>
  <c r="B918" i="11"/>
  <c r="B917" i="11"/>
  <c r="B916" i="11"/>
  <c r="B915" i="11"/>
  <c r="B914" i="11"/>
  <c r="B913" i="11"/>
  <c r="B912" i="11"/>
  <c r="B911" i="11"/>
  <c r="B910" i="11"/>
  <c r="B909" i="11"/>
  <c r="B908" i="11"/>
  <c r="B907" i="11"/>
  <c r="B906" i="11"/>
  <c r="B905" i="11"/>
  <c r="B904" i="11"/>
  <c r="B903" i="11"/>
  <c r="B902" i="11"/>
  <c r="B901" i="11"/>
  <c r="B900" i="11"/>
  <c r="B899" i="11"/>
  <c r="B898" i="11"/>
  <c r="B897" i="11"/>
  <c r="B896" i="11"/>
  <c r="B895" i="11"/>
  <c r="B894" i="11"/>
  <c r="B893" i="11"/>
  <c r="B892" i="11"/>
  <c r="B891" i="11"/>
  <c r="B890" i="11"/>
  <c r="B889" i="11"/>
  <c r="B888" i="11"/>
  <c r="B887" i="11"/>
  <c r="B886" i="11"/>
  <c r="B885" i="11"/>
  <c r="B884" i="11"/>
  <c r="B883" i="11"/>
  <c r="B882" i="11"/>
  <c r="B881" i="11"/>
  <c r="B880" i="11"/>
  <c r="B879" i="11"/>
  <c r="B878" i="11"/>
  <c r="B877" i="11"/>
  <c r="B876" i="11"/>
  <c r="B875" i="11"/>
  <c r="B874" i="11"/>
  <c r="B873" i="11"/>
  <c r="B872" i="11"/>
  <c r="B871" i="11"/>
  <c r="B870" i="11"/>
  <c r="B869" i="11"/>
  <c r="B868" i="11"/>
  <c r="B867" i="11"/>
  <c r="B866" i="11"/>
  <c r="B865" i="11"/>
  <c r="B864" i="11"/>
  <c r="B863" i="11"/>
  <c r="B862" i="11"/>
  <c r="B861" i="11"/>
  <c r="B860" i="11"/>
  <c r="B859" i="11"/>
  <c r="B858" i="11"/>
  <c r="B857" i="11"/>
  <c r="B856" i="11"/>
  <c r="B855" i="11"/>
  <c r="B854" i="11"/>
  <c r="B853" i="11"/>
  <c r="B852" i="11"/>
  <c r="B851" i="11"/>
  <c r="B850" i="11"/>
  <c r="B849" i="11"/>
  <c r="B848" i="11"/>
  <c r="B847" i="11"/>
  <c r="B846" i="11"/>
  <c r="B845" i="11"/>
  <c r="B844" i="11"/>
  <c r="B843" i="11"/>
  <c r="B842" i="11"/>
  <c r="B841" i="11"/>
  <c r="B840" i="11"/>
  <c r="B839" i="11"/>
  <c r="B838" i="11"/>
  <c r="B837" i="11"/>
  <c r="B836" i="11"/>
  <c r="B835" i="11"/>
  <c r="B834" i="11"/>
  <c r="B833" i="11"/>
  <c r="B832" i="11"/>
  <c r="B831" i="11"/>
  <c r="B830" i="11"/>
  <c r="B829" i="11"/>
  <c r="B828" i="11"/>
  <c r="B827" i="11"/>
  <c r="B826" i="11"/>
  <c r="B825" i="11"/>
  <c r="B824" i="11"/>
  <c r="B823" i="11"/>
  <c r="B822" i="11"/>
  <c r="B821" i="11"/>
  <c r="B820" i="11"/>
  <c r="B819" i="11"/>
  <c r="B818" i="11"/>
  <c r="B817" i="11"/>
  <c r="B816" i="11"/>
  <c r="B815" i="11"/>
  <c r="B814" i="11"/>
  <c r="B813" i="11"/>
  <c r="B812" i="11"/>
  <c r="B811" i="11"/>
  <c r="B810" i="11"/>
  <c r="B809" i="11"/>
  <c r="B808" i="11"/>
  <c r="B807" i="11"/>
  <c r="B806" i="11"/>
  <c r="B805" i="11"/>
  <c r="B804" i="11"/>
  <c r="B803" i="11"/>
  <c r="B802" i="11"/>
  <c r="B801" i="11"/>
  <c r="B800" i="11"/>
  <c r="B799" i="11"/>
  <c r="B798" i="11"/>
  <c r="B797" i="11"/>
  <c r="B796" i="11"/>
  <c r="B795" i="11"/>
  <c r="B794" i="11"/>
  <c r="B793" i="11"/>
  <c r="B792" i="11"/>
  <c r="B791" i="11"/>
  <c r="B790" i="11"/>
  <c r="B789" i="11"/>
  <c r="B788" i="11"/>
  <c r="B787" i="11"/>
  <c r="B786" i="11"/>
  <c r="B785" i="11"/>
  <c r="B784" i="11"/>
  <c r="B783" i="11"/>
  <c r="B782" i="11"/>
  <c r="B781" i="11"/>
  <c r="B780" i="11"/>
  <c r="B779" i="11"/>
  <c r="B778" i="11"/>
  <c r="B777" i="11"/>
  <c r="B776" i="11"/>
  <c r="B775" i="11"/>
  <c r="B774" i="11"/>
  <c r="B773" i="11"/>
  <c r="B772" i="11"/>
  <c r="B771" i="11"/>
  <c r="B770" i="11"/>
  <c r="B769" i="11"/>
  <c r="B768" i="11"/>
  <c r="B767" i="11"/>
  <c r="B766" i="11"/>
  <c r="B765" i="11"/>
  <c r="B764" i="11"/>
  <c r="B763" i="11"/>
  <c r="B762" i="11"/>
  <c r="B761" i="11"/>
  <c r="B760" i="11"/>
  <c r="B759" i="11"/>
  <c r="B758" i="11"/>
  <c r="B757" i="11"/>
  <c r="B756" i="11"/>
  <c r="B755" i="11"/>
  <c r="B754" i="11"/>
  <c r="B753" i="11"/>
  <c r="B752" i="11"/>
  <c r="B751" i="11"/>
  <c r="B750" i="11"/>
  <c r="B749" i="11"/>
  <c r="B748" i="11"/>
  <c r="B747" i="11"/>
  <c r="B746" i="11"/>
  <c r="B745" i="11"/>
  <c r="B744" i="11"/>
  <c r="B743" i="11"/>
  <c r="B742" i="11"/>
  <c r="B741" i="11"/>
  <c r="B740" i="11"/>
  <c r="B739" i="11"/>
  <c r="B738" i="11"/>
  <c r="B737" i="11"/>
  <c r="B736" i="11"/>
  <c r="B735" i="11"/>
  <c r="B734" i="11"/>
  <c r="B733" i="11"/>
  <c r="B732" i="11"/>
  <c r="B731" i="11"/>
  <c r="B730" i="11"/>
  <c r="B729" i="11"/>
  <c r="B728" i="11"/>
  <c r="B727" i="11"/>
  <c r="B726" i="11"/>
  <c r="B725" i="11"/>
  <c r="B724" i="11"/>
  <c r="B723" i="11"/>
  <c r="B722" i="11"/>
  <c r="B721" i="11"/>
  <c r="B720" i="11"/>
  <c r="B719" i="11"/>
  <c r="B718" i="11"/>
  <c r="B717" i="11"/>
  <c r="B716" i="11"/>
  <c r="B715" i="11"/>
  <c r="B714" i="11"/>
  <c r="B713" i="11"/>
  <c r="B712" i="11"/>
  <c r="B711" i="11"/>
  <c r="B710" i="11"/>
  <c r="B709" i="11"/>
  <c r="B708" i="11"/>
  <c r="B707" i="11"/>
  <c r="B706" i="11"/>
  <c r="B705" i="11"/>
  <c r="B704" i="11"/>
  <c r="B703" i="11"/>
  <c r="B702" i="11"/>
  <c r="B701" i="11"/>
  <c r="B700" i="11"/>
  <c r="B699" i="11"/>
  <c r="B698" i="11"/>
  <c r="B697" i="11"/>
  <c r="B696" i="11"/>
  <c r="B695" i="11"/>
  <c r="B694" i="11"/>
  <c r="B693" i="11"/>
  <c r="B692" i="11"/>
  <c r="B691" i="11"/>
  <c r="B690" i="11"/>
  <c r="B689" i="11"/>
  <c r="B688" i="11"/>
  <c r="B687" i="11"/>
  <c r="B686" i="11"/>
  <c r="B685" i="11"/>
  <c r="B684" i="11"/>
  <c r="B683" i="11"/>
  <c r="B682" i="11"/>
  <c r="B681" i="11"/>
  <c r="B680" i="11"/>
  <c r="B679" i="11"/>
  <c r="B678" i="11"/>
  <c r="B677" i="11"/>
  <c r="B676" i="11"/>
  <c r="B675" i="11"/>
  <c r="B674" i="11"/>
  <c r="B673" i="11"/>
  <c r="B672" i="11"/>
  <c r="B671" i="11"/>
  <c r="B670" i="11"/>
  <c r="B669" i="11"/>
  <c r="B668" i="11"/>
  <c r="B667" i="11"/>
  <c r="B666" i="11"/>
  <c r="B665" i="11"/>
  <c r="B664" i="11"/>
  <c r="B663" i="11"/>
  <c r="B662" i="11"/>
  <c r="B661" i="11"/>
  <c r="B660" i="11"/>
  <c r="B659" i="11"/>
  <c r="B658" i="11"/>
  <c r="B657" i="11"/>
  <c r="B656" i="11"/>
  <c r="B655" i="11"/>
  <c r="B654" i="11"/>
  <c r="B653" i="11"/>
  <c r="B652" i="11"/>
  <c r="B651" i="11"/>
  <c r="B650" i="11"/>
  <c r="B649" i="11"/>
  <c r="B648" i="11"/>
  <c r="B647" i="11"/>
  <c r="B646" i="11"/>
  <c r="B645" i="11"/>
  <c r="B644" i="11"/>
  <c r="B643" i="11"/>
  <c r="B642" i="11"/>
  <c r="B641" i="11"/>
  <c r="B640" i="11"/>
  <c r="B639" i="11"/>
  <c r="B638" i="11"/>
  <c r="B637" i="11"/>
  <c r="B636" i="11"/>
  <c r="B635" i="11"/>
  <c r="B634" i="11"/>
  <c r="B633" i="11"/>
  <c r="B632" i="11"/>
  <c r="B631" i="11"/>
  <c r="B630" i="11"/>
  <c r="B629" i="11"/>
  <c r="B628" i="11"/>
  <c r="B627" i="11"/>
  <c r="B626" i="11"/>
  <c r="B625" i="11"/>
  <c r="B624" i="11"/>
  <c r="B623" i="11"/>
  <c r="B622" i="11"/>
  <c r="B621" i="11"/>
  <c r="B620" i="11"/>
  <c r="B619" i="11"/>
  <c r="B618" i="11"/>
  <c r="B617" i="11"/>
  <c r="B616" i="11"/>
  <c r="B615" i="11"/>
  <c r="B614" i="11"/>
  <c r="B613" i="11"/>
  <c r="B612" i="11"/>
  <c r="B611" i="11"/>
  <c r="B610" i="11"/>
  <c r="B609" i="11"/>
  <c r="B608" i="11"/>
  <c r="B607" i="11"/>
  <c r="B606" i="11"/>
  <c r="B605" i="11"/>
  <c r="B604" i="11"/>
  <c r="B603" i="11"/>
  <c r="B602" i="11"/>
  <c r="B601" i="11"/>
  <c r="B600" i="11"/>
  <c r="B599" i="11"/>
  <c r="B598" i="11"/>
  <c r="B597" i="11"/>
  <c r="B596" i="11"/>
  <c r="B595" i="11"/>
  <c r="B594" i="11"/>
  <c r="B593" i="11"/>
  <c r="B592" i="11"/>
  <c r="B591" i="11"/>
  <c r="B590" i="11"/>
  <c r="B589" i="11"/>
  <c r="B588" i="11"/>
  <c r="B587" i="11"/>
  <c r="B586" i="11"/>
  <c r="B585" i="11"/>
  <c r="B584" i="11"/>
  <c r="B583" i="11"/>
  <c r="B582" i="11"/>
  <c r="B581" i="11"/>
  <c r="B580" i="11"/>
  <c r="B579" i="11"/>
  <c r="B578" i="11"/>
  <c r="B577" i="11"/>
  <c r="B576" i="11"/>
  <c r="B575" i="11"/>
  <c r="B574" i="11"/>
  <c r="B573" i="11"/>
  <c r="B572" i="11"/>
  <c r="B571" i="11"/>
  <c r="B570" i="11"/>
  <c r="B569" i="11"/>
  <c r="B568" i="11"/>
  <c r="B567" i="11"/>
  <c r="B566" i="11"/>
  <c r="B565" i="11"/>
  <c r="B564" i="11"/>
  <c r="B563" i="11"/>
  <c r="B562" i="11"/>
  <c r="B561" i="11"/>
  <c r="B560" i="11"/>
  <c r="B559" i="11"/>
  <c r="B558" i="11"/>
  <c r="B557" i="11"/>
  <c r="B556" i="11"/>
  <c r="B555" i="11"/>
  <c r="B554" i="11"/>
  <c r="B553" i="11"/>
  <c r="B552" i="11"/>
  <c r="B551" i="11"/>
  <c r="B550" i="11"/>
  <c r="B549" i="11"/>
  <c r="B548" i="11"/>
  <c r="B547" i="11"/>
  <c r="B546" i="11"/>
  <c r="B545" i="11"/>
  <c r="B544" i="11"/>
  <c r="B543" i="11"/>
  <c r="B542" i="11"/>
  <c r="B541" i="11"/>
  <c r="B540" i="11"/>
  <c r="B539" i="11"/>
  <c r="B538" i="11"/>
  <c r="B537" i="11"/>
  <c r="B536" i="11"/>
  <c r="B535" i="11"/>
  <c r="B534" i="11"/>
  <c r="B533" i="11"/>
  <c r="B532" i="11"/>
  <c r="B531" i="11"/>
  <c r="B530" i="11"/>
  <c r="B529" i="11"/>
  <c r="B528" i="11"/>
  <c r="B527" i="11"/>
  <c r="B526" i="11"/>
  <c r="B525" i="11"/>
  <c r="B524" i="11"/>
  <c r="B523" i="11"/>
  <c r="B522" i="11"/>
  <c r="B521" i="11"/>
  <c r="B520" i="11"/>
  <c r="B519" i="11"/>
  <c r="B518" i="11"/>
  <c r="B517" i="11"/>
  <c r="B516" i="11"/>
  <c r="B515" i="11"/>
  <c r="B514" i="11"/>
  <c r="B513" i="11"/>
  <c r="B512" i="11"/>
  <c r="B511" i="11"/>
  <c r="B510" i="11"/>
  <c r="B509" i="11"/>
  <c r="B508" i="11"/>
  <c r="B507" i="11"/>
  <c r="B506" i="11"/>
  <c r="B505" i="11"/>
  <c r="B504" i="11"/>
  <c r="B503" i="11"/>
  <c r="B502" i="11"/>
  <c r="B501" i="11"/>
  <c r="B500" i="11"/>
  <c r="B499" i="11"/>
  <c r="B498" i="11"/>
  <c r="B497" i="11"/>
  <c r="B496" i="11"/>
  <c r="B495" i="11"/>
  <c r="B494" i="11"/>
  <c r="B493" i="11"/>
  <c r="B492" i="11"/>
  <c r="B491" i="11"/>
  <c r="B490" i="11"/>
  <c r="B489" i="11"/>
  <c r="B488" i="11"/>
  <c r="B487" i="11"/>
  <c r="B486" i="11"/>
  <c r="B485" i="11"/>
  <c r="B484" i="11"/>
  <c r="B483" i="11"/>
  <c r="B482" i="11"/>
  <c r="B481" i="11"/>
  <c r="B480" i="11"/>
  <c r="B479" i="11"/>
  <c r="B478" i="11"/>
  <c r="B477" i="11"/>
  <c r="B476" i="11"/>
  <c r="B475" i="11"/>
  <c r="B474" i="11"/>
  <c r="B473" i="11"/>
  <c r="B472" i="11"/>
  <c r="B471" i="11"/>
  <c r="B470" i="11"/>
  <c r="B469" i="11"/>
  <c r="B468" i="11"/>
  <c r="B467" i="11"/>
  <c r="B466" i="11"/>
  <c r="B465" i="11"/>
  <c r="B464" i="11"/>
  <c r="B463" i="11"/>
  <c r="B462" i="11"/>
  <c r="B461" i="11"/>
  <c r="B460" i="11"/>
  <c r="B459" i="11"/>
  <c r="B458" i="11"/>
  <c r="B457" i="11"/>
  <c r="B456" i="11"/>
  <c r="B455" i="11"/>
  <c r="B454" i="11"/>
  <c r="B453" i="11"/>
  <c r="B452" i="11"/>
  <c r="B451" i="11"/>
  <c r="B450" i="11"/>
  <c r="B449" i="11"/>
  <c r="B448" i="11"/>
  <c r="B447" i="11"/>
  <c r="B446" i="11"/>
  <c r="B445" i="11"/>
  <c r="B444" i="11"/>
  <c r="B443" i="11"/>
  <c r="B442" i="11"/>
  <c r="B441" i="11"/>
  <c r="B440" i="11"/>
  <c r="B439" i="11"/>
  <c r="B438" i="11"/>
  <c r="B437" i="11"/>
  <c r="B436" i="11"/>
  <c r="B435" i="11"/>
  <c r="B434" i="11"/>
  <c r="B433" i="11"/>
  <c r="B432" i="11"/>
  <c r="B431" i="11"/>
  <c r="B430" i="11"/>
  <c r="B429" i="11"/>
  <c r="B428" i="11"/>
  <c r="B427" i="11"/>
  <c r="B426" i="11"/>
  <c r="B425" i="11"/>
  <c r="B424" i="11"/>
  <c r="B423" i="11"/>
  <c r="B422" i="11"/>
  <c r="B421" i="11"/>
  <c r="B420" i="11"/>
  <c r="B419" i="11"/>
  <c r="B418" i="11"/>
  <c r="B417" i="11"/>
  <c r="B416" i="11"/>
  <c r="B415" i="11"/>
  <c r="B414" i="11"/>
  <c r="B413" i="11"/>
  <c r="B412" i="11"/>
  <c r="B411" i="11"/>
  <c r="B410" i="11"/>
  <c r="B409" i="11"/>
  <c r="B408" i="11"/>
  <c r="B407" i="11"/>
  <c r="B406" i="11"/>
  <c r="B405" i="11"/>
  <c r="B404" i="11"/>
  <c r="B403" i="11"/>
  <c r="B402" i="11"/>
  <c r="B401" i="11"/>
  <c r="B400" i="11"/>
  <c r="B399" i="11"/>
  <c r="B398" i="11"/>
  <c r="B397" i="11"/>
  <c r="B396" i="11"/>
  <c r="B395" i="11"/>
  <c r="B394" i="11"/>
  <c r="B393" i="11"/>
  <c r="B392" i="11"/>
  <c r="B391" i="11"/>
  <c r="B390" i="11"/>
  <c r="B389" i="11"/>
  <c r="B388" i="11"/>
  <c r="B387" i="11"/>
  <c r="B386" i="11"/>
  <c r="B385" i="11"/>
  <c r="B384" i="11"/>
  <c r="B383" i="11"/>
  <c r="B382" i="11"/>
  <c r="B381" i="11"/>
  <c r="B380" i="11"/>
  <c r="B379" i="11"/>
  <c r="B378" i="11"/>
  <c r="B377" i="11"/>
  <c r="B376" i="11"/>
  <c r="B375" i="11"/>
  <c r="B374" i="11"/>
  <c r="B373" i="11"/>
  <c r="B372" i="11"/>
  <c r="B371" i="11"/>
  <c r="B370" i="11"/>
  <c r="B369" i="11"/>
  <c r="B368" i="11"/>
  <c r="B367" i="11"/>
  <c r="B366" i="11"/>
  <c r="B365" i="11"/>
  <c r="B364" i="11"/>
  <c r="B363" i="11"/>
  <c r="B362" i="11"/>
  <c r="B361" i="11"/>
  <c r="B360" i="11"/>
  <c r="B359" i="11"/>
  <c r="B358" i="11"/>
  <c r="B357" i="11"/>
  <c r="B356" i="11"/>
  <c r="B355" i="11"/>
  <c r="B354" i="11"/>
  <c r="B353" i="11"/>
  <c r="B352" i="11"/>
  <c r="B351" i="11"/>
  <c r="B350" i="11"/>
  <c r="B349" i="11"/>
  <c r="B348" i="11"/>
  <c r="B347" i="11"/>
  <c r="B346" i="11"/>
  <c r="B345" i="11"/>
  <c r="B344" i="11"/>
  <c r="B343" i="11"/>
  <c r="B342" i="11"/>
  <c r="B341" i="11"/>
  <c r="B340" i="11"/>
  <c r="B339" i="11"/>
  <c r="B338" i="11"/>
  <c r="B337" i="11"/>
  <c r="B336" i="11"/>
  <c r="B335" i="11"/>
  <c r="B334" i="11"/>
  <c r="B333" i="11"/>
  <c r="B332" i="11"/>
  <c r="B331" i="11"/>
  <c r="B330" i="11"/>
  <c r="B329" i="11"/>
  <c r="B328" i="11"/>
  <c r="B327" i="11"/>
  <c r="B326" i="11"/>
  <c r="B325" i="11"/>
  <c r="B324" i="11"/>
  <c r="B323" i="11"/>
  <c r="B322" i="11"/>
  <c r="B321" i="11"/>
  <c r="B320" i="11"/>
  <c r="B319" i="11"/>
  <c r="B318" i="11"/>
  <c r="B317" i="11"/>
  <c r="B316" i="11"/>
  <c r="B315" i="11"/>
  <c r="B314" i="11"/>
  <c r="B313" i="11"/>
  <c r="B312" i="11"/>
  <c r="B311" i="11"/>
  <c r="B310" i="11"/>
  <c r="B309" i="11"/>
  <c r="B308" i="11"/>
  <c r="B307" i="11"/>
  <c r="B306" i="11"/>
  <c r="B305" i="11"/>
  <c r="B304" i="11"/>
  <c r="B303" i="11"/>
  <c r="B302" i="11"/>
  <c r="B301" i="11"/>
  <c r="B300" i="11"/>
  <c r="B299" i="11"/>
  <c r="B298" i="11"/>
  <c r="B297" i="11"/>
  <c r="B296" i="11"/>
  <c r="B295" i="11"/>
  <c r="B294" i="11"/>
  <c r="B293" i="11"/>
  <c r="B292" i="11"/>
  <c r="B291" i="11"/>
  <c r="B290" i="11"/>
  <c r="B289" i="11"/>
  <c r="B288" i="11"/>
  <c r="B287" i="11"/>
  <c r="B286" i="11"/>
  <c r="B285" i="11"/>
  <c r="B284" i="11"/>
  <c r="B283" i="11"/>
  <c r="B282" i="11"/>
  <c r="B281" i="11"/>
  <c r="B280" i="11"/>
  <c r="B279" i="11"/>
  <c r="B278" i="11"/>
  <c r="B277" i="11"/>
  <c r="B276" i="11"/>
  <c r="B275" i="11"/>
  <c r="B274" i="11"/>
  <c r="B273" i="11"/>
  <c r="B272" i="11"/>
  <c r="B271" i="11"/>
  <c r="B270" i="11"/>
  <c r="B269" i="11"/>
  <c r="B268" i="11"/>
  <c r="B267" i="11"/>
  <c r="B266" i="11"/>
  <c r="B265" i="11"/>
  <c r="B264" i="11"/>
  <c r="B263" i="11"/>
  <c r="B262" i="11"/>
  <c r="B261" i="11"/>
  <c r="B260" i="11"/>
  <c r="B259" i="11"/>
  <c r="B258" i="11"/>
  <c r="B257" i="11"/>
  <c r="B256" i="11"/>
  <c r="B255" i="11"/>
  <c r="B254" i="11"/>
  <c r="B253" i="11"/>
  <c r="B252" i="11"/>
  <c r="B251" i="11"/>
  <c r="B250" i="11"/>
  <c r="B249" i="11"/>
  <c r="B248" i="11"/>
  <c r="B247" i="11"/>
  <c r="B246" i="11"/>
  <c r="B245" i="11"/>
  <c r="B244" i="11"/>
  <c r="B243" i="11"/>
  <c r="B242" i="11"/>
  <c r="B241" i="11"/>
  <c r="B240" i="11"/>
  <c r="B239" i="11"/>
  <c r="B238" i="11"/>
  <c r="B237" i="11"/>
  <c r="B236" i="11"/>
  <c r="B235" i="11"/>
  <c r="B234" i="11"/>
  <c r="B233" i="11"/>
  <c r="B232" i="11"/>
  <c r="B231" i="11"/>
  <c r="B230" i="11"/>
  <c r="B229" i="11"/>
  <c r="B228" i="11"/>
  <c r="B227" i="11"/>
  <c r="B226" i="11"/>
  <c r="B225" i="11"/>
  <c r="B224" i="11"/>
  <c r="B223" i="11"/>
  <c r="B222" i="11"/>
  <c r="B221" i="11"/>
  <c r="B220" i="11"/>
  <c r="B219" i="11"/>
  <c r="B218" i="11"/>
  <c r="B217" i="11"/>
  <c r="B216" i="11"/>
  <c r="B215" i="11"/>
  <c r="B214" i="11"/>
  <c r="B213" i="11"/>
  <c r="B212" i="11"/>
  <c r="B211" i="11"/>
  <c r="B210" i="11"/>
  <c r="B209" i="11"/>
  <c r="B208" i="11"/>
  <c r="B207" i="11"/>
  <c r="B206" i="11"/>
  <c r="B205" i="11"/>
  <c r="B204" i="11"/>
  <c r="B203" i="11"/>
  <c r="B202" i="11"/>
  <c r="B201" i="11"/>
  <c r="B200" i="11"/>
  <c r="B199" i="11"/>
  <c r="B198" i="11"/>
  <c r="B197" i="11"/>
  <c r="B196" i="11"/>
  <c r="B195" i="11"/>
  <c r="B194" i="11"/>
  <c r="B193" i="11"/>
  <c r="B192" i="11"/>
  <c r="B191" i="11"/>
  <c r="B190" i="11"/>
  <c r="B189" i="11"/>
  <c r="B188" i="11"/>
  <c r="B187" i="11"/>
  <c r="B186" i="11"/>
  <c r="B185" i="11"/>
  <c r="B184" i="11"/>
  <c r="B183" i="11"/>
  <c r="B182" i="11"/>
  <c r="B181" i="11"/>
  <c r="B180" i="11"/>
  <c r="B179" i="11"/>
  <c r="B178" i="11"/>
  <c r="B177" i="11"/>
  <c r="B176" i="11"/>
  <c r="B175" i="11"/>
  <c r="B174" i="11"/>
  <c r="B173" i="11"/>
  <c r="B172" i="11"/>
  <c r="B171" i="11"/>
  <c r="B170" i="11"/>
  <c r="B169" i="11"/>
  <c r="B168" i="11"/>
  <c r="B167" i="11"/>
  <c r="B166" i="11"/>
  <c r="B165" i="11"/>
  <c r="B164" i="11"/>
  <c r="B163" i="11"/>
  <c r="B162" i="11"/>
  <c r="B161" i="11"/>
  <c r="B160" i="11"/>
  <c r="B159" i="11"/>
  <c r="B158" i="11"/>
  <c r="B157" i="11"/>
  <c r="B156" i="11"/>
  <c r="B155" i="11"/>
  <c r="B154" i="11"/>
  <c r="B153" i="11"/>
  <c r="B152" i="11"/>
  <c r="B151" i="11"/>
  <c r="B150" i="11"/>
  <c r="B149" i="11"/>
  <c r="B148" i="11"/>
  <c r="B147" i="11"/>
  <c r="B146" i="11"/>
  <c r="B145" i="11"/>
  <c r="B144" i="11"/>
  <c r="B143" i="11"/>
  <c r="B142" i="11"/>
  <c r="B141" i="11"/>
  <c r="B140" i="11"/>
  <c r="B139" i="11"/>
  <c r="B138" i="11"/>
  <c r="B137" i="11"/>
  <c r="B136" i="11"/>
  <c r="B135" i="11"/>
  <c r="B134" i="11"/>
  <c r="B133" i="11"/>
  <c r="B132" i="11"/>
  <c r="B131" i="11"/>
  <c r="B130" i="11"/>
  <c r="B129" i="11"/>
  <c r="B128" i="11"/>
  <c r="B127" i="11"/>
  <c r="B126" i="11"/>
  <c r="B125" i="11"/>
  <c r="B124" i="11"/>
  <c r="B123" i="11"/>
  <c r="B122" i="11"/>
  <c r="B121" i="11"/>
  <c r="B120" i="11"/>
  <c r="B119" i="11"/>
  <c r="B118" i="11"/>
  <c r="B117" i="11"/>
  <c r="B116" i="11"/>
  <c r="B115" i="11"/>
  <c r="B114" i="11"/>
  <c r="B113" i="11"/>
  <c r="B112" i="11"/>
  <c r="B111" i="11"/>
  <c r="B110" i="11"/>
  <c r="B109" i="11"/>
  <c r="B108" i="11"/>
  <c r="B107" i="11"/>
  <c r="B105" i="11"/>
  <c r="B104" i="11"/>
  <c r="B103" i="11"/>
  <c r="B102" i="11"/>
  <c r="B101" i="11"/>
  <c r="B100" i="11"/>
  <c r="B99" i="11"/>
  <c r="B98" i="11"/>
  <c r="B97" i="11"/>
  <c r="B96" i="11"/>
  <c r="B95" i="11"/>
  <c r="B94" i="11"/>
  <c r="B93" i="11"/>
  <c r="B92" i="11"/>
  <c r="B91" i="11"/>
  <c r="B90" i="11"/>
  <c r="B89" i="11"/>
  <c r="B88" i="11"/>
  <c r="B87" i="11"/>
  <c r="B86" i="11"/>
  <c r="B85" i="11"/>
  <c r="B84" i="11"/>
  <c r="B83" i="11"/>
  <c r="B82" i="11"/>
  <c r="B81" i="11"/>
  <c r="B80" i="11"/>
  <c r="B79" i="11"/>
  <c r="B78" i="11"/>
  <c r="B77" i="11"/>
  <c r="B76" i="11"/>
  <c r="B75" i="11"/>
  <c r="B74" i="11"/>
  <c r="B73" i="11"/>
  <c r="B72" i="11"/>
  <c r="B71" i="11"/>
  <c r="B70" i="11"/>
  <c r="B69" i="11"/>
  <c r="B68" i="11"/>
  <c r="B67" i="11"/>
  <c r="B66" i="11"/>
  <c r="B65" i="11"/>
  <c r="B64" i="11"/>
  <c r="B63" i="11"/>
  <c r="B62" i="11"/>
  <c r="B61" i="11"/>
  <c r="B60" i="11"/>
  <c r="B59" i="11"/>
  <c r="B58" i="11"/>
  <c r="B57" i="11"/>
  <c r="B56" i="11"/>
  <c r="B55" i="11"/>
  <c r="B54" i="11"/>
  <c r="B53" i="11"/>
  <c r="B52" i="11"/>
  <c r="B51" i="11"/>
  <c r="B50" i="11"/>
  <c r="B49" i="11"/>
  <c r="B48" i="11"/>
  <c r="B47" i="11"/>
  <c r="B46" i="11"/>
  <c r="B45" i="11"/>
  <c r="B44" i="11"/>
  <c r="B43" i="11"/>
  <c r="B42" i="11"/>
  <c r="B41" i="11"/>
  <c r="B40" i="11"/>
  <c r="B39" i="11"/>
  <c r="B38" i="11"/>
  <c r="B37" i="11"/>
  <c r="B36" i="11"/>
  <c r="B35" i="11"/>
  <c r="B34" i="11"/>
  <c r="B33" i="11"/>
  <c r="B32" i="11"/>
  <c r="B31" i="11"/>
  <c r="B30" i="11"/>
  <c r="B29" i="11"/>
  <c r="B28" i="11"/>
  <c r="B27" i="11"/>
  <c r="B26" i="11"/>
  <c r="B25" i="11"/>
  <c r="B24" i="11"/>
  <c r="B23" i="11"/>
  <c r="B22" i="11"/>
  <c r="B21" i="11"/>
  <c r="B20" i="11"/>
  <c r="B19" i="11"/>
  <c r="B18" i="11"/>
  <c r="B17" i="11"/>
  <c r="B16" i="11"/>
  <c r="B15" i="11"/>
  <c r="B14" i="11"/>
  <c r="B13" i="11"/>
  <c r="B12" i="11"/>
  <c r="B11" i="11"/>
  <c r="B10" i="11"/>
  <c r="B9" i="11"/>
  <c r="B8" i="11"/>
  <c r="B7" i="11"/>
  <c r="B6" i="11"/>
  <c r="B5" i="11"/>
  <c r="B4" i="11"/>
  <c r="B3" i="11"/>
  <c r="B2" i="11"/>
  <c r="C5064" i="11"/>
  <c r="C5005" i="11"/>
  <c r="C4946" i="11"/>
  <c r="C4887" i="11"/>
  <c r="C4828" i="11"/>
  <c r="C4769" i="11"/>
  <c r="C5241" i="11"/>
  <c r="C5182" i="11"/>
  <c r="C5123" i="11"/>
  <c r="C4944" i="11"/>
  <c r="C4885" i="11"/>
  <c r="C4826" i="11"/>
  <c r="C4767" i="11"/>
  <c r="C5239" i="11"/>
  <c r="C5180" i="11"/>
  <c r="C5121" i="11"/>
  <c r="C5062" i="11"/>
  <c r="C5003" i="11"/>
  <c r="C5184" i="11"/>
  <c r="C5125" i="11"/>
  <c r="C5066" i="11"/>
  <c r="C5007" i="11"/>
  <c r="C4948" i="11"/>
  <c r="C4889" i="11"/>
  <c r="C4830" i="11"/>
  <c r="C4771" i="11"/>
  <c r="C5243" i="11"/>
  <c r="C5232" i="11"/>
  <c r="C5173" i="11"/>
  <c r="C5114" i="11"/>
  <c r="C5055" i="11"/>
  <c r="C4996" i="11"/>
  <c r="C4937" i="11"/>
  <c r="C4878" i="11"/>
  <c r="C4819" i="11"/>
  <c r="C4760" i="11"/>
  <c r="C5244" i="11"/>
  <c r="C5185" i="11"/>
  <c r="C5126" i="11"/>
  <c r="C5067" i="11"/>
  <c r="C5008" i="11"/>
  <c r="C4949" i="11"/>
  <c r="C4890" i="11"/>
  <c r="C4831" i="11"/>
  <c r="C4772" i="11"/>
  <c r="C5234" i="11"/>
  <c r="C5175" i="11"/>
  <c r="C5116" i="11"/>
  <c r="C5057" i="11"/>
  <c r="C4998" i="11"/>
  <c r="C4939" i="11"/>
  <c r="C4880" i="11"/>
  <c r="C4821" i="11"/>
  <c r="C4762" i="11"/>
  <c r="C5124" i="11"/>
  <c r="C5065" i="11"/>
  <c r="C5006" i="11"/>
  <c r="C4947" i="11"/>
  <c r="C4888" i="11"/>
  <c r="C4829" i="11"/>
  <c r="C4770" i="11"/>
  <c r="C5242" i="11"/>
  <c r="C5183" i="11"/>
  <c r="C5233" i="11"/>
  <c r="C5174" i="11"/>
  <c r="C5115" i="11"/>
  <c r="C5056" i="11"/>
  <c r="C4997" i="11"/>
  <c r="C4938" i="11"/>
  <c r="C4879" i="11"/>
  <c r="C4820" i="11"/>
  <c r="C4761" i="11"/>
  <c r="C5235" i="11"/>
  <c r="C5176" i="11"/>
  <c r="C5117" i="11"/>
  <c r="C5058" i="11"/>
  <c r="C4999" i="11"/>
  <c r="C4940" i="11"/>
  <c r="C4881" i="11"/>
  <c r="C4822" i="11"/>
  <c r="C4763" i="11"/>
  <c r="C4764" i="11"/>
  <c r="C5236" i="11"/>
  <c r="C5177" i="11"/>
  <c r="C5118" i="11"/>
  <c r="C5059" i="11"/>
  <c r="C5000" i="11"/>
  <c r="C4941" i="11"/>
  <c r="C4882" i="11"/>
  <c r="C4823" i="11"/>
  <c r="C4824" i="11"/>
  <c r="C4765" i="11"/>
  <c r="C5237" i="11"/>
  <c r="C5178" i="11"/>
  <c r="C5119" i="11"/>
  <c r="C5060" i="11"/>
  <c r="C5001" i="11"/>
  <c r="C4942" i="11"/>
  <c r="C4883" i="11"/>
  <c r="C4884" i="11"/>
  <c r="C4825" i="11"/>
  <c r="C4766" i="11"/>
  <c r="C5238" i="11"/>
  <c r="C5179" i="11"/>
  <c r="C5120" i="11"/>
  <c r="C5061" i="11"/>
  <c r="C5002" i="11"/>
  <c r="C4943" i="11"/>
  <c r="C5004" i="11"/>
  <c r="C4945" i="11"/>
  <c r="C4886" i="11"/>
  <c r="C4827" i="11"/>
  <c r="C4768" i="11"/>
  <c r="C5240" i="11"/>
  <c r="C5181" i="11"/>
  <c r="C5122" i="11"/>
  <c r="C5063" i="11"/>
  <c r="E4" i="10"/>
  <c r="C5535" i="11"/>
  <c r="C5522" i="11"/>
  <c r="C5539" i="11"/>
  <c r="C5580" i="11"/>
  <c r="C5519" i="11"/>
  <c r="M3" i="1"/>
  <c r="F1029" i="13" s="1"/>
  <c r="L3" i="1"/>
  <c r="F935" i="13" s="1"/>
  <c r="N135" i="1"/>
  <c r="O135" i="1" s="1"/>
  <c r="C5485" i="11"/>
  <c r="C5484" i="11"/>
  <c r="C5490" i="11"/>
  <c r="N119" i="1"/>
  <c r="O119" i="1" s="1"/>
  <c r="C5449" i="11"/>
  <c r="C5444" i="11"/>
  <c r="C5433" i="11"/>
  <c r="C5436" i="11"/>
  <c r="O4" i="10"/>
  <c r="P4" i="10"/>
  <c r="G4" i="10"/>
  <c r="H4" i="10"/>
  <c r="I4" i="10"/>
  <c r="J4" i="10"/>
  <c r="K4" i="10"/>
  <c r="L4" i="10"/>
  <c r="F4" i="10"/>
  <c r="M25" i="9"/>
  <c r="M26" i="9"/>
  <c r="N26" i="9" s="1"/>
  <c r="M27" i="9"/>
  <c r="N27" i="9"/>
  <c r="M28" i="9"/>
  <c r="N28" i="9" s="1"/>
  <c r="M29" i="9"/>
  <c r="N29" i="9"/>
  <c r="M30" i="9"/>
  <c r="N30" i="9"/>
  <c r="M31" i="9"/>
  <c r="N31" i="9"/>
  <c r="M32" i="9"/>
  <c r="N32" i="9"/>
  <c r="M33" i="9"/>
  <c r="N33" i="9" s="1"/>
  <c r="M34" i="9"/>
  <c r="N34" i="9" s="1"/>
  <c r="M35" i="9"/>
  <c r="N35" i="9"/>
  <c r="M36" i="9"/>
  <c r="N36" i="9"/>
  <c r="M37" i="9"/>
  <c r="N37" i="9"/>
  <c r="T32" i="10"/>
  <c r="N31" i="10"/>
  <c r="R31" i="10" s="1"/>
  <c r="N32" i="10"/>
  <c r="R32" i="10" s="1"/>
  <c r="N9" i="10"/>
  <c r="R9" i="10"/>
  <c r="N10" i="10"/>
  <c r="R10" i="10"/>
  <c r="N14" i="10"/>
  <c r="C5335" i="11" s="1"/>
  <c r="N15" i="10"/>
  <c r="N16" i="10"/>
  <c r="N17" i="10"/>
  <c r="C5362" i="11" s="1"/>
  <c r="N20" i="10"/>
  <c r="R20" i="10"/>
  <c r="N21" i="10"/>
  <c r="R21" i="10"/>
  <c r="N22" i="10"/>
  <c r="R22" i="10" s="1"/>
  <c r="N23" i="10"/>
  <c r="R23" i="10" s="1"/>
  <c r="N24" i="10"/>
  <c r="R24" i="10"/>
  <c r="N25" i="10"/>
  <c r="R25" i="10"/>
  <c r="N26" i="10"/>
  <c r="R26" i="10"/>
  <c r="N27" i="10"/>
  <c r="R27" i="10"/>
  <c r="N28" i="10"/>
  <c r="R28" i="10" s="1"/>
  <c r="N29" i="10"/>
  <c r="R29" i="10"/>
  <c r="N34" i="10"/>
  <c r="R34" i="10" s="1"/>
  <c r="N51" i="10"/>
  <c r="R51" i="10" s="1"/>
  <c r="N50" i="10"/>
  <c r="N49" i="10"/>
  <c r="N48" i="10"/>
  <c r="N47" i="10"/>
  <c r="R47" i="10"/>
  <c r="N46" i="10"/>
  <c r="N45" i="10"/>
  <c r="N44" i="10"/>
  <c r="R44" i="10"/>
  <c r="N43" i="10"/>
  <c r="R43" i="10"/>
  <c r="N42" i="10"/>
  <c r="R42" i="10" s="1"/>
  <c r="N41" i="10"/>
  <c r="N40" i="10"/>
  <c r="R40" i="10"/>
  <c r="N39" i="10"/>
  <c r="R39" i="10" s="1"/>
  <c r="N38" i="10"/>
  <c r="N37" i="10"/>
  <c r="N36" i="10"/>
  <c r="N35" i="10"/>
  <c r="R35" i="10"/>
  <c r="C5350" i="11"/>
  <c r="C5342" i="11"/>
  <c r="C5334" i="11"/>
  <c r="C5358" i="11"/>
  <c r="C5442" i="11"/>
  <c r="C5445" i="11"/>
  <c r="M23" i="9"/>
  <c r="N23" i="9" s="1"/>
  <c r="M22" i="9"/>
  <c r="N22" i="9"/>
  <c r="M21" i="9"/>
  <c r="N21" i="9"/>
  <c r="M20" i="9"/>
  <c r="N20" i="9"/>
  <c r="M19" i="9"/>
  <c r="N19" i="9" s="1"/>
  <c r="M18" i="9"/>
  <c r="N18" i="9" s="1"/>
  <c r="M17" i="9"/>
  <c r="N17" i="9"/>
  <c r="M16" i="9"/>
  <c r="N16" i="9"/>
  <c r="M15" i="9"/>
  <c r="N15" i="9"/>
  <c r="M14" i="9"/>
  <c r="N14" i="9"/>
  <c r="M13" i="9"/>
  <c r="N13" i="9" s="1"/>
  <c r="M12" i="9"/>
  <c r="N12" i="9" s="1"/>
  <c r="M11" i="9"/>
  <c r="N11" i="9" s="1"/>
  <c r="M10" i="9"/>
  <c r="N10" i="9"/>
  <c r="M9" i="9"/>
  <c r="N9" i="9"/>
  <c r="L4" i="9"/>
  <c r="G5244" i="11"/>
  <c r="A5244" i="11"/>
  <c r="K4" i="9"/>
  <c r="J4" i="9"/>
  <c r="G5086" i="11"/>
  <c r="A5086" i="11"/>
  <c r="I4" i="9"/>
  <c r="H4" i="9"/>
  <c r="G4" i="9"/>
  <c r="F4" i="9"/>
  <c r="E4" i="9"/>
  <c r="D4" i="9"/>
  <c r="C384" i="11"/>
  <c r="C661" i="11"/>
  <c r="C243" i="11"/>
  <c r="C1076" i="11"/>
  <c r="C1214" i="11"/>
  <c r="C240" i="11"/>
  <c r="C934" i="11"/>
  <c r="C238" i="11"/>
  <c r="C98" i="11"/>
  <c r="C652" i="11"/>
  <c r="C789" i="11"/>
  <c r="C93" i="11"/>
  <c r="C229" i="11"/>
  <c r="C784" i="11"/>
  <c r="N126" i="1"/>
  <c r="O126" i="1" s="1"/>
  <c r="N127" i="1"/>
  <c r="O127" i="1" s="1"/>
  <c r="N128" i="1"/>
  <c r="O128" i="1" s="1"/>
  <c r="N129" i="1"/>
  <c r="O129" i="1" s="1"/>
  <c r="N130" i="1"/>
  <c r="O130" i="1" s="1"/>
  <c r="N131" i="1"/>
  <c r="O131" i="1" s="1"/>
  <c r="N132" i="1"/>
  <c r="O132" i="1" s="1"/>
  <c r="O48" i="5"/>
  <c r="T48" i="5"/>
  <c r="O49" i="5"/>
  <c r="T49" i="5"/>
  <c r="O50" i="5"/>
  <c r="T50" i="5"/>
  <c r="O51" i="5"/>
  <c r="T51" i="5" s="1"/>
  <c r="O52" i="5"/>
  <c r="T52" i="5"/>
  <c r="O53" i="5"/>
  <c r="T53" i="5"/>
  <c r="O54" i="5"/>
  <c r="T54" i="5"/>
  <c r="O55" i="5"/>
  <c r="T55" i="5"/>
  <c r="O56" i="5"/>
  <c r="T56" i="5"/>
  <c r="O57" i="5"/>
  <c r="T57" i="5" s="1"/>
  <c r="O58" i="5"/>
  <c r="T58" i="5"/>
  <c r="O59" i="5"/>
  <c r="T59" i="5"/>
  <c r="O60" i="5"/>
  <c r="T60" i="5"/>
  <c r="O61" i="5"/>
  <c r="T61" i="5"/>
  <c r="O62" i="5"/>
  <c r="T62" i="5"/>
  <c r="O63" i="5"/>
  <c r="T63" i="5" s="1"/>
  <c r="S50" i="5"/>
  <c r="S51" i="5"/>
  <c r="S52" i="5"/>
  <c r="S60" i="5"/>
  <c r="N4" i="5"/>
  <c r="F4" i="5"/>
  <c r="G4" i="5"/>
  <c r="H4" i="5"/>
  <c r="J4" i="5"/>
  <c r="K4" i="5"/>
  <c r="L4" i="5"/>
  <c r="M4" i="5"/>
  <c r="P4" i="5"/>
  <c r="Q4" i="5"/>
  <c r="Q4" i="4"/>
  <c r="P4" i="4"/>
  <c r="F4" i="4"/>
  <c r="G4" i="4"/>
  <c r="H4" i="4"/>
  <c r="I4" i="4"/>
  <c r="K4" i="4"/>
  <c r="L4" i="4"/>
  <c r="M4" i="4"/>
  <c r="N4" i="4"/>
  <c r="E4" i="1"/>
  <c r="C4507" i="11"/>
  <c r="C4439" i="11"/>
  <c r="C4510" i="11"/>
  <c r="C4444" i="11"/>
  <c r="C4446" i="11"/>
  <c r="C4654" i="11"/>
  <c r="C4449" i="11"/>
  <c r="C4519" i="11"/>
  <c r="C4451" i="11"/>
  <c r="C4453" i="11"/>
  <c r="C4456" i="11"/>
  <c r="C4458" i="11"/>
  <c r="C4597" i="11"/>
  <c r="C4530" i="11"/>
  <c r="C4531" i="11"/>
  <c r="C4601" i="11"/>
  <c r="C4602" i="11"/>
  <c r="C4465" i="11"/>
  <c r="C4673" i="11"/>
  <c r="C4605" i="11"/>
  <c r="C4468" i="11"/>
  <c r="C4538" i="11"/>
  <c r="C4608" i="11"/>
  <c r="C4540" i="11"/>
  <c r="C4679" i="11"/>
  <c r="C4611" i="11"/>
  <c r="C4543" i="11"/>
  <c r="C4614" i="11"/>
  <c r="C4477" i="11"/>
  <c r="C4685" i="11"/>
  <c r="C4617" i="11"/>
  <c r="C4480" i="11"/>
  <c r="C4619" i="11"/>
  <c r="C4620" i="11"/>
  <c r="C4483" i="11"/>
  <c r="C4691" i="11"/>
  <c r="C4554" i="11"/>
  <c r="C4555" i="11"/>
  <c r="C4487" i="11"/>
  <c r="C4626" i="11"/>
  <c r="C4489" i="11"/>
  <c r="C4705" i="11"/>
  <c r="C4499" i="11"/>
  <c r="C4560" i="11"/>
  <c r="C4569" i="11"/>
  <c r="C4630" i="11"/>
  <c r="C4639" i="11"/>
  <c r="C4493" i="11"/>
  <c r="C4640" i="11"/>
  <c r="C4632" i="11"/>
  <c r="C4710" i="11"/>
  <c r="C4711" i="11"/>
  <c r="C4505" i="11"/>
  <c r="C4704" i="11"/>
  <c r="C4575" i="11"/>
  <c r="G5184" i="11"/>
  <c r="A5184" i="11"/>
  <c r="G5178" i="11"/>
  <c r="A5178" i="11"/>
  <c r="G5172" i="11"/>
  <c r="A5172" i="11"/>
  <c r="G5166" i="11"/>
  <c r="A5166" i="11"/>
  <c r="G5160" i="11"/>
  <c r="A5160" i="11"/>
  <c r="G5154" i="11"/>
  <c r="A5154" i="11"/>
  <c r="G5148" i="11"/>
  <c r="A5148" i="11"/>
  <c r="G5142" i="11"/>
  <c r="A5142" i="11"/>
  <c r="G5136" i="11"/>
  <c r="A5136" i="11"/>
  <c r="G5130" i="11"/>
  <c r="A5130" i="11"/>
  <c r="G5183" i="11"/>
  <c r="A5183" i="11"/>
  <c r="G5177" i="11"/>
  <c r="A5177" i="11"/>
  <c r="G5171" i="11"/>
  <c r="A5171" i="11"/>
  <c r="G5165" i="11"/>
  <c r="A5165" i="11"/>
  <c r="G5159" i="11"/>
  <c r="A5159" i="11"/>
  <c r="G5153" i="11"/>
  <c r="A5153" i="11"/>
  <c r="G5147" i="11"/>
  <c r="A5147" i="11"/>
  <c r="G5141" i="11"/>
  <c r="A5141" i="11"/>
  <c r="G5135" i="11"/>
  <c r="A5135" i="11"/>
  <c r="G5129" i="11"/>
  <c r="A5129" i="11"/>
  <c r="G5182" i="11"/>
  <c r="A5182" i="11"/>
  <c r="G5176" i="11"/>
  <c r="A5176" i="11"/>
  <c r="G5170" i="11"/>
  <c r="A5170" i="11"/>
  <c r="G5164" i="11"/>
  <c r="A5164" i="11"/>
  <c r="G5158" i="11"/>
  <c r="A5158" i="11"/>
  <c r="G5152" i="11"/>
  <c r="A5152" i="11"/>
  <c r="G5146" i="11"/>
  <c r="A5146" i="11"/>
  <c r="G5140" i="11"/>
  <c r="A5140" i="11"/>
  <c r="G5134" i="11"/>
  <c r="A5134" i="11"/>
  <c r="G5128" i="11"/>
  <c r="A5128" i="11"/>
  <c r="G5181" i="11"/>
  <c r="A5181" i="11"/>
  <c r="G5175" i="11"/>
  <c r="A5175" i="11"/>
  <c r="G5169" i="11"/>
  <c r="A5169" i="11"/>
  <c r="G5163" i="11"/>
  <c r="A5163" i="11"/>
  <c r="G5157" i="11"/>
  <c r="A5157" i="11"/>
  <c r="G5151" i="11"/>
  <c r="A5151" i="11"/>
  <c r="G5145" i="11"/>
  <c r="A5145" i="11"/>
  <c r="G5139" i="11"/>
  <c r="A5139" i="11"/>
  <c r="G5133" i="11"/>
  <c r="A5133" i="11"/>
  <c r="G5127" i="11"/>
  <c r="A5127" i="11"/>
  <c r="G5180" i="11"/>
  <c r="A5180" i="11"/>
  <c r="G5174" i="11"/>
  <c r="A5174" i="11"/>
  <c r="G5168" i="11"/>
  <c r="A5168" i="11"/>
  <c r="G5162" i="11"/>
  <c r="A5162" i="11"/>
  <c r="G5156" i="11"/>
  <c r="A5156" i="11"/>
  <c r="G5150" i="11"/>
  <c r="A5150" i="11"/>
  <c r="G5144" i="11"/>
  <c r="A5144" i="11"/>
  <c r="G5138" i="11"/>
  <c r="A5138" i="11"/>
  <c r="G5132" i="11"/>
  <c r="A5132" i="11"/>
  <c r="G5185" i="11"/>
  <c r="A5185" i="11"/>
  <c r="G5179" i="11"/>
  <c r="A5179" i="11"/>
  <c r="G5173" i="11"/>
  <c r="A5173" i="11"/>
  <c r="G5167" i="11"/>
  <c r="A5167" i="11"/>
  <c r="G5161" i="11"/>
  <c r="A5161" i="11"/>
  <c r="G5155" i="11"/>
  <c r="A5155" i="11"/>
  <c r="G5149" i="11"/>
  <c r="A5149" i="11"/>
  <c r="G5143" i="11"/>
  <c r="A5143" i="11"/>
  <c r="G5137" i="11"/>
  <c r="A5137" i="11"/>
  <c r="G5131" i="11"/>
  <c r="A5131" i="11"/>
  <c r="G5080" i="11"/>
  <c r="A5080" i="11"/>
  <c r="G5068" i="11"/>
  <c r="A5068" i="11"/>
  <c r="G5115" i="11"/>
  <c r="A5115" i="11"/>
  <c r="G5103" i="11"/>
  <c r="A5103" i="11"/>
  <c r="G5091" i="11"/>
  <c r="A5091" i="11"/>
  <c r="G5079" i="11"/>
  <c r="A5079" i="11"/>
  <c r="G5126" i="11"/>
  <c r="A5126" i="11"/>
  <c r="G5114" i="11"/>
  <c r="A5114" i="11"/>
  <c r="G5102" i="11"/>
  <c r="A5102" i="11"/>
  <c r="G5090" i="11"/>
  <c r="A5090" i="11"/>
  <c r="G5078" i="11"/>
  <c r="A5078" i="11"/>
  <c r="G5125" i="11"/>
  <c r="A5125" i="11"/>
  <c r="G5113" i="11"/>
  <c r="A5113" i="11"/>
  <c r="G5101" i="11"/>
  <c r="A5101" i="11"/>
  <c r="G5089" i="11"/>
  <c r="A5089" i="11"/>
  <c r="G5077" i="11"/>
  <c r="A5077" i="11"/>
  <c r="C507" i="11"/>
  <c r="C785" i="11"/>
  <c r="C1063" i="11"/>
  <c r="C646" i="11"/>
  <c r="C924" i="11"/>
  <c r="C1202" i="11"/>
  <c r="C1067" i="11"/>
  <c r="C367" i="11"/>
  <c r="C923" i="11"/>
  <c r="C91" i="11"/>
  <c r="C369" i="11"/>
  <c r="C647" i="11"/>
  <c r="C925" i="11"/>
  <c r="C230" i="11"/>
  <c r="C508" i="11"/>
  <c r="C786" i="11"/>
  <c r="C1064" i="11"/>
  <c r="C1203" i="11"/>
  <c r="C1068" i="11"/>
  <c r="C385" i="11"/>
  <c r="C802" i="11"/>
  <c r="C4658" i="11"/>
  <c r="C4694" i="11"/>
  <c r="C4708" i="11"/>
  <c r="C4460" i="11"/>
  <c r="C4529" i="11"/>
  <c r="C4598" i="11"/>
  <c r="C4667" i="11"/>
  <c r="C4649" i="11"/>
  <c r="U59" i="4"/>
  <c r="U58" i="4"/>
  <c r="U57" i="4"/>
  <c r="O41" i="4"/>
  <c r="C2706" i="11" s="1"/>
  <c r="U10" i="4"/>
  <c r="U9" i="4"/>
  <c r="U8" i="4"/>
  <c r="O91" i="4"/>
  <c r="C3648" i="11" s="1"/>
  <c r="O90" i="4"/>
  <c r="C3587" i="11" s="1"/>
  <c r="O89" i="4"/>
  <c r="O88" i="4"/>
  <c r="S88" i="4" s="1"/>
  <c r="O87" i="4"/>
  <c r="C3584" i="11" s="1"/>
  <c r="O86" i="4"/>
  <c r="C3673" i="11" s="1"/>
  <c r="O85" i="4"/>
  <c r="O84" i="4"/>
  <c r="C3581" i="11" s="1"/>
  <c r="O83" i="4"/>
  <c r="S83" i="4" s="1"/>
  <c r="O82" i="4"/>
  <c r="C3669" i="11" s="1"/>
  <c r="O81" i="4"/>
  <c r="S81" i="4" s="1"/>
  <c r="O80" i="4"/>
  <c r="C3607" i="11" s="1"/>
  <c r="O79" i="4"/>
  <c r="S79" i="4" s="1"/>
  <c r="O78" i="4"/>
  <c r="S78" i="4" s="1"/>
  <c r="O77" i="4"/>
  <c r="C3634" i="11" s="1"/>
  <c r="O76" i="4"/>
  <c r="C3573" i="11" s="1"/>
  <c r="O75" i="4"/>
  <c r="C3572" i="11" s="1"/>
  <c r="O74" i="4"/>
  <c r="C3661" i="11" s="1"/>
  <c r="O73" i="4"/>
  <c r="S73" i="4" s="1"/>
  <c r="O72" i="4"/>
  <c r="C3659" i="11" s="1"/>
  <c r="O71" i="4"/>
  <c r="C3658" i="11" s="1"/>
  <c r="O70" i="4"/>
  <c r="C3567" i="11" s="1"/>
  <c r="O69" i="4"/>
  <c r="C3566" i="11" s="1"/>
  <c r="O68" i="4"/>
  <c r="S68" i="4" s="1"/>
  <c r="O67" i="4"/>
  <c r="S67" i="4"/>
  <c r="O66" i="4"/>
  <c r="C3623" i="11" s="1"/>
  <c r="O65" i="4"/>
  <c r="C3592" i="11" s="1"/>
  <c r="O64" i="4"/>
  <c r="C3591" i="11" s="1"/>
  <c r="O63" i="4"/>
  <c r="S63" i="4" s="1"/>
  <c r="C3571" i="11"/>
  <c r="C3617" i="11"/>
  <c r="C3559" i="11"/>
  <c r="C3672" i="11"/>
  <c r="S48" i="5"/>
  <c r="O33" i="4"/>
  <c r="S33" i="4" s="1"/>
  <c r="O34" i="4"/>
  <c r="S34" i="4" s="1"/>
  <c r="O35" i="4"/>
  <c r="S35" i="4" s="1"/>
  <c r="O36" i="4"/>
  <c r="C2701" i="11" s="1"/>
  <c r="O37" i="4"/>
  <c r="C2642" i="11" s="1"/>
  <c r="O38" i="4"/>
  <c r="C2673" i="11" s="1"/>
  <c r="O39" i="4"/>
  <c r="S39" i="4" s="1"/>
  <c r="O40" i="4"/>
  <c r="S40" i="4" s="1"/>
  <c r="O42" i="4"/>
  <c r="S42" i="4" s="1"/>
  <c r="C2270" i="11"/>
  <c r="C2134" i="11"/>
  <c r="C2066" i="11"/>
  <c r="C2205" i="11"/>
  <c r="C2275" i="11"/>
  <c r="C2070" i="11"/>
  <c r="C2140" i="11"/>
  <c r="C2072" i="11"/>
  <c r="C2073" i="11"/>
  <c r="C2212" i="11"/>
  <c r="C2282" i="11"/>
  <c r="C2076" i="11"/>
  <c r="C2284" i="11"/>
  <c r="C2285" i="11"/>
  <c r="C2286" i="11"/>
  <c r="C2149" i="11"/>
  <c r="N69" i="1"/>
  <c r="O69" i="1" s="1"/>
  <c r="N70" i="1"/>
  <c r="O70" i="1" s="1"/>
  <c r="N71" i="1"/>
  <c r="O71" i="1" s="1"/>
  <c r="N72" i="1"/>
  <c r="O72" i="1" s="1"/>
  <c r="N73" i="1"/>
  <c r="O73" i="1" s="1"/>
  <c r="N74" i="1"/>
  <c r="O74" i="1" s="1"/>
  <c r="N75" i="1"/>
  <c r="O75" i="1" s="1"/>
  <c r="N76" i="1"/>
  <c r="O76" i="1" s="1"/>
  <c r="N77" i="1"/>
  <c r="O77" i="1" s="1"/>
  <c r="N78" i="1"/>
  <c r="O78" i="1" s="1"/>
  <c r="N79" i="1"/>
  <c r="O79" i="1" s="1"/>
  <c r="N80" i="1"/>
  <c r="O80" i="1" s="1"/>
  <c r="N81" i="1"/>
  <c r="O81" i="1" s="1"/>
  <c r="N82" i="1"/>
  <c r="O82" i="1" s="1"/>
  <c r="N83" i="1"/>
  <c r="O83" i="1" s="1"/>
  <c r="N84" i="1"/>
  <c r="O84" i="1" s="1"/>
  <c r="N85" i="1"/>
  <c r="O85" i="1" s="1"/>
  <c r="N86" i="1"/>
  <c r="O86" i="1" s="1"/>
  <c r="I29" i="7"/>
  <c r="J29" i="7"/>
  <c r="I52" i="7"/>
  <c r="J52" i="7"/>
  <c r="N66" i="1"/>
  <c r="O66" i="1" s="1"/>
  <c r="N67" i="1"/>
  <c r="O67" i="1" s="1"/>
  <c r="N68" i="1"/>
  <c r="O68" i="1" s="1"/>
  <c r="C2081" i="11"/>
  <c r="C2220" i="11"/>
  <c r="C2014" i="11"/>
  <c r="C2084" i="11"/>
  <c r="C2154" i="11"/>
  <c r="C2086" i="11"/>
  <c r="C2087" i="11"/>
  <c r="C2088" i="11"/>
  <c r="C2229" i="11"/>
  <c r="C2024" i="11"/>
  <c r="C2163" i="11"/>
  <c r="C2233" i="11"/>
  <c r="C2027" i="11"/>
  <c r="C2166" i="11"/>
  <c r="C2100" i="11"/>
  <c r="C2034" i="11"/>
  <c r="C2035" i="11"/>
  <c r="C2243" i="11"/>
  <c r="C2244" i="11"/>
  <c r="C2177" i="11"/>
  <c r="C2041" i="11"/>
  <c r="C2112" i="11"/>
  <c r="C2046" i="11"/>
  <c r="C2255" i="11"/>
  <c r="C2118" i="11"/>
  <c r="C2257" i="11"/>
  <c r="C2258" i="11"/>
  <c r="C2052" i="11"/>
  <c r="C2054" i="11"/>
  <c r="C2055" i="11"/>
  <c r="C2194" i="11"/>
  <c r="C2265" i="11"/>
  <c r="C2266" i="11"/>
  <c r="C2131" i="11"/>
  <c r="I8" i="7"/>
  <c r="C19" i="6" s="1"/>
  <c r="H8" i="7"/>
  <c r="E8" i="7"/>
  <c r="F4" i="1"/>
  <c r="H4" i="1"/>
  <c r="I4" i="1"/>
  <c r="J4" i="1"/>
  <c r="K4" i="1"/>
  <c r="G880" i="11" s="1"/>
  <c r="A880" i="11" s="1"/>
  <c r="L4" i="1"/>
  <c r="G1091" i="11" s="1"/>
  <c r="A1091" i="11" s="1"/>
  <c r="M4" i="1"/>
  <c r="G5514" i="11" s="1"/>
  <c r="A5514" i="11" s="1"/>
  <c r="J53" i="7"/>
  <c r="I53" i="7"/>
  <c r="I12" i="7"/>
  <c r="I13" i="7"/>
  <c r="I14" i="7"/>
  <c r="I15" i="7"/>
  <c r="I16" i="7"/>
  <c r="I17" i="7"/>
  <c r="I18" i="7"/>
  <c r="I19" i="7"/>
  <c r="I20" i="7"/>
  <c r="I21" i="7"/>
  <c r="I22" i="7"/>
  <c r="I23" i="7"/>
  <c r="I24" i="7"/>
  <c r="I25" i="7"/>
  <c r="I26" i="7"/>
  <c r="I27" i="7"/>
  <c r="I28" i="7"/>
  <c r="I30" i="7"/>
  <c r="I31" i="7"/>
  <c r="I32" i="7"/>
  <c r="B5563" i="13" s="1" a="1"/>
  <c r="B5563" i="13" s="1"/>
  <c r="E5563" i="13" s="1"/>
  <c r="I33" i="7"/>
  <c r="I34" i="7"/>
  <c r="I35" i="7"/>
  <c r="I36" i="7"/>
  <c r="I37" i="7"/>
  <c r="I38" i="7"/>
  <c r="I40" i="7"/>
  <c r="I41" i="7"/>
  <c r="I42" i="7"/>
  <c r="I43" i="7"/>
  <c r="I44" i="7"/>
  <c r="I45" i="7"/>
  <c r="B5575" i="13" s="1" a="1"/>
  <c r="B5575" i="13" s="1"/>
  <c r="E5575" i="13" s="1"/>
  <c r="I46" i="7"/>
  <c r="I47" i="7"/>
  <c r="I49" i="7"/>
  <c r="I51" i="7"/>
  <c r="I50" i="7"/>
  <c r="I55" i="7"/>
  <c r="B5583" i="13" s="1" a="1"/>
  <c r="B5583" i="13" s="1"/>
  <c r="E5583" i="13" s="1"/>
  <c r="J12" i="7"/>
  <c r="J13" i="7"/>
  <c r="J14" i="7"/>
  <c r="J15" i="7"/>
  <c r="J16" i="7"/>
  <c r="J17" i="7"/>
  <c r="J18" i="7"/>
  <c r="J19" i="7"/>
  <c r="J20" i="7"/>
  <c r="J21" i="7"/>
  <c r="J22" i="7"/>
  <c r="J23" i="7"/>
  <c r="J24" i="7"/>
  <c r="J25" i="7"/>
  <c r="J26" i="7"/>
  <c r="J27" i="7"/>
  <c r="J28" i="7"/>
  <c r="J30" i="7"/>
  <c r="J31" i="7"/>
  <c r="J32" i="7"/>
  <c r="J33" i="7"/>
  <c r="J34" i="7"/>
  <c r="J35" i="7"/>
  <c r="J36" i="7"/>
  <c r="J37" i="7"/>
  <c r="J38" i="7"/>
  <c r="J40" i="7"/>
  <c r="J41" i="7"/>
  <c r="J42" i="7"/>
  <c r="J43" i="7"/>
  <c r="J44" i="7"/>
  <c r="J45" i="7"/>
  <c r="J8" i="7" s="1"/>
  <c r="E19" i="6" s="1"/>
  <c r="J46" i="7"/>
  <c r="J47" i="7"/>
  <c r="J49" i="7"/>
  <c r="J51" i="7"/>
  <c r="J50" i="7"/>
  <c r="J55" i="7"/>
  <c r="S46" i="5"/>
  <c r="O46" i="5"/>
  <c r="T46" i="5"/>
  <c r="S45" i="5"/>
  <c r="O45" i="5"/>
  <c r="T45" i="5"/>
  <c r="O44" i="5"/>
  <c r="T44" i="5" s="1"/>
  <c r="S43" i="5"/>
  <c r="O43" i="5"/>
  <c r="T43" i="5"/>
  <c r="S42" i="5"/>
  <c r="O42" i="5"/>
  <c r="T42" i="5" s="1"/>
  <c r="S41" i="5"/>
  <c r="O41" i="5"/>
  <c r="T41" i="5" s="1"/>
  <c r="S40" i="5"/>
  <c r="O40" i="5"/>
  <c r="T40" i="5" s="1"/>
  <c r="O38" i="5"/>
  <c r="T38" i="5" s="1"/>
  <c r="O34" i="5"/>
  <c r="T34" i="5"/>
  <c r="O33" i="5"/>
  <c r="T33" i="5" s="1"/>
  <c r="O32" i="5"/>
  <c r="T32" i="5"/>
  <c r="O30" i="5"/>
  <c r="T30" i="5" s="1"/>
  <c r="O29" i="5"/>
  <c r="T29" i="5" s="1"/>
  <c r="O28" i="5"/>
  <c r="T28" i="5" s="1"/>
  <c r="O27" i="5"/>
  <c r="T27" i="5"/>
  <c r="O26" i="5"/>
  <c r="T26" i="5" s="1"/>
  <c r="S25" i="5"/>
  <c r="O25" i="5"/>
  <c r="T25" i="5" s="1"/>
  <c r="O24" i="5"/>
  <c r="T24" i="5" s="1"/>
  <c r="O23" i="5"/>
  <c r="T23" i="5" s="1"/>
  <c r="O22" i="5"/>
  <c r="T22" i="5" s="1"/>
  <c r="S21" i="5"/>
  <c r="O21" i="5"/>
  <c r="T21" i="5" s="1"/>
  <c r="O20" i="5"/>
  <c r="T20" i="5" s="1"/>
  <c r="O19" i="5"/>
  <c r="T19" i="5" s="1"/>
  <c r="O18" i="5"/>
  <c r="T18" i="5" s="1"/>
  <c r="O17" i="5"/>
  <c r="T17" i="5" s="1"/>
  <c r="O16" i="5"/>
  <c r="T16" i="5" s="1"/>
  <c r="O15" i="5"/>
  <c r="T15" i="5"/>
  <c r="O14" i="5"/>
  <c r="T14" i="5" s="1"/>
  <c r="S13" i="5"/>
  <c r="O13" i="5"/>
  <c r="T13" i="5" s="1"/>
  <c r="O32" i="4"/>
  <c r="C2667" i="11" s="1"/>
  <c r="O31" i="4"/>
  <c r="C2696" i="11" s="1"/>
  <c r="O30" i="4"/>
  <c r="C2665" i="11" s="1"/>
  <c r="S30" i="4"/>
  <c r="O29" i="4"/>
  <c r="S29" i="4" s="1"/>
  <c r="O28" i="4"/>
  <c r="S28" i="4" s="1"/>
  <c r="O27" i="4"/>
  <c r="C2632" i="11" s="1"/>
  <c r="O26" i="4"/>
  <c r="C2721" i="11" s="1"/>
  <c r="O25" i="4"/>
  <c r="S25" i="4" s="1"/>
  <c r="O24" i="4"/>
  <c r="S24" i="4" s="1"/>
  <c r="O23" i="4"/>
  <c r="S23" i="4" s="1"/>
  <c r="O22" i="4"/>
  <c r="C2627" i="11" s="1"/>
  <c r="O21" i="4"/>
  <c r="C2626" i="11" s="1"/>
  <c r="O20" i="4"/>
  <c r="C2625" i="11" s="1"/>
  <c r="O19" i="4"/>
  <c r="S19" i="4" s="1"/>
  <c r="O18" i="4"/>
  <c r="S18" i="4" s="1"/>
  <c r="O17" i="4"/>
  <c r="C2622" i="11" s="1"/>
  <c r="O16" i="4"/>
  <c r="S16" i="4" s="1"/>
  <c r="O15" i="4"/>
  <c r="C2620" i="11" s="1"/>
  <c r="O14" i="4"/>
  <c r="C2619" i="11" s="1"/>
  <c r="O13" i="4"/>
  <c r="N115" i="1"/>
  <c r="O115" i="1" s="1"/>
  <c r="N114" i="1"/>
  <c r="O114" i="1" s="1"/>
  <c r="N113" i="1"/>
  <c r="O113" i="1" s="1"/>
  <c r="N112" i="1"/>
  <c r="O112" i="1" s="1"/>
  <c r="N111" i="1"/>
  <c r="O111" i="1" s="1"/>
  <c r="N110" i="1"/>
  <c r="O110" i="1" s="1"/>
  <c r="N109" i="1"/>
  <c r="O109" i="1" s="1"/>
  <c r="N123" i="1"/>
  <c r="O123" i="1" s="1"/>
  <c r="N122" i="1"/>
  <c r="O122" i="1" s="1"/>
  <c r="N108" i="1"/>
  <c r="O108" i="1" s="1"/>
  <c r="N107" i="1"/>
  <c r="O107" i="1" s="1"/>
  <c r="N106" i="1"/>
  <c r="O106" i="1" s="1"/>
  <c r="N105" i="1"/>
  <c r="O105" i="1" s="1"/>
  <c r="N104" i="1"/>
  <c r="O104" i="1" s="1"/>
  <c r="N103" i="1"/>
  <c r="O103" i="1" s="1"/>
  <c r="N102" i="1"/>
  <c r="O102" i="1" s="1"/>
  <c r="N101" i="1"/>
  <c r="O101" i="1" s="1"/>
  <c r="N100" i="1"/>
  <c r="O100" i="1" s="1"/>
  <c r="N99" i="1"/>
  <c r="O99" i="1" s="1"/>
  <c r="N98" i="1"/>
  <c r="O98" i="1" s="1"/>
  <c r="N97" i="1"/>
  <c r="O97" i="1" s="1"/>
  <c r="N96" i="1"/>
  <c r="O96" i="1" s="1"/>
  <c r="N95" i="1"/>
  <c r="O95" i="1" s="1"/>
  <c r="N94" i="1"/>
  <c r="O94" i="1" s="1"/>
  <c r="N93" i="1"/>
  <c r="O93" i="1" s="1"/>
  <c r="N92" i="1"/>
  <c r="O92" i="1" s="1"/>
  <c r="N91" i="1"/>
  <c r="O91" i="1" s="1"/>
  <c r="N90" i="1"/>
  <c r="O90" i="1" s="1"/>
  <c r="N89" i="1"/>
  <c r="O89" i="1" s="1"/>
  <c r="N88" i="1"/>
  <c r="O88" i="1" s="1"/>
  <c r="N9" i="1"/>
  <c r="O9" i="1" s="1"/>
  <c r="N10" i="1"/>
  <c r="O10" i="1" s="1"/>
  <c r="N11" i="1"/>
  <c r="N12" i="1"/>
  <c r="O12" i="1" s="1"/>
  <c r="N13" i="1"/>
  <c r="O13" i="1" s="1"/>
  <c r="N14" i="1"/>
  <c r="O14" i="1" s="1"/>
  <c r="N65" i="1"/>
  <c r="O65" i="1" s="1"/>
  <c r="N64" i="1"/>
  <c r="O64" i="1" s="1"/>
  <c r="N63" i="1"/>
  <c r="O63" i="1" s="1"/>
  <c r="N62" i="1"/>
  <c r="O62" i="1" s="1"/>
  <c r="N61" i="1"/>
  <c r="O61" i="1" s="1"/>
  <c r="N60" i="1"/>
  <c r="O60" i="1" s="1"/>
  <c r="N59" i="1"/>
  <c r="O59" i="1" s="1"/>
  <c r="N58" i="1"/>
  <c r="O58" i="1" s="1"/>
  <c r="N57" i="1"/>
  <c r="O57" i="1" s="1"/>
  <c r="N56" i="1"/>
  <c r="O56" i="1" s="1"/>
  <c r="N55" i="1"/>
  <c r="O55" i="1" s="1"/>
  <c r="N54" i="1"/>
  <c r="O54" i="1" s="1"/>
  <c r="N53" i="1"/>
  <c r="O53" i="1" s="1"/>
  <c r="N52" i="1"/>
  <c r="O52" i="1" s="1"/>
  <c r="N51" i="1"/>
  <c r="O51" i="1" s="1"/>
  <c r="N50" i="1"/>
  <c r="O50" i="1" s="1"/>
  <c r="N49" i="1"/>
  <c r="O49" i="1" s="1"/>
  <c r="N48" i="1"/>
  <c r="O48" i="1" s="1"/>
  <c r="N47" i="1"/>
  <c r="O47" i="1" s="1"/>
  <c r="N46" i="1"/>
  <c r="O46" i="1" s="1"/>
  <c r="N45" i="1"/>
  <c r="O45" i="1" s="1"/>
  <c r="N44" i="1"/>
  <c r="O44" i="1" s="1"/>
  <c r="N43" i="1"/>
  <c r="O43" i="1" s="1"/>
  <c r="N42" i="1"/>
  <c r="O42" i="1" s="1"/>
  <c r="N41" i="1"/>
  <c r="O41" i="1" s="1"/>
  <c r="N40" i="1"/>
  <c r="O40" i="1" s="1"/>
  <c r="N39" i="1"/>
  <c r="O39" i="1" s="1"/>
  <c r="N118" i="1"/>
  <c r="O118" i="1" s="1"/>
  <c r="N38" i="1"/>
  <c r="O38" i="1" s="1"/>
  <c r="N37" i="1"/>
  <c r="O37" i="1" s="1"/>
  <c r="N36" i="1"/>
  <c r="O36" i="1" s="1"/>
  <c r="N35" i="1"/>
  <c r="O35" i="1" s="1"/>
  <c r="N34" i="1"/>
  <c r="O34" i="1" s="1"/>
  <c r="N33" i="1"/>
  <c r="O33" i="1" s="1"/>
  <c r="N32" i="1"/>
  <c r="O32" i="1" s="1"/>
  <c r="N31" i="1"/>
  <c r="O31" i="1" s="1"/>
  <c r="N30" i="1"/>
  <c r="O30" i="1" s="1"/>
  <c r="N29" i="1"/>
  <c r="O29" i="1" s="1"/>
  <c r="N28" i="1"/>
  <c r="O28" i="1" s="1"/>
  <c r="N27" i="1"/>
  <c r="O27" i="1" s="1"/>
  <c r="N26" i="1"/>
  <c r="O26" i="1" s="1"/>
  <c r="N25" i="1"/>
  <c r="O25" i="1" s="1"/>
  <c r="N24" i="1"/>
  <c r="O24" i="1" s="1"/>
  <c r="N23" i="1"/>
  <c r="O23" i="1" s="1"/>
  <c r="N22" i="1"/>
  <c r="O22" i="1" s="1"/>
  <c r="N21" i="1"/>
  <c r="O21" i="1" s="1"/>
  <c r="N20" i="1"/>
  <c r="O20" i="1" s="1"/>
  <c r="N19" i="1"/>
  <c r="O19" i="1" s="1"/>
  <c r="N8" i="1"/>
  <c r="O8" i="1" s="1"/>
  <c r="N15" i="1"/>
  <c r="O15" i="1" s="1"/>
  <c r="N16" i="1"/>
  <c r="O16" i="1" s="1"/>
  <c r="N17" i="1"/>
  <c r="O17" i="1" s="1"/>
  <c r="N18" i="1"/>
  <c r="O18" i="1" s="1"/>
  <c r="B3217" i="11"/>
  <c r="B3204" i="11"/>
  <c r="B3192" i="11"/>
  <c r="B3226" i="11"/>
  <c r="B3216" i="11"/>
  <c r="B3203" i="11"/>
  <c r="B3191" i="11"/>
  <c r="B3215" i="11"/>
  <c r="B3202" i="11"/>
  <c r="B3190" i="11"/>
  <c r="B3205" i="11"/>
  <c r="B3214" i="11"/>
  <c r="B3228" i="11"/>
  <c r="B3201" i="11"/>
  <c r="B3189" i="11"/>
  <c r="B3224" i="11"/>
  <c r="B3213" i="11"/>
  <c r="B3200" i="11"/>
  <c r="B3188" i="11"/>
  <c r="B3225" i="11"/>
  <c r="B3199" i="11"/>
  <c r="B3227" i="11"/>
  <c r="B3212" i="11"/>
  <c r="B3223" i="11"/>
  <c r="B3211" i="11"/>
  <c r="B3198" i="11"/>
  <c r="B3210" i="11"/>
  <c r="B3222" i="11"/>
  <c r="B3197" i="11"/>
  <c r="B3221" i="11"/>
  <c r="B3209" i="11"/>
  <c r="B3196" i="11"/>
  <c r="B3220" i="11"/>
  <c r="B3195" i="11"/>
  <c r="B3219" i="11"/>
  <c r="B3207" i="11"/>
  <c r="B3194" i="11"/>
  <c r="B3218" i="11"/>
  <c r="B3206" i="11"/>
  <c r="B3193" i="11"/>
  <c r="C2677" i="11"/>
  <c r="C2737" i="11"/>
  <c r="C2638" i="11"/>
  <c r="C3070" i="11"/>
  <c r="C3131" i="11"/>
  <c r="C3132" i="11"/>
  <c r="C3133" i="11"/>
  <c r="C3076" i="11"/>
  <c r="C3167" i="11"/>
  <c r="C3138" i="11"/>
  <c r="C3169" i="11"/>
  <c r="C3082" i="11"/>
  <c r="C3143" i="11"/>
  <c r="C3144" i="11"/>
  <c r="C3145" i="11"/>
  <c r="C3088" i="11"/>
  <c r="C3089" i="11"/>
  <c r="C3180" i="11"/>
  <c r="C3123" i="11"/>
  <c r="C3124" i="11"/>
  <c r="C3185" i="11"/>
  <c r="C3186" i="11"/>
  <c r="C2071" i="11"/>
  <c r="C3100" i="11"/>
  <c r="C3126" i="11"/>
  <c r="C3181" i="11"/>
  <c r="C3119" i="11"/>
  <c r="C3146" i="11"/>
  <c r="C3084" i="11"/>
  <c r="C3141" i="11"/>
  <c r="C3139" i="11"/>
  <c r="C3134" i="11"/>
  <c r="C3072" i="11"/>
  <c r="C3129" i="11"/>
  <c r="C3096" i="11"/>
  <c r="C3153" i="11"/>
  <c r="C3151" i="11"/>
  <c r="C3178" i="11"/>
  <c r="C3116" i="11"/>
  <c r="C3081" i="11"/>
  <c r="C3079" i="11"/>
  <c r="C3166" i="11"/>
  <c r="C3104" i="11"/>
  <c r="C3069" i="11"/>
  <c r="C3093" i="11"/>
  <c r="C3091" i="11"/>
  <c r="C3148" i="11"/>
  <c r="C3086" i="11"/>
  <c r="C3173" i="11"/>
  <c r="C3171" i="11"/>
  <c r="C3136" i="11"/>
  <c r="C3074" i="11"/>
  <c r="C3161" i="11"/>
  <c r="C3159" i="11"/>
  <c r="C3125" i="11"/>
  <c r="C3183" i="11"/>
  <c r="C3118" i="11"/>
  <c r="C3113" i="11"/>
  <c r="C3111" i="11"/>
  <c r="C3168" i="11"/>
  <c r="C3106" i="11"/>
  <c r="C3101" i="11"/>
  <c r="C3099" i="11"/>
  <c r="C3157" i="11"/>
  <c r="C3155" i="11"/>
  <c r="C3150" i="11"/>
  <c r="C3085" i="11"/>
  <c r="C3083" i="11"/>
  <c r="C3170" i="11"/>
  <c r="C3108" i="11"/>
  <c r="C3073" i="11"/>
  <c r="C3071" i="11"/>
  <c r="C3068" i="11"/>
  <c r="C3097" i="11"/>
  <c r="C3095" i="11"/>
  <c r="C3182" i="11"/>
  <c r="C3120" i="11"/>
  <c r="C3117" i="11"/>
  <c r="C3175" i="11"/>
  <c r="C3140" i="11"/>
  <c r="C3078" i="11"/>
  <c r="C3165" i="11"/>
  <c r="C3163" i="11"/>
  <c r="C3158" i="11"/>
  <c r="C3187" i="11"/>
  <c r="C3152" i="11"/>
  <c r="C3090" i="11"/>
  <c r="C3177" i="11"/>
  <c r="C3115" i="11"/>
  <c r="C3172" i="11"/>
  <c r="C3110" i="11"/>
  <c r="C3105" i="11"/>
  <c r="C3103" i="11"/>
  <c r="C3160" i="11"/>
  <c r="C3128" i="11"/>
  <c r="C3127" i="11"/>
  <c r="C3184" i="11"/>
  <c r="C3122" i="11"/>
  <c r="C3147" i="11"/>
  <c r="C3142" i="11"/>
  <c r="C3080" i="11"/>
  <c r="C3137" i="11"/>
  <c r="C3135" i="11"/>
  <c r="C3130" i="11"/>
  <c r="C3098" i="11"/>
  <c r="C3154" i="11"/>
  <c r="C3092" i="11"/>
  <c r="C3149" i="11"/>
  <c r="C3087" i="11"/>
  <c r="C3174" i="11"/>
  <c r="C3112" i="11"/>
  <c r="C3077" i="11"/>
  <c r="C3075" i="11"/>
  <c r="C3162" i="11"/>
  <c r="C6111" i="11"/>
  <c r="C6123" i="11"/>
  <c r="C6135" i="11"/>
  <c r="C6147" i="11"/>
  <c r="C6159" i="11"/>
  <c r="C6171" i="11"/>
  <c r="C6183" i="11"/>
  <c r="C6195" i="11"/>
  <c r="C6207" i="11"/>
  <c r="C6219" i="11"/>
  <c r="C6231" i="11"/>
  <c r="C6243" i="11"/>
  <c r="C6255" i="11"/>
  <c r="C6267" i="11"/>
  <c r="C6279" i="11"/>
  <c r="B6339" i="11"/>
  <c r="B6319" i="11"/>
  <c r="B6331" i="11"/>
  <c r="B6311" i="11"/>
  <c r="B6291" i="11"/>
  <c r="B6271" i="11"/>
  <c r="B6283" i="11"/>
  <c r="B6263" i="11"/>
  <c r="B6243" i="11"/>
  <c r="B6223" i="11"/>
  <c r="B6235" i="11"/>
  <c r="B6215" i="11"/>
  <c r="B6195" i="11"/>
  <c r="B6175" i="11"/>
  <c r="B6187" i="11"/>
  <c r="B6167" i="11"/>
  <c r="B6147" i="11"/>
  <c r="B6127" i="11"/>
  <c r="B6139" i="11"/>
  <c r="B6119" i="11"/>
  <c r="C2746" i="11"/>
  <c r="C2758" i="11"/>
  <c r="C2770" i="11"/>
  <c r="C2782" i="11"/>
  <c r="C2794" i="11"/>
  <c r="C2806" i="11"/>
  <c r="C2818" i="11"/>
  <c r="C2830" i="11"/>
  <c r="C2842" i="11"/>
  <c r="C2854" i="11"/>
  <c r="C2866" i="11"/>
  <c r="C2878" i="11"/>
  <c r="C2890" i="11"/>
  <c r="C2902" i="11"/>
  <c r="C2914" i="11"/>
  <c r="C2926" i="11"/>
  <c r="C2938" i="11"/>
  <c r="C2950" i="11"/>
  <c r="C2962" i="11"/>
  <c r="C2974" i="11"/>
  <c r="C2986" i="11"/>
  <c r="C2998" i="11"/>
  <c r="C3010" i="11"/>
  <c r="C3022" i="11"/>
  <c r="C3034" i="11"/>
  <c r="C3046" i="11"/>
  <c r="C3058" i="11"/>
  <c r="C6112" i="11"/>
  <c r="C6124" i="11"/>
  <c r="C6136" i="11"/>
  <c r="C6148" i="11"/>
  <c r="C6160" i="11"/>
  <c r="C6172" i="11"/>
  <c r="C6184" i="11"/>
  <c r="C6196" i="11"/>
  <c r="C6208" i="11"/>
  <c r="C6220" i="11"/>
  <c r="C6232" i="11"/>
  <c r="C6244" i="11"/>
  <c r="C6256" i="11"/>
  <c r="C6268" i="11"/>
  <c r="C6280" i="11"/>
  <c r="B6340" i="11"/>
  <c r="B6320" i="11"/>
  <c r="B6332" i="11"/>
  <c r="B6312" i="11"/>
  <c r="B6292" i="11"/>
  <c r="B6272" i="11"/>
  <c r="B6284" i="11"/>
  <c r="B6264" i="11"/>
  <c r="B6244" i="11"/>
  <c r="B6224" i="11"/>
  <c r="B6236" i="11"/>
  <c r="B6216" i="11"/>
  <c r="B6196" i="11"/>
  <c r="B6176" i="11"/>
  <c r="B6188" i="11"/>
  <c r="B6168" i="11"/>
  <c r="B6148" i="11"/>
  <c r="B6128" i="11"/>
  <c r="B6140" i="11"/>
  <c r="B6120" i="11"/>
  <c r="C2747" i="11"/>
  <c r="C2759" i="11"/>
  <c r="C2771" i="11"/>
  <c r="C2783" i="11"/>
  <c r="C2795" i="11"/>
  <c r="C2807" i="11"/>
  <c r="C2819" i="11"/>
  <c r="C2831" i="11"/>
  <c r="C2843" i="11"/>
  <c r="C2855" i="11"/>
  <c r="C2867" i="11"/>
  <c r="C2879" i="11"/>
  <c r="C2891" i="11"/>
  <c r="C2903" i="11"/>
  <c r="C2915" i="11"/>
  <c r="C2927" i="11"/>
  <c r="C2939" i="11"/>
  <c r="C2951" i="11"/>
  <c r="C2963" i="11"/>
  <c r="C2975" i="11"/>
  <c r="C2987" i="11"/>
  <c r="C2999" i="11"/>
  <c r="C3011" i="11"/>
  <c r="C3023" i="11"/>
  <c r="C3035" i="11"/>
  <c r="C3047" i="11"/>
  <c r="C3059" i="11"/>
  <c r="C6113" i="11"/>
  <c r="C6125" i="11"/>
  <c r="C6137" i="11"/>
  <c r="C6149" i="11"/>
  <c r="C6161" i="11"/>
  <c r="C6173" i="11"/>
  <c r="C6185" i="11"/>
  <c r="C6197" i="11"/>
  <c r="C6209" i="11"/>
  <c r="C6221" i="11"/>
  <c r="C6233" i="11"/>
  <c r="C6245" i="11"/>
  <c r="C6257" i="11"/>
  <c r="C6269" i="11"/>
  <c r="C6281" i="11"/>
  <c r="B6341" i="11"/>
  <c r="B6321" i="11"/>
  <c r="B6317" i="11"/>
  <c r="B6313" i="11"/>
  <c r="B6293" i="11"/>
  <c r="B6273" i="11"/>
  <c r="B6269" i="11"/>
  <c r="B6265" i="11"/>
  <c r="B6245" i="11"/>
  <c r="B6225" i="11"/>
  <c r="B6221" i="11"/>
  <c r="B6217" i="11"/>
  <c r="B6197" i="11"/>
  <c r="B6177" i="11"/>
  <c r="B6173" i="11"/>
  <c r="B6169" i="11"/>
  <c r="B6149" i="11"/>
  <c r="B6129" i="11"/>
  <c r="B6125" i="11"/>
  <c r="B6121" i="11"/>
  <c r="C2748" i="11"/>
  <c r="C2760" i="11"/>
  <c r="C2772" i="11"/>
  <c r="C2784" i="11"/>
  <c r="C2796" i="11"/>
  <c r="C2808" i="11"/>
  <c r="C2820" i="11"/>
  <c r="C2832" i="11"/>
  <c r="C2844" i="11"/>
  <c r="C2856" i="11"/>
  <c r="C2868" i="11"/>
  <c r="C2880" i="11"/>
  <c r="C2892" i="11"/>
  <c r="C2904" i="11"/>
  <c r="C2916" i="11"/>
  <c r="C2928" i="11"/>
  <c r="C2940" i="11"/>
  <c r="C2952" i="11"/>
  <c r="C2964" i="11"/>
  <c r="C2976" i="11"/>
  <c r="C2988" i="11"/>
  <c r="C3000" i="11"/>
  <c r="C3012" i="11"/>
  <c r="C3024" i="11"/>
  <c r="C3036" i="11"/>
  <c r="C3048" i="11"/>
  <c r="C3060" i="11"/>
  <c r="C6114" i="11"/>
  <c r="C6126" i="11"/>
  <c r="C6138" i="11"/>
  <c r="C6150" i="11"/>
  <c r="C6162" i="11"/>
  <c r="C6174" i="11"/>
  <c r="C6186" i="11"/>
  <c r="C6198" i="11"/>
  <c r="C6210" i="11"/>
  <c r="C6222" i="11"/>
  <c r="C6234" i="11"/>
  <c r="C6246" i="11"/>
  <c r="C6258" i="11"/>
  <c r="C6270" i="11"/>
  <c r="C6282" i="11"/>
  <c r="B6342" i="11"/>
  <c r="B6322" i="11"/>
  <c r="B6302" i="11"/>
  <c r="B6314" i="11"/>
  <c r="B6294" i="11"/>
  <c r="B6274" i="11"/>
  <c r="B6254" i="11"/>
  <c r="B6266" i="11"/>
  <c r="B6246" i="11"/>
  <c r="B6226" i="11"/>
  <c r="B6206" i="11"/>
  <c r="B6218" i="11"/>
  <c r="B6198" i="11"/>
  <c r="B6178" i="11"/>
  <c r="B6158" i="11"/>
  <c r="B6170" i="11"/>
  <c r="B6150" i="11"/>
  <c r="B6130" i="11"/>
  <c r="B6110" i="11"/>
  <c r="B6122" i="11"/>
  <c r="C2749" i="11"/>
  <c r="C2761" i="11"/>
  <c r="C2773" i="11"/>
  <c r="C2785" i="11"/>
  <c r="C2797" i="11"/>
  <c r="C2809" i="11"/>
  <c r="C2821" i="11"/>
  <c r="C2833" i="11"/>
  <c r="C2845" i="11"/>
  <c r="C2857" i="11"/>
  <c r="C2869" i="11"/>
  <c r="C2881" i="11"/>
  <c r="C2893" i="11"/>
  <c r="C2905" i="11"/>
  <c r="C2917" i="11"/>
  <c r="C2929" i="11"/>
  <c r="C2941" i="11"/>
  <c r="C2953" i="11"/>
  <c r="C2965" i="11"/>
  <c r="C2977" i="11"/>
  <c r="C2989" i="11"/>
  <c r="C3001" i="11"/>
  <c r="C3013" i="11"/>
  <c r="C3025" i="11"/>
  <c r="C3037" i="11"/>
  <c r="C3049" i="11"/>
  <c r="C3061" i="11"/>
  <c r="C6115" i="11"/>
  <c r="C6127" i="11"/>
  <c r="C6139" i="11"/>
  <c r="C6151" i="11"/>
  <c r="C6163" i="11"/>
  <c r="C6175" i="11"/>
  <c r="C6187" i="11"/>
  <c r="C6199" i="11"/>
  <c r="C6211" i="11"/>
  <c r="C6223" i="11"/>
  <c r="C6235" i="11"/>
  <c r="C6247" i="11"/>
  <c r="C6259" i="11"/>
  <c r="C6271" i="11"/>
  <c r="C6283" i="11"/>
  <c r="B6343" i="11"/>
  <c r="B6323" i="11"/>
  <c r="B6303" i="11"/>
  <c r="B6315" i="11"/>
  <c r="B6295" i="11"/>
  <c r="B6275" i="11"/>
  <c r="B6255" i="11"/>
  <c r="B6267" i="11"/>
  <c r="B6247" i="11"/>
  <c r="B6227" i="11"/>
  <c r="B6207" i="11"/>
  <c r="B6219" i="11"/>
  <c r="B6199" i="11"/>
  <c r="B6179" i="11"/>
  <c r="B6159" i="11"/>
  <c r="B6171" i="11"/>
  <c r="B6151" i="11"/>
  <c r="B6131" i="11"/>
  <c r="B6111" i="11"/>
  <c r="B6123" i="11"/>
  <c r="C2750" i="11"/>
  <c r="C2762" i="11"/>
  <c r="C2774" i="11"/>
  <c r="C2786" i="11"/>
  <c r="C2798" i="11"/>
  <c r="C2810" i="11"/>
  <c r="C2822" i="11"/>
  <c r="C2834" i="11"/>
  <c r="C2846" i="11"/>
  <c r="C2858" i="11"/>
  <c r="C2870" i="11"/>
  <c r="C2882" i="11"/>
  <c r="C2894" i="11"/>
  <c r="C2906" i="11"/>
  <c r="C2918" i="11"/>
  <c r="C2930" i="11"/>
  <c r="C2942" i="11"/>
  <c r="C2954" i="11"/>
  <c r="C2966" i="11"/>
  <c r="C2978" i="11"/>
  <c r="C2990" i="11"/>
  <c r="C3002" i="11"/>
  <c r="C3014" i="11"/>
  <c r="C3026" i="11"/>
  <c r="C3038" i="11"/>
  <c r="C3050" i="11"/>
  <c r="C3062" i="11"/>
  <c r="C6116" i="11"/>
  <c r="C6128" i="11"/>
  <c r="C6140" i="11"/>
  <c r="C6152" i="11"/>
  <c r="C6164" i="11"/>
  <c r="C6176" i="11"/>
  <c r="C6188" i="11"/>
  <c r="C6200" i="11"/>
  <c r="C6212" i="11"/>
  <c r="C6224" i="11"/>
  <c r="C6236" i="11"/>
  <c r="C6248" i="11"/>
  <c r="C6260" i="11"/>
  <c r="C6272" i="11"/>
  <c r="C6284" i="11"/>
  <c r="B6344" i="11"/>
  <c r="B6324" i="11"/>
  <c r="B6304" i="11"/>
  <c r="B6316" i="11"/>
  <c r="B6296" i="11"/>
  <c r="B6276" i="11"/>
  <c r="B6256" i="11"/>
  <c r="B6268" i="11"/>
  <c r="B6248" i="11"/>
  <c r="B6228" i="11"/>
  <c r="B6208" i="11"/>
  <c r="B6220" i="11"/>
  <c r="B6200" i="11"/>
  <c r="B6180" i="11"/>
  <c r="B6160" i="11"/>
  <c r="B6172" i="11"/>
  <c r="B6152" i="11"/>
  <c r="B6132" i="11"/>
  <c r="B6112" i="11"/>
  <c r="B6124" i="11"/>
  <c r="C2739" i="11"/>
  <c r="C2751" i="11"/>
  <c r="C2763" i="11"/>
  <c r="C2775" i="11"/>
  <c r="C2787" i="11"/>
  <c r="C2799" i="11"/>
  <c r="C2811" i="11"/>
  <c r="C2823" i="11"/>
  <c r="C2835" i="11"/>
  <c r="C2847" i="11"/>
  <c r="C2859" i="11"/>
  <c r="C2871" i="11"/>
  <c r="C2883" i="11"/>
  <c r="C2895" i="11"/>
  <c r="C2907" i="11"/>
  <c r="C2919" i="11"/>
  <c r="C2931" i="11"/>
  <c r="C2943" i="11"/>
  <c r="C2955" i="11"/>
  <c r="C2967" i="11"/>
  <c r="C2979" i="11"/>
  <c r="C2991" i="11"/>
  <c r="C3003" i="11"/>
  <c r="C3015" i="11"/>
  <c r="C3027" i="11"/>
  <c r="C3039" i="11"/>
  <c r="C3051" i="11"/>
  <c r="C3063" i="11"/>
  <c r="C6117" i="11"/>
  <c r="C6129" i="11"/>
  <c r="C6141" i="11"/>
  <c r="C6153" i="11"/>
  <c r="C6165" i="11"/>
  <c r="C6177" i="11"/>
  <c r="C6189" i="11"/>
  <c r="C6201" i="11"/>
  <c r="C6213" i="11"/>
  <c r="C6225" i="11"/>
  <c r="C6237" i="11"/>
  <c r="C6249" i="11"/>
  <c r="C6261" i="11"/>
  <c r="C6273" i="11"/>
  <c r="C6109" i="11"/>
  <c r="B6345" i="11"/>
  <c r="B6325" i="11"/>
  <c r="B6305" i="11"/>
  <c r="B6301" i="11"/>
  <c r="B6297" i="11"/>
  <c r="B6277" i="11"/>
  <c r="B6257" i="11"/>
  <c r="B6253" i="11"/>
  <c r="B6249" i="11"/>
  <c r="B6229" i="11"/>
  <c r="B6209" i="11"/>
  <c r="B6205" i="11"/>
  <c r="B6201" i="11"/>
  <c r="B6181" i="11"/>
  <c r="B6161" i="11"/>
  <c r="B6157" i="11"/>
  <c r="B6153" i="11"/>
  <c r="B6133" i="11"/>
  <c r="B6113" i="11"/>
  <c r="B6109" i="11"/>
  <c r="C2740" i="11"/>
  <c r="C2752" i="11"/>
  <c r="C2764" i="11"/>
  <c r="C2776" i="11"/>
  <c r="C2788" i="11"/>
  <c r="C2800" i="11"/>
  <c r="C2812" i="11"/>
  <c r="C2824" i="11"/>
  <c r="C2836" i="11"/>
  <c r="C2848" i="11"/>
  <c r="C2860" i="11"/>
  <c r="C2872" i="11"/>
  <c r="C2884" i="11"/>
  <c r="C2896" i="11"/>
  <c r="C2908" i="11"/>
  <c r="C2920" i="11"/>
  <c r="C2932" i="11"/>
  <c r="C2944" i="11"/>
  <c r="C2956" i="11"/>
  <c r="C2968" i="11"/>
  <c r="C2980" i="11"/>
  <c r="C2992" i="11"/>
  <c r="C3004" i="11"/>
  <c r="C3016" i="11"/>
  <c r="C3028" i="11"/>
  <c r="C3040" i="11"/>
  <c r="C3052" i="11"/>
  <c r="C3064" i="11"/>
  <c r="C6118" i="11"/>
  <c r="C6130" i="11"/>
  <c r="C6142" i="11"/>
  <c r="C6154" i="11"/>
  <c r="C6166" i="11"/>
  <c r="C6178" i="11"/>
  <c r="C6190" i="11"/>
  <c r="C6202" i="11"/>
  <c r="C6214" i="11"/>
  <c r="C6226" i="11"/>
  <c r="C6238" i="11"/>
  <c r="C6250" i="11"/>
  <c r="C6262" i="11"/>
  <c r="C6274" i="11"/>
  <c r="B6334" i="11"/>
  <c r="B6346" i="11"/>
  <c r="B6326" i="11"/>
  <c r="B6306" i="11"/>
  <c r="B6286" i="11"/>
  <c r="B6298" i="11"/>
  <c r="B6278" i="11"/>
  <c r="B6258" i="11"/>
  <c r="B6238" i="11"/>
  <c r="B6250" i="11"/>
  <c r="B6230" i="11"/>
  <c r="B6210" i="11"/>
  <c r="B6190" i="11"/>
  <c r="B6202" i="11"/>
  <c r="B6182" i="11"/>
  <c r="B6162" i="11"/>
  <c r="B6142" i="11"/>
  <c r="B6154" i="11"/>
  <c r="B6134" i="11"/>
  <c r="B6114" i="11"/>
  <c r="C2741" i="11"/>
  <c r="C2753" i="11"/>
  <c r="C2765" i="11"/>
  <c r="C2777" i="11"/>
  <c r="C2789" i="11"/>
  <c r="C2801" i="11"/>
  <c r="C2813" i="11"/>
  <c r="C2825" i="11"/>
  <c r="C2837" i="11"/>
  <c r="C2849" i="11"/>
  <c r="C2861" i="11"/>
  <c r="C2873" i="11"/>
  <c r="C2885" i="11"/>
  <c r="C2897" i="11"/>
  <c r="C2909" i="11"/>
  <c r="C2921" i="11"/>
  <c r="C2933" i="11"/>
  <c r="C2945" i="11"/>
  <c r="C2957" i="11"/>
  <c r="C2969" i="11"/>
  <c r="C2981" i="11"/>
  <c r="C2993" i="11"/>
  <c r="C3005" i="11"/>
  <c r="C3017" i="11"/>
  <c r="C3029" i="11"/>
  <c r="C3041" i="11"/>
  <c r="C3053" i="11"/>
  <c r="C3065" i="11"/>
  <c r="C6119" i="11"/>
  <c r="C6131" i="11"/>
  <c r="C6143" i="11"/>
  <c r="C6155" i="11"/>
  <c r="C6167" i="11"/>
  <c r="C6179" i="11"/>
  <c r="C6191" i="11"/>
  <c r="C6203" i="11"/>
  <c r="C6215" i="11"/>
  <c r="C6227" i="11"/>
  <c r="C6239" i="11"/>
  <c r="C6251" i="11"/>
  <c r="C6263" i="11"/>
  <c r="C6275" i="11"/>
  <c r="B6335" i="11"/>
  <c r="B6347" i="11"/>
  <c r="B6327" i="11"/>
  <c r="B6307" i="11"/>
  <c r="B6287" i="11"/>
  <c r="B6299" i="11"/>
  <c r="B6279" i="11"/>
  <c r="B6259" i="11"/>
  <c r="B6239" i="11"/>
  <c r="B6251" i="11"/>
  <c r="B6231" i="11"/>
  <c r="B6211" i="11"/>
  <c r="B6191" i="11"/>
  <c r="B6203" i="11"/>
  <c r="B6183" i="11"/>
  <c r="B6163" i="11"/>
  <c r="B6143" i="11"/>
  <c r="B6155" i="11"/>
  <c r="B6135" i="11"/>
  <c r="B6115" i="11"/>
  <c r="C2742" i="11"/>
  <c r="C2754" i="11"/>
  <c r="C2766" i="11"/>
  <c r="C2778" i="11"/>
  <c r="C2790" i="11"/>
  <c r="C2802" i="11"/>
  <c r="C2814" i="11"/>
  <c r="C2826" i="11"/>
  <c r="C2838" i="11"/>
  <c r="C2850" i="11"/>
  <c r="C2862" i="11"/>
  <c r="C2874" i="11"/>
  <c r="C2886" i="11"/>
  <c r="C2898" i="11"/>
  <c r="C2910" i="11"/>
  <c r="C2922" i="11"/>
  <c r="C2934" i="11"/>
  <c r="C2946" i="11"/>
  <c r="C2958" i="11"/>
  <c r="C2970" i="11"/>
  <c r="C2982" i="11"/>
  <c r="C2994" i="11"/>
  <c r="C3006" i="11"/>
  <c r="C3018" i="11"/>
  <c r="C3030" i="11"/>
  <c r="C3042" i="11"/>
  <c r="C3054" i="11"/>
  <c r="C3066" i="11"/>
  <c r="C6120" i="11"/>
  <c r="C6132" i="11"/>
  <c r="C6144" i="11"/>
  <c r="C6156" i="11"/>
  <c r="C6168" i="11"/>
  <c r="C6180" i="11"/>
  <c r="C6192" i="11"/>
  <c r="C6204" i="11"/>
  <c r="C6216" i="11"/>
  <c r="C6228" i="11"/>
  <c r="C6240" i="11"/>
  <c r="C6252" i="11"/>
  <c r="C6264" i="11"/>
  <c r="C6276" i="11"/>
  <c r="B6336" i="11"/>
  <c r="B6348" i="11"/>
  <c r="B6328" i="11"/>
  <c r="B6308" i="11"/>
  <c r="B6288" i="11"/>
  <c r="B6300" i="11"/>
  <c r="B6280" i="11"/>
  <c r="B6260" i="11"/>
  <c r="B6240" i="11"/>
  <c r="B6252" i="11"/>
  <c r="B6232" i="11"/>
  <c r="B6212" i="11"/>
  <c r="B6192" i="11"/>
  <c r="B6204" i="11"/>
  <c r="B6184" i="11"/>
  <c r="B6164" i="11"/>
  <c r="B6144" i="11"/>
  <c r="B6156" i="11"/>
  <c r="B6136" i="11"/>
  <c r="B6116" i="11"/>
  <c r="C2743" i="11"/>
  <c r="C2755" i="11"/>
  <c r="C2767" i="11"/>
  <c r="C2779" i="11"/>
  <c r="C2791" i="11"/>
  <c r="C2803" i="11"/>
  <c r="C2815" i="11"/>
  <c r="C2827" i="11"/>
  <c r="C2839" i="11"/>
  <c r="C2851" i="11"/>
  <c r="C2863" i="11"/>
  <c r="C2875" i="11"/>
  <c r="C2887" i="11"/>
  <c r="C2899" i="11"/>
  <c r="C2911" i="11"/>
  <c r="C2923" i="11"/>
  <c r="C2935" i="11"/>
  <c r="C2947" i="11"/>
  <c r="C2959" i="11"/>
  <c r="C2971" i="11"/>
  <c r="C2983" i="11"/>
  <c r="C2995" i="11"/>
  <c r="C3007" i="11"/>
  <c r="C3019" i="11"/>
  <c r="C3031" i="11"/>
  <c r="C3043" i="11"/>
  <c r="C3055" i="11"/>
  <c r="C3067" i="11"/>
  <c r="C6121" i="11"/>
  <c r="C6133" i="11"/>
  <c r="C6145" i="11"/>
  <c r="C6157" i="11"/>
  <c r="C6169" i="11"/>
  <c r="C6181" i="11"/>
  <c r="C6193" i="11"/>
  <c r="C6205" i="11"/>
  <c r="C6217" i="11"/>
  <c r="C6229" i="11"/>
  <c r="C6241" i="11"/>
  <c r="C6253" i="11"/>
  <c r="C6265" i="11"/>
  <c r="C6277" i="11"/>
  <c r="B6337" i="11"/>
  <c r="B6333" i="11"/>
  <c r="B6329" i="11"/>
  <c r="B6309" i="11"/>
  <c r="B6289" i="11"/>
  <c r="B6285" i="11"/>
  <c r="B6281" i="11"/>
  <c r="B6261" i="11"/>
  <c r="B6241" i="11"/>
  <c r="B6237" i="11"/>
  <c r="B6233" i="11"/>
  <c r="B6213" i="11"/>
  <c r="B6193" i="11"/>
  <c r="B6189" i="11"/>
  <c r="B6185" i="11"/>
  <c r="B6165" i="11"/>
  <c r="B6145" i="11"/>
  <c r="B6141" i="11"/>
  <c r="B6137" i="11"/>
  <c r="B6117" i="11"/>
  <c r="C2744" i="11"/>
  <c r="C2756" i="11"/>
  <c r="C2768" i="11"/>
  <c r="C2780" i="11"/>
  <c r="C2792" i="11"/>
  <c r="C2804" i="11"/>
  <c r="C2816" i="11"/>
  <c r="C2828" i="11"/>
  <c r="C2840" i="11"/>
  <c r="C2852" i="11"/>
  <c r="C2864" i="11"/>
  <c r="C2876" i="11"/>
  <c r="C2888" i="11"/>
  <c r="C2900" i="11"/>
  <c r="C2912" i="11"/>
  <c r="C2924" i="11"/>
  <c r="C2936" i="11"/>
  <c r="C2948" i="11"/>
  <c r="C2960" i="11"/>
  <c r="C2972" i="11"/>
  <c r="C2984" i="11"/>
  <c r="C2996" i="11"/>
  <c r="C3008" i="11"/>
  <c r="C3020" i="11"/>
  <c r="C3032" i="11"/>
  <c r="C3044" i="11"/>
  <c r="C3056" i="11"/>
  <c r="C2738" i="11"/>
  <c r="C6110" i="11"/>
  <c r="C6122" i="11"/>
  <c r="C6134" i="11"/>
  <c r="C6146" i="11"/>
  <c r="C6158" i="11"/>
  <c r="C6170" i="11"/>
  <c r="C6182" i="11"/>
  <c r="C6194" i="11"/>
  <c r="C6206" i="11"/>
  <c r="C6218" i="11"/>
  <c r="C6230" i="11"/>
  <c r="C6242" i="11"/>
  <c r="C6254" i="11"/>
  <c r="C6266" i="11"/>
  <c r="C6278" i="11"/>
  <c r="B6338" i="11"/>
  <c r="B6318" i="11"/>
  <c r="B6330" i="11"/>
  <c r="B6310" i="11"/>
  <c r="B6290" i="11"/>
  <c r="B6270" i="11"/>
  <c r="B6282" i="11"/>
  <c r="B6262" i="11"/>
  <c r="B6242" i="11"/>
  <c r="B6222" i="11"/>
  <c r="B6234" i="11"/>
  <c r="B6214" i="11"/>
  <c r="B6194" i="11"/>
  <c r="B6174" i="11"/>
  <c r="B6186" i="11"/>
  <c r="B6166" i="11"/>
  <c r="B6146" i="11"/>
  <c r="B6126" i="11"/>
  <c r="B6138" i="11"/>
  <c r="B6118" i="11"/>
  <c r="C2745" i="11"/>
  <c r="C2757" i="11"/>
  <c r="C2769" i="11"/>
  <c r="C2781" i="11"/>
  <c r="C2793" i="11"/>
  <c r="C2805" i="11"/>
  <c r="C2817" i="11"/>
  <c r="C2829" i="11"/>
  <c r="C2841" i="11"/>
  <c r="C2853" i="11"/>
  <c r="C2865" i="11"/>
  <c r="C2877" i="11"/>
  <c r="C2889" i="11"/>
  <c r="C2901" i="11"/>
  <c r="C2913" i="11"/>
  <c r="C2925" i="11"/>
  <c r="C2937" i="11"/>
  <c r="C2949" i="11"/>
  <c r="C2961" i="11"/>
  <c r="C2973" i="11"/>
  <c r="C2985" i="11"/>
  <c r="C2997" i="11"/>
  <c r="C3009" i="11"/>
  <c r="C3021" i="11"/>
  <c r="C3033" i="11"/>
  <c r="C3045" i="11"/>
  <c r="C3057" i="11"/>
  <c r="B3187" i="11"/>
  <c r="B3175" i="11"/>
  <c r="B3163" i="11"/>
  <c r="B3151" i="11"/>
  <c r="B3139" i="11"/>
  <c r="B3127" i="11"/>
  <c r="B3115" i="11"/>
  <c r="B3103" i="11"/>
  <c r="B3091" i="11"/>
  <c r="B3079" i="11"/>
  <c r="B3067" i="11"/>
  <c r="B3055" i="11"/>
  <c r="B3043" i="11"/>
  <c r="B3031" i="11"/>
  <c r="B3019" i="11"/>
  <c r="B3007" i="11"/>
  <c r="B2995" i="11"/>
  <c r="B2983" i="11"/>
  <c r="B2971" i="11"/>
  <c r="B2959" i="11"/>
  <c r="B2947" i="11"/>
  <c r="B2935" i="11"/>
  <c r="B2923" i="11"/>
  <c r="B2911" i="11"/>
  <c r="B2899" i="11"/>
  <c r="B2887" i="11"/>
  <c r="B2875" i="11"/>
  <c r="B2863" i="11"/>
  <c r="B2851" i="11"/>
  <c r="B2839" i="11"/>
  <c r="B2827" i="11"/>
  <c r="B2815" i="11"/>
  <c r="B2803" i="11"/>
  <c r="B2791" i="11"/>
  <c r="B2779" i="11"/>
  <c r="B2767" i="11"/>
  <c r="B2755" i="11"/>
  <c r="B2743" i="11"/>
  <c r="B3186" i="11"/>
  <c r="B3174" i="11"/>
  <c r="B3162" i="11"/>
  <c r="B3150" i="11"/>
  <c r="B3138" i="11"/>
  <c r="B3126" i="11"/>
  <c r="B3114" i="11"/>
  <c r="B3102" i="11"/>
  <c r="B3090" i="11"/>
  <c r="B3078" i="11"/>
  <c r="B3066" i="11"/>
  <c r="B3054" i="11"/>
  <c r="B3042" i="11"/>
  <c r="B3030" i="11"/>
  <c r="B3018" i="11"/>
  <c r="B3006" i="11"/>
  <c r="B2994" i="11"/>
  <c r="B2982" i="11"/>
  <c r="B2970" i="11"/>
  <c r="B2958" i="11"/>
  <c r="B2946" i="11"/>
  <c r="B2934" i="11"/>
  <c r="B2922" i="11"/>
  <c r="B2910" i="11"/>
  <c r="B2898" i="11"/>
  <c r="B2886" i="11"/>
  <c r="B2874" i="11"/>
  <c r="B2862" i="11"/>
  <c r="B2850" i="11"/>
  <c r="B2838" i="11"/>
  <c r="B2826" i="11"/>
  <c r="B2814" i="11"/>
  <c r="B2802" i="11"/>
  <c r="B2790" i="11"/>
  <c r="B2778" i="11"/>
  <c r="B2766" i="11"/>
  <c r="B2754" i="11"/>
  <c r="B2742" i="11"/>
  <c r="B3185" i="11"/>
  <c r="B3173" i="11"/>
  <c r="B3161" i="11"/>
  <c r="B3149" i="11"/>
  <c r="B3137" i="11"/>
  <c r="B3125" i="11"/>
  <c r="B3113" i="11"/>
  <c r="B3101" i="11"/>
  <c r="B3089" i="11"/>
  <c r="B3077" i="11"/>
  <c r="B3065" i="11"/>
  <c r="B3053" i="11"/>
  <c r="B3041" i="11"/>
  <c r="B3029" i="11"/>
  <c r="B3017" i="11"/>
  <c r="B3005" i="11"/>
  <c r="B2993" i="11"/>
  <c r="B2981" i="11"/>
  <c r="B2969" i="11"/>
  <c r="B2957" i="11"/>
  <c r="B2945" i="11"/>
  <c r="B2933" i="11"/>
  <c r="B2921" i="11"/>
  <c r="B2909" i="11"/>
  <c r="B2897" i="11"/>
  <c r="B2885" i="11"/>
  <c r="B2873" i="11"/>
  <c r="B2861" i="11"/>
  <c r="B2849" i="11"/>
  <c r="B2837" i="11"/>
  <c r="B2825" i="11"/>
  <c r="B2813" i="11"/>
  <c r="B2801" i="11"/>
  <c r="B2789" i="11"/>
  <c r="B2777" i="11"/>
  <c r="B2765" i="11"/>
  <c r="B2753" i="11"/>
  <c r="B2741" i="11"/>
  <c r="B3184" i="11"/>
  <c r="B3172" i="11"/>
  <c r="B3160" i="11"/>
  <c r="B3148" i="11"/>
  <c r="B3136" i="11"/>
  <c r="B3124" i="11"/>
  <c r="B3112" i="11"/>
  <c r="B3100" i="11"/>
  <c r="B3088" i="11"/>
  <c r="B3076" i="11"/>
  <c r="B3064" i="11"/>
  <c r="B3052" i="11"/>
  <c r="B3040" i="11"/>
  <c r="B3028" i="11"/>
  <c r="B3016" i="11"/>
  <c r="B3004" i="11"/>
  <c r="B2992" i="11"/>
  <c r="B2980" i="11"/>
  <c r="B2968" i="11"/>
  <c r="B2956" i="11"/>
  <c r="B2944" i="11"/>
  <c r="B2932" i="11"/>
  <c r="B2920" i="11"/>
  <c r="B2908" i="11"/>
  <c r="B2896" i="11"/>
  <c r="B2884" i="11"/>
  <c r="B2872" i="11"/>
  <c r="B2860" i="11"/>
  <c r="B2848" i="11"/>
  <c r="B2836" i="11"/>
  <c r="B2824" i="11"/>
  <c r="B2812" i="11"/>
  <c r="B2800" i="11"/>
  <c r="B2788" i="11"/>
  <c r="B2776" i="11"/>
  <c r="B2764" i="11"/>
  <c r="B2752" i="11"/>
  <c r="B2740" i="11"/>
  <c r="B3183" i="11"/>
  <c r="B3171" i="11"/>
  <c r="B3159" i="11"/>
  <c r="B3147" i="11"/>
  <c r="B3135" i="11"/>
  <c r="B3123" i="11"/>
  <c r="B3111" i="11"/>
  <c r="B3099" i="11"/>
  <c r="B3087" i="11"/>
  <c r="B3075" i="11"/>
  <c r="B3063" i="11"/>
  <c r="B3051" i="11"/>
  <c r="B3039" i="11"/>
  <c r="B3027" i="11"/>
  <c r="B3015" i="11"/>
  <c r="B3003" i="11"/>
  <c r="B2991" i="11"/>
  <c r="B2979" i="11"/>
  <c r="B2967" i="11"/>
  <c r="B2955" i="11"/>
  <c r="B2943" i="11"/>
  <c r="B2931" i="11"/>
  <c r="B2919" i="11"/>
  <c r="B2907" i="11"/>
  <c r="B2895" i="11"/>
  <c r="B2883" i="11"/>
  <c r="B2871" i="11"/>
  <c r="B2859" i="11"/>
  <c r="B2847" i="11"/>
  <c r="B2835" i="11"/>
  <c r="B2823" i="11"/>
  <c r="B2811" i="11"/>
  <c r="B2799" i="11"/>
  <c r="B2787" i="11"/>
  <c r="B2775" i="11"/>
  <c r="B2763" i="11"/>
  <c r="B2751" i="11"/>
  <c r="B2739" i="11"/>
  <c r="B3182" i="11"/>
  <c r="B3170" i="11"/>
  <c r="B3158" i="11"/>
  <c r="B3146" i="11"/>
  <c r="B3134" i="11"/>
  <c r="B3122" i="11"/>
  <c r="B3110" i="11"/>
  <c r="B3098" i="11"/>
  <c r="B3086" i="11"/>
  <c r="B3074" i="11"/>
  <c r="B3062" i="11"/>
  <c r="B3050" i="11"/>
  <c r="B3038" i="11"/>
  <c r="B3026" i="11"/>
  <c r="B3014" i="11"/>
  <c r="B3002" i="11"/>
  <c r="B2990" i="11"/>
  <c r="B2978" i="11"/>
  <c r="B2966" i="11"/>
  <c r="B2954" i="11"/>
  <c r="B2942" i="11"/>
  <c r="B2930" i="11"/>
  <c r="B2918" i="11"/>
  <c r="B2906" i="11"/>
  <c r="B2894" i="11"/>
  <c r="B2882" i="11"/>
  <c r="B2870" i="11"/>
  <c r="B2858" i="11"/>
  <c r="B2846" i="11"/>
  <c r="B2834" i="11"/>
  <c r="B2822" i="11"/>
  <c r="B2810" i="11"/>
  <c r="B2798" i="11"/>
  <c r="B2786" i="11"/>
  <c r="B2774" i="11"/>
  <c r="B2762" i="11"/>
  <c r="B2750" i="11"/>
  <c r="B2738" i="11"/>
  <c r="B3181" i="11"/>
  <c r="B3169" i="11"/>
  <c r="B3157" i="11"/>
  <c r="B3145" i="11"/>
  <c r="B3133" i="11"/>
  <c r="B3121" i="11"/>
  <c r="B3109" i="11"/>
  <c r="B3097" i="11"/>
  <c r="B3085" i="11"/>
  <c r="B3073" i="11"/>
  <c r="B3061" i="11"/>
  <c r="B3049" i="11"/>
  <c r="B3037" i="11"/>
  <c r="B3025" i="11"/>
  <c r="B3013" i="11"/>
  <c r="B3001" i="11"/>
  <c r="B2989" i="11"/>
  <c r="B2977" i="11"/>
  <c r="B2965" i="11"/>
  <c r="B2953" i="11"/>
  <c r="B2941" i="11"/>
  <c r="B2929" i="11"/>
  <c r="B2917" i="11"/>
  <c r="B2905" i="11"/>
  <c r="B2893" i="11"/>
  <c r="B2881" i="11"/>
  <c r="B2869" i="11"/>
  <c r="B2857" i="11"/>
  <c r="B2845" i="11"/>
  <c r="B2833" i="11"/>
  <c r="B2821" i="11"/>
  <c r="B2809" i="11"/>
  <c r="B2797" i="11"/>
  <c r="B2785" i="11"/>
  <c r="B2773" i="11"/>
  <c r="B2761" i="11"/>
  <c r="B2749" i="11"/>
  <c r="B3180" i="11"/>
  <c r="B3168" i="11"/>
  <c r="B3156" i="11"/>
  <c r="B3144" i="11"/>
  <c r="B3132" i="11"/>
  <c r="B3120" i="11"/>
  <c r="B3108" i="11"/>
  <c r="B3096" i="11"/>
  <c r="B3084" i="11"/>
  <c r="B3072" i="11"/>
  <c r="B3060" i="11"/>
  <c r="B3048" i="11"/>
  <c r="B3036" i="11"/>
  <c r="B3024" i="11"/>
  <c r="B3012" i="11"/>
  <c r="B3000" i="11"/>
  <c r="B2988" i="11"/>
  <c r="B2976" i="11"/>
  <c r="B2964" i="11"/>
  <c r="B2952" i="11"/>
  <c r="B2940" i="11"/>
  <c r="B2928" i="11"/>
  <c r="B2916" i="11"/>
  <c r="B2904" i="11"/>
  <c r="B2892" i="11"/>
  <c r="B2880" i="11"/>
  <c r="B2868" i="11"/>
  <c r="B2856" i="11"/>
  <c r="B2844" i="11"/>
  <c r="B2832" i="11"/>
  <c r="B2820" i="11"/>
  <c r="B2808" i="11"/>
  <c r="B2796" i="11"/>
  <c r="B2784" i="11"/>
  <c r="B2772" i="11"/>
  <c r="B2760" i="11"/>
  <c r="B2748" i="11"/>
  <c r="B3179" i="11"/>
  <c r="B3167" i="11"/>
  <c r="B3155" i="11"/>
  <c r="B3143" i="11"/>
  <c r="B3131" i="11"/>
  <c r="B3119" i="11"/>
  <c r="B3107" i="11"/>
  <c r="B3095" i="11"/>
  <c r="B3083" i="11"/>
  <c r="B3071" i="11"/>
  <c r="B3059" i="11"/>
  <c r="B3047" i="11"/>
  <c r="B3035" i="11"/>
  <c r="B3023" i="11"/>
  <c r="B3011" i="11"/>
  <c r="B2999" i="11"/>
  <c r="B2987" i="11"/>
  <c r="B2975" i="11"/>
  <c r="B2963" i="11"/>
  <c r="B2951" i="11"/>
  <c r="B2939" i="11"/>
  <c r="B2927" i="11"/>
  <c r="B2915" i="11"/>
  <c r="B2903" i="11"/>
  <c r="B2891" i="11"/>
  <c r="B2879" i="11"/>
  <c r="B2867" i="11"/>
  <c r="B2855" i="11"/>
  <c r="B2843" i="11"/>
  <c r="B2831" i="11"/>
  <c r="B2819" i="11"/>
  <c r="B2807" i="11"/>
  <c r="B2795" i="11"/>
  <c r="B2783" i="11"/>
  <c r="B2771" i="11"/>
  <c r="B2759" i="11"/>
  <c r="B2747" i="11"/>
  <c r="B3178" i="11"/>
  <c r="B3166" i="11"/>
  <c r="B3154" i="11"/>
  <c r="B3142" i="11"/>
  <c r="B3130" i="11"/>
  <c r="B3118" i="11"/>
  <c r="B3106" i="11"/>
  <c r="B3094" i="11"/>
  <c r="B3082" i="11"/>
  <c r="B3070" i="11"/>
  <c r="B3058" i="11"/>
  <c r="B3046" i="11"/>
  <c r="B3034" i="11"/>
  <c r="B3022" i="11"/>
  <c r="B3010" i="11"/>
  <c r="B2998" i="11"/>
  <c r="B2986" i="11"/>
  <c r="B2974" i="11"/>
  <c r="B2962" i="11"/>
  <c r="B2950" i="11"/>
  <c r="B2938" i="11"/>
  <c r="B2926" i="11"/>
  <c r="B2914" i="11"/>
  <c r="B2902" i="11"/>
  <c r="B2890" i="11"/>
  <c r="B2878" i="11"/>
  <c r="B2866" i="11"/>
  <c r="B2854" i="11"/>
  <c r="B2842" i="11"/>
  <c r="B2830" i="11"/>
  <c r="B2818" i="11"/>
  <c r="B2806" i="11"/>
  <c r="B2794" i="11"/>
  <c r="B2782" i="11"/>
  <c r="B2770" i="11"/>
  <c r="B2758" i="11"/>
  <c r="B2746" i="11"/>
  <c r="B3177" i="11"/>
  <c r="B3165" i="11"/>
  <c r="B3153" i="11"/>
  <c r="B3141" i="11"/>
  <c r="B3129" i="11"/>
  <c r="B3117" i="11"/>
  <c r="B3105" i="11"/>
  <c r="B3093" i="11"/>
  <c r="B3081" i="11"/>
  <c r="B3069" i="11"/>
  <c r="B3057" i="11"/>
  <c r="B3045" i="11"/>
  <c r="B3033" i="11"/>
  <c r="B3021" i="11"/>
  <c r="B3009" i="11"/>
  <c r="B2997" i="11"/>
  <c r="B2985" i="11"/>
  <c r="B2973" i="11"/>
  <c r="B2961" i="11"/>
  <c r="B2949" i="11"/>
  <c r="B2937" i="11"/>
  <c r="B2925" i="11"/>
  <c r="B2913" i="11"/>
  <c r="B2901" i="11"/>
  <c r="B2889" i="11"/>
  <c r="B2877" i="11"/>
  <c r="B2865" i="11"/>
  <c r="B2853" i="11"/>
  <c r="B2841" i="11"/>
  <c r="B2829" i="11"/>
  <c r="B2817" i="11"/>
  <c r="B2805" i="11"/>
  <c r="B2793" i="11"/>
  <c r="B2781" i="11"/>
  <c r="B2769" i="11"/>
  <c r="B2757" i="11"/>
  <c r="B2745" i="11"/>
  <c r="B3176" i="11"/>
  <c r="B3164" i="11"/>
  <c r="B3152" i="11"/>
  <c r="B3140" i="11"/>
  <c r="B3128" i="11"/>
  <c r="B3116" i="11"/>
  <c r="B3104" i="11"/>
  <c r="B3092" i="11"/>
  <c r="B3080" i="11"/>
  <c r="B3068" i="11"/>
  <c r="B3056" i="11"/>
  <c r="B3044" i="11"/>
  <c r="B3032" i="11"/>
  <c r="B3020" i="11"/>
  <c r="B3008" i="11"/>
  <c r="B2996" i="11"/>
  <c r="B2984" i="11"/>
  <c r="B2972" i="11"/>
  <c r="B2960" i="11"/>
  <c r="B2948" i="11"/>
  <c r="B2936" i="11"/>
  <c r="B2924" i="11"/>
  <c r="B2912" i="11"/>
  <c r="B2900" i="11"/>
  <c r="B2888" i="11"/>
  <c r="B2876" i="11"/>
  <c r="B2864" i="11"/>
  <c r="B2852" i="11"/>
  <c r="B2840" i="11"/>
  <c r="B2828" i="11"/>
  <c r="B2816" i="11"/>
  <c r="B2804" i="11"/>
  <c r="B2792" i="11"/>
  <c r="B2780" i="11"/>
  <c r="B2768" i="11"/>
  <c r="B2756" i="11"/>
  <c r="B2744" i="11"/>
  <c r="C6313" i="11"/>
  <c r="C6307" i="11"/>
  <c r="C6317" i="11"/>
  <c r="C6312" i="11"/>
  <c r="C6306" i="11"/>
  <c r="C6329" i="11"/>
  <c r="C6323" i="11"/>
  <c r="C6333" i="11"/>
  <c r="C6328" i="11"/>
  <c r="C6322" i="11"/>
  <c r="C6345" i="11"/>
  <c r="C6339" i="11"/>
  <c r="C6285" i="11"/>
  <c r="C6344" i="11"/>
  <c r="C6338" i="11"/>
  <c r="C6295" i="11"/>
  <c r="C6289" i="11"/>
  <c r="C6348" i="11"/>
  <c r="C6294" i="11"/>
  <c r="C6288" i="11"/>
  <c r="C6311" i="11"/>
  <c r="C6305" i="11"/>
  <c r="C6300" i="11"/>
  <c r="C6310" i="11"/>
  <c r="C6304" i="11"/>
  <c r="C6327" i="11"/>
  <c r="C6321" i="11"/>
  <c r="C6316" i="11"/>
  <c r="C6326" i="11"/>
  <c r="C6320" i="11"/>
  <c r="C6343" i="11"/>
  <c r="C6337" i="11"/>
  <c r="C6332" i="11"/>
  <c r="C6342" i="11"/>
  <c r="C6336" i="11"/>
  <c r="C6299" i="11"/>
  <c r="C6293" i="11"/>
  <c r="C6287" i="11"/>
  <c r="C6346" i="11"/>
  <c r="C6292" i="11"/>
  <c r="C6286" i="11"/>
  <c r="C6315" i="11"/>
  <c r="C6309" i="11"/>
  <c r="C6303" i="11"/>
  <c r="C6298" i="11"/>
  <c r="C6308" i="11"/>
  <c r="C6302" i="11"/>
  <c r="C6331" i="11"/>
  <c r="C6325" i="11"/>
  <c r="C6319" i="11"/>
  <c r="C6314" i="11"/>
  <c r="C6324" i="11"/>
  <c r="C6318" i="11"/>
  <c r="C6347" i="11"/>
  <c r="C6341" i="11"/>
  <c r="C6335" i="11"/>
  <c r="C6330" i="11"/>
  <c r="C6340" i="11"/>
  <c r="C6334" i="11"/>
  <c r="C6297" i="11"/>
  <c r="C6291" i="11"/>
  <c r="C6301" i="11"/>
  <c r="C6296" i="11"/>
  <c r="C6290" i="11"/>
  <c r="C3156" i="11"/>
  <c r="C3094" i="11"/>
  <c r="C3121" i="11"/>
  <c r="C3179" i="11"/>
  <c r="C3176" i="11"/>
  <c r="C3114" i="11"/>
  <c r="C3109" i="11"/>
  <c r="C3107" i="11"/>
  <c r="C3164" i="11"/>
  <c r="C3102" i="11"/>
  <c r="C2628" i="11"/>
  <c r="C2636" i="11"/>
  <c r="C3560" i="11"/>
  <c r="C3596" i="11"/>
  <c r="S69" i="4"/>
  <c r="C3664" i="11"/>
  <c r="S77" i="4"/>
  <c r="C3612" i="11"/>
  <c r="S85" i="4"/>
  <c r="C3644" i="11"/>
  <c r="C3616" i="11"/>
  <c r="S89" i="4"/>
  <c r="C3589" i="11"/>
  <c r="S62" i="4"/>
  <c r="C2730" i="11"/>
  <c r="C2670" i="11"/>
  <c r="C2732" i="11"/>
  <c r="C2672" i="11"/>
  <c r="C2647" i="11"/>
  <c r="C2707" i="11"/>
  <c r="C2675" i="11"/>
  <c r="C2729" i="11"/>
  <c r="C3636" i="11"/>
  <c r="C3564" i="11"/>
  <c r="C3619" i="11"/>
  <c r="C3563" i="11"/>
  <c r="S66" i="4"/>
  <c r="C3577" i="11"/>
  <c r="S80" i="4"/>
  <c r="C3579" i="11"/>
  <c r="C5929" i="11"/>
  <c r="R36" i="10"/>
  <c r="C5939" i="11"/>
  <c r="R38" i="10"/>
  <c r="C6103" i="11"/>
  <c r="R46" i="10"/>
  <c r="C6075" i="11"/>
  <c r="R48" i="10"/>
  <c r="C6087" i="11"/>
  <c r="R50" i="10"/>
  <c r="C5339" i="11"/>
  <c r="R16" i="10"/>
  <c r="C5360" i="11"/>
  <c r="R15" i="10"/>
  <c r="C5930" i="11"/>
  <c r="R37" i="10"/>
  <c r="C5942" i="11"/>
  <c r="R41" i="10"/>
  <c r="C6102" i="11"/>
  <c r="R45" i="10"/>
  <c r="C6086" i="11"/>
  <c r="R49" i="10"/>
  <c r="C5348" i="11"/>
  <c r="C5349" i="11"/>
  <c r="R14" i="10"/>
  <c r="C1218" i="11"/>
  <c r="F740" i="13"/>
  <c r="F742" i="13"/>
  <c r="F744" i="13"/>
  <c r="F746" i="13"/>
  <c r="F748" i="13"/>
  <c r="F750" i="13"/>
  <c r="F752" i="13"/>
  <c r="F754" i="13"/>
  <c r="F756" i="13"/>
  <c r="F758" i="13"/>
  <c r="F760" i="13"/>
  <c r="F762" i="13"/>
  <c r="F764" i="13"/>
  <c r="F766" i="13"/>
  <c r="F768" i="13"/>
  <c r="F770" i="13"/>
  <c r="F772" i="13"/>
  <c r="F774" i="13"/>
  <c r="F776" i="13"/>
  <c r="F778" i="13"/>
  <c r="F780" i="13"/>
  <c r="F782" i="13"/>
  <c r="F784" i="13"/>
  <c r="F786" i="13"/>
  <c r="F788" i="13"/>
  <c r="F790" i="13"/>
  <c r="F792" i="13"/>
  <c r="F794" i="13"/>
  <c r="F796" i="13"/>
  <c r="F798" i="13"/>
  <c r="F800" i="13"/>
  <c r="F802" i="13"/>
  <c r="F804" i="13"/>
  <c r="F806" i="13"/>
  <c r="F808" i="13"/>
  <c r="F810" i="13"/>
  <c r="F812" i="13"/>
  <c r="F814" i="13"/>
  <c r="F816" i="13"/>
  <c r="F818" i="13"/>
  <c r="F820" i="13"/>
  <c r="F822" i="13"/>
  <c r="F824" i="13"/>
  <c r="F826" i="13"/>
  <c r="F828" i="13"/>
  <c r="F830" i="13"/>
  <c r="F832" i="13"/>
  <c r="F834" i="13"/>
  <c r="F836" i="13"/>
  <c r="F838" i="13"/>
  <c r="F840" i="13"/>
  <c r="F842" i="13"/>
  <c r="F844" i="13"/>
  <c r="F846" i="13"/>
  <c r="F847" i="13"/>
  <c r="F848" i="13"/>
  <c r="F850" i="13"/>
  <c r="F852" i="13"/>
  <c r="F854" i="13"/>
  <c r="F856" i="13"/>
  <c r="F858" i="13"/>
  <c r="F859" i="13"/>
  <c r="F861" i="13"/>
  <c r="F741" i="13"/>
  <c r="F745" i="13"/>
  <c r="F749" i="13"/>
  <c r="F753" i="13"/>
  <c r="F757" i="13"/>
  <c r="F761" i="13"/>
  <c r="F765" i="13"/>
  <c r="F769" i="13"/>
  <c r="F773" i="13"/>
  <c r="F777" i="13"/>
  <c r="F781" i="13"/>
  <c r="F785" i="13"/>
  <c r="F789" i="13"/>
  <c r="F793" i="13"/>
  <c r="F797" i="13"/>
  <c r="F801" i="13"/>
  <c r="F805" i="13"/>
  <c r="F809" i="13"/>
  <c r="F813" i="13"/>
  <c r="F817" i="13"/>
  <c r="F821" i="13"/>
  <c r="F825" i="13"/>
  <c r="F829" i="13"/>
  <c r="F833" i="13"/>
  <c r="F837" i="13"/>
  <c r="F841" i="13"/>
  <c r="F845" i="13"/>
  <c r="F849" i="13"/>
  <c r="F851" i="13"/>
  <c r="F862" i="13"/>
  <c r="F743" i="13"/>
  <c r="F751" i="13"/>
  <c r="F759" i="13"/>
  <c r="F767" i="13"/>
  <c r="F775" i="13"/>
  <c r="F783" i="13"/>
  <c r="F791" i="13"/>
  <c r="F799" i="13"/>
  <c r="F807" i="13"/>
  <c r="F815" i="13"/>
  <c r="F823" i="13"/>
  <c r="F831" i="13"/>
  <c r="F839" i="13"/>
  <c r="F855" i="13"/>
  <c r="F860" i="13"/>
  <c r="L861" i="13"/>
  <c r="L859" i="13"/>
  <c r="L858" i="13"/>
  <c r="L856" i="13"/>
  <c r="L854" i="13"/>
  <c r="L852" i="13"/>
  <c r="L850" i="13"/>
  <c r="L848" i="13"/>
  <c r="L847" i="13"/>
  <c r="L846" i="13"/>
  <c r="L844" i="13"/>
  <c r="L842" i="13"/>
  <c r="L840" i="13"/>
  <c r="L838" i="13"/>
  <c r="L836" i="13"/>
  <c r="L834" i="13"/>
  <c r="L832" i="13"/>
  <c r="L830" i="13"/>
  <c r="L828" i="13"/>
  <c r="L826" i="13"/>
  <c r="L824" i="13"/>
  <c r="L822" i="13"/>
  <c r="L820" i="13"/>
  <c r="L818" i="13"/>
  <c r="L816" i="13"/>
  <c r="L814" i="13"/>
  <c r="L812" i="13"/>
  <c r="L810" i="13"/>
  <c r="L808" i="13"/>
  <c r="L806" i="13"/>
  <c r="L804" i="13"/>
  <c r="L802" i="13"/>
  <c r="L800" i="13"/>
  <c r="L798" i="13"/>
  <c r="L796" i="13"/>
  <c r="L794" i="13"/>
  <c r="L792" i="13"/>
  <c r="L790" i="13"/>
  <c r="L788" i="13"/>
  <c r="L786" i="13"/>
  <c r="L784" i="13"/>
  <c r="L782" i="13"/>
  <c r="L780" i="13"/>
  <c r="L778" i="13"/>
  <c r="L776" i="13"/>
  <c r="L774" i="13"/>
  <c r="L772" i="13"/>
  <c r="L770" i="13"/>
  <c r="L768" i="13"/>
  <c r="L766" i="13"/>
  <c r="L764" i="13"/>
  <c r="L762" i="13"/>
  <c r="L760" i="13"/>
  <c r="L758" i="13"/>
  <c r="L756" i="13"/>
  <c r="L754" i="13"/>
  <c r="L752" i="13"/>
  <c r="L750" i="13"/>
  <c r="L748" i="13"/>
  <c r="L746" i="13"/>
  <c r="L744" i="13"/>
  <c r="L742" i="13"/>
  <c r="L740" i="13"/>
  <c r="F747" i="13"/>
  <c r="F755" i="13"/>
  <c r="F763" i="13"/>
  <c r="F771" i="13"/>
  <c r="F779" i="13"/>
  <c r="F787" i="13"/>
  <c r="F795" i="13"/>
  <c r="F803" i="13"/>
  <c r="F811" i="13"/>
  <c r="F819" i="13"/>
  <c r="F827" i="13"/>
  <c r="F835" i="13"/>
  <c r="F843" i="13"/>
  <c r="F853" i="13"/>
  <c r="F857" i="13"/>
  <c r="L860" i="13"/>
  <c r="L857" i="13"/>
  <c r="L855" i="13"/>
  <c r="L853" i="13"/>
  <c r="L843" i="13"/>
  <c r="L839" i="13"/>
  <c r="L835" i="13"/>
  <c r="L831" i="13"/>
  <c r="L827" i="13"/>
  <c r="L823" i="13"/>
  <c r="L819" i="13"/>
  <c r="L815" i="13"/>
  <c r="L811" i="13"/>
  <c r="L807" i="13"/>
  <c r="L803" i="13"/>
  <c r="L799" i="13"/>
  <c r="L795" i="13"/>
  <c r="L791" i="13"/>
  <c r="L787" i="13"/>
  <c r="L783" i="13"/>
  <c r="L779" i="13"/>
  <c r="L775" i="13"/>
  <c r="L771" i="13"/>
  <c r="L767" i="13"/>
  <c r="L763" i="13"/>
  <c r="L759" i="13"/>
  <c r="L755" i="13"/>
  <c r="L751" i="13"/>
  <c r="L747" i="13"/>
  <c r="L743" i="13"/>
  <c r="L862" i="13"/>
  <c r="L851" i="13"/>
  <c r="L849" i="13"/>
  <c r="L845" i="13"/>
  <c r="L841" i="13"/>
  <c r="L837" i="13"/>
  <c r="L833" i="13"/>
  <c r="L829" i="13"/>
  <c r="L825" i="13"/>
  <c r="L821" i="13"/>
  <c r="L817" i="13"/>
  <c r="L813" i="13"/>
  <c r="L809" i="13"/>
  <c r="L805" i="13"/>
  <c r="L801" i="13"/>
  <c r="L797" i="13"/>
  <c r="L793" i="13"/>
  <c r="L789" i="13"/>
  <c r="L785" i="13"/>
  <c r="L781" i="13"/>
  <c r="L777" i="13"/>
  <c r="L773" i="13"/>
  <c r="L769" i="13"/>
  <c r="L765" i="13"/>
  <c r="L761" i="13"/>
  <c r="L757" i="13"/>
  <c r="L753" i="13"/>
  <c r="L749" i="13"/>
  <c r="L745" i="13"/>
  <c r="L741" i="13"/>
  <c r="S9" i="5"/>
  <c r="O10" i="5"/>
  <c r="T10" i="5"/>
  <c r="O8" i="5"/>
  <c r="T8" i="5" s="1"/>
  <c r="S10" i="5"/>
  <c r="C5346" i="11"/>
  <c r="C3656" i="11"/>
  <c r="C3649" i="11"/>
  <c r="C2630" i="11"/>
  <c r="C3645" i="11"/>
  <c r="C3635" i="11"/>
  <c r="C2666" i="11"/>
  <c r="C2712" i="11"/>
  <c r="C3677" i="11"/>
  <c r="C3585" i="11"/>
  <c r="C3641" i="11"/>
  <c r="C3575" i="11"/>
  <c r="C3603" i="11"/>
  <c r="C3631" i="11"/>
  <c r="C3565" i="11"/>
  <c r="C2656" i="11"/>
  <c r="C3675" i="11"/>
  <c r="C3615" i="11"/>
  <c r="C3637" i="11"/>
  <c r="C3665" i="11"/>
  <c r="C3605" i="11"/>
  <c r="C3633" i="11"/>
  <c r="C3655" i="11"/>
  <c r="C3595" i="11"/>
  <c r="C2669" i="11"/>
  <c r="C2694" i="11"/>
  <c r="C2658" i="11"/>
  <c r="C2726" i="11"/>
  <c r="C2634" i="11"/>
  <c r="C2690" i="11"/>
  <c r="C2718" i="11"/>
  <c r="C2716" i="11"/>
  <c r="C2624" i="11"/>
  <c r="C2652" i="11"/>
  <c r="C2680" i="11"/>
  <c r="C3593" i="11"/>
  <c r="C3653" i="11"/>
  <c r="F1342" i="13"/>
  <c r="F1344" i="13"/>
  <c r="F1346" i="13"/>
  <c r="F1348" i="13"/>
  <c r="F1350" i="13"/>
  <c r="F1352" i="13"/>
  <c r="F1354" i="13"/>
  <c r="F1356" i="13"/>
  <c r="F1358" i="13"/>
  <c r="F1360" i="13"/>
  <c r="F1362" i="13"/>
  <c r="F1364" i="13"/>
  <c r="F1366" i="13"/>
  <c r="F1368" i="13"/>
  <c r="F1341" i="13"/>
  <c r="F1343" i="13"/>
  <c r="F1345" i="13"/>
  <c r="F1347" i="13"/>
  <c r="F1349" i="13"/>
  <c r="F1351" i="13"/>
  <c r="F1353" i="13"/>
  <c r="F1355" i="13"/>
  <c r="F1357" i="13"/>
  <c r="F1359" i="13"/>
  <c r="F1361" i="13"/>
  <c r="F1363" i="13"/>
  <c r="F1365" i="13"/>
  <c r="F1367" i="13"/>
  <c r="F1369" i="13"/>
  <c r="F1313" i="13"/>
  <c r="F1315" i="13"/>
  <c r="F1317" i="13"/>
  <c r="F1319" i="13"/>
  <c r="F1321" i="13"/>
  <c r="F1323" i="13"/>
  <c r="F1325" i="13"/>
  <c r="F1327" i="13"/>
  <c r="F1329" i="13"/>
  <c r="F1331" i="13"/>
  <c r="F1333" i="13"/>
  <c r="F1335" i="13"/>
  <c r="F1337" i="13"/>
  <c r="F1339" i="13"/>
  <c r="F1312" i="13"/>
  <c r="F1314" i="13"/>
  <c r="F1316" i="13"/>
  <c r="F1318" i="13"/>
  <c r="F1320" i="13"/>
  <c r="F1322" i="13"/>
  <c r="F1324" i="13"/>
  <c r="F1326" i="13"/>
  <c r="F1328" i="13"/>
  <c r="F1330" i="13"/>
  <c r="F1332" i="13"/>
  <c r="F1334" i="13"/>
  <c r="F1336" i="13"/>
  <c r="F1338" i="13"/>
  <c r="F1340" i="13"/>
  <c r="F1284" i="13"/>
  <c r="F1286" i="13"/>
  <c r="F1288" i="13"/>
  <c r="F1290" i="13"/>
  <c r="F1292" i="13"/>
  <c r="F1294" i="13"/>
  <c r="F1296" i="13"/>
  <c r="F1298" i="13"/>
  <c r="F1300" i="13"/>
  <c r="F1302" i="13"/>
  <c r="F1304" i="13"/>
  <c r="F1306" i="13"/>
  <c r="F1308" i="13"/>
  <c r="F1310" i="13"/>
  <c r="F1283" i="13"/>
  <c r="F1285" i="13"/>
  <c r="F1287" i="13"/>
  <c r="F1289" i="13"/>
  <c r="F1291" i="13"/>
  <c r="F1293" i="13"/>
  <c r="F1295" i="13"/>
  <c r="F1297" i="13"/>
  <c r="F1299" i="13"/>
  <c r="F1301" i="13"/>
  <c r="F1303" i="13"/>
  <c r="F1305" i="13"/>
  <c r="F1307" i="13"/>
  <c r="F1309" i="13"/>
  <c r="F1311" i="13"/>
  <c r="C5338" i="11"/>
  <c r="C5337" i="11"/>
  <c r="B3291" i="13"/>
  <c r="B5329" i="11"/>
  <c r="M4" i="10"/>
  <c r="B5330" i="11"/>
  <c r="B3290" i="13"/>
  <c r="C5343" i="11"/>
  <c r="C5956" i="11"/>
  <c r="C5356" i="11"/>
  <c r="C6073" i="11"/>
  <c r="C5359" i="11"/>
  <c r="C5345" i="11"/>
  <c r="C5336" i="11"/>
  <c r="C6079" i="11"/>
  <c r="C5941" i="11"/>
  <c r="C5935" i="11"/>
  <c r="C6105" i="11"/>
  <c r="C5937" i="11"/>
  <c r="C5952" i="11"/>
  <c r="C5357" i="11"/>
  <c r="C6085" i="11"/>
  <c r="C6099" i="11"/>
  <c r="C5953" i="11"/>
  <c r="C5928" i="11"/>
  <c r="C5341" i="11"/>
  <c r="C6093" i="11"/>
  <c r="C5957" i="11"/>
  <c r="C6092" i="11"/>
  <c r="C6097" i="11"/>
  <c r="C5363" i="11"/>
  <c r="C6096" i="11"/>
  <c r="C6100" i="11"/>
  <c r="C6101" i="11"/>
  <c r="C6094" i="11"/>
  <c r="C5340" i="11"/>
  <c r="C5352" i="11"/>
  <c r="C5364" i="11"/>
  <c r="C5344" i="11"/>
  <c r="C5931" i="11"/>
  <c r="C5954" i="11"/>
  <c r="C5950" i="11"/>
  <c r="B5343" i="11"/>
  <c r="B5342" i="11"/>
  <c r="C6095" i="11"/>
  <c r="C6069" i="11"/>
  <c r="C6089" i="11"/>
  <c r="C5945" i="11"/>
  <c r="C5936" i="11"/>
  <c r="C5944" i="11"/>
  <c r="C5333" i="11"/>
  <c r="C6083" i="11"/>
  <c r="C5949" i="11"/>
  <c r="C5933" i="11"/>
  <c r="C5351" i="11"/>
  <c r="C6072" i="11"/>
  <c r="C5940" i="11"/>
  <c r="C5361" i="11"/>
  <c r="C6077" i="11"/>
  <c r="C6081" i="11"/>
  <c r="C5947" i="11"/>
  <c r="C5347" i="11"/>
  <c r="C5951" i="11"/>
  <c r="C6076" i="11"/>
  <c r="C6080" i="11"/>
  <c r="C5938" i="11"/>
  <c r="C6074" i="11"/>
  <c r="C5934" i="11"/>
  <c r="C6082" i="11"/>
  <c r="C5948" i="11"/>
  <c r="C5932" i="11"/>
  <c r="C5353" i="11"/>
  <c r="C6107" i="11"/>
  <c r="C6071" i="11"/>
  <c r="C6091" i="11"/>
  <c r="C5955" i="11"/>
  <c r="C5355" i="11"/>
  <c r="C5927" i="11"/>
  <c r="C5943" i="11"/>
  <c r="C6106" i="11"/>
  <c r="C6070" i="11"/>
  <c r="C6090" i="11"/>
  <c r="C5946" i="11"/>
  <c r="C6084" i="11"/>
  <c r="C6104" i="11"/>
  <c r="C5958" i="11"/>
  <c r="C378" i="11"/>
  <c r="G5071" i="11"/>
  <c r="A5071" i="11"/>
  <c r="G5083" i="11"/>
  <c r="A5083" i="11"/>
  <c r="G5095" i="11"/>
  <c r="A5095" i="11"/>
  <c r="G5107" i="11"/>
  <c r="A5107" i="11"/>
  <c r="G5119" i="11"/>
  <c r="A5119" i="11"/>
  <c r="G5072" i="11"/>
  <c r="A5072" i="11"/>
  <c r="G5084" i="11"/>
  <c r="A5084" i="11"/>
  <c r="G5096" i="11"/>
  <c r="A5096" i="11"/>
  <c r="G5108" i="11"/>
  <c r="A5108" i="11"/>
  <c r="G5120" i="11"/>
  <c r="A5120" i="11"/>
  <c r="G5073" i="11"/>
  <c r="A5073" i="11"/>
  <c r="G5085" i="11"/>
  <c r="A5085" i="11"/>
  <c r="G5097" i="11"/>
  <c r="A5097" i="11"/>
  <c r="G5109" i="11"/>
  <c r="A5109" i="11"/>
  <c r="G5121" i="11"/>
  <c r="A5121" i="11"/>
  <c r="G5074" i="11"/>
  <c r="A5074" i="11"/>
  <c r="G5124" i="11"/>
  <c r="A5124" i="11"/>
  <c r="G5118" i="11"/>
  <c r="A5118" i="11"/>
  <c r="G5112" i="11"/>
  <c r="A5112" i="11"/>
  <c r="G5106" i="11"/>
  <c r="A5106" i="11"/>
  <c r="G5100" i="11"/>
  <c r="A5100" i="11"/>
  <c r="G5094" i="11"/>
  <c r="A5094" i="11"/>
  <c r="G5088" i="11"/>
  <c r="A5088" i="11"/>
  <c r="G5082" i="11"/>
  <c r="A5082" i="11"/>
  <c r="G5076" i="11"/>
  <c r="A5076" i="11"/>
  <c r="G5070" i="11"/>
  <c r="A5070" i="11"/>
  <c r="G5123" i="11"/>
  <c r="A5123" i="11"/>
  <c r="G5117" i="11"/>
  <c r="A5117" i="11"/>
  <c r="G5111" i="11"/>
  <c r="A5111" i="11"/>
  <c r="G5105" i="11"/>
  <c r="A5105" i="11"/>
  <c r="G5099" i="11"/>
  <c r="A5099" i="11"/>
  <c r="G5093" i="11"/>
  <c r="A5093" i="11"/>
  <c r="G5087" i="11"/>
  <c r="A5087" i="11"/>
  <c r="G5081" i="11"/>
  <c r="A5081" i="11"/>
  <c r="G5075" i="11"/>
  <c r="A5075" i="11"/>
  <c r="G5069" i="11"/>
  <c r="A5069" i="11"/>
  <c r="G5122" i="11"/>
  <c r="A5122" i="11"/>
  <c r="G5116" i="11"/>
  <c r="A5116" i="11"/>
  <c r="G5110" i="11"/>
  <c r="A5110" i="11"/>
  <c r="G5104" i="11"/>
  <c r="A5104" i="11"/>
  <c r="G5098" i="11"/>
  <c r="A5098" i="11"/>
  <c r="G5092" i="11"/>
  <c r="A5092" i="11"/>
  <c r="G5191" i="11"/>
  <c r="A5191" i="11"/>
  <c r="G5197" i="11"/>
  <c r="A5197" i="11"/>
  <c r="G5203" i="11"/>
  <c r="A5203" i="11"/>
  <c r="G5209" i="11"/>
  <c r="A5209" i="11"/>
  <c r="G5215" i="11"/>
  <c r="A5215" i="11"/>
  <c r="G5221" i="11"/>
  <c r="A5221" i="11"/>
  <c r="G5227" i="11"/>
  <c r="A5227" i="11"/>
  <c r="G5233" i="11"/>
  <c r="A5233" i="11"/>
  <c r="G5239" i="11"/>
  <c r="A5239" i="11"/>
  <c r="G5186" i="11"/>
  <c r="A5186" i="11"/>
  <c r="G5192" i="11"/>
  <c r="A5192" i="11"/>
  <c r="G5198" i="11"/>
  <c r="A5198" i="11"/>
  <c r="G5204" i="11"/>
  <c r="A5204" i="11"/>
  <c r="G5210" i="11"/>
  <c r="A5210" i="11"/>
  <c r="G5216" i="11"/>
  <c r="A5216" i="11"/>
  <c r="G5222" i="11"/>
  <c r="A5222" i="11"/>
  <c r="G5228" i="11"/>
  <c r="A5228" i="11"/>
  <c r="G5234" i="11"/>
  <c r="A5234" i="11"/>
  <c r="G5240" i="11"/>
  <c r="A5240" i="11"/>
  <c r="G5187" i="11"/>
  <c r="A5187" i="11"/>
  <c r="G5193" i="11"/>
  <c r="A5193" i="11"/>
  <c r="G5199" i="11"/>
  <c r="A5199" i="11"/>
  <c r="G5205" i="11"/>
  <c r="A5205" i="11"/>
  <c r="G5211" i="11"/>
  <c r="A5211" i="11"/>
  <c r="G5217" i="11"/>
  <c r="A5217" i="11"/>
  <c r="G5223" i="11"/>
  <c r="A5223" i="11"/>
  <c r="G5229" i="11"/>
  <c r="A5229" i="11"/>
  <c r="G5235" i="11"/>
  <c r="A5235" i="11"/>
  <c r="G5241" i="11"/>
  <c r="A5241" i="11"/>
  <c r="G5188" i="11"/>
  <c r="A5188" i="11"/>
  <c r="G5194" i="11"/>
  <c r="A5194" i="11"/>
  <c r="G5200" i="11"/>
  <c r="A5200" i="11"/>
  <c r="G5206" i="11"/>
  <c r="A5206" i="11"/>
  <c r="G5212" i="11"/>
  <c r="A5212" i="11"/>
  <c r="G5218" i="11"/>
  <c r="A5218" i="11"/>
  <c r="G5224" i="11"/>
  <c r="A5224" i="11"/>
  <c r="G5230" i="11"/>
  <c r="A5230" i="11"/>
  <c r="G5236" i="11"/>
  <c r="A5236" i="11"/>
  <c r="G5242" i="11"/>
  <c r="A5242" i="11"/>
  <c r="G5189" i="11"/>
  <c r="A5189" i="11"/>
  <c r="G5195" i="11"/>
  <c r="A5195" i="11"/>
  <c r="G5201" i="11"/>
  <c r="A5201" i="11"/>
  <c r="G5207" i="11"/>
  <c r="A5207" i="11"/>
  <c r="G5213" i="11"/>
  <c r="A5213" i="11"/>
  <c r="G5219" i="11"/>
  <c r="A5219" i="11"/>
  <c r="G5225" i="11"/>
  <c r="A5225" i="11"/>
  <c r="G5231" i="11"/>
  <c r="A5231" i="11"/>
  <c r="G5237" i="11"/>
  <c r="A5237" i="11"/>
  <c r="G5243" i="11"/>
  <c r="A5243" i="11"/>
  <c r="G5190" i="11"/>
  <c r="A5190" i="11"/>
  <c r="G5196" i="11"/>
  <c r="A5196" i="11"/>
  <c r="G5202" i="11"/>
  <c r="A5202" i="11"/>
  <c r="G5208" i="11"/>
  <c r="A5208" i="11"/>
  <c r="G5214" i="11"/>
  <c r="A5214" i="11"/>
  <c r="G5220" i="11"/>
  <c r="A5220" i="11"/>
  <c r="G5226" i="11"/>
  <c r="A5226" i="11"/>
  <c r="G5232" i="11"/>
  <c r="A5232" i="11"/>
  <c r="G5238" i="11"/>
  <c r="A5238" i="11"/>
  <c r="C5504" i="11"/>
  <c r="C1210" i="11"/>
  <c r="C242" i="11"/>
  <c r="C5506" i="11"/>
  <c r="G886" i="11"/>
  <c r="A886" i="11" s="1"/>
  <c r="C5478" i="11"/>
  <c r="C5476" i="11"/>
  <c r="C5462" i="11"/>
  <c r="C5511" i="11"/>
  <c r="C5499" i="11"/>
  <c r="C5497" i="11"/>
  <c r="C380" i="11"/>
  <c r="C5483" i="11"/>
  <c r="C519" i="11"/>
  <c r="C5469" i="11"/>
  <c r="C5455" i="11"/>
  <c r="W4" i="5"/>
  <c r="D17" i="6" s="1"/>
  <c r="C790" i="11"/>
  <c r="C512" i="11"/>
  <c r="C792" i="11"/>
  <c r="C97" i="11"/>
  <c r="C933" i="11"/>
  <c r="C516" i="11"/>
  <c r="C1074" i="11"/>
  <c r="C796" i="11"/>
  <c r="C937" i="11"/>
  <c r="C520" i="11"/>
  <c r="C1215" i="11"/>
  <c r="C664" i="11"/>
  <c r="C803" i="11"/>
  <c r="C798" i="11"/>
  <c r="C103" i="11"/>
  <c r="C935" i="11"/>
  <c r="C514" i="11"/>
  <c r="C1201" i="11"/>
  <c r="C645" i="11"/>
  <c r="C1081" i="11"/>
  <c r="C108" i="11"/>
  <c r="C1079" i="11"/>
  <c r="C797" i="11"/>
  <c r="C1212" i="11"/>
  <c r="C932" i="11"/>
  <c r="C2085" i="11"/>
  <c r="C4541" i="11"/>
  <c r="C5559" i="11"/>
  <c r="C2039" i="11"/>
  <c r="C2051" i="11"/>
  <c r="C4557" i="11"/>
  <c r="C5573" i="11"/>
  <c r="C2267" i="11"/>
  <c r="C2015" i="11"/>
  <c r="C5551" i="11"/>
  <c r="C5531" i="11"/>
  <c r="C2273" i="11"/>
  <c r="C2186" i="11"/>
  <c r="C2098" i="11"/>
  <c r="C2141" i="11"/>
  <c r="C2178" i="11"/>
  <c r="C2123" i="11"/>
  <c r="C2242" i="11"/>
  <c r="C4610" i="11"/>
  <c r="C4478" i="11"/>
  <c r="C4498" i="11"/>
  <c r="C4504" i="11"/>
  <c r="C4579" i="11"/>
  <c r="C5577" i="11"/>
  <c r="C5541" i="11"/>
  <c r="C5527" i="11"/>
  <c r="C5549" i="11"/>
  <c r="C5589" i="11"/>
  <c r="C2210" i="11"/>
  <c r="C2247" i="11"/>
  <c r="C2117" i="11"/>
  <c r="C2192" i="11"/>
  <c r="C2155" i="11"/>
  <c r="C2096" i="11"/>
  <c r="C2029" i="11"/>
  <c r="C2106" i="11"/>
  <c r="C4635" i="11"/>
  <c r="C5581" i="11"/>
  <c r="C5533" i="11"/>
  <c r="C5579" i="11"/>
  <c r="C5561" i="11"/>
  <c r="C5543" i="11"/>
  <c r="C5525" i="11"/>
  <c r="C5587" i="11"/>
  <c r="C5594" i="11"/>
  <c r="C2097" i="11"/>
  <c r="C2168" i="11"/>
  <c r="C2108" i="11"/>
  <c r="C2189" i="11"/>
  <c r="C2120" i="11"/>
  <c r="C4647" i="11"/>
  <c r="C4697" i="11"/>
  <c r="C4672" i="11"/>
  <c r="C5565" i="11"/>
  <c r="C5547" i="11"/>
  <c r="C5523" i="11"/>
  <c r="R4" i="5"/>
  <c r="C17" i="6"/>
  <c r="V4" i="5"/>
  <c r="C4494" i="11"/>
  <c r="C4670" i="11"/>
  <c r="C2036" i="11"/>
  <c r="C2129" i="11"/>
  <c r="C2161" i="11"/>
  <c r="C4651" i="11"/>
  <c r="C4683" i="11"/>
  <c r="C4463" i="11"/>
  <c r="C4497" i="11"/>
  <c r="C2060" i="11"/>
  <c r="C2023" i="11"/>
  <c r="C4582" i="11"/>
  <c r="C4476" i="11"/>
  <c r="C4613" i="11"/>
  <c r="C4508" i="11"/>
  <c r="C2269" i="11"/>
  <c r="C4657" i="11"/>
  <c r="C4682" i="11"/>
  <c r="C2216" i="11"/>
  <c r="C2042" i="11"/>
  <c r="C2124" i="11"/>
  <c r="C4588" i="11"/>
  <c r="C4482" i="11"/>
  <c r="C4544" i="11"/>
  <c r="C4447" i="11"/>
  <c r="C5529" i="11"/>
  <c r="C5537" i="11"/>
  <c r="C2150" i="11"/>
  <c r="C2044" i="11"/>
  <c r="C2067" i="11"/>
  <c r="C4450" i="11"/>
  <c r="C4622" i="11"/>
  <c r="C4625" i="11"/>
  <c r="C4516" i="11"/>
  <c r="C4636" i="11"/>
  <c r="C4556" i="11"/>
  <c r="C4522" i="11"/>
  <c r="C5563" i="11"/>
  <c r="C5546" i="11"/>
  <c r="C2231" i="11"/>
  <c r="C2093" i="11"/>
  <c r="C2048" i="11"/>
  <c r="C2148" i="11"/>
  <c r="C2104" i="11"/>
  <c r="C5443" i="11"/>
  <c r="C5520" i="11"/>
  <c r="C5592" i="11"/>
  <c r="C4438" i="11"/>
  <c r="C4701" i="11"/>
  <c r="C4550" i="11"/>
  <c r="C5437" i="11"/>
  <c r="C2028" i="11"/>
  <c r="C4576" i="11"/>
  <c r="C4464" i="11"/>
  <c r="C4573" i="11"/>
  <c r="C4563" i="11"/>
  <c r="C2040" i="11"/>
  <c r="C2147" i="11"/>
  <c r="C2180" i="11"/>
  <c r="C2136" i="11"/>
  <c r="C2017" i="11"/>
  <c r="C2173" i="11"/>
  <c r="C4653" i="11"/>
  <c r="C4533" i="11"/>
  <c r="C4484" i="11"/>
  <c r="C4589" i="11"/>
  <c r="C5569" i="11"/>
  <c r="C2190" i="11"/>
  <c r="C4462" i="11"/>
  <c r="C4486" i="11"/>
  <c r="C2274" i="11"/>
  <c r="C5606" i="11"/>
  <c r="C2219" i="11"/>
  <c r="C2193" i="11"/>
  <c r="C4633" i="11"/>
  <c r="C5588" i="11"/>
  <c r="C2012" i="11"/>
  <c r="C2253" i="11"/>
  <c r="C2230" i="11"/>
  <c r="C2262" i="11"/>
  <c r="C4677" i="11"/>
  <c r="C4564" i="11"/>
  <c r="C4526" i="11"/>
  <c r="C5583" i="11"/>
  <c r="C5545" i="11"/>
  <c r="C5582" i="11"/>
  <c r="C2115" i="11"/>
  <c r="C2146" i="11"/>
  <c r="C2105" i="11"/>
  <c r="C2184" i="11"/>
  <c r="C2217" i="11"/>
  <c r="C2165" i="11"/>
  <c r="C4659" i="11"/>
  <c r="C4684" i="11"/>
  <c r="C5540" i="11"/>
  <c r="C2174" i="11"/>
  <c r="C2198" i="11"/>
  <c r="C2079" i="11"/>
  <c r="C2234" i="11"/>
  <c r="C2246" i="11"/>
  <c r="C4661" i="11"/>
  <c r="C4474" i="11"/>
  <c r="C4707" i="11"/>
  <c r="C4577" i="11"/>
  <c r="C4481" i="11"/>
  <c r="C5521" i="11"/>
  <c r="C5574" i="11"/>
  <c r="C2020" i="11"/>
  <c r="C2181" i="11"/>
  <c r="C4509" i="11"/>
  <c r="C4502" i="11"/>
  <c r="C4696" i="11"/>
  <c r="C4503" i="11"/>
  <c r="C4652" i="11"/>
  <c r="C4631" i="11"/>
  <c r="C5431" i="11"/>
  <c r="C4470" i="11"/>
  <c r="C4551" i="11"/>
  <c r="C4642" i="11"/>
  <c r="C4532" i="11"/>
  <c r="C4566" i="11"/>
  <c r="C4585" i="11"/>
  <c r="C4664" i="11"/>
  <c r="C4688" i="11"/>
  <c r="C5595" i="11"/>
  <c r="C5564" i="11"/>
  <c r="C2091" i="11"/>
  <c r="C2254" i="11"/>
  <c r="C2281" i="11"/>
  <c r="C4638" i="11"/>
  <c r="C4680" i="11"/>
  <c r="C4599" i="11"/>
  <c r="C2204" i="11"/>
  <c r="C2074" i="11"/>
  <c r="C2223" i="11"/>
  <c r="C2030" i="11"/>
  <c r="C2109" i="11"/>
  <c r="C2056" i="11"/>
  <c r="C2201" i="11"/>
  <c r="C2278" i="11"/>
  <c r="C2226" i="11"/>
  <c r="C2126" i="11"/>
  <c r="C4513" i="11"/>
  <c r="C4521" i="11"/>
  <c r="C4671" i="11"/>
  <c r="C4472" i="11"/>
  <c r="C4553" i="11"/>
  <c r="C4500" i="11"/>
  <c r="C4713" i="11"/>
  <c r="C4473" i="11"/>
  <c r="C4561" i="11"/>
  <c r="C4646" i="11"/>
  <c r="C4656" i="11"/>
  <c r="C4461" i="11"/>
  <c r="C4623" i="11"/>
  <c r="C5451" i="11"/>
  <c r="C5575" i="11"/>
  <c r="C5567" i="11"/>
  <c r="C5528" i="11"/>
  <c r="C2160" i="11"/>
  <c r="C2022" i="11"/>
  <c r="C2116" i="11"/>
  <c r="C2170" i="11"/>
  <c r="C4485" i="11"/>
  <c r="C5593" i="11"/>
  <c r="C2127" i="11"/>
  <c r="C2280" i="11"/>
  <c r="C4663" i="11"/>
  <c r="C4506" i="11"/>
  <c r="C4607" i="11"/>
  <c r="C5439" i="11"/>
  <c r="C5598" i="11"/>
  <c r="C5568" i="11"/>
  <c r="C2277" i="11"/>
  <c r="C2162" i="11"/>
  <c r="C2241" i="11"/>
  <c r="C2196" i="11"/>
  <c r="C2272" i="11"/>
  <c r="C2142" i="11"/>
  <c r="C2082" i="11"/>
  <c r="C2031" i="11"/>
  <c r="C4645" i="11"/>
  <c r="C4655" i="11"/>
  <c r="C4594" i="11"/>
  <c r="C4604" i="11"/>
  <c r="C4545" i="11"/>
  <c r="C4695" i="11"/>
  <c r="C4501" i="11"/>
  <c r="C4666" i="11"/>
  <c r="C4475" i="11"/>
  <c r="C4648" i="11"/>
  <c r="C4520" i="11"/>
  <c r="C4676" i="11"/>
  <c r="C4629" i="11"/>
  <c r="C5438" i="11"/>
  <c r="C5557" i="11"/>
  <c r="C5556" i="11"/>
  <c r="C2063" i="11"/>
  <c r="C2019" i="11"/>
  <c r="C2059" i="11"/>
  <c r="C4644" i="11"/>
  <c r="C2016" i="11"/>
  <c r="C2032" i="11"/>
  <c r="C2203" i="11"/>
  <c r="C2169" i="11"/>
  <c r="C2128" i="11"/>
  <c r="C4570" i="11"/>
  <c r="C2139" i="11"/>
  <c r="C2225" i="11"/>
  <c r="C2103" i="11"/>
  <c r="C2058" i="11"/>
  <c r="C2065" i="11"/>
  <c r="C2153" i="11"/>
  <c r="C2179" i="11"/>
  <c r="C4586" i="11"/>
  <c r="C4525" i="11"/>
  <c r="C4535" i="11"/>
  <c r="C4459" i="11"/>
  <c r="C4441" i="11"/>
  <c r="C4591" i="11"/>
  <c r="C4469" i="11"/>
  <c r="C4698" i="11"/>
  <c r="C5432" i="11"/>
  <c r="C5550" i="11"/>
  <c r="C2208" i="11"/>
  <c r="C2287" i="11"/>
  <c r="C2156" i="11"/>
  <c r="C2172" i="11"/>
  <c r="C2144" i="11"/>
  <c r="C2222" i="11"/>
  <c r="C2171" i="11"/>
  <c r="C2248" i="11"/>
  <c r="C2191" i="11"/>
  <c r="C4517" i="11"/>
  <c r="C4466" i="11"/>
  <c r="C4616" i="11"/>
  <c r="C4488" i="11"/>
  <c r="C4641" i="11"/>
  <c r="C4528" i="11"/>
  <c r="C4660" i="11"/>
  <c r="C4491" i="11"/>
  <c r="C5454" i="11"/>
  <c r="C5538" i="11"/>
  <c r="C2089" i="11"/>
  <c r="C2235" i="11"/>
  <c r="C2182" i="11"/>
  <c r="C2121" i="11"/>
  <c r="C2215" i="11"/>
  <c r="C2260" i="11"/>
  <c r="C4448" i="11"/>
  <c r="C4665" i="11"/>
  <c r="C4547" i="11"/>
  <c r="C4567" i="11"/>
  <c r="C4572" i="11"/>
  <c r="C4690" i="11"/>
  <c r="C4583" i="11"/>
  <c r="C4609" i="11"/>
  <c r="C5448" i="11"/>
  <c r="C5532" i="11"/>
  <c r="C2077" i="11"/>
  <c r="C2250" i="11"/>
  <c r="C4539" i="11"/>
  <c r="C4689" i="11"/>
  <c r="C4514" i="11"/>
  <c r="C4595" i="11"/>
  <c r="C4562" i="11"/>
  <c r="C5607" i="11"/>
  <c r="C5576" i="11"/>
  <c r="C2264" i="11"/>
  <c r="C2195" i="11"/>
  <c r="C2252" i="11"/>
  <c r="C2045" i="11"/>
  <c r="C2114" i="11"/>
  <c r="C2183" i="11"/>
  <c r="C2033" i="11"/>
  <c r="C2102" i="11"/>
  <c r="C2240" i="11"/>
  <c r="C2159" i="11"/>
  <c r="C2021" i="11"/>
  <c r="C2090" i="11"/>
  <c r="C2228" i="11"/>
  <c r="C2214" i="11"/>
  <c r="C2145" i="11"/>
  <c r="C2283" i="11"/>
  <c r="C2064" i="11"/>
  <c r="C2202" i="11"/>
  <c r="C2133" i="11"/>
  <c r="C2271" i="11"/>
  <c r="C2176" i="11"/>
  <c r="C2107" i="11"/>
  <c r="C2245" i="11"/>
  <c r="C2057" i="11"/>
  <c r="C5566" i="11"/>
  <c r="C5572" i="11"/>
  <c r="C5578" i="11"/>
  <c r="C5518" i="11"/>
  <c r="C5524" i="11"/>
  <c r="C5542" i="11"/>
  <c r="C5548" i="11"/>
  <c r="C5554" i="11"/>
  <c r="C5560" i="11"/>
  <c r="C5591" i="11"/>
  <c r="C5597" i="11"/>
  <c r="C5603" i="11"/>
  <c r="C2062" i="11"/>
  <c r="C2200" i="11"/>
  <c r="C2119" i="11"/>
  <c r="C2050" i="11"/>
  <c r="C2188" i="11"/>
  <c r="C2026" i="11"/>
  <c r="C2164" i="11"/>
  <c r="C2095" i="11"/>
  <c r="C2152" i="11"/>
  <c r="C2083" i="11"/>
  <c r="C2221" i="11"/>
  <c r="C2207" i="11"/>
  <c r="C2069" i="11"/>
  <c r="C2138" i="11"/>
  <c r="C2276" i="11"/>
  <c r="C5536" i="11"/>
  <c r="C2199" i="11"/>
  <c r="C2061" i="11"/>
  <c r="C2130" i="11"/>
  <c r="C2268" i="11"/>
  <c r="C2049" i="11"/>
  <c r="C2256" i="11"/>
  <c r="C2187" i="11"/>
  <c r="C2037" i="11"/>
  <c r="C2175" i="11"/>
  <c r="C2094" i="11"/>
  <c r="C2232" i="11"/>
  <c r="C2025" i="11"/>
  <c r="C2013" i="11"/>
  <c r="C2151" i="11"/>
  <c r="C2080" i="11"/>
  <c r="C2218" i="11"/>
  <c r="C2137" i="11"/>
  <c r="C2068" i="11"/>
  <c r="C2206" i="11"/>
  <c r="C2038" i="11"/>
  <c r="C5530" i="11"/>
  <c r="C4574" i="11"/>
  <c r="C4712" i="11"/>
  <c r="C4643" i="11"/>
  <c r="C4568" i="11"/>
  <c r="C4706" i="11"/>
  <c r="C4637" i="11"/>
  <c r="C4549" i="11"/>
  <c r="C4618" i="11"/>
  <c r="C4687" i="11"/>
  <c r="C4537" i="11"/>
  <c r="C4606" i="11"/>
  <c r="C4675" i="11"/>
  <c r="C4455" i="11"/>
  <c r="C4662" i="11"/>
  <c r="C4593" i="11"/>
  <c r="C4524" i="11"/>
  <c r="C4443" i="11"/>
  <c r="C4650" i="11"/>
  <c r="C4581" i="11"/>
  <c r="C4512" i="11"/>
  <c r="C5447" i="11"/>
  <c r="C5453" i="11"/>
  <c r="C5435" i="11"/>
  <c r="C5441" i="11"/>
  <c r="C5585" i="11"/>
  <c r="C4634" i="11"/>
  <c r="C4565" i="11"/>
  <c r="C4703" i="11"/>
  <c r="C4496" i="11"/>
  <c r="C4490" i="11"/>
  <c r="C4559" i="11"/>
  <c r="C4628" i="11"/>
  <c r="C4548" i="11"/>
  <c r="C4479" i="11"/>
  <c r="C4686" i="11"/>
  <c r="C4536" i="11"/>
  <c r="C4467" i="11"/>
  <c r="C4674" i="11"/>
  <c r="C4523" i="11"/>
  <c r="C4592" i="11"/>
  <c r="C4454" i="11"/>
  <c r="C4511" i="11"/>
  <c r="C4580" i="11"/>
  <c r="C4442" i="11"/>
  <c r="C5434" i="11"/>
  <c r="C5440" i="11"/>
  <c r="C5446" i="11"/>
  <c r="C5452" i="11"/>
  <c r="C4542" i="11"/>
  <c r="C4552" i="11"/>
  <c r="C4492" i="11"/>
  <c r="C4518" i="11"/>
  <c r="C4534" i="11"/>
  <c r="C4546" i="11"/>
  <c r="C4558" i="11"/>
  <c r="C5586" i="11"/>
  <c r="C5570" i="11"/>
  <c r="C5562" i="11"/>
  <c r="C2132" i="11"/>
  <c r="C2018" i="11"/>
  <c r="C2263" i="11"/>
  <c r="C2213" i="11"/>
  <c r="C4669" i="11"/>
  <c r="C4681" i="11"/>
  <c r="C4693" i="11"/>
  <c r="C4709" i="11"/>
  <c r="C2143" i="11"/>
  <c r="C2078" i="11"/>
  <c r="C2227" i="11"/>
  <c r="C2237" i="11"/>
  <c r="C2249" i="11"/>
  <c r="C2125" i="11"/>
  <c r="C2075" i="11"/>
  <c r="C2224" i="11"/>
  <c r="C2238" i="11"/>
  <c r="C2110" i="11"/>
  <c r="C2185" i="11"/>
  <c r="C4600" i="11"/>
  <c r="C4612" i="11"/>
  <c r="C4624" i="11"/>
  <c r="C4571" i="11"/>
  <c r="C5450" i="11"/>
  <c r="C5600" i="11"/>
  <c r="C5558" i="11"/>
  <c r="C2158" i="11"/>
  <c r="C2099" i="11"/>
  <c r="C2111" i="11"/>
  <c r="C2259" i="11"/>
  <c r="C2209" i="11"/>
  <c r="C2047" i="11"/>
  <c r="C4445" i="11"/>
  <c r="C4457" i="11"/>
  <c r="C5571" i="11"/>
  <c r="C5555" i="11"/>
  <c r="C5552" i="11"/>
  <c r="C5544" i="11"/>
  <c r="C2135" i="11"/>
  <c r="C2157" i="11"/>
  <c r="C2092" i="11"/>
  <c r="C2043" i="11"/>
  <c r="C2122" i="11"/>
  <c r="C2197" i="11"/>
  <c r="C4578" i="11"/>
  <c r="C4584" i="11"/>
  <c r="C4590" i="11"/>
  <c r="C4596" i="11"/>
  <c r="C4702" i="11"/>
  <c r="C4668" i="11"/>
  <c r="C4678" i="11"/>
  <c r="C4692" i="11"/>
  <c r="C4700" i="11"/>
  <c r="C5601" i="11"/>
  <c r="C5599" i="11"/>
  <c r="C5553" i="11"/>
  <c r="C5534" i="11"/>
  <c r="C5526" i="11"/>
  <c r="C2239" i="11"/>
  <c r="C2251" i="11"/>
  <c r="C2167" i="11"/>
  <c r="C2053" i="11"/>
  <c r="C4515" i="11"/>
  <c r="C4527" i="11"/>
  <c r="C4471" i="11"/>
  <c r="C2279" i="11"/>
  <c r="C2101" i="11"/>
  <c r="C2113" i="11"/>
  <c r="C2261" i="11"/>
  <c r="C2211" i="11"/>
  <c r="C2236" i="11"/>
  <c r="C4440" i="11"/>
  <c r="C4452" i="11"/>
  <c r="C4495" i="11"/>
  <c r="C4621" i="11"/>
  <c r="C4699" i="11"/>
  <c r="C4587" i="11"/>
  <c r="C4603" i="11"/>
  <c r="C4615" i="11"/>
  <c r="C4627" i="11"/>
  <c r="C5604" i="11"/>
  <c r="C370" i="11"/>
  <c r="C1204" i="11"/>
  <c r="C799" i="11"/>
  <c r="C1080" i="11"/>
  <c r="C941" i="11"/>
  <c r="C246" i="11"/>
  <c r="C1219" i="11"/>
  <c r="C662" i="11"/>
  <c r="C1069" i="11"/>
  <c r="C1220" i="11"/>
  <c r="C513" i="11"/>
  <c r="C1213" i="11"/>
  <c r="C379" i="11"/>
  <c r="C657" i="11"/>
  <c r="C5498" i="11"/>
  <c r="C107" i="11"/>
  <c r="C791" i="11"/>
  <c r="C795" i="11"/>
  <c r="C1073" i="11"/>
  <c r="C235" i="11"/>
  <c r="C660" i="11"/>
  <c r="C104" i="11"/>
  <c r="C1077" i="11"/>
  <c r="C382" i="11"/>
  <c r="C524" i="11"/>
  <c r="C1207" i="11"/>
  <c r="C648" i="11"/>
  <c r="C927" i="11"/>
  <c r="C1205" i="11"/>
  <c r="C788" i="11"/>
  <c r="C383" i="11"/>
  <c r="C105" i="11"/>
  <c r="C663" i="11"/>
  <c r="C1065" i="11"/>
  <c r="C94" i="11"/>
  <c r="C1206" i="11"/>
  <c r="C787" i="11"/>
  <c r="C651" i="11"/>
  <c r="C929" i="11"/>
  <c r="C234" i="11"/>
  <c r="C800" i="11"/>
  <c r="C95" i="11"/>
  <c r="C92" i="11"/>
  <c r="C373" i="11"/>
  <c r="C231" i="11"/>
  <c r="C930" i="11"/>
  <c r="C1208" i="11"/>
  <c r="C96" i="11"/>
  <c r="C247" i="11"/>
  <c r="C525" i="11"/>
  <c r="C942" i="11"/>
  <c r="C386" i="11"/>
  <c r="C1217" i="11"/>
  <c r="C649" i="11"/>
  <c r="C938" i="11"/>
  <c r="C374" i="11"/>
  <c r="C228" i="11"/>
  <c r="C1070" i="11"/>
  <c r="C653" i="11"/>
  <c r="C375" i="11"/>
  <c r="C931" i="11"/>
  <c r="C1209" i="11"/>
  <c r="C236" i="11"/>
  <c r="C1072" i="11"/>
  <c r="C794" i="11"/>
  <c r="C1211" i="11"/>
  <c r="C655" i="11"/>
  <c r="C517" i="11"/>
  <c r="C656" i="11"/>
  <c r="C100" i="11"/>
  <c r="C239" i="11"/>
  <c r="C101" i="11"/>
  <c r="C518" i="11"/>
  <c r="C5456" i="11"/>
  <c r="C5470" i="11"/>
  <c r="C5505" i="11"/>
  <c r="C1071" i="11"/>
  <c r="C1062" i="11"/>
  <c r="C89" i="11"/>
  <c r="C506" i="11"/>
  <c r="C658" i="11"/>
  <c r="C936" i="11"/>
  <c r="C1075" i="11"/>
  <c r="C241" i="11"/>
  <c r="C5457" i="11"/>
  <c r="C5471" i="11"/>
  <c r="C5513" i="11"/>
  <c r="C5492" i="11"/>
  <c r="C376" i="11"/>
  <c r="C515" i="11"/>
  <c r="C510" i="11"/>
  <c r="C1066" i="11"/>
  <c r="C232" i="11"/>
  <c r="C371" i="11"/>
  <c r="C244" i="11"/>
  <c r="C522" i="11"/>
  <c r="C939" i="11"/>
  <c r="C5491" i="11"/>
  <c r="C650" i="11"/>
  <c r="C233" i="11"/>
  <c r="C511" i="11"/>
  <c r="C940" i="11"/>
  <c r="C523" i="11"/>
  <c r="C801" i="11"/>
  <c r="C237" i="11"/>
  <c r="C5477" i="11"/>
  <c r="C377" i="11"/>
  <c r="C245" i="11"/>
  <c r="C102" i="11"/>
  <c r="C928" i="11"/>
  <c r="C5464" i="11"/>
  <c r="C5463" i="11"/>
  <c r="G1069" i="11"/>
  <c r="A1069" i="11" s="1"/>
  <c r="C1078" i="11"/>
  <c r="C99" i="11"/>
  <c r="C106" i="11"/>
  <c r="C372" i="11"/>
  <c r="C5512" i="11"/>
  <c r="C793" i="11"/>
  <c r="C654" i="11"/>
  <c r="C90" i="11"/>
  <c r="C659" i="11"/>
  <c r="C381" i="11"/>
  <c r="C368" i="11"/>
  <c r="C509" i="11"/>
  <c r="C926" i="11"/>
  <c r="C1216" i="11"/>
  <c r="C521" i="11"/>
  <c r="C267" i="11"/>
  <c r="C545" i="11"/>
  <c r="C2724" i="11"/>
  <c r="C2664" i="11"/>
  <c r="C2720" i="11"/>
  <c r="C2660" i="11"/>
  <c r="C2688" i="11"/>
  <c r="C2686" i="11"/>
  <c r="C2682" i="11"/>
  <c r="C3562" i="11"/>
  <c r="C3594" i="11"/>
  <c r="C3654" i="11"/>
  <c r="C3574" i="11"/>
  <c r="C3666" i="11"/>
  <c r="C3614" i="11"/>
  <c r="C3674" i="11"/>
  <c r="C3586" i="11"/>
  <c r="C3646" i="11"/>
  <c r="C2653" i="11"/>
  <c r="C2685" i="11"/>
  <c r="C2655" i="11"/>
  <c r="C2657" i="11"/>
  <c r="C2717" i="11"/>
  <c r="C2705" i="11"/>
  <c r="C2699" i="11"/>
  <c r="C2639" i="11"/>
  <c r="C3676" i="11"/>
  <c r="C3576" i="11"/>
  <c r="C3604" i="11"/>
  <c r="C3624" i="11"/>
  <c r="C3578" i="11"/>
  <c r="C3582" i="11"/>
  <c r="C3642" i="11"/>
  <c r="C5605" i="11"/>
  <c r="C5596" i="11"/>
  <c r="C5602" i="11"/>
  <c r="C5584" i="11"/>
  <c r="C5590" i="11"/>
  <c r="P12" i="3"/>
  <c r="T12" i="3" s="1"/>
  <c r="S11" i="5" l="1"/>
  <c r="S4" i="5" s="1"/>
  <c r="F17" i="6" s="1"/>
  <c r="E3291" i="13"/>
  <c r="C3663" i="11"/>
  <c r="C3639" i="11"/>
  <c r="C3671" i="11"/>
  <c r="S76" i="4"/>
  <c r="S72" i="4"/>
  <c r="C3569" i="11"/>
  <c r="C3609" i="11"/>
  <c r="C3657" i="11"/>
  <c r="C3627" i="11"/>
  <c r="S82" i="4"/>
  <c r="C2727" i="11"/>
  <c r="S37" i="4"/>
  <c r="C2663" i="11"/>
  <c r="C2723" i="11"/>
  <c r="C2651" i="11"/>
  <c r="C2735" i="11"/>
  <c r="C2693" i="11"/>
  <c r="C2681" i="11"/>
  <c r="C2633" i="11"/>
  <c r="C2631" i="11"/>
  <c r="S21" i="4"/>
  <c r="C2711" i="11"/>
  <c r="C2621" i="11"/>
  <c r="C2700" i="11"/>
  <c r="C2687" i="11"/>
  <c r="S22" i="4"/>
  <c r="C2654" i="11"/>
  <c r="C2649" i="11"/>
  <c r="C2714" i="11"/>
  <c r="O11" i="4"/>
  <c r="S11" i="4" s="1"/>
  <c r="C2736" i="11"/>
  <c r="S41" i="4"/>
  <c r="S31" i="4"/>
  <c r="C2635" i="11"/>
  <c r="C2679" i="11"/>
  <c r="C2646" i="11"/>
  <c r="C2676" i="11"/>
  <c r="C2725" i="11"/>
  <c r="C2643" i="11"/>
  <c r="C2684" i="11"/>
  <c r="S38" i="4"/>
  <c r="C2695" i="11"/>
  <c r="C2703" i="11"/>
  <c r="C2733" i="11"/>
  <c r="C3628" i="11"/>
  <c r="S71" i="4"/>
  <c r="C3670" i="11"/>
  <c r="C3568" i="11"/>
  <c r="C3610" i="11"/>
  <c r="C3598" i="11"/>
  <c r="C3625" i="11"/>
  <c r="S87" i="4"/>
  <c r="C3580" i="11"/>
  <c r="C3622" i="11"/>
  <c r="C3643" i="11"/>
  <c r="C3613" i="11"/>
  <c r="C3620" i="11"/>
  <c r="C3662" i="11"/>
  <c r="S86" i="4"/>
  <c r="C3583" i="11"/>
  <c r="C3602" i="11"/>
  <c r="C3629" i="11"/>
  <c r="S75" i="4"/>
  <c r="C3650" i="11"/>
  <c r="C3599" i="11"/>
  <c r="C3632" i="11"/>
  <c r="C3590" i="11"/>
  <c r="C3652" i="11"/>
  <c r="C3597" i="11"/>
  <c r="C3611" i="11"/>
  <c r="S65" i="4"/>
  <c r="S84" i="4"/>
  <c r="C2641" i="11"/>
  <c r="C2691" i="11"/>
  <c r="O10" i="4"/>
  <c r="S10" i="4" s="1"/>
  <c r="C2629" i="11"/>
  <c r="S20" i="4"/>
  <c r="C2661" i="11"/>
  <c r="C2671" i="11"/>
  <c r="O8" i="4"/>
  <c r="S8" i="4" s="1"/>
  <c r="C2659" i="11"/>
  <c r="C2689" i="11"/>
  <c r="C2731" i="11"/>
  <c r="S15" i="4"/>
  <c r="S36" i="4"/>
  <c r="C2713" i="11"/>
  <c r="S26" i="4"/>
  <c r="C6108" i="11"/>
  <c r="C6088" i="11"/>
  <c r="C6078" i="11"/>
  <c r="C6098" i="11"/>
  <c r="Q4" i="10"/>
  <c r="R17" i="10"/>
  <c r="R4" i="10" s="1"/>
  <c r="C5354" i="11"/>
  <c r="T4" i="10"/>
  <c r="B1510" i="13"/>
  <c r="E1510" i="13" s="1"/>
  <c r="B5520" i="11"/>
  <c r="T219" i="3"/>
  <c r="S223" i="3"/>
  <c r="T221" i="3"/>
  <c r="T121" i="3"/>
  <c r="T114" i="3"/>
  <c r="B1509" i="13"/>
  <c r="B1500" i="13"/>
  <c r="E1500" i="13" s="1"/>
  <c r="B1476" i="13"/>
  <c r="T212" i="3"/>
  <c r="T196" i="3"/>
  <c r="B1511" i="13"/>
  <c r="E1511" i="13" s="1"/>
  <c r="C1504" i="13"/>
  <c r="E1504" i="13" s="1"/>
  <c r="T117" i="3"/>
  <c r="S195" i="3"/>
  <c r="B5006" i="13"/>
  <c r="C1472" i="13"/>
  <c r="T223" i="3"/>
  <c r="T214" i="3"/>
  <c r="S213" i="3"/>
  <c r="T195" i="3"/>
  <c r="C1503" i="13"/>
  <c r="E1503" i="13" s="1"/>
  <c r="T222" i="3"/>
  <c r="T213" i="3"/>
  <c r="C5007" i="13"/>
  <c r="E5007" i="13" s="1"/>
  <c r="T197" i="3"/>
  <c r="B1516" i="13"/>
  <c r="E1516" i="13" s="1"/>
  <c r="C1502" i="13"/>
  <c r="E1502" i="13" s="1"/>
  <c r="C1477" i="13"/>
  <c r="E1477" i="13" s="1"/>
  <c r="B1465" i="13"/>
  <c r="E1465" i="13" s="1"/>
  <c r="T186" i="3"/>
  <c r="T162" i="3"/>
  <c r="T138" i="3"/>
  <c r="T115" i="3"/>
  <c r="C5008" i="13"/>
  <c r="E5008" i="13" s="1"/>
  <c r="B1489" i="13"/>
  <c r="E1489" i="13" s="1"/>
  <c r="C1476" i="13"/>
  <c r="B1470" i="13"/>
  <c r="E1470" i="13" s="1"/>
  <c r="C5009" i="13"/>
  <c r="E5009" i="13" s="1"/>
  <c r="T211" i="3"/>
  <c r="C1474" i="13"/>
  <c r="E1474" i="13" s="1"/>
  <c r="T191" i="3"/>
  <c r="T167" i="3"/>
  <c r="T143" i="3"/>
  <c r="P119" i="3"/>
  <c r="T119" i="3" s="1"/>
  <c r="C5013" i="13"/>
  <c r="E5013" i="13" s="1"/>
  <c r="T215" i="3"/>
  <c r="T124" i="3"/>
  <c r="P19" i="3"/>
  <c r="T19" i="3" s="1"/>
  <c r="C5014" i="13"/>
  <c r="E5014" i="13" s="1"/>
  <c r="S211" i="3"/>
  <c r="T200" i="3"/>
  <c r="S221" i="3"/>
  <c r="C1506" i="13"/>
  <c r="E1506" i="13" s="1"/>
  <c r="T173" i="3"/>
  <c r="T149" i="3"/>
  <c r="S220" i="3"/>
  <c r="S199" i="3"/>
  <c r="S200" i="3"/>
  <c r="B3746" i="11"/>
  <c r="B5518" i="11"/>
  <c r="E4" i="3"/>
  <c r="B1515" i="13"/>
  <c r="E1515" i="13" s="1"/>
  <c r="T172" i="3"/>
  <c r="T148" i="3"/>
  <c r="S124" i="3"/>
  <c r="T199" i="3"/>
  <c r="T194" i="3"/>
  <c r="C5005" i="13"/>
  <c r="E5005" i="13" s="1"/>
  <c r="C5011" i="13"/>
  <c r="E5011" i="13" s="1"/>
  <c r="B3687" i="11"/>
  <c r="B3699" i="11"/>
  <c r="B3747" i="11"/>
  <c r="B5519" i="11"/>
  <c r="S219" i="3"/>
  <c r="B1514" i="13"/>
  <c r="E1514" i="13" s="1"/>
  <c r="B1499" i="13"/>
  <c r="E1499" i="13" s="1"/>
  <c r="B1487" i="13"/>
  <c r="E1487" i="13" s="1"/>
  <c r="B1475" i="13"/>
  <c r="E1475" i="13" s="1"/>
  <c r="B1463" i="13"/>
  <c r="E1463" i="13" s="1"/>
  <c r="B1451" i="13"/>
  <c r="E1451" i="13" s="1"/>
  <c r="T220" i="3"/>
  <c r="T198" i="3"/>
  <c r="S125" i="3"/>
  <c r="C5006" i="13"/>
  <c r="T202" i="3"/>
  <c r="M4" i="9"/>
  <c r="P4" i="9"/>
  <c r="N25" i="9"/>
  <c r="N4" i="9" s="1"/>
  <c r="B4765" i="11"/>
  <c r="G896" i="11"/>
  <c r="A896" i="11" s="1"/>
  <c r="G946" i="11"/>
  <c r="A946" i="11" s="1"/>
  <c r="G5500" i="11"/>
  <c r="A5500" i="11" s="1"/>
  <c r="G903" i="11"/>
  <c r="A903" i="11" s="1"/>
  <c r="G942" i="11"/>
  <c r="A942" i="11" s="1"/>
  <c r="G931" i="11"/>
  <c r="A931" i="11" s="1"/>
  <c r="G873" i="11"/>
  <c r="A873" i="11" s="1"/>
  <c r="G877" i="11"/>
  <c r="A877" i="11" s="1"/>
  <c r="G5503" i="11"/>
  <c r="A5503" i="11" s="1"/>
  <c r="G921" i="11"/>
  <c r="A921" i="11" s="1"/>
  <c r="G901" i="11"/>
  <c r="A901" i="11" s="1"/>
  <c r="G867" i="11"/>
  <c r="A867" i="11" s="1"/>
  <c r="G5818" i="11"/>
  <c r="A5818" i="11" s="1"/>
  <c r="G895" i="11"/>
  <c r="A895" i="11" s="1"/>
  <c r="G928" i="11"/>
  <c r="A928" i="11" s="1"/>
  <c r="G910" i="11"/>
  <c r="A910" i="11" s="1"/>
  <c r="G948" i="11"/>
  <c r="A948" i="11" s="1"/>
  <c r="G970" i="11"/>
  <c r="A970" i="11" s="1"/>
  <c r="G856" i="11"/>
  <c r="A856" i="11" s="1"/>
  <c r="G884" i="11"/>
  <c r="A884" i="11" s="1"/>
  <c r="G936" i="11"/>
  <c r="A936" i="11" s="1"/>
  <c r="G1098" i="11"/>
  <c r="A1098" i="11" s="1"/>
  <c r="G5817" i="11"/>
  <c r="A5817" i="11" s="1"/>
  <c r="G5816" i="11"/>
  <c r="A5816" i="11" s="1"/>
  <c r="G907" i="11"/>
  <c r="A907" i="11" s="1"/>
  <c r="G874" i="11"/>
  <c r="A874" i="11" s="1"/>
  <c r="G868" i="11"/>
  <c r="A868" i="11" s="1"/>
  <c r="G911" i="11"/>
  <c r="A911" i="11" s="1"/>
  <c r="G967" i="11"/>
  <c r="A967" i="11" s="1"/>
  <c r="G851" i="11"/>
  <c r="A851" i="11" s="1"/>
  <c r="G932" i="11"/>
  <c r="A932" i="11" s="1"/>
  <c r="G900" i="11"/>
  <c r="A900" i="11" s="1"/>
  <c r="G953" i="11"/>
  <c r="A953" i="11" s="1"/>
  <c r="G925" i="11"/>
  <c r="A925" i="11" s="1"/>
  <c r="G887" i="11"/>
  <c r="A887" i="11" s="1"/>
  <c r="G839" i="11"/>
  <c r="A839" i="11" s="1"/>
  <c r="G876" i="11"/>
  <c r="A876" i="11" s="1"/>
  <c r="L986" i="13"/>
  <c r="F901" i="13"/>
  <c r="G1131" i="11"/>
  <c r="A1131" i="11" s="1"/>
  <c r="L996" i="13"/>
  <c r="G1187" i="11"/>
  <c r="A1187" i="11" s="1"/>
  <c r="G885" i="11"/>
  <c r="A885" i="11" s="1"/>
  <c r="G855" i="11"/>
  <c r="A855" i="11" s="1"/>
  <c r="G978" i="11"/>
  <c r="A978" i="11" s="1"/>
  <c r="G974" i="11"/>
  <c r="A974" i="11" s="1"/>
  <c r="G882" i="11"/>
  <c r="A882" i="11" s="1"/>
  <c r="G861" i="11"/>
  <c r="A861" i="11" s="1"/>
  <c r="G945" i="11"/>
  <c r="A945" i="11" s="1"/>
  <c r="G5498" i="11"/>
  <c r="A5498" i="11" s="1"/>
  <c r="G1232" i="11"/>
  <c r="A1232" i="11" s="1"/>
  <c r="G859" i="11"/>
  <c r="A859" i="11" s="1"/>
  <c r="G1081" i="11"/>
  <c r="A1081" i="11" s="1"/>
  <c r="G1103" i="11"/>
  <c r="A1103" i="11" s="1"/>
  <c r="G904" i="11"/>
  <c r="A904" i="11" s="1"/>
  <c r="G943" i="11"/>
  <c r="A943" i="11" s="1"/>
  <c r="G941" i="11"/>
  <c r="A941" i="11" s="1"/>
  <c r="G899" i="11"/>
  <c r="A899" i="11" s="1"/>
  <c r="F971" i="13"/>
  <c r="G1031" i="11"/>
  <c r="A1031" i="11" s="1"/>
  <c r="G843" i="11"/>
  <c r="A843" i="11" s="1"/>
  <c r="G924" i="11"/>
  <c r="A924" i="11" s="1"/>
  <c r="G841" i="11"/>
  <c r="A841" i="11" s="1"/>
  <c r="G840" i="11"/>
  <c r="A840" i="11" s="1"/>
  <c r="G955" i="11"/>
  <c r="A955" i="11" s="1"/>
  <c r="G922" i="11"/>
  <c r="A922" i="11" s="1"/>
  <c r="L868" i="13"/>
  <c r="G5821" i="11"/>
  <c r="A5821" i="11" s="1"/>
  <c r="G916" i="11"/>
  <c r="A916" i="11" s="1"/>
  <c r="G5829" i="11"/>
  <c r="A5829" i="11" s="1"/>
  <c r="F903" i="13"/>
  <c r="G1147" i="11"/>
  <c r="A1147" i="11" s="1"/>
  <c r="G1240" i="11"/>
  <c r="A1240" i="11" s="1"/>
  <c r="G1199" i="11"/>
  <c r="A1199" i="11" s="1"/>
  <c r="G1239" i="11"/>
  <c r="A1239" i="11" s="1"/>
  <c r="G5831" i="11"/>
  <c r="A5831" i="11" s="1"/>
  <c r="G1132" i="11"/>
  <c r="A1132" i="11" s="1"/>
  <c r="G1205" i="11"/>
  <c r="A1205" i="11" s="1"/>
  <c r="G1246" i="11"/>
  <c r="A1246" i="11" s="1"/>
  <c r="G1244" i="11"/>
  <c r="A1244" i="11" s="1"/>
  <c r="G1084" i="11"/>
  <c r="A1084" i="11" s="1"/>
  <c r="G995" i="11"/>
  <c r="A995" i="11" s="1"/>
  <c r="G1123" i="11"/>
  <c r="A1123" i="11" s="1"/>
  <c r="G1226" i="11"/>
  <c r="A1226" i="11" s="1"/>
  <c r="G1169" i="11"/>
  <c r="A1169" i="11" s="1"/>
  <c r="G1052" i="11"/>
  <c r="A1052" i="11" s="1"/>
  <c r="G1212" i="11"/>
  <c r="A1212" i="11" s="1"/>
  <c r="G1019" i="11"/>
  <c r="A1019" i="11" s="1"/>
  <c r="G1209" i="11"/>
  <c r="A1209" i="11" s="1"/>
  <c r="G1233" i="11"/>
  <c r="A1233" i="11" s="1"/>
  <c r="G1175" i="11"/>
  <c r="A1175" i="11" s="1"/>
  <c r="G930" i="11"/>
  <c r="A930" i="11" s="1"/>
  <c r="G5497" i="11"/>
  <c r="A5497" i="11" s="1"/>
  <c r="G849" i="11"/>
  <c r="A849" i="11" s="1"/>
  <c r="G961" i="11"/>
  <c r="A961" i="11" s="1"/>
  <c r="G5501" i="11"/>
  <c r="A5501" i="11" s="1"/>
  <c r="G889" i="11"/>
  <c r="A889" i="11" s="1"/>
  <c r="G1002" i="11"/>
  <c r="A1002" i="11" s="1"/>
  <c r="G5813" i="11"/>
  <c r="A5813" i="11" s="1"/>
  <c r="G1227" i="11"/>
  <c r="A1227" i="11" s="1"/>
  <c r="G5502" i="11"/>
  <c r="A5502" i="11" s="1"/>
  <c r="G862" i="11"/>
  <c r="A862" i="11" s="1"/>
  <c r="G937" i="11"/>
  <c r="A937" i="11" s="1"/>
  <c r="G1182" i="11"/>
  <c r="A1182" i="11" s="1"/>
  <c r="G1104" i="11"/>
  <c r="A1104" i="11" s="1"/>
  <c r="L870" i="13"/>
  <c r="G1126" i="11"/>
  <c r="A1126" i="11" s="1"/>
  <c r="G1155" i="11"/>
  <c r="A1155" i="11" s="1"/>
  <c r="G1178" i="11"/>
  <c r="A1178" i="11" s="1"/>
  <c r="G1217" i="11"/>
  <c r="A1217" i="11" s="1"/>
  <c r="G898" i="11"/>
  <c r="A898" i="11" s="1"/>
  <c r="G913" i="11"/>
  <c r="A913" i="11" s="1"/>
  <c r="G863" i="11"/>
  <c r="A863" i="11" s="1"/>
  <c r="G5819" i="11"/>
  <c r="A5819" i="11" s="1"/>
  <c r="G892" i="11"/>
  <c r="A892" i="11" s="1"/>
  <c r="G5506" i="11"/>
  <c r="A5506" i="11" s="1"/>
  <c r="G1120" i="11"/>
  <c r="A1120" i="11" s="1"/>
  <c r="G920" i="11"/>
  <c r="A920" i="11" s="1"/>
  <c r="G894" i="11"/>
  <c r="A894" i="11" s="1"/>
  <c r="G966" i="11"/>
  <c r="A966" i="11" s="1"/>
  <c r="G1148" i="11"/>
  <c r="A1148" i="11" s="1"/>
  <c r="F1102" i="13"/>
  <c r="G964" i="11"/>
  <c r="A964" i="11" s="1"/>
  <c r="G1087" i="11"/>
  <c r="A1087" i="11" s="1"/>
  <c r="G1201" i="11"/>
  <c r="A1201" i="11" s="1"/>
  <c r="G5838" i="11"/>
  <c r="A5838" i="11" s="1"/>
  <c r="G1115" i="11"/>
  <c r="A1115" i="11" s="1"/>
  <c r="G1247" i="11"/>
  <c r="A1247" i="11" s="1"/>
  <c r="G1033" i="11"/>
  <c r="A1033" i="11" s="1"/>
  <c r="G878" i="11"/>
  <c r="A878" i="11" s="1"/>
  <c r="G888" i="11"/>
  <c r="A888" i="11" s="1"/>
  <c r="G881" i="11"/>
  <c r="A881" i="11" s="1"/>
  <c r="G926" i="11"/>
  <c r="A926" i="11" s="1"/>
  <c r="G960" i="11"/>
  <c r="A960" i="11" s="1"/>
  <c r="G1174" i="11"/>
  <c r="A1174" i="11" s="1"/>
  <c r="G939" i="11"/>
  <c r="A939" i="11" s="1"/>
  <c r="G854" i="11"/>
  <c r="A854" i="11" s="1"/>
  <c r="G879" i="11"/>
  <c r="A879" i="11" s="1"/>
  <c r="G5812" i="11"/>
  <c r="A5812" i="11" s="1"/>
  <c r="G850" i="11"/>
  <c r="A850" i="11" s="1"/>
  <c r="G1250" i="11"/>
  <c r="A1250" i="11" s="1"/>
  <c r="G1141" i="11"/>
  <c r="A1141" i="11" s="1"/>
  <c r="G1121" i="11"/>
  <c r="A1121" i="11" s="1"/>
  <c r="G972" i="11"/>
  <c r="A972" i="11" s="1"/>
  <c r="G971" i="11"/>
  <c r="A971" i="11" s="1"/>
  <c r="G959" i="11"/>
  <c r="A959" i="11" s="1"/>
  <c r="G917" i="11"/>
  <c r="A917" i="11" s="1"/>
  <c r="G944" i="11"/>
  <c r="A944" i="11" s="1"/>
  <c r="G5826" i="11"/>
  <c r="A5826" i="11" s="1"/>
  <c r="G969" i="11"/>
  <c r="A969" i="11" s="1"/>
  <c r="G1183" i="11"/>
  <c r="A1183" i="11" s="1"/>
  <c r="G927" i="11"/>
  <c r="A927" i="11" s="1"/>
  <c r="G950" i="11"/>
  <c r="A950" i="11" s="1"/>
  <c r="G938" i="11"/>
  <c r="A938" i="11" s="1"/>
  <c r="G853" i="11"/>
  <c r="A853" i="11" s="1"/>
  <c r="G860" i="11"/>
  <c r="A860" i="11" s="1"/>
  <c r="G1168" i="11"/>
  <c r="A1168" i="11" s="1"/>
  <c r="G1032" i="11"/>
  <c r="A1032" i="11" s="1"/>
  <c r="G1142" i="11"/>
  <c r="A1142" i="11" s="1"/>
  <c r="G1202" i="11"/>
  <c r="A1202" i="11" s="1"/>
  <c r="G1231" i="11"/>
  <c r="A1231" i="11" s="1"/>
  <c r="G1241" i="11"/>
  <c r="A1241" i="11" s="1"/>
  <c r="G1156" i="11"/>
  <c r="A1156" i="11" s="1"/>
  <c r="G1046" i="11"/>
  <c r="A1046" i="11" s="1"/>
  <c r="G1228" i="11"/>
  <c r="A1228" i="11" s="1"/>
  <c r="G5830" i="11"/>
  <c r="A5830" i="11" s="1"/>
  <c r="G1252" i="11"/>
  <c r="A1252" i="11" s="1"/>
  <c r="G890" i="11"/>
  <c r="A890" i="11" s="1"/>
  <c r="G870" i="11"/>
  <c r="A870" i="11" s="1"/>
  <c r="G865" i="11"/>
  <c r="A865" i="11" s="1"/>
  <c r="G918" i="11"/>
  <c r="A918" i="11" s="1"/>
  <c r="G947" i="11"/>
  <c r="A947" i="11" s="1"/>
  <c r="G1166" i="11"/>
  <c r="A1166" i="11" s="1"/>
  <c r="G871" i="11"/>
  <c r="A871" i="11" s="1"/>
  <c r="G973" i="11"/>
  <c r="A973" i="11" s="1"/>
  <c r="G905" i="11"/>
  <c r="A905" i="11" s="1"/>
  <c r="G1153" i="11"/>
  <c r="A1153" i="11" s="1"/>
  <c r="G872" i="11"/>
  <c r="A872" i="11" s="1"/>
  <c r="G1111" i="11"/>
  <c r="A1111" i="11" s="1"/>
  <c r="G1108" i="11"/>
  <c r="A1108" i="11" s="1"/>
  <c r="G1216" i="11"/>
  <c r="A1216" i="11" s="1"/>
  <c r="G1128" i="11"/>
  <c r="A1128" i="11" s="1"/>
  <c r="G5511" i="11"/>
  <c r="A5511" i="11" s="1"/>
  <c r="G5814" i="11"/>
  <c r="A5814" i="11" s="1"/>
  <c r="G897" i="11"/>
  <c r="A897" i="11" s="1"/>
  <c r="G891" i="11"/>
  <c r="A891" i="11" s="1"/>
  <c r="G934" i="11"/>
  <c r="A934" i="11" s="1"/>
  <c r="G965" i="11"/>
  <c r="A965" i="11" s="1"/>
  <c r="G1176" i="11"/>
  <c r="A1176" i="11" s="1"/>
  <c r="G915" i="11"/>
  <c r="A915" i="11" s="1"/>
  <c r="G883" i="11"/>
  <c r="A883" i="11" s="1"/>
  <c r="G1206" i="11"/>
  <c r="A1206" i="11" s="1"/>
  <c r="F989" i="13"/>
  <c r="G1014" i="11"/>
  <c r="A1014" i="11" s="1"/>
  <c r="G5837" i="11"/>
  <c r="A5837" i="11" s="1"/>
  <c r="G1180" i="11"/>
  <c r="A1180" i="11" s="1"/>
  <c r="G1133" i="11"/>
  <c r="A1133" i="11" s="1"/>
  <c r="G957" i="11"/>
  <c r="A957" i="11" s="1"/>
  <c r="G956" i="11"/>
  <c r="A956" i="11" s="1"/>
  <c r="G968" i="11"/>
  <c r="A968" i="11" s="1"/>
  <c r="G933" i="11"/>
  <c r="A933" i="11" s="1"/>
  <c r="G952" i="11"/>
  <c r="A952" i="11" s="1"/>
  <c r="G923" i="11"/>
  <c r="A923" i="11" s="1"/>
  <c r="G1095" i="11"/>
  <c r="A1095" i="11" s="1"/>
  <c r="G5499" i="11"/>
  <c r="A5499" i="11" s="1"/>
  <c r="G1198" i="11"/>
  <c r="A1198" i="11" s="1"/>
  <c r="G902" i="11"/>
  <c r="A902" i="11" s="1"/>
  <c r="G919" i="11"/>
  <c r="A919" i="11" s="1"/>
  <c r="G844" i="11"/>
  <c r="A844" i="11" s="1"/>
  <c r="G914" i="11"/>
  <c r="A914" i="11" s="1"/>
  <c r="G837" i="11"/>
  <c r="A837" i="11" s="1"/>
  <c r="G1149" i="11"/>
  <c r="A1149" i="11" s="1"/>
  <c r="B111" i="13"/>
  <c r="E111" i="13" s="1"/>
  <c r="F888" i="13"/>
  <c r="G1026" i="11"/>
  <c r="A1026" i="11" s="1"/>
  <c r="G1053" i="11"/>
  <c r="A1053" i="11" s="1"/>
  <c r="G1173" i="11"/>
  <c r="A1173" i="11" s="1"/>
  <c r="G1162" i="11"/>
  <c r="A1162" i="11" s="1"/>
  <c r="G1186" i="11"/>
  <c r="A1186" i="11" s="1"/>
  <c r="G1154" i="11"/>
  <c r="A1154" i="11" s="1"/>
  <c r="G1165" i="11"/>
  <c r="A1165" i="11" s="1"/>
  <c r="G1127" i="11"/>
  <c r="A1127" i="11" s="1"/>
  <c r="G5835" i="11"/>
  <c r="A5835" i="11" s="1"/>
  <c r="G875" i="11"/>
  <c r="A875" i="11" s="1"/>
  <c r="G852" i="11"/>
  <c r="A852" i="11" s="1"/>
  <c r="G1045" i="11"/>
  <c r="A1045" i="11" s="1"/>
  <c r="G940" i="11"/>
  <c r="A940" i="11" s="1"/>
  <c r="G858" i="11"/>
  <c r="A858" i="11" s="1"/>
  <c r="G5820" i="11"/>
  <c r="A5820" i="11" s="1"/>
  <c r="G990" i="11"/>
  <c r="A990" i="11" s="1"/>
  <c r="G951" i="11"/>
  <c r="A951" i="11" s="1"/>
  <c r="G1190" i="11"/>
  <c r="A1190" i="11" s="1"/>
  <c r="G5513" i="11"/>
  <c r="A5513" i="11" s="1"/>
  <c r="G869" i="11"/>
  <c r="A869" i="11" s="1"/>
  <c r="G893" i="11"/>
  <c r="A893" i="11" s="1"/>
  <c r="G929" i="11"/>
  <c r="A929" i="11" s="1"/>
  <c r="G1214" i="11"/>
  <c r="A1214" i="11" s="1"/>
  <c r="G908" i="11"/>
  <c r="A908" i="11" s="1"/>
  <c r="G1172" i="11"/>
  <c r="A1172" i="11" s="1"/>
  <c r="G1192" i="11"/>
  <c r="A1192" i="11" s="1"/>
  <c r="L953" i="13"/>
  <c r="L958" i="13"/>
  <c r="F1042" i="13"/>
  <c r="N120" i="1"/>
  <c r="O120" i="1" s="1"/>
  <c r="G1189" i="11"/>
  <c r="A1189" i="11" s="1"/>
  <c r="G1170" i="11"/>
  <c r="A1170" i="11" s="1"/>
  <c r="G1167" i="11"/>
  <c r="A1167" i="11" s="1"/>
  <c r="G1211" i="11"/>
  <c r="A1211" i="11" s="1"/>
  <c r="G5815" i="11"/>
  <c r="A5815" i="11" s="1"/>
  <c r="G1107" i="11"/>
  <c r="A1107" i="11" s="1"/>
  <c r="G963" i="11"/>
  <c r="A963" i="11" s="1"/>
  <c r="G958" i="11"/>
  <c r="A958" i="11" s="1"/>
  <c r="G949" i="11"/>
  <c r="A949" i="11" s="1"/>
  <c r="G857" i="11"/>
  <c r="A857" i="11" s="1"/>
  <c r="G866" i="11"/>
  <c r="A866" i="11" s="1"/>
  <c r="G5508" i="11"/>
  <c r="A5508" i="11" s="1"/>
  <c r="G954" i="11"/>
  <c r="A954" i="11" s="1"/>
  <c r="G1117" i="11"/>
  <c r="A1117" i="11" s="1"/>
  <c r="G1196" i="11"/>
  <c r="A1196" i="11" s="1"/>
  <c r="G5515" i="11"/>
  <c r="A5515" i="11" s="1"/>
  <c r="G1136" i="11"/>
  <c r="A1136" i="11" s="1"/>
  <c r="G864" i="11"/>
  <c r="A864" i="11" s="1"/>
  <c r="G906" i="11"/>
  <c r="A906" i="11" s="1"/>
  <c r="G1164" i="11"/>
  <c r="A1164" i="11" s="1"/>
  <c r="L957" i="13"/>
  <c r="L964" i="13"/>
  <c r="G5836" i="11"/>
  <c r="A5836" i="11" s="1"/>
  <c r="F1022" i="13"/>
  <c r="G1248" i="11"/>
  <c r="A1248" i="11" s="1"/>
  <c r="L894" i="13"/>
  <c r="F894" i="13"/>
  <c r="L865" i="13"/>
  <c r="L898" i="13"/>
  <c r="F1107" i="13"/>
  <c r="L863" i="13"/>
  <c r="L978" i="13"/>
  <c r="L1005" i="13"/>
  <c r="F1006" i="13"/>
  <c r="G1237" i="11"/>
  <c r="A1237" i="11" s="1"/>
  <c r="G1242" i="11"/>
  <c r="A1242" i="11" s="1"/>
  <c r="G1243" i="11"/>
  <c r="A1243" i="11" s="1"/>
  <c r="G1213" i="11"/>
  <c r="A1213" i="11" s="1"/>
  <c r="G1204" i="11"/>
  <c r="A1204" i="11" s="1"/>
  <c r="G1157" i="11"/>
  <c r="A1157" i="11" s="1"/>
  <c r="G1249" i="11"/>
  <c r="A1249" i="11" s="1"/>
  <c r="G1135" i="11"/>
  <c r="A1135" i="11" s="1"/>
  <c r="G1210" i="11"/>
  <c r="A1210" i="11" s="1"/>
  <c r="G1219" i="11"/>
  <c r="A1219" i="11" s="1"/>
  <c r="G1130" i="11"/>
  <c r="A1130" i="11" s="1"/>
  <c r="F867" i="13"/>
  <c r="L1045" i="13"/>
  <c r="F1035" i="13"/>
  <c r="G1225" i="11"/>
  <c r="A1225" i="11" s="1"/>
  <c r="G1218" i="11"/>
  <c r="A1218" i="11" s="1"/>
  <c r="G1200" i="11"/>
  <c r="A1200" i="11" s="1"/>
  <c r="G1191" i="11"/>
  <c r="A1191" i="11" s="1"/>
  <c r="G1145" i="11"/>
  <c r="A1145" i="11" s="1"/>
  <c r="G1223" i="11"/>
  <c r="A1223" i="11" s="1"/>
  <c r="G1129" i="11"/>
  <c r="A1129" i="11" s="1"/>
  <c r="G1203" i="11"/>
  <c r="A1203" i="11" s="1"/>
  <c r="G1143" i="11"/>
  <c r="A1143" i="11" s="1"/>
  <c r="L875" i="13"/>
  <c r="L1029" i="13"/>
  <c r="F1045" i="13"/>
  <c r="G5512" i="11"/>
  <c r="A5512" i="11" s="1"/>
  <c r="G1185" i="11"/>
  <c r="A1185" i="11" s="1"/>
  <c r="G1251" i="11"/>
  <c r="A1251" i="11" s="1"/>
  <c r="G1224" i="11"/>
  <c r="A1224" i="11" s="1"/>
  <c r="G1163" i="11"/>
  <c r="A1163" i="11" s="1"/>
  <c r="G1229" i="11"/>
  <c r="A1229" i="11" s="1"/>
  <c r="G1150" i="11"/>
  <c r="A1150" i="11" s="1"/>
  <c r="G1114" i="11"/>
  <c r="A1114" i="11" s="1"/>
  <c r="L981" i="13"/>
  <c r="F984" i="13"/>
  <c r="F997" i="13"/>
  <c r="G5828" i="11"/>
  <c r="A5828" i="11" s="1"/>
  <c r="G1082" i="11"/>
  <c r="A1082" i="11" s="1"/>
  <c r="G5516" i="11"/>
  <c r="A5516" i="11" s="1"/>
  <c r="G1245" i="11"/>
  <c r="A1245" i="11" s="1"/>
  <c r="G1235" i="11"/>
  <c r="A1235" i="11" s="1"/>
  <c r="G1159" i="11"/>
  <c r="A1159" i="11" s="1"/>
  <c r="G1222" i="11"/>
  <c r="A1222" i="11" s="1"/>
  <c r="G1122" i="11"/>
  <c r="A1122" i="11" s="1"/>
  <c r="F965" i="13"/>
  <c r="F1004" i="13"/>
  <c r="L885" i="13"/>
  <c r="L887" i="13"/>
  <c r="F940" i="13"/>
  <c r="L922" i="13"/>
  <c r="F958" i="13"/>
  <c r="F943" i="13"/>
  <c r="F864" i="13"/>
  <c r="L893" i="13"/>
  <c r="L919" i="13"/>
  <c r="F932" i="13"/>
  <c r="L924" i="13"/>
  <c r="F954" i="13"/>
  <c r="F939" i="13"/>
  <c r="L897" i="13"/>
  <c r="L931" i="13"/>
  <c r="F928" i="13"/>
  <c r="L928" i="13"/>
  <c r="F946" i="13"/>
  <c r="G1023" i="11"/>
  <c r="A1023" i="11" s="1"/>
  <c r="G992" i="11"/>
  <c r="A992" i="11" s="1"/>
  <c r="G1066" i="11"/>
  <c r="A1066" i="11" s="1"/>
  <c r="G1089" i="11"/>
  <c r="A1089" i="11" s="1"/>
  <c r="G1063" i="11"/>
  <c r="A1063" i="11" s="1"/>
  <c r="G1034" i="11"/>
  <c r="A1034" i="11" s="1"/>
  <c r="G1017" i="11"/>
  <c r="A1017" i="11" s="1"/>
  <c r="G1083" i="11"/>
  <c r="A1083" i="11" s="1"/>
  <c r="G1088" i="11"/>
  <c r="A1088" i="11" s="1"/>
  <c r="G1011" i="11"/>
  <c r="A1011" i="11" s="1"/>
  <c r="G1013" i="11"/>
  <c r="A1013" i="11" s="1"/>
  <c r="G981" i="11"/>
  <c r="A981" i="11" s="1"/>
  <c r="G982" i="11"/>
  <c r="A982" i="11" s="1"/>
  <c r="G1050" i="11"/>
  <c r="A1050" i="11" s="1"/>
  <c r="G5510" i="11"/>
  <c r="A5510" i="11" s="1"/>
  <c r="G1030" i="11"/>
  <c r="A1030" i="11" s="1"/>
  <c r="G1041" i="11"/>
  <c r="A1041" i="11" s="1"/>
  <c r="G1035" i="11"/>
  <c r="A1035" i="11" s="1"/>
  <c r="G1085" i="11"/>
  <c r="A1085" i="11" s="1"/>
  <c r="G983" i="11"/>
  <c r="A983" i="11" s="1"/>
  <c r="G5507" i="11"/>
  <c r="A5507" i="11" s="1"/>
  <c r="G977" i="11"/>
  <c r="A977" i="11" s="1"/>
  <c r="G1065" i="11"/>
  <c r="A1065" i="11" s="1"/>
  <c r="G1020" i="11"/>
  <c r="A1020" i="11" s="1"/>
  <c r="G1076" i="11"/>
  <c r="A1076" i="11" s="1"/>
  <c r="G999" i="11"/>
  <c r="A999" i="11" s="1"/>
  <c r="G1092" i="11"/>
  <c r="A1092" i="11" s="1"/>
  <c r="G1067" i="11"/>
  <c r="A1067" i="11" s="1"/>
  <c r="G1072" i="11"/>
  <c r="A1072" i="11" s="1"/>
  <c r="G1074" i="11"/>
  <c r="A1074" i="11" s="1"/>
  <c r="G1055" i="11"/>
  <c r="A1055" i="11" s="1"/>
  <c r="G1099" i="11"/>
  <c r="A1099" i="11" s="1"/>
  <c r="G1044" i="11"/>
  <c r="A1044" i="11" s="1"/>
  <c r="G1008" i="11"/>
  <c r="A1008" i="11" s="1"/>
  <c r="G1009" i="11"/>
  <c r="A1009" i="11" s="1"/>
  <c r="G980" i="11"/>
  <c r="A980" i="11" s="1"/>
  <c r="G1016" i="11"/>
  <c r="A1016" i="11" s="1"/>
  <c r="G993" i="11"/>
  <c r="A993" i="11" s="1"/>
  <c r="G986" i="11"/>
  <c r="A986" i="11" s="1"/>
  <c r="G1021" i="11"/>
  <c r="A1021" i="11" s="1"/>
  <c r="G5827" i="11"/>
  <c r="A5827" i="11" s="1"/>
  <c r="G1049" i="11"/>
  <c r="A1049" i="11" s="1"/>
  <c r="G5504" i="11"/>
  <c r="A5504" i="11" s="1"/>
  <c r="G1059" i="11"/>
  <c r="A1059" i="11" s="1"/>
  <c r="F880" i="13"/>
  <c r="F889" i="13"/>
  <c r="F925" i="13"/>
  <c r="F955" i="13"/>
  <c r="F979" i="13"/>
  <c r="F922" i="13"/>
  <c r="F978" i="13"/>
  <c r="L942" i="13"/>
  <c r="L906" i="13"/>
  <c r="L876" i="13"/>
  <c r="F912" i="13"/>
  <c r="F972" i="13"/>
  <c r="L959" i="13"/>
  <c r="L899" i="13"/>
  <c r="L969" i="13"/>
  <c r="L905" i="13"/>
  <c r="F890" i="13"/>
  <c r="F905" i="13"/>
  <c r="F937" i="13"/>
  <c r="F967" i="13"/>
  <c r="F883" i="13"/>
  <c r="F950" i="13"/>
  <c r="L980" i="13"/>
  <c r="L956" i="13"/>
  <c r="L926" i="13"/>
  <c r="L896" i="13"/>
  <c r="L866" i="13"/>
  <c r="F936" i="13"/>
  <c r="L984" i="13"/>
  <c r="L935" i="13"/>
  <c r="L871" i="13"/>
  <c r="L941" i="13"/>
  <c r="L881" i="13"/>
  <c r="F866" i="13"/>
  <c r="F869" i="13"/>
  <c r="F915" i="13"/>
  <c r="F945" i="13"/>
  <c r="F973" i="13"/>
  <c r="F902" i="13"/>
  <c r="F966" i="13"/>
  <c r="L974" i="13"/>
  <c r="L950" i="13"/>
  <c r="L920" i="13"/>
  <c r="L890" i="13"/>
  <c r="F879" i="13"/>
  <c r="F952" i="13"/>
  <c r="L973" i="13"/>
  <c r="L915" i="13"/>
  <c r="L982" i="13"/>
  <c r="L929" i="13"/>
  <c r="F876" i="13"/>
  <c r="F881" i="13"/>
  <c r="F919" i="13"/>
  <c r="F951" i="13"/>
  <c r="F914" i="13"/>
  <c r="L972" i="13"/>
  <c r="L946" i="13"/>
  <c r="L916" i="13"/>
  <c r="L884" i="13"/>
  <c r="F904" i="13"/>
  <c r="F964" i="13"/>
  <c r="L967" i="13"/>
  <c r="L907" i="13"/>
  <c r="L977" i="13"/>
  <c r="L913" i="13"/>
  <c r="F884" i="13"/>
  <c r="F897" i="13"/>
  <c r="F929" i="13"/>
  <c r="F961" i="13"/>
  <c r="F982" i="13"/>
  <c r="F934" i="13"/>
  <c r="F983" i="13"/>
  <c r="L966" i="13"/>
  <c r="L932" i="13"/>
  <c r="L902" i="13"/>
  <c r="L872" i="13"/>
  <c r="F870" i="13"/>
  <c r="F877" i="13"/>
  <c r="F917" i="13"/>
  <c r="F949" i="13"/>
  <c r="F975" i="13"/>
  <c r="F906" i="13"/>
  <c r="L948" i="13"/>
  <c r="L918" i="13"/>
  <c r="L886" i="13"/>
  <c r="F895" i="13"/>
  <c r="F960" i="13"/>
  <c r="L970" i="13"/>
  <c r="L911" i="13"/>
  <c r="L979" i="13"/>
  <c r="L921" i="13"/>
  <c r="F878" i="13"/>
  <c r="F885" i="13"/>
  <c r="F921" i="13"/>
  <c r="F953" i="13"/>
  <c r="F977" i="13"/>
  <c r="F918" i="13"/>
  <c r="F976" i="13"/>
  <c r="L944" i="13"/>
  <c r="L914" i="13"/>
  <c r="L878" i="13"/>
  <c r="F908" i="13"/>
  <c r="F968" i="13"/>
  <c r="L963" i="13"/>
  <c r="L903" i="13"/>
  <c r="L909" i="13"/>
  <c r="F882" i="13"/>
  <c r="F893" i="13"/>
  <c r="F927" i="13"/>
  <c r="F957" i="13"/>
  <c r="F981" i="13"/>
  <c r="F930" i="13"/>
  <c r="F980" i="13"/>
  <c r="L938" i="13"/>
  <c r="L904" i="13"/>
  <c r="L874" i="13"/>
  <c r="F916" i="13"/>
  <c r="F974" i="13"/>
  <c r="L955" i="13"/>
  <c r="L891" i="13"/>
  <c r="L961" i="13"/>
  <c r="L901" i="13"/>
  <c r="L933" i="13"/>
  <c r="L939" i="13"/>
  <c r="F920" i="13"/>
  <c r="L930" i="13"/>
  <c r="F938" i="13"/>
  <c r="F931" i="13"/>
  <c r="L937" i="13"/>
  <c r="L943" i="13"/>
  <c r="F871" i="13"/>
  <c r="L952" i="13"/>
  <c r="F898" i="13"/>
  <c r="F911" i="13"/>
  <c r="L949" i="13"/>
  <c r="L951" i="13"/>
  <c r="F863" i="13"/>
  <c r="L954" i="13"/>
  <c r="F891" i="13"/>
  <c r="F909" i="13"/>
  <c r="L892" i="13"/>
  <c r="L976" i="13"/>
  <c r="F896" i="13"/>
  <c r="L877" i="13"/>
  <c r="L883" i="13"/>
  <c r="F948" i="13"/>
  <c r="L900" i="13"/>
  <c r="L983" i="13"/>
  <c r="F963" i="13"/>
  <c r="F886" i="13"/>
  <c r="L1085" i="13"/>
  <c r="L1014" i="13"/>
  <c r="F1060" i="13"/>
  <c r="L1042" i="13"/>
  <c r="F1097" i="13"/>
  <c r="G1134" i="11"/>
  <c r="A1134" i="11" s="1"/>
  <c r="G5833" i="11"/>
  <c r="A5833" i="11" s="1"/>
  <c r="G1194" i="11"/>
  <c r="A1194" i="11" s="1"/>
  <c r="G1152" i="11"/>
  <c r="A1152" i="11" s="1"/>
  <c r="G1151" i="11"/>
  <c r="A1151" i="11" s="1"/>
  <c r="G1193" i="11"/>
  <c r="A1193" i="11" s="1"/>
  <c r="G5832" i="11"/>
  <c r="A5832" i="11" s="1"/>
  <c r="G1146" i="11"/>
  <c r="A1146" i="11" s="1"/>
  <c r="G1184" i="11"/>
  <c r="A1184" i="11" s="1"/>
  <c r="G1125" i="11"/>
  <c r="A1125" i="11" s="1"/>
  <c r="L1039" i="13"/>
  <c r="L1072" i="13"/>
  <c r="F1073" i="13"/>
  <c r="G1140" i="11"/>
  <c r="A1140" i="11" s="1"/>
  <c r="L999" i="13"/>
  <c r="L1054" i="13"/>
  <c r="L1079" i="13"/>
  <c r="L1090" i="13"/>
  <c r="F1055" i="13"/>
  <c r="F1040" i="13"/>
  <c r="F1078" i="13"/>
  <c r="F1017" i="13"/>
  <c r="G1118" i="11"/>
  <c r="A1118" i="11" s="1"/>
  <c r="G1138" i="11"/>
  <c r="A1138" i="11" s="1"/>
  <c r="G1116" i="11"/>
  <c r="A1116" i="11" s="1"/>
  <c r="G1234" i="11"/>
  <c r="A1234" i="11" s="1"/>
  <c r="G1119" i="11"/>
  <c r="A1119" i="11" s="1"/>
  <c r="G1238" i="11"/>
  <c r="A1238" i="11" s="1"/>
  <c r="G1139" i="11"/>
  <c r="A1139" i="11" s="1"/>
  <c r="G1181" i="11"/>
  <c r="A1181" i="11" s="1"/>
  <c r="G1236" i="11"/>
  <c r="A1236" i="11" s="1"/>
  <c r="G5517" i="11"/>
  <c r="A5517" i="11" s="1"/>
  <c r="G1124" i="11"/>
  <c r="A1124" i="11" s="1"/>
  <c r="G1179" i="11"/>
  <c r="A1179" i="11" s="1"/>
  <c r="G1220" i="11"/>
  <c r="A1220" i="11" s="1"/>
  <c r="G5834" i="11"/>
  <c r="A5834" i="11" s="1"/>
  <c r="G1208" i="11"/>
  <c r="A1208" i="11" s="1"/>
  <c r="G1188" i="11"/>
  <c r="A1188" i="11" s="1"/>
  <c r="G1221" i="11"/>
  <c r="A1221" i="11" s="1"/>
  <c r="F1092" i="13"/>
  <c r="L1034" i="13"/>
  <c r="D4" i="1"/>
  <c r="N134" i="1"/>
  <c r="O134" i="1" s="1"/>
  <c r="B121" i="13"/>
  <c r="E121" i="13" s="1"/>
  <c r="B114" i="13"/>
  <c r="E114" i="13" s="1"/>
  <c r="B5459" i="11"/>
  <c r="B5461" i="11"/>
  <c r="E3738" i="13"/>
  <c r="I4" i="15"/>
  <c r="J4" i="15"/>
  <c r="E5367" i="13"/>
  <c r="G3738" i="13"/>
  <c r="E3656" i="13"/>
  <c r="G3656" i="13" s="1"/>
  <c r="E3668" i="13"/>
  <c r="E3732" i="13"/>
  <c r="E3800" i="13"/>
  <c r="G3800" i="13"/>
  <c r="E3812" i="13"/>
  <c r="G3812" i="13"/>
  <c r="E3704" i="13"/>
  <c r="G3704" i="13" s="1"/>
  <c r="E3716" i="13"/>
  <c r="G3716" i="13"/>
  <c r="E3728" i="13"/>
  <c r="G3728" i="13"/>
  <c r="E4008" i="13"/>
  <c r="E4020" i="13"/>
  <c r="E4032" i="13"/>
  <c r="E4212" i="13"/>
  <c r="G4212" i="13" s="1"/>
  <c r="E4224" i="13"/>
  <c r="E4236" i="13"/>
  <c r="E4248" i="13"/>
  <c r="E4128" i="13"/>
  <c r="G4128" i="13" s="1"/>
  <c r="E4140" i="13"/>
  <c r="E4152" i="13"/>
  <c r="E4164" i="13"/>
  <c r="E4044" i="13"/>
  <c r="G4044" i="13" s="1"/>
  <c r="E4056" i="13"/>
  <c r="E4068" i="13"/>
  <c r="E3972" i="13"/>
  <c r="E3792" i="13"/>
  <c r="E3804" i="13"/>
  <c r="E3816" i="13"/>
  <c r="E3696" i="13"/>
  <c r="G3696" i="13" s="1"/>
  <c r="E3708" i="13"/>
  <c r="E3720" i="13"/>
  <c r="E3636" i="13"/>
  <c r="E3648" i="13"/>
  <c r="E3528" i="13"/>
  <c r="G3528" i="13" s="1"/>
  <c r="E3564" i="13"/>
  <c r="E3396" i="13"/>
  <c r="G3396" i="13" s="1"/>
  <c r="E3408" i="13"/>
  <c r="E3420" i="13"/>
  <c r="E3444" i="13"/>
  <c r="G3444" i="13" s="1"/>
  <c r="E5307" i="13"/>
  <c r="E5207" i="13"/>
  <c r="E5213" i="13"/>
  <c r="E5219" i="13"/>
  <c r="E5366" i="13"/>
  <c r="B5584" i="13" a="1"/>
  <c r="B5584" i="13" s="1"/>
  <c r="E5584" i="13" s="1"/>
  <c r="L8" i="7"/>
  <c r="D19" i="6" s="1"/>
  <c r="B3208" i="11"/>
  <c r="E5416" i="13"/>
  <c r="E3672" i="13"/>
  <c r="E5374" i="13"/>
  <c r="E5380" i="13"/>
  <c r="E5386" i="13"/>
  <c r="E5392" i="13"/>
  <c r="E5398" i="13"/>
  <c r="E3684" i="13"/>
  <c r="E3660" i="13"/>
  <c r="G3660" i="13" s="1"/>
  <c r="E3687" i="13"/>
  <c r="E3699" i="13"/>
  <c r="G3699" i="13" s="1"/>
  <c r="E3711" i="13"/>
  <c r="E5365" i="13"/>
  <c r="E5413" i="13"/>
  <c r="E5415" i="13"/>
  <c r="E5341" i="13"/>
  <c r="E5353" i="13"/>
  <c r="E5359" i="13"/>
  <c r="E5414" i="13"/>
  <c r="E5263" i="13"/>
  <c r="E5372" i="13"/>
  <c r="E5378" i="13"/>
  <c r="E5384" i="13"/>
  <c r="E5390" i="13"/>
  <c r="E5396" i="13"/>
  <c r="E5402" i="13"/>
  <c r="E5408" i="13"/>
  <c r="E5373" i="13"/>
  <c r="E5379" i="13"/>
  <c r="E5385" i="13"/>
  <c r="E5391" i="13"/>
  <c r="E5397" i="13"/>
  <c r="E5403" i="13"/>
  <c r="E5409" i="13"/>
  <c r="E5330" i="13"/>
  <c r="E5336" i="13"/>
  <c r="E5225" i="13"/>
  <c r="E5231" i="13"/>
  <c r="E5237" i="13"/>
  <c r="E5243" i="13"/>
  <c r="E5249" i="13"/>
  <c r="E5208" i="13"/>
  <c r="E5214" i="13"/>
  <c r="E5220" i="13"/>
  <c r="E5226" i="13"/>
  <c r="E5232" i="13"/>
  <c r="E5238" i="13"/>
  <c r="E5244" i="13"/>
  <c r="E5371" i="13"/>
  <c r="E5377" i="13"/>
  <c r="E5383" i="13"/>
  <c r="E5389" i="13"/>
  <c r="E5395" i="13"/>
  <c r="O4" i="12"/>
  <c r="E18" i="6" s="1"/>
  <c r="L4894" i="13"/>
  <c r="F4894" i="13"/>
  <c r="F4893" i="13"/>
  <c r="F4892" i="13"/>
  <c r="L4886" i="13"/>
  <c r="F4891" i="13"/>
  <c r="L4887" i="13"/>
  <c r="F4890" i="13"/>
  <c r="L4888" i="13"/>
  <c r="F4889" i="13"/>
  <c r="L4889" i="13"/>
  <c r="F4888" i="13"/>
  <c r="L4890" i="13"/>
  <c r="F4887" i="13"/>
  <c r="E3697" i="13"/>
  <c r="G3697" i="13" s="1"/>
  <c r="E3709" i="13"/>
  <c r="E3721" i="13"/>
  <c r="E3733" i="13"/>
  <c r="E5401" i="13"/>
  <c r="E5407" i="13"/>
  <c r="E5342" i="13"/>
  <c r="E5348" i="13"/>
  <c r="E5354" i="13"/>
  <c r="E5360" i="13"/>
  <c r="E5331" i="13"/>
  <c r="G5331" i="13" s="1"/>
  <c r="E5337" i="13"/>
  <c r="E5343" i="13"/>
  <c r="E5349" i="13"/>
  <c r="E5404" i="13"/>
  <c r="E5410" i="13"/>
  <c r="E4390" i="13"/>
  <c r="E4414" i="13"/>
  <c r="E4420" i="13"/>
  <c r="E4426" i="13"/>
  <c r="E4432" i="13"/>
  <c r="E4439" i="13"/>
  <c r="E4445" i="13"/>
  <c r="E4451" i="13"/>
  <c r="E4457" i="13"/>
  <c r="E4463" i="13"/>
  <c r="E4469" i="13"/>
  <c r="E4475" i="13"/>
  <c r="E4488" i="13"/>
  <c r="E4494" i="13"/>
  <c r="E4500" i="13"/>
  <c r="E4506" i="13"/>
  <c r="E4512" i="13"/>
  <c r="E4524" i="13"/>
  <c r="E4530" i="13"/>
  <c r="E4537" i="13"/>
  <c r="E4549" i="13"/>
  <c r="E4555" i="13"/>
  <c r="E4561" i="13"/>
  <c r="E4567" i="13"/>
  <c r="E4573" i="13"/>
  <c r="E4579" i="13"/>
  <c r="E4586" i="13"/>
  <c r="E4592" i="13"/>
  <c r="E4598" i="13"/>
  <c r="E4604" i="13"/>
  <c r="E4610" i="13"/>
  <c r="E4616" i="13"/>
  <c r="E4622" i="13"/>
  <c r="E5204" i="13"/>
  <c r="E5210" i="13"/>
  <c r="E5216" i="13"/>
  <c r="E5222" i="13"/>
  <c r="E5228" i="13"/>
  <c r="E5234" i="13"/>
  <c r="E5240" i="13"/>
  <c r="E5246" i="13"/>
  <c r="E5252" i="13"/>
  <c r="E5258" i="13"/>
  <c r="E4260" i="13"/>
  <c r="G4260" i="13" s="1"/>
  <c r="E4320" i="13"/>
  <c r="E4308" i="13"/>
  <c r="E3703" i="13"/>
  <c r="G3703" i="13" s="1"/>
  <c r="E3715" i="13"/>
  <c r="E5412" i="13"/>
  <c r="E4272" i="13"/>
  <c r="E4332" i="13"/>
  <c r="E3039" i="13"/>
  <c r="E3045" i="13"/>
  <c r="E3051" i="13"/>
  <c r="E3057" i="13"/>
  <c r="E3063" i="13"/>
  <c r="E3069" i="13"/>
  <c r="E3076" i="13"/>
  <c r="E3088" i="13"/>
  <c r="E3107" i="13"/>
  <c r="E3113" i="13"/>
  <c r="E3119" i="13"/>
  <c r="E3125" i="13"/>
  <c r="E3131" i="13"/>
  <c r="E3137" i="13"/>
  <c r="E3144" i="13"/>
  <c r="E3150" i="13"/>
  <c r="E3156" i="13"/>
  <c r="E3162" i="13"/>
  <c r="E3168" i="13"/>
  <c r="E3174" i="13"/>
  <c r="E3181" i="13"/>
  <c r="E3187" i="13"/>
  <c r="E3193" i="13"/>
  <c r="E3199" i="13"/>
  <c r="E3205" i="13"/>
  <c r="E3211" i="13"/>
  <c r="E3218" i="13"/>
  <c r="E3224" i="13"/>
  <c r="E3230" i="13"/>
  <c r="E3236" i="13"/>
  <c r="E3248" i="13"/>
  <c r="E3255" i="13"/>
  <c r="E3261" i="13"/>
  <c r="E3267" i="13"/>
  <c r="E3273" i="13"/>
  <c r="E3279" i="13"/>
  <c r="E3285" i="13"/>
  <c r="E3293" i="13"/>
  <c r="E3305" i="13"/>
  <c r="E3311" i="13"/>
  <c r="E3317" i="13"/>
  <c r="E3324" i="13"/>
  <c r="E3330" i="13"/>
  <c r="E3336" i="13"/>
  <c r="E3342" i="13"/>
  <c r="E3348" i="13"/>
  <c r="E3354" i="13"/>
  <c r="E3361" i="13"/>
  <c r="E3367" i="13"/>
  <c r="E3373" i="13"/>
  <c r="E3385" i="13"/>
  <c r="E3391" i="13"/>
  <c r="E4629" i="13"/>
  <c r="E4635" i="13"/>
  <c r="E4641" i="13"/>
  <c r="E4653" i="13"/>
  <c r="E4665" i="13"/>
  <c r="E4671" i="13"/>
  <c r="E4702" i="13"/>
  <c r="E5264" i="13"/>
  <c r="E5268" i="13"/>
  <c r="E5273" i="13"/>
  <c r="E5279" i="13"/>
  <c r="E5362" i="13"/>
  <c r="E5303" i="13"/>
  <c r="E5251" i="13"/>
  <c r="E5272" i="13"/>
  <c r="E5278" i="13"/>
  <c r="E5327" i="13"/>
  <c r="G5327" i="13" s="1"/>
  <c r="E5333" i="13"/>
  <c r="G5333" i="13" s="1"/>
  <c r="E5339" i="13"/>
  <c r="E5345" i="13"/>
  <c r="E5351" i="13"/>
  <c r="E5357" i="13"/>
  <c r="G5357" i="13" s="1"/>
  <c r="E5363" i="13"/>
  <c r="E5370" i="13"/>
  <c r="E5376" i="13"/>
  <c r="E5382" i="13"/>
  <c r="E5388" i="13"/>
  <c r="E5394" i="13"/>
  <c r="E5400" i="13"/>
  <c r="E5406" i="13"/>
  <c r="E5324" i="13"/>
  <c r="E5352" i="13"/>
  <c r="E5364" i="13"/>
  <c r="G5364" i="13" s="1"/>
  <c r="E5248" i="13"/>
  <c r="E5325" i="13"/>
  <c r="G5362" i="13"/>
  <c r="E5255" i="13"/>
  <c r="E5261" i="13"/>
  <c r="E5267" i="13"/>
  <c r="E5250" i="13"/>
  <c r="E5256" i="13"/>
  <c r="E5262" i="13"/>
  <c r="E5321" i="13"/>
  <c r="G5321" i="13" s="1"/>
  <c r="E5326" i="13"/>
  <c r="G5326" i="13" s="1"/>
  <c r="E5332" i="13"/>
  <c r="G5332" i="13" s="1"/>
  <c r="E5338" i="13"/>
  <c r="E5344" i="13"/>
  <c r="E5350" i="13"/>
  <c r="E5356" i="13"/>
  <c r="E5368" i="13"/>
  <c r="E5369" i="13"/>
  <c r="E5375" i="13"/>
  <c r="E5381" i="13"/>
  <c r="E5387" i="13"/>
  <c r="E5393" i="13"/>
  <c r="E5399" i="13"/>
  <c r="E5405" i="13"/>
  <c r="E5411" i="13"/>
  <c r="L1033" i="13"/>
  <c r="L987" i="13"/>
  <c r="L1099" i="13"/>
  <c r="L988" i="13"/>
  <c r="L1046" i="13"/>
  <c r="F1018" i="13"/>
  <c r="F1043" i="13"/>
  <c r="F987" i="13"/>
  <c r="L1037" i="13"/>
  <c r="L991" i="13"/>
  <c r="L1103" i="13"/>
  <c r="L990" i="13"/>
  <c r="L1048" i="13"/>
  <c r="F1014" i="13"/>
  <c r="F1041" i="13"/>
  <c r="G1029" i="11"/>
  <c r="A1029" i="11" s="1"/>
  <c r="G1047" i="11"/>
  <c r="A1047" i="11" s="1"/>
  <c r="G1006" i="11"/>
  <c r="A1006" i="11" s="1"/>
  <c r="G987" i="11"/>
  <c r="A987" i="11" s="1"/>
  <c r="G1036" i="11"/>
  <c r="A1036" i="11" s="1"/>
  <c r="G1018" i="11"/>
  <c r="A1018" i="11" s="1"/>
  <c r="G5824" i="11"/>
  <c r="A5824" i="11" s="1"/>
  <c r="G1062" i="11"/>
  <c r="A1062" i="11" s="1"/>
  <c r="G5822" i="11"/>
  <c r="A5822" i="11" s="1"/>
  <c r="G979" i="11"/>
  <c r="A979" i="11" s="1"/>
  <c r="G997" i="11"/>
  <c r="A997" i="11" s="1"/>
  <c r="G1015" i="11"/>
  <c r="A1015" i="11" s="1"/>
  <c r="G1100" i="11"/>
  <c r="A1100" i="11" s="1"/>
  <c r="G1028" i="11"/>
  <c r="A1028" i="11" s="1"/>
  <c r="G1064" i="11"/>
  <c r="A1064" i="11" s="1"/>
  <c r="G1097" i="11"/>
  <c r="A1097" i="11" s="1"/>
  <c r="G1061" i="11"/>
  <c r="A1061" i="11" s="1"/>
  <c r="G1025" i="11"/>
  <c r="A1025" i="11" s="1"/>
  <c r="G989" i="11"/>
  <c r="A989" i="11" s="1"/>
  <c r="G1086" i="11"/>
  <c r="A1086" i="11" s="1"/>
  <c r="G994" i="11"/>
  <c r="A994" i="11" s="1"/>
  <c r="G1080" i="11"/>
  <c r="A1080" i="11" s="1"/>
  <c r="G1096" i="11"/>
  <c r="A1096" i="11" s="1"/>
  <c r="G1039" i="11"/>
  <c r="A1039" i="11" s="1"/>
  <c r="G1003" i="11"/>
  <c r="A1003" i="11" s="1"/>
  <c r="G5823" i="11"/>
  <c r="A5823" i="11" s="1"/>
  <c r="G1022" i="11"/>
  <c r="A1022" i="11" s="1"/>
  <c r="G1048" i="11"/>
  <c r="A1048" i="11" s="1"/>
  <c r="G1004" i="11"/>
  <c r="A1004" i="11" s="1"/>
  <c r="G1024" i="11"/>
  <c r="A1024" i="11" s="1"/>
  <c r="G1105" i="11"/>
  <c r="A1105" i="11" s="1"/>
  <c r="G988" i="11"/>
  <c r="A988" i="11" s="1"/>
  <c r="G1078" i="11"/>
  <c r="A1078" i="11" s="1"/>
  <c r="G1010" i="11"/>
  <c r="A1010" i="11" s="1"/>
  <c r="G5509" i="11"/>
  <c r="A5509" i="11" s="1"/>
  <c r="G1110" i="11"/>
  <c r="A1110" i="11" s="1"/>
  <c r="G1042" i="11"/>
  <c r="A1042" i="11" s="1"/>
  <c r="G1060" i="11"/>
  <c r="A1060" i="11" s="1"/>
  <c r="G985" i="11"/>
  <c r="A985" i="11" s="1"/>
  <c r="G1038" i="11"/>
  <c r="A1038" i="11" s="1"/>
  <c r="G1012" i="11"/>
  <c r="A1012" i="11" s="1"/>
  <c r="G976" i="11"/>
  <c r="A976" i="11" s="1"/>
  <c r="G1090" i="11"/>
  <c r="A1090" i="11" s="1"/>
  <c r="G1070" i="11"/>
  <c r="A1070" i="11" s="1"/>
  <c r="G991" i="11"/>
  <c r="A991" i="11" s="1"/>
  <c r="G1102" i="11"/>
  <c r="A1102" i="11" s="1"/>
  <c r="G1093" i="11"/>
  <c r="A1093" i="11" s="1"/>
  <c r="G1077" i="11"/>
  <c r="A1077" i="11" s="1"/>
  <c r="G1000" i="11"/>
  <c r="A1000" i="11" s="1"/>
  <c r="G996" i="11"/>
  <c r="A996" i="11" s="1"/>
  <c r="G1056" i="11"/>
  <c r="A1056" i="11" s="1"/>
  <c r="G5505" i="11"/>
  <c r="A5505" i="11" s="1"/>
  <c r="G1079" i="11"/>
  <c r="A1079" i="11" s="1"/>
  <c r="G1043" i="11"/>
  <c r="A1043" i="11" s="1"/>
  <c r="G1007" i="11"/>
  <c r="A1007" i="11" s="1"/>
  <c r="G5825" i="11"/>
  <c r="A5825" i="11" s="1"/>
  <c r="G1040" i="11"/>
  <c r="A1040" i="11" s="1"/>
  <c r="G1101" i="11"/>
  <c r="A1101" i="11" s="1"/>
  <c r="G1058" i="11"/>
  <c r="A1058" i="11" s="1"/>
  <c r="G1075" i="11"/>
  <c r="A1075" i="11" s="1"/>
  <c r="G975" i="11"/>
  <c r="A975" i="11" s="1"/>
  <c r="G1071" i="11"/>
  <c r="A1071" i="11" s="1"/>
  <c r="G1054" i="11"/>
  <c r="A1054" i="11" s="1"/>
  <c r="G1113" i="11"/>
  <c r="A1113" i="11" s="1"/>
  <c r="G998" i="11"/>
  <c r="A998" i="11" s="1"/>
  <c r="G1057" i="11"/>
  <c r="A1057" i="11" s="1"/>
  <c r="G1005" i="11"/>
  <c r="A1005" i="11" s="1"/>
  <c r="G984" i="11"/>
  <c r="A984" i="11" s="1"/>
  <c r="G1109" i="11"/>
  <c r="A1109" i="11" s="1"/>
  <c r="G1073" i="11"/>
  <c r="A1073" i="11" s="1"/>
  <c r="G1037" i="11"/>
  <c r="A1037" i="11" s="1"/>
  <c r="G1001" i="11"/>
  <c r="A1001" i="11" s="1"/>
  <c r="G1112" i="11"/>
  <c r="A1112" i="11" s="1"/>
  <c r="G1027" i="11"/>
  <c r="A1027" i="11" s="1"/>
  <c r="G1094" i="11"/>
  <c r="A1094" i="11" s="1"/>
  <c r="G1051" i="11"/>
  <c r="A1051" i="11" s="1"/>
  <c r="G1068" i="11"/>
  <c r="A1068" i="11" s="1"/>
  <c r="G1106" i="11"/>
  <c r="A1106" i="11" s="1"/>
  <c r="L1057" i="13"/>
  <c r="L1019" i="13"/>
  <c r="F1072" i="13"/>
  <c r="L1004" i="13"/>
  <c r="L1060" i="13"/>
  <c r="F990" i="13"/>
  <c r="F1085" i="13"/>
  <c r="F1003" i="13"/>
  <c r="F1027" i="13"/>
  <c r="F1051" i="13"/>
  <c r="F1075" i="13"/>
  <c r="F1095" i="13"/>
  <c r="L1107" i="13"/>
  <c r="F998" i="13"/>
  <c r="F1046" i="13"/>
  <c r="F1093" i="13"/>
  <c r="L1074" i="13"/>
  <c r="L1050" i="13"/>
  <c r="L1026" i="13"/>
  <c r="L1002" i="13"/>
  <c r="F1000" i="13"/>
  <c r="F1048" i="13"/>
  <c r="L1095" i="13"/>
  <c r="L1051" i="13"/>
  <c r="L1003" i="13"/>
  <c r="F1105" i="13"/>
  <c r="L1065" i="13"/>
  <c r="L1017" i="13"/>
  <c r="F1011" i="13"/>
  <c r="F1037" i="13"/>
  <c r="F1063" i="13"/>
  <c r="F1089" i="13"/>
  <c r="F986" i="13"/>
  <c r="F1038" i="13"/>
  <c r="F1090" i="13"/>
  <c r="L1094" i="13"/>
  <c r="L1070" i="13"/>
  <c r="L1044" i="13"/>
  <c r="L1018" i="13"/>
  <c r="L992" i="13"/>
  <c r="F1024" i="13"/>
  <c r="F1098" i="13"/>
  <c r="L1067" i="13"/>
  <c r="L1015" i="13"/>
  <c r="L1069" i="13"/>
  <c r="L1013" i="13"/>
  <c r="F991" i="13"/>
  <c r="F1019" i="13"/>
  <c r="F1047" i="13"/>
  <c r="F1077" i="13"/>
  <c r="F1099" i="13"/>
  <c r="L1100" i="13"/>
  <c r="F1026" i="13"/>
  <c r="F1082" i="13"/>
  <c r="L1097" i="13"/>
  <c r="L1068" i="13"/>
  <c r="L1040" i="13"/>
  <c r="L1012" i="13"/>
  <c r="F988" i="13"/>
  <c r="F1044" i="13"/>
  <c r="L1091" i="13"/>
  <c r="L1035" i="13"/>
  <c r="F1068" i="13"/>
  <c r="L1081" i="13"/>
  <c r="L1025" i="13"/>
  <c r="F995" i="13"/>
  <c r="F1023" i="13"/>
  <c r="F1053" i="13"/>
  <c r="F1101" i="13"/>
  <c r="L1098" i="13"/>
  <c r="F1034" i="13"/>
  <c r="L1092" i="13"/>
  <c r="L1064" i="13"/>
  <c r="L1036" i="13"/>
  <c r="F996" i="13"/>
  <c r="F1056" i="13"/>
  <c r="L1027" i="13"/>
  <c r="L1073" i="13"/>
  <c r="F993" i="13"/>
  <c r="F1021" i="13"/>
  <c r="F1049" i="13"/>
  <c r="F1079" i="13"/>
  <c r="F1030" i="13"/>
  <c r="F1086" i="13"/>
  <c r="L1093" i="13"/>
  <c r="L1066" i="13"/>
  <c r="L1038" i="13"/>
  <c r="L1010" i="13"/>
  <c r="F992" i="13"/>
  <c r="F1052" i="13"/>
  <c r="L1087" i="13"/>
  <c r="L1031" i="13"/>
  <c r="F1076" i="13"/>
  <c r="L1077" i="13"/>
  <c r="L1021" i="13"/>
  <c r="F1081" i="13"/>
  <c r="F1094" i="13"/>
  <c r="L1008" i="13"/>
  <c r="L1083" i="13"/>
  <c r="F1084" i="13"/>
  <c r="L1009" i="13"/>
  <c r="F1001" i="13"/>
  <c r="F1031" i="13"/>
  <c r="F1059" i="13"/>
  <c r="F1087" i="13"/>
  <c r="F1106" i="13"/>
  <c r="F994" i="13"/>
  <c r="F1054" i="13"/>
  <c r="L1086" i="13"/>
  <c r="L1058" i="13"/>
  <c r="L1030" i="13"/>
  <c r="L1000" i="13"/>
  <c r="F1012" i="13"/>
  <c r="F1080" i="13"/>
  <c r="L1071" i="13"/>
  <c r="L1011" i="13"/>
  <c r="L1106" i="13"/>
  <c r="L1053" i="13"/>
  <c r="L997" i="13"/>
  <c r="F1005" i="13"/>
  <c r="F1033" i="13"/>
  <c r="F1061" i="13"/>
  <c r="F1091" i="13"/>
  <c r="F1108" i="13"/>
  <c r="F1002" i="13"/>
  <c r="F1058" i="13"/>
  <c r="F1104" i="13"/>
  <c r="L1084" i="13"/>
  <c r="L1056" i="13"/>
  <c r="L1028" i="13"/>
  <c r="L998" i="13"/>
  <c r="F1016" i="13"/>
  <c r="F1088" i="13"/>
  <c r="L1063" i="13"/>
  <c r="L1007" i="13"/>
  <c r="L1101" i="13"/>
  <c r="L1049" i="13"/>
  <c r="L993" i="13"/>
  <c r="F1009" i="13"/>
  <c r="F1039" i="13"/>
  <c r="F1067" i="13"/>
  <c r="L1105" i="13"/>
  <c r="F1010" i="13"/>
  <c r="F1066" i="13"/>
  <c r="L1108" i="13"/>
  <c r="L1080" i="13"/>
  <c r="L1052" i="13"/>
  <c r="L1022" i="13"/>
  <c r="L994" i="13"/>
  <c r="F1028" i="13"/>
  <c r="L1055" i="13"/>
  <c r="L995" i="13"/>
  <c r="L1041" i="13"/>
  <c r="L1061" i="13"/>
  <c r="L1023" i="13"/>
  <c r="F1064" i="13"/>
  <c r="L1006" i="13"/>
  <c r="L1062" i="13"/>
  <c r="F1096" i="13"/>
  <c r="L1096" i="13"/>
  <c r="F1083" i="13"/>
  <c r="F1025" i="13"/>
  <c r="L1102" i="13"/>
  <c r="L1089" i="13"/>
  <c r="L1043" i="13"/>
  <c r="F1036" i="13"/>
  <c r="L1016" i="13"/>
  <c r="L1076" i="13"/>
  <c r="F1074" i="13"/>
  <c r="F1015" i="13"/>
  <c r="L1047" i="13"/>
  <c r="F1032" i="13"/>
  <c r="L1020" i="13"/>
  <c r="L1078" i="13"/>
  <c r="F1070" i="13"/>
  <c r="L1104" i="13"/>
  <c r="F1069" i="13"/>
  <c r="F1013" i="13"/>
  <c r="L989" i="13"/>
  <c r="L1059" i="13"/>
  <c r="F1020" i="13"/>
  <c r="L1024" i="13"/>
  <c r="L1082" i="13"/>
  <c r="F1062" i="13"/>
  <c r="F1065" i="13"/>
  <c r="F1007" i="13"/>
  <c r="F1071" i="13"/>
  <c r="L1001" i="13"/>
  <c r="F1100" i="13"/>
  <c r="L1075" i="13"/>
  <c r="F1008" i="13"/>
  <c r="L1032" i="13"/>
  <c r="L1088" i="13"/>
  <c r="F1050" i="13"/>
  <c r="F1103" i="13"/>
  <c r="F1057" i="13"/>
  <c r="F999" i="13"/>
  <c r="O11" i="1"/>
  <c r="F868" i="13"/>
  <c r="F892" i="13"/>
  <c r="F899" i="13"/>
  <c r="F923" i="13"/>
  <c r="F947" i="13"/>
  <c r="F970" i="13"/>
  <c r="F926" i="13"/>
  <c r="L960" i="13"/>
  <c r="L936" i="13"/>
  <c r="L912" i="13"/>
  <c r="L888" i="13"/>
  <c r="L864" i="13"/>
  <c r="F924" i="13"/>
  <c r="L971" i="13"/>
  <c r="L927" i="13"/>
  <c r="L879" i="13"/>
  <c r="L965" i="13"/>
  <c r="L917" i="13"/>
  <c r="L869" i="13"/>
  <c r="F872" i="13"/>
  <c r="F865" i="13"/>
  <c r="F907" i="13"/>
  <c r="F933" i="13"/>
  <c r="F959" i="13"/>
  <c r="F910" i="13"/>
  <c r="F962" i="13"/>
  <c r="L962" i="13"/>
  <c r="L934" i="13"/>
  <c r="L908" i="13"/>
  <c r="L882" i="13"/>
  <c r="F887" i="13"/>
  <c r="F944" i="13"/>
  <c r="F985" i="13"/>
  <c r="L947" i="13"/>
  <c r="L895" i="13"/>
  <c r="L975" i="13"/>
  <c r="L925" i="13"/>
  <c r="L873" i="13"/>
  <c r="G1158" i="11"/>
  <c r="A1158" i="11" s="1"/>
  <c r="G1177" i="11"/>
  <c r="A1177" i="11" s="1"/>
  <c r="G1144" i="11"/>
  <c r="A1144" i="11" s="1"/>
  <c r="G1197" i="11"/>
  <c r="A1197" i="11" s="1"/>
  <c r="G1160" i="11"/>
  <c r="A1160" i="11" s="1"/>
  <c r="G1207" i="11"/>
  <c r="A1207" i="11" s="1"/>
  <c r="G1161" i="11"/>
  <c r="A1161" i="11" s="1"/>
  <c r="G1137" i="11"/>
  <c r="A1137" i="11" s="1"/>
  <c r="G1171" i="11"/>
  <c r="A1171" i="11" s="1"/>
  <c r="G1195" i="11"/>
  <c r="A1195" i="11" s="1"/>
  <c r="G1215" i="11"/>
  <c r="A1215" i="11" s="1"/>
  <c r="G1230" i="11"/>
  <c r="A1230" i="11" s="1"/>
  <c r="L889" i="13"/>
  <c r="L945" i="13"/>
  <c r="L867" i="13"/>
  <c r="L923" i="13"/>
  <c r="F956" i="13"/>
  <c r="F900" i="13"/>
  <c r="L880" i="13"/>
  <c r="L910" i="13"/>
  <c r="L940" i="13"/>
  <c r="L968" i="13"/>
  <c r="L985" i="13"/>
  <c r="F942" i="13"/>
  <c r="F875" i="13"/>
  <c r="F969" i="13"/>
  <c r="F941" i="13"/>
  <c r="F913" i="13"/>
  <c r="F873" i="13"/>
  <c r="F874" i="13"/>
  <c r="G935" i="11"/>
  <c r="A935" i="11" s="1"/>
  <c r="G838" i="11"/>
  <c r="A838" i="11" s="1"/>
  <c r="G836" i="11"/>
  <c r="A836" i="11" s="1"/>
  <c r="G846" i="11"/>
  <c r="A846" i="11" s="1"/>
  <c r="G847" i="11"/>
  <c r="A847" i="11" s="1"/>
  <c r="G848" i="11"/>
  <c r="A848" i="11" s="1"/>
  <c r="G845" i="11"/>
  <c r="A845" i="11" s="1"/>
  <c r="G912" i="11"/>
  <c r="A912" i="11" s="1"/>
  <c r="G962" i="11"/>
  <c r="A962" i="11" s="1"/>
  <c r="G909" i="11"/>
  <c r="A909" i="11" s="1"/>
  <c r="G842" i="11"/>
  <c r="A842" i="11" s="1"/>
  <c r="E5322" i="13"/>
  <c r="G5322" i="13" s="1"/>
  <c r="E5319" i="13"/>
  <c r="G5352" i="13"/>
  <c r="E3470" i="13"/>
  <c r="E3902" i="13"/>
  <c r="E4082" i="13"/>
  <c r="G4082" i="13" s="1"/>
  <c r="E4250" i="13"/>
  <c r="E5259" i="13"/>
  <c r="E5265" i="13"/>
  <c r="E5269" i="13"/>
  <c r="E5274" i="13"/>
  <c r="E5280" i="13"/>
  <c r="E5254" i="13"/>
  <c r="E5260" i="13"/>
  <c r="E5266" i="13"/>
  <c r="E5270" i="13"/>
  <c r="E5275" i="13"/>
  <c r="E5281" i="13"/>
  <c r="E5289" i="13"/>
  <c r="G5289" i="13" s="1"/>
  <c r="E5295" i="13"/>
  <c r="E5209" i="13"/>
  <c r="E5215" i="13"/>
  <c r="E5221" i="13"/>
  <c r="E5227" i="13"/>
  <c r="E5233" i="13"/>
  <c r="E5239" i="13"/>
  <c r="E5245" i="13"/>
  <c r="E5257" i="13"/>
  <c r="E5334" i="13"/>
  <c r="G5334" i="13" s="1"/>
  <c r="T9" i="5"/>
  <c r="T4" i="5" s="1"/>
  <c r="E17" i="6" s="1"/>
  <c r="E5271" i="13"/>
  <c r="E5277" i="13"/>
  <c r="E5340" i="13"/>
  <c r="E5346" i="13"/>
  <c r="E5358" i="13"/>
  <c r="G5358" i="13" s="1"/>
  <c r="E5318" i="13"/>
  <c r="G5324" i="13"/>
  <c r="E5311" i="13"/>
  <c r="E5201" i="13"/>
  <c r="E5310" i="13"/>
  <c r="E5309" i="13"/>
  <c r="E5286" i="13"/>
  <c r="G5286" i="13" s="1"/>
  <c r="E5298" i="13"/>
  <c r="E5293" i="13"/>
  <c r="E5312" i="13"/>
  <c r="E5287" i="13"/>
  <c r="G5287" i="13" s="1"/>
  <c r="E5323" i="13"/>
  <c r="G5323" i="13" s="1"/>
  <c r="E5355" i="13"/>
  <c r="E5361" i="13"/>
  <c r="E5235" i="13"/>
  <c r="E5247" i="13"/>
  <c r="E5253" i="13"/>
  <c r="E5206" i="13"/>
  <c r="E5212" i="13"/>
  <c r="E5218" i="13"/>
  <c r="E5224" i="13"/>
  <c r="E5230" i="13"/>
  <c r="E5236" i="13"/>
  <c r="E5242" i="13"/>
  <c r="E5288" i="13"/>
  <c r="G5288" i="13" s="1"/>
  <c r="E5294" i="13"/>
  <c r="E5300" i="13"/>
  <c r="E5306" i="13"/>
  <c r="E5297" i="13"/>
  <c r="G5361" i="13"/>
  <c r="G5346" i="13"/>
  <c r="E5328" i="13"/>
  <c r="G5328" i="13" s="1"/>
  <c r="E5276" i="13"/>
  <c r="E5282" i="13"/>
  <c r="E5299" i="13"/>
  <c r="E5305" i="13"/>
  <c r="E5317" i="13"/>
  <c r="G5317" i="13" s="1"/>
  <c r="E5329" i="13"/>
  <c r="G5329" i="13" s="1"/>
  <c r="E5335" i="13"/>
  <c r="G5335" i="13" s="1"/>
  <c r="E5347" i="13"/>
  <c r="G5355" i="13"/>
  <c r="G5309" i="13"/>
  <c r="G5340" i="13"/>
  <c r="E5118" i="13"/>
  <c r="E5124" i="13"/>
  <c r="E5284" i="13"/>
  <c r="G5284" i="13" s="1"/>
  <c r="E5290" i="13"/>
  <c r="G5290" i="13" s="1"/>
  <c r="E5296" i="13"/>
  <c r="E5302" i="13"/>
  <c r="E5308" i="13"/>
  <c r="E5314" i="13"/>
  <c r="G5314" i="13" s="1"/>
  <c r="E5320" i="13"/>
  <c r="G5320" i="13" s="1"/>
  <c r="E5285" i="13"/>
  <c r="G5285" i="13" s="1"/>
  <c r="E5291" i="13"/>
  <c r="G5291" i="13" s="1"/>
  <c r="E5315" i="13"/>
  <c r="G5315" i="13" s="1"/>
  <c r="G5347" i="13"/>
  <c r="G5363" i="13"/>
  <c r="G5366" i="13"/>
  <c r="G5360" i="13"/>
  <c r="G5354" i="13"/>
  <c r="G5348" i="13"/>
  <c r="G5342" i="13"/>
  <c r="G5336" i="13"/>
  <c r="G5330" i="13"/>
  <c r="E5304" i="13"/>
  <c r="E5117" i="13"/>
  <c r="E5123" i="13"/>
  <c r="E5129" i="13"/>
  <c r="E5135" i="13"/>
  <c r="E5141" i="13"/>
  <c r="E5147" i="13"/>
  <c r="E5283" i="13"/>
  <c r="G5283" i="13" s="1"/>
  <c r="E5301" i="13"/>
  <c r="E5313" i="13"/>
  <c r="E5292" i="13"/>
  <c r="G5292" i="13" s="1"/>
  <c r="G5301" i="13"/>
  <c r="E5316" i="13"/>
  <c r="G5313" i="13"/>
  <c r="E3587" i="13"/>
  <c r="E3695" i="13"/>
  <c r="G3695" i="13" s="1"/>
  <c r="E3935" i="13"/>
  <c r="E5116" i="13"/>
  <c r="E5122" i="13"/>
  <c r="E5128" i="13"/>
  <c r="E5134" i="13"/>
  <c r="E5140" i="13"/>
  <c r="E5146" i="13"/>
  <c r="E5152" i="13"/>
  <c r="E5158" i="13"/>
  <c r="E5164" i="13"/>
  <c r="E5170" i="13"/>
  <c r="E5176" i="13"/>
  <c r="E5182" i="13"/>
  <c r="E5188" i="13"/>
  <c r="E5156" i="13"/>
  <c r="E5162" i="13"/>
  <c r="E5168" i="13"/>
  <c r="E5174" i="13"/>
  <c r="E5180" i="13"/>
  <c r="E5186" i="13"/>
  <c r="E5197" i="13"/>
  <c r="E5115" i="13"/>
  <c r="E5121" i="13"/>
  <c r="E5127" i="13"/>
  <c r="E5133" i="13"/>
  <c r="E5139" i="13"/>
  <c r="E5145" i="13"/>
  <c r="E5151" i="13"/>
  <c r="E5157" i="13"/>
  <c r="E5163" i="13"/>
  <c r="E5169" i="13"/>
  <c r="E5175" i="13"/>
  <c r="E5181" i="13"/>
  <c r="E5187" i="13"/>
  <c r="E5192" i="13"/>
  <c r="E5198" i="13"/>
  <c r="E3719" i="13"/>
  <c r="E4448" i="13"/>
  <c r="E4478" i="13"/>
  <c r="E5205" i="13"/>
  <c r="E5211" i="13"/>
  <c r="E5217" i="13"/>
  <c r="E5223" i="13"/>
  <c r="E5229" i="13"/>
  <c r="E5241" i="13"/>
  <c r="E5153" i="13"/>
  <c r="E5159" i="13"/>
  <c r="E5165" i="13"/>
  <c r="E5171" i="13"/>
  <c r="E5177" i="13"/>
  <c r="E5183" i="13"/>
  <c r="E5189" i="13"/>
  <c r="E5194" i="13"/>
  <c r="E5130" i="13"/>
  <c r="E5136" i="13"/>
  <c r="E5142" i="13"/>
  <c r="E5148" i="13"/>
  <c r="E5154" i="13"/>
  <c r="E5160" i="13"/>
  <c r="E5166" i="13"/>
  <c r="E5172" i="13"/>
  <c r="E5178" i="13"/>
  <c r="E5119" i="13"/>
  <c r="E5125" i="13"/>
  <c r="E5131" i="13"/>
  <c r="E5137" i="13"/>
  <c r="E5143" i="13"/>
  <c r="E5149" i="13"/>
  <c r="E5155" i="13"/>
  <c r="E5161" i="13"/>
  <c r="E5167" i="13"/>
  <c r="E5173" i="13"/>
  <c r="E5179" i="13"/>
  <c r="E5202" i="13"/>
  <c r="E3079" i="13"/>
  <c r="E3339" i="13"/>
  <c r="E5120" i="13"/>
  <c r="E5126" i="13"/>
  <c r="E5132" i="13"/>
  <c r="E5138" i="13"/>
  <c r="E5144" i="13"/>
  <c r="E5150" i="13"/>
  <c r="E5184" i="13"/>
  <c r="E5190" i="13"/>
  <c r="E5195" i="13"/>
  <c r="E5185" i="13"/>
  <c r="E5191" i="13"/>
  <c r="E5196" i="13"/>
  <c r="E5200" i="13"/>
  <c r="E4678" i="13"/>
  <c r="E4684" i="13"/>
  <c r="E4690" i="13"/>
  <c r="E4696" i="13"/>
  <c r="E4708" i="13"/>
  <c r="E4714" i="13"/>
  <c r="E4720" i="13"/>
  <c r="E4727" i="13"/>
  <c r="E4733" i="13"/>
  <c r="E4739" i="13"/>
  <c r="E4794" i="13"/>
  <c r="E5203" i="13"/>
  <c r="E3480" i="13"/>
  <c r="G3480" i="13" s="1"/>
  <c r="E3592" i="13"/>
  <c r="E4339" i="13"/>
  <c r="E3920" i="13"/>
  <c r="E4812" i="13"/>
  <c r="E4831" i="13"/>
  <c r="E4837" i="13"/>
  <c r="E4843" i="13"/>
  <c r="E4849" i="13"/>
  <c r="E4855" i="13"/>
  <c r="E4861" i="13"/>
  <c r="E4867" i="13"/>
  <c r="E3980" i="13"/>
  <c r="E4296" i="13"/>
  <c r="E4284" i="13"/>
  <c r="E3033" i="13"/>
  <c r="E3027" i="13"/>
  <c r="E3021" i="13"/>
  <c r="E3015" i="13"/>
  <c r="E3009" i="13"/>
  <c r="E3003" i="13"/>
  <c r="E3142" i="13"/>
  <c r="E3620" i="13"/>
  <c r="E3632" i="13"/>
  <c r="E3644" i="13"/>
  <c r="E3524" i="13"/>
  <c r="G3524" i="13" s="1"/>
  <c r="E3428" i="13"/>
  <c r="E4304" i="13"/>
  <c r="G4304" i="13" s="1"/>
  <c r="E4316" i="13"/>
  <c r="E4136" i="13"/>
  <c r="E4148" i="13"/>
  <c r="E4160" i="13"/>
  <c r="E4052" i="13"/>
  <c r="E4064" i="13"/>
  <c r="E4076" i="13"/>
  <c r="E3956" i="13"/>
  <c r="G3956" i="13" s="1"/>
  <c r="E3968" i="13"/>
  <c r="E3992" i="13"/>
  <c r="E3872" i="13"/>
  <c r="G3872" i="13" s="1"/>
  <c r="E3884" i="13"/>
  <c r="E3896" i="13"/>
  <c r="E3908" i="13"/>
  <c r="E2913" i="13"/>
  <c r="E5193" i="13"/>
  <c r="E3575" i="13"/>
  <c r="G3575" i="13" s="1"/>
  <c r="E3599" i="13"/>
  <c r="E3611" i="13"/>
  <c r="G3611" i="13" s="1"/>
  <c r="E3623" i="13"/>
  <c r="E3635" i="13"/>
  <c r="E3647" i="13"/>
  <c r="E3659" i="13"/>
  <c r="G3659" i="13" s="1"/>
  <c r="E3671" i="13"/>
  <c r="E3683" i="13"/>
  <c r="E3707" i="13"/>
  <c r="E3731" i="13"/>
  <c r="E3911" i="13"/>
  <c r="G3911" i="13" s="1"/>
  <c r="E3923" i="13"/>
  <c r="E3947" i="13"/>
  <c r="E3959" i="13"/>
  <c r="G3959" i="13" s="1"/>
  <c r="E3971" i="13"/>
  <c r="E3983" i="13"/>
  <c r="E3995" i="13"/>
  <c r="E4175" i="13"/>
  <c r="G4175" i="13" s="1"/>
  <c r="E4187" i="13"/>
  <c r="E4199" i="13"/>
  <c r="E4211" i="13"/>
  <c r="G4211" i="13" s="1"/>
  <c r="E4223" i="13"/>
  <c r="E4235" i="13"/>
  <c r="E4247" i="13"/>
  <c r="E5199" i="13"/>
  <c r="E4318" i="13"/>
  <c r="E3768" i="13"/>
  <c r="E3996" i="13"/>
  <c r="G3996" i="13" s="1"/>
  <c r="E2904" i="13"/>
  <c r="E3780" i="13"/>
  <c r="E3756" i="13"/>
  <c r="E3744" i="13"/>
  <c r="G3744" i="13" s="1"/>
  <c r="E3827" i="13"/>
  <c r="G3827" i="13" s="1"/>
  <c r="E3875" i="13"/>
  <c r="G3875" i="13" s="1"/>
  <c r="E3887" i="13"/>
  <c r="E3899" i="13"/>
  <c r="E3404" i="13"/>
  <c r="E3416" i="13"/>
  <c r="E3440" i="13"/>
  <c r="G3440" i="13" s="1"/>
  <c r="E3452" i="13"/>
  <c r="E3464" i="13"/>
  <c r="E3476" i="13"/>
  <c r="U4" i="4"/>
  <c r="D16" i="6" s="1"/>
  <c r="E3431" i="13"/>
  <c r="E3467" i="13"/>
  <c r="E3471" i="13"/>
  <c r="E3483" i="13"/>
  <c r="G3483" i="13" s="1"/>
  <c r="E3495" i="13"/>
  <c r="E3507" i="13"/>
  <c r="E3519" i="13"/>
  <c r="E3531" i="13"/>
  <c r="G3531" i="13" s="1"/>
  <c r="E3543" i="13"/>
  <c r="E3555" i="13"/>
  <c r="E3783" i="13"/>
  <c r="G3783" i="13" s="1"/>
  <c r="E3915" i="13"/>
  <c r="G3915" i="13" s="1"/>
  <c r="E3927" i="13"/>
  <c r="E3939" i="13"/>
  <c r="E3951" i="13"/>
  <c r="E3963" i="13"/>
  <c r="E3975" i="13"/>
  <c r="E3987" i="13"/>
  <c r="E3999" i="13"/>
  <c r="G3999" i="13" s="1"/>
  <c r="E4011" i="13"/>
  <c r="E4023" i="13"/>
  <c r="E4035" i="13"/>
  <c r="E4047" i="13"/>
  <c r="G4047" i="13" s="1"/>
  <c r="E4071" i="13"/>
  <c r="E4263" i="13"/>
  <c r="G4263" i="13" s="1"/>
  <c r="E4275" i="13"/>
  <c r="E4287" i="13"/>
  <c r="E4299" i="13"/>
  <c r="G4299" i="13" s="1"/>
  <c r="E4311" i="13"/>
  <c r="E4323" i="13"/>
  <c r="E4335" i="13"/>
  <c r="E3663" i="13"/>
  <c r="E3735" i="13"/>
  <c r="E3675" i="13"/>
  <c r="E3723" i="13"/>
  <c r="E2634" i="13"/>
  <c r="E2688" i="13"/>
  <c r="E2715" i="13"/>
  <c r="E2727" i="13"/>
  <c r="E2733" i="13"/>
  <c r="E2781" i="13"/>
  <c r="E2805" i="13"/>
  <c r="E2829" i="13"/>
  <c r="E2835" i="13"/>
  <c r="E2844" i="13"/>
  <c r="E2868" i="13"/>
  <c r="E2910" i="13"/>
  <c r="E2940" i="13"/>
  <c r="C3660" i="11"/>
  <c r="C2662" i="11"/>
  <c r="C2698" i="11"/>
  <c r="C2697" i="11"/>
  <c r="C2719" i="11"/>
  <c r="S14" i="4"/>
  <c r="C3600" i="11"/>
  <c r="S74" i="4"/>
  <c r="E3615" i="13"/>
  <c r="G3615" i="13" s="1"/>
  <c r="E3627" i="13"/>
  <c r="E3639" i="13"/>
  <c r="E3651" i="13"/>
  <c r="C2637" i="11"/>
  <c r="O59" i="4"/>
  <c r="S59" i="4" s="1"/>
  <c r="C2692" i="11"/>
  <c r="E3399" i="13"/>
  <c r="G3399" i="13" s="1"/>
  <c r="E3411" i="13"/>
  <c r="E3423" i="13"/>
  <c r="E3435" i="13"/>
  <c r="E3459" i="13"/>
  <c r="E3468" i="13"/>
  <c r="C2708" i="11"/>
  <c r="O60" i="4"/>
  <c r="S60" i="4" s="1"/>
  <c r="C2640" i="11"/>
  <c r="C3640" i="11"/>
  <c r="C3561" i="11"/>
  <c r="C3647" i="11"/>
  <c r="S90" i="4"/>
  <c r="S70" i="4"/>
  <c r="C2702" i="11"/>
  <c r="C2715" i="11"/>
  <c r="C3668" i="11"/>
  <c r="C3621" i="11"/>
  <c r="C2668" i="11"/>
  <c r="S17" i="4"/>
  <c r="C3626" i="11"/>
  <c r="C2645" i="11"/>
  <c r="C3606" i="11"/>
  <c r="C2650" i="11"/>
  <c r="C3608" i="11"/>
  <c r="C3601" i="11"/>
  <c r="C3667" i="11"/>
  <c r="C2728" i="11"/>
  <c r="C2709" i="11"/>
  <c r="C2710" i="11"/>
  <c r="C2618" i="11"/>
  <c r="C3588" i="11"/>
  <c r="S13" i="4"/>
  <c r="E4215" i="13"/>
  <c r="G4215" i="13" s="1"/>
  <c r="E4227" i="13"/>
  <c r="E4239" i="13"/>
  <c r="E4251" i="13"/>
  <c r="C3678" i="11"/>
  <c r="C2678" i="11"/>
  <c r="C2648" i="11"/>
  <c r="C2674" i="11"/>
  <c r="C2623" i="11"/>
  <c r="E4155" i="13"/>
  <c r="E4167" i="13"/>
  <c r="E3456" i="13"/>
  <c r="C3618" i="11"/>
  <c r="O57" i="4"/>
  <c r="S57" i="4" s="1"/>
  <c r="C3630" i="11"/>
  <c r="O9" i="4"/>
  <c r="S9" i="4" s="1"/>
  <c r="C2722" i="11"/>
  <c r="C2644" i="11"/>
  <c r="C2683" i="11"/>
  <c r="S32" i="4"/>
  <c r="E4059" i="13"/>
  <c r="O58" i="4"/>
  <c r="S58" i="4" s="1"/>
  <c r="C3570" i="11"/>
  <c r="S64" i="4"/>
  <c r="E4112" i="13"/>
  <c r="R4" i="4"/>
  <c r="C16" i="6" s="1"/>
  <c r="C3651" i="11"/>
  <c r="C2734" i="11"/>
  <c r="S91" i="4"/>
  <c r="S27" i="4"/>
  <c r="E3867" i="13"/>
  <c r="G3867" i="13" s="1"/>
  <c r="E3903" i="13"/>
  <c r="E4124" i="13"/>
  <c r="C3638" i="11"/>
  <c r="C2704" i="11"/>
  <c r="E3795" i="13"/>
  <c r="E3807" i="13"/>
  <c r="E3819" i="13"/>
  <c r="E2970" i="13"/>
  <c r="E2991" i="13"/>
  <c r="E2996" i="13"/>
  <c r="E3024" i="13"/>
  <c r="E3018" i="13"/>
  <c r="E3358" i="13"/>
  <c r="E3145" i="13"/>
  <c r="E4341" i="13"/>
  <c r="E4347" i="13"/>
  <c r="E4353" i="13"/>
  <c r="E4359" i="13"/>
  <c r="E4365" i="13"/>
  <c r="E4371" i="13"/>
  <c r="E4377" i="13"/>
  <c r="E4383" i="13"/>
  <c r="E3398" i="13"/>
  <c r="G3398" i="13" s="1"/>
  <c r="E3410" i="13"/>
  <c r="E3422" i="13"/>
  <c r="E3434" i="13"/>
  <c r="E3446" i="13"/>
  <c r="G3446" i="13" s="1"/>
  <c r="E3458" i="13"/>
  <c r="E3578" i="13"/>
  <c r="E3602" i="13"/>
  <c r="E3662" i="13"/>
  <c r="E3674" i="13"/>
  <c r="E3686" i="13"/>
  <c r="E3698" i="13"/>
  <c r="G3698" i="13" s="1"/>
  <c r="E3710" i="13"/>
  <c r="E3722" i="13"/>
  <c r="E3734" i="13"/>
  <c r="E3830" i="13"/>
  <c r="G3830" i="13" s="1"/>
  <c r="E3866" i="13"/>
  <c r="E3878" i="13"/>
  <c r="E3890" i="13"/>
  <c r="E3914" i="13"/>
  <c r="G3914" i="13" s="1"/>
  <c r="E3926" i="13"/>
  <c r="E3938" i="13"/>
  <c r="E3950" i="13"/>
  <c r="E3962" i="13"/>
  <c r="G3962" i="13" s="1"/>
  <c r="E3974" i="13"/>
  <c r="E3986" i="13"/>
  <c r="E4178" i="13"/>
  <c r="E4190" i="13"/>
  <c r="E4202" i="13"/>
  <c r="E4214" i="13"/>
  <c r="G4214" i="13" s="1"/>
  <c r="E4226" i="13"/>
  <c r="E4238" i="13"/>
  <c r="E4772" i="13"/>
  <c r="E4394" i="13"/>
  <c r="E4400" i="13"/>
  <c r="E4406" i="13"/>
  <c r="E4412" i="13"/>
  <c r="E4418" i="13"/>
  <c r="E4424" i="13"/>
  <c r="E4437" i="13"/>
  <c r="E4547" i="13"/>
  <c r="E4602" i="13"/>
  <c r="E4620" i="13"/>
  <c r="E5107" i="13"/>
  <c r="E5113" i="13"/>
  <c r="E5099" i="13"/>
  <c r="T11" i="3"/>
  <c r="T122" i="3"/>
  <c r="T118" i="3"/>
  <c r="T15" i="3"/>
  <c r="T9" i="3"/>
  <c r="T8" i="3"/>
  <c r="E5056" i="13"/>
  <c r="E5096" i="13"/>
  <c r="E5097" i="13"/>
  <c r="E5103" i="13"/>
  <c r="E2838" i="13"/>
  <c r="E2943" i="13"/>
  <c r="E4926" i="13"/>
  <c r="E4932" i="13"/>
  <c r="E4944" i="13"/>
  <c r="E4956" i="13"/>
  <c r="E4220" i="13"/>
  <c r="G4220" i="13" s="1"/>
  <c r="E5110" i="13"/>
  <c r="E5100" i="13"/>
  <c r="E3516" i="13"/>
  <c r="E4244" i="13"/>
  <c r="E3552" i="13"/>
  <c r="E3759" i="13"/>
  <c r="E3443" i="13"/>
  <c r="G3443" i="13" s="1"/>
  <c r="E3540" i="13"/>
  <c r="E3419" i="13"/>
  <c r="E3407" i="13"/>
  <c r="E3455" i="13"/>
  <c r="E3479" i="13"/>
  <c r="E5102" i="13"/>
  <c r="E3504" i="13"/>
  <c r="E4208" i="13"/>
  <c r="E3771" i="13"/>
  <c r="E3747" i="13"/>
  <c r="G3747" i="13" s="1"/>
  <c r="E3492" i="13"/>
  <c r="E4550" i="13"/>
  <c r="E4232" i="13"/>
  <c r="E4172" i="13"/>
  <c r="G4172" i="13" s="1"/>
  <c r="E4196" i="13"/>
  <c r="E4532" i="13"/>
  <c r="E3322" i="13"/>
  <c r="E3040" i="13"/>
  <c r="E3046" i="13"/>
  <c r="E3052" i="13"/>
  <c r="E3058" i="13"/>
  <c r="E3064" i="13"/>
  <c r="E3071" i="13"/>
  <c r="E3077" i="13"/>
  <c r="E3083" i="13"/>
  <c r="E3089" i="13"/>
  <c r="E3095" i="13"/>
  <c r="E3101" i="13"/>
  <c r="E3108" i="13"/>
  <c r="E3114" i="13"/>
  <c r="E3120" i="13"/>
  <c r="E3126" i="13"/>
  <c r="E3132" i="13"/>
  <c r="E3138" i="13"/>
  <c r="E3151" i="13"/>
  <c r="E3157" i="13"/>
  <c r="E3163" i="13"/>
  <c r="E3169" i="13"/>
  <c r="E3175" i="13"/>
  <c r="E3182" i="13"/>
  <c r="E3188" i="13"/>
  <c r="E3194" i="13"/>
  <c r="E3200" i="13"/>
  <c r="E3206" i="13"/>
  <c r="E3212" i="13"/>
  <c r="E5106" i="13"/>
  <c r="E5112" i="13"/>
  <c r="E5109" i="13"/>
  <c r="E3536" i="13"/>
  <c r="E2834" i="13"/>
  <c r="E3031" i="13"/>
  <c r="E3025" i="13"/>
  <c r="E3013" i="13"/>
  <c r="E3007" i="13"/>
  <c r="E3286" i="13"/>
  <c r="E4352" i="13"/>
  <c r="E4364" i="13"/>
  <c r="E4370" i="13"/>
  <c r="E4436" i="13"/>
  <c r="E5076" i="13"/>
  <c r="E5082" i="13"/>
  <c r="E2464" i="13"/>
  <c r="E4487" i="13"/>
  <c r="E4511" i="13"/>
  <c r="E5101" i="13"/>
  <c r="E5062" i="13"/>
  <c r="E5068" i="13"/>
  <c r="E5108" i="13"/>
  <c r="E5114" i="13"/>
  <c r="E5095" i="13"/>
  <c r="E5086" i="13"/>
  <c r="E5092" i="13"/>
  <c r="E5087" i="13"/>
  <c r="E5105" i="13"/>
  <c r="E5111" i="13"/>
  <c r="E5098" i="13"/>
  <c r="E5104" i="13"/>
  <c r="E1761" i="13"/>
  <c r="E1737" i="13"/>
  <c r="E1725" i="13"/>
  <c r="E1713" i="13"/>
  <c r="E1701" i="13"/>
  <c r="E1695" i="13"/>
  <c r="E1689" i="13"/>
  <c r="E1683" i="13"/>
  <c r="E2488" i="13"/>
  <c r="E2506" i="13"/>
  <c r="E2646" i="13"/>
  <c r="E2692" i="13"/>
  <c r="E2697" i="13"/>
  <c r="E2823" i="13"/>
  <c r="E2849" i="13"/>
  <c r="E2958" i="13"/>
  <c r="E3614" i="13"/>
  <c r="G3614" i="13" s="1"/>
  <c r="E3626" i="13"/>
  <c r="E3638" i="13"/>
  <c r="E3650" i="13"/>
  <c r="E5093" i="13"/>
  <c r="E4322" i="13"/>
  <c r="E4142" i="13"/>
  <c r="E4154" i="13"/>
  <c r="E4166" i="13"/>
  <c r="E5089" i="13"/>
  <c r="E4962" i="13"/>
  <c r="E3219" i="13"/>
  <c r="E3225" i="13"/>
  <c r="E3231" i="13"/>
  <c r="E3237" i="13"/>
  <c r="E3243" i="13"/>
  <c r="E3249" i="13"/>
  <c r="E3256" i="13"/>
  <c r="E3262" i="13"/>
  <c r="E3268" i="13"/>
  <c r="E3274" i="13"/>
  <c r="E3280" i="13"/>
  <c r="E3287" i="13"/>
  <c r="E3294" i="13"/>
  <c r="E3312" i="13"/>
  <c r="E3325" i="13"/>
  <c r="E3386" i="13"/>
  <c r="E3770" i="13"/>
  <c r="E3782" i="13"/>
  <c r="G3782" i="13" s="1"/>
  <c r="E3794" i="13"/>
  <c r="E3806" i="13"/>
  <c r="E4391" i="13"/>
  <c r="E4397" i="13"/>
  <c r="E4403" i="13"/>
  <c r="E4409" i="13"/>
  <c r="E4415" i="13"/>
  <c r="E4421" i="13"/>
  <c r="E4427" i="13"/>
  <c r="E4433" i="13"/>
  <c r="E4440" i="13"/>
  <c r="E4446" i="13"/>
  <c r="E4452" i="13"/>
  <c r="E4458" i="13"/>
  <c r="E4464" i="13"/>
  <c r="E4470" i="13"/>
  <c r="E4476" i="13"/>
  <c r="E4482" i="13"/>
  <c r="E4489" i="13"/>
  <c r="E4495" i="13"/>
  <c r="E4501" i="13"/>
  <c r="E4507" i="13"/>
  <c r="E4513" i="13"/>
  <c r="E4519" i="13"/>
  <c r="E4525" i="13"/>
  <c r="E4531" i="13"/>
  <c r="E4538" i="13"/>
  <c r="E4544" i="13"/>
  <c r="E4556" i="13"/>
  <c r="E4562" i="13"/>
  <c r="E4568" i="13"/>
  <c r="E4574" i="13"/>
  <c r="E4581" i="13"/>
  <c r="E4587" i="13"/>
  <c r="E4593" i="13"/>
  <c r="E4599" i="13"/>
  <c r="E4605" i="13"/>
  <c r="E4611" i="13"/>
  <c r="E4617" i="13"/>
  <c r="E4623" i="13"/>
  <c r="E4630" i="13"/>
  <c r="E4636" i="13"/>
  <c r="E4648" i="13"/>
  <c r="E4654" i="13"/>
  <c r="E4660" i="13"/>
  <c r="E4666" i="13"/>
  <c r="E4672" i="13"/>
  <c r="E4679" i="13"/>
  <c r="E4685" i="13"/>
  <c r="E4691" i="13"/>
  <c r="E4697" i="13"/>
  <c r="E4703" i="13"/>
  <c r="E4709" i="13"/>
  <c r="E4715" i="13"/>
  <c r="E4721" i="13"/>
  <c r="E4740" i="13"/>
  <c r="E4746" i="13"/>
  <c r="E4758" i="13"/>
  <c r="E4764" i="13"/>
  <c r="E4770" i="13"/>
  <c r="E4777" i="13"/>
  <c r="E4783" i="13"/>
  <c r="E4789" i="13"/>
  <c r="E4795" i="13"/>
  <c r="E3517" i="13"/>
  <c r="E3625" i="13"/>
  <c r="E3047" i="13"/>
  <c r="E3139" i="13"/>
  <c r="E3220" i="13"/>
  <c r="E3269" i="13"/>
  <c r="E3530" i="13"/>
  <c r="G3530" i="13" s="1"/>
  <c r="E3542" i="13"/>
  <c r="E3554" i="13"/>
  <c r="E5090" i="13"/>
  <c r="E3106" i="13"/>
  <c r="E3037" i="13"/>
  <c r="E3043" i="13"/>
  <c r="E3049" i="13"/>
  <c r="E3055" i="13"/>
  <c r="E3061" i="13"/>
  <c r="E3067" i="13"/>
  <c r="E3074" i="13"/>
  <c r="E3080" i="13"/>
  <c r="E3086" i="13"/>
  <c r="E3092" i="13"/>
  <c r="E3098" i="13"/>
  <c r="E3104" i="13"/>
  <c r="E3111" i="13"/>
  <c r="E3117" i="13"/>
  <c r="E3123" i="13"/>
  <c r="E3129" i="13"/>
  <c r="E3135" i="13"/>
  <c r="E3141" i="13"/>
  <c r="E3148" i="13"/>
  <c r="E3154" i="13"/>
  <c r="E3160" i="13"/>
  <c r="E3166" i="13"/>
  <c r="E3172" i="13"/>
  <c r="E3179" i="13"/>
  <c r="E3185" i="13"/>
  <c r="E3191" i="13"/>
  <c r="E3197" i="13"/>
  <c r="E3203" i="13"/>
  <c r="E3209" i="13"/>
  <c r="E3216" i="13"/>
  <c r="E3222" i="13"/>
  <c r="E3228" i="13"/>
  <c r="E4633" i="13"/>
  <c r="E4651" i="13"/>
  <c r="E4675" i="13"/>
  <c r="E4725" i="13"/>
  <c r="E4731" i="13"/>
  <c r="E4737" i="13"/>
  <c r="E4280" i="13"/>
  <c r="E4268" i="13"/>
  <c r="E5078" i="13"/>
  <c r="E5084" i="13"/>
  <c r="E4328" i="13"/>
  <c r="E4346" i="13"/>
  <c r="E4021" i="13"/>
  <c r="E5028" i="13"/>
  <c r="E3984" i="13"/>
  <c r="E4801" i="13"/>
  <c r="E4807" i="13"/>
  <c r="E4813" i="13"/>
  <c r="E4819" i="13"/>
  <c r="E4826" i="13"/>
  <c r="E4832" i="13"/>
  <c r="E4838" i="13"/>
  <c r="E4844" i="13"/>
  <c r="E4850" i="13"/>
  <c r="E4856" i="13"/>
  <c r="E4862" i="13"/>
  <c r="E4969" i="13"/>
  <c r="E5077" i="13"/>
  <c r="E3863" i="13"/>
  <c r="E3960" i="13"/>
  <c r="G3960" i="13" s="1"/>
  <c r="E3030" i="13"/>
  <c r="E3012" i="13"/>
  <c r="E3006" i="13"/>
  <c r="E3000" i="13"/>
  <c r="E2824" i="13"/>
  <c r="E2992" i="13"/>
  <c r="E3748" i="13"/>
  <c r="E4060" i="13"/>
  <c r="E5065" i="13"/>
  <c r="E3596" i="13"/>
  <c r="E3851" i="13"/>
  <c r="E5067" i="13"/>
  <c r="E5073" i="13"/>
  <c r="E5081" i="13"/>
  <c r="E3518" i="13"/>
  <c r="E4410" i="13"/>
  <c r="E4643" i="13"/>
  <c r="E4099" i="13"/>
  <c r="E5091" i="13"/>
  <c r="E5049" i="13"/>
  <c r="E5085" i="13"/>
  <c r="E4771" i="13"/>
  <c r="E4533" i="13"/>
  <c r="E4759" i="13"/>
  <c r="E4790" i="13"/>
  <c r="E5079" i="13"/>
  <c r="E4508" i="13"/>
  <c r="E5088" i="13"/>
  <c r="E5094" i="13"/>
  <c r="E4404" i="13"/>
  <c r="E3808" i="13"/>
  <c r="E5058" i="13"/>
  <c r="E5069" i="13"/>
  <c r="E5075" i="13"/>
  <c r="E4249" i="13"/>
  <c r="E2625" i="13"/>
  <c r="E2649" i="13"/>
  <c r="E2655" i="13"/>
  <c r="E2673" i="13"/>
  <c r="E2730" i="13"/>
  <c r="E2736" i="13"/>
  <c r="E2754" i="13"/>
  <c r="E2760" i="13"/>
  <c r="E2766" i="13"/>
  <c r="E2772" i="13"/>
  <c r="E2778" i="13"/>
  <c r="E2790" i="13"/>
  <c r="E2796" i="13"/>
  <c r="E2802" i="13"/>
  <c r="E2814" i="13"/>
  <c r="E2826" i="13"/>
  <c r="E2832" i="13"/>
  <c r="E2847" i="13"/>
  <c r="E2853" i="13"/>
  <c r="E2871" i="13"/>
  <c r="E2877" i="13"/>
  <c r="E2883" i="13"/>
  <c r="E2895" i="13"/>
  <c r="E2901" i="13"/>
  <c r="E2919" i="13"/>
  <c r="E2925" i="13"/>
  <c r="E2937" i="13"/>
  <c r="E2973" i="13"/>
  <c r="E2979" i="13"/>
  <c r="E2985" i="13"/>
  <c r="E2989" i="13"/>
  <c r="E5080" i="13"/>
  <c r="E5074" i="13"/>
  <c r="E5060" i="13"/>
  <c r="E2786" i="13"/>
  <c r="E2867" i="13"/>
  <c r="E2897" i="13"/>
  <c r="E2939" i="13"/>
  <c r="E4975" i="13"/>
  <c r="E5051" i="13"/>
  <c r="E5083" i="13"/>
  <c r="E5071" i="13"/>
  <c r="E5066" i="13"/>
  <c r="E4106" i="13"/>
  <c r="E4897" i="13"/>
  <c r="E4968" i="13"/>
  <c r="E4974" i="13"/>
  <c r="E4980" i="13"/>
  <c r="E4986" i="13"/>
  <c r="E5070" i="13"/>
  <c r="E4130" i="13"/>
  <c r="G4130" i="13" s="1"/>
  <c r="E5064" i="13"/>
  <c r="E2976" i="13"/>
  <c r="E2982" i="13"/>
  <c r="E3109" i="13"/>
  <c r="E3332" i="13"/>
  <c r="E3344" i="13"/>
  <c r="E3350" i="13"/>
  <c r="E3369" i="13"/>
  <c r="E5072" i="13"/>
  <c r="E3912" i="13"/>
  <c r="G3912" i="13" s="1"/>
  <c r="E3839" i="13"/>
  <c r="E4094" i="13"/>
  <c r="E4118" i="13"/>
  <c r="E3936" i="13"/>
  <c r="E4203" i="13"/>
  <c r="E1513" i="13"/>
  <c r="E1508" i="13"/>
  <c r="E1498" i="13"/>
  <c r="E1492" i="13"/>
  <c r="E1486" i="13"/>
  <c r="E1480" i="13"/>
  <c r="E1468" i="13"/>
  <c r="E1462" i="13"/>
  <c r="E1456" i="13"/>
  <c r="E1450" i="13"/>
  <c r="E1444" i="13"/>
  <c r="E1438" i="13"/>
  <c r="E1432" i="13"/>
  <c r="E1426" i="13"/>
  <c r="E1420" i="13"/>
  <c r="E1414" i="13"/>
  <c r="E1408" i="13"/>
  <c r="E1402" i="13"/>
  <c r="E1396" i="13"/>
  <c r="E1390" i="13"/>
  <c r="E1384" i="13"/>
  <c r="E1378" i="13"/>
  <c r="E1372" i="13"/>
  <c r="E1647" i="13"/>
  <c r="E1623" i="13"/>
  <c r="E1605" i="13"/>
  <c r="E1593" i="13"/>
  <c r="E1587" i="13"/>
  <c r="E1575" i="13"/>
  <c r="E1551" i="13"/>
  <c r="E1533" i="13"/>
  <c r="E1521" i="13"/>
  <c r="E1797" i="13"/>
  <c r="E1791" i="13"/>
  <c r="E4191" i="13"/>
  <c r="E3924" i="13"/>
  <c r="E5046" i="13"/>
  <c r="E3824" i="13"/>
  <c r="G3824" i="13" s="1"/>
  <c r="E4179" i="13"/>
  <c r="E3948" i="13"/>
  <c r="E4996" i="13"/>
  <c r="E1902" i="13"/>
  <c r="E2031" i="13"/>
  <c r="E2379" i="13"/>
  <c r="E5037" i="13"/>
  <c r="E5043" i="13"/>
  <c r="E5047" i="13"/>
  <c r="E5055" i="13"/>
  <c r="E5061" i="13"/>
  <c r="E5059" i="13"/>
  <c r="E5016" i="13"/>
  <c r="E5033" i="13"/>
  <c r="E5052" i="13"/>
  <c r="E3527" i="13"/>
  <c r="G3527" i="13" s="1"/>
  <c r="E3539" i="13"/>
  <c r="E3551" i="13"/>
  <c r="E3563" i="13"/>
  <c r="E3409" i="13"/>
  <c r="E3469" i="13"/>
  <c r="E3493" i="13"/>
  <c r="E3505" i="13"/>
  <c r="E3553" i="13"/>
  <c r="E3565" i="13"/>
  <c r="E3577" i="13"/>
  <c r="E3589" i="13"/>
  <c r="E3601" i="13"/>
  <c r="E3613" i="13"/>
  <c r="G3613" i="13" s="1"/>
  <c r="E3637" i="13"/>
  <c r="E3649" i="13"/>
  <c r="E3745" i="13"/>
  <c r="G3745" i="13" s="1"/>
  <c r="E3757" i="13"/>
  <c r="E3769" i="13"/>
  <c r="E3781" i="13"/>
  <c r="G3781" i="13" s="1"/>
  <c r="E3793" i="13"/>
  <c r="E3805" i="13"/>
  <c r="E3817" i="13"/>
  <c r="E3829" i="13"/>
  <c r="G3829" i="13" s="1"/>
  <c r="E3841" i="13"/>
  <c r="E3853" i="13"/>
  <c r="E3865" i="13"/>
  <c r="E3877" i="13"/>
  <c r="E3889" i="13"/>
  <c r="E3901" i="13"/>
  <c r="E3997" i="13"/>
  <c r="G3997" i="13" s="1"/>
  <c r="E4009" i="13"/>
  <c r="E4033" i="13"/>
  <c r="E4045" i="13"/>
  <c r="G4045" i="13" s="1"/>
  <c r="E4069" i="13"/>
  <c r="E4081" i="13"/>
  <c r="E4093" i="13"/>
  <c r="E4105" i="13"/>
  <c r="E4117" i="13"/>
  <c r="E4129" i="13"/>
  <c r="G4129" i="13" s="1"/>
  <c r="E4153" i="13"/>
  <c r="E4165" i="13"/>
  <c r="E5034" i="13"/>
  <c r="E5038" i="13"/>
  <c r="E5044" i="13"/>
  <c r="E1677" i="13"/>
  <c r="E1671" i="13"/>
  <c r="E1816" i="13"/>
  <c r="E1822" i="13"/>
  <c r="E1828" i="13"/>
  <c r="E1834" i="13"/>
  <c r="E1840" i="13"/>
  <c r="E1846" i="13"/>
  <c r="E1852" i="13"/>
  <c r="E1858" i="13"/>
  <c r="E1864" i="13"/>
  <c r="E1870" i="13"/>
  <c r="E1876" i="13"/>
  <c r="E1882" i="13"/>
  <c r="E1888" i="13"/>
  <c r="E1894" i="13"/>
  <c r="E1900" i="13"/>
  <c r="E1906" i="13"/>
  <c r="E1912" i="13"/>
  <c r="E1918" i="13"/>
  <c r="E1924" i="13"/>
  <c r="E1930" i="13"/>
  <c r="E1936" i="13"/>
  <c r="E1942" i="13"/>
  <c r="E1948" i="13"/>
  <c r="E1952" i="13"/>
  <c r="E1957" i="13"/>
  <c r="E1963" i="13"/>
  <c r="E1969" i="13"/>
  <c r="E1975" i="13"/>
  <c r="E1981" i="13"/>
  <c r="E1987" i="13"/>
  <c r="E1993" i="13"/>
  <c r="E1999" i="13"/>
  <c r="E2005" i="13"/>
  <c r="E2011" i="13"/>
  <c r="E2017" i="13"/>
  <c r="E2023" i="13"/>
  <c r="E2029" i="13"/>
  <c r="E2035" i="13"/>
  <c r="E2041" i="13"/>
  <c r="E2047" i="13"/>
  <c r="E2053" i="13"/>
  <c r="E2059" i="13"/>
  <c r="E2065" i="13"/>
  <c r="E2071" i="13"/>
  <c r="E2077" i="13"/>
  <c r="E2083" i="13"/>
  <c r="E2089" i="13"/>
  <c r="E2095" i="13"/>
  <c r="E2104" i="13"/>
  <c r="E2109" i="13"/>
  <c r="E2116" i="13"/>
  <c r="E2122" i="13"/>
  <c r="E2128" i="13"/>
  <c r="E2134" i="13"/>
  <c r="E2140" i="13"/>
  <c r="E2146" i="13"/>
  <c r="E2152" i="13"/>
  <c r="E2158" i="13"/>
  <c r="E2164" i="13"/>
  <c r="E2170" i="13"/>
  <c r="E2176" i="13"/>
  <c r="E2182" i="13"/>
  <c r="E2188" i="13"/>
  <c r="E2194" i="13"/>
  <c r="E2200" i="13"/>
  <c r="E2206" i="13"/>
  <c r="E2212" i="13"/>
  <c r="E2218" i="13"/>
  <c r="E2224" i="13"/>
  <c r="E2230" i="13"/>
  <c r="E2236" i="13"/>
  <c r="E2242" i="13"/>
  <c r="E2251" i="13"/>
  <c r="E2256" i="13"/>
  <c r="E2410" i="13"/>
  <c r="E2563" i="13"/>
  <c r="E2575" i="13"/>
  <c r="E4902" i="13"/>
  <c r="E5040" i="13"/>
  <c r="E5031" i="13"/>
  <c r="E5036" i="13"/>
  <c r="E5042" i="13"/>
  <c r="E5063" i="13"/>
  <c r="E5057" i="13"/>
  <c r="E2703" i="13"/>
  <c r="E2709" i="13"/>
  <c r="E2721" i="13"/>
  <c r="E2739" i="13"/>
  <c r="E2745" i="13"/>
  <c r="E2751" i="13"/>
  <c r="E2757" i="13"/>
  <c r="E2763" i="13"/>
  <c r="E2769" i="13"/>
  <c r="E2775" i="13"/>
  <c r="E2787" i="13"/>
  <c r="E2793" i="13"/>
  <c r="E2799" i="13"/>
  <c r="E2811" i="13"/>
  <c r="E2817" i="13"/>
  <c r="E2874" i="13"/>
  <c r="E2880" i="13"/>
  <c r="E2886" i="13"/>
  <c r="E2892" i="13"/>
  <c r="E2898" i="13"/>
  <c r="E2928" i="13"/>
  <c r="E2934" i="13"/>
  <c r="E2946" i="13"/>
  <c r="E3529" i="13"/>
  <c r="G3529" i="13" s="1"/>
  <c r="E4901" i="13"/>
  <c r="E5050" i="13"/>
  <c r="E3397" i="13"/>
  <c r="G3397" i="13" s="1"/>
  <c r="E3421" i="13"/>
  <c r="E3457" i="13"/>
  <c r="E4484" i="13"/>
  <c r="E4376" i="13"/>
  <c r="E5045" i="13"/>
  <c r="E4297" i="13"/>
  <c r="G4297" i="13" s="1"/>
  <c r="E4321" i="13"/>
  <c r="E3234" i="13"/>
  <c r="E3240" i="13"/>
  <c r="E3246" i="13"/>
  <c r="E3253" i="13"/>
  <c r="E3259" i="13"/>
  <c r="E3265" i="13"/>
  <c r="E3271" i="13"/>
  <c r="E3277" i="13"/>
  <c r="E3283" i="13"/>
  <c r="E3297" i="13"/>
  <c r="E3303" i="13"/>
  <c r="E3309" i="13"/>
  <c r="E3315" i="13"/>
  <c r="E3321" i="13"/>
  <c r="E3328" i="13"/>
  <c r="E3334" i="13"/>
  <c r="E3340" i="13"/>
  <c r="E3346" i="13"/>
  <c r="E3352" i="13"/>
  <c r="E3359" i="13"/>
  <c r="E3365" i="13"/>
  <c r="E3371" i="13"/>
  <c r="E3377" i="13"/>
  <c r="E3383" i="13"/>
  <c r="E3389" i="13"/>
  <c r="E4213" i="13"/>
  <c r="G4213" i="13" s="1"/>
  <c r="E4237" i="13"/>
  <c r="E4743" i="13"/>
  <c r="E4749" i="13"/>
  <c r="E4755" i="13"/>
  <c r="E4761" i="13"/>
  <c r="E4767" i="13"/>
  <c r="E4774" i="13"/>
  <c r="E4780" i="13"/>
  <c r="E4786" i="13"/>
  <c r="E4792" i="13"/>
  <c r="E4798" i="13"/>
  <c r="E4804" i="13"/>
  <c r="E4810" i="13"/>
  <c r="E4816" i="13"/>
  <c r="E4829" i="13"/>
  <c r="E4835" i="13"/>
  <c r="E4841" i="13"/>
  <c r="E4847" i="13"/>
  <c r="E4853" i="13"/>
  <c r="E3487" i="13"/>
  <c r="G3487" i="13" s="1"/>
  <c r="E3499" i="13"/>
  <c r="E3571" i="13"/>
  <c r="G3571" i="13" s="1"/>
  <c r="E3583" i="13"/>
  <c r="E3607" i="13"/>
  <c r="E3619" i="13"/>
  <c r="E3631" i="13"/>
  <c r="E3643" i="13"/>
  <c r="E3751" i="13"/>
  <c r="E3835" i="13"/>
  <c r="E3847" i="13"/>
  <c r="E3859" i="13"/>
  <c r="E3883" i="13"/>
  <c r="E3895" i="13"/>
  <c r="E3907" i="13"/>
  <c r="E4003" i="13"/>
  <c r="G4003" i="13" s="1"/>
  <c r="E4087" i="13"/>
  <c r="G4087" i="13" s="1"/>
  <c r="E4243" i="13"/>
  <c r="E4255" i="13"/>
  <c r="G4255" i="13" s="1"/>
  <c r="E4267" i="13"/>
  <c r="E4279" i="13"/>
  <c r="E4291" i="13"/>
  <c r="E4303" i="13"/>
  <c r="G4303" i="13" s="1"/>
  <c r="E4315" i="13"/>
  <c r="E4327" i="13"/>
  <c r="E5019" i="13"/>
  <c r="E3879" i="13"/>
  <c r="E4292" i="13"/>
  <c r="E4382" i="13"/>
  <c r="E4358" i="13"/>
  <c r="E5039" i="13"/>
  <c r="E4256" i="13"/>
  <c r="G4256" i="13" s="1"/>
  <c r="E5053" i="13"/>
  <c r="E3624" i="13"/>
  <c r="E4998" i="13"/>
  <c r="E5048" i="13"/>
  <c r="E5054" i="13"/>
  <c r="E5035" i="13"/>
  <c r="E5041" i="13"/>
  <c r="E2502" i="13"/>
  <c r="E2589" i="13"/>
  <c r="E2637" i="13"/>
  <c r="E2706" i="13"/>
  <c r="E2718" i="13"/>
  <c r="E2748" i="13"/>
  <c r="E2808" i="13"/>
  <c r="E2820" i="13"/>
  <c r="E2842" i="13"/>
  <c r="E2859" i="13"/>
  <c r="E2865" i="13"/>
  <c r="E2889" i="13"/>
  <c r="E2907" i="13"/>
  <c r="E5032" i="13"/>
  <c r="E5018" i="13"/>
  <c r="E5024" i="13"/>
  <c r="E5027" i="13"/>
  <c r="E5025" i="13"/>
  <c r="E3001" i="13"/>
  <c r="E3300" i="13"/>
  <c r="E4900" i="13"/>
  <c r="E5029" i="13"/>
  <c r="E5012" i="13"/>
  <c r="E5015" i="13"/>
  <c r="E5021" i="13"/>
  <c r="E5022" i="13"/>
  <c r="E4079" i="13"/>
  <c r="E4334" i="13"/>
  <c r="E3727" i="13"/>
  <c r="E3752" i="13"/>
  <c r="E4298" i="13"/>
  <c r="G4298" i="13" s="1"/>
  <c r="E4310" i="13"/>
  <c r="E3740" i="13"/>
  <c r="G3740" i="13" s="1"/>
  <c r="E4895" i="13"/>
  <c r="E4896" i="13"/>
  <c r="E1709" i="13"/>
  <c r="E2267" i="13"/>
  <c r="E2357" i="13"/>
  <c r="E2397" i="13"/>
  <c r="E2603" i="13"/>
  <c r="E2621" i="13"/>
  <c r="E2687" i="13"/>
  <c r="E2701" i="13"/>
  <c r="E2732" i="13"/>
  <c r="E2756" i="13"/>
  <c r="E2762" i="13"/>
  <c r="E2774" i="13"/>
  <c r="E2780" i="13"/>
  <c r="E2792" i="13"/>
  <c r="E2798" i="13"/>
  <c r="E2804" i="13"/>
  <c r="E2810" i="13"/>
  <c r="E2822" i="13"/>
  <c r="E2828" i="13"/>
  <c r="E2843" i="13"/>
  <c r="E2848" i="13"/>
  <c r="E2855" i="13"/>
  <c r="E2861" i="13"/>
  <c r="E2873" i="13"/>
  <c r="E2879" i="13"/>
  <c r="E2885" i="13"/>
  <c r="E2891" i="13"/>
  <c r="E2903" i="13"/>
  <c r="E2909" i="13"/>
  <c r="E2915" i="13"/>
  <c r="E2921" i="13"/>
  <c r="E2927" i="13"/>
  <c r="E2933" i="13"/>
  <c r="E2945" i="13"/>
  <c r="E2951" i="13"/>
  <c r="E2957" i="13"/>
  <c r="E2963" i="13"/>
  <c r="E2969" i="13"/>
  <c r="E2975" i="13"/>
  <c r="E2981" i="13"/>
  <c r="E2987" i="13"/>
  <c r="E3306" i="13"/>
  <c r="E3318" i="13"/>
  <c r="E3331" i="13"/>
  <c r="E3337" i="13"/>
  <c r="E3343" i="13"/>
  <c r="E3349" i="13"/>
  <c r="E3355" i="13"/>
  <c r="E3362" i="13"/>
  <c r="E3368" i="13"/>
  <c r="E3374" i="13"/>
  <c r="E3380" i="13"/>
  <c r="E3392" i="13"/>
  <c r="E4231" i="13"/>
  <c r="E5026" i="13"/>
  <c r="E2670" i="13"/>
  <c r="E2682" i="13"/>
  <c r="E3955" i="13"/>
  <c r="G3955" i="13" s="1"/>
  <c r="E3967" i="13"/>
  <c r="E3979" i="13"/>
  <c r="E3991" i="13"/>
  <c r="E2225" i="13"/>
  <c r="E2936" i="13"/>
  <c r="E3042" i="13"/>
  <c r="E3048" i="13"/>
  <c r="E3085" i="13"/>
  <c r="E3091" i="13"/>
  <c r="E3097" i="13"/>
  <c r="E3103" i="13"/>
  <c r="E3110" i="13"/>
  <c r="E3116" i="13"/>
  <c r="E3140" i="13"/>
  <c r="E3159" i="13"/>
  <c r="E3165" i="13"/>
  <c r="E3171" i="13"/>
  <c r="E3184" i="13"/>
  <c r="E3190" i="13"/>
  <c r="E3202" i="13"/>
  <c r="E3215" i="13"/>
  <c r="E3221" i="13"/>
  <c r="E3233" i="13"/>
  <c r="E3245" i="13"/>
  <c r="E3252" i="13"/>
  <c r="E3264" i="13"/>
  <c r="E3276" i="13"/>
  <c r="E3289" i="13"/>
  <c r="E3314" i="13"/>
  <c r="E3320" i="13"/>
  <c r="E3333" i="13"/>
  <c r="E3351" i="13"/>
  <c r="E3357" i="13"/>
  <c r="E3364" i="13"/>
  <c r="E3382" i="13"/>
  <c r="E3799" i="13"/>
  <c r="E3811" i="13"/>
  <c r="E4676" i="13"/>
  <c r="E4393" i="13"/>
  <c r="E4399" i="13"/>
  <c r="E4405" i="13"/>
  <c r="E4411" i="13"/>
  <c r="E4693" i="13"/>
  <c r="E3414" i="13"/>
  <c r="E3426" i="13"/>
  <c r="E3522" i="13"/>
  <c r="E3546" i="13"/>
  <c r="E3630" i="13"/>
  <c r="E3822" i="13"/>
  <c r="E3978" i="13"/>
  <c r="E4002" i="13"/>
  <c r="G4002" i="13" s="1"/>
  <c r="E4182" i="13"/>
  <c r="E5030" i="13"/>
  <c r="E5002" i="13"/>
  <c r="E4442" i="13"/>
  <c r="E5020" i="13"/>
  <c r="E4662" i="13"/>
  <c r="E4576" i="13"/>
  <c r="E4333" i="13"/>
  <c r="E5004" i="13"/>
  <c r="E3739" i="13"/>
  <c r="G3739" i="13" s="1"/>
  <c r="E3447" i="13"/>
  <c r="E4687" i="13"/>
  <c r="E3775" i="13"/>
  <c r="E4429" i="13"/>
  <c r="E4681" i="13"/>
  <c r="E4466" i="13"/>
  <c r="E4435" i="13"/>
  <c r="E4200" i="13"/>
  <c r="E3836" i="13"/>
  <c r="E4656" i="13"/>
  <c r="E4595" i="13"/>
  <c r="E4717" i="13"/>
  <c r="E4564" i="13"/>
  <c r="E4497" i="13"/>
  <c r="E4423" i="13"/>
  <c r="E4503" i="13"/>
  <c r="E3484" i="13"/>
  <c r="G3484" i="13" s="1"/>
  <c r="E3823" i="13"/>
  <c r="E4417" i="13"/>
  <c r="E4668" i="13"/>
  <c r="E4999" i="13"/>
  <c r="E4103" i="13"/>
  <c r="E4711" i="13"/>
  <c r="E4601" i="13"/>
  <c r="E4558" i="13"/>
  <c r="E4460" i="13"/>
  <c r="E4699" i="13"/>
  <c r="E3787" i="13"/>
  <c r="G3787" i="13" s="1"/>
  <c r="E4188" i="13"/>
  <c r="E3763" i="13"/>
  <c r="E4285" i="13"/>
  <c r="E4650" i="13"/>
  <c r="E4515" i="13"/>
  <c r="E4521" i="13"/>
  <c r="E2433" i="13"/>
  <c r="E2523" i="13"/>
  <c r="E2545" i="13"/>
  <c r="E2568" i="13"/>
  <c r="E2580" i="13"/>
  <c r="E2586" i="13"/>
  <c r="E2616" i="13"/>
  <c r="E2640" i="13"/>
  <c r="E2652" i="13"/>
  <c r="E2658" i="13"/>
  <c r="E2664" i="13"/>
  <c r="E4273" i="13"/>
  <c r="E4454" i="13"/>
  <c r="E2593" i="13"/>
  <c r="E2605" i="13"/>
  <c r="E2641" i="13"/>
  <c r="E2647" i="13"/>
  <c r="E2653" i="13"/>
  <c r="E2665" i="13"/>
  <c r="E2683" i="13"/>
  <c r="E2689" i="13"/>
  <c r="E2693" i="13"/>
  <c r="E2698" i="13"/>
  <c r="E2704" i="13"/>
  <c r="E2710" i="13"/>
  <c r="E2716" i="13"/>
  <c r="E2722" i="13"/>
  <c r="E2728" i="13"/>
  <c r="E2746" i="13"/>
  <c r="E2752" i="13"/>
  <c r="E2758" i="13"/>
  <c r="E2764" i="13"/>
  <c r="E2770" i="13"/>
  <c r="E2776" i="13"/>
  <c r="E2782" i="13"/>
  <c r="E2788" i="13"/>
  <c r="E2794" i="13"/>
  <c r="E2800" i="13"/>
  <c r="E2806" i="13"/>
  <c r="E2812" i="13"/>
  <c r="E2818" i="13"/>
  <c r="E2830" i="13"/>
  <c r="E2836" i="13"/>
  <c r="E2845" i="13"/>
  <c r="E2851" i="13"/>
  <c r="E2857" i="13"/>
  <c r="E2863" i="13"/>
  <c r="E2869" i="13"/>
  <c r="E2875" i="13"/>
  <c r="E2881" i="13"/>
  <c r="E2887" i="13"/>
  <c r="E2893" i="13"/>
  <c r="E2899" i="13"/>
  <c r="E2905" i="13"/>
  <c r="E2911" i="13"/>
  <c r="E2917" i="13"/>
  <c r="E2923" i="13"/>
  <c r="E2929" i="13"/>
  <c r="E2935" i="13"/>
  <c r="E2941" i="13"/>
  <c r="E2947" i="13"/>
  <c r="E2953" i="13"/>
  <c r="E2959" i="13"/>
  <c r="E2965" i="13"/>
  <c r="E2971" i="13"/>
  <c r="E2977" i="13"/>
  <c r="E2983" i="13"/>
  <c r="E4091" i="13"/>
  <c r="G4091" i="13" s="1"/>
  <c r="E4815" i="13"/>
  <c r="E4809" i="13"/>
  <c r="E4705" i="13"/>
  <c r="E4644" i="13"/>
  <c r="E4485" i="13"/>
  <c r="E3848" i="13"/>
  <c r="E4261" i="13"/>
  <c r="G4261" i="13" s="1"/>
  <c r="E4546" i="13"/>
  <c r="E4724" i="13"/>
  <c r="E4527" i="13"/>
  <c r="E4965" i="13"/>
  <c r="E4971" i="13"/>
  <c r="E4977" i="13"/>
  <c r="E4983" i="13"/>
  <c r="E4989" i="13"/>
  <c r="E4995" i="13"/>
  <c r="E5001" i="13"/>
  <c r="E5023" i="13"/>
  <c r="E5017" i="13"/>
  <c r="E3891" i="13"/>
  <c r="E3515" i="13"/>
  <c r="E4015" i="13"/>
  <c r="E3481" i="13"/>
  <c r="G3481" i="13" s="1"/>
  <c r="E3818" i="13"/>
  <c r="E4219" i="13"/>
  <c r="G4219" i="13" s="1"/>
  <c r="E3843" i="13"/>
  <c r="E3432" i="13"/>
  <c r="E3758" i="13"/>
  <c r="E4207" i="13"/>
  <c r="E4183" i="13"/>
  <c r="E4110" i="13"/>
  <c r="E3746" i="13"/>
  <c r="G3746" i="13" s="1"/>
  <c r="E3541" i="13"/>
  <c r="E3590" i="13"/>
  <c r="E3491" i="13"/>
  <c r="E4027" i="13"/>
  <c r="E1496" i="13"/>
  <c r="E1490" i="13"/>
  <c r="E1484" i="13"/>
  <c r="E1478" i="13"/>
  <c r="E1472" i="13"/>
  <c r="E1466" i="13"/>
  <c r="E1460" i="13"/>
  <c r="E1454" i="13"/>
  <c r="E1448" i="13"/>
  <c r="E1442" i="13"/>
  <c r="E1436" i="13"/>
  <c r="E1430" i="13"/>
  <c r="E1424" i="13"/>
  <c r="E1418" i="13"/>
  <c r="E1412" i="13"/>
  <c r="E1406" i="13"/>
  <c r="E1400" i="13"/>
  <c r="E1394" i="13"/>
  <c r="E1388" i="13"/>
  <c r="E1382" i="13"/>
  <c r="E1376" i="13"/>
  <c r="E1665" i="13"/>
  <c r="E1660" i="13"/>
  <c r="E1651" i="13"/>
  <c r="E1645" i="13"/>
  <c r="E1639" i="13"/>
  <c r="E1633" i="13"/>
  <c r="E1627" i="13"/>
  <c r="E1621" i="13"/>
  <c r="E1615" i="13"/>
  <c r="E1609" i="13"/>
  <c r="E1603" i="13"/>
  <c r="E1597" i="13"/>
  <c r="E1591" i="13"/>
  <c r="E1585" i="13"/>
  <c r="E1579" i="13"/>
  <c r="E1573" i="13"/>
  <c r="E1567" i="13"/>
  <c r="E1561" i="13"/>
  <c r="E1555" i="13"/>
  <c r="E1549" i="13"/>
  <c r="E1543" i="13"/>
  <c r="E1537" i="13"/>
  <c r="E1531" i="13"/>
  <c r="E1525" i="13"/>
  <c r="E1519" i="13"/>
  <c r="E1810" i="13"/>
  <c r="E1805" i="13"/>
  <c r="E1801" i="13"/>
  <c r="E1795" i="13"/>
  <c r="E1789" i="13"/>
  <c r="E1783" i="13"/>
  <c r="E1777" i="13"/>
  <c r="E1771" i="13"/>
  <c r="E1765" i="13"/>
  <c r="E1759" i="13"/>
  <c r="E1753" i="13"/>
  <c r="E1747" i="13"/>
  <c r="E1741" i="13"/>
  <c r="E1735" i="13"/>
  <c r="E1729" i="13"/>
  <c r="E1723" i="13"/>
  <c r="E1717" i="13"/>
  <c r="E1711" i="13"/>
  <c r="E1705" i="13"/>
  <c r="E1699" i="13"/>
  <c r="E1693" i="13"/>
  <c r="E1687" i="13"/>
  <c r="E1681" i="13"/>
  <c r="E1675" i="13"/>
  <c r="E1669" i="13"/>
  <c r="E1818" i="13"/>
  <c r="E1824" i="13"/>
  <c r="E1830" i="13"/>
  <c r="E1836" i="13"/>
  <c r="E1842" i="13"/>
  <c r="E1848" i="13"/>
  <c r="E1854" i="13"/>
  <c r="E1860" i="13"/>
  <c r="E1866" i="13"/>
  <c r="E1872" i="13"/>
  <c r="E1878" i="13"/>
  <c r="E1884" i="13"/>
  <c r="E1890" i="13"/>
  <c r="E1896" i="13"/>
  <c r="E1908" i="13"/>
  <c r="E1914" i="13"/>
  <c r="E1920" i="13"/>
  <c r="E1926" i="13"/>
  <c r="E3855" i="13"/>
  <c r="E3600" i="13"/>
  <c r="E3612" i="13"/>
  <c r="G3612" i="13" s="1"/>
  <c r="E3588" i="13"/>
  <c r="E4171" i="13"/>
  <c r="G4171" i="13" s="1"/>
  <c r="E3576" i="13"/>
  <c r="E3685" i="13"/>
  <c r="E3673" i="13"/>
  <c r="E3503" i="13"/>
  <c r="E3661" i="13"/>
  <c r="G3661" i="13" s="1"/>
  <c r="E1667" i="13"/>
  <c r="E2168" i="13"/>
  <c r="E2180" i="13"/>
  <c r="E2210" i="13"/>
  <c r="E2250" i="13"/>
  <c r="E2291" i="13"/>
  <c r="E2297" i="13"/>
  <c r="E2997" i="13"/>
  <c r="E3029" i="13"/>
  <c r="E3023" i="13"/>
  <c r="E3017" i="13"/>
  <c r="E3011" i="13"/>
  <c r="E3005" i="13"/>
  <c r="E2999" i="13"/>
  <c r="E3035" i="13"/>
  <c r="E3041" i="13"/>
  <c r="E3053" i="13"/>
  <c r="E3059" i="13"/>
  <c r="E3065" i="13"/>
  <c r="E3072" i="13"/>
  <c r="E3078" i="13"/>
  <c r="E3084" i="13"/>
  <c r="E3090" i="13"/>
  <c r="E3096" i="13"/>
  <c r="E3102" i="13"/>
  <c r="E3115" i="13"/>
  <c r="E3121" i="13"/>
  <c r="E3127" i="13"/>
  <c r="E3133" i="13"/>
  <c r="E3146" i="13"/>
  <c r="E3152" i="13"/>
  <c r="E3158" i="13"/>
  <c r="E3164" i="13"/>
  <c r="E1932" i="13"/>
  <c r="E1938" i="13"/>
  <c r="E1944" i="13"/>
  <c r="E1950" i="13"/>
  <c r="E1954" i="13"/>
  <c r="E1959" i="13"/>
  <c r="E1965" i="13"/>
  <c r="E1971" i="13"/>
  <c r="E1977" i="13"/>
  <c r="E1983" i="13"/>
  <c r="E1989" i="13"/>
  <c r="E1995" i="13"/>
  <c r="E2001" i="13"/>
  <c r="E2007" i="13"/>
  <c r="E2013" i="13"/>
  <c r="E2019" i="13"/>
  <c r="E2025" i="13"/>
  <c r="E2037" i="13"/>
  <c r="E2043" i="13"/>
  <c r="E2049" i="13"/>
  <c r="E2055" i="13"/>
  <c r="E2061" i="13"/>
  <c r="E2067" i="13"/>
  <c r="E2073" i="13"/>
  <c r="E2079" i="13"/>
  <c r="E2085" i="13"/>
  <c r="E2091" i="13"/>
  <c r="E2097" i="13"/>
  <c r="E2101" i="13"/>
  <c r="E2106" i="13"/>
  <c r="E2112" i="13"/>
  <c r="E2118" i="13"/>
  <c r="E2124" i="13"/>
  <c r="E2130" i="13"/>
  <c r="E2136" i="13"/>
  <c r="E2142" i="13"/>
  <c r="E2148" i="13"/>
  <c r="E2154" i="13"/>
  <c r="E2160" i="13"/>
  <c r="E2166" i="13"/>
  <c r="E2172" i="13"/>
  <c r="E2178" i="13"/>
  <c r="E2184" i="13"/>
  <c r="E2190" i="13"/>
  <c r="E2196" i="13"/>
  <c r="E2202" i="13"/>
  <c r="E2208" i="13"/>
  <c r="E2214" i="13"/>
  <c r="E2220" i="13"/>
  <c r="E2226" i="13"/>
  <c r="E2232" i="13"/>
  <c r="E2238" i="13"/>
  <c r="E2244" i="13"/>
  <c r="E2248" i="13"/>
  <c r="E2253" i="13"/>
  <c r="E2259" i="13"/>
  <c r="E2265" i="13"/>
  <c r="E2271" i="13"/>
  <c r="E2277" i="13"/>
  <c r="E2283" i="13"/>
  <c r="E2289" i="13"/>
  <c r="E2295" i="13"/>
  <c r="E2301" i="13"/>
  <c r="E2307" i="13"/>
  <c r="E2313" i="13"/>
  <c r="E2319" i="13"/>
  <c r="E2325" i="13"/>
  <c r="E2331" i="13"/>
  <c r="E2337" i="13"/>
  <c r="E2343" i="13"/>
  <c r="E2349" i="13"/>
  <c r="E2355" i="13"/>
  <c r="E2361" i="13"/>
  <c r="E2367" i="13"/>
  <c r="E2373" i="13"/>
  <c r="E2385" i="13"/>
  <c r="E2391" i="13"/>
  <c r="E2400" i="13"/>
  <c r="E2412" i="13"/>
  <c r="E2418" i="13"/>
  <c r="E2375" i="13"/>
  <c r="E2393" i="13"/>
  <c r="E2444" i="13"/>
  <c r="E2468" i="13"/>
  <c r="E2540" i="13"/>
  <c r="E2555" i="13"/>
  <c r="E2573" i="13"/>
  <c r="E2609" i="13"/>
  <c r="E2633" i="13"/>
  <c r="E2639" i="13"/>
  <c r="E2669" i="13"/>
  <c r="E2675" i="13"/>
  <c r="E2696" i="13"/>
  <c r="E2708" i="13"/>
  <c r="E2714" i="13"/>
  <c r="E2720" i="13"/>
  <c r="E2726" i="13"/>
  <c r="E2738" i="13"/>
  <c r="E2744" i="13"/>
  <c r="E2750" i="13"/>
  <c r="E2768" i="13"/>
  <c r="E4898" i="13"/>
  <c r="E4899" i="13"/>
  <c r="E3170" i="13"/>
  <c r="E3176" i="13"/>
  <c r="E3183" i="13"/>
  <c r="E3189" i="13"/>
  <c r="E3195" i="13"/>
  <c r="E3201" i="13"/>
  <c r="E3207" i="13"/>
  <c r="E3213" i="13"/>
  <c r="E3226" i="13"/>
  <c r="E3232" i="13"/>
  <c r="E3238" i="13"/>
  <c r="E3244" i="13"/>
  <c r="E3251" i="13"/>
  <c r="E3257" i="13"/>
  <c r="E3263" i="13"/>
  <c r="E3275" i="13"/>
  <c r="E3281" i="13"/>
  <c r="E3288" i="13"/>
  <c r="E3295" i="13"/>
  <c r="E3301" i="13"/>
  <c r="E3307" i="13"/>
  <c r="E3313" i="13"/>
  <c r="E3319" i="13"/>
  <c r="E3326" i="13"/>
  <c r="E3338" i="13"/>
  <c r="E3356" i="13"/>
  <c r="E3363" i="13"/>
  <c r="E3375" i="13"/>
  <c r="E3381" i="13"/>
  <c r="E3387" i="13"/>
  <c r="E3393" i="13"/>
  <c r="E4307" i="13"/>
  <c r="E4319" i="13"/>
  <c r="E4342" i="13"/>
  <c r="E4348" i="13"/>
  <c r="E4354" i="13"/>
  <c r="E4360" i="13"/>
  <c r="E4366" i="13"/>
  <c r="E4372" i="13"/>
  <c r="E4378" i="13"/>
  <c r="E4384" i="13"/>
  <c r="E4580" i="13"/>
  <c r="E4582" i="13"/>
  <c r="E4588" i="13"/>
  <c r="E4594" i="13"/>
  <c r="E4778" i="13"/>
  <c r="E3496" i="13"/>
  <c r="E3520" i="13"/>
  <c r="E3532" i="13"/>
  <c r="G3532" i="13" s="1"/>
  <c r="E3544" i="13"/>
  <c r="E3556" i="13"/>
  <c r="E3568" i="13"/>
  <c r="G3568" i="13" s="1"/>
  <c r="E3580" i="13"/>
  <c r="E3604" i="13"/>
  <c r="E3616" i="13"/>
  <c r="G3616" i="13" s="1"/>
  <c r="E3628" i="13"/>
  <c r="E3640" i="13"/>
  <c r="E3760" i="13"/>
  <c r="E3772" i="13"/>
  <c r="E3784" i="13"/>
  <c r="G3784" i="13" s="1"/>
  <c r="E3796" i="13"/>
  <c r="E3820" i="13"/>
  <c r="E3832" i="13"/>
  <c r="G3832" i="13" s="1"/>
  <c r="E3844" i="13"/>
  <c r="E3856" i="13"/>
  <c r="E3868" i="13"/>
  <c r="G3868" i="13" s="1"/>
  <c r="E3880" i="13"/>
  <c r="E3892" i="13"/>
  <c r="E3904" i="13"/>
  <c r="E4000" i="13"/>
  <c r="G4000" i="13" s="1"/>
  <c r="E4012" i="13"/>
  <c r="E4024" i="13"/>
  <c r="E4036" i="13"/>
  <c r="E4072" i="13"/>
  <c r="E4084" i="13"/>
  <c r="G4084" i="13" s="1"/>
  <c r="E4096" i="13"/>
  <c r="E4108" i="13"/>
  <c r="E4120" i="13"/>
  <c r="E4132" i="13"/>
  <c r="G4132" i="13" s="1"/>
  <c r="E4144" i="13"/>
  <c r="E4264" i="13"/>
  <c r="E4276" i="13"/>
  <c r="E4903" i="13"/>
  <c r="E4904" i="13"/>
  <c r="E5010" i="13"/>
  <c r="E3815" i="13"/>
  <c r="E5003" i="13"/>
  <c r="E4993" i="13"/>
  <c r="E3412" i="13"/>
  <c r="E3664" i="13"/>
  <c r="E3676" i="13"/>
  <c r="E3688" i="13"/>
  <c r="E3700" i="13"/>
  <c r="G3700" i="13" s="1"/>
  <c r="E3712" i="13"/>
  <c r="E3724" i="13"/>
  <c r="E3736" i="13"/>
  <c r="E3916" i="13"/>
  <c r="G3916" i="13" s="1"/>
  <c r="E3928" i="13"/>
  <c r="E3940" i="13"/>
  <c r="E3952" i="13"/>
  <c r="E3964" i="13"/>
  <c r="E3976" i="13"/>
  <c r="E3988" i="13"/>
  <c r="E4168" i="13"/>
  <c r="G4168" i="13" s="1"/>
  <c r="E1907" i="13"/>
  <c r="E2471" i="13"/>
  <c r="E2582" i="13"/>
  <c r="E4141" i="13"/>
  <c r="E4057" i="13"/>
  <c r="E4967" i="13"/>
  <c r="E4973" i="13"/>
  <c r="E4979" i="13"/>
  <c r="E4985" i="13"/>
  <c r="E4483" i="13"/>
  <c r="E4398" i="13"/>
  <c r="E2672" i="13"/>
  <c r="E4920" i="13"/>
  <c r="E3603" i="13"/>
  <c r="E3579" i="13"/>
  <c r="E3919" i="13"/>
  <c r="G3919" i="13" s="1"/>
  <c r="E4040" i="13"/>
  <c r="G4040" i="13" s="1"/>
  <c r="E4851" i="13"/>
  <c r="E4557" i="13"/>
  <c r="E4004" i="13"/>
  <c r="G4004" i="13" s="1"/>
  <c r="E4283" i="13"/>
  <c r="E4526" i="13"/>
  <c r="E4453" i="13"/>
  <c r="E4502" i="13"/>
  <c r="E4465" i="13"/>
  <c r="E2998" i="13"/>
  <c r="E3400" i="13"/>
  <c r="G3400" i="13" s="1"/>
  <c r="E3424" i="13"/>
  <c r="E3436" i="13"/>
  <c r="E3448" i="13"/>
  <c r="E3460" i="13"/>
  <c r="E3472" i="13"/>
  <c r="E4990" i="13"/>
  <c r="E4259" i="13"/>
  <c r="G4259" i="13" s="1"/>
  <c r="E3506" i="13"/>
  <c r="E4551" i="13"/>
  <c r="E4722" i="13"/>
  <c r="E4312" i="13"/>
  <c r="E4336" i="13"/>
  <c r="E4477" i="13"/>
  <c r="E3894" i="13"/>
  <c r="E3445" i="13"/>
  <c r="G3445" i="13" s="1"/>
  <c r="E4471" i="13"/>
  <c r="E4857" i="13"/>
  <c r="E4821" i="13"/>
  <c r="E4428" i="13"/>
  <c r="E4802" i="13"/>
  <c r="E4618" i="13"/>
  <c r="E4753" i="13"/>
  <c r="E4520" i="13"/>
  <c r="E4252" i="13"/>
  <c r="E3394" i="13"/>
  <c r="G3394" i="13" s="1"/>
  <c r="E3482" i="13"/>
  <c r="G3482" i="13" s="1"/>
  <c r="E4392" i="13"/>
  <c r="E4422" i="13"/>
  <c r="E4612" i="13"/>
  <c r="E4545" i="13"/>
  <c r="E4496" i="13"/>
  <c r="E4628" i="13"/>
  <c r="E4156" i="13"/>
  <c r="E4833" i="13"/>
  <c r="E4271" i="13"/>
  <c r="E3433" i="13"/>
  <c r="E4747" i="13"/>
  <c r="E4569" i="13"/>
  <c r="E4016" i="13"/>
  <c r="E4048" i="13"/>
  <c r="G4048" i="13" s="1"/>
  <c r="E4997" i="13"/>
  <c r="E4295" i="13"/>
  <c r="E4808" i="13"/>
  <c r="E4863" i="13"/>
  <c r="E4827" i="13"/>
  <c r="E4606" i="13"/>
  <c r="E4539" i="13"/>
  <c r="E4514" i="13"/>
  <c r="E4490" i="13"/>
  <c r="E4981" i="13"/>
  <c r="E4416" i="13"/>
  <c r="E4839" i="13"/>
  <c r="E3567" i="13"/>
  <c r="G3567" i="13" s="1"/>
  <c r="E4814" i="13"/>
  <c r="E4575" i="13"/>
  <c r="E3494" i="13"/>
  <c r="E3591" i="13"/>
  <c r="E3943" i="13"/>
  <c r="E4796" i="13"/>
  <c r="E3931" i="13"/>
  <c r="E4637" i="13"/>
  <c r="E4704" i="13"/>
  <c r="E4600" i="13"/>
  <c r="E4459" i="13"/>
  <c r="E4729" i="13"/>
  <c r="E2292" i="13"/>
  <c r="E2358" i="13"/>
  <c r="E4970" i="13"/>
  <c r="E4976" i="13"/>
  <c r="E4982" i="13"/>
  <c r="E2783" i="13"/>
  <c r="E4966" i="13"/>
  <c r="E4972" i="13"/>
  <c r="E4978" i="13"/>
  <c r="E4984" i="13"/>
  <c r="E5000" i="13"/>
  <c r="E2700" i="13"/>
  <c r="E2707" i="13"/>
  <c r="E2713" i="13"/>
  <c r="E2719" i="13"/>
  <c r="E2725" i="13"/>
  <c r="E2731" i="13"/>
  <c r="E2737" i="13"/>
  <c r="E2743" i="13"/>
  <c r="E2749" i="13"/>
  <c r="E2902" i="13"/>
  <c r="E3229" i="13"/>
  <c r="E4345" i="13"/>
  <c r="E4351" i="13"/>
  <c r="E4363" i="13"/>
  <c r="E4369" i="13"/>
  <c r="E4340" i="13"/>
  <c r="E3406" i="13"/>
  <c r="E3418" i="13"/>
  <c r="E3430" i="13"/>
  <c r="E3442" i="13"/>
  <c r="G3442" i="13" s="1"/>
  <c r="E3454" i="13"/>
  <c r="E3466" i="13"/>
  <c r="E3478" i="13"/>
  <c r="E3490" i="13"/>
  <c r="E3502" i="13"/>
  <c r="E3514" i="13"/>
  <c r="E3526" i="13"/>
  <c r="G3526" i="13" s="1"/>
  <c r="E3538" i="13"/>
  <c r="E3550" i="13"/>
  <c r="E3562" i="13"/>
  <c r="E3574" i="13"/>
  <c r="G3574" i="13" s="1"/>
  <c r="E3586" i="13"/>
  <c r="E3598" i="13"/>
  <c r="E3610" i="13"/>
  <c r="G3610" i="13" s="1"/>
  <c r="E3622" i="13"/>
  <c r="E3634" i="13"/>
  <c r="E3646" i="13"/>
  <c r="E3742" i="13"/>
  <c r="G3742" i="13" s="1"/>
  <c r="E3754" i="13"/>
  <c r="E3766" i="13"/>
  <c r="E3778" i="13"/>
  <c r="E3790" i="13"/>
  <c r="G3790" i="13" s="1"/>
  <c r="E3802" i="13"/>
  <c r="E3814" i="13"/>
  <c r="E3826" i="13"/>
  <c r="G3826" i="13" s="1"/>
  <c r="E3838" i="13"/>
  <c r="E3850" i="13"/>
  <c r="E3862" i="13"/>
  <c r="E3874" i="13"/>
  <c r="G3874" i="13" s="1"/>
  <c r="E3886" i="13"/>
  <c r="E3898" i="13"/>
  <c r="E4006" i="13"/>
  <c r="E4018" i="13"/>
  <c r="E4030" i="13"/>
  <c r="E4042" i="13"/>
  <c r="G4042" i="13" s="1"/>
  <c r="E4054" i="13"/>
  <c r="E4066" i="13"/>
  <c r="E4090" i="13"/>
  <c r="G4090" i="13" s="1"/>
  <c r="E4102" i="13"/>
  <c r="E4114" i="13"/>
  <c r="E4126" i="13"/>
  <c r="G4126" i="13" s="1"/>
  <c r="E4138" i="13"/>
  <c r="E4162" i="13"/>
  <c r="E4174" i="13"/>
  <c r="G4174" i="13" s="1"/>
  <c r="E4186" i="13"/>
  <c r="E4198" i="13"/>
  <c r="E4210" i="13"/>
  <c r="E4222" i="13"/>
  <c r="E4234" i="13"/>
  <c r="E4246" i="13"/>
  <c r="E4258" i="13"/>
  <c r="G4258" i="13" s="1"/>
  <c r="E4270" i="13"/>
  <c r="E4282" i="13"/>
  <c r="E4294" i="13"/>
  <c r="E4306" i="13"/>
  <c r="G4306" i="13" s="1"/>
  <c r="E4330" i="13"/>
  <c r="E4991" i="13"/>
  <c r="E4992" i="13"/>
  <c r="E1756" i="13"/>
  <c r="E1857" i="13"/>
  <c r="E1911" i="13"/>
  <c r="E2028" i="13"/>
  <c r="E2076" i="13"/>
  <c r="E2121" i="13"/>
  <c r="E2205" i="13"/>
  <c r="E2241" i="13"/>
  <c r="E2262" i="13"/>
  <c r="E2268" i="13"/>
  <c r="E2328" i="13"/>
  <c r="E2364" i="13"/>
  <c r="E2376" i="13"/>
  <c r="E2398" i="13"/>
  <c r="E2439" i="13"/>
  <c r="E2457" i="13"/>
  <c r="E2463" i="13"/>
  <c r="E2475" i="13"/>
  <c r="E2487" i="13"/>
  <c r="E4987" i="13"/>
  <c r="E4988" i="13"/>
  <c r="E4994" i="13"/>
  <c r="E3779" i="13"/>
  <c r="E4627" i="13"/>
  <c r="E3888" i="13"/>
  <c r="E3840" i="13"/>
  <c r="E4646" i="13"/>
  <c r="E3925" i="13"/>
  <c r="E4119" i="13"/>
  <c r="E3560" i="13"/>
  <c r="E3803" i="13"/>
  <c r="E3864" i="13"/>
  <c r="E3985" i="13"/>
  <c r="E4022" i="13"/>
  <c r="E4034" i="13"/>
  <c r="E4131" i="13"/>
  <c r="G4131" i="13" s="1"/>
  <c r="E4216" i="13"/>
  <c r="G4216" i="13" s="1"/>
  <c r="E4505" i="13"/>
  <c r="E4523" i="13"/>
  <c r="E4542" i="13"/>
  <c r="E4566" i="13"/>
  <c r="E4585" i="13"/>
  <c r="E4621" i="13"/>
  <c r="E4640" i="13"/>
  <c r="E4713" i="13"/>
  <c r="E4732" i="13"/>
  <c r="E4750" i="13"/>
  <c r="E4787" i="13"/>
  <c r="E4866" i="13"/>
  <c r="E3670" i="13"/>
  <c r="E3730" i="13"/>
  <c r="E3512" i="13"/>
  <c r="E3755" i="13"/>
  <c r="E3900" i="13"/>
  <c r="E3949" i="13"/>
  <c r="E4058" i="13"/>
  <c r="E4228" i="13"/>
  <c r="E4480" i="13"/>
  <c r="E4499" i="13"/>
  <c r="E4517" i="13"/>
  <c r="E4554" i="13"/>
  <c r="E4597" i="13"/>
  <c r="E4615" i="13"/>
  <c r="E4634" i="13"/>
  <c r="E4652" i="13"/>
  <c r="E4670" i="13"/>
  <c r="E4683" i="13"/>
  <c r="E4726" i="13"/>
  <c r="E4744" i="13"/>
  <c r="E3658" i="13"/>
  <c r="G3658" i="13" s="1"/>
  <c r="E3682" i="13"/>
  <c r="E3706" i="13"/>
  <c r="E4083" i="13"/>
  <c r="G4083" i="13" s="1"/>
  <c r="E3791" i="13"/>
  <c r="E3828" i="13"/>
  <c r="G3828" i="13" s="1"/>
  <c r="E3961" i="13"/>
  <c r="G3961" i="13" s="1"/>
  <c r="E4046" i="13"/>
  <c r="G4046" i="13" s="1"/>
  <c r="E4107" i="13"/>
  <c r="E4180" i="13"/>
  <c r="E4192" i="13"/>
  <c r="E4240" i="13"/>
  <c r="E4493" i="13"/>
  <c r="E4529" i="13"/>
  <c r="E4560" i="13"/>
  <c r="E4578" i="13"/>
  <c r="E4591" i="13"/>
  <c r="E4603" i="13"/>
  <c r="E4658" i="13"/>
  <c r="E4677" i="13"/>
  <c r="E4719" i="13"/>
  <c r="E4738" i="13"/>
  <c r="E4756" i="13"/>
  <c r="E4848" i="13"/>
  <c r="E4860" i="13"/>
  <c r="E3694" i="13"/>
  <c r="E3718" i="13"/>
  <c r="E4695" i="13"/>
  <c r="E3743" i="13"/>
  <c r="G3743" i="13" s="1"/>
  <c r="E3876" i="13"/>
  <c r="G3876" i="13" s="1"/>
  <c r="E4143" i="13"/>
  <c r="E3548" i="13"/>
  <c r="E4070" i="13"/>
  <c r="E4095" i="13"/>
  <c r="E4204" i="13"/>
  <c r="E3767" i="13"/>
  <c r="E3913" i="13"/>
  <c r="G3913" i="13" s="1"/>
  <c r="E4548" i="13"/>
  <c r="E3852" i="13"/>
  <c r="E4572" i="13"/>
  <c r="E4912" i="13"/>
  <c r="E4957" i="13"/>
  <c r="E4963" i="13"/>
  <c r="E4958" i="13"/>
  <c r="E4964" i="13"/>
  <c r="E2263" i="13"/>
  <c r="E2269" i="13"/>
  <c r="E2275" i="13"/>
  <c r="E2281" i="13"/>
  <c r="E2287" i="13"/>
  <c r="E2293" i="13"/>
  <c r="E2299" i="13"/>
  <c r="E2305" i="13"/>
  <c r="E2311" i="13"/>
  <c r="E2317" i="13"/>
  <c r="E2323" i="13"/>
  <c r="E2329" i="13"/>
  <c r="E2335" i="13"/>
  <c r="E2341" i="13"/>
  <c r="E2347" i="13"/>
  <c r="E2353" i="13"/>
  <c r="E2359" i="13"/>
  <c r="E2365" i="13"/>
  <c r="E2371" i="13"/>
  <c r="E2377" i="13"/>
  <c r="E2383" i="13"/>
  <c r="E2395" i="13"/>
  <c r="E2416" i="13"/>
  <c r="E2422" i="13"/>
  <c r="E2428" i="13"/>
  <c r="E2434" i="13"/>
  <c r="E2440" i="13"/>
  <c r="E2446" i="13"/>
  <c r="E2452" i="13"/>
  <c r="E2458" i="13"/>
  <c r="E2470" i="13"/>
  <c r="E2476" i="13"/>
  <c r="E2482" i="13"/>
  <c r="E2494" i="13"/>
  <c r="E2500" i="13"/>
  <c r="E2512" i="13"/>
  <c r="E2518" i="13"/>
  <c r="E2524" i="13"/>
  <c r="E2530" i="13"/>
  <c r="E2536" i="13"/>
  <c r="E2542" i="13"/>
  <c r="E2546" i="13"/>
  <c r="E2551" i="13"/>
  <c r="E2569" i="13"/>
  <c r="E2581" i="13"/>
  <c r="E2587" i="13"/>
  <c r="E2599" i="13"/>
  <c r="E2611" i="13"/>
  <c r="E2623" i="13"/>
  <c r="E2629" i="13"/>
  <c r="E2635" i="13"/>
  <c r="E2671" i="13"/>
  <c r="E2734" i="13"/>
  <c r="E2740" i="13"/>
  <c r="E2840" i="13"/>
  <c r="E4331" i="13"/>
  <c r="E4959" i="13"/>
  <c r="E4127" i="13"/>
  <c r="G4127" i="13" s="1"/>
  <c r="E4139" i="13"/>
  <c r="E3958" i="13"/>
  <c r="G3958" i="13" s="1"/>
  <c r="E3970" i="13"/>
  <c r="E3982" i="13"/>
  <c r="E3994" i="13"/>
  <c r="E4043" i="13"/>
  <c r="G4043" i="13" s="1"/>
  <c r="E4055" i="13"/>
  <c r="E4067" i="13"/>
  <c r="E4948" i="13"/>
  <c r="E4954" i="13"/>
  <c r="E4960" i="13"/>
  <c r="E2424" i="13"/>
  <c r="E2430" i="13"/>
  <c r="E2436" i="13"/>
  <c r="E2442" i="13"/>
  <c r="E2448" i="13"/>
  <c r="E2454" i="13"/>
  <c r="E2460" i="13"/>
  <c r="E2466" i="13"/>
  <c r="E2478" i="13"/>
  <c r="E2484" i="13"/>
  <c r="E2490" i="13"/>
  <c r="E2496" i="13"/>
  <c r="E2508" i="13"/>
  <c r="E2514" i="13"/>
  <c r="E2520" i="13"/>
  <c r="E2526" i="13"/>
  <c r="E2532" i="13"/>
  <c r="E2538" i="13"/>
  <c r="E2552" i="13"/>
  <c r="E2559" i="13"/>
  <c r="E2565" i="13"/>
  <c r="E2571" i="13"/>
  <c r="E2577" i="13"/>
  <c r="E2583" i="13"/>
  <c r="E2595" i="13"/>
  <c r="E2601" i="13"/>
  <c r="E2607" i="13"/>
  <c r="E2613" i="13"/>
  <c r="E2619" i="13"/>
  <c r="E2631" i="13"/>
  <c r="E2643" i="13"/>
  <c r="E2661" i="13"/>
  <c r="E2667" i="13"/>
  <c r="E2679" i="13"/>
  <c r="E2685" i="13"/>
  <c r="E2691" i="13"/>
  <c r="E2712" i="13"/>
  <c r="E4431" i="13"/>
  <c r="E4438" i="13"/>
  <c r="E4444" i="13"/>
  <c r="E4450" i="13"/>
  <c r="E4456" i="13"/>
  <c r="E4462" i="13"/>
  <c r="E4468" i="13"/>
  <c r="E4474" i="13"/>
  <c r="E4925" i="13"/>
  <c r="E4931" i="13"/>
  <c r="E4937" i="13"/>
  <c r="E4955" i="13"/>
  <c r="E4961" i="13"/>
  <c r="E2846" i="13"/>
  <c r="E2864" i="13"/>
  <c r="E3034" i="13"/>
  <c r="E3036" i="13"/>
  <c r="E3054" i="13"/>
  <c r="E3060" i="13"/>
  <c r="E3066" i="13"/>
  <c r="E3073" i="13"/>
  <c r="E3122" i="13"/>
  <c r="E3128" i="13"/>
  <c r="E3134" i="13"/>
  <c r="E3147" i="13"/>
  <c r="E3153" i="13"/>
  <c r="E3177" i="13"/>
  <c r="E3196" i="13"/>
  <c r="E3208" i="13"/>
  <c r="E3227" i="13"/>
  <c r="E3239" i="13"/>
  <c r="E3258" i="13"/>
  <c r="E3270" i="13"/>
  <c r="E3282" i="13"/>
  <c r="E3296" i="13"/>
  <c r="E3308" i="13"/>
  <c r="E3327" i="13"/>
  <c r="E3345" i="13"/>
  <c r="E3370" i="13"/>
  <c r="E3376" i="13"/>
  <c r="E3388" i="13"/>
  <c r="E4373" i="13"/>
  <c r="E3438" i="13"/>
  <c r="G3438" i="13" s="1"/>
  <c r="E2755" i="13"/>
  <c r="E2761" i="13"/>
  <c r="E2767" i="13"/>
  <c r="E2773" i="13"/>
  <c r="E2779" i="13"/>
  <c r="E2785" i="13"/>
  <c r="E2791" i="13"/>
  <c r="E2797" i="13"/>
  <c r="E2888" i="13"/>
  <c r="E2894" i="13"/>
  <c r="E2900" i="13"/>
  <c r="E2906" i="13"/>
  <c r="E2912" i="13"/>
  <c r="E2918" i="13"/>
  <c r="E2924" i="13"/>
  <c r="E2930" i="13"/>
  <c r="E2942" i="13"/>
  <c r="E2948" i="13"/>
  <c r="E2954" i="13"/>
  <c r="E2960" i="13"/>
  <c r="E2966" i="13"/>
  <c r="E2978" i="13"/>
  <c r="E2984" i="13"/>
  <c r="E2988" i="13"/>
  <c r="E3028" i="13"/>
  <c r="E3022" i="13"/>
  <c r="E3016" i="13"/>
  <c r="E3010" i="13"/>
  <c r="E3004" i="13"/>
  <c r="E3070" i="13"/>
  <c r="E3618" i="13"/>
  <c r="G3618" i="13" s="1"/>
  <c r="E4343" i="13"/>
  <c r="E4349" i="13"/>
  <c r="E4355" i="13"/>
  <c r="E4367" i="13"/>
  <c r="E4385" i="13"/>
  <c r="E2724" i="13"/>
  <c r="E2742" i="13"/>
  <c r="E2784" i="13"/>
  <c r="E3566" i="13"/>
  <c r="G3566" i="13" s="1"/>
  <c r="E4943" i="13"/>
  <c r="E4949" i="13"/>
  <c r="E4950" i="13"/>
  <c r="E3860" i="13"/>
  <c r="E3508" i="13"/>
  <c r="E4509" i="13"/>
  <c r="E4491" i="13"/>
  <c r="E4472" i="13"/>
  <c r="E4945" i="13"/>
  <c r="E4951" i="13"/>
  <c r="E4946" i="13"/>
  <c r="E4952" i="13"/>
  <c r="E4947" i="13"/>
  <c r="E4953" i="13"/>
  <c r="E4938" i="13"/>
  <c r="E4927" i="13"/>
  <c r="E4933" i="13"/>
  <c r="E4939" i="13"/>
  <c r="E4928" i="13"/>
  <c r="E4934" i="13"/>
  <c r="E4940" i="13"/>
  <c r="E4929" i="13"/>
  <c r="E4935" i="13"/>
  <c r="E4941" i="13"/>
  <c r="E4614" i="13"/>
  <c r="E4626" i="13"/>
  <c r="E4718" i="13"/>
  <c r="E4930" i="13"/>
  <c r="E4936" i="13"/>
  <c r="E4942" i="13"/>
  <c r="E1485" i="13"/>
  <c r="E1640" i="13"/>
  <c r="E1580" i="13"/>
  <c r="E1526" i="13"/>
  <c r="E1778" i="13"/>
  <c r="E1847" i="13"/>
  <c r="E1859" i="13"/>
  <c r="E1877" i="13"/>
  <c r="E2006" i="13"/>
  <c r="E2012" i="13"/>
  <c r="E2036" i="13"/>
  <c r="E2090" i="13"/>
  <c r="E2141" i="13"/>
  <c r="E2177" i="13"/>
  <c r="E2342" i="13"/>
  <c r="E2360" i="13"/>
  <c r="E2384" i="13"/>
  <c r="E2399" i="13"/>
  <c r="E2417" i="13"/>
  <c r="E2423" i="13"/>
  <c r="E2441" i="13"/>
  <c r="E2447" i="13"/>
  <c r="E2636" i="13"/>
  <c r="E2711" i="13"/>
  <c r="E2723" i="13"/>
  <c r="E2747" i="13"/>
  <c r="E2753" i="13"/>
  <c r="E2759" i="13"/>
  <c r="E4917" i="13"/>
  <c r="E4918" i="13"/>
  <c r="E2765" i="13"/>
  <c r="E2771" i="13"/>
  <c r="E2777" i="13"/>
  <c r="E2789" i="13"/>
  <c r="E2795" i="13"/>
  <c r="E2801" i="13"/>
  <c r="E2807" i="13"/>
  <c r="E2813" i="13"/>
  <c r="E2819" i="13"/>
  <c r="E2825" i="13"/>
  <c r="E2831" i="13"/>
  <c r="E2837" i="13"/>
  <c r="E2841" i="13"/>
  <c r="E2852" i="13"/>
  <c r="E2858" i="13"/>
  <c r="E2870" i="13"/>
  <c r="E2876" i="13"/>
  <c r="E2882" i="13"/>
  <c r="E4639" i="13"/>
  <c r="E4645" i="13"/>
  <c r="E4657" i="13"/>
  <c r="E4663" i="13"/>
  <c r="E4669" i="13"/>
  <c r="E4682" i="13"/>
  <c r="E4688" i="13"/>
  <c r="E4694" i="13"/>
  <c r="E4700" i="13"/>
  <c r="E4706" i="13"/>
  <c r="E4712" i="13"/>
  <c r="E4773" i="13"/>
  <c r="E4779" i="13"/>
  <c r="E3402" i="13"/>
  <c r="G3402" i="13" s="1"/>
  <c r="E3450" i="13"/>
  <c r="E3462" i="13"/>
  <c r="E3474" i="13"/>
  <c r="E3486" i="13"/>
  <c r="G3486" i="13" s="1"/>
  <c r="E3498" i="13"/>
  <c r="E3510" i="13"/>
  <c r="E3534" i="13"/>
  <c r="E3558" i="13"/>
  <c r="E3570" i="13"/>
  <c r="G3570" i="13" s="1"/>
  <c r="E3582" i="13"/>
  <c r="E3594" i="13"/>
  <c r="E3642" i="13"/>
  <c r="E3654" i="13"/>
  <c r="G3654" i="13" s="1"/>
  <c r="E3678" i="13"/>
  <c r="E3690" i="13"/>
  <c r="E3702" i="13"/>
  <c r="G3702" i="13" s="1"/>
  <c r="E3714" i="13"/>
  <c r="E3726" i="13"/>
  <c r="E3750" i="13"/>
  <c r="E3762" i="13"/>
  <c r="E3774" i="13"/>
  <c r="E3786" i="13"/>
  <c r="G3786" i="13" s="1"/>
  <c r="E3798" i="13"/>
  <c r="E3810" i="13"/>
  <c r="E3834" i="13"/>
  <c r="E3846" i="13"/>
  <c r="E3858" i="13"/>
  <c r="E3870" i="13"/>
  <c r="G3870" i="13" s="1"/>
  <c r="E3906" i="13"/>
  <c r="E3918" i="13"/>
  <c r="G3918" i="13" s="1"/>
  <c r="E3930" i="13"/>
  <c r="E3942" i="13"/>
  <c r="E3954" i="13"/>
  <c r="G3954" i="13" s="1"/>
  <c r="E3966" i="13"/>
  <c r="E3990" i="13"/>
  <c r="E4014" i="13"/>
  <c r="E4026" i="13"/>
  <c r="E4038" i="13"/>
  <c r="E4050" i="13"/>
  <c r="E4062" i="13"/>
  <c r="E4074" i="13"/>
  <c r="E4086" i="13"/>
  <c r="G4086" i="13" s="1"/>
  <c r="E4098" i="13"/>
  <c r="E4122" i="13"/>
  <c r="E4146" i="13"/>
  <c r="E4170" i="13"/>
  <c r="G4170" i="13" s="1"/>
  <c r="E4194" i="13"/>
  <c r="E4218" i="13"/>
  <c r="G4218" i="13" s="1"/>
  <c r="E4230" i="13"/>
  <c r="E4242" i="13"/>
  <c r="E4278" i="13"/>
  <c r="E4302" i="13"/>
  <c r="G4302" i="13" s="1"/>
  <c r="E4379" i="13"/>
  <c r="E4177" i="13"/>
  <c r="G4177" i="13" s="1"/>
  <c r="E4225" i="13"/>
  <c r="E3290" i="13"/>
  <c r="E4361" i="13"/>
  <c r="E4864" i="13"/>
  <c r="E4766" i="13"/>
  <c r="E4754" i="13"/>
  <c r="E3523" i="13"/>
  <c r="G3523" i="13" s="1"/>
  <c r="E3535" i="13"/>
  <c r="E3547" i="13"/>
  <c r="E4922" i="13"/>
  <c r="E4785" i="13"/>
  <c r="E3427" i="13"/>
  <c r="E3439" i="13"/>
  <c r="G3439" i="13" s="1"/>
  <c r="E3475" i="13"/>
  <c r="E4791" i="13"/>
  <c r="E4852" i="13"/>
  <c r="E4286" i="13"/>
  <c r="E4797" i="13"/>
  <c r="E4760" i="13"/>
  <c r="E4338" i="13"/>
  <c r="E4274" i="13"/>
  <c r="E3667" i="13"/>
  <c r="E4915" i="13"/>
  <c r="E4031" i="13"/>
  <c r="E3691" i="13"/>
  <c r="E4092" i="13"/>
  <c r="E4007" i="13"/>
  <c r="E4834" i="13"/>
  <c r="E3652" i="13"/>
  <c r="G3652" i="13" s="1"/>
  <c r="E4134" i="13"/>
  <c r="G4134" i="13" s="1"/>
  <c r="E4158" i="13"/>
  <c r="E4916" i="13"/>
  <c r="E3946" i="13"/>
  <c r="E4116" i="13"/>
  <c r="E4262" i="13"/>
  <c r="G4262" i="13" s="1"/>
  <c r="E4858" i="13"/>
  <c r="E4736" i="13"/>
  <c r="E4254" i="13"/>
  <c r="G4254" i="13" s="1"/>
  <c r="E4135" i="13"/>
  <c r="E4159" i="13"/>
  <c r="E4803" i="13"/>
  <c r="E4846" i="13"/>
  <c r="E4840" i="13"/>
  <c r="E4189" i="13"/>
  <c r="E4039" i="13"/>
  <c r="G4039" i="13" s="1"/>
  <c r="E4051" i="13"/>
  <c r="E4063" i="13"/>
  <c r="E4075" i="13"/>
  <c r="E3882" i="13"/>
  <c r="E4919" i="13"/>
  <c r="E3934" i="13"/>
  <c r="E4828" i="13"/>
  <c r="E4822" i="13"/>
  <c r="E4201" i="13"/>
  <c r="E3679" i="13"/>
  <c r="E4748" i="13"/>
  <c r="E4730" i="13"/>
  <c r="E3871" i="13"/>
  <c r="G3871" i="13" s="1"/>
  <c r="E4923" i="13"/>
  <c r="E4906" i="13"/>
  <c r="E2803" i="13"/>
  <c r="E2809" i="13"/>
  <c r="E2815" i="13"/>
  <c r="E2821" i="13"/>
  <c r="E2827" i="13"/>
  <c r="E2833" i="13"/>
  <c r="E2839" i="13"/>
  <c r="E1517" i="13"/>
  <c r="E1497" i="13"/>
  <c r="E1491" i="13"/>
  <c r="E1479" i="13"/>
  <c r="E1473" i="13"/>
  <c r="E1467" i="13"/>
  <c r="E1461" i="13"/>
  <c r="E1455" i="13"/>
  <c r="E1449" i="13"/>
  <c r="E1443" i="13"/>
  <c r="E1437" i="13"/>
  <c r="E1431" i="13"/>
  <c r="E1425" i="13"/>
  <c r="E1413" i="13"/>
  <c r="E1407" i="13"/>
  <c r="E1401" i="13"/>
  <c r="E1395" i="13"/>
  <c r="E1377" i="13"/>
  <c r="E1371" i="13"/>
  <c r="E1656" i="13"/>
  <c r="E1652" i="13"/>
  <c r="E1634" i="13"/>
  <c r="E1628" i="13"/>
  <c r="E1622" i="13"/>
  <c r="E1616" i="13"/>
  <c r="E1610" i="13"/>
  <c r="E1604" i="13"/>
  <c r="E1598" i="13"/>
  <c r="E1592" i="13"/>
  <c r="E1586" i="13"/>
  <c r="E1574" i="13"/>
  <c r="E1568" i="13"/>
  <c r="E1562" i="13"/>
  <c r="E1556" i="13"/>
  <c r="E1550" i="13"/>
  <c r="E1544" i="13"/>
  <c r="E1538" i="13"/>
  <c r="E1532" i="13"/>
  <c r="E1520" i="13"/>
  <c r="E1811" i="13"/>
  <c r="E1806" i="13"/>
  <c r="E1802" i="13"/>
  <c r="E1796" i="13"/>
  <c r="E1790" i="13"/>
  <c r="E1784" i="13"/>
  <c r="E1772" i="13"/>
  <c r="E1766" i="13"/>
  <c r="E1760" i="13"/>
  <c r="E1754" i="13"/>
  <c r="E1748" i="13"/>
  <c r="E1742" i="13"/>
  <c r="E1736" i="13"/>
  <c r="E1730" i="13"/>
  <c r="E1724" i="13"/>
  <c r="E1718" i="13"/>
  <c r="E1712" i="13"/>
  <c r="E1706" i="13"/>
  <c r="E1700" i="13"/>
  <c r="E1694" i="13"/>
  <c r="E1688" i="13"/>
  <c r="E1682" i="13"/>
  <c r="E1676" i="13"/>
  <c r="E1670" i="13"/>
  <c r="E1817" i="13"/>
  <c r="E1823" i="13"/>
  <c r="E1829" i="13"/>
  <c r="E1835" i="13"/>
  <c r="E1841" i="13"/>
  <c r="E1853" i="13"/>
  <c r="E1865" i="13"/>
  <c r="E1871" i="13"/>
  <c r="E1883" i="13"/>
  <c r="E1889" i="13"/>
  <c r="E1895" i="13"/>
  <c r="E1901" i="13"/>
  <c r="E1913" i="13"/>
  <c r="E1919" i="13"/>
  <c r="E1925" i="13"/>
  <c r="E1931" i="13"/>
  <c r="E1937" i="13"/>
  <c r="E1943" i="13"/>
  <c r="E1949" i="13"/>
  <c r="E1953" i="13"/>
  <c r="E1958" i="13"/>
  <c r="E1964" i="13"/>
  <c r="E1970" i="13"/>
  <c r="E1976" i="13"/>
  <c r="E1982" i="13"/>
  <c r="E1988" i="13"/>
  <c r="E1994" i="13"/>
  <c r="E2000" i="13"/>
  <c r="E2018" i="13"/>
  <c r="E2024" i="13"/>
  <c r="E2030" i="13"/>
  <c r="E2042" i="13"/>
  <c r="E2048" i="13"/>
  <c r="E2054" i="13"/>
  <c r="E2060" i="13"/>
  <c r="E2066" i="13"/>
  <c r="E2072" i="13"/>
  <c r="E2078" i="13"/>
  <c r="E2084" i="13"/>
  <c r="E2096" i="13"/>
  <c r="E2100" i="13"/>
  <c r="E2105" i="13"/>
  <c r="E2111" i="13"/>
  <c r="E2117" i="13"/>
  <c r="E2123" i="13"/>
  <c r="E2129" i="13"/>
  <c r="E2135" i="13"/>
  <c r="E2147" i="13"/>
  <c r="E2153" i="13"/>
  <c r="E2159" i="13"/>
  <c r="E2165" i="13"/>
  <c r="E2171" i="13"/>
  <c r="E4907" i="13"/>
  <c r="E2183" i="13"/>
  <c r="E2189" i="13"/>
  <c r="E2195" i="13"/>
  <c r="E2201" i="13"/>
  <c r="E2207" i="13"/>
  <c r="E2213" i="13"/>
  <c r="E2219" i="13"/>
  <c r="E2231" i="13"/>
  <c r="E2237" i="13"/>
  <c r="E2243" i="13"/>
  <c r="E2252" i="13"/>
  <c r="E2257" i="13"/>
  <c r="E2264" i="13"/>
  <c r="E2270" i="13"/>
  <c r="E2276" i="13"/>
  <c r="E2282" i="13"/>
  <c r="E2288" i="13"/>
  <c r="E2294" i="13"/>
  <c r="E2300" i="13"/>
  <c r="E2306" i="13"/>
  <c r="E2312" i="13"/>
  <c r="E2318" i="13"/>
  <c r="E2324" i="13"/>
  <c r="E2330" i="13"/>
  <c r="E2336" i="13"/>
  <c r="E2348" i="13"/>
  <c r="E2354" i="13"/>
  <c r="E2366" i="13"/>
  <c r="E2372" i="13"/>
  <c r="E2378" i="13"/>
  <c r="E2390" i="13"/>
  <c r="E2404" i="13"/>
  <c r="E2411" i="13"/>
  <c r="E2429" i="13"/>
  <c r="E2435" i="13"/>
  <c r="E2453" i="13"/>
  <c r="E2459" i="13"/>
  <c r="E2465" i="13"/>
  <c r="E2477" i="13"/>
  <c r="E2483" i="13"/>
  <c r="E2489" i="13"/>
  <c r="E2495" i="13"/>
  <c r="E2501" i="13"/>
  <c r="E2507" i="13"/>
  <c r="E2513" i="13"/>
  <c r="E2519" i="13"/>
  <c r="E2525" i="13"/>
  <c r="E2531" i="13"/>
  <c r="E2537" i="13"/>
  <c r="E2543" i="13"/>
  <c r="E2558" i="13"/>
  <c r="E2564" i="13"/>
  <c r="E2570" i="13"/>
  <c r="E2576" i="13"/>
  <c r="E2588" i="13"/>
  <c r="E2594" i="13"/>
  <c r="E2600" i="13"/>
  <c r="E2606" i="13"/>
  <c r="E2612" i="13"/>
  <c r="E2618" i="13"/>
  <c r="E2624" i="13"/>
  <c r="E2630" i="13"/>
  <c r="E2642" i="13"/>
  <c r="E2648" i="13"/>
  <c r="E2654" i="13"/>
  <c r="E2660" i="13"/>
  <c r="E2666" i="13"/>
  <c r="E2678" i="13"/>
  <c r="E2684" i="13"/>
  <c r="E2690" i="13"/>
  <c r="E2694" i="13"/>
  <c r="E2699" i="13"/>
  <c r="E2705" i="13"/>
  <c r="E2717" i="13"/>
  <c r="E2729" i="13"/>
  <c r="E2735" i="13"/>
  <c r="E2741" i="13"/>
  <c r="E4908" i="13"/>
  <c r="E4909" i="13"/>
  <c r="E4921" i="13"/>
  <c r="E4924" i="13"/>
  <c r="E4913" i="13"/>
  <c r="E2368" i="13"/>
  <c r="E2374" i="13"/>
  <c r="E2380" i="13"/>
  <c r="E2386" i="13"/>
  <c r="E2392" i="13"/>
  <c r="E2396" i="13"/>
  <c r="E2401" i="13"/>
  <c r="E2407" i="13"/>
  <c r="E2413" i="13"/>
  <c r="E2419" i="13"/>
  <c r="E2425" i="13"/>
  <c r="E2431" i="13"/>
  <c r="E2437" i="13"/>
  <c r="E2443" i="13"/>
  <c r="E2449" i="13"/>
  <c r="E2455" i="13"/>
  <c r="E2461" i="13"/>
  <c r="E2467" i="13"/>
  <c r="E2473" i="13"/>
  <c r="E2479" i="13"/>
  <c r="E2485" i="13"/>
  <c r="E2491" i="13"/>
  <c r="E2497" i="13"/>
  <c r="E2503" i="13"/>
  <c r="E2509" i="13"/>
  <c r="E2521" i="13"/>
  <c r="E2539" i="13"/>
  <c r="E2548" i="13"/>
  <c r="E2560" i="13"/>
  <c r="E2566" i="13"/>
  <c r="E2572" i="13"/>
  <c r="E2578" i="13"/>
  <c r="E2584" i="13"/>
  <c r="E2590" i="13"/>
  <c r="E2596" i="13"/>
  <c r="E2602" i="13"/>
  <c r="E2608" i="13"/>
  <c r="E2614" i="13"/>
  <c r="E2620" i="13"/>
  <c r="E2626" i="13"/>
  <c r="E2632" i="13"/>
  <c r="E2638" i="13"/>
  <c r="E2644" i="13"/>
  <c r="E2650" i="13"/>
  <c r="E2656" i="13"/>
  <c r="E2662" i="13"/>
  <c r="E2668" i="13"/>
  <c r="E2674" i="13"/>
  <c r="E2680" i="13"/>
  <c r="E2686" i="13"/>
  <c r="E2695" i="13"/>
  <c r="E2854" i="13"/>
  <c r="E2860" i="13"/>
  <c r="E4481" i="13"/>
  <c r="E4518" i="13"/>
  <c r="E4905" i="13"/>
  <c r="E4910" i="13"/>
  <c r="E4150" i="13"/>
  <c r="E4078" i="13"/>
  <c r="E4911" i="13"/>
  <c r="E4914" i="13"/>
  <c r="E4854" i="13"/>
  <c r="E1512" i="13"/>
  <c r="E1419" i="13"/>
  <c r="E1389" i="13"/>
  <c r="E1383" i="13"/>
  <c r="E1661" i="13"/>
  <c r="E1646" i="13"/>
  <c r="E1459" i="13"/>
  <c r="E1776" i="13"/>
  <c r="E1722" i="13"/>
  <c r="E1686" i="13"/>
  <c r="E1831" i="13"/>
  <c r="E1939" i="13"/>
  <c r="E1951" i="13"/>
  <c r="E1966" i="13"/>
  <c r="E2032" i="13"/>
  <c r="E2050" i="13"/>
  <c r="E2056" i="13"/>
  <c r="E2068" i="13"/>
  <c r="E2102" i="13"/>
  <c r="E2155" i="13"/>
  <c r="E2185" i="13"/>
  <c r="E2272" i="13"/>
  <c r="E2362" i="13"/>
  <c r="E2866" i="13"/>
  <c r="E2872" i="13"/>
  <c r="E2878" i="13"/>
  <c r="E2884" i="13"/>
  <c r="E2890" i="13"/>
  <c r="E2896" i="13"/>
  <c r="E3178" i="13"/>
  <c r="E3038" i="13"/>
  <c r="E3044" i="13"/>
  <c r="E3050" i="13"/>
  <c r="E3056" i="13"/>
  <c r="E3062" i="13"/>
  <c r="E3068" i="13"/>
  <c r="E3075" i="13"/>
  <c r="E3081" i="13"/>
  <c r="E3087" i="13"/>
  <c r="E3093" i="13"/>
  <c r="E3099" i="13"/>
  <c r="E3105" i="13"/>
  <c r="E3112" i="13"/>
  <c r="E3118" i="13"/>
  <c r="E3124" i="13"/>
  <c r="E3130" i="13"/>
  <c r="E3136" i="13"/>
  <c r="E3143" i="13"/>
  <c r="E3149" i="13"/>
  <c r="E3155" i="13"/>
  <c r="E3161" i="13"/>
  <c r="E3167" i="13"/>
  <c r="E3173" i="13"/>
  <c r="E3180" i="13"/>
  <c r="E3186" i="13"/>
  <c r="E3192" i="13"/>
  <c r="E3198" i="13"/>
  <c r="E3204" i="13"/>
  <c r="E3210" i="13"/>
  <c r="E3217" i="13"/>
  <c r="E3223" i="13"/>
  <c r="E3235" i="13"/>
  <c r="E3241" i="13"/>
  <c r="E3247" i="13"/>
  <c r="E3254" i="13"/>
  <c r="E3260" i="13"/>
  <c r="E3266" i="13"/>
  <c r="E3272" i="13"/>
  <c r="E3278" i="13"/>
  <c r="E3284" i="13"/>
  <c r="E3292" i="13"/>
  <c r="E3298" i="13"/>
  <c r="E3304" i="13"/>
  <c r="E3310" i="13"/>
  <c r="E3316" i="13"/>
  <c r="E3323" i="13"/>
  <c r="E3329" i="13"/>
  <c r="E3335" i="13"/>
  <c r="E3341" i="13"/>
  <c r="E3347" i="13"/>
  <c r="E3353" i="13"/>
  <c r="E3360" i="13"/>
  <c r="E3366" i="13"/>
  <c r="E3372" i="13"/>
  <c r="E3378" i="13"/>
  <c r="E3384" i="13"/>
  <c r="E3390" i="13"/>
  <c r="E2916" i="13"/>
  <c r="E4734" i="13"/>
  <c r="E2850" i="13"/>
  <c r="E1617" i="13"/>
  <c r="E4565" i="13"/>
  <c r="E4571" i="13"/>
  <c r="E4577" i="13"/>
  <c r="E4584" i="13"/>
  <c r="E4590" i="13"/>
  <c r="E4596" i="13"/>
  <c r="E4608" i="13"/>
  <c r="E4823" i="13"/>
  <c r="E1373" i="13"/>
  <c r="E1612" i="13"/>
  <c r="E1606" i="13"/>
  <c r="E1594" i="13"/>
  <c r="E1570" i="13"/>
  <c r="E1812" i="13"/>
  <c r="E1768" i="13"/>
  <c r="E1696" i="13"/>
  <c r="E1690" i="13"/>
  <c r="E1684" i="13"/>
  <c r="E1815" i="13"/>
  <c r="E4818" i="13"/>
  <c r="E4825" i="13"/>
  <c r="E2908" i="13"/>
  <c r="E2914" i="13"/>
  <c r="E2920" i="13"/>
  <c r="E2926" i="13"/>
  <c r="E2932" i="13"/>
  <c r="E2938" i="13"/>
  <c r="E2944" i="13"/>
  <c r="E2950" i="13"/>
  <c r="E2956" i="13"/>
  <c r="E2962" i="13"/>
  <c r="E2968" i="13"/>
  <c r="E2974" i="13"/>
  <c r="E2980" i="13"/>
  <c r="E2986" i="13"/>
  <c r="E2990" i="13"/>
  <c r="E2995" i="13"/>
  <c r="E3032" i="13"/>
  <c r="E3026" i="13"/>
  <c r="E3020" i="13"/>
  <c r="E3014" i="13"/>
  <c r="E3008" i="13"/>
  <c r="E3002" i="13"/>
  <c r="E3214" i="13"/>
  <c r="E4784" i="13"/>
  <c r="E1821" i="13"/>
  <c r="E1827" i="13"/>
  <c r="E1833" i="13"/>
  <c r="E1839" i="13"/>
  <c r="E1845" i="13"/>
  <c r="E1851" i="13"/>
  <c r="E1863" i="13"/>
  <c r="E1869" i="13"/>
  <c r="E1875" i="13"/>
  <c r="E1881" i="13"/>
  <c r="E1887" i="13"/>
  <c r="E1893" i="13"/>
  <c r="E1899" i="13"/>
  <c r="E1905" i="13"/>
  <c r="E1917" i="13"/>
  <c r="E1923" i="13"/>
  <c r="E1929" i="13"/>
  <c r="E1941" i="13"/>
  <c r="E1947" i="13"/>
  <c r="E1974" i="13"/>
  <c r="E1980" i="13"/>
  <c r="E2040" i="13"/>
  <c r="E2070" i="13"/>
  <c r="E2082" i="13"/>
  <c r="E2094" i="13"/>
  <c r="E2108" i="13"/>
  <c r="E2127" i="13"/>
  <c r="E2133" i="13"/>
  <c r="E2157" i="13"/>
  <c r="E2181" i="13"/>
  <c r="E2187" i="13"/>
  <c r="E2193" i="13"/>
  <c r="E2199" i="13"/>
  <c r="E2211" i="13"/>
  <c r="E2217" i="13"/>
  <c r="E2223" i="13"/>
  <c r="E2229" i="13"/>
  <c r="E2235" i="13"/>
  <c r="E2247" i="13"/>
  <c r="E2274" i="13"/>
  <c r="E2280" i="13"/>
  <c r="E2286" i="13"/>
  <c r="E2298" i="13"/>
  <c r="E2304" i="13"/>
  <c r="E2310" i="13"/>
  <c r="E2316" i="13"/>
  <c r="E2322" i="13"/>
  <c r="E2334" i="13"/>
  <c r="E2340" i="13"/>
  <c r="E2346" i="13"/>
  <c r="E2352" i="13"/>
  <c r="E2370" i="13"/>
  <c r="E2382" i="13"/>
  <c r="E2394" i="13"/>
  <c r="E2403" i="13"/>
  <c r="E2409" i="13"/>
  <c r="E2415" i="13"/>
  <c r="E2421" i="13"/>
  <c r="E2427" i="13"/>
  <c r="E2445" i="13"/>
  <c r="E2451" i="13"/>
  <c r="E2469" i="13"/>
  <c r="E2481" i="13"/>
  <c r="E2493" i="13"/>
  <c r="E2499" i="13"/>
  <c r="E2505" i="13"/>
  <c r="E2517" i="13"/>
  <c r="E2529" i="13"/>
  <c r="E2541" i="13"/>
  <c r="E2550" i="13"/>
  <c r="E2556" i="13"/>
  <c r="E2562" i="13"/>
  <c r="E2574" i="13"/>
  <c r="E2592" i="13"/>
  <c r="E2604" i="13"/>
  <c r="E2610" i="13"/>
  <c r="E2622" i="13"/>
  <c r="E2628" i="13"/>
  <c r="E2856" i="13"/>
  <c r="E2862" i="13"/>
  <c r="E1370" i="13"/>
  <c r="E1962" i="13"/>
  <c r="E1691" i="13"/>
  <c r="E1685" i="13"/>
  <c r="E1679" i="13"/>
  <c r="E1673" i="13"/>
  <c r="E1820" i="13"/>
  <c r="E1826" i="13"/>
  <c r="E1832" i="13"/>
  <c r="E1838" i="13"/>
  <c r="E1844" i="13"/>
  <c r="E1850" i="13"/>
  <c r="E1856" i="13"/>
  <c r="E1862" i="13"/>
  <c r="E2045" i="13"/>
  <c r="E2075" i="13"/>
  <c r="E2081" i="13"/>
  <c r="E1509" i="13"/>
  <c r="E1505" i="13"/>
  <c r="E1493" i="13"/>
  <c r="E1481" i="13"/>
  <c r="E1457" i="13"/>
  <c r="E3401" i="13"/>
  <c r="G3401" i="13" s="1"/>
  <c r="E3413" i="13"/>
  <c r="E3425" i="13"/>
  <c r="E3437" i="13"/>
  <c r="G3437" i="13" s="1"/>
  <c r="E3449" i="13"/>
  <c r="E3461" i="13"/>
  <c r="E3473" i="13"/>
  <c r="E3497" i="13"/>
  <c r="E3509" i="13"/>
  <c r="E3521" i="13"/>
  <c r="E3533" i="13"/>
  <c r="E3545" i="13"/>
  <c r="E3557" i="13"/>
  <c r="E3569" i="13"/>
  <c r="G3569" i="13" s="1"/>
  <c r="E3581" i="13"/>
  <c r="E3593" i="13"/>
  <c r="E3605" i="13"/>
  <c r="E3617" i="13"/>
  <c r="G3617" i="13" s="1"/>
  <c r="E3629" i="13"/>
  <c r="E3641" i="13"/>
  <c r="E3653" i="13"/>
  <c r="G3653" i="13" s="1"/>
  <c r="E3665" i="13"/>
  <c r="E3677" i="13"/>
  <c r="E3689" i="13"/>
  <c r="E3701" i="13"/>
  <c r="G3701" i="13" s="1"/>
  <c r="E3713" i="13"/>
  <c r="E3725" i="13"/>
  <c r="E3737" i="13"/>
  <c r="E3749" i="13"/>
  <c r="E3761" i="13"/>
  <c r="E3773" i="13"/>
  <c r="E3785" i="13"/>
  <c r="G3785" i="13" s="1"/>
  <c r="E3797" i="13"/>
  <c r="E3821" i="13"/>
  <c r="E3833" i="13"/>
  <c r="G3833" i="13" s="1"/>
  <c r="E3845" i="13"/>
  <c r="E3857" i="13"/>
  <c r="E3869" i="13"/>
  <c r="G3869" i="13" s="1"/>
  <c r="E3881" i="13"/>
  <c r="E3893" i="13"/>
  <c r="E3905" i="13"/>
  <c r="E3917" i="13"/>
  <c r="G3917" i="13" s="1"/>
  <c r="E3929" i="13"/>
  <c r="E3941" i="13"/>
  <c r="E3953" i="13"/>
  <c r="G3953" i="13" s="1"/>
  <c r="E3965" i="13"/>
  <c r="E3977" i="13"/>
  <c r="E3989" i="13"/>
  <c r="E4001" i="13"/>
  <c r="G4001" i="13" s="1"/>
  <c r="E4013" i="13"/>
  <c r="E4025" i="13"/>
  <c r="E4037" i="13"/>
  <c r="E4049" i="13"/>
  <c r="E4061" i="13"/>
  <c r="E4085" i="13"/>
  <c r="G4085" i="13" s="1"/>
  <c r="E4097" i="13"/>
  <c r="E4109" i="13"/>
  <c r="E4121" i="13"/>
  <c r="E4133" i="13"/>
  <c r="G4133" i="13" s="1"/>
  <c r="E4145" i="13"/>
  <c r="E4157" i="13"/>
  <c r="E4169" i="13"/>
  <c r="G4169" i="13" s="1"/>
  <c r="E4181" i="13"/>
  <c r="E4193" i="13"/>
  <c r="E4205" i="13"/>
  <c r="E4241" i="13"/>
  <c r="E4265" i="13"/>
  <c r="E4289" i="13"/>
  <c r="E4301" i="13"/>
  <c r="G4301" i="13" s="1"/>
  <c r="E4313" i="13"/>
  <c r="E4325" i="13"/>
  <c r="E4337" i="13"/>
  <c r="E4624" i="13"/>
  <c r="E4631" i="13"/>
  <c r="E4751" i="13"/>
  <c r="E4757" i="13"/>
  <c r="E4775" i="13"/>
  <c r="E2087" i="13"/>
  <c r="E2093" i="13"/>
  <c r="E2099" i="13"/>
  <c r="E2114" i="13"/>
  <c r="E2120" i="13"/>
  <c r="E2126" i="13"/>
  <c r="E2132" i="13"/>
  <c r="E2138" i="13"/>
  <c r="E2144" i="13"/>
  <c r="E2150" i="13"/>
  <c r="E2156" i="13"/>
  <c r="E2162" i="13"/>
  <c r="E2174" i="13"/>
  <c r="E2186" i="13"/>
  <c r="E2192" i="13"/>
  <c r="E2198" i="13"/>
  <c r="E2204" i="13"/>
  <c r="E2216" i="13"/>
  <c r="E2222" i="13"/>
  <c r="E2228" i="13"/>
  <c r="E2234" i="13"/>
  <c r="E2240" i="13"/>
  <c r="E2246" i="13"/>
  <c r="E2255" i="13"/>
  <c r="E2261" i="13"/>
  <c r="E2273" i="13"/>
  <c r="E2279" i="13"/>
  <c r="E2285" i="13"/>
  <c r="E2303" i="13"/>
  <c r="E2309" i="13"/>
  <c r="E2315" i="13"/>
  <c r="E2321" i="13"/>
  <c r="E2327" i="13"/>
  <c r="E2333" i="13"/>
  <c r="E2339" i="13"/>
  <c r="E2345" i="13"/>
  <c r="E2351" i="13"/>
  <c r="E2363" i="13"/>
  <c r="E2369" i="13"/>
  <c r="E2381" i="13"/>
  <c r="E2387" i="13"/>
  <c r="E2402" i="13"/>
  <c r="E2408" i="13"/>
  <c r="E2414" i="13"/>
  <c r="E2420" i="13"/>
  <c r="E2426" i="13"/>
  <c r="E2432" i="13"/>
  <c r="E2438" i="13"/>
  <c r="E2450" i="13"/>
  <c r="E2456" i="13"/>
  <c r="E2462" i="13"/>
  <c r="E2504" i="13"/>
  <c r="E2516" i="13"/>
  <c r="E2522" i="13"/>
  <c r="E2528" i="13"/>
  <c r="E2534" i="13"/>
  <c r="E2544" i="13"/>
  <c r="E2549" i="13"/>
  <c r="E2561" i="13"/>
  <c r="E2567" i="13"/>
  <c r="E2579" i="13"/>
  <c r="E2585" i="13"/>
  <c r="E2591" i="13"/>
  <c r="E2597" i="13"/>
  <c r="E2615" i="13"/>
  <c r="E2627" i="13"/>
  <c r="E2645" i="13"/>
  <c r="E2651" i="13"/>
  <c r="E2657" i="13"/>
  <c r="E2663" i="13"/>
  <c r="E2681" i="13"/>
  <c r="E4673" i="13"/>
  <c r="E4680" i="13"/>
  <c r="E4686" i="13"/>
  <c r="E4692" i="13"/>
  <c r="E4698" i="13"/>
  <c r="E4710" i="13"/>
  <c r="E4716" i="13"/>
  <c r="E1445" i="13"/>
  <c r="E1433" i="13"/>
  <c r="E1421" i="13"/>
  <c r="E1415" i="13"/>
  <c r="E1403" i="13"/>
  <c r="E1397" i="13"/>
  <c r="E1385" i="13"/>
  <c r="E1379" i="13"/>
  <c r="E4741" i="13"/>
  <c r="E4350" i="13"/>
  <c r="E4362" i="13"/>
  <c r="E4368" i="13"/>
  <c r="E4374" i="13"/>
  <c r="E4820" i="13"/>
  <c r="E4389" i="13"/>
  <c r="E4395" i="13"/>
  <c r="E4401" i="13"/>
  <c r="E4407" i="13"/>
  <c r="E2816" i="13"/>
  <c r="E4375" i="13"/>
  <c r="E4381" i="13"/>
  <c r="E4387" i="13"/>
  <c r="E4396" i="13"/>
  <c r="E4402" i="13"/>
  <c r="E4408" i="13"/>
  <c r="E4609" i="13"/>
  <c r="E4674" i="13"/>
  <c r="E4752" i="13"/>
  <c r="E4776" i="13"/>
  <c r="E4788" i="13"/>
  <c r="E3788" i="13"/>
  <c r="G3788" i="13" s="1"/>
  <c r="E3944" i="13"/>
  <c r="E3657" i="13"/>
  <c r="G3657" i="13" s="1"/>
  <c r="E4147" i="13"/>
  <c r="E3692" i="13"/>
  <c r="E4805" i="13"/>
  <c r="E4661" i="13"/>
  <c r="E4386" i="13"/>
  <c r="E4793" i="13"/>
  <c r="E4559" i="13"/>
  <c r="E4473" i="13"/>
  <c r="E4449" i="13"/>
  <c r="E4356" i="13"/>
  <c r="E4504" i="13"/>
  <c r="E4745" i="13"/>
  <c r="E4229" i="13"/>
  <c r="E4619" i="13"/>
  <c r="E4655" i="13"/>
  <c r="E4217" i="13"/>
  <c r="G4217" i="13" s="1"/>
  <c r="E4277" i="13"/>
  <c r="E4824" i="13"/>
  <c r="E4344" i="13"/>
  <c r="E4811" i="13"/>
  <c r="E3559" i="13"/>
  <c r="E3897" i="13"/>
  <c r="E4638" i="13"/>
  <c r="E4541" i="13"/>
  <c r="E4253" i="13"/>
  <c r="E3608" i="13"/>
  <c r="E4324" i="13"/>
  <c r="E4528" i="13"/>
  <c r="E4455" i="13"/>
  <c r="E4028" i="13"/>
  <c r="E4088" i="13"/>
  <c r="G4088" i="13" s="1"/>
  <c r="E4689" i="13"/>
  <c r="E4701" i="13"/>
  <c r="E4707" i="13"/>
  <c r="E3395" i="13"/>
  <c r="G3395" i="13" s="1"/>
  <c r="E4768" i="13"/>
  <c r="E4667" i="13"/>
  <c r="E4625" i="13"/>
  <c r="E4781" i="13"/>
  <c r="E4467" i="13"/>
  <c r="E3932" i="13"/>
  <c r="E4206" i="13"/>
  <c r="E4195" i="13"/>
  <c r="E4799" i="13"/>
  <c r="E4553" i="13"/>
  <c r="E3825" i="13"/>
  <c r="G3825" i="13" s="1"/>
  <c r="E4300" i="13"/>
  <c r="G4300" i="13" s="1"/>
  <c r="E4111" i="13"/>
  <c r="E4380" i="13"/>
  <c r="E4728" i="13"/>
  <c r="E4535" i="13"/>
  <c r="E4443" i="13"/>
  <c r="E4123" i="13"/>
  <c r="E4632" i="13"/>
  <c r="E4762" i="13"/>
  <c r="E4570" i="13"/>
  <c r="E4583" i="13"/>
  <c r="E4589" i="13"/>
  <c r="E4607" i="13"/>
  <c r="E4613" i="13"/>
  <c r="E4184" i="13"/>
  <c r="E4516" i="13"/>
  <c r="E3680" i="13"/>
  <c r="E3764" i="13"/>
  <c r="E4100" i="13"/>
  <c r="E4266" i="13"/>
  <c r="E3776" i="13"/>
  <c r="E4288" i="13"/>
  <c r="E4817" i="13"/>
  <c r="E4430" i="13"/>
  <c r="E4649" i="13"/>
  <c r="E4461" i="13"/>
  <c r="E4498" i="13"/>
  <c r="E4510" i="13"/>
  <c r="E4522" i="13"/>
  <c r="E3500" i="13"/>
  <c r="E4290" i="13"/>
  <c r="E4314" i="13"/>
  <c r="E4326" i="13"/>
  <c r="E4357" i="13"/>
  <c r="E4388" i="13"/>
  <c r="E4763" i="13"/>
  <c r="E4769" i="13"/>
  <c r="E4782" i="13"/>
  <c r="E4800" i="13"/>
  <c r="E4806" i="13"/>
  <c r="E4413" i="13"/>
  <c r="E4419" i="13"/>
  <c r="E4425" i="13"/>
  <c r="E4735" i="13"/>
  <c r="E4479" i="13"/>
  <c r="E4830" i="13"/>
  <c r="E4115" i="13"/>
  <c r="E4151" i="13"/>
  <c r="E4723" i="13"/>
  <c r="E3451" i="13"/>
  <c r="E3854" i="13"/>
  <c r="E3937" i="13"/>
  <c r="E3973" i="13"/>
  <c r="E3998" i="13"/>
  <c r="G3998" i="13" s="1"/>
  <c r="E4010" i="13"/>
  <c r="E4080" i="13"/>
  <c r="E3910" i="13"/>
  <c r="G3910" i="13" s="1"/>
  <c r="E4104" i="13"/>
  <c r="E4836" i="13"/>
  <c r="E3831" i="13"/>
  <c r="G3831" i="13" s="1"/>
  <c r="E4664" i="13"/>
  <c r="E4842" i="13"/>
  <c r="E3403" i="13"/>
  <c r="G3403" i="13" s="1"/>
  <c r="E4647" i="13"/>
  <c r="E4659" i="13"/>
  <c r="E3463" i="13"/>
  <c r="E3511" i="13"/>
  <c r="E4486" i="13"/>
  <c r="E3572" i="13"/>
  <c r="G3572" i="13" s="1"/>
  <c r="E3666" i="13"/>
  <c r="E3606" i="13"/>
  <c r="E3655" i="13"/>
  <c r="G3655" i="13" s="1"/>
  <c r="E4534" i="13"/>
  <c r="E4540" i="13"/>
  <c r="E4552" i="13"/>
  <c r="E3584" i="13"/>
  <c r="E3415" i="13"/>
  <c r="E4163" i="13"/>
  <c r="E4492" i="13"/>
  <c r="E3595" i="13"/>
  <c r="E3019" i="13"/>
  <c r="E3250" i="13"/>
  <c r="E3082" i="13"/>
  <c r="E3094" i="13"/>
  <c r="E3100" i="13"/>
  <c r="E3242" i="13"/>
  <c r="E3299" i="13"/>
  <c r="E3379" i="13"/>
  <c r="E2389" i="13"/>
  <c r="E2659" i="13"/>
  <c r="E2677" i="13"/>
  <c r="E4447" i="13"/>
  <c r="E2967" i="13"/>
  <c r="E1727" i="13"/>
  <c r="E4859" i="13"/>
  <c r="E3488" i="13"/>
  <c r="G3488" i="13" s="1"/>
  <c r="E4765" i="13"/>
  <c r="E4309" i="13"/>
  <c r="E4434" i="13"/>
  <c r="E4441" i="13"/>
  <c r="E3922" i="13"/>
  <c r="E4536" i="13"/>
  <c r="E4176" i="13"/>
  <c r="G4176" i="13" s="1"/>
  <c r="E4865" i="13"/>
  <c r="E3842" i="13"/>
  <c r="E4642" i="13"/>
  <c r="E2258" i="13"/>
  <c r="E2554" i="13"/>
  <c r="E1469" i="13"/>
  <c r="E1439" i="13"/>
  <c r="E1427" i="13"/>
  <c r="E1409" i="13"/>
  <c r="E1391" i="13"/>
  <c r="E1663" i="13"/>
  <c r="E1654" i="13"/>
  <c r="E1648" i="13"/>
  <c r="E1642" i="13"/>
  <c r="E1636" i="13"/>
  <c r="E1630" i="13"/>
  <c r="E1588" i="13"/>
  <c r="E1582" i="13"/>
  <c r="E1558" i="13"/>
  <c r="E1534" i="13"/>
  <c r="E1522" i="13"/>
  <c r="E1786" i="13"/>
  <c r="E1780" i="13"/>
  <c r="E1774" i="13"/>
  <c r="E1750" i="13"/>
  <c r="E1738" i="13"/>
  <c r="E1732" i="13"/>
  <c r="E1726" i="13"/>
  <c r="E1720" i="13"/>
  <c r="E1714" i="13"/>
  <c r="E1708" i="13"/>
  <c r="E1702" i="13"/>
  <c r="E1678" i="13"/>
  <c r="E1672" i="13"/>
  <c r="E1935" i="13"/>
  <c r="E1956" i="13"/>
  <c r="E1961" i="13"/>
  <c r="E1968" i="13"/>
  <c r="E1986" i="13"/>
  <c r="E1992" i="13"/>
  <c r="E1998" i="13"/>
  <c r="E2004" i="13"/>
  <c r="E2010" i="13"/>
  <c r="E2016" i="13"/>
  <c r="E2022" i="13"/>
  <c r="E2034" i="13"/>
  <c r="E2046" i="13"/>
  <c r="E2052" i="13"/>
  <c r="E2058" i="13"/>
  <c r="E2064" i="13"/>
  <c r="E2088" i="13"/>
  <c r="E2103" i="13"/>
  <c r="E2115" i="13"/>
  <c r="E2139" i="13"/>
  <c r="E2145" i="13"/>
  <c r="E2151" i="13"/>
  <c r="E2163" i="13"/>
  <c r="E2169" i="13"/>
  <c r="E2175" i="13"/>
  <c r="E2952" i="13"/>
  <c r="E2972" i="13"/>
  <c r="E2993" i="13"/>
  <c r="E3302" i="13"/>
  <c r="E2994" i="13"/>
  <c r="E1518" i="13"/>
  <c r="E1483" i="13"/>
  <c r="E1435" i="13"/>
  <c r="E1507" i="13"/>
  <c r="E1501" i="13"/>
  <c r="E1495" i="13"/>
  <c r="E1471" i="13"/>
  <c r="E1453" i="13"/>
  <c r="E1447" i="13"/>
  <c r="E1441" i="13"/>
  <c r="E1429" i="13"/>
  <c r="E1423" i="13"/>
  <c r="E1417" i="13"/>
  <c r="E1411" i="13"/>
  <c r="E1405" i="13"/>
  <c r="E1399" i="13"/>
  <c r="E1393" i="13"/>
  <c r="E1387" i="13"/>
  <c r="E1381" i="13"/>
  <c r="E1375" i="13"/>
  <c r="E1664" i="13"/>
  <c r="E1659" i="13"/>
  <c r="E1650" i="13"/>
  <c r="E1644" i="13"/>
  <c r="E1638" i="13"/>
  <c r="E1632" i="13"/>
  <c r="E1626" i="13"/>
  <c r="E1620" i="13"/>
  <c r="E1614" i="13"/>
  <c r="E1608" i="13"/>
  <c r="E1602" i="13"/>
  <c r="E1596" i="13"/>
  <c r="E1590" i="13"/>
  <c r="E1584" i="13"/>
  <c r="E1578" i="13"/>
  <c r="E1572" i="13"/>
  <c r="E1566" i="13"/>
  <c r="E1560" i="13"/>
  <c r="E1554" i="13"/>
  <c r="E1548" i="13"/>
  <c r="E1542" i="13"/>
  <c r="E1536" i="13"/>
  <c r="E1530" i="13"/>
  <c r="E1524" i="13"/>
  <c r="E1666" i="13"/>
  <c r="E1809" i="13"/>
  <c r="E1804" i="13"/>
  <c r="E1800" i="13"/>
  <c r="E1794" i="13"/>
  <c r="E1788" i="13"/>
  <c r="E1782" i="13"/>
  <c r="E1770" i="13"/>
  <c r="E1764" i="13"/>
  <c r="E1758" i="13"/>
  <c r="E1752" i="13"/>
  <c r="E1746" i="13"/>
  <c r="E1740" i="13"/>
  <c r="E1734" i="13"/>
  <c r="E1728" i="13"/>
  <c r="E1716" i="13"/>
  <c r="E1710" i="13"/>
  <c r="E1704" i="13"/>
  <c r="E1698" i="13"/>
  <c r="E1692" i="13"/>
  <c r="E1680" i="13"/>
  <c r="E1674" i="13"/>
  <c r="E1668" i="13"/>
  <c r="E1819" i="13"/>
  <c r="E1825" i="13"/>
  <c r="E1837" i="13"/>
  <c r="E1843" i="13"/>
  <c r="E1849" i="13"/>
  <c r="E1855" i="13"/>
  <c r="E1861" i="13"/>
  <c r="E1867" i="13"/>
  <c r="E1873" i="13"/>
  <c r="E1879" i="13"/>
  <c r="E1885" i="13"/>
  <c r="E1891" i="13"/>
  <c r="E1897" i="13"/>
  <c r="E1903" i="13"/>
  <c r="E1909" i="13"/>
  <c r="E1915" i="13"/>
  <c r="E1921" i="13"/>
  <c r="E1927" i="13"/>
  <c r="E1933" i="13"/>
  <c r="E1945" i="13"/>
  <c r="E1972" i="13"/>
  <c r="E1978" i="13"/>
  <c r="E1984" i="13"/>
  <c r="E1990" i="13"/>
  <c r="E1996" i="13"/>
  <c r="E2002" i="13"/>
  <c r="E2008" i="13"/>
  <c r="E2014" i="13"/>
  <c r="E2020" i="13"/>
  <c r="E2026" i="13"/>
  <c r="E2038" i="13"/>
  <c r="E2044" i="13"/>
  <c r="E2062" i="13"/>
  <c r="E2074" i="13"/>
  <c r="E2080" i="13"/>
  <c r="E2086" i="13"/>
  <c r="E2092" i="13"/>
  <c r="E2098" i="13"/>
  <c r="E2107" i="13"/>
  <c r="E2113" i="13"/>
  <c r="E2119" i="13"/>
  <c r="E2125" i="13"/>
  <c r="E2131" i="13"/>
  <c r="E2137" i="13"/>
  <c r="E2143" i="13"/>
  <c r="E2149" i="13"/>
  <c r="E2161" i="13"/>
  <c r="E2167" i="13"/>
  <c r="E2173" i="13"/>
  <c r="E2179" i="13"/>
  <c r="E2191" i="13"/>
  <c r="E2197" i="13"/>
  <c r="E2203" i="13"/>
  <c r="E2209" i="13"/>
  <c r="E2215" i="13"/>
  <c r="E2221" i="13"/>
  <c r="E2227" i="13"/>
  <c r="E2233" i="13"/>
  <c r="E2239" i="13"/>
  <c r="E2245" i="13"/>
  <c r="E2249" i="13"/>
  <c r="E2254" i="13"/>
  <c r="E2260" i="13"/>
  <c r="E2266" i="13"/>
  <c r="E2278" i="13"/>
  <c r="E2284" i="13"/>
  <c r="E2290" i="13"/>
  <c r="E2296" i="13"/>
  <c r="E2302" i="13"/>
  <c r="E2308" i="13"/>
  <c r="E2314" i="13"/>
  <c r="E2320" i="13"/>
  <c r="E2326" i="13"/>
  <c r="E2332" i="13"/>
  <c r="E2338" i="13"/>
  <c r="E2344" i="13"/>
  <c r="E2350" i="13"/>
  <c r="E2356" i="13"/>
  <c r="E1482" i="13"/>
  <c r="E1464" i="13"/>
  <c r="E1458" i="13"/>
  <c r="E1452" i="13"/>
  <c r="E1446" i="13"/>
  <c r="E1440" i="13"/>
  <c r="E1434" i="13"/>
  <c r="E1428" i="13"/>
  <c r="E1422" i="13"/>
  <c r="E1416" i="13"/>
  <c r="E1410" i="13"/>
  <c r="E1404" i="13"/>
  <c r="E1398" i="13"/>
  <c r="E1392" i="13"/>
  <c r="E1386" i="13"/>
  <c r="E1380" i="13"/>
  <c r="E1374" i="13"/>
  <c r="E1553" i="13"/>
  <c r="E1547" i="13"/>
  <c r="E1541" i="13"/>
  <c r="E1535" i="13"/>
  <c r="E1529" i="13"/>
  <c r="E1523" i="13"/>
  <c r="E1697" i="13"/>
  <c r="E1868" i="13"/>
  <c r="E1874" i="13"/>
  <c r="E1880" i="13"/>
  <c r="E1886" i="13"/>
  <c r="E1892" i="13"/>
  <c r="E1898" i="13"/>
  <c r="E1904" i="13"/>
  <c r="E1910" i="13"/>
  <c r="E1916" i="13"/>
  <c r="E1922" i="13"/>
  <c r="E1928" i="13"/>
  <c r="E1934" i="13"/>
  <c r="E1940" i="13"/>
  <c r="E1946" i="13"/>
  <c r="E1955" i="13"/>
  <c r="E1960" i="13"/>
  <c r="E1967" i="13"/>
  <c r="E1973" i="13"/>
  <c r="E1979" i="13"/>
  <c r="E1985" i="13"/>
  <c r="E1991" i="13"/>
  <c r="E1997" i="13"/>
  <c r="E2003" i="13"/>
  <c r="E2009" i="13"/>
  <c r="E2015" i="13"/>
  <c r="E2021" i="13"/>
  <c r="E2027" i="13"/>
  <c r="E2033" i="13"/>
  <c r="E2039" i="13"/>
  <c r="E2051" i="13"/>
  <c r="E2057" i="13"/>
  <c r="E2063" i="13"/>
  <c r="E2069" i="13"/>
  <c r="E4543" i="13"/>
  <c r="E4563" i="13"/>
  <c r="E2511" i="13"/>
  <c r="E2535" i="13"/>
  <c r="E2598" i="13"/>
  <c r="E3809" i="13"/>
  <c r="E4073" i="13"/>
  <c r="E4742" i="13"/>
  <c r="E1494" i="13"/>
  <c r="E1488" i="13"/>
  <c r="E2406" i="13"/>
  <c r="E2702" i="13"/>
  <c r="E2922" i="13"/>
  <c r="E2964" i="13"/>
  <c r="E3405" i="13"/>
  <c r="E3417" i="13"/>
  <c r="E3429" i="13"/>
  <c r="E3441" i="13"/>
  <c r="G3441" i="13" s="1"/>
  <c r="E3453" i="13"/>
  <c r="E3465" i="13"/>
  <c r="E3477" i="13"/>
  <c r="E3489" i="13"/>
  <c r="G3489" i="13" s="1"/>
  <c r="E3501" i="13"/>
  <c r="E3513" i="13"/>
  <c r="E3525" i="13"/>
  <c r="G3525" i="13" s="1"/>
  <c r="E3537" i="13"/>
  <c r="E3549" i="13"/>
  <c r="E3561" i="13"/>
  <c r="E3573" i="13"/>
  <c r="G3573" i="13" s="1"/>
  <c r="E3585" i="13"/>
  <c r="E3597" i="13"/>
  <c r="E3609" i="13"/>
  <c r="G3609" i="13" s="1"/>
  <c r="E3621" i="13"/>
  <c r="E3633" i="13"/>
  <c r="E3645" i="13"/>
  <c r="E3669" i="13"/>
  <c r="E3681" i="13"/>
  <c r="E3693" i="13"/>
  <c r="E3705" i="13"/>
  <c r="E3717" i="13"/>
  <c r="E3729" i="13"/>
  <c r="E3741" i="13"/>
  <c r="G3741" i="13" s="1"/>
  <c r="E3753" i="13"/>
  <c r="E3765" i="13"/>
  <c r="E3777" i="13"/>
  <c r="E3789" i="13"/>
  <c r="G3789" i="13" s="1"/>
  <c r="E3801" i="13"/>
  <c r="E3813" i="13"/>
  <c r="E3837" i="13"/>
  <c r="E3849" i="13"/>
  <c r="E3861" i="13"/>
  <c r="E3873" i="13"/>
  <c r="G3873" i="13" s="1"/>
  <c r="E3885" i="13"/>
  <c r="E3909" i="13"/>
  <c r="E3921" i="13"/>
  <c r="E3933" i="13"/>
  <c r="E3945" i="13"/>
  <c r="E3957" i="13"/>
  <c r="G3957" i="13" s="1"/>
  <c r="E3969" i="13"/>
  <c r="E3981" i="13"/>
  <c r="E3993" i="13"/>
  <c r="E4005" i="13"/>
  <c r="G4005" i="13" s="1"/>
  <c r="E4017" i="13"/>
  <c r="E4029" i="13"/>
  <c r="E4041" i="13"/>
  <c r="G4041" i="13" s="1"/>
  <c r="E4053" i="13"/>
  <c r="E4065" i="13"/>
  <c r="E4077" i="13"/>
  <c r="E4089" i="13"/>
  <c r="G4089" i="13" s="1"/>
  <c r="E4101" i="13"/>
  <c r="E4113" i="13"/>
  <c r="E4125" i="13"/>
  <c r="G4125" i="13" s="1"/>
  <c r="E4137" i="13"/>
  <c r="E4149" i="13"/>
  <c r="E4161" i="13"/>
  <c r="E4173" i="13"/>
  <c r="G4173" i="13" s="1"/>
  <c r="E4185" i="13"/>
  <c r="E4197" i="13"/>
  <c r="E4209" i="13"/>
  <c r="E4221" i="13"/>
  <c r="E4233" i="13"/>
  <c r="E4245" i="13"/>
  <c r="E4257" i="13"/>
  <c r="G4257" i="13" s="1"/>
  <c r="E4269" i="13"/>
  <c r="E4281" i="13"/>
  <c r="E4293" i="13"/>
  <c r="E4305" i="13"/>
  <c r="G4305" i="13" s="1"/>
  <c r="E4317" i="13"/>
  <c r="E4329" i="13"/>
  <c r="E2949" i="13"/>
  <c r="E2955" i="13"/>
  <c r="E2405" i="13"/>
  <c r="E2931" i="13"/>
  <c r="E2961" i="13"/>
  <c r="E2617" i="13"/>
  <c r="E2557" i="13"/>
  <c r="E2676" i="13"/>
  <c r="E2472" i="13"/>
  <c r="E2547" i="13"/>
  <c r="E2474" i="13"/>
  <c r="E2480" i="13"/>
  <c r="E2486" i="13"/>
  <c r="E2492" i="13"/>
  <c r="E2498" i="13"/>
  <c r="E2510" i="13"/>
  <c r="E2515" i="13"/>
  <c r="E2527" i="13"/>
  <c r="E2533" i="13"/>
  <c r="E2553" i="13"/>
  <c r="E2388" i="13"/>
  <c r="E2110" i="13"/>
  <c r="E1814" i="13"/>
  <c r="E1813" i="13"/>
  <c r="E1808" i="13"/>
  <c r="E1799" i="13"/>
  <c r="E1793" i="13"/>
  <c r="E1787" i="13"/>
  <c r="E1781" i="13"/>
  <c r="E1775" i="13"/>
  <c r="E1769" i="13"/>
  <c r="E1763" i="13"/>
  <c r="E1757" i="13"/>
  <c r="E1751" i="13"/>
  <c r="E1745" i="13"/>
  <c r="E1739" i="13"/>
  <c r="E1733" i="13"/>
  <c r="E1721" i="13"/>
  <c r="E1715" i="13"/>
  <c r="E1703" i="13"/>
  <c r="E1807" i="13"/>
  <c r="E1798" i="13"/>
  <c r="E1792" i="13"/>
  <c r="E1762" i="13"/>
  <c r="E1744" i="13"/>
  <c r="E1803" i="13"/>
  <c r="E1785" i="13"/>
  <c r="E1779" i="13"/>
  <c r="E1773" i="13"/>
  <c r="E1767" i="13"/>
  <c r="E1755" i="13"/>
  <c r="E1749" i="13"/>
  <c r="E1743" i="13"/>
  <c r="E1731" i="13"/>
  <c r="E1719" i="13"/>
  <c r="E1707" i="13"/>
  <c r="E1655" i="13"/>
  <c r="E1649" i="13"/>
  <c r="E1643" i="13"/>
  <c r="E1637" i="13"/>
  <c r="E1631" i="13"/>
  <c r="E1625" i="13"/>
  <c r="E1619" i="13"/>
  <c r="E1613" i="13"/>
  <c r="E1607" i="13"/>
  <c r="E1601" i="13"/>
  <c r="E1595" i="13"/>
  <c r="E1589" i="13"/>
  <c r="E1583" i="13"/>
  <c r="E1577" i="13"/>
  <c r="E1571" i="13"/>
  <c r="E1565" i="13"/>
  <c r="E1559" i="13"/>
  <c r="E1658" i="13"/>
  <c r="E1624" i="13"/>
  <c r="E1618" i="13"/>
  <c r="E1600" i="13"/>
  <c r="E1576" i="13"/>
  <c r="E1564" i="13"/>
  <c r="E1552" i="13"/>
  <c r="E1546" i="13"/>
  <c r="E1540" i="13"/>
  <c r="E1528" i="13"/>
  <c r="E1662" i="13"/>
  <c r="E1657" i="13"/>
  <c r="E1653" i="13"/>
  <c r="E1641" i="13"/>
  <c r="E1635" i="13"/>
  <c r="E1629" i="13"/>
  <c r="E1611" i="13"/>
  <c r="E1599" i="13"/>
  <c r="E1581" i="13"/>
  <c r="E1569" i="13"/>
  <c r="E1563" i="13"/>
  <c r="E1557" i="13"/>
  <c r="E1545" i="13"/>
  <c r="E1539" i="13"/>
  <c r="E1527" i="13"/>
  <c r="E4845" i="13"/>
  <c r="E3485" i="13"/>
  <c r="G3485" i="13" s="1"/>
  <c r="E4019" i="13"/>
  <c r="E5006" i="13" l="1"/>
  <c r="E1476" i="13"/>
  <c r="S4" i="3"/>
  <c r="C15" i="6" s="1"/>
  <c r="V4" i="3"/>
  <c r="D15" i="6" s="1"/>
  <c r="T4" i="3"/>
  <c r="E15" i="6" s="1"/>
  <c r="O4" i="1"/>
  <c r="E14" i="6" s="1"/>
  <c r="N4" i="1"/>
  <c r="C14" i="6" s="1"/>
  <c r="Q4" i="1"/>
  <c r="D14" i="6" s="1"/>
  <c r="S4" i="4"/>
  <c r="E16" i="6" s="1"/>
  <c r="C20" i="6" l="1"/>
  <c r="D20" i="6"/>
  <c r="E20" i="6"/>
  <c r="E22"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<sst xmlns="http://schemas.openxmlformats.org/spreadsheetml/2006/main" count="24697" uniqueCount="1396">
  <si>
    <t>V03.24</t>
  </si>
  <si>
    <t>Billing Information</t>
  </si>
  <si>
    <t>Delivery Information</t>
  </si>
  <si>
    <t>Company name</t>
  </si>
  <si>
    <t>Street</t>
  </si>
  <si>
    <t>Postcode, City</t>
  </si>
  <si>
    <t>Country</t>
  </si>
  <si>
    <t>VAT-number</t>
  </si>
  <si>
    <t>Responsible person:</t>
  </si>
  <si>
    <t>Telephon:</t>
  </si>
  <si>
    <t>E-Mail:</t>
  </si>
  <si>
    <t>Opening hour / delivery</t>
  </si>
  <si>
    <t>Amount</t>
  </si>
  <si>
    <t>Weight</t>
  </si>
  <si>
    <t>Price</t>
  </si>
  <si>
    <t>Wall Volumes</t>
  </si>
  <si>
    <t>Volume Holds</t>
  </si>
  <si>
    <t>Macros</t>
  </si>
  <si>
    <t>PU Holds</t>
  </si>
  <si>
    <t>DIY Kits</t>
  </si>
  <si>
    <t>Accessories</t>
  </si>
  <si>
    <t>Total</t>
  </si>
  <si>
    <t>Amount Volumes+Holds</t>
  </si>
  <si>
    <t>additional</t>
  </si>
  <si>
    <t>Shipping</t>
  </si>
  <si>
    <t>Total Amount without VAT</t>
  </si>
  <si>
    <t>Type</t>
  </si>
  <si>
    <t>Traffic Yellow     RAL 1023</t>
  </si>
  <si>
    <t>Traffic Red RAL 3020</t>
  </si>
  <si>
    <t>Sky Blue     RAL 5015</t>
  </si>
  <si>
    <t>Apricot</t>
  </si>
  <si>
    <t>Pure Green RAL 6037</t>
  </si>
  <si>
    <t>Window Grey RAL 7040</t>
  </si>
  <si>
    <t>Jet Black     RAL 9005</t>
  </si>
  <si>
    <t>Individual Colour</t>
  </si>
  <si>
    <t>Total Qty</t>
  </si>
  <si>
    <t>Total Price</t>
  </si>
  <si>
    <t>SKU</t>
  </si>
  <si>
    <t>10005</t>
  </si>
  <si>
    <t>Spalte1</t>
  </si>
  <si>
    <t>Spalte12</t>
  </si>
  <si>
    <t>Spalte13</t>
  </si>
  <si>
    <t>Spalte14</t>
  </si>
  <si>
    <t>Spalte15</t>
  </si>
  <si>
    <t>Spalte152</t>
  </si>
  <si>
    <t>Spalte16</t>
  </si>
  <si>
    <t>Spalte17</t>
  </si>
  <si>
    <t>Spalte18</t>
  </si>
  <si>
    <t>Spalte19</t>
  </si>
  <si>
    <t>Spalte110</t>
  </si>
  <si>
    <t>Spalte111</t>
  </si>
  <si>
    <t>Spalte112</t>
  </si>
  <si>
    <t>Spalte113</t>
  </si>
  <si>
    <t>Spalte114</t>
  </si>
  <si>
    <t>Spalte115</t>
  </si>
  <si>
    <t>id</t>
  </si>
  <si>
    <t>Standard</t>
  </si>
  <si>
    <t xml:space="preserve">Sand Yellow </t>
  </si>
  <si>
    <t>RAL 1002</t>
  </si>
  <si>
    <t>10000</t>
  </si>
  <si>
    <t>Triangle 300</t>
  </si>
  <si>
    <t>BL.VW.00001.M10.ST.ST</t>
  </si>
  <si>
    <t xml:space="preserve">Oyster White </t>
  </si>
  <si>
    <t>RAL 1013</t>
  </si>
  <si>
    <t>10001</t>
  </si>
  <si>
    <t>Triangle 400</t>
  </si>
  <si>
    <t>BL.VW.00002.M10.ST.ST</t>
  </si>
  <si>
    <t xml:space="preserve">Ivory </t>
  </si>
  <si>
    <t>RAL 1014</t>
  </si>
  <si>
    <t>10002</t>
  </si>
  <si>
    <t>Triangle 600</t>
  </si>
  <si>
    <t>BL.VW.00003.M10.ST.ST</t>
  </si>
  <si>
    <t xml:space="preserve">Light Ivory </t>
  </si>
  <si>
    <t>RAL 1015</t>
  </si>
  <si>
    <t>10003</t>
  </si>
  <si>
    <t>Triangle 800</t>
  </si>
  <si>
    <t>BL.VW.00004.M10.ST.ST</t>
  </si>
  <si>
    <t xml:space="preserve">Sulfur Yellow </t>
  </si>
  <si>
    <t>RAL 1016</t>
  </si>
  <si>
    <t>10004</t>
  </si>
  <si>
    <t>Triangle 1200</t>
  </si>
  <si>
    <t>BL.VW.00005.M10.ST.ST</t>
  </si>
  <si>
    <t>Melon Yellow</t>
  </si>
  <si>
    <t>RAL 1028</t>
  </si>
  <si>
    <t>10006</t>
  </si>
  <si>
    <t>Triangle flat 400</t>
  </si>
  <si>
    <t>BL.VW.00006.M10.ST.ST</t>
  </si>
  <si>
    <t xml:space="preserve">Red Orange </t>
  </si>
  <si>
    <t>RAL 2001</t>
  </si>
  <si>
    <t>10007</t>
  </si>
  <si>
    <t>Triangle flat 600</t>
  </si>
  <si>
    <t>BL.VW.00007.M10.ST.ST</t>
  </si>
  <si>
    <t xml:space="preserve">Pastel Orange    </t>
  </si>
  <si>
    <t>RAL 2003</t>
  </si>
  <si>
    <t>10008</t>
  </si>
  <si>
    <t>Triangle flat 800</t>
  </si>
  <si>
    <t>BL.VW.00008.M10.ST.ST</t>
  </si>
  <si>
    <t xml:space="preserve">Pure Orange      </t>
  </si>
  <si>
    <t>RAL 2004</t>
  </si>
  <si>
    <t>Triangle flat 1200</t>
  </si>
  <si>
    <t>BL.VW.00009.M10.ST.ST</t>
  </si>
  <si>
    <t xml:space="preserve">Luminous Orange
</t>
  </si>
  <si>
    <t>RAL 2005</t>
  </si>
  <si>
    <t>10009</t>
  </si>
  <si>
    <t>Triangle ultraflat 600</t>
  </si>
  <si>
    <t>BL.VW.00010.M10.ST.ST</t>
  </si>
  <si>
    <t xml:space="preserve">Bright Red Orange
</t>
  </si>
  <si>
    <t>RAL 2008</t>
  </si>
  <si>
    <t>10010</t>
  </si>
  <si>
    <t>Triangle ultraflat 800</t>
  </si>
  <si>
    <t>BL.VW.00011.M10.ST.ST</t>
  </si>
  <si>
    <t xml:space="preserve">Brown Red   </t>
  </si>
  <si>
    <t>RAL 3011</t>
  </si>
  <si>
    <t>10011</t>
  </si>
  <si>
    <t>Triangle ultraflat 1200</t>
  </si>
  <si>
    <t>BL.VW.00012.M10.ST.ST</t>
  </si>
  <si>
    <t xml:space="preserve">Tomato Red </t>
  </si>
  <si>
    <t>RAL 3013</t>
  </si>
  <si>
    <t>10012</t>
  </si>
  <si>
    <t>Triangle ultraflat 2000</t>
  </si>
  <si>
    <t>BL.VW.00013.M10.ST.ST</t>
  </si>
  <si>
    <t>Strawberry Red</t>
  </si>
  <si>
    <t>RAL 3018</t>
  </si>
  <si>
    <t>10013</t>
  </si>
  <si>
    <t>Triangle asym flat 750 L</t>
  </si>
  <si>
    <t>BL.VW.00014.M10.ST.ST</t>
  </si>
  <si>
    <t xml:space="preserve">Luminous Red </t>
  </si>
  <si>
    <t>RAL 3024</t>
  </si>
  <si>
    <t>Triangle asym flat 750 R</t>
  </si>
  <si>
    <t>BL.VW.00015.M10.ST.ST</t>
  </si>
  <si>
    <t xml:space="preserve">Raspberry Red </t>
  </si>
  <si>
    <t>RAL 3027</t>
  </si>
  <si>
    <t>10015</t>
  </si>
  <si>
    <t>Triangle asym flat 1500 L</t>
  </si>
  <si>
    <t>BL.VW.00016.M10.ST.ST</t>
  </si>
  <si>
    <t xml:space="preserve">Blue Lilac </t>
  </si>
  <si>
    <t>RAL 4005</t>
  </si>
  <si>
    <t>10016</t>
  </si>
  <si>
    <t>Triangle asym flat 1500 R</t>
  </si>
  <si>
    <t>BL.VW.00017.M10.ST.ST</t>
  </si>
  <si>
    <t>Traffic Purple</t>
  </si>
  <si>
    <t>RAL 4006</t>
  </si>
  <si>
    <t>10017</t>
  </si>
  <si>
    <t>Square 300</t>
  </si>
  <si>
    <t>BL.VW.00018.M10.ST.ST</t>
  </si>
  <si>
    <t xml:space="preserve">Signal Violet </t>
  </si>
  <si>
    <t>RAL 4008</t>
  </si>
  <si>
    <t>10018</t>
  </si>
  <si>
    <t>Square 490</t>
  </si>
  <si>
    <t>BL.VW.00019.M10.ST.ST</t>
  </si>
  <si>
    <t xml:space="preserve">Telemagenta </t>
  </si>
  <si>
    <t>RAL 4010</t>
  </si>
  <si>
    <t>10019</t>
  </si>
  <si>
    <t>Square 820</t>
  </si>
  <si>
    <t>BL.VW.00020.M10.ST.ST</t>
  </si>
  <si>
    <t>Ultramarine Blue</t>
  </si>
  <si>
    <t>RAL 5002</t>
  </si>
  <si>
    <t>10021</t>
  </si>
  <si>
    <t>Square 1200</t>
  </si>
  <si>
    <t>BL.VW.00021.M10.ST.ST</t>
  </si>
  <si>
    <t xml:space="preserve">Signal Blue </t>
  </si>
  <si>
    <t>RAL 5005</t>
  </si>
  <si>
    <t>10022</t>
  </si>
  <si>
    <t>Square ultraflat 1750</t>
  </si>
  <si>
    <t>BL.VW.00022.M10.ST.ST</t>
  </si>
  <si>
    <t xml:space="preserve">Turquoise Flashh </t>
  </si>
  <si>
    <t>RAL 1907035</t>
  </si>
  <si>
    <t>Half square  800 Set</t>
  </si>
  <si>
    <t>BL.VW.00025.M10.ST.ST</t>
  </si>
  <si>
    <t xml:space="preserve">Light Blue </t>
  </si>
  <si>
    <t>RAL 5012</t>
  </si>
  <si>
    <t>10024</t>
  </si>
  <si>
    <t>Square asym flat 750 L</t>
  </si>
  <si>
    <t>BL.VW.00030.M10.ST.ST</t>
  </si>
  <si>
    <t xml:space="preserve">Turquoise blue </t>
  </si>
  <si>
    <t>RAL 5018</t>
  </si>
  <si>
    <t>10026</t>
  </si>
  <si>
    <t>Square asym flat 750 R</t>
  </si>
  <si>
    <t>BL.VW.00031.M10.ST.ST</t>
  </si>
  <si>
    <t>Night Blue</t>
  </si>
  <si>
    <t>RAL 5022</t>
  </si>
  <si>
    <t>10027</t>
  </si>
  <si>
    <t>Square asym flat 1200 L</t>
  </si>
  <si>
    <t>BL.VW.00032.M10.ST.ST</t>
  </si>
  <si>
    <t>Pearl Gentian Blue</t>
  </si>
  <si>
    <t>RAL 5025</t>
  </si>
  <si>
    <t>10028</t>
  </si>
  <si>
    <t>Square asym flat 1200 R</t>
  </si>
  <si>
    <t>BL.VW.00033.M10.ST.ST</t>
  </si>
  <si>
    <t xml:space="preserve">Emerald Green </t>
  </si>
  <si>
    <t>RAL 6001</t>
  </si>
  <si>
    <t>10029</t>
  </si>
  <si>
    <t>Rectangle 1250x490</t>
  </si>
  <si>
    <t>BL.VW.00034.M10.ST.ST</t>
  </si>
  <si>
    <t xml:space="preserve">Yellow Green </t>
  </si>
  <si>
    <t>RAL 6018</t>
  </si>
  <si>
    <t>10030</t>
  </si>
  <si>
    <t>Rectangle 2500x490</t>
  </si>
  <si>
    <t>BL.VW.00035.M10.ST.ST</t>
  </si>
  <si>
    <t xml:space="preserve">Pale Green </t>
  </si>
  <si>
    <t>RAL 6021</t>
  </si>
  <si>
    <t>10031</t>
  </si>
  <si>
    <t>Rectangle 2500x820</t>
  </si>
  <si>
    <t>BL.VW.00036.M10.ST.ST</t>
  </si>
  <si>
    <t xml:space="preserve">Traffic Green </t>
  </si>
  <si>
    <t>RAL 6024</t>
  </si>
  <si>
    <t>10032</t>
  </si>
  <si>
    <t>Rectangle 2500x1250</t>
  </si>
  <si>
    <t>BL.VW.00037.M10.ST.ST</t>
  </si>
  <si>
    <t>Light Green</t>
  </si>
  <si>
    <t>RAL 6027</t>
  </si>
  <si>
    <t>10033</t>
  </si>
  <si>
    <t>Diamond 900</t>
  </si>
  <si>
    <t>BL.VW.00052.M10.ST.ST</t>
  </si>
  <si>
    <t>Pastel Turquoise</t>
  </si>
  <si>
    <t>RAL 6034</t>
  </si>
  <si>
    <t>10034</t>
  </si>
  <si>
    <t>Diamond 1400</t>
  </si>
  <si>
    <t>BL.VW.00053.M10.ST.ST</t>
  </si>
  <si>
    <t>Silver Grey</t>
  </si>
  <si>
    <t>RAL 7001</t>
  </si>
  <si>
    <t>10037</t>
  </si>
  <si>
    <t>Diamond 2300</t>
  </si>
  <si>
    <t>BL.VW.00054.M10.ST.ST</t>
  </si>
  <si>
    <t xml:space="preserve">Olive Grey </t>
  </si>
  <si>
    <t>RAL 7002</t>
  </si>
  <si>
    <t>10038</t>
  </si>
  <si>
    <t>Half diamond 450</t>
  </si>
  <si>
    <t>BL.VW.00055.M10.ST.ST</t>
  </si>
  <si>
    <t xml:space="preserve">Signal Grey </t>
  </si>
  <si>
    <t>RAL 7004</t>
  </si>
  <si>
    <t>10039</t>
  </si>
  <si>
    <t>Half diamond 700</t>
  </si>
  <si>
    <t>BL.VW.00056.M10.ST.ST</t>
  </si>
  <si>
    <t>Mouse Grey</t>
  </si>
  <si>
    <t>RAL 7005</t>
  </si>
  <si>
    <t>10040</t>
  </si>
  <si>
    <t>Half diamond 1150</t>
  </si>
  <si>
    <t>BL.VW.00057.M10.ST.ST</t>
  </si>
  <si>
    <t xml:space="preserve">Iron Grey </t>
  </si>
  <si>
    <t>RAL 7011</t>
  </si>
  <si>
    <t>10041</t>
  </si>
  <si>
    <t>Pentagon 500</t>
  </si>
  <si>
    <t>BL.VW.00058.M10.ST.ST</t>
  </si>
  <si>
    <t xml:space="preserve">Basalt Grey </t>
  </si>
  <si>
    <t>RAL 7012</t>
  </si>
  <si>
    <t>10042</t>
  </si>
  <si>
    <t>Pentagon 800</t>
  </si>
  <si>
    <t>BL.VW.00059.M10.ST.ST</t>
  </si>
  <si>
    <t xml:space="preserve">Slate Grey </t>
  </si>
  <si>
    <t>RAL 7015</t>
  </si>
  <si>
    <t>10043</t>
  </si>
  <si>
    <t>Pentagon 1100</t>
  </si>
  <si>
    <t>BL.VW.00060.M10.ST.ST</t>
  </si>
  <si>
    <t xml:space="preserve">Anthracite Grey </t>
  </si>
  <si>
    <t>RAL 7016</t>
  </si>
  <si>
    <t>10044</t>
  </si>
  <si>
    <t>Hexatite 300 20</t>
  </si>
  <si>
    <t>BL.VW.00061.M10.ST.ST</t>
  </si>
  <si>
    <t>Umbragrey</t>
  </si>
  <si>
    <t>RAL 7022</t>
  </si>
  <si>
    <t>10111</t>
  </si>
  <si>
    <t>Hexatite 600 20</t>
  </si>
  <si>
    <t>BL.VW.00062.M10.ST.ST</t>
  </si>
  <si>
    <t>Concrete Grey</t>
  </si>
  <si>
    <t>RAL 7023</t>
  </si>
  <si>
    <t>10045</t>
  </si>
  <si>
    <t>Hexatite 1200 20</t>
  </si>
  <si>
    <t>BL.VW.00063.M10.ST.ST</t>
  </si>
  <si>
    <t>Graphite Grey</t>
  </si>
  <si>
    <t>RAL 7024</t>
  </si>
  <si>
    <t>10112</t>
  </si>
  <si>
    <t>Hexatite 300 45</t>
  </si>
  <si>
    <t>BL.VW.00064.M10.ST.ST</t>
  </si>
  <si>
    <t xml:space="preserve">Stone Grey </t>
  </si>
  <si>
    <t>RAL 7030</t>
  </si>
  <si>
    <t>10046</t>
  </si>
  <si>
    <t>Hexatite 600 45</t>
  </si>
  <si>
    <t>BL.VW.00065.M10.ST.ST</t>
  </si>
  <si>
    <t>Blue Grey</t>
  </si>
  <si>
    <t>RAL 7031</t>
  </si>
  <si>
    <t>10047</t>
  </si>
  <si>
    <t>Hexatite 1200 45</t>
  </si>
  <si>
    <t>BL.VW.00066.M10.ST.ST</t>
  </si>
  <si>
    <t xml:space="preserve">Pebble Grey </t>
  </si>
  <si>
    <t>RAL 7032</t>
  </si>
  <si>
    <t>10048</t>
  </si>
  <si>
    <t>Hexatite 300 65</t>
  </si>
  <si>
    <t>BL.VW.00067.M10.ST.ST</t>
  </si>
  <si>
    <t>Cement Grey</t>
  </si>
  <si>
    <t>RAL 7033</t>
  </si>
  <si>
    <t>10049</t>
  </si>
  <si>
    <t>Hexatite 600 65</t>
  </si>
  <si>
    <t>BL.VW.00068.M10.ST.ST</t>
  </si>
  <si>
    <t xml:space="preserve">Light Grey </t>
  </si>
  <si>
    <t>RAL 7035</t>
  </si>
  <si>
    <t>10050</t>
  </si>
  <si>
    <t>Hexatite 1200 65</t>
  </si>
  <si>
    <t>BL.VW.00069.M10.ST.ST</t>
  </si>
  <si>
    <t>Dusty Grey</t>
  </si>
  <si>
    <t>RAL 7037</t>
  </si>
  <si>
    <t>10051</t>
  </si>
  <si>
    <t>Hexamite 300</t>
  </si>
  <si>
    <t>BL.VW.00070.M10.ST.ST</t>
  </si>
  <si>
    <t xml:space="preserve">Agate Grey </t>
  </si>
  <si>
    <t>RAL 7038</t>
  </si>
  <si>
    <t>10052</t>
  </si>
  <si>
    <t>Hexamite 600</t>
  </si>
  <si>
    <t>BL.VW.00071.M10.ST.ST</t>
  </si>
  <si>
    <t xml:space="preserve">Quartz Grey </t>
  </si>
  <si>
    <t>RAL 7039</t>
  </si>
  <si>
    <t>10053</t>
  </si>
  <si>
    <t>Hexamite 1200</t>
  </si>
  <si>
    <t>BL.VW.00072.M10.ST.ST</t>
  </si>
  <si>
    <t xml:space="preserve">Traffic Grey A </t>
  </si>
  <si>
    <t>RAL 7042</t>
  </si>
  <si>
    <t>10055</t>
  </si>
  <si>
    <t>Coffer 1</t>
  </si>
  <si>
    <t>BL.VW.00073.M10.ST.ST</t>
  </si>
  <si>
    <t xml:space="preserve">Traffic Grey B </t>
  </si>
  <si>
    <t>RAL 7043</t>
  </si>
  <si>
    <t>10056</t>
  </si>
  <si>
    <t>Coffer 2</t>
  </si>
  <si>
    <t>BL.VW.00074.M10.ST.ST</t>
  </si>
  <si>
    <t xml:space="preserve">Silk Grey </t>
  </si>
  <si>
    <t>RAL 7044</t>
  </si>
  <si>
    <t>10057</t>
  </si>
  <si>
    <t>Coffer 3</t>
  </si>
  <si>
    <t>BL.VW.00075.M10.ST.ST</t>
  </si>
  <si>
    <t>Telegrey 2</t>
  </si>
  <si>
    <t>RAL 7046</t>
  </si>
  <si>
    <t>10110</t>
  </si>
  <si>
    <t>Soccer ball asym 600</t>
  </si>
  <si>
    <t>BL.VW.00076.M10.ST.ST</t>
  </si>
  <si>
    <t xml:space="preserve">Telegrey 4 </t>
  </si>
  <si>
    <t>RAL 7047</t>
  </si>
  <si>
    <t>10058</t>
  </si>
  <si>
    <t>Soccer ball asym 1200</t>
  </si>
  <si>
    <t>BL.VW.00077.M10.ST.ST</t>
  </si>
  <si>
    <t xml:space="preserve">Terra Brown </t>
  </si>
  <si>
    <t>RAL 8028</t>
  </si>
  <si>
    <t>10059</t>
  </si>
  <si>
    <t>Soccer ball asym 1800</t>
  </si>
  <si>
    <t>BL.VW.00078.M10.ST.ST</t>
  </si>
  <si>
    <t xml:space="preserve">Cream </t>
  </si>
  <si>
    <t>RAL 9001</t>
  </si>
  <si>
    <t>10060</t>
  </si>
  <si>
    <t>Quarter soccer ball asym 600 Set</t>
  </si>
  <si>
    <t>BL.VW.00089.M10.ST.ST</t>
  </si>
  <si>
    <t xml:space="preserve">Grey White </t>
  </si>
  <si>
    <t>RAL 9002</t>
  </si>
  <si>
    <t>10061</t>
  </si>
  <si>
    <t>Quarter soccer ball asym 1200 Set</t>
  </si>
  <si>
    <t>BL.VW.00090.M10.ST.ST</t>
  </si>
  <si>
    <t xml:space="preserve">Signal White </t>
  </si>
  <si>
    <t>RAL 9003</t>
  </si>
  <si>
    <t>10062</t>
  </si>
  <si>
    <t>Quarter soccer ball asym 1800 Set</t>
  </si>
  <si>
    <t>BL.VW.00091.M10.ST.ST</t>
  </si>
  <si>
    <t xml:space="preserve">Pure White </t>
  </si>
  <si>
    <t>RAL 9010</t>
  </si>
  <si>
    <t>MiniChip 20 M10 L</t>
  </si>
  <si>
    <t>BL.VW.00092.M10.ST.ST</t>
  </si>
  <si>
    <t>1,13 kg</t>
  </si>
  <si>
    <t>Sikkens 1</t>
  </si>
  <si>
    <t>N5.48.17</t>
  </si>
  <si>
    <t>10036</t>
  </si>
  <si>
    <t>MiniChip 20 M10 R</t>
  </si>
  <si>
    <t>BL.VW.00101.M10.ST.ST</t>
  </si>
  <si>
    <t>Sikkens 2</t>
  </si>
  <si>
    <t>F8.18.76</t>
  </si>
  <si>
    <t>10067</t>
  </si>
  <si>
    <t>MiniChip 27.5 M10 L</t>
  </si>
  <si>
    <t>BL.VW.00093.M10.ST.ST</t>
  </si>
  <si>
    <t>1,25 kg</t>
  </si>
  <si>
    <t xml:space="preserve">Yellow Orange </t>
  </si>
  <si>
    <t>Onyx 215</t>
  </si>
  <si>
    <t>10066</t>
  </si>
  <si>
    <t>MiniChip 27.5 M10 R</t>
  </si>
  <si>
    <t>BL.VW.00102.M10.ST.ST</t>
  </si>
  <si>
    <t>Luminous Green</t>
  </si>
  <si>
    <t>Neon Green</t>
  </si>
  <si>
    <t>MiniChip 35 M10 L</t>
  </si>
  <si>
    <t>BL.VW.00094.M10.ST.ST</t>
  </si>
  <si>
    <t>1,38 kg</t>
  </si>
  <si>
    <t>Luminous Pink</t>
  </si>
  <si>
    <t>Neon Pink</t>
  </si>
  <si>
    <t>10069</t>
  </si>
  <si>
    <t>MiniChip 35 M10 R</t>
  </si>
  <si>
    <t>BL.VW.00103.M10.ST.ST</t>
  </si>
  <si>
    <t>BigChip 20 M10 L</t>
  </si>
  <si>
    <t>BL.VW.00095.M10.ST.ST</t>
  </si>
  <si>
    <t>4,50 kg</t>
  </si>
  <si>
    <t>BigChip 20 M10 R</t>
  </si>
  <si>
    <t>BL.VW.00104.M10.ST.ST</t>
  </si>
  <si>
    <t>BigChip 27.5 M10 L</t>
  </si>
  <si>
    <t>BL.VW.00096.M10.ST.ST</t>
  </si>
  <si>
    <t>5,00 kg</t>
  </si>
  <si>
    <t>BigChip 27.5 M10 R</t>
  </si>
  <si>
    <t>BL.VW.00105.M10.ST.ST</t>
  </si>
  <si>
    <t>BigChip 35 M10 L</t>
  </si>
  <si>
    <t>BL.VW.00097.M10.ST.ST</t>
  </si>
  <si>
    <t>5,38 kg</t>
  </si>
  <si>
    <t>BigChip 35 M10 R</t>
  </si>
  <si>
    <t>BL.VW.00106.M10.ST.ST</t>
  </si>
  <si>
    <t>MegaChip 20 M10 L</t>
  </si>
  <si>
    <t>BL.VW.00098.M10.ST.ST</t>
  </si>
  <si>
    <t>12,63 kg</t>
  </si>
  <si>
    <t>MegaChip 20 M10 R</t>
  </si>
  <si>
    <t>BL.VW.00107.M10.ST.ST</t>
  </si>
  <si>
    <t>MegaChip 27.5 M10 L</t>
  </si>
  <si>
    <t>BL.VW.00099.M10.ST.ST</t>
  </si>
  <si>
    <t>13,75 kg</t>
  </si>
  <si>
    <t>MegaChip 27.5 M10 R</t>
  </si>
  <si>
    <t>BL.VW.00108.M10.ST.ST</t>
  </si>
  <si>
    <t>MegaChip 35 M10 L</t>
  </si>
  <si>
    <t>BL.VW.00100.M10.ST.ST</t>
  </si>
  <si>
    <t>15,00 kg</t>
  </si>
  <si>
    <t>MegaChip 35 M10 R</t>
  </si>
  <si>
    <t>BL.VW.00109.M10.ST.ST</t>
  </si>
  <si>
    <t xml:space="preserve">Bolt-On Versions </t>
  </si>
  <si>
    <t>BL.VW.00001.M10.BO.ST</t>
  </si>
  <si>
    <t>BL.VW.00002.M10.BO.ST</t>
  </si>
  <si>
    <t>BL.VW.00003.M10.BO.ST</t>
  </si>
  <si>
    <t>BL.VW.00004.M10.BO.ST</t>
  </si>
  <si>
    <t>BL.VW.00006.M10.BO.ST</t>
  </si>
  <si>
    <t>BL.VW.00007.M10.BO.ST</t>
  </si>
  <si>
    <t>BL.VW.00008.M10.BO.ST</t>
  </si>
  <si>
    <t>BL.VW.00009.M10.BO.ST</t>
  </si>
  <si>
    <t>BL.VW.00010.M10.BO.ST</t>
  </si>
  <si>
    <t>BL.VW.00011.M10.BO.ST</t>
  </si>
  <si>
    <t>BL.VW.00012.M10.BO.ST</t>
  </si>
  <si>
    <t>BL.VW.00014.M10.BO.ST</t>
  </si>
  <si>
    <t>BL.VW.00015.M10.BO.ST</t>
  </si>
  <si>
    <t>BL.VW.00018.M10.BO.ST</t>
  </si>
  <si>
    <t>BL.VW.00019.M10.BO.ST</t>
  </si>
  <si>
    <t>Half square  800 L</t>
  </si>
  <si>
    <t>BL.VW.00023.M10.BO.ST</t>
  </si>
  <si>
    <t>Half square  800 R</t>
  </si>
  <si>
    <t>BL.VW.00024.M10.BO.ST</t>
  </si>
  <si>
    <t>BL.VW.00025.M10.BO.ST</t>
  </si>
  <si>
    <t>BL.VW.00030.M10.BO.ST</t>
  </si>
  <si>
    <t>BL.VW.00031.M10.BO.ST</t>
  </si>
  <si>
    <t>BL.VW.00034.M10.BO.ST</t>
  </si>
  <si>
    <t>BL.VW.00052.M10.BO.ST</t>
  </si>
  <si>
    <t>BL.VW.00053.M10.BO.ST</t>
  </si>
  <si>
    <t>BL.VW.00055.M10.BO.ST</t>
  </si>
  <si>
    <t>BL.VW.00056.M10.BO.ST</t>
  </si>
  <si>
    <t>BL.VW.00058.M10.BO.ST</t>
  </si>
  <si>
    <t>BL.VW.00059.M10.BO.ST</t>
  </si>
  <si>
    <t>BL.VW.00060.M10.BO.ST</t>
  </si>
  <si>
    <t>Discontinued (15% discount included - only while stock lasts)</t>
  </si>
  <si>
    <r>
      <t xml:space="preserve">Drop 900 </t>
    </r>
    <r>
      <rPr>
        <b/>
        <sz val="11"/>
        <color theme="1"/>
        <rFont val="Calibri"/>
        <family val="2"/>
        <scheme val="minor"/>
      </rPr>
      <t>(8)</t>
    </r>
  </si>
  <si>
    <t>BL.VW.00042.M10.ST.ST</t>
  </si>
  <si>
    <r>
      <t xml:space="preserve">Trapezoid cut-off 800 </t>
    </r>
    <r>
      <rPr>
        <b/>
        <sz val="11"/>
        <color theme="1"/>
        <rFont val="Calibri"/>
        <family val="2"/>
        <scheme val="minor"/>
      </rPr>
      <t>(10)</t>
    </r>
  </si>
  <si>
    <t>BL.VW.00040.M10.ST.ST</t>
  </si>
  <si>
    <r>
      <t xml:space="preserve">Trapezoid cut-off 1200 </t>
    </r>
    <r>
      <rPr>
        <b/>
        <sz val="11"/>
        <color theme="1"/>
        <rFont val="Calibri"/>
        <family val="2"/>
        <scheme val="minor"/>
      </rPr>
      <t>(4)</t>
    </r>
  </si>
  <si>
    <t>BL.VW.00041.M10.ST.ST</t>
  </si>
  <si>
    <r>
      <t xml:space="preserve">Drop 900 </t>
    </r>
    <r>
      <rPr>
        <b/>
        <sz val="11"/>
        <color theme="1"/>
        <rFont val="Calibri"/>
        <family val="2"/>
        <scheme val="minor"/>
      </rPr>
      <t>(7)</t>
    </r>
  </si>
  <si>
    <t>BL.VW.00042.M10.BO.ST</t>
  </si>
  <si>
    <r>
      <t xml:space="preserve">Drop 1200 </t>
    </r>
    <r>
      <rPr>
        <b/>
        <sz val="11"/>
        <color theme="1"/>
        <rFont val="Calibri"/>
        <family val="2"/>
        <scheme val="minor"/>
      </rPr>
      <t>(1)</t>
    </r>
  </si>
  <si>
    <t>BL.VW.00043.M10.BO.ST</t>
  </si>
  <si>
    <r>
      <t xml:space="preserve">Half Diamond 1150 BO </t>
    </r>
    <r>
      <rPr>
        <b/>
        <sz val="11"/>
        <color theme="1"/>
        <rFont val="Calibri"/>
        <family val="2"/>
        <scheme val="minor"/>
      </rPr>
      <t>(9)</t>
    </r>
  </si>
  <si>
    <t>BL.VW.DH1150.BO.ST</t>
  </si>
  <si>
    <t>No-Bolt Versions (without t-nuts)</t>
  </si>
  <si>
    <r>
      <t xml:space="preserve">Half square  800 L </t>
    </r>
    <r>
      <rPr>
        <b/>
        <sz val="11"/>
        <color theme="1"/>
        <rFont val="Calibri"/>
        <family val="2"/>
        <scheme val="minor"/>
      </rPr>
      <t>(4)</t>
    </r>
  </si>
  <si>
    <t>BL.VW.00023.NB.ST.ST</t>
  </si>
  <si>
    <r>
      <t xml:space="preserve">Half square  800 R </t>
    </r>
    <r>
      <rPr>
        <b/>
        <sz val="11"/>
        <color theme="1"/>
        <rFont val="Calibri"/>
        <family val="2"/>
        <scheme val="minor"/>
      </rPr>
      <t>(4)</t>
    </r>
  </si>
  <si>
    <t>BL.VW.00024.NB.ST.ST</t>
  </si>
  <si>
    <r>
      <t xml:space="preserve">Half diamond 450 </t>
    </r>
    <r>
      <rPr>
        <b/>
        <sz val="11"/>
        <color theme="1"/>
        <rFont val="Calibri"/>
        <family val="2"/>
        <scheme val="minor"/>
      </rPr>
      <t>(11)</t>
    </r>
  </si>
  <si>
    <t>BL.VW.00055.NB.ST.ST</t>
  </si>
  <si>
    <r>
      <t xml:space="preserve">Pentagon 500 </t>
    </r>
    <r>
      <rPr>
        <b/>
        <sz val="11"/>
        <color theme="1"/>
        <rFont val="Calibri"/>
        <family val="2"/>
        <scheme val="minor"/>
      </rPr>
      <t>(24)</t>
    </r>
  </si>
  <si>
    <t>BL.VW.00058.NB.ST.ST</t>
  </si>
  <si>
    <r>
      <t xml:space="preserve">Pentagon 800 </t>
    </r>
    <r>
      <rPr>
        <b/>
        <sz val="11"/>
        <color theme="1"/>
        <rFont val="Calibri"/>
        <family val="2"/>
        <scheme val="minor"/>
      </rPr>
      <t>(2)</t>
    </r>
  </si>
  <si>
    <t>BL.VW.00059.NB.ST.ST</t>
  </si>
  <si>
    <r>
      <t xml:space="preserve">Hexatite 600 20 </t>
    </r>
    <r>
      <rPr>
        <b/>
        <sz val="11"/>
        <color theme="1"/>
        <rFont val="Calibri"/>
        <family val="2"/>
        <scheme val="minor"/>
      </rPr>
      <t>(5)</t>
    </r>
  </si>
  <si>
    <t>BL.VW.00062.NB.ST.ST</t>
  </si>
  <si>
    <r>
      <t xml:space="preserve">Hexatite 600 65 </t>
    </r>
    <r>
      <rPr>
        <b/>
        <sz val="11"/>
        <color theme="1"/>
        <rFont val="Calibri"/>
        <family val="2"/>
        <scheme val="minor"/>
      </rPr>
      <t>(1)</t>
    </r>
  </si>
  <si>
    <t>BL.VW.00068.NB.ST.ST</t>
  </si>
  <si>
    <t>Base Plate Versiones</t>
  </si>
  <si>
    <r>
      <t xml:space="preserve">Hexatite 300 45 </t>
    </r>
    <r>
      <rPr>
        <b/>
        <sz val="11"/>
        <color theme="1"/>
        <rFont val="Calibri"/>
        <family val="2"/>
        <scheme val="minor"/>
      </rPr>
      <t>(1)</t>
    </r>
  </si>
  <si>
    <t>BL.VW.00064.M10.ST.GP</t>
  </si>
  <si>
    <r>
      <t xml:space="preserve">Square 490 </t>
    </r>
    <r>
      <rPr>
        <b/>
        <sz val="11"/>
        <color theme="1"/>
        <rFont val="Calibri"/>
        <family val="2"/>
        <scheme val="minor"/>
      </rPr>
      <t>(1)</t>
    </r>
  </si>
  <si>
    <t>BL.VW.00019.M10.ST.GP</t>
  </si>
  <si>
    <t xml:space="preserve">Blue Pill </t>
  </si>
  <si>
    <t>https://www.bluepill-climbing.com/#Products</t>
  </si>
  <si>
    <t>Fat Tetres 1200 Set</t>
  </si>
  <si>
    <t>BP.VW.00001.M10.ST.ST</t>
  </si>
  <si>
    <t>Fat Tetres 600 Set</t>
  </si>
  <si>
    <t>BP.VW.00002.M10.ST.ST</t>
  </si>
  <si>
    <t>Fat Square 600</t>
  </si>
  <si>
    <t>BP.VW.00003.M10.ST.ST</t>
  </si>
  <si>
    <t>Thin Square 600</t>
  </si>
  <si>
    <t>BP.VW.00004.M10.ST.ST</t>
  </si>
  <si>
    <t>Fat Square 300</t>
  </si>
  <si>
    <t>BP.VW.00005.M10.ST.ST</t>
  </si>
  <si>
    <t>Thin Square 300</t>
  </si>
  <si>
    <t>BP.VW.00006.M10.ST.ST</t>
  </si>
  <si>
    <t>Fat Bloc 1200</t>
  </si>
  <si>
    <t>BP.VW.00007.M10.ST.ST</t>
  </si>
  <si>
    <t>Fat Bloc 600</t>
  </si>
  <si>
    <t>BP.VW.00008.M10.ST.ST</t>
  </si>
  <si>
    <t>Fat Long Triangle 1200</t>
  </si>
  <si>
    <t>BP.VW.00009.M10.ST.ST</t>
  </si>
  <si>
    <t>Thin Long Triangle 1200</t>
  </si>
  <si>
    <t>BP.VW.00010.M10.ST.ST</t>
  </si>
  <si>
    <t>Fat Long Triangle 600</t>
  </si>
  <si>
    <t>BP.VW.00011.M10.ST.ST</t>
  </si>
  <si>
    <t>Thin Long Triangle 600</t>
  </si>
  <si>
    <t>BP.VW.00012.M10.ST.ST</t>
  </si>
  <si>
    <t>Fat Classic Triangle 600</t>
  </si>
  <si>
    <t>BP.VW.00013.M10.ST.ST</t>
  </si>
  <si>
    <t>Thin Classic Triangle 600</t>
  </si>
  <si>
    <t>BP.VW.00014.M10.ST.ST</t>
  </si>
  <si>
    <t>Fat Classic Triangle 300</t>
  </si>
  <si>
    <t>BP.VW.00015.M10.ST.ST</t>
  </si>
  <si>
    <t>Thin Classic Triangle 300</t>
  </si>
  <si>
    <t>BP.VW.00016.M10.ST.ST</t>
  </si>
  <si>
    <t>Bolt-On Version</t>
  </si>
  <si>
    <t>BP.VW.00002.M10.BO.ST</t>
  </si>
  <si>
    <t>BP.VW.00003.M10.BO.ST</t>
  </si>
  <si>
    <t>BP.VW.00004.M10.BO.ST</t>
  </si>
  <si>
    <t>BP.VW.00005.M10.BO.ST</t>
  </si>
  <si>
    <t>BP.VW.00006.M10.BO.ST</t>
  </si>
  <si>
    <t>BP.VW.00008.M10.BO.ST</t>
  </si>
  <si>
    <t>BP.VW.00009.M10.BO.ST</t>
  </si>
  <si>
    <t>BP.VW.00010.M10.BO.ST</t>
  </si>
  <si>
    <t>BP.VW.00011.M10.BO.ST</t>
  </si>
  <si>
    <t>BP.VW.00012.M10.BO.ST</t>
  </si>
  <si>
    <t>BP.VW.00013.M10.BO.ST</t>
  </si>
  <si>
    <t>BP.VW.00014.M10.BO.ST</t>
  </si>
  <si>
    <t>BP.VW.00015.M10.BO.ST</t>
  </si>
  <si>
    <t>Qty
pcs</t>
  </si>
  <si>
    <t>Standard Price</t>
  </si>
  <si>
    <t>Yellow RAL 1023</t>
  </si>
  <si>
    <t>Orange RAL 2004</t>
  </si>
  <si>
    <t>Red RAL 3020</t>
  </si>
  <si>
    <t>Violet RAL 4008</t>
  </si>
  <si>
    <t>Blue RAL 5015</t>
  </si>
  <si>
    <t>Grey RAL 7040</t>
  </si>
  <si>
    <t>Mint RAL 6027</t>
  </si>
  <si>
    <t>Green RAL 6037</t>
  </si>
  <si>
    <t>Black RAL 9005</t>
  </si>
  <si>
    <t>White RAL 9010</t>
  </si>
  <si>
    <t>Luminous Price</t>
  </si>
  <si>
    <t xml:space="preserve">SKU </t>
  </si>
  <si>
    <t>Spalte2</t>
  </si>
  <si>
    <t>Spalte172</t>
  </si>
  <si>
    <t>Spalte173</t>
  </si>
  <si>
    <t>Spalte117</t>
  </si>
  <si>
    <t>Spalte118</t>
  </si>
  <si>
    <t>Spalte119</t>
  </si>
  <si>
    <t>Spalte120</t>
  </si>
  <si>
    <t>Spalte121</t>
  </si>
  <si>
    <t>Spalte122</t>
  </si>
  <si>
    <t>Full sets standard</t>
  </si>
  <si>
    <t>Microboards</t>
  </si>
  <si>
    <t>BL.VG.FS1</t>
  </si>
  <si>
    <t>Miniboards</t>
  </si>
  <si>
    <t>BL.VG.FS2</t>
  </si>
  <si>
    <t>BigBoards</t>
  </si>
  <si>
    <t>BL.VG.FS3</t>
  </si>
  <si>
    <t>MegaBoards</t>
  </si>
  <si>
    <t>BL.VG.FS4</t>
  </si>
  <si>
    <t>MiniBoomerangs</t>
  </si>
  <si>
    <t>BL.VG.FS6</t>
  </si>
  <si>
    <t>BigBoomerangs</t>
  </si>
  <si>
    <t>BL.VG.FS7</t>
  </si>
  <si>
    <t>MegaBoomerangs</t>
  </si>
  <si>
    <t>BL.VG.FS8</t>
  </si>
  <si>
    <t>Pinches</t>
  </si>
  <si>
    <t>BL.VG.FS9</t>
  </si>
  <si>
    <t>MiniChips</t>
  </si>
  <si>
    <t>BL.VG.FS10</t>
  </si>
  <si>
    <t>BigChips</t>
  </si>
  <si>
    <t>BL.VG.FS11</t>
  </si>
  <si>
    <t>MegaChips</t>
  </si>
  <si>
    <t>BL.VG.FS12</t>
  </si>
  <si>
    <t>Arrows</t>
  </si>
  <si>
    <t>BL.VG.FS13</t>
  </si>
  <si>
    <t>Giants of the deep</t>
  </si>
  <si>
    <t>BL.VG.FS14</t>
  </si>
  <si>
    <t>Bladerunner</t>
  </si>
  <si>
    <t>BL.VG.FS15</t>
  </si>
  <si>
    <t>Microboards 18mm Set</t>
  </si>
  <si>
    <t>BL.VG.00001</t>
  </si>
  <si>
    <t>Microboards 24mm Set</t>
  </si>
  <si>
    <t>BL.VG.00002</t>
  </si>
  <si>
    <t>Miniboard 90</t>
  </si>
  <si>
    <t>BL.VG.00003</t>
  </si>
  <si>
    <t>Miniboard 70</t>
  </si>
  <si>
    <t>BL.VG.00004</t>
  </si>
  <si>
    <t>Miniboard 55</t>
  </si>
  <si>
    <t>BL.VG.00005</t>
  </si>
  <si>
    <t>Miniboard -20</t>
  </si>
  <si>
    <t>BL.VG.00006</t>
  </si>
  <si>
    <t>BigBoard 45 L</t>
  </si>
  <si>
    <t>BL.VG.00007</t>
  </si>
  <si>
    <t>BigBoard 45 R</t>
  </si>
  <si>
    <t>BL.VG.00008</t>
  </si>
  <si>
    <t>BigBoard 55 L</t>
  </si>
  <si>
    <t>BL.VG.00009</t>
  </si>
  <si>
    <t>BigBoard 55 R</t>
  </si>
  <si>
    <t>BL.VG.00010</t>
  </si>
  <si>
    <t>BigBoard 70 L</t>
  </si>
  <si>
    <t>BL.VG.00011</t>
  </si>
  <si>
    <t>BigBoard 70 R</t>
  </si>
  <si>
    <t>BL.VG.00012</t>
  </si>
  <si>
    <t>BigBoard 90 L</t>
  </si>
  <si>
    <t>BL.VG.00013</t>
  </si>
  <si>
    <t>BigBoard 90 R</t>
  </si>
  <si>
    <t>BL.VG.00014</t>
  </si>
  <si>
    <t>MegaBoard 45 L</t>
  </si>
  <si>
    <t>BL.VG.00015</t>
  </si>
  <si>
    <t>MegaBoard 45 R</t>
  </si>
  <si>
    <t>BL.VG.00016</t>
  </si>
  <si>
    <t>MegaBoard 55 L</t>
  </si>
  <si>
    <t>BL.VG.00017</t>
  </si>
  <si>
    <t>MegaBoard 55 R</t>
  </si>
  <si>
    <t>BL.VG.00018</t>
  </si>
  <si>
    <t>MegaBoard 70 L</t>
  </si>
  <si>
    <t>BL.VG.00019</t>
  </si>
  <si>
    <t>MegaBoard 70 R</t>
  </si>
  <si>
    <t>BL.VG.00020</t>
  </si>
  <si>
    <t>MegaBoard 90 L</t>
  </si>
  <si>
    <t>BL.VG.00021</t>
  </si>
  <si>
    <t>MegaBoard 90 R</t>
  </si>
  <si>
    <t>BL.VG.00022</t>
  </si>
  <si>
    <t xml:space="preserve">Flake </t>
  </si>
  <si>
    <t>BL.VG.00027</t>
  </si>
  <si>
    <t>MiniBoomerang 70 40 L</t>
  </si>
  <si>
    <t>BL.VG.00028</t>
  </si>
  <si>
    <t>MiniBoomerang 70 40 R</t>
  </si>
  <si>
    <t>BL.VG.00029</t>
  </si>
  <si>
    <t>MiniBoomerang 90 60 L</t>
  </si>
  <si>
    <t>BL.VG.00030</t>
  </si>
  <si>
    <t>MiniBoomerang 90 60 R</t>
  </si>
  <si>
    <t>BL.VG.00031</t>
  </si>
  <si>
    <t>MiniBoomerang 110 80 L</t>
  </si>
  <si>
    <t>BL.VG.00032</t>
  </si>
  <si>
    <t>MiniBoomerang 110 80 R</t>
  </si>
  <si>
    <t>BL.VG.00033</t>
  </si>
  <si>
    <t>BigBoomerang 70 40 L</t>
  </si>
  <si>
    <t>BL.VG.00034</t>
  </si>
  <si>
    <t>BigBoomerang 70 40 R</t>
  </si>
  <si>
    <t>BL.VG.00035</t>
  </si>
  <si>
    <t>BigBoomerang 90 60 L</t>
  </si>
  <si>
    <t>BL.VG.00036</t>
  </si>
  <si>
    <t>BigBoomerang 90 60 R</t>
  </si>
  <si>
    <t>BL.VG.00037</t>
  </si>
  <si>
    <t>BigBoomerang 110 80 L</t>
  </si>
  <si>
    <t>BL.VG.00038</t>
  </si>
  <si>
    <t>BigBoomerang 110 80 R</t>
  </si>
  <si>
    <t>BL.VG.00039</t>
  </si>
  <si>
    <t>MegaBoomerang 70 40 L</t>
  </si>
  <si>
    <t>BL.VG.00040</t>
  </si>
  <si>
    <t>MegaBoomerang 70 40 R</t>
  </si>
  <si>
    <t>BL.VG.00041</t>
  </si>
  <si>
    <t>MegaBoomerang 90 60 L</t>
  </si>
  <si>
    <t>BL.VG.00042</t>
  </si>
  <si>
    <t>MegaBoomerang 90 60 R</t>
  </si>
  <si>
    <t>BL.VG.00043</t>
  </si>
  <si>
    <t>MegaBoomerang 110 80 L</t>
  </si>
  <si>
    <t>BL.VG.00044</t>
  </si>
  <si>
    <t>MegaBoomerang 110 80 R</t>
  </si>
  <si>
    <t>BL.VG.00045</t>
  </si>
  <si>
    <t>Pinch 2.0 1</t>
  </si>
  <si>
    <t>BL.VG.00046</t>
  </si>
  <si>
    <t>Pinch 2.0 2</t>
  </si>
  <si>
    <t>BL.VG.00047</t>
  </si>
  <si>
    <t>Pinch 2.0 3</t>
  </si>
  <si>
    <t>BL.VG.00048</t>
  </si>
  <si>
    <t>Pinch 2.0 4</t>
  </si>
  <si>
    <t>BL.VG.00049</t>
  </si>
  <si>
    <t>Pinch 2.0 5</t>
  </si>
  <si>
    <t>BL.VG.00050</t>
  </si>
  <si>
    <t>Pinch 2.0 6</t>
  </si>
  <si>
    <t>BL.VG.00051</t>
  </si>
  <si>
    <t>MiniChip 20  L</t>
  </si>
  <si>
    <t>BL.VG.00052</t>
  </si>
  <si>
    <t>MiniChip 20  R</t>
  </si>
  <si>
    <t>BL.VG.00061</t>
  </si>
  <si>
    <t>MiniChip 27.5  L</t>
  </si>
  <si>
    <t>BL.VG.00053</t>
  </si>
  <si>
    <t>MiniChip 27.5  R</t>
  </si>
  <si>
    <t>BL.VG.00062</t>
  </si>
  <si>
    <t>MiniChip 35  L</t>
  </si>
  <si>
    <t>BL.VG.00054</t>
  </si>
  <si>
    <t>MiniChip 35  R</t>
  </si>
  <si>
    <t>BL.VG.00063</t>
  </si>
  <si>
    <t>BigChip 20  L</t>
  </si>
  <si>
    <t>BL.VG.00055</t>
  </si>
  <si>
    <t>BigChip 20  R</t>
  </si>
  <si>
    <t>BL.VG.00064</t>
  </si>
  <si>
    <t>BigChip 27.5  L</t>
  </si>
  <si>
    <t>BL.VG.00056</t>
  </si>
  <si>
    <t>BigChip 27.5  R</t>
  </si>
  <si>
    <t>BL.VG.00065</t>
  </si>
  <si>
    <t>BigChip 35  L</t>
  </si>
  <si>
    <t>BL.VG.00057</t>
  </si>
  <si>
    <t>BigChip 35  R</t>
  </si>
  <si>
    <t>BL.VG.00066</t>
  </si>
  <si>
    <t>MegaChip 20  L</t>
  </si>
  <si>
    <t>BL.VG.00058</t>
  </si>
  <si>
    <t>MegaChip 20  R</t>
  </si>
  <si>
    <t>BL.VG.00067</t>
  </si>
  <si>
    <t>MegaChip 27.5  L</t>
  </si>
  <si>
    <t>BL.VG.00059</t>
  </si>
  <si>
    <t>MegaChip 27.5  R</t>
  </si>
  <si>
    <t>BL.VG.00068</t>
  </si>
  <si>
    <t>MegaChip 35  L</t>
  </si>
  <si>
    <t>BL.VG.00060</t>
  </si>
  <si>
    <t>MegaChip 35  R</t>
  </si>
  <si>
    <t>BL.VG.00069</t>
  </si>
  <si>
    <r>
      <t>Arrow 600 L</t>
    </r>
    <r>
      <rPr>
        <b/>
        <sz val="11"/>
        <color rgb="FFFF0000"/>
        <rFont val="Calibri"/>
        <family val="2"/>
        <scheme val="minor"/>
      </rPr>
      <t xml:space="preserve">   </t>
    </r>
  </si>
  <si>
    <t>BL.VG.00139</t>
  </si>
  <si>
    <t xml:space="preserve">Arrow 600 R     </t>
  </si>
  <si>
    <t>BL.VG.00140</t>
  </si>
  <si>
    <t xml:space="preserve">Arrow 1000 L  </t>
  </si>
  <si>
    <t>BL.VG.00141</t>
  </si>
  <si>
    <t xml:space="preserve">Arrow 1000 R </t>
  </si>
  <si>
    <t>BL.VG.00142</t>
  </si>
  <si>
    <t xml:space="preserve">Arrow 1500 L  </t>
  </si>
  <si>
    <t>BL.VG.00143</t>
  </si>
  <si>
    <t xml:space="preserve">Arrow 1500 R </t>
  </si>
  <si>
    <t>BL.VG.00144</t>
  </si>
  <si>
    <t xml:space="preserve">Arrow 2200 L  </t>
  </si>
  <si>
    <t>BL.VG.00145</t>
  </si>
  <si>
    <t xml:space="preserve">Arrow 2200 R </t>
  </si>
  <si>
    <t>BL.VG.00146</t>
  </si>
  <si>
    <t>Orca Flow</t>
  </si>
  <si>
    <t>BL.VG.00155</t>
  </si>
  <si>
    <t>Orca Ebb</t>
  </si>
  <si>
    <t>BL.VG.00156</t>
  </si>
  <si>
    <t>Shark Flow L</t>
  </si>
  <si>
    <t>BL.VG.00157</t>
  </si>
  <si>
    <t>Shark Flow R</t>
  </si>
  <si>
    <t>BL.VG.00158</t>
  </si>
  <si>
    <t>Shark Ebb L</t>
  </si>
  <si>
    <t>BL.VG.00159</t>
  </si>
  <si>
    <t>Shark Ebb R</t>
  </si>
  <si>
    <t>BL.VG.00160</t>
  </si>
  <si>
    <t>Dolphin Flow L</t>
  </si>
  <si>
    <t>BL.VG.00161</t>
  </si>
  <si>
    <t>Dolphin Flow R</t>
  </si>
  <si>
    <t>BL.VG.00162</t>
  </si>
  <si>
    <t>Dolphin Ebb L</t>
  </si>
  <si>
    <t>BL.VG.00163</t>
  </si>
  <si>
    <t>Dolphin Ebb R</t>
  </si>
  <si>
    <t>BL.VG.00164</t>
  </si>
  <si>
    <t>Blocz x Unit Cooperation</t>
  </si>
  <si>
    <t>Bladerunner 15 L</t>
  </si>
  <si>
    <t>BL.VG.00175</t>
  </si>
  <si>
    <t>Bladerunner 15 R</t>
  </si>
  <si>
    <t>BL.VG.00176</t>
  </si>
  <si>
    <t>Bladerunner 20 L</t>
  </si>
  <si>
    <t>BL.VG.00177</t>
  </si>
  <si>
    <t>Bladerunner 20 R</t>
  </si>
  <si>
    <t>BL.VG.00178</t>
  </si>
  <si>
    <t>Bladerunner 25 L</t>
  </si>
  <si>
    <t>BL.VG.00179</t>
  </si>
  <si>
    <t>Bladerunner 25 R</t>
  </si>
  <si>
    <t>BL.VG.00180</t>
  </si>
  <si>
    <t>Full sets dualtexture</t>
  </si>
  <si>
    <t>BL.VG.FS1.DT</t>
  </si>
  <si>
    <t>BL.VG.FS2.DT</t>
  </si>
  <si>
    <t>BL.VG.FS3.DT</t>
  </si>
  <si>
    <t>BL.VG.FS4.DT</t>
  </si>
  <si>
    <t>BL.VG.FS6.DT</t>
  </si>
  <si>
    <t>BL.VG.FS7.DT</t>
  </si>
  <si>
    <t>BL.VG.FS8.DT</t>
  </si>
  <si>
    <t>BL.VG.FS9.DT</t>
  </si>
  <si>
    <t>BL.VG.FS10.DT</t>
  </si>
  <si>
    <t>BL.VG.FS11.DT</t>
  </si>
  <si>
    <t>BL.VG.FS12.DT</t>
  </si>
  <si>
    <t>BL.VG.FS14.DT</t>
  </si>
  <si>
    <t>BL.VG.FS15.DT</t>
  </si>
  <si>
    <t>Dualtexture</t>
  </si>
  <si>
    <t>BL.VG.00070</t>
  </si>
  <si>
    <t>BL.VG.00071</t>
  </si>
  <si>
    <t>BL.VG.00072</t>
  </si>
  <si>
    <t>BL.VG.00073</t>
  </si>
  <si>
    <t>BL.VG.00074</t>
  </si>
  <si>
    <t>BL.VG.00075</t>
  </si>
  <si>
    <t>BL.VG.00076</t>
  </si>
  <si>
    <t>BL.VG.00077</t>
  </si>
  <si>
    <t>BL.VG.00078</t>
  </si>
  <si>
    <t>BL.VG.00079</t>
  </si>
  <si>
    <t>BL.VG.00080</t>
  </si>
  <si>
    <t>BL.VG.00081</t>
  </si>
  <si>
    <t>BL.VG.00082</t>
  </si>
  <si>
    <t>BL.VG.00083</t>
  </si>
  <si>
    <t>BL.VG.00084</t>
  </si>
  <si>
    <t>BL.VG.00085</t>
  </si>
  <si>
    <t>BL.VG.00086</t>
  </si>
  <si>
    <t>BL.VG.00087</t>
  </si>
  <si>
    <t>BL.VG.00088</t>
  </si>
  <si>
    <t>BL.VG.00089</t>
  </si>
  <si>
    <t>BL.VG.00090</t>
  </si>
  <si>
    <t>BL.VG.00091</t>
  </si>
  <si>
    <t>BL.VG.00096</t>
  </si>
  <si>
    <t>BL.VG.00097</t>
  </si>
  <si>
    <t>BL.VG.00098</t>
  </si>
  <si>
    <t>BL.VG.00099</t>
  </si>
  <si>
    <t>BL.VG.00100</t>
  </si>
  <si>
    <t>BL.VG.00101</t>
  </si>
  <si>
    <t>BL.VG.00102</t>
  </si>
  <si>
    <t>BL.VG.00103</t>
  </si>
  <si>
    <t>BL.VG.00104</t>
  </si>
  <si>
    <t>BL.VG.00105</t>
  </si>
  <si>
    <t>BL.VG.00106</t>
  </si>
  <si>
    <t>BL.VG.00107</t>
  </si>
  <si>
    <t>BL.VG.00108</t>
  </si>
  <si>
    <t>BL.VG.00109</t>
  </si>
  <si>
    <t>BL.VG.00110</t>
  </si>
  <si>
    <t>BL.VG.00111</t>
  </si>
  <si>
    <t>BL.VG.00112</t>
  </si>
  <si>
    <t>BL.VG.00113</t>
  </si>
  <si>
    <t>BL.VG.00114</t>
  </si>
  <si>
    <t>BL.VG.00115</t>
  </si>
  <si>
    <t>BL.VG.00116</t>
  </si>
  <si>
    <t>BL.VG.00117</t>
  </si>
  <si>
    <t>BL.VG.00118</t>
  </si>
  <si>
    <t>BL.VG.00119</t>
  </si>
  <si>
    <t>BL.VG.00120</t>
  </si>
  <si>
    <t>BL.VG.00121</t>
  </si>
  <si>
    <t>BL.VG.00130</t>
  </si>
  <si>
    <t>BL.VG.00122</t>
  </si>
  <si>
    <t>BL.VG.00131</t>
  </si>
  <si>
    <t>BL.VG.00123</t>
  </si>
  <si>
    <t>BL.VG.00132</t>
  </si>
  <si>
    <t>BL.VG.00124</t>
  </si>
  <si>
    <t>BL.VG.00133</t>
  </si>
  <si>
    <t>BL.VG.00125</t>
  </si>
  <si>
    <t>BL.VG.00134</t>
  </si>
  <si>
    <t>BL.VG.00126</t>
  </si>
  <si>
    <t>BL.VG.00135</t>
  </si>
  <si>
    <t>BL.VG.00127</t>
  </si>
  <si>
    <t>BL.VG.00136</t>
  </si>
  <si>
    <t>BL.VG.00128</t>
  </si>
  <si>
    <t>BL.VG.00137</t>
  </si>
  <si>
    <t>BL.VG.00129</t>
  </si>
  <si>
    <t>BL.VG.00138</t>
  </si>
  <si>
    <t xml:space="preserve">Orca Flow </t>
  </si>
  <si>
    <t>BL.VG.00165</t>
  </si>
  <si>
    <t xml:space="preserve">Orca Ebb </t>
  </si>
  <si>
    <t>BL.VG.00166</t>
  </si>
  <si>
    <t xml:space="preserve">Shark Flow L </t>
  </si>
  <si>
    <t>BL.VG.00167</t>
  </si>
  <si>
    <t xml:space="preserve">Shark Flow R </t>
  </si>
  <si>
    <t>BL.VG.00168</t>
  </si>
  <si>
    <t xml:space="preserve">Shark Ebb L </t>
  </si>
  <si>
    <t>BL.VG.00169</t>
  </si>
  <si>
    <t xml:space="preserve">Shark Ebb R </t>
  </si>
  <si>
    <t>BL.VG.00170</t>
  </si>
  <si>
    <t xml:space="preserve">Dolphin Flow L </t>
  </si>
  <si>
    <t>BL.VG.00171</t>
  </si>
  <si>
    <t xml:space="preserve">Dolphin Flow R </t>
  </si>
  <si>
    <t>BL.VG.00172</t>
  </si>
  <si>
    <t xml:space="preserve">Dolphin Ebb L </t>
  </si>
  <si>
    <t>BL.VG.00173</t>
  </si>
  <si>
    <t xml:space="preserve">Dolphin Ebb R </t>
  </si>
  <si>
    <t>BL.VG.00174</t>
  </si>
  <si>
    <t xml:space="preserve">Bladerunner 15 L </t>
  </si>
  <si>
    <t>BL.VG.00181</t>
  </si>
  <si>
    <t xml:space="preserve">Bladerunner 15 R </t>
  </si>
  <si>
    <t>BL.VG.00182</t>
  </si>
  <si>
    <t xml:space="preserve">Bladerunner 20 L </t>
  </si>
  <si>
    <t>BL.VG.00183</t>
  </si>
  <si>
    <t xml:space="preserve">Bladerunner 20 R </t>
  </si>
  <si>
    <t>BL.VG.00184</t>
  </si>
  <si>
    <t xml:space="preserve">Bladerunner 25 L </t>
  </si>
  <si>
    <t>BL.VG.00185</t>
  </si>
  <si>
    <t xml:space="preserve">Bladerunner 25 R </t>
  </si>
  <si>
    <t>BL.VG.00186</t>
  </si>
  <si>
    <r>
      <t xml:space="preserve">Spear 90 </t>
    </r>
    <r>
      <rPr>
        <b/>
        <sz val="11"/>
        <color theme="1"/>
        <rFont val="Calibri"/>
        <family val="2"/>
        <scheme val="minor"/>
      </rPr>
      <t>(6)</t>
    </r>
  </si>
  <si>
    <t>BL.VG.00026</t>
  </si>
  <si>
    <r>
      <t xml:space="preserve">Pinch 1 </t>
    </r>
    <r>
      <rPr>
        <b/>
        <sz val="11"/>
        <color theme="1"/>
        <rFont val="Calibri"/>
        <family val="2"/>
        <scheme val="minor"/>
      </rPr>
      <t>(14)</t>
    </r>
  </si>
  <si>
    <t>BL.VG.PINCH1</t>
  </si>
  <si>
    <r>
      <t xml:space="preserve">Pinch 2 </t>
    </r>
    <r>
      <rPr>
        <b/>
        <sz val="11"/>
        <color theme="1"/>
        <rFont val="Calibri"/>
        <family val="2"/>
        <scheme val="minor"/>
      </rPr>
      <t>(17)</t>
    </r>
  </si>
  <si>
    <t>BL.VG.PINCH2</t>
  </si>
  <si>
    <r>
      <t xml:space="preserve">Pinch 3 </t>
    </r>
    <r>
      <rPr>
        <b/>
        <sz val="11"/>
        <color theme="1"/>
        <rFont val="Calibri"/>
        <family val="2"/>
        <scheme val="minor"/>
      </rPr>
      <t>(3)</t>
    </r>
  </si>
  <si>
    <t>BL.VG.PINCH3</t>
  </si>
  <si>
    <r>
      <t xml:space="preserve">Pinch 5 </t>
    </r>
    <r>
      <rPr>
        <b/>
        <sz val="11"/>
        <color theme="1"/>
        <rFont val="Calibri"/>
        <family val="2"/>
        <scheme val="minor"/>
      </rPr>
      <t>(1)</t>
    </r>
  </si>
  <si>
    <t>BL.VG.PINCH5</t>
  </si>
  <si>
    <r>
      <t xml:space="preserve">Pinch 6 </t>
    </r>
    <r>
      <rPr>
        <b/>
        <sz val="11"/>
        <color theme="1"/>
        <rFont val="Calibri"/>
        <family val="2"/>
        <scheme val="minor"/>
      </rPr>
      <t>(8)</t>
    </r>
  </si>
  <si>
    <t>BL.VG.PINCH6</t>
  </si>
  <si>
    <t>Spear 90</t>
  </si>
  <si>
    <t>BL.VG.00095</t>
  </si>
  <si>
    <t>Pinch 1 DT</t>
  </si>
  <si>
    <t>BL.VG.PINCH1.DT</t>
  </si>
  <si>
    <t>Pinch 2 DT</t>
  </si>
  <si>
    <t>BL.VG.PINCH2.DT</t>
  </si>
  <si>
    <t>Pinch 3 DT</t>
  </si>
  <si>
    <t>BL.VG.PINCH3.DT</t>
  </si>
  <si>
    <t>Pinch 5 DT</t>
  </si>
  <si>
    <t>BL.VG.PINCH5.DT</t>
  </si>
  <si>
    <t>Pinch 6 DT</t>
  </si>
  <si>
    <t>BL.VG.PINCH6.DT</t>
  </si>
  <si>
    <t>Blue Pill</t>
  </si>
  <si>
    <t>Full sets Standard</t>
  </si>
  <si>
    <t>Full Wing set</t>
  </si>
  <si>
    <t>BP.VG.FS1</t>
  </si>
  <si>
    <t>Full Diamond set</t>
  </si>
  <si>
    <t>BP.VG.FS2</t>
  </si>
  <si>
    <t>Bad Wing 750 L</t>
  </si>
  <si>
    <t>BP.VG.00001</t>
  </si>
  <si>
    <t>Bad Wing 750 R</t>
  </si>
  <si>
    <t>BP.VG.00002</t>
  </si>
  <si>
    <t>Bad Wing 1500 L</t>
  </si>
  <si>
    <t>BP.VG.00003</t>
  </si>
  <si>
    <t>Bad Wing 1500 R</t>
  </si>
  <si>
    <t>BP.VG.00004</t>
  </si>
  <si>
    <t>Good Wing 750 L</t>
  </si>
  <si>
    <t>BP.VG.00005</t>
  </si>
  <si>
    <t>Good Wing 750 R</t>
  </si>
  <si>
    <t>BP.VG.00006</t>
  </si>
  <si>
    <t>Good Wing 1500 L</t>
  </si>
  <si>
    <t>BP.VG.00007</t>
  </si>
  <si>
    <t>Good Wing 1500 R</t>
  </si>
  <si>
    <t>BP.VG.00008</t>
  </si>
  <si>
    <t>Broken Diamond Part 1 L</t>
  </si>
  <si>
    <t>BP.VG.00009</t>
  </si>
  <si>
    <t>Broken Diamond Part 1 R</t>
  </si>
  <si>
    <t>BP.VG.00010</t>
  </si>
  <si>
    <t>Broken Diamond Part 2 L</t>
  </si>
  <si>
    <t>BP.VG.00011</t>
  </si>
  <si>
    <t>Broken Diamond Part 2 R</t>
  </si>
  <si>
    <t>BP.VG.00012</t>
  </si>
  <si>
    <t>Broken Diamond Part 3 L</t>
  </si>
  <si>
    <t>BP.VG.00013</t>
  </si>
  <si>
    <t>Broken Diamond Part 3 R</t>
  </si>
  <si>
    <t>BP.VG.00014</t>
  </si>
  <si>
    <t>Diamond 1</t>
  </si>
  <si>
    <t>BP.VG.00015</t>
  </si>
  <si>
    <t>Diamond 2</t>
  </si>
  <si>
    <t>BP.VG.00016</t>
  </si>
  <si>
    <t>Diamond 3</t>
  </si>
  <si>
    <t>BP.VG.00017</t>
  </si>
  <si>
    <t>Diamond 4</t>
  </si>
  <si>
    <t>BP.VG.00018</t>
  </si>
  <si>
    <t>BP.VG.FS1.DT</t>
  </si>
  <si>
    <t>BP.VG.FS2.DT</t>
  </si>
  <si>
    <t>BP.VG.00019</t>
  </si>
  <si>
    <t>BP.VG.00020</t>
  </si>
  <si>
    <t>BP.VG.00021</t>
  </si>
  <si>
    <t>BP.VG.00022</t>
  </si>
  <si>
    <t>BP.VG.00023</t>
  </si>
  <si>
    <t>BP.VG.00024</t>
  </si>
  <si>
    <t>BP.VG.00025</t>
  </si>
  <si>
    <t>BP.VG.00026</t>
  </si>
  <si>
    <t>BP.VG.00027</t>
  </si>
  <si>
    <t>BP.VG.00028</t>
  </si>
  <si>
    <t>BP.VG.00029</t>
  </si>
  <si>
    <t>BP.VG.00030</t>
  </si>
  <si>
    <t>BP.VG.00031</t>
  </si>
  <si>
    <t>BP.VG.00032</t>
  </si>
  <si>
    <t>BP.VG.00033</t>
  </si>
  <si>
    <t>BP.VG.00034</t>
  </si>
  <si>
    <t>BP.VG.00035</t>
  </si>
  <si>
    <t>BP.VG.00036</t>
  </si>
  <si>
    <t>Spalte3</t>
  </si>
  <si>
    <t>Spalte4</t>
  </si>
  <si>
    <t>Spalte5</t>
  </si>
  <si>
    <t>Spalte6</t>
  </si>
  <si>
    <t>Spalte7</t>
  </si>
  <si>
    <t>Spalte72</t>
  </si>
  <si>
    <t>Spalte8</t>
  </si>
  <si>
    <t>Spalte9</t>
  </si>
  <si>
    <t>Spalte20</t>
  </si>
  <si>
    <t>Spalte21</t>
  </si>
  <si>
    <t>Spalte22</t>
  </si>
  <si>
    <t>Full sets 10% discounted</t>
  </si>
  <si>
    <t>Smoovies</t>
  </si>
  <si>
    <t>BL.VM.FS1</t>
  </si>
  <si>
    <t>Freestyler</t>
  </si>
  <si>
    <t>BL.VM.FS2</t>
  </si>
  <si>
    <t>Birds</t>
  </si>
  <si>
    <t>BL.VM.FS3</t>
  </si>
  <si>
    <r>
      <t>Baguettes</t>
    </r>
    <r>
      <rPr>
        <b/>
        <sz val="11"/>
        <color rgb="FFFF0000"/>
        <rFont val="Calibri"/>
        <family val="2"/>
        <scheme val="minor"/>
      </rPr>
      <t xml:space="preserve"> </t>
    </r>
  </si>
  <si>
    <t>BL.VM.FS4</t>
  </si>
  <si>
    <t>Smoovie 1</t>
  </si>
  <si>
    <t>BL.VM.00001</t>
  </si>
  <si>
    <t>Smoovie 2</t>
  </si>
  <si>
    <t>BL.VM.00002</t>
  </si>
  <si>
    <t>Smoovie 3</t>
  </si>
  <si>
    <t>BL.VM.00003</t>
  </si>
  <si>
    <t>Smoovie 4</t>
  </si>
  <si>
    <t>BL.VM.00004</t>
  </si>
  <si>
    <t>Smoovie 5</t>
  </si>
  <si>
    <t>BL.VM.00005</t>
  </si>
  <si>
    <t>Smoovie 6</t>
  </si>
  <si>
    <t>BL.VM.00006</t>
  </si>
  <si>
    <t>Smoovie 7</t>
  </si>
  <si>
    <t>BL.VM.00007</t>
  </si>
  <si>
    <t>Smoovie 8</t>
  </si>
  <si>
    <t>BL.VM.00008</t>
  </si>
  <si>
    <t>Smoovie 9</t>
  </si>
  <si>
    <t>BL.VM.00009</t>
  </si>
  <si>
    <t>Smoovie 10</t>
  </si>
  <si>
    <t>BL.VM.00010</t>
  </si>
  <si>
    <t>Freestyler 1</t>
  </si>
  <si>
    <t>BL.VM.00011</t>
  </si>
  <si>
    <t>Freestyler 2</t>
  </si>
  <si>
    <t>BL.VM.00012</t>
  </si>
  <si>
    <t>Freestyler 3</t>
  </si>
  <si>
    <t>BL.VM.00013</t>
  </si>
  <si>
    <t>Freestyler 4</t>
  </si>
  <si>
    <t>BL.VM.00014</t>
  </si>
  <si>
    <t>Freestyler 5</t>
  </si>
  <si>
    <t>BL.VM.00015</t>
  </si>
  <si>
    <t>Freestyler 6</t>
  </si>
  <si>
    <t>BL.VM.00016</t>
  </si>
  <si>
    <t>Freestyler 7</t>
  </si>
  <si>
    <t>BL.VM.00017</t>
  </si>
  <si>
    <t>Freestyler 8</t>
  </si>
  <si>
    <t>BL.VM.00018</t>
  </si>
  <si>
    <t>Freestyler 9</t>
  </si>
  <si>
    <t>BL.VM.00019</t>
  </si>
  <si>
    <t>Freestyler 10</t>
  </si>
  <si>
    <t>BL.VM.00020</t>
  </si>
  <si>
    <t>Bird 1</t>
  </si>
  <si>
    <t>BL.VM.00021</t>
  </si>
  <si>
    <t>Bird 2</t>
  </si>
  <si>
    <t>BL.VM.00022</t>
  </si>
  <si>
    <t>Bird 3</t>
  </si>
  <si>
    <t>BL.VM.00023</t>
  </si>
  <si>
    <t>Bird 4</t>
  </si>
  <si>
    <t>BL.VM.00024</t>
  </si>
  <si>
    <t>Bird 5</t>
  </si>
  <si>
    <t>BL.VM.00025</t>
  </si>
  <si>
    <t>Bird 6</t>
  </si>
  <si>
    <t>BL.VM.00026</t>
  </si>
  <si>
    <t>Bird 7</t>
  </si>
  <si>
    <t>BL.VM.00027</t>
  </si>
  <si>
    <t>Bird 8</t>
  </si>
  <si>
    <t>BL.VM.00028</t>
  </si>
  <si>
    <t>Bird 9</t>
  </si>
  <si>
    <t>BL.VM.00029</t>
  </si>
  <si>
    <t>Bird 10</t>
  </si>
  <si>
    <t>BL.VM.00030</t>
  </si>
  <si>
    <t>Baguette 1</t>
  </si>
  <si>
    <t>BL.VM.00061</t>
  </si>
  <si>
    <t>Baguette 2</t>
  </si>
  <si>
    <t>BL.VM.00062</t>
  </si>
  <si>
    <t>Baguette 3</t>
  </si>
  <si>
    <t>BL.VM.00063</t>
  </si>
  <si>
    <t>Baguette 4</t>
  </si>
  <si>
    <t>BL.VM.00064</t>
  </si>
  <si>
    <t>Baguette 5</t>
  </si>
  <si>
    <t>BL.VM.00065</t>
  </si>
  <si>
    <t>Baguette 6</t>
  </si>
  <si>
    <t>BL.VM.00066</t>
  </si>
  <si>
    <t>Baguette 7</t>
  </si>
  <si>
    <t>BL.VM.00067</t>
  </si>
  <si>
    <t>Baguette 8</t>
  </si>
  <si>
    <t>BL.VM.00068</t>
  </si>
  <si>
    <t>Baguette 9</t>
  </si>
  <si>
    <t>BL.VM.00069</t>
  </si>
  <si>
    <t>Baguette 10</t>
  </si>
  <si>
    <t>BL.VM.00070</t>
  </si>
  <si>
    <t>Baguette 11</t>
  </si>
  <si>
    <t>BL.VM.00071</t>
  </si>
  <si>
    <t>Baguette 12</t>
  </si>
  <si>
    <t>BL.VM.00072</t>
  </si>
  <si>
    <t>Baguette 13</t>
  </si>
  <si>
    <t>BL.VM.00073</t>
  </si>
  <si>
    <t>BL.VM.FS1.DT</t>
  </si>
  <si>
    <t>BL.VM.FS2.DT</t>
  </si>
  <si>
    <t xml:space="preserve">Birds  </t>
  </si>
  <si>
    <t>BL.VM.FS3.DT</t>
  </si>
  <si>
    <t>Baguettes</t>
  </si>
  <si>
    <t>BL.VM.FS4.DT</t>
  </si>
  <si>
    <t>BL.VM.00041</t>
  </si>
  <si>
    <t>BL.VM.00042</t>
  </si>
  <si>
    <t>BL.VM.00043</t>
  </si>
  <si>
    <t>BL.VM.00044</t>
  </si>
  <si>
    <t>BL.VM.00045</t>
  </si>
  <si>
    <t>BL.VM.00046</t>
  </si>
  <si>
    <t>BL.VM.00047</t>
  </si>
  <si>
    <t>BL.VM.00048</t>
  </si>
  <si>
    <t>BL.VM.00049</t>
  </si>
  <si>
    <t>BL.VM.00050</t>
  </si>
  <si>
    <t>BL.VM.00051</t>
  </si>
  <si>
    <t>BL.VM.00052</t>
  </si>
  <si>
    <t>BL.VM.00053</t>
  </si>
  <si>
    <t>BL.VM.00054</t>
  </si>
  <si>
    <t>BL.VM.00055</t>
  </si>
  <si>
    <t>BL.VM.00056</t>
  </si>
  <si>
    <t>BL.VM.00057</t>
  </si>
  <si>
    <t>BL.VM.00058</t>
  </si>
  <si>
    <t>BL.VM.00059</t>
  </si>
  <si>
    <t>BL.VM.00060</t>
  </si>
  <si>
    <t>BL.VM.00031</t>
  </si>
  <si>
    <t>BL.VM.00032</t>
  </si>
  <si>
    <t>BL.VM.00033</t>
  </si>
  <si>
    <t>BL.VM.00034</t>
  </si>
  <si>
    <t>BL.VM.00035</t>
  </si>
  <si>
    <t>BL.VM.00036</t>
  </si>
  <si>
    <t>BL.VM.00037</t>
  </si>
  <si>
    <t>BL.VM.00038</t>
  </si>
  <si>
    <t>BL.VM.00039</t>
  </si>
  <si>
    <t>BL.VM.00040</t>
  </si>
  <si>
    <t>BL.VM.00074</t>
  </si>
  <si>
    <t>BL.VM.00075</t>
  </si>
  <si>
    <t>BL.VM.00076</t>
  </si>
  <si>
    <t>BL.VM.00077</t>
  </si>
  <si>
    <t>BL.VM.00078</t>
  </si>
  <si>
    <t>BL.VM.00079</t>
  </si>
  <si>
    <t>BL.VM.00080</t>
  </si>
  <si>
    <t>BL.VM.00081</t>
  </si>
  <si>
    <t>BL.VM.00082</t>
  </si>
  <si>
    <t>BL.VM.00083</t>
  </si>
  <si>
    <t>BL.VM.00084</t>
  </si>
  <si>
    <t>BL.VM.00085</t>
  </si>
  <si>
    <t>BL.VM.00086</t>
  </si>
  <si>
    <t>Qty
Holds</t>
  </si>
  <si>
    <t>Total Qty
Sets</t>
  </si>
  <si>
    <t>Total Qty
Holds</t>
  </si>
  <si>
    <t>Amount of Holds</t>
  </si>
  <si>
    <t>Spalte192</t>
  </si>
  <si>
    <t>Spalte23</t>
  </si>
  <si>
    <t>Clean Line - Competition</t>
  </si>
  <si>
    <t>BL.GR.FS1</t>
  </si>
  <si>
    <t>Clean Line - Baguettes</t>
  </si>
  <si>
    <t>BL.GR.FS2</t>
  </si>
  <si>
    <t>Fontaineblocz</t>
  </si>
  <si>
    <t>BL.GR.FS3</t>
  </si>
  <si>
    <t>Liquid Art</t>
  </si>
  <si>
    <t>BL.GR.FS4</t>
  </si>
  <si>
    <t>Screw-on Footholds</t>
  </si>
  <si>
    <t>BL.GR.00001</t>
  </si>
  <si>
    <t>Screw-on Crimps</t>
  </si>
  <si>
    <t>BL.GR.00002</t>
  </si>
  <si>
    <t>Screw-on Crimps Pos</t>
  </si>
  <si>
    <t>BL.GR.00003</t>
  </si>
  <si>
    <t>Screw-on Sloper 1</t>
  </si>
  <si>
    <t>BL.GR.00004</t>
  </si>
  <si>
    <t>Screw-on Sloper 2</t>
  </si>
  <si>
    <t>BL.GR.00005</t>
  </si>
  <si>
    <t>Bolt-on Footholds Pos</t>
  </si>
  <si>
    <t>BL.GR.00006</t>
  </si>
  <si>
    <t>Bolt-on Footholds Neg</t>
  </si>
  <si>
    <t>BL.GR.00007</t>
  </si>
  <si>
    <t>Edges M</t>
  </si>
  <si>
    <t>BL.GR.00008</t>
  </si>
  <si>
    <t>Edges L</t>
  </si>
  <si>
    <t>BL.GR.00009</t>
  </si>
  <si>
    <t>Comp Sloper Set</t>
  </si>
  <si>
    <t>BL.GR.00010</t>
  </si>
  <si>
    <t>Jugs M</t>
  </si>
  <si>
    <t>BL.GR.00011</t>
  </si>
  <si>
    <t>Jugs XL</t>
  </si>
  <si>
    <t>BL.GR.00012</t>
  </si>
  <si>
    <t>Jugs XXL</t>
  </si>
  <si>
    <t>BL.GR.00013</t>
  </si>
  <si>
    <t>Pinches M</t>
  </si>
  <si>
    <t>BL.GR.00014</t>
  </si>
  <si>
    <t>Pinches L</t>
  </si>
  <si>
    <t>BL.GR.00015</t>
  </si>
  <si>
    <t>Pinches XXL</t>
  </si>
  <si>
    <t>BL.GR.00016</t>
  </si>
  <si>
    <t>Drops</t>
  </si>
  <si>
    <t>BL.GR.00017</t>
  </si>
  <si>
    <t>Dishes</t>
  </si>
  <si>
    <t>BL.GR.00018</t>
  </si>
  <si>
    <t>Buns</t>
  </si>
  <si>
    <t>BL.GR.00019</t>
  </si>
  <si>
    <t>Baguettes S</t>
  </si>
  <si>
    <t>BL.GR.00020</t>
  </si>
  <si>
    <t>Baguettes M</t>
  </si>
  <si>
    <t>BL.GR.00021</t>
  </si>
  <si>
    <t>Baguettes XM</t>
  </si>
  <si>
    <t>BL.GR.00047</t>
  </si>
  <si>
    <t>Baguettes L</t>
  </si>
  <si>
    <t>BL.GR.00048</t>
  </si>
  <si>
    <t>Baguettes XL</t>
  </si>
  <si>
    <t>BL.GR.00022</t>
  </si>
  <si>
    <t>Bread</t>
  </si>
  <si>
    <t>BL.GR.00023</t>
  </si>
  <si>
    <t>Duell</t>
  </si>
  <si>
    <t>BL.GR.00024</t>
  </si>
  <si>
    <t>Karma</t>
  </si>
  <si>
    <t>BL.GR.00025</t>
  </si>
  <si>
    <t>La Merveille</t>
  </si>
  <si>
    <t>BL.GR.00026</t>
  </si>
  <si>
    <t>Delivrance</t>
  </si>
  <si>
    <t>BL.GR.00027</t>
  </si>
  <si>
    <t>L'Angle Parfait</t>
  </si>
  <si>
    <t>BL.GR.00028</t>
  </si>
  <si>
    <t>Big Boss 1</t>
  </si>
  <si>
    <t>BL.GR.00029</t>
  </si>
  <si>
    <t>Big Boss 2</t>
  </si>
  <si>
    <t>BL.GR.00030</t>
  </si>
  <si>
    <t>Liquid Cabaret S</t>
  </si>
  <si>
    <t>BL.GR.00031</t>
  </si>
  <si>
    <t>Liquid Crimps M</t>
  </si>
  <si>
    <t>BL.GR.00032</t>
  </si>
  <si>
    <t>Liquid Slopy Edges L</t>
  </si>
  <si>
    <t>BL.GR.00033</t>
  </si>
  <si>
    <t>Liquid Ledges L</t>
  </si>
  <si>
    <t>BL.GR.00034</t>
  </si>
  <si>
    <t>Liquid Ledges XL 1</t>
  </si>
  <si>
    <t>BL.GR.00035</t>
  </si>
  <si>
    <t>Liquid Ledges XL 2</t>
  </si>
  <si>
    <t>BL.GR.00036</t>
  </si>
  <si>
    <t>Liquid Ledges XXL 1</t>
  </si>
  <si>
    <t>BL.GR.00037</t>
  </si>
  <si>
    <t>Liquid Ledges XXL 2</t>
  </si>
  <si>
    <t>BL.GR.00038</t>
  </si>
  <si>
    <t>Liquid Sloper L 1</t>
  </si>
  <si>
    <t>BL.GR.00039</t>
  </si>
  <si>
    <t>Liquid Sloper L 2</t>
  </si>
  <si>
    <t>BL.GR.00040</t>
  </si>
  <si>
    <t>Liquid Sloper XXL</t>
  </si>
  <si>
    <t>BL.GR.00041</t>
  </si>
  <si>
    <t>Liquid Jugs M 1</t>
  </si>
  <si>
    <t>BL.GR.00042</t>
  </si>
  <si>
    <t>Liquid Jugs M 2</t>
  </si>
  <si>
    <t>BL.GR.00043</t>
  </si>
  <si>
    <t>Liquid Jugs L</t>
  </si>
  <si>
    <t>BL.GR.00044</t>
  </si>
  <si>
    <t>Liquid Jugs XL</t>
  </si>
  <si>
    <t>BL.GR.00045</t>
  </si>
  <si>
    <t>Liquid Jugs XXL</t>
  </si>
  <si>
    <t>BL.GR.00046</t>
  </si>
  <si>
    <t>Spalte10</t>
  </si>
  <si>
    <t>Spalte11</t>
  </si>
  <si>
    <t>DIY Upcycling Kit small (ca. 2m² or 21sq ft)</t>
  </si>
  <si>
    <t>DIY Upcycling Kit medium (ca. 4m² or 43sq ft)</t>
  </si>
  <si>
    <t>DIY Upcycling Kit large (ca. 10m² or 107sq ft)</t>
  </si>
  <si>
    <t>Due to dynamically changing prices we can no longer sustain a constant pricing over a longer period of time.
While the prices stated reflect the situation of the date this document has been issued, 
please note that prices may be different by the time you order.
Please ask for a quote.</t>
  </si>
  <si>
    <t>Qty</t>
  </si>
  <si>
    <t>Order Amount</t>
  </si>
  <si>
    <t>Qty 2</t>
  </si>
  <si>
    <t>Standard Price 2</t>
  </si>
  <si>
    <t>Order Amount 2</t>
  </si>
  <si>
    <t>Type2</t>
  </si>
  <si>
    <t>Type3</t>
  </si>
  <si>
    <t>Type4</t>
  </si>
  <si>
    <t>Type5</t>
  </si>
  <si>
    <t>Type6</t>
  </si>
  <si>
    <t>Type7</t>
  </si>
  <si>
    <t>Type8</t>
  </si>
  <si>
    <t>Type9</t>
  </si>
  <si>
    <t>Type10</t>
  </si>
  <si>
    <t>Type11</t>
  </si>
  <si>
    <t>Metric internal hexagon bolts *</t>
  </si>
  <si>
    <t>M10-Bolt 40mm</t>
  </si>
  <si>
    <t>M10-Bolt 50mm</t>
  </si>
  <si>
    <t>M10-Bolt 60mm</t>
  </si>
  <si>
    <t>M10-Bolt 70mm</t>
  </si>
  <si>
    <t>M10-Bolt 80mm</t>
  </si>
  <si>
    <t>M10-Bolt 90mm</t>
  </si>
  <si>
    <t>M10-Bolt 100mm</t>
  </si>
  <si>
    <t>M10-Bolt 110mm</t>
  </si>
  <si>
    <t>M10-Bolt 120mm</t>
  </si>
  <si>
    <t>M10-Bolt 130mm</t>
  </si>
  <si>
    <t>M10-Bolt 140mm</t>
  </si>
  <si>
    <t>M10-Bolt 150mm</t>
  </si>
  <si>
    <t>M10-Bolt 160mm</t>
  </si>
  <si>
    <t>M10-Bolt 170mm</t>
  </si>
  <si>
    <t>M10-Bolt 180mm</t>
  </si>
  <si>
    <t>M10-Bolt 190mm</t>
  </si>
  <si>
    <t>M10-Bolt 200mm</t>
  </si>
  <si>
    <t>M10-Bolt 210mm</t>
  </si>
  <si>
    <t>M10-Bolt 220mm</t>
  </si>
  <si>
    <t>M10-Bolt 240mm</t>
  </si>
  <si>
    <t>M10-Bolt 250mm</t>
  </si>
  <si>
    <t>M10-Bolt 260mm</t>
  </si>
  <si>
    <t>M10-Bolt 270mm</t>
  </si>
  <si>
    <t>M10-Bolt 280mm</t>
  </si>
  <si>
    <t>M10-Bolt 300mm</t>
  </si>
  <si>
    <t>M10-Bolt 320mm **</t>
  </si>
  <si>
    <t>M10-Bolt 340mm **</t>
  </si>
  <si>
    <t>Metric internal hexagon bolts (fully threaded)*</t>
  </si>
  <si>
    <t>Wood Screws for Holds ***</t>
  </si>
  <si>
    <t>Wood Screw 4,5x40 counter sunk</t>
  </si>
  <si>
    <t>Wood Screw 4,5x50 counter sunk, 30mm threading</t>
  </si>
  <si>
    <t>Wood Screw 4,5x70 counter sunk, 30mm threading</t>
  </si>
  <si>
    <t>Wood Screw 5x120 counter sunk, 30mm threading</t>
  </si>
  <si>
    <t>Rosettes M5</t>
  </si>
  <si>
    <t>Wall construction equipment</t>
  </si>
  <si>
    <t>T-nuts incl. two wood screws each ****</t>
  </si>
  <si>
    <t>* DIN 912 8.8 metric thread, M10, galvanically zinc coated</t>
  </si>
  <si>
    <t>** DIN 912 8.8 metric thread, M10, zinced</t>
  </si>
  <si>
    <t>**** Round head Tx20 4,5x17</t>
  </si>
  <si>
    <t>Size</t>
  </si>
  <si>
    <t>XS</t>
  </si>
  <si>
    <t>S</t>
  </si>
  <si>
    <t>M</t>
  </si>
  <si>
    <t>L</t>
  </si>
  <si>
    <t>XL</t>
  </si>
  <si>
    <t>Type32</t>
  </si>
  <si>
    <t>Type33</t>
  </si>
  <si>
    <t>Type34</t>
  </si>
  <si>
    <t>T-Shirts</t>
  </si>
  <si>
    <t>Black / White print</t>
  </si>
  <si>
    <t>BL.ME.0001</t>
  </si>
  <si>
    <t>Black / Apricot print</t>
  </si>
  <si>
    <t>BL.ME.0002</t>
  </si>
  <si>
    <t>White / Purple print</t>
  </si>
  <si>
    <t>BL.ME.0003</t>
  </si>
  <si>
    <t>Sweatshirts</t>
  </si>
  <si>
    <t>BL.ME.0004</t>
  </si>
  <si>
    <t>Kat</t>
  </si>
  <si>
    <t>Menge 1</t>
  </si>
  <si>
    <t>Menge Set</t>
  </si>
  <si>
    <t>Artikelnr.</t>
  </si>
  <si>
    <t>Menge</t>
  </si>
  <si>
    <t>Farbe</t>
  </si>
  <si>
    <t>Rabatt %</t>
  </si>
  <si>
    <t>Freitext</t>
  </si>
  <si>
    <t>ArtikelSet</t>
  </si>
  <si>
    <t>Farbwechsel</t>
  </si>
  <si>
    <t>VW</t>
  </si>
  <si>
    <t>x</t>
  </si>
  <si>
    <t>VWC</t>
  </si>
  <si>
    <t>VG</t>
  </si>
  <si>
    <t>VGC</t>
  </si>
  <si>
    <t>VM</t>
  </si>
  <si>
    <t>GR</t>
  </si>
  <si>
    <t>DIY</t>
  </si>
  <si>
    <t>ACC</t>
  </si>
  <si>
    <t>ME</t>
  </si>
  <si>
    <t>Artikelnummer - Farbe</t>
  </si>
  <si>
    <t>Preis</t>
  </si>
  <si>
    <t>BL.VW.00026.M10.ST.ST</t>
  </si>
  <si>
    <t>BL.VW.00027.M10.ST.ST</t>
  </si>
  <si>
    <t>BL.VW.00028.M10.ST.ST</t>
  </si>
  <si>
    <t>BL.VW.00029.M10.ST.ST</t>
  </si>
  <si>
    <t>BL.VW.00038.M10.ST.ST</t>
  </si>
  <si>
    <t>BL.VW.00001.NB.ST.ST</t>
  </si>
  <si>
    <t>BL.VW.00006.NB.ST.ST</t>
  </si>
  <si>
    <t>BL.VW.00007.NB.ST.ST</t>
  </si>
  <si>
    <t>BL.VW.00009.NB.ST.ST</t>
  </si>
  <si>
    <t>BL.VW.00010.NB.ST.ST</t>
  </si>
  <si>
    <t>BL.VW.00011.NB.ST.ST</t>
  </si>
  <si>
    <t>BL.VW.00012.NB.ST.ST</t>
  </si>
  <si>
    <t>BL.VW.00014.NB.ST.ST</t>
  </si>
  <si>
    <t>BL.VW.00015.NB.ST.ST</t>
  </si>
  <si>
    <t>BL.VW.00030.NB.ST.ST</t>
  </si>
  <si>
    <t>BL.VW.00031.NB.ST.ST</t>
  </si>
  <si>
    <t>BL.VW.00060.NB.ST.ST</t>
  </si>
  <si>
    <t>BL.VW.00065.NB.ST.ST</t>
  </si>
  <si>
    <t>BL.VW.00026.M10.BO.ST</t>
  </si>
  <si>
    <t>BL.VW.00027.M10.BO.ST</t>
  </si>
  <si>
    <t>BL.VG.00023</t>
  </si>
  <si>
    <t>BL.VG.00024</t>
  </si>
  <si>
    <t>BL.VG.00025</t>
  </si>
  <si>
    <t>BL.VG.00092</t>
  </si>
  <si>
    <t>BL.VG.00093</t>
  </si>
  <si>
    <t>BL.VG.00094</t>
  </si>
  <si>
    <t>MF.VW.00012.M10</t>
  </si>
  <si>
    <t>MF.VW.00013.M10</t>
  </si>
  <si>
    <t>MF.VW.00014.M10</t>
  </si>
  <si>
    <t>MF.VW.00015.M10</t>
  </si>
  <si>
    <t>MF.VW.00016.M10</t>
  </si>
  <si>
    <t>MF.VW.00017.M10</t>
  </si>
  <si>
    <t>MF.VW.00018.M10</t>
  </si>
  <si>
    <t>MF.VW.00019.M10</t>
  </si>
  <si>
    <t>MF.VW.00020.M10</t>
  </si>
  <si>
    <t>MF.VW.00021.M10</t>
  </si>
  <si>
    <t>MF.VW.00022.M10</t>
  </si>
  <si>
    <t>MF.VW.00023.M10</t>
  </si>
  <si>
    <t>MF.VW.00024.M10</t>
  </si>
  <si>
    <t>MF.VW.00025.M10</t>
  </si>
  <si>
    <t>MF.VW.00026.M10</t>
  </si>
  <si>
    <t>MF.VW.00027.M10</t>
  </si>
  <si>
    <t>MF.VW.00028.M10</t>
  </si>
  <si>
    <t>MF.VW.00029.M10</t>
  </si>
  <si>
    <t>MF.VW.00030.M10</t>
  </si>
  <si>
    <t>MF.VW.00001.M10</t>
  </si>
  <si>
    <t>MF.VW.00002.M10</t>
  </si>
  <si>
    <t>MF.VW.00003.M10</t>
  </si>
  <si>
    <t>MF.VW.00004.M10</t>
  </si>
  <si>
    <t>MF.VW.00005.M10</t>
  </si>
  <si>
    <t>MF.VW.00006.M10</t>
  </si>
  <si>
    <t>MF.VW.00007.M10</t>
  </si>
  <si>
    <t>MF.VW.00008.M10</t>
  </si>
  <si>
    <t>MF.VW.00009.M10</t>
  </si>
  <si>
    <t>MF.VW.00010.M10</t>
  </si>
  <si>
    <t>MF.VW.00011.M10</t>
  </si>
  <si>
    <t>Pinch 1</t>
  </si>
  <si>
    <t>Pinch 2</t>
  </si>
  <si>
    <t>Pinch 3</t>
  </si>
  <si>
    <t>Pinch 4</t>
  </si>
  <si>
    <t>Pinch 5</t>
  </si>
  <si>
    <t>Pinch 6</t>
  </si>
  <si>
    <t>BL.VW.00085.M10.ST.ST</t>
  </si>
  <si>
    <t>BL.VW.00087.M10.ST.ST</t>
  </si>
  <si>
    <t>BL.VW.00088.M10.ST.ST</t>
  </si>
  <si>
    <t>BL.VW.00048.M10.ST.ST</t>
  </si>
  <si>
    <t>BL.VW.00043.M10.ST.GP</t>
  </si>
  <si>
    <t>Pinch 4 DT</t>
  </si>
  <si>
    <t>Half Diamon 1150 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</si>
</sst>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8" formatCode="#,##0.00\ &quot;€&quot;;[Red]\-#,##0.00\ &quot;€&quot;"/>
    <numFmt numFmtId="44" formatCode="_-* #,##0.00\ &quot;€&quot;_-;\-* #,##0.00\ &quot;€&quot;_-;_-* &quot;-&quot;??\ &quot;€&quot;_-;_-@_-"/>
    <numFmt numFmtId="164" formatCode="0.00\ &quot;kg&quot;"/>
    <numFmt numFmtId="165" formatCode="0.0\ &quot;kg&quot;"/>
    <numFmt numFmtId="166" formatCode="#,##0.00\ &quot;€&quot;"/>
  </numFmts>
  <fonts count="42">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8"/>
      <name val="Calibri"/>
      <family val="2"/>
      <scheme val="minor"/>
    </font>
    <font>
      <b/>
      <u/>
      <sz val="11"/>
      <color theme="1"/>
      <name val="Calibri"/>
      <family val="2"/>
      <scheme val="minor"/>
    </font>
    <font>
      <b/>
      <sz val="11"/>
      <color rgb="FF000000"/>
      <name val="Calibri"/>
      <family val="2"/>
      <scheme val="minor"/>
    </font>
    <font>
      <b/>
      <sz val="11"/>
      <name val="Calibri"/>
      <family val="2"/>
      <scheme val="minor"/>
    </font>
    <font>
      <sz val="11"/>
      <color rgb="FF000000"/>
      <name val="Calibri"/>
      <family val="2"/>
      <scheme val="minor"/>
    </font>
    <font>
      <sz val="11"/>
      <name val="Calibri"/>
      <family val="2"/>
      <scheme val="minor"/>
    </font>
    <font>
      <sz val="11"/>
      <color rgb="FFFFFFFF"/>
      <name val="Calibri"/>
      <family val="2"/>
      <scheme val="minor"/>
    </font>
    <font>
      <sz val="11"/>
      <color theme="1"/>
      <name val="Calibri"/>
      <family val="2"/>
      <scheme val="minor"/>
    </font>
    <font>
      <b/>
      <sz val="12"/>
      <color theme="1"/>
      <name val="Calibri"/>
      <family val="2"/>
      <scheme val="minor"/>
    </font>
    <font>
      <b/>
      <sz val="10"/>
      <color theme="0"/>
      <name val="Calibri"/>
      <family val="2"/>
      <scheme val="minor"/>
    </font>
    <font>
      <b/>
      <sz val="10"/>
      <name val="Calibri"/>
      <family val="2"/>
      <scheme val="minor"/>
    </font>
    <font>
      <sz val="10"/>
      <color theme="5"/>
      <name val="Calibri"/>
      <family val="2"/>
      <scheme val="minor"/>
    </font>
    <font>
      <sz val="11"/>
      <color theme="5"/>
      <name val="Calibri"/>
      <family val="2"/>
      <scheme val="minor"/>
    </font>
    <font>
      <b/>
      <u/>
      <sz val="11"/>
      <color theme="0"/>
      <name val="Calibri"/>
      <family val="2"/>
      <scheme val="minor"/>
    </font>
    <font>
      <sz val="11"/>
      <color theme="1"/>
      <name val="Calibri"/>
      <family val="2"/>
      <charset val="238"/>
      <scheme val="minor"/>
    </font>
    <font>
      <b/>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2"/>
      <color theme="1"/>
      <name val="Calibri"/>
      <family val="2"/>
      <scheme val="minor"/>
    </font>
    <font>
      <u/>
      <sz val="11"/>
      <color theme="10"/>
      <name val="Calibri"/>
      <family val="2"/>
      <scheme val="minor"/>
    </font>
    <font>
      <b/>
      <sz val="10"/>
      <color theme="5"/>
      <name val="Calibri"/>
      <family val="2"/>
      <scheme val="minor"/>
    </font>
    <font>
      <sz val="11"/>
      <color theme="1"/>
      <name val="Segoe UI"/>
      <family val="2"/>
    </font>
    <font>
      <sz val="11"/>
      <color rgb="FF006100"/>
      <name val="Calibri"/>
      <family val="2"/>
      <scheme val="minor"/>
    </font>
    <font>
      <sz val="11"/>
      <color rgb="FF9C5700"/>
      <name val="Calibri"/>
      <family val="2"/>
      <scheme val="minor"/>
    </font>
    <font>
      <b/>
      <sz val="11"/>
      <color rgb="FFFF0000"/>
      <name val="Calibri"/>
      <family val="2"/>
      <scheme val="minor"/>
    </font>
  </fonts>
  <fills count="119">
    <fill>
      <patternFill patternType="none"/>
    </fill>
    <fill>
      <patternFill patternType="gray125"/>
    </fill>
    <fill>
      <patternFill patternType="solid">
        <fgColor theme="0" tint="-0.249977111117893"/>
        <bgColor indexed="64"/>
      </patternFill>
    </fill>
    <fill>
      <patternFill patternType="solid">
        <fgColor rgb="FFF7B528"/>
        <bgColor indexed="64"/>
      </patternFill>
    </fill>
    <fill>
      <patternFill patternType="solid">
        <fgColor rgb="FFBB1E10"/>
        <bgColor indexed="64"/>
      </patternFill>
    </fill>
    <fill>
      <patternFill patternType="solid">
        <fgColor rgb="FF007CB0"/>
        <bgColor rgb="FF000000"/>
      </patternFill>
    </fill>
    <fill>
      <patternFill patternType="solid">
        <fgColor rgb="FF008B29"/>
        <bgColor rgb="FF000000"/>
      </patternFill>
    </fill>
    <fill>
      <patternFill patternType="solid">
        <fgColor rgb="FF989EA1"/>
        <bgColor rgb="FF000000"/>
      </patternFill>
    </fill>
    <fill>
      <patternFill patternType="solid">
        <fgColor rgb="FF0E0E10"/>
        <bgColor indexed="64"/>
      </patternFill>
    </fill>
    <fill>
      <patternFill patternType="solid">
        <fgColor rgb="FFD2AA6D"/>
        <bgColor indexed="64"/>
      </patternFill>
    </fill>
    <fill>
      <patternFill patternType="solid">
        <fgColor rgb="FFE3D9C6"/>
        <bgColor rgb="FF000000"/>
      </patternFill>
    </fill>
    <fill>
      <patternFill patternType="solid">
        <fgColor rgb="FFDDC49A"/>
        <bgColor indexed="64"/>
      </patternFill>
    </fill>
    <fill>
      <patternFill patternType="solid">
        <fgColor rgb="FFE6D2B5"/>
        <bgColor indexed="64"/>
      </patternFill>
    </fill>
    <fill>
      <patternFill patternType="solid">
        <fgColor rgb="FFF1DD38"/>
        <bgColor indexed="64"/>
      </patternFill>
    </fill>
    <fill>
      <patternFill patternType="solid">
        <fgColor rgb="FFBA481B"/>
        <bgColor indexed="64"/>
      </patternFill>
    </fill>
    <fill>
      <patternFill patternType="solid">
        <fgColor rgb="FFF67828"/>
        <bgColor indexed="64"/>
      </patternFill>
    </fill>
    <fill>
      <patternFill patternType="solid">
        <fgColor rgb="FFE25303"/>
        <bgColor rgb="FF000000"/>
      </patternFill>
    </fill>
    <fill>
      <patternFill patternType="solid">
        <fgColor rgb="FFFF4D06"/>
        <bgColor rgb="FF000000"/>
      </patternFill>
    </fill>
    <fill>
      <patternFill patternType="solid">
        <fgColor rgb="FFED6B21"/>
        <bgColor indexed="64"/>
      </patternFill>
    </fill>
    <fill>
      <patternFill patternType="solid">
        <fgColor rgb="FF792423"/>
        <bgColor rgb="FF000000"/>
      </patternFill>
    </fill>
    <fill>
      <patternFill patternType="solid">
        <fgColor rgb="FF972E25"/>
        <bgColor rgb="FF000000"/>
      </patternFill>
    </fill>
    <fill>
      <patternFill patternType="solid">
        <fgColor rgb="FFFF2D21"/>
        <bgColor indexed="64"/>
      </patternFill>
    </fill>
    <fill>
      <patternFill patternType="solid">
        <fgColor rgb="FFAB273C"/>
        <bgColor indexed="64"/>
      </patternFill>
    </fill>
    <fill>
      <patternFill patternType="solid">
        <fgColor rgb="FF76689A"/>
        <bgColor rgb="FF000000"/>
      </patternFill>
    </fill>
    <fill>
      <patternFill patternType="solid">
        <fgColor rgb="FF844C82"/>
        <bgColor indexed="64"/>
      </patternFill>
    </fill>
    <fill>
      <patternFill patternType="solid">
        <fgColor rgb="FFBC4077"/>
        <bgColor rgb="FF000000"/>
      </patternFill>
    </fill>
    <fill>
      <patternFill patternType="solid">
        <fgColor rgb="FF005387"/>
        <bgColor indexed="64"/>
      </patternFill>
    </fill>
    <fill>
      <patternFill patternType="solid">
        <fgColor rgb="FF3DE7EB"/>
        <bgColor indexed="64"/>
      </patternFill>
    </fill>
    <fill>
      <patternFill patternType="solid">
        <fgColor rgb="FF0089B6"/>
        <bgColor indexed="64"/>
      </patternFill>
    </fill>
    <fill>
      <patternFill patternType="solid">
        <fgColor rgb="FF058B8C"/>
        <bgColor rgb="FF000000"/>
      </patternFill>
    </fill>
    <fill>
      <patternFill patternType="solid">
        <fgColor rgb="FF287233"/>
        <bgColor indexed="64"/>
      </patternFill>
    </fill>
    <fill>
      <patternFill patternType="solid">
        <fgColor rgb="FF61993B"/>
        <bgColor indexed="64"/>
      </patternFill>
    </fill>
    <fill>
      <patternFill patternType="solid">
        <fgColor rgb="FF8A9977"/>
        <bgColor indexed="64"/>
      </patternFill>
    </fill>
    <fill>
      <patternFill patternType="solid">
        <fgColor rgb="FF008351"/>
        <bgColor indexed="64"/>
      </patternFill>
    </fill>
    <fill>
      <patternFill patternType="solid">
        <fgColor rgb="FF817863"/>
        <bgColor indexed="64"/>
      </patternFill>
    </fill>
    <fill>
      <patternFill patternType="solid">
        <fgColor rgb="FF9B9B9B"/>
        <bgColor indexed="64"/>
      </patternFill>
    </fill>
    <fill>
      <patternFill patternType="solid">
        <fgColor rgb="FF434B4D"/>
        <bgColor rgb="FF000000"/>
      </patternFill>
    </fill>
    <fill>
      <patternFill patternType="solid">
        <fgColor rgb="FF575D5E"/>
        <bgColor rgb="FF000000"/>
      </patternFill>
    </fill>
    <fill>
      <patternFill patternType="solid">
        <fgColor rgb="FF4F5358"/>
        <bgColor rgb="FF000000"/>
      </patternFill>
    </fill>
    <fill>
      <patternFill patternType="solid">
        <fgColor rgb="FF383E42"/>
        <bgColor rgb="FF000000"/>
      </patternFill>
    </fill>
    <fill>
      <patternFill patternType="solid">
        <fgColor rgb="FF928E85"/>
        <bgColor rgb="FF000000"/>
      </patternFill>
    </fill>
    <fill>
      <patternFill patternType="solid">
        <fgColor rgb="FFB5B0A1"/>
        <bgColor indexed="64"/>
      </patternFill>
    </fill>
    <fill>
      <patternFill patternType="solid">
        <fgColor rgb="FFC5C7C4"/>
        <bgColor rgb="FF000000"/>
      </patternFill>
    </fill>
    <fill>
      <patternFill patternType="solid">
        <fgColor rgb="FFB0B0A9"/>
        <bgColor rgb="FF000000"/>
      </patternFill>
    </fill>
    <fill>
      <patternFill patternType="solid">
        <fgColor rgb="FF6B665E"/>
        <bgColor rgb="FF000000"/>
      </patternFill>
    </fill>
    <fill>
      <patternFill patternType="solid">
        <fgColor rgb="FF8E9291"/>
        <bgColor indexed="64"/>
      </patternFill>
    </fill>
    <fill>
      <patternFill patternType="solid">
        <fgColor rgb="FF4F5250"/>
        <bgColor indexed="64"/>
      </patternFill>
    </fill>
    <fill>
      <patternFill patternType="solid">
        <fgColor rgb="FFB7B3A8"/>
        <bgColor indexed="64"/>
      </patternFill>
    </fill>
    <fill>
      <patternFill patternType="solid">
        <fgColor rgb="FFC8C8C7"/>
        <bgColor rgb="FF000000"/>
      </patternFill>
    </fill>
    <fill>
      <patternFill patternType="solid">
        <fgColor rgb="FF513A2A"/>
        <bgColor indexed="64"/>
      </patternFill>
    </fill>
    <fill>
      <patternFill patternType="solid">
        <fgColor rgb="FFE9E0D2"/>
        <bgColor indexed="64"/>
      </patternFill>
    </fill>
    <fill>
      <patternFill patternType="solid">
        <fgColor rgb="FFD7D5CB"/>
        <bgColor indexed="64"/>
      </patternFill>
    </fill>
    <fill>
      <patternFill patternType="solid">
        <fgColor rgb="FFECECE7"/>
        <bgColor indexed="64"/>
      </patternFill>
    </fill>
    <fill>
      <patternFill patternType="solid">
        <fgColor rgb="FFF1ECE1"/>
        <bgColor indexed="64"/>
      </patternFill>
    </fill>
    <fill>
      <patternFill patternType="solid">
        <fgColor rgb="FF00453F"/>
        <bgColor rgb="FF000000"/>
      </patternFill>
    </fill>
    <fill>
      <patternFill patternType="solid">
        <fgColor rgb="FFE0C999"/>
        <bgColor rgb="FF000000"/>
      </patternFill>
    </fill>
    <fill>
      <patternFill patternType="solid">
        <fgColor rgb="FFFCBC24"/>
        <bgColor indexed="64"/>
      </patternFill>
    </fill>
    <fill>
      <patternFill patternType="solid">
        <fgColor rgb="FF66FF33"/>
        <bgColor indexed="64"/>
      </patternFill>
    </fill>
    <fill>
      <patternFill patternType="solid">
        <fgColor rgb="FFFF66CC"/>
        <bgColor indexed="64"/>
      </patternFill>
    </fill>
    <fill>
      <patternFill patternType="solid">
        <fgColor theme="5"/>
        <bgColor theme="5"/>
      </patternFill>
    </fill>
    <fill>
      <patternFill patternType="solid">
        <fgColor rgb="FFE25303"/>
        <bgColor indexed="64"/>
      </patternFill>
    </fill>
    <fill>
      <patternFill patternType="solid">
        <fgColor rgb="FF007CB0"/>
        <bgColor indexed="64"/>
      </patternFill>
    </fill>
    <fill>
      <patternFill patternType="solid">
        <fgColor rgb="FF7EBAB5"/>
        <bgColor indexed="64"/>
      </patternFill>
    </fill>
    <fill>
      <patternFill patternType="solid">
        <fgColor rgb="FF008B29"/>
        <bgColor indexed="64"/>
      </patternFill>
    </fill>
    <fill>
      <patternFill patternType="solid">
        <fgColor rgb="FFFFFF00"/>
        <bgColor indexed="64"/>
      </patternFill>
    </fill>
    <fill>
      <patternFill patternType="solid">
        <fgColor rgb="FFE90596"/>
        <bgColor indexed="64"/>
      </patternFill>
    </fill>
    <fill>
      <patternFill patternType="solid">
        <fgColor rgb="FFAADB1E"/>
        <bgColor indexed="64"/>
      </patternFill>
    </fill>
    <fill>
      <patternFill patternType="solid">
        <fgColor rgb="FFFF9B00"/>
        <bgColor indexed="64"/>
      </patternFill>
    </fill>
    <fill>
      <patternFill patternType="solid">
        <fgColor rgb="FFC73F4A"/>
        <bgColor rgb="FF000000"/>
      </patternFill>
    </fill>
    <fill>
      <patternFill patternType="solid">
        <fgColor rgb="FFA03472"/>
        <bgColor rgb="FF000000"/>
      </patternFill>
    </fill>
    <fill>
      <patternFill patternType="solid">
        <fgColor rgb="FF00387B"/>
        <bgColor rgb="FF000000"/>
      </patternFill>
    </fill>
    <fill>
      <patternFill patternType="solid">
        <fgColor rgb="FF252850"/>
        <bgColor rgb="FF000000"/>
      </patternFill>
    </fill>
    <fill>
      <patternFill patternType="solid">
        <fgColor rgb="FF21697C"/>
        <bgColor rgb="FF000000"/>
      </patternFill>
    </fill>
    <fill>
      <patternFill patternType="solid">
        <fgColor rgb="FF7FB5B5"/>
        <bgColor indexed="64"/>
      </patternFill>
    </fill>
    <fill>
      <patternFill patternType="solid">
        <fgColor rgb="FF8A9597"/>
        <bgColor rgb="FF000000"/>
      </patternFill>
    </fill>
    <fill>
      <patternFill patternType="solid">
        <fgColor rgb="FF646B63"/>
        <bgColor indexed="64"/>
      </patternFill>
    </fill>
    <fill>
      <patternFill patternType="solid">
        <fgColor rgb="FF808076"/>
        <bgColor rgb="FF000000"/>
      </patternFill>
    </fill>
    <fill>
      <patternFill patternType="solid">
        <fgColor rgb="FF4C4A44"/>
        <bgColor rgb="FF000000"/>
      </patternFill>
    </fill>
    <fill>
      <patternFill patternType="solid">
        <fgColor rgb="FF45494E"/>
        <bgColor rgb="FF000000"/>
      </patternFill>
    </fill>
    <fill>
      <patternFill patternType="solid">
        <fgColor rgb="FF5B686D"/>
        <bgColor rgb="FF000000"/>
      </patternFill>
    </fill>
    <fill>
      <patternFill patternType="solid">
        <fgColor rgb="FF7F8274"/>
        <bgColor indexed="64"/>
      </patternFill>
    </fill>
    <fill>
      <patternFill patternType="solid">
        <fgColor rgb="FF7A7B7A"/>
        <bgColor rgb="FF000000"/>
      </patternFill>
    </fill>
    <fill>
      <patternFill patternType="solid">
        <fgColor rgb="FF7F868A"/>
        <bgColor rgb="FF000000"/>
      </patternFill>
    </fill>
    <fill>
      <patternFill patternType="solid">
        <fgColor theme="5" tint="0.79998168889431442"/>
        <bgColor theme="5" tint="0.799981688894314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33CC"/>
        <bgColor indexed="64"/>
      </patternFill>
    </fill>
    <fill>
      <patternFill patternType="solid">
        <fgColor theme="5" tint="0.79998168889431442"/>
        <bgColor indexed="64"/>
      </patternFill>
    </fill>
    <fill>
      <patternFill patternType="solid">
        <fgColor theme="5" tint="0.79998168889431442"/>
        <bgColor rgb="FF000000"/>
      </patternFill>
    </fill>
    <fill>
      <patternFill patternType="solid">
        <fgColor rgb="FFFFFF00"/>
        <bgColor theme="5" tint="0.79998168889431442"/>
      </patternFill>
    </fill>
  </fills>
  <borders count="62">
    <border>
      <left/>
      <right/>
      <top/>
      <bottom/>
      <diagonal/>
    </border>
    <border>
      <left/>
      <right style="medium">
        <color auto="1"/>
      </right>
      <top/>
      <bottom/>
      <diagonal/>
    </border>
    <border>
      <left style="thin">
        <color theme="5" tint="0.39997558519241921"/>
      </left>
      <right/>
      <top style="thin">
        <color theme="5" tint="0.39997558519241921"/>
      </top>
      <bottom style="thin">
        <color theme="5" tint="0.39997558519241921"/>
      </bottom>
      <diagonal/>
    </border>
    <border>
      <left/>
      <right/>
      <top style="thin">
        <color theme="5" tint="0.39997558519241921"/>
      </top>
      <bottom style="thin">
        <color theme="5" tint="0.39997558519241921"/>
      </bottom>
      <diagonal/>
    </border>
    <border>
      <left/>
      <right style="medium">
        <color auto="1"/>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bottom/>
      <diagonal/>
    </border>
    <border>
      <left/>
      <right style="thin">
        <color auto="1"/>
      </right>
      <top/>
      <bottom/>
      <diagonal/>
    </border>
    <border>
      <left style="thin">
        <color auto="1"/>
      </left>
      <right/>
      <top style="medium">
        <color auto="1"/>
      </top>
      <bottom style="medium">
        <color auto="1"/>
      </bottom>
      <diagonal/>
    </border>
    <border>
      <left style="medium">
        <color auto="1"/>
      </left>
      <right/>
      <top/>
      <bottom style="thin">
        <color auto="1"/>
      </bottom>
      <diagonal/>
    </border>
    <border>
      <left/>
      <right/>
      <top style="thin">
        <color theme="5" tint="0.39997558519241921"/>
      </top>
      <bottom/>
      <diagonal/>
    </border>
    <border>
      <left/>
      <right/>
      <top/>
      <bottom style="thin">
        <color theme="5"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diagonal/>
    </border>
    <border>
      <left/>
      <right style="medium">
        <color auto="1"/>
      </right>
      <top style="thin">
        <color auto="1"/>
      </top>
      <bottom/>
      <diagonal/>
    </border>
  </borders>
  <cellStyleXfs count="49">
    <xf numFmtId="0" fontId="0" fillId="0" borderId="0"/>
    <xf numFmtId="44" fontId="11" fillId="0" borderId="0" applyFont="0" applyFill="0" applyBorder="0" applyAlignment="0" applyProtection="0"/>
    <xf numFmtId="0" fontId="18" fillId="0" borderId="0"/>
    <xf numFmtId="0" fontId="19" fillId="0" borderId="0" applyNumberFormat="0" applyFill="0" applyBorder="0" applyAlignment="0" applyProtection="0"/>
    <xf numFmtId="0" fontId="20" fillId="0" borderId="51" applyNumberFormat="0" applyFill="0" applyAlignment="0" applyProtection="0"/>
    <xf numFmtId="0" fontId="21" fillId="0" borderId="52" applyNumberFormat="0" applyFill="0" applyAlignment="0" applyProtection="0"/>
    <xf numFmtId="0" fontId="22" fillId="0" borderId="53" applyNumberFormat="0" applyFill="0" applyAlignment="0" applyProtection="0"/>
    <xf numFmtId="0" fontId="22" fillId="0" borderId="0" applyNumberFormat="0" applyFill="0" applyBorder="0" applyAlignment="0" applyProtection="0"/>
    <xf numFmtId="0" fontId="23" fillId="84" borderId="0" applyNumberFormat="0" applyBorder="0" applyAlignment="0" applyProtection="0"/>
    <xf numFmtId="0" fontId="24" fillId="85" borderId="0" applyNumberFormat="0" applyBorder="0" applyAlignment="0" applyProtection="0"/>
    <xf numFmtId="0" fontId="25" fillId="86" borderId="0" applyNumberFormat="0" applyBorder="0" applyAlignment="0" applyProtection="0"/>
    <xf numFmtId="0" fontId="26" fillId="87" borderId="54" applyNumberFormat="0" applyAlignment="0" applyProtection="0"/>
    <xf numFmtId="0" fontId="27" fillId="88" borderId="55" applyNumberFormat="0" applyAlignment="0" applyProtection="0"/>
    <xf numFmtId="0" fontId="28" fillId="88" borderId="54" applyNumberFormat="0" applyAlignment="0" applyProtection="0"/>
    <xf numFmtId="0" fontId="29" fillId="0" borderId="56" applyNumberFormat="0" applyFill="0" applyAlignment="0" applyProtection="0"/>
    <xf numFmtId="0" fontId="30" fillId="89" borderId="57" applyNumberFormat="0" applyAlignment="0" applyProtection="0"/>
    <xf numFmtId="0" fontId="31" fillId="0" borderId="0" applyNumberFormat="0" applyFill="0" applyBorder="0" applyAlignment="0" applyProtection="0"/>
    <xf numFmtId="0" fontId="18" fillId="90" borderId="58" applyNumberFormat="0" applyFont="0" applyAlignment="0" applyProtection="0"/>
    <xf numFmtId="0" fontId="32" fillId="0" borderId="0" applyNumberFormat="0" applyFill="0" applyBorder="0" applyAlignment="0" applyProtection="0"/>
    <xf numFmtId="0" fontId="33" fillId="0" borderId="59" applyNumberFormat="0" applyFill="0" applyAlignment="0" applyProtection="0"/>
    <xf numFmtId="0" fontId="34" fillId="91" borderId="0" applyNumberFormat="0" applyBorder="0" applyAlignment="0" applyProtection="0"/>
    <xf numFmtId="0" fontId="18" fillId="92" borderId="0" applyNumberFormat="0" applyBorder="0" applyAlignment="0" applyProtection="0"/>
    <xf numFmtId="0" fontId="18" fillId="93" borderId="0" applyNumberFormat="0" applyBorder="0" applyAlignment="0" applyProtection="0"/>
    <xf numFmtId="0" fontId="34" fillId="94" borderId="0" applyNumberFormat="0" applyBorder="0" applyAlignment="0" applyProtection="0"/>
    <xf numFmtId="0" fontId="34" fillId="95" borderId="0" applyNumberFormat="0" applyBorder="0" applyAlignment="0" applyProtection="0"/>
    <xf numFmtId="0" fontId="18" fillId="96" borderId="0" applyNumberFormat="0" applyBorder="0" applyAlignment="0" applyProtection="0"/>
    <xf numFmtId="0" fontId="18" fillId="97" borderId="0" applyNumberFormat="0" applyBorder="0" applyAlignment="0" applyProtection="0"/>
    <xf numFmtId="0" fontId="34" fillId="98" borderId="0" applyNumberFormat="0" applyBorder="0" applyAlignment="0" applyProtection="0"/>
    <xf numFmtId="0" fontId="34" fillId="99" borderId="0" applyNumberFormat="0" applyBorder="0" applyAlignment="0" applyProtection="0"/>
    <xf numFmtId="0" fontId="18" fillId="100" borderId="0" applyNumberFormat="0" applyBorder="0" applyAlignment="0" applyProtection="0"/>
    <xf numFmtId="0" fontId="18" fillId="101" borderId="0" applyNumberFormat="0" applyBorder="0" applyAlignment="0" applyProtection="0"/>
    <xf numFmtId="0" fontId="34" fillId="102" borderId="0" applyNumberFormat="0" applyBorder="0" applyAlignment="0" applyProtection="0"/>
    <xf numFmtId="0" fontId="34" fillId="103" borderId="0" applyNumberFormat="0" applyBorder="0" applyAlignment="0" applyProtection="0"/>
    <xf numFmtId="0" fontId="18" fillId="104" borderId="0" applyNumberFormat="0" applyBorder="0" applyAlignment="0" applyProtection="0"/>
    <xf numFmtId="0" fontId="18" fillId="105" borderId="0" applyNumberFormat="0" applyBorder="0" applyAlignment="0" applyProtection="0"/>
    <xf numFmtId="0" fontId="34" fillId="106" borderId="0" applyNumberFormat="0" applyBorder="0" applyAlignment="0" applyProtection="0"/>
    <xf numFmtId="0" fontId="34" fillId="107" borderId="0" applyNumberFormat="0" applyBorder="0" applyAlignment="0" applyProtection="0"/>
    <xf numFmtId="0" fontId="18" fillId="108" borderId="0" applyNumberFormat="0" applyBorder="0" applyAlignment="0" applyProtection="0"/>
    <xf numFmtId="0" fontId="18" fillId="109" borderId="0" applyNumberFormat="0" applyBorder="0" applyAlignment="0" applyProtection="0"/>
    <xf numFmtId="0" fontId="34" fillId="110" borderId="0" applyNumberFormat="0" applyBorder="0" applyAlignment="0" applyProtection="0"/>
    <xf numFmtId="0" fontId="34" fillId="111" borderId="0" applyNumberFormat="0" applyBorder="0" applyAlignment="0" applyProtection="0"/>
    <xf numFmtId="0" fontId="18" fillId="112" borderId="0" applyNumberFormat="0" applyBorder="0" applyAlignment="0" applyProtection="0"/>
    <xf numFmtId="0" fontId="18" fillId="113" borderId="0" applyNumberFormat="0" applyBorder="0" applyAlignment="0" applyProtection="0"/>
    <xf numFmtId="0" fontId="34" fillId="114" borderId="0" applyNumberFormat="0" applyBorder="0" applyAlignment="0" applyProtection="0"/>
    <xf numFmtId="44" fontId="11" fillId="0" borderId="0" applyFont="0" applyFill="0" applyBorder="0" applyAlignment="0" applyProtection="0"/>
    <xf numFmtId="0" fontId="36" fillId="0" borderId="0" applyNumberFormat="0" applyFill="0" applyBorder="0" applyAlignment="0" applyProtection="0"/>
    <xf numFmtId="44" fontId="11" fillId="0" borderId="0" applyFont="0" applyFill="0" applyBorder="0" applyAlignment="0" applyProtection="0"/>
    <xf numFmtId="0" fontId="39" fillId="84" borderId="0" applyNumberFormat="0" applyBorder="0" applyAlignment="0" applyProtection="0"/>
    <xf numFmtId="0" fontId="40" fillId="86" borderId="0" applyNumberFormat="0" applyBorder="0" applyAlignment="0" applyProtection="0"/>
  </cellStyleXfs>
  <cellXfs count="266">
    <xf numFmtId="0" fontId="0" fillId="0" borderId="0" xfId="0"/>
    <xf numFmtId="0" fontId="1" fillId="59" borderId="2" xfId="0" applyFont="1" applyFill="1" applyBorder="1"/>
    <xf numFmtId="0" fontId="1" fillId="59" borderId="3" xfId="0" applyFont="1" applyFill="1" applyBorder="1"/>
    <xf numFmtId="0" fontId="1" fillId="59" borderId="5" xfId="0" applyFont="1" applyFill="1" applyBorder="1"/>
    <xf numFmtId="0" fontId="5" fillId="2" borderId="0" xfId="0" applyFont="1" applyFill="1"/>
    <xf numFmtId="0" fontId="0" fillId="2" borderId="0" xfId="0" applyFill="1"/>
    <xf numFmtId="44" fontId="0" fillId="2" borderId="0" xfId="0" applyNumberFormat="1" applyFill="1"/>
    <xf numFmtId="0" fontId="0" fillId="9" borderId="0" xfId="0" applyFill="1" applyAlignment="1">
      <alignment vertical="center"/>
    </xf>
    <xf numFmtId="0" fontId="8" fillId="10" borderId="0" xfId="0" applyFont="1" applyFill="1" applyAlignment="1">
      <alignment vertical="center"/>
    </xf>
    <xf numFmtId="0" fontId="0" fillId="11" borderId="0" xfId="0" applyFill="1" applyAlignment="1">
      <alignment vertical="center"/>
    </xf>
    <xf numFmtId="0" fontId="0" fillId="12" borderId="0" xfId="0" applyFill="1" applyAlignment="1">
      <alignment vertical="center"/>
    </xf>
    <xf numFmtId="0" fontId="0" fillId="13" borderId="0" xfId="0" applyFill="1" applyAlignment="1">
      <alignment vertical="center"/>
    </xf>
    <xf numFmtId="0" fontId="3" fillId="14" borderId="0" xfId="0" applyFont="1" applyFill="1" applyAlignment="1">
      <alignment vertical="center"/>
    </xf>
    <xf numFmtId="0" fontId="0" fillId="15" borderId="0" xfId="0" applyFill="1" applyAlignment="1">
      <alignment vertical="center"/>
    </xf>
    <xf numFmtId="0" fontId="8" fillId="16" borderId="0" xfId="0" applyFont="1" applyFill="1" applyAlignment="1">
      <alignment vertical="center"/>
    </xf>
    <xf numFmtId="0" fontId="9" fillId="17" borderId="0" xfId="0" applyFont="1" applyFill="1" applyAlignment="1">
      <alignment vertical="center"/>
    </xf>
    <xf numFmtId="0" fontId="9" fillId="18" borderId="0" xfId="0" applyFont="1" applyFill="1" applyAlignment="1">
      <alignment vertical="center"/>
    </xf>
    <xf numFmtId="0" fontId="3" fillId="19" borderId="0" xfId="0" applyFont="1" applyFill="1" applyAlignment="1">
      <alignment vertical="center"/>
    </xf>
    <xf numFmtId="0" fontId="3" fillId="20" borderId="0" xfId="0" applyFont="1" applyFill="1" applyAlignment="1">
      <alignment vertical="center"/>
    </xf>
    <xf numFmtId="0" fontId="0" fillId="21" borderId="0" xfId="0" applyFill="1" applyAlignment="1">
      <alignment vertical="center"/>
    </xf>
    <xf numFmtId="0" fontId="3" fillId="22" borderId="0" xfId="0" applyFont="1" applyFill="1" applyAlignment="1">
      <alignment vertical="center"/>
    </xf>
    <xf numFmtId="0" fontId="3" fillId="23" borderId="0" xfId="0" applyFont="1" applyFill="1" applyAlignment="1">
      <alignment vertical="center"/>
    </xf>
    <xf numFmtId="0" fontId="3" fillId="24" borderId="0" xfId="0" applyFont="1" applyFill="1" applyAlignment="1">
      <alignment vertical="center"/>
    </xf>
    <xf numFmtId="0" fontId="3" fillId="25" borderId="0" xfId="0" applyFont="1" applyFill="1" applyAlignment="1">
      <alignment vertical="center"/>
    </xf>
    <xf numFmtId="0" fontId="3" fillId="26" borderId="0" xfId="0" applyFont="1" applyFill="1" applyAlignment="1">
      <alignment vertical="center"/>
    </xf>
    <xf numFmtId="0" fontId="0" fillId="27" borderId="0" xfId="0" applyFill="1" applyAlignment="1">
      <alignment vertical="center"/>
    </xf>
    <xf numFmtId="0" fontId="0" fillId="28" borderId="0" xfId="0" applyFill="1" applyAlignment="1">
      <alignment vertical="center"/>
    </xf>
    <xf numFmtId="0" fontId="8" fillId="29" borderId="0" xfId="0" applyFont="1" applyFill="1" applyAlignment="1">
      <alignment vertical="center"/>
    </xf>
    <xf numFmtId="0" fontId="3" fillId="30" borderId="0" xfId="0" applyFont="1" applyFill="1" applyAlignment="1">
      <alignment vertical="center"/>
    </xf>
    <xf numFmtId="0" fontId="0" fillId="31" borderId="0" xfId="0" applyFill="1" applyAlignment="1">
      <alignment vertical="center"/>
    </xf>
    <xf numFmtId="0" fontId="9" fillId="32" borderId="0" xfId="0" applyFont="1" applyFill="1" applyAlignment="1">
      <alignment vertical="center"/>
    </xf>
    <xf numFmtId="0" fontId="0" fillId="33" borderId="0" xfId="0" applyFill="1" applyAlignment="1">
      <alignment vertical="center"/>
    </xf>
    <xf numFmtId="0" fontId="3" fillId="34" borderId="0" xfId="0" applyFont="1" applyFill="1" applyAlignment="1">
      <alignment vertical="center"/>
    </xf>
    <xf numFmtId="0" fontId="3" fillId="35" borderId="0" xfId="0" applyFont="1" applyFill="1" applyAlignment="1">
      <alignment vertical="center"/>
    </xf>
    <xf numFmtId="0" fontId="3" fillId="36" borderId="0" xfId="0" applyFont="1" applyFill="1" applyAlignment="1">
      <alignment vertical="center"/>
    </xf>
    <xf numFmtId="0" fontId="10" fillId="37" borderId="0" xfId="0" applyFont="1" applyFill="1" applyAlignment="1">
      <alignment vertical="center"/>
    </xf>
    <xf numFmtId="0" fontId="10" fillId="38" borderId="0" xfId="0" applyFont="1" applyFill="1" applyAlignment="1">
      <alignment vertical="center"/>
    </xf>
    <xf numFmtId="0" fontId="3" fillId="39" borderId="0" xfId="0" applyFont="1" applyFill="1" applyAlignment="1">
      <alignment vertical="center"/>
    </xf>
    <xf numFmtId="0" fontId="9" fillId="40" borderId="0" xfId="0" applyFont="1" applyFill="1" applyAlignment="1">
      <alignment vertical="center"/>
    </xf>
    <xf numFmtId="0" fontId="9" fillId="41" borderId="0" xfId="0" applyFont="1" applyFill="1" applyAlignment="1">
      <alignment vertical="center"/>
    </xf>
    <xf numFmtId="0" fontId="9" fillId="42" borderId="0" xfId="0" applyFont="1" applyFill="1" applyAlignment="1">
      <alignment vertical="center"/>
    </xf>
    <xf numFmtId="0" fontId="9" fillId="43" borderId="0" xfId="0" applyFont="1" applyFill="1" applyAlignment="1">
      <alignment vertical="center"/>
    </xf>
    <xf numFmtId="0" fontId="3" fillId="44" borderId="0" xfId="0" applyFont="1" applyFill="1" applyAlignment="1">
      <alignment vertical="center"/>
    </xf>
    <xf numFmtId="0" fontId="9" fillId="45" borderId="0" xfId="0" applyFont="1" applyFill="1" applyAlignment="1">
      <alignment vertical="center"/>
    </xf>
    <xf numFmtId="0" fontId="3" fillId="46" borderId="0" xfId="0" applyFont="1" applyFill="1" applyAlignment="1">
      <alignment vertical="center"/>
    </xf>
    <xf numFmtId="0" fontId="9" fillId="47" borderId="0" xfId="0" applyFont="1" applyFill="1" applyAlignment="1">
      <alignment vertical="center"/>
    </xf>
    <xf numFmtId="0" fontId="9" fillId="48" borderId="0" xfId="0" applyFont="1" applyFill="1" applyAlignment="1">
      <alignment vertical="center"/>
    </xf>
    <xf numFmtId="0" fontId="3" fillId="49" borderId="0" xfId="0" applyFont="1" applyFill="1" applyAlignment="1">
      <alignment vertical="center"/>
    </xf>
    <xf numFmtId="0" fontId="0" fillId="50" borderId="0" xfId="0" applyFill="1" applyAlignment="1">
      <alignment vertical="center"/>
    </xf>
    <xf numFmtId="0" fontId="0" fillId="51" borderId="0" xfId="0" applyFill="1" applyAlignment="1">
      <alignment vertical="center"/>
    </xf>
    <xf numFmtId="0" fontId="0" fillId="52" borderId="0" xfId="0" applyFill="1" applyAlignment="1">
      <alignment vertical="center"/>
    </xf>
    <xf numFmtId="0" fontId="0" fillId="53" borderId="0" xfId="0" applyFill="1" applyAlignment="1">
      <alignment vertical="center"/>
    </xf>
    <xf numFmtId="0" fontId="10" fillId="54" borderId="0" xfId="0" applyFont="1" applyFill="1" applyAlignment="1">
      <alignment vertical="center"/>
    </xf>
    <xf numFmtId="0" fontId="9" fillId="55" borderId="0" xfId="0" applyFont="1" applyFill="1" applyAlignment="1">
      <alignment vertical="center"/>
    </xf>
    <xf numFmtId="0" fontId="9" fillId="56" borderId="0" xfId="0" applyFont="1" applyFill="1" applyAlignment="1">
      <alignment vertical="center"/>
    </xf>
    <xf numFmtId="0" fontId="9" fillId="57" borderId="0" xfId="0" applyFont="1" applyFill="1" applyAlignment="1">
      <alignment vertical="center"/>
    </xf>
    <xf numFmtId="0" fontId="0" fillId="58" borderId="0" xfId="0" applyFill="1" applyAlignment="1">
      <alignment vertical="center"/>
    </xf>
    <xf numFmtId="164" fontId="0" fillId="2" borderId="0" xfId="0" applyNumberFormat="1" applyFill="1"/>
    <xf numFmtId="0" fontId="0" fillId="0" borderId="6" xfId="0" applyBorder="1" applyProtection="1">
      <protection locked="0"/>
    </xf>
    <xf numFmtId="0" fontId="0" fillId="0" borderId="6" xfId="0" applyBorder="1"/>
    <xf numFmtId="164" fontId="0" fillId="0" borderId="6" xfId="0" applyNumberFormat="1" applyBorder="1"/>
    <xf numFmtId="0" fontId="12" fillId="0" borderId="6" xfId="0" applyFont="1" applyBorder="1"/>
    <xf numFmtId="44" fontId="0" fillId="2" borderId="0" xfId="1" applyFont="1" applyFill="1" applyProtection="1"/>
    <xf numFmtId="0" fontId="1" fillId="59" borderId="3" xfId="0" applyFont="1" applyFill="1" applyBorder="1" applyAlignment="1">
      <alignment horizontal="center" wrapText="1"/>
    </xf>
    <xf numFmtId="0" fontId="0" fillId="0" borderId="0" xfId="0" applyProtection="1">
      <protection hidden="1"/>
    </xf>
    <xf numFmtId="0" fontId="0" fillId="0" borderId="11" xfId="0" applyBorder="1"/>
    <xf numFmtId="0" fontId="0" fillId="0" borderId="19" xfId="0" applyBorder="1"/>
    <xf numFmtId="0" fontId="0" fillId="0" borderId="33" xfId="0" applyBorder="1"/>
    <xf numFmtId="0" fontId="0" fillId="0" borderId="37" xfId="0" applyBorder="1"/>
    <xf numFmtId="0" fontId="2" fillId="0" borderId="38" xfId="0" applyFont="1" applyBorder="1" applyAlignment="1">
      <alignment horizontal="center"/>
    </xf>
    <xf numFmtId="0" fontId="2" fillId="0" borderId="39" xfId="0" applyFont="1" applyBorder="1" applyAlignment="1">
      <alignment horizontal="center"/>
    </xf>
    <xf numFmtId="0" fontId="0" fillId="0" borderId="9" xfId="0" applyBorder="1"/>
    <xf numFmtId="0" fontId="0" fillId="0" borderId="10" xfId="0" applyBorder="1"/>
    <xf numFmtId="0" fontId="0" fillId="0" borderId="0" xfId="0" applyAlignment="1">
      <alignment horizontal="right"/>
    </xf>
    <xf numFmtId="0" fontId="0" fillId="0" borderId="42" xfId="0" applyBorder="1"/>
    <xf numFmtId="0" fontId="0" fillId="0" borderId="45" xfId="0" applyBorder="1"/>
    <xf numFmtId="0" fontId="0" fillId="0" borderId="48" xfId="0" applyBorder="1"/>
    <xf numFmtId="0" fontId="0" fillId="0" borderId="29" xfId="0" applyBorder="1"/>
    <xf numFmtId="1" fontId="0" fillId="2" borderId="0" xfId="1" applyNumberFormat="1" applyFont="1" applyFill="1" applyAlignment="1" applyProtection="1">
      <alignment horizontal="center"/>
    </xf>
    <xf numFmtId="0" fontId="1" fillId="59" borderId="3" xfId="0" applyFont="1" applyFill="1" applyBorder="1" applyAlignment="1">
      <alignment horizontal="center"/>
    </xf>
    <xf numFmtId="0" fontId="1" fillId="59" borderId="5" xfId="0" applyFont="1" applyFill="1" applyBorder="1" applyAlignment="1">
      <alignment horizontal="center"/>
    </xf>
    <xf numFmtId="164" fontId="0" fillId="0" borderId="24" xfId="0" applyNumberFormat="1" applyBorder="1"/>
    <xf numFmtId="0" fontId="13" fillId="3" borderId="3" xfId="0" applyFont="1" applyFill="1" applyBorder="1" applyAlignment="1">
      <alignment horizontal="center" wrapText="1"/>
    </xf>
    <xf numFmtId="0" fontId="13" fillId="60" borderId="3" xfId="0" applyFont="1" applyFill="1" applyBorder="1" applyAlignment="1">
      <alignment horizontal="center" wrapText="1"/>
    </xf>
    <xf numFmtId="0" fontId="13" fillId="4" borderId="3" xfId="0" applyFont="1" applyFill="1" applyBorder="1" applyAlignment="1">
      <alignment horizontal="center" wrapText="1"/>
    </xf>
    <xf numFmtId="0" fontId="13" fillId="24" borderId="3" xfId="0" applyFont="1" applyFill="1" applyBorder="1" applyAlignment="1">
      <alignment horizontal="center" wrapText="1"/>
    </xf>
    <xf numFmtId="0" fontId="13" fillId="61" borderId="3" xfId="0" applyFont="1" applyFill="1" applyBorder="1" applyAlignment="1">
      <alignment horizontal="center" wrapText="1"/>
    </xf>
    <xf numFmtId="0" fontId="14" fillId="62" borderId="3" xfId="0" applyFont="1" applyFill="1" applyBorder="1" applyAlignment="1">
      <alignment horizontal="center" wrapText="1"/>
    </xf>
    <xf numFmtId="0" fontId="13" fillId="63" borderId="3" xfId="0" applyFont="1" applyFill="1" applyBorder="1" applyAlignment="1">
      <alignment horizontal="center" wrapText="1"/>
    </xf>
    <xf numFmtId="0" fontId="13" fillId="8" borderId="3" xfId="0" applyFont="1" applyFill="1" applyBorder="1" applyAlignment="1">
      <alignment horizontal="center" wrapText="1"/>
    </xf>
    <xf numFmtId="0" fontId="14" fillId="53" borderId="3" xfId="0" applyFont="1" applyFill="1" applyBorder="1" applyAlignment="1">
      <alignment horizontal="center" wrapText="1"/>
    </xf>
    <xf numFmtId="0" fontId="1" fillId="59" borderId="3" xfId="0" applyFont="1" applyFill="1" applyBorder="1" applyAlignment="1">
      <alignment wrapText="1"/>
    </xf>
    <xf numFmtId="0" fontId="14" fillId="65" borderId="3" xfId="0" applyFont="1" applyFill="1" applyBorder="1" applyAlignment="1">
      <alignment horizontal="center" wrapText="1"/>
    </xf>
    <xf numFmtId="0" fontId="14" fillId="66" borderId="3" xfId="0" applyFont="1" applyFill="1" applyBorder="1" applyAlignment="1">
      <alignment horizontal="center" wrapText="1"/>
    </xf>
    <xf numFmtId="0" fontId="0" fillId="2" borderId="49" xfId="0" applyFill="1" applyBorder="1"/>
    <xf numFmtId="0" fontId="0" fillId="2" borderId="50" xfId="0" applyFill="1" applyBorder="1"/>
    <xf numFmtId="0" fontId="15" fillId="0" borderId="0" xfId="0" applyFont="1"/>
    <xf numFmtId="0" fontId="1" fillId="4"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2" fillId="2" borderId="49" xfId="0" applyFont="1" applyFill="1" applyBorder="1"/>
    <xf numFmtId="0" fontId="16" fillId="0" borderId="0" xfId="0" applyFont="1"/>
    <xf numFmtId="164" fontId="0" fillId="0" borderId="6" xfId="0" applyNumberFormat="1" applyBorder="1" applyAlignment="1">
      <alignment horizontal="right"/>
    </xf>
    <xf numFmtId="0" fontId="0" fillId="67" borderId="0" xfId="0" applyFill="1" applyAlignment="1">
      <alignment vertical="center"/>
    </xf>
    <xf numFmtId="0" fontId="0" fillId="2" borderId="49" xfId="0" applyFill="1" applyBorder="1" applyAlignment="1">
      <alignment horizontal="center" vertical="center"/>
    </xf>
    <xf numFmtId="0" fontId="3" fillId="68" borderId="0" xfId="0" applyFont="1" applyFill="1" applyAlignment="1">
      <alignment vertical="center"/>
    </xf>
    <xf numFmtId="0" fontId="3" fillId="69" borderId="0" xfId="0" applyFont="1" applyFill="1" applyAlignment="1">
      <alignment vertical="center"/>
    </xf>
    <xf numFmtId="0" fontId="3" fillId="70" borderId="0" xfId="0" applyFont="1" applyFill="1" applyAlignment="1">
      <alignment vertical="center"/>
    </xf>
    <xf numFmtId="0" fontId="3" fillId="71" borderId="0" xfId="0" applyFont="1" applyFill="1" applyAlignment="1">
      <alignment vertical="center"/>
    </xf>
    <xf numFmtId="0" fontId="3" fillId="72" borderId="0" xfId="0" applyFont="1" applyFill="1" applyAlignment="1">
      <alignment vertical="center"/>
    </xf>
    <xf numFmtId="0" fontId="0" fillId="62" borderId="0" xfId="0" applyFill="1" applyAlignment="1">
      <alignment vertical="center"/>
    </xf>
    <xf numFmtId="0" fontId="0" fillId="73" borderId="0" xfId="0" applyFill="1" applyAlignment="1">
      <alignment vertical="center"/>
    </xf>
    <xf numFmtId="0" fontId="8" fillId="74" borderId="0" xfId="0" applyFont="1" applyFill="1" applyAlignment="1">
      <alignment vertical="center"/>
    </xf>
    <xf numFmtId="0" fontId="3" fillId="75" borderId="0" xfId="0" applyFont="1" applyFill="1" applyAlignment="1">
      <alignment vertical="center"/>
    </xf>
    <xf numFmtId="0" fontId="3" fillId="76" borderId="0" xfId="0" applyFont="1" applyFill="1" applyAlignment="1">
      <alignment vertical="center"/>
    </xf>
    <xf numFmtId="0" fontId="3" fillId="77" borderId="0" xfId="0" applyFont="1" applyFill="1" applyAlignment="1">
      <alignment vertical="center"/>
    </xf>
    <xf numFmtId="0" fontId="3" fillId="78" borderId="0" xfId="0" applyFont="1" applyFill="1" applyAlignment="1">
      <alignment vertical="center"/>
    </xf>
    <xf numFmtId="0" fontId="3" fillId="79" borderId="0" xfId="0" applyFont="1" applyFill="1" applyAlignment="1">
      <alignment vertical="center"/>
    </xf>
    <xf numFmtId="0" fontId="9" fillId="80" borderId="0" xfId="0" applyFont="1" applyFill="1" applyAlignment="1">
      <alignment vertical="center"/>
    </xf>
    <xf numFmtId="0" fontId="9" fillId="81" borderId="0" xfId="0" applyFont="1" applyFill="1" applyAlignment="1">
      <alignment vertical="center"/>
    </xf>
    <xf numFmtId="0" fontId="9" fillId="82" borderId="0" xfId="0" applyFont="1" applyFill="1" applyAlignment="1">
      <alignment vertical="center"/>
    </xf>
    <xf numFmtId="0" fontId="0" fillId="2" borderId="49" xfId="0" quotePrefix="1" applyFill="1" applyBorder="1"/>
    <xf numFmtId="0" fontId="5" fillId="0" borderId="0" xfId="0" applyFont="1" applyAlignment="1">
      <alignment vertical="center"/>
    </xf>
    <xf numFmtId="0" fontId="17" fillId="0" borderId="0" xfId="0" applyFont="1" applyAlignment="1">
      <alignment vertical="center"/>
    </xf>
    <xf numFmtId="0" fontId="0" fillId="2" borderId="0" xfId="0" applyFill="1" applyProtection="1">
      <protection locked="0"/>
    </xf>
    <xf numFmtId="2" fontId="0" fillId="2" borderId="0" xfId="0" applyNumberFormat="1" applyFill="1"/>
    <xf numFmtId="164" fontId="0" fillId="83" borderId="6" xfId="0" applyNumberFormat="1" applyFill="1" applyBorder="1"/>
    <xf numFmtId="0" fontId="0" fillId="0" borderId="0" xfId="0" applyProtection="1">
      <protection locked="0"/>
    </xf>
    <xf numFmtId="2" fontId="0" fillId="0" borderId="0" xfId="0" applyNumberFormat="1"/>
    <xf numFmtId="44" fontId="0" fillId="0" borderId="6" xfId="0" applyNumberFormat="1" applyBorder="1" applyProtection="1">
      <protection locked="0"/>
    </xf>
    <xf numFmtId="44" fontId="0" fillId="0" borderId="0" xfId="0" applyNumberFormat="1"/>
    <xf numFmtId="0" fontId="15" fillId="59" borderId="5" xfId="0" applyFont="1" applyFill="1" applyBorder="1"/>
    <xf numFmtId="0" fontId="0" fillId="0" borderId="6" xfId="0" applyBorder="1" applyAlignment="1">
      <alignment horizontal="center"/>
    </xf>
    <xf numFmtId="0" fontId="0" fillId="0" borderId="43" xfId="0" applyBorder="1" applyAlignment="1">
      <alignment horizontal="center"/>
    </xf>
    <xf numFmtId="0" fontId="1" fillId="59" borderId="2" xfId="0" applyFont="1" applyFill="1" applyBorder="1" applyAlignment="1">
      <alignment wrapText="1"/>
    </xf>
    <xf numFmtId="0" fontId="1" fillId="3" borderId="3" xfId="0" applyFont="1" applyFill="1" applyBorder="1" applyAlignment="1">
      <alignment horizontal="center" vertical="center" wrapText="1"/>
    </xf>
    <xf numFmtId="2" fontId="0" fillId="0" borderId="6" xfId="0" applyNumberFormat="1" applyBorder="1"/>
    <xf numFmtId="0" fontId="12" fillId="0" borderId="24" xfId="0" applyFont="1" applyBorder="1"/>
    <xf numFmtId="0" fontId="0" fillId="0" borderId="24" xfId="0" applyBorder="1"/>
    <xf numFmtId="0" fontId="3" fillId="0" borderId="0" xfId="0" applyFont="1"/>
    <xf numFmtId="44" fontId="0" fillId="2" borderId="3" xfId="1" applyFont="1" applyFill="1" applyBorder="1" applyProtection="1"/>
    <xf numFmtId="0" fontId="5" fillId="2" borderId="2" xfId="0" applyFont="1" applyFill="1" applyBorder="1"/>
    <xf numFmtId="0" fontId="0" fillId="2" borderId="3" xfId="0" applyFill="1" applyBorder="1" applyProtection="1">
      <protection locked="0"/>
    </xf>
    <xf numFmtId="0" fontId="0" fillId="2" borderId="5" xfId="0" applyFill="1" applyBorder="1"/>
    <xf numFmtId="44" fontId="0" fillId="2" borderId="3" xfId="0" applyNumberFormat="1" applyFill="1" applyBorder="1"/>
    <xf numFmtId="44" fontId="0" fillId="2" borderId="3" xfId="1" applyFont="1" applyFill="1" applyBorder="1"/>
    <xf numFmtId="0" fontId="0" fillId="2" borderId="3" xfId="0" applyFill="1" applyBorder="1"/>
    <xf numFmtId="44" fontId="0" fillId="2" borderId="49" xfId="1" applyFont="1" applyFill="1" applyBorder="1" applyProtection="1"/>
    <xf numFmtId="44" fontId="36" fillId="2" borderId="0" xfId="45" applyNumberFormat="1" applyFill="1" applyProtection="1"/>
    <xf numFmtId="0" fontId="1" fillId="59" borderId="3" xfId="0" applyFont="1" applyFill="1" applyBorder="1" applyAlignment="1" applyProtection="1">
      <alignment wrapText="1"/>
      <protection locked="0"/>
    </xf>
    <xf numFmtId="0" fontId="0" fillId="83" borderId="6" xfId="0" applyFill="1" applyBorder="1"/>
    <xf numFmtId="0" fontId="37" fillId="59" borderId="2" xfId="0" applyFont="1" applyFill="1" applyBorder="1"/>
    <xf numFmtId="0" fontId="38" fillId="0" borderId="0" xfId="0" applyFont="1" applyAlignment="1">
      <alignment vertical="center"/>
    </xf>
    <xf numFmtId="0" fontId="0" fillId="83" borderId="6" xfId="0" applyFill="1" applyBorder="1" applyProtection="1">
      <protection locked="0"/>
    </xf>
    <xf numFmtId="0" fontId="0" fillId="0" borderId="6" xfId="0" applyBorder="1" applyAlignment="1">
      <alignment horizontal="left"/>
    </xf>
    <xf numFmtId="2" fontId="0" fillId="0" borderId="6" xfId="0" applyNumberFormat="1" applyBorder="1" applyAlignment="1">
      <alignment horizontal="left"/>
    </xf>
    <xf numFmtId="0" fontId="5" fillId="115" borderId="0" xfId="0" applyFont="1" applyFill="1"/>
    <xf numFmtId="0" fontId="0" fillId="0" borderId="0" xfId="0" applyAlignment="1" applyProtection="1">
      <alignment horizontal="right"/>
      <protection hidden="1"/>
    </xf>
    <xf numFmtId="2" fontId="0" fillId="0" borderId="0" xfId="0" applyNumberFormat="1" applyProtection="1">
      <protection hidden="1"/>
    </xf>
    <xf numFmtId="0" fontId="39" fillId="84" borderId="0" xfId="47" applyProtection="1">
      <protection hidden="1"/>
    </xf>
    <xf numFmtId="0" fontId="39" fillId="84" borderId="0" xfId="47" applyAlignment="1" applyProtection="1">
      <alignment horizontal="right"/>
      <protection hidden="1"/>
    </xf>
    <xf numFmtId="2" fontId="39" fillId="84" borderId="0" xfId="47" applyNumberFormat="1" applyProtection="1">
      <protection hidden="1"/>
    </xf>
    <xf numFmtId="0" fontId="0" fillId="0" borderId="6" xfId="0" applyBorder="1" applyProtection="1">
      <protection hidden="1"/>
    </xf>
    <xf numFmtId="0" fontId="40" fillId="86" borderId="0" xfId="48" applyProtection="1">
      <protection hidden="1"/>
    </xf>
    <xf numFmtId="0" fontId="40" fillId="86" borderId="0" xfId="48" applyAlignment="1" applyProtection="1">
      <alignment horizontal="right"/>
      <protection hidden="1"/>
    </xf>
    <xf numFmtId="2" fontId="40" fillId="86" borderId="0" xfId="48" applyNumberFormat="1" applyProtection="1">
      <protection hidden="1"/>
    </xf>
    <xf numFmtId="166" fontId="0" fillId="0" borderId="0" xfId="0" applyNumberFormat="1" applyProtection="1">
      <protection hidden="1"/>
    </xf>
    <xf numFmtId="0" fontId="2" fillId="0" borderId="0" xfId="0" applyFont="1" applyAlignment="1">
      <alignment horizontal="right"/>
    </xf>
    <xf numFmtId="0" fontId="36" fillId="0" borderId="6" xfId="45" applyBorder="1"/>
    <xf numFmtId="0" fontId="36" fillId="0" borderId="6" xfId="45" applyFill="1" applyBorder="1"/>
    <xf numFmtId="0" fontId="36" fillId="83" borderId="6" xfId="45" applyFill="1" applyBorder="1"/>
    <xf numFmtId="0" fontId="41" fillId="0" borderId="0" xfId="0" applyFont="1" applyAlignment="1">
      <alignment horizontal="right"/>
    </xf>
    <xf numFmtId="0" fontId="6" fillId="117" borderId="3" xfId="0" applyFont="1" applyFill="1" applyBorder="1" applyAlignment="1">
      <alignment horizontal="center" vertical="center" wrapText="1"/>
    </xf>
    <xf numFmtId="0" fontId="14" fillId="116" borderId="3" xfId="0" applyFont="1" applyFill="1" applyBorder="1" applyAlignment="1">
      <alignment horizontal="center" vertical="top" wrapText="1"/>
    </xf>
    <xf numFmtId="0" fontId="8" fillId="0" borderId="0" xfId="0" applyFont="1" applyAlignment="1">
      <alignment horizontal="center" vertical="center"/>
    </xf>
    <xf numFmtId="0" fontId="0" fillId="2" borderId="49" xfId="0" applyFill="1" applyBorder="1" applyAlignment="1">
      <alignment horizontal="center"/>
    </xf>
    <xf numFmtId="0" fontId="13" fillId="62" borderId="3" xfId="0" applyFont="1" applyFill="1" applyBorder="1" applyAlignment="1">
      <alignment horizontal="center" wrapText="1"/>
    </xf>
    <xf numFmtId="0" fontId="13" fillId="7" borderId="3" xfId="0" applyFont="1" applyFill="1" applyBorder="1" applyAlignment="1">
      <alignment horizontal="center" vertical="center" wrapText="1"/>
    </xf>
    <xf numFmtId="0" fontId="0" fillId="118" borderId="6" xfId="0" applyFill="1" applyBorder="1"/>
    <xf numFmtId="0" fontId="0" fillId="0" borderId="17" xfId="0" applyBorder="1" applyProtection="1">
      <protection hidden="1"/>
    </xf>
    <xf numFmtId="165" fontId="0" fillId="0" borderId="17" xfId="0" applyNumberFormat="1" applyBorder="1" applyProtection="1">
      <protection hidden="1"/>
    </xf>
    <xf numFmtId="44" fontId="0" fillId="0" borderId="16" xfId="0" applyNumberFormat="1" applyBorder="1" applyProtection="1">
      <protection hidden="1"/>
    </xf>
    <xf numFmtId="0" fontId="0" fillId="0" borderId="40" xfId="0" applyBorder="1" applyProtection="1">
      <protection hidden="1"/>
    </xf>
    <xf numFmtId="0" fontId="0" fillId="0" borderId="41" xfId="0" applyBorder="1" applyProtection="1">
      <protection hidden="1"/>
    </xf>
    <xf numFmtId="0" fontId="0" fillId="0" borderId="43" xfId="0" applyBorder="1" applyProtection="1">
      <protection hidden="1"/>
    </xf>
    <xf numFmtId="165" fontId="0" fillId="0" borderId="43" xfId="0" applyNumberFormat="1" applyBorder="1" applyProtection="1">
      <protection hidden="1"/>
    </xf>
    <xf numFmtId="44" fontId="0" fillId="0" borderId="44" xfId="0" applyNumberFormat="1" applyBorder="1" applyProtection="1">
      <protection hidden="1"/>
    </xf>
    <xf numFmtId="0" fontId="0" fillId="0" borderId="27" xfId="0" applyBorder="1" applyProtection="1">
      <protection hidden="1"/>
    </xf>
    <xf numFmtId="0" fontId="0" fillId="0" borderId="28" xfId="0" applyBorder="1" applyProtection="1">
      <protection hidden="1"/>
    </xf>
    <xf numFmtId="165" fontId="0" fillId="0" borderId="6" xfId="0" applyNumberFormat="1" applyBorder="1" applyProtection="1">
      <protection hidden="1"/>
    </xf>
    <xf numFmtId="44" fontId="0" fillId="0" borderId="24" xfId="0" applyNumberFormat="1" applyBorder="1" applyProtection="1">
      <protection hidden="1"/>
    </xf>
    <xf numFmtId="44" fontId="0" fillId="0" borderId="20" xfId="0" applyNumberFormat="1" applyBorder="1" applyProtection="1">
      <protection hidden="1"/>
    </xf>
    <xf numFmtId="0" fontId="0" fillId="0" borderId="20" xfId="0" applyBorder="1" applyAlignment="1" applyProtection="1">
      <alignment horizontal="left"/>
      <protection hidden="1"/>
    </xf>
    <xf numFmtId="0" fontId="0" fillId="0" borderId="22" xfId="0" applyBorder="1" applyProtection="1">
      <protection hidden="1"/>
    </xf>
    <xf numFmtId="0" fontId="0" fillId="0" borderId="7" xfId="0" applyBorder="1" applyProtection="1">
      <protection hidden="1"/>
    </xf>
    <xf numFmtId="165" fontId="0" fillId="0" borderId="7" xfId="0" applyNumberFormat="1" applyBorder="1" applyProtection="1">
      <protection hidden="1"/>
    </xf>
    <xf numFmtId="44" fontId="0" fillId="0" borderId="46" xfId="0" applyNumberFormat="1" applyBorder="1" applyProtection="1">
      <protection hidden="1"/>
    </xf>
    <xf numFmtId="0" fontId="0" fillId="0" borderId="1" xfId="0" applyBorder="1" applyProtection="1">
      <protection hidden="1"/>
    </xf>
    <xf numFmtId="0" fontId="0" fillId="0" borderId="38" xfId="0" applyBorder="1" applyProtection="1">
      <protection hidden="1"/>
    </xf>
    <xf numFmtId="165" fontId="0" fillId="0" borderId="38" xfId="0" applyNumberFormat="1" applyBorder="1" applyProtection="1">
      <protection hidden="1"/>
    </xf>
    <xf numFmtId="44" fontId="0" fillId="0" borderId="39" xfId="0" applyNumberFormat="1" applyBorder="1" applyProtection="1">
      <protection hidden="1"/>
    </xf>
    <xf numFmtId="0" fontId="0" fillId="0" borderId="44" xfId="0" applyBorder="1" applyProtection="1">
      <protection hidden="1"/>
    </xf>
    <xf numFmtId="44" fontId="0" fillId="0" borderId="44" xfId="0" applyNumberFormat="1" applyBorder="1" applyAlignment="1" applyProtection="1">
      <alignment horizontal="center"/>
      <protection hidden="1"/>
    </xf>
    <xf numFmtId="0" fontId="0" fillId="0" borderId="35" xfId="0" applyBorder="1" applyProtection="1">
      <protection hidden="1"/>
    </xf>
    <xf numFmtId="0" fontId="0" fillId="0" borderId="30" xfId="0" applyBorder="1" applyProtection="1">
      <protection hidden="1"/>
    </xf>
    <xf numFmtId="44" fontId="2" fillId="0" borderId="31" xfId="0" applyNumberFormat="1" applyFont="1" applyBorder="1" applyProtection="1">
      <protection hidden="1"/>
    </xf>
    <xf numFmtId="0" fontId="2" fillId="0" borderId="35" xfId="0" applyFont="1" applyBorder="1" applyProtection="1">
      <protection hidden="1"/>
    </xf>
    <xf numFmtId="0" fontId="0" fillId="0" borderId="36" xfId="0" applyBorder="1" applyProtection="1">
      <protection hidden="1"/>
    </xf>
    <xf numFmtId="0" fontId="12" fillId="0" borderId="6" xfId="1" applyNumberFormat="1" applyFont="1" applyBorder="1" applyProtection="1">
      <protection hidden="1"/>
    </xf>
    <xf numFmtId="44" fontId="12" fillId="0" borderId="6" xfId="1" applyFont="1" applyBorder="1" applyProtection="1">
      <protection hidden="1"/>
    </xf>
    <xf numFmtId="44" fontId="0" fillId="2" borderId="0" xfId="1" applyFont="1" applyFill="1" applyProtection="1">
      <protection hidden="1"/>
    </xf>
    <xf numFmtId="0" fontId="0" fillId="2" borderId="0" xfId="0" applyFill="1" applyProtection="1">
      <protection hidden="1"/>
    </xf>
    <xf numFmtId="164" fontId="12" fillId="0" borderId="6" xfId="0" applyNumberFormat="1" applyFont="1" applyBorder="1" applyProtection="1">
      <protection hidden="1"/>
    </xf>
    <xf numFmtId="0" fontId="0" fillId="2" borderId="49" xfId="0" applyFill="1" applyBorder="1" applyProtection="1">
      <protection hidden="1"/>
    </xf>
    <xf numFmtId="44" fontId="0" fillId="2" borderId="0" xfId="0" applyNumberFormat="1" applyFill="1" applyProtection="1">
      <protection hidden="1"/>
    </xf>
    <xf numFmtId="0" fontId="0" fillId="2" borderId="3" xfId="0" applyFill="1" applyBorder="1" applyProtection="1">
      <protection locked="0" hidden="1"/>
    </xf>
    <xf numFmtId="44" fontId="0" fillId="2" borderId="3" xfId="0" applyNumberFormat="1" applyFill="1" applyBorder="1" applyProtection="1">
      <protection hidden="1"/>
    </xf>
    <xf numFmtId="44" fontId="0" fillId="2" borderId="49" xfId="0" applyNumberFormat="1" applyFill="1" applyBorder="1" applyProtection="1">
      <protection hidden="1"/>
    </xf>
    <xf numFmtId="0" fontId="0" fillId="0" borderId="6" xfId="0" applyBorder="1" applyProtection="1">
      <protection locked="0" hidden="1"/>
    </xf>
    <xf numFmtId="0" fontId="0" fillId="2" borderId="3" xfId="0" applyFill="1" applyBorder="1" applyProtection="1">
      <protection hidden="1"/>
    </xf>
    <xf numFmtId="0" fontId="12" fillId="2" borderId="49" xfId="0" applyFont="1" applyFill="1" applyBorder="1" applyProtection="1">
      <protection hidden="1"/>
    </xf>
    <xf numFmtId="8" fontId="0" fillId="2" borderId="0" xfId="1" applyNumberFormat="1" applyFont="1" applyFill="1" applyProtection="1">
      <protection hidden="1"/>
    </xf>
    <xf numFmtId="0" fontId="0" fillId="2" borderId="0" xfId="0" applyFill="1" applyProtection="1">
      <protection locked="0" hidden="1"/>
    </xf>
    <xf numFmtId="0" fontId="12" fillId="0" borderId="6" xfId="0" applyFont="1" applyBorder="1" applyProtection="1">
      <protection hidden="1"/>
    </xf>
    <xf numFmtId="0" fontId="0" fillId="83" borderId="6" xfId="0" applyFill="1" applyBorder="1" applyProtection="1">
      <protection hidden="1"/>
    </xf>
    <xf numFmtId="0" fontId="0" fillId="64" borderId="34" xfId="0" applyFill="1" applyBorder="1" applyAlignment="1" applyProtection="1">
      <alignment horizontal="center" vertical="center"/>
      <protection locked="0"/>
    </xf>
    <xf numFmtId="0" fontId="0" fillId="64" borderId="35" xfId="0" applyFill="1" applyBorder="1" applyAlignment="1" applyProtection="1">
      <alignment horizontal="center" vertical="center"/>
      <protection locked="0"/>
    </xf>
    <xf numFmtId="0" fontId="0" fillId="64" borderId="36" xfId="0" applyFill="1" applyBorder="1" applyAlignment="1" applyProtection="1">
      <alignment horizontal="center" vertical="center"/>
      <protection locked="0"/>
    </xf>
    <xf numFmtId="0" fontId="0" fillId="0" borderId="47" xfId="0" applyBorder="1" applyAlignment="1" applyProtection="1">
      <alignment horizontal="left"/>
      <protection hidden="1"/>
    </xf>
    <xf numFmtId="0" fontId="0" fillId="0" borderId="10" xfId="0" applyBorder="1" applyAlignment="1" applyProtection="1">
      <alignment horizontal="left"/>
      <protection hidden="1"/>
    </xf>
    <xf numFmtId="0" fontId="0" fillId="0" borderId="0" xfId="0" applyAlignment="1">
      <alignment horizontal="left" vertical="center" wrapText="1"/>
    </xf>
    <xf numFmtId="0" fontId="0" fillId="0" borderId="0" xfId="0" applyAlignment="1">
      <alignment horizontal="right" vertical="center"/>
    </xf>
    <xf numFmtId="0" fontId="0" fillId="0" borderId="60" xfId="0" applyBorder="1" applyAlignment="1" applyProtection="1">
      <alignment horizontal="left"/>
      <protection hidden="1"/>
    </xf>
    <xf numFmtId="0" fontId="0" fillId="0" borderId="61" xfId="0" applyBorder="1" applyAlignment="1" applyProtection="1">
      <alignment horizontal="left"/>
      <protection hidden="1"/>
    </xf>
    <xf numFmtId="0" fontId="0" fillId="64" borderId="20" xfId="0" applyFill="1" applyBorder="1" applyAlignment="1" applyProtection="1">
      <alignment horizontal="center" vertical="center"/>
      <protection locked="0"/>
    </xf>
    <xf numFmtId="0" fontId="0" fillId="64" borderId="21" xfId="0" applyFill="1" applyBorder="1" applyAlignment="1" applyProtection="1">
      <alignment horizontal="center" vertical="center"/>
      <protection locked="0"/>
    </xf>
    <xf numFmtId="0" fontId="0" fillId="64" borderId="22" xfId="0" applyFill="1" applyBorder="1" applyAlignment="1" applyProtection="1">
      <alignment horizontal="center" vertical="center"/>
      <protection locked="0"/>
    </xf>
    <xf numFmtId="0" fontId="0" fillId="0" borderId="23" xfId="0" applyBorder="1" applyAlignment="1">
      <alignment horizontal="left"/>
    </xf>
    <xf numFmtId="0" fontId="0" fillId="0" borderId="24" xfId="0" applyBorder="1" applyAlignment="1">
      <alignment horizontal="left"/>
    </xf>
    <xf numFmtId="0" fontId="0" fillId="64" borderId="6" xfId="0" applyFill="1" applyBorder="1" applyAlignment="1" applyProtection="1">
      <alignment horizontal="center"/>
      <protection locked="0"/>
    </xf>
    <xf numFmtId="0" fontId="0" fillId="64" borderId="25" xfId="0" applyFill="1" applyBorder="1" applyAlignment="1" applyProtection="1">
      <alignment horizontal="center"/>
      <protection locked="0"/>
    </xf>
    <xf numFmtId="0" fontId="0" fillId="64" borderId="26" xfId="0" applyFill="1" applyBorder="1" applyAlignment="1" applyProtection="1">
      <alignment horizontal="center" vertical="center"/>
      <protection locked="0"/>
    </xf>
    <xf numFmtId="0" fontId="0" fillId="64" borderId="27" xfId="0" applyFill="1" applyBorder="1" applyAlignment="1" applyProtection="1">
      <alignment horizontal="center" vertical="center"/>
      <protection locked="0"/>
    </xf>
    <xf numFmtId="0" fontId="0" fillId="64" borderId="28" xfId="0" applyFill="1" applyBorder="1" applyAlignment="1" applyProtection="1">
      <alignment horizontal="center" vertical="center"/>
      <protection locked="0"/>
    </xf>
    <xf numFmtId="0" fontId="0" fillId="0" borderId="29" xfId="0" applyBorder="1" applyAlignment="1">
      <alignment horizontal="left"/>
    </xf>
    <xf numFmtId="0" fontId="0" fillId="0" borderId="30" xfId="0" applyBorder="1" applyAlignment="1">
      <alignment horizontal="left"/>
    </xf>
    <xf numFmtId="0" fontId="0" fillId="64" borderId="31" xfId="0" applyFill="1" applyBorder="1" applyAlignment="1" applyProtection="1">
      <alignment horizontal="center"/>
      <protection locked="0"/>
    </xf>
    <xf numFmtId="0" fontId="0" fillId="64" borderId="32" xfId="0" applyFill="1" applyBorder="1" applyAlignment="1" applyProtection="1">
      <alignment horizontal="center"/>
      <protection locked="0"/>
    </xf>
    <xf numFmtId="0" fontId="2" fillId="0" borderId="8"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0" fillId="64" borderId="12" xfId="0" applyFill="1" applyBorder="1" applyAlignment="1" applyProtection="1">
      <alignment horizontal="center" vertical="center"/>
      <protection locked="0"/>
    </xf>
    <xf numFmtId="0" fontId="0" fillId="64" borderId="13" xfId="0" applyFill="1" applyBorder="1" applyAlignment="1" applyProtection="1">
      <alignment horizontal="center" vertical="center"/>
      <protection locked="0"/>
    </xf>
    <xf numFmtId="0" fontId="0" fillId="64" borderId="14" xfId="0" applyFill="1" applyBorder="1" applyAlignment="1" applyProtection="1">
      <alignment horizontal="center" vertical="center"/>
      <protection locked="0"/>
    </xf>
    <xf numFmtId="0" fontId="0" fillId="0" borderId="15" xfId="0" applyBorder="1" applyAlignment="1">
      <alignment horizontal="left"/>
    </xf>
    <xf numFmtId="0" fontId="0" fillId="0" borderId="16" xfId="0" applyBorder="1" applyAlignment="1">
      <alignment horizontal="left"/>
    </xf>
    <xf numFmtId="0" fontId="0" fillId="64" borderId="17" xfId="0" applyFill="1" applyBorder="1" applyAlignment="1" applyProtection="1">
      <alignment horizontal="center"/>
      <protection locked="0"/>
    </xf>
    <xf numFmtId="0" fontId="0" fillId="64" borderId="18" xfId="0" applyFill="1" applyBorder="1" applyAlignment="1" applyProtection="1">
      <alignment horizontal="center"/>
      <protection locked="0"/>
    </xf>
    <xf numFmtId="0" fontId="36" fillId="0" borderId="0" xfId="45" applyBorder="1" applyAlignment="1">
      <alignment horizontal="right" textRotation="90"/>
    </xf>
    <xf numFmtId="0" fontId="36" fillId="0" borderId="0" xfId="45" applyAlignment="1">
      <alignment horizontal="right" textRotation="90"/>
    </xf>
    <xf numFmtId="0" fontId="0" fillId="0" borderId="0" xfId="0" applyAlignment="1" applyProtection="1">
      <alignment horizontal="left" wrapText="1"/>
      <protection hidden="1"/>
    </xf>
    <xf numFmtId="0" fontId="0" fillId="0" borderId="0" xfId="0" applyAlignment="1" applyProtection="1">
      <alignment horizontal="left"/>
      <protection hidden="1"/>
    </xf>
    <xf numFmtId="0" fontId="35" fillId="64" borderId="0" xfId="0" applyFont="1" applyFill="1" applyAlignment="1">
      <alignment horizontal="center" wrapText="1"/>
    </xf>
    <xf numFmtId="0" fontId="35" fillId="64" borderId="0" xfId="0" applyFont="1" applyFill="1" applyAlignment="1">
      <alignment horizontal="center"/>
    </xf>
  </cellXfs>
  <cellStyles count="49">
    <cellStyle name="20 % - Akzent1 2" xfId="21" xr:uid="{9A84082D-7677-4D90-B938-C57009D74254}"/>
    <cellStyle name="20 % - Akzent2 2" xfId="25" xr:uid="{EE0B991E-D59F-4BD7-A52A-A058BEA8D9E1}"/>
    <cellStyle name="20 % - Akzent3 2" xfId="29" xr:uid="{B3BE1002-DA86-459E-854B-305B7976A497}"/>
    <cellStyle name="20 % - Akzent4 2" xfId="33" xr:uid="{4B175F25-BAFB-4F5C-9C96-E40A4521A645}"/>
    <cellStyle name="20 % - Akzent5 2" xfId="37" xr:uid="{57C242F1-62C0-4F91-93BA-4463C0EDF64B}"/>
    <cellStyle name="20 % - Akzent6 2" xfId="41" xr:uid="{018B0D66-740A-45F7-B292-1A30D4B025FD}"/>
    <cellStyle name="40 % - Akzent1 2" xfId="22" xr:uid="{8FBC803F-B433-4414-AFDD-F98D143B02BD}"/>
    <cellStyle name="40 % - Akzent2 2" xfId="26" xr:uid="{8A7375C1-1958-41A1-848B-9D61D31B5D9B}"/>
    <cellStyle name="40 % - Akzent3 2" xfId="30" xr:uid="{F8CAF12D-37D0-4559-AB75-61567E104D86}"/>
    <cellStyle name="40 % - Akzent4 2" xfId="34" xr:uid="{CCE910B6-747E-4800-9989-AA956F4CB6D1}"/>
    <cellStyle name="40 % - Akzent5 2" xfId="38" xr:uid="{9D778CD4-BF28-487C-ABCC-68F7E1701256}"/>
    <cellStyle name="40 % - Akzent6 2" xfId="42" xr:uid="{9055D56E-0588-4DDD-841A-E450B337EE41}"/>
    <cellStyle name="60 % - Akzent1 2" xfId="23" xr:uid="{A86BEC92-75DF-4E0C-94EA-901218197511}"/>
    <cellStyle name="60 % - Akzent2 2" xfId="27" xr:uid="{2FF04A99-FC62-4E01-873A-DA1777149678}"/>
    <cellStyle name="60 % - Akzent3 2" xfId="31" xr:uid="{29654776-00B8-434C-9553-7E24BFAF780F}"/>
    <cellStyle name="60 % - Akzent4 2" xfId="35" xr:uid="{ABC8991F-BF97-4730-AF65-64BB17A84347}"/>
    <cellStyle name="60 % - Akzent5 2" xfId="39" xr:uid="{C3D3445B-36B5-4530-8A60-DD3733B27BF2}"/>
    <cellStyle name="60 % - Akzent6 2" xfId="43" xr:uid="{C2399E1E-7230-4AD3-80C6-B37EDF39B969}"/>
    <cellStyle name="Akzent1 2" xfId="20" xr:uid="{7D470F73-7730-4CE6-A5E5-15722034240D}"/>
    <cellStyle name="Akzent2 2" xfId="24" xr:uid="{EED890EE-61A6-4AA7-B5B6-25E19E9893B0}"/>
    <cellStyle name="Akzent3 2" xfId="28" xr:uid="{50F856B3-89C0-4BCC-BE80-35CFE73F8344}"/>
    <cellStyle name="Akzent4 2" xfId="32" xr:uid="{ECF70BEB-4B62-4BF3-8994-394FE986C29C}"/>
    <cellStyle name="Akzent5 2" xfId="36" xr:uid="{72009F1A-E6AE-48B7-93AE-B6B970F13FB1}"/>
    <cellStyle name="Akzent6 2" xfId="40" xr:uid="{5F68446D-BD75-46A6-B735-0F5C4E01B559}"/>
    <cellStyle name="Ausgabe 2" xfId="12" xr:uid="{98E2640C-34F5-4F4F-86C3-921FBA9C9082}"/>
    <cellStyle name="Berechnung 2" xfId="13" xr:uid="{54F713B8-0E4D-4346-BB04-478F4D8AD8BE}"/>
    <cellStyle name="Eingabe 2" xfId="11" xr:uid="{EAEF5613-1014-451B-BB8E-6B3D78C38ABF}"/>
    <cellStyle name="Ergebnis 2" xfId="19" xr:uid="{41983CC8-75E6-40F6-BB20-C4B0F5CA5D11}"/>
    <cellStyle name="Erklärender Text 2" xfId="18" xr:uid="{A9B49DF2-6E14-47AE-81EC-7495038FA8B1}"/>
    <cellStyle name="Gut" xfId="47" builtinId="26"/>
    <cellStyle name="Gut 2" xfId="8" xr:uid="{8896784E-8595-44D1-8FAC-96514B23FFD1}"/>
    <cellStyle name="Link" xfId="45" builtinId="8"/>
    <cellStyle name="Neutral" xfId="48" builtinId="28"/>
    <cellStyle name="Neutral 2" xfId="10" xr:uid="{B723762D-4623-4574-A64A-1776AC98C21C}"/>
    <cellStyle name="Notiz 2" xfId="17" xr:uid="{49752BC7-AD41-4544-B46F-D1B3DB904ABF}"/>
    <cellStyle name="Schlecht 2" xfId="9" xr:uid="{41FD61D1-E479-4B0A-A08E-C817AD5C8E63}"/>
    <cellStyle name="Standard" xfId="0" builtinId="0"/>
    <cellStyle name="Standard 2" xfId="2" xr:uid="{70AE908F-B818-47D3-B64B-7081BECCA04B}"/>
    <cellStyle name="Überschrift 1 2" xfId="4" xr:uid="{45A37414-26AA-4891-9C26-AB2FEE3F8C97}"/>
    <cellStyle name="Überschrift 2 2" xfId="5" xr:uid="{7AEEC285-E66C-48EE-823B-F5173AF4F5E3}"/>
    <cellStyle name="Überschrift 3 2" xfId="6" xr:uid="{C22BC5CA-E1D2-497F-A2F7-AB34CD7346B1}"/>
    <cellStyle name="Überschrift 4 2" xfId="7" xr:uid="{834719E6-63E0-49DB-A7F6-F3F5012E0071}"/>
    <cellStyle name="Überschrift 5" xfId="3" xr:uid="{38CAD06B-068E-4B36-8B37-32917B4922BC}"/>
    <cellStyle name="Verknüpfte Zelle 2" xfId="14" xr:uid="{36BB37A9-8C28-4F7C-BA01-E35EFE498AF6}"/>
    <cellStyle name="Währung" xfId="1" builtinId="4"/>
    <cellStyle name="Währung 2" xfId="44" xr:uid="{75AEF8C9-99A9-4365-B432-3DA6DF7074A2}"/>
    <cellStyle name="Währung 3" xfId="46" xr:uid="{64A5C3C4-A4C1-4CCA-9523-489CE0ED68E8}"/>
    <cellStyle name="Warnender Text 2" xfId="16" xr:uid="{5CF74825-1602-49BB-9FA6-BB92C6F6C283}"/>
    <cellStyle name="Zelle überprüfen 2" xfId="15" xr:uid="{6EE4DA1B-B5F7-4D8F-9241-B241AF9B0530}"/>
  </cellStyles>
  <dxfs count="137">
    <dxf>
      <protection locked="1" hidden="0"/>
    </dxf>
    <dxf>
      <numFmt numFmtId="34" formatCode="_-* #,##0.00\ &quot;€&quot;_-;\-* #,##0.00\ &quot;€&quot;_-;_-* &quot;-&quot;??\ &quot;€&quot;_-;_-@_-"/>
      <fill>
        <patternFill patternType="solid">
          <fgColor indexed="64"/>
          <bgColor theme="0" tint="-0.249977111117893"/>
        </patternFill>
      </fill>
      <protection locked="1" hidden="0"/>
    </dxf>
    <dxf>
      <numFmt numFmtId="0" formatCode="General"/>
      <protection locked="1" hidden="0"/>
    </dxf>
    <dxf>
      <border diagonalUp="0" diagonalDown="0">
        <left style="thin">
          <color indexed="64"/>
        </left>
        <right style="thin">
          <color indexed="64"/>
        </right>
        <top style="thin">
          <color indexed="64"/>
        </top>
        <bottom style="thin">
          <color indexed="64"/>
        </bottom>
        <vertical/>
        <horizontal/>
      </border>
      <protection locked="0" hidden="0"/>
    </dxf>
    <dxf>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tint="-0.249977111117893"/>
        </patternFill>
      </fill>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tint="-0.249977111117893"/>
        </patternFill>
      </fill>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tint="-0.249977111117893"/>
        </patternFill>
      </fill>
      <protection locked="1" hidden="0"/>
    </dxf>
    <dxf>
      <numFmt numFmtId="34" formatCode="_-* #,##0.00\ &quot;€&quot;_-;\-* #,##0.00\ &quot;€&quot;_-;_-* &quot;-&quot;??\ &quot;€&quot;_-;_-@_-"/>
      <protection locked="1" hidden="0"/>
    </dxf>
    <dxf>
      <protection locked="1" hidden="0"/>
    </dxf>
    <dxf>
      <protection locked="1" hidden="0"/>
    </dxf>
    <dxf>
      <protection locked="1" hidden="0"/>
    </dxf>
    <dxf>
      <numFmt numFmtId="2" formatCode="0.00"/>
      <protection locked="1" hidden="0"/>
    </dxf>
    <dxf>
      <protection locked="1" hidden="0"/>
    </dxf>
    <dxf>
      <numFmt numFmtId="34" formatCode="_-* #,##0.00\ &quot;€&quot;_-;\-* #,##0.00\ &quot;€&quot;_-;_-* &quot;-&quot;??\ &quot;€&quot;_-;_-@_-"/>
      <fill>
        <patternFill patternType="solid">
          <fgColor indexed="64"/>
          <bgColor theme="0" tint="-0.249977111117893"/>
        </patternFill>
      </fill>
      <protection locked="1" hidden="0"/>
    </dxf>
    <dxf>
      <numFmt numFmtId="0" formatCode="General"/>
      <protection locked="1" hidden="0"/>
    </dxf>
    <dxf>
      <protection locked="1" hidden="0"/>
    </dxf>
    <dxf>
      <protection locked="1" hidden="0"/>
    </dxf>
    <dxf>
      <protection locked="1" hidden="0"/>
    </dxf>
    <dxf>
      <protection locked="1" hidden="0"/>
    </dxf>
    <dxf>
      <numFmt numFmtId="34" formatCode="_-* #,##0.00\ &quot;€&quot;_-;\-* #,##0.00\ &quot;€&quot;_-;_-* &quot;-&quot;??\ &quot;€&quot;_-;_-@_-"/>
      <protection locked="1" hidden="0"/>
    </dxf>
    <dxf>
      <protection locked="1" hidden="0"/>
    </dxf>
    <dxf>
      <protection locked="1" hidden="0"/>
    </dxf>
    <dxf>
      <protection locked="1" hidden="0"/>
    </dxf>
    <dxf>
      <protection locked="1" hidden="0"/>
    </dxf>
    <dxf>
      <numFmt numFmtId="2" formatCode="0.00"/>
      <protection hidden="0"/>
    </dxf>
    <dxf>
      <protection hidden="0"/>
    </dxf>
    <dxf>
      <numFmt numFmtId="34" formatCode="_-* #,##0.00\ &quot;€&quot;_-;\-* #,##0.00\ &quot;€&quot;_-;_-* &quot;-&quot;??\ &quot;€&quot;_-;_-@_-"/>
      <fill>
        <patternFill patternType="solid">
          <fgColor indexed="64"/>
          <bgColor theme="0" tint="-0.249977111117893"/>
        </patternFill>
      </fill>
      <protection locked="1" hidden="0"/>
    </dxf>
    <dxf>
      <numFmt numFmtId="0" formatCode="General"/>
      <border diagonalUp="0" diagonalDown="0">
        <left style="thin">
          <color indexed="64"/>
        </left>
        <right style="thin">
          <color indexed="64"/>
        </right>
        <top style="thin">
          <color indexed="64"/>
        </top>
        <bottom style="thin">
          <color indexed="64"/>
        </bottom>
        <vertical/>
        <horizontal/>
      </border>
      <protection locked="1" hidden="0"/>
    </dxf>
    <dxf>
      <numFmt numFmtId="0" formatCode="General"/>
      <protection hidden="0"/>
    </dxf>
    <dxf>
      <numFmt numFmtId="34" formatCode="_-* #,##0.00\ &quot;€&quot;_-;\-* #,##0.00\ &quot;€&quot;_-;_-* &quot;-&quot;??\ &quot;€&quot;_-;_-@_-"/>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0.249977111117893"/>
        </patternFill>
      </fill>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protection locked="0" hidden="0"/>
    </dxf>
    <dxf>
      <numFmt numFmtId="0" formatCode="General"/>
      <protection locked="0" hidden="0"/>
    </dxf>
    <dxf>
      <numFmt numFmtId="34" formatCode="_-* #,##0.00\ &quot;€&quot;_-;\-* #,##0.00\ &quot;€&quot;_-;_-* &quot;-&quot;??\ &quot;€&quot;_-;_-@_-"/>
      <protection hidden="0"/>
    </dxf>
    <dxf>
      <border diagonalUp="0" diagonalDown="0">
        <left style="thin">
          <color indexed="64"/>
        </left>
        <right style="thin">
          <color indexed="64"/>
        </right>
        <top style="thin">
          <color indexed="64"/>
        </top>
        <bottom style="thin">
          <color indexed="64"/>
        </bottom>
        <vertical/>
        <horizontal/>
      </border>
    </dxf>
    <dxf>
      <protection hidden="0"/>
    </dxf>
    <dxf>
      <protection hidden="0"/>
    </dxf>
    <dxf>
      <font>
        <strike val="0"/>
        <outline val="0"/>
        <shadow val="0"/>
        <u val="none"/>
        <vertAlign val="baseline"/>
        <sz val="10"/>
        <color theme="5"/>
        <name val="Calibri"/>
        <family val="2"/>
        <scheme val="minor"/>
      </font>
      <protection hidden="0"/>
    </dxf>
    <dxf>
      <numFmt numFmtId="2" formatCode="0.00"/>
      <protection hidden="0"/>
    </dxf>
    <dxf>
      <protection hidden="0"/>
    </dxf>
    <dxf>
      <numFmt numFmtId="34" formatCode="_-* #,##0.00\ &quot;€&quot;_-;\-* #,##0.00\ &quot;€&quot;_-;_-* &quot;-&quot;??\ &quot;€&quot;_-;_-@_-"/>
      <fill>
        <patternFill patternType="solid">
          <fgColor indexed="64"/>
          <bgColor theme="0" tint="-0.249977111117893"/>
        </patternFill>
      </fill>
      <protection locked="1" hidden="0"/>
    </dxf>
    <dxf>
      <numFmt numFmtId="0" formatCode="General"/>
      <border diagonalUp="0" diagonalDown="0">
        <left style="thin">
          <color indexed="64"/>
        </left>
        <right style="thin">
          <color indexed="64"/>
        </right>
        <top style="thin">
          <color indexed="64"/>
        </top>
        <bottom style="thin">
          <color indexed="64"/>
        </bottom>
        <vertical/>
        <horizontal/>
      </border>
      <protection locked="1" hidden="0"/>
    </dxf>
    <dxf>
      <protection locked="0" hidden="0"/>
    </dxf>
    <dxf>
      <protection locked="0" hidden="0"/>
    </dxf>
    <dxf>
      <protection locked="0" hidden="0"/>
    </dxf>
    <dxf>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protection locked="0" hidden="0"/>
    </dxf>
    <dxf>
      <protection locked="0" hidden="0"/>
    </dxf>
    <dxf>
      <numFmt numFmtId="0" formatCode="General"/>
      <protection locked="0" hidden="0"/>
    </dxf>
    <dxf>
      <numFmt numFmtId="34" formatCode="_-* #,##0.00\ &quot;€&quot;_-;\-* #,##0.00\ &quot;€&quot;_-;_-* &quot;-&quot;??\ &quot;€&quot;_-;_-@_-"/>
      <protection hidden="0"/>
    </dxf>
    <dxf>
      <protection locked="1" hidden="0"/>
    </dxf>
    <dxf>
      <protection hidden="0"/>
    </dxf>
    <dxf>
      <protection hidden="0"/>
    </dxf>
    <dxf>
      <protection hidden="0"/>
    </dxf>
    <dxf>
      <protection hidden="0"/>
    </dxf>
    <dxf>
      <numFmt numFmtId="2" formatCode="0.00"/>
      <border diagonalUp="0" diagonalDown="0">
        <left style="thin">
          <color indexed="64"/>
        </left>
        <right style="thin">
          <color indexed="64"/>
        </right>
        <top style="thin">
          <color indexed="64"/>
        </top>
        <bottom style="thin">
          <color indexed="64"/>
        </bottom>
        <vertical/>
        <horizontal/>
      </border>
      <protection locked="1" hidden="0"/>
    </dxf>
    <dxf>
      <numFmt numFmtId="34" formatCode="_-* #,##0.00\ &quot;€&quot;_-;\-* #,##0.00\ &quot;€&quot;_-;_-* &quot;-&quot;??\ &quot;€&quot;_-;_-@_-"/>
      <fill>
        <patternFill patternType="solid">
          <fgColor indexed="64"/>
          <bgColor theme="0" tint="-0.249977111117893"/>
        </patternFill>
      </fill>
      <protection locked="1" hidden="0"/>
    </dxf>
    <dxf>
      <numFmt numFmtId="0" formatCode="General"/>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protection locked="0" hidden="0"/>
    </dxf>
    <dxf>
      <numFmt numFmtId="0" formatCode="General"/>
    </dxf>
    <dxf>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numFmt numFmtId="34" formatCode="_-* #,##0.00\ &quot;€&quot;_-;\-* #,##0.00\ &quot;€&quot;_-;_-* &quot;-&quot;??\ &quot;€&quot;_-;_-@_-"/>
      <protection hidden="0"/>
    </dxf>
    <dxf>
      <protection locked="1" hidden="0"/>
    </dxf>
    <dxf>
      <protection hidden="0"/>
    </dxf>
    <dxf>
      <protection hidden="0"/>
    </dxf>
    <dxf>
      <font>
        <b val="0"/>
        <i val="0"/>
        <strike val="0"/>
        <condense val="0"/>
        <extend val="0"/>
        <outline val="0"/>
        <shadow val="0"/>
        <u val="none"/>
        <vertAlign val="baseline"/>
        <sz val="10"/>
        <color theme="5"/>
        <name val="Calibri"/>
        <family val="2"/>
        <scheme val="minor"/>
      </font>
      <protection locked="1" hidden="0"/>
    </dxf>
    <dxf>
      <protection hidden="0"/>
    </dxf>
    <dxf>
      <numFmt numFmtId="2" formatCode="0.00"/>
      <border diagonalUp="0" diagonalDown="0">
        <left style="thin">
          <color indexed="64"/>
        </left>
        <right style="thin">
          <color indexed="64"/>
        </right>
        <top style="thin">
          <color indexed="64"/>
        </top>
        <bottom style="thin">
          <color indexed="64"/>
        </bottom>
        <vertical/>
        <horizontal/>
      </border>
      <protection locked="1" hidden="0"/>
    </dxf>
    <dxf>
      <numFmt numFmtId="34" formatCode="_-* #,##0.00\ &quot;€&quot;_-;\-* #,##0.00\ &quot;€&quot;_-;_-* &quot;-&quot;??\ &quot;€&quot;_-;_-@_-"/>
      <fill>
        <patternFill patternType="solid">
          <fgColor indexed="64"/>
          <bgColor theme="0" tint="-0.249977111117893"/>
        </patternFill>
      </fill>
      <protection locked="1" hidden="0"/>
    </dxf>
    <dxf>
      <numFmt numFmtId="0" formatCode="General"/>
      <fill>
        <patternFill patternType="solid">
          <fgColor indexed="64"/>
          <bgColor theme="0" tint="-0.249977111117893"/>
        </patternFill>
      </fill>
      <border diagonalUp="0" diagonalDown="0">
        <left style="thin">
          <color indexed="64"/>
        </left>
        <right style="thin">
          <color indexed="64"/>
        </right>
        <top style="thin">
          <color indexed="64"/>
        </top>
        <bottom style="thin">
          <color indexed="64"/>
        </bottom>
        <vertical/>
        <horizontal/>
      </border>
      <protection locked="0" hidden="0"/>
    </dxf>
    <dxf>
      <numFmt numFmtId="0" formatCode="General"/>
    </dxf>
    <dxf>
      <protection locked="0" hidden="0"/>
    </dxf>
    <dxf>
      <protection locked="0" hidden="0"/>
    </dxf>
    <dxf>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protection locked="0" hidden="0"/>
    </dxf>
    <dxf>
      <protection locked="0" hidden="0"/>
    </dxf>
    <dxf>
      <numFmt numFmtId="0" formatCode="General"/>
      <protection locked="0" hidden="0"/>
    </dxf>
    <dxf>
      <numFmt numFmtId="34" formatCode="_-* #,##0.00\ &quot;€&quot;_-;\-* #,##0.00\ &quot;€&quot;_-;_-* &quot;-&quot;??\ &quot;€&quot;_-;_-@_-"/>
      <protection hidden="0"/>
    </dxf>
    <dxf>
      <protection locked="1" hidden="0"/>
    </dxf>
    <dxf>
      <protection hidden="0"/>
    </dxf>
    <dxf>
      <protection hidden="0"/>
    </dxf>
    <dxf>
      <font>
        <b val="0"/>
        <i val="0"/>
        <strike val="0"/>
        <condense val="0"/>
        <extend val="0"/>
        <outline val="0"/>
        <shadow val="0"/>
        <u val="none"/>
        <vertAlign val="baseline"/>
        <sz val="10"/>
        <color theme="5"/>
        <name val="Calibri"/>
        <family val="2"/>
        <scheme val="minor"/>
      </font>
      <protection locked="1" hidden="0"/>
    </dxf>
    <dxf>
      <numFmt numFmtId="2" formatCode="0.00"/>
      <protection hidden="0"/>
    </dxf>
    <dxf>
      <protection hidden="0"/>
    </dxf>
    <dxf>
      <numFmt numFmtId="34" formatCode="_-* #,##0.00\ &quot;€&quot;_-;\-* #,##0.00\ &quot;€&quot;_-;_-* &quot;-&quot;??\ &quot;€&quot;_-;_-@_-"/>
      <fill>
        <patternFill patternType="solid">
          <fgColor indexed="64"/>
          <bgColor theme="0" tint="-0.249977111117893"/>
        </patternFill>
      </fill>
      <protection locked="1" hidden="0"/>
    </dxf>
    <dxf>
      <numFmt numFmtId="0" formatCode="General"/>
      <protection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numFmt numFmtId="34" formatCode="_-* #,##0.00\ &quot;€&quot;_-;\-* #,##0.00\ &quot;€&quot;_-;_-* &quot;-&quot;??\ &quot;€&quot;_-;_-@_-"/>
      <protection hidden="0"/>
    </dxf>
    <dxf>
      <protection hidden="0"/>
    </dxf>
    <dxf>
      <protection hidden="0"/>
    </dxf>
    <dxf>
      <font>
        <b val="0"/>
        <i val="0"/>
        <strike val="0"/>
        <condense val="0"/>
        <extend val="0"/>
        <outline val="0"/>
        <shadow val="0"/>
        <u val="none"/>
        <vertAlign val="baseline"/>
        <sz val="10"/>
        <color theme="5"/>
        <name val="Calibri"/>
        <family val="2"/>
        <scheme val="minor"/>
      </font>
      <protection locked="1" hidden="0"/>
    </dxf>
    <dxf>
      <numFmt numFmtId="2" formatCode="0.00"/>
      <protection hidden="0"/>
    </dxf>
    <dxf>
      <protection hidden="0"/>
    </dxf>
    <dxf>
      <numFmt numFmtId="34" formatCode="_-* #,##0.00\ &quot;€&quot;_-;\-* #,##0.00\ &quot;€&quot;_-;_-* &quot;-&quot;??\ &quot;€&quot;_-;_-@_-"/>
      <fill>
        <patternFill patternType="solid">
          <fgColor indexed="64"/>
          <bgColor theme="0" tint="-0.249977111117893"/>
        </patternFill>
      </fill>
      <protection locked="1" hidden="0"/>
    </dxf>
    <dxf>
      <numFmt numFmtId="0" formatCode="General"/>
      <protection hidden="0"/>
    </dxf>
    <dxf>
      <protection locked="0" hidden="0"/>
    </dxf>
    <dxf>
      <protection locked="0" hidden="0"/>
    </dxf>
    <dxf>
      <protection locked="0" hidden="0"/>
    </dxf>
    <dxf>
      <protection locked="0" hidden="0"/>
    </dxf>
    <dxf>
      <protection locked="0" hidden="0"/>
    </dxf>
    <dxf>
      <protection locked="0" hidden="0"/>
    </dxf>
    <dxf>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numFmt numFmtId="0" formatCode="General"/>
      <protection locked="0" hidden="0"/>
    </dxf>
    <dxf>
      <numFmt numFmtId="34" formatCode="_-* #,##0.00\ &quot;€&quot;_-;\-* #,##0.00\ &quot;€&quot;_-;_-* &quot;-&quot;??\ &quot;€&quot;_-;_-@_-"/>
      <protection hidden="0"/>
    </dxf>
    <dxf>
      <protection hidden="0"/>
    </dxf>
    <dxf>
      <protection hidden="0"/>
    </dxf>
    <dxf>
      <font>
        <b val="0"/>
        <i val="0"/>
        <strike val="0"/>
        <condense val="0"/>
        <extend val="0"/>
        <outline val="0"/>
        <shadow val="0"/>
        <u val="none"/>
        <vertAlign val="baseline"/>
        <sz val="10"/>
        <color theme="5"/>
        <name val="Calibri"/>
        <family val="2"/>
        <scheme val="minor"/>
      </font>
      <protection locked="1" hidden="0"/>
    </dxf>
  </dxfs>
  <tableStyles count="1" defaultTableStyle="TableStyleMedium2" defaultPivotStyle="PivotStyleLight16">
    <tableStyle name="Tabellenformat 1" pivot="0" count="0" xr9:uid="{4F874AAF-38BA-40F5-A054-92053651AADB}"/>
  </tableStyles>
  <colors>
    <mruColors>
      <color rgb="FFFF33CC"/>
      <color rgb="FF7F868A"/>
      <color rgb="FF7A7B7A"/>
      <color rgb="FF7F8274"/>
      <color rgb="FF5B686D"/>
      <color rgb="FF45494E"/>
      <color rgb="FF4C4A44"/>
      <color rgb="FF808076"/>
      <color rgb="FF7D7F78"/>
      <color rgb="FF646B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666750</xdr:colOff>
      <xdr:row>10</xdr:row>
      <xdr:rowOff>133350</xdr:rowOff>
    </xdr:from>
    <xdr:to>
      <xdr:col>14</xdr:col>
      <xdr:colOff>4586</xdr:colOff>
      <xdr:row>21</xdr:row>
      <xdr:rowOff>31750</xdr:rowOff>
    </xdr:to>
    <xdr:pic>
      <xdr:nvPicPr>
        <xdr:cNvPr id="2" name="Bild 3">
          <a:extLst>
            <a:ext uri="{FF2B5EF4-FFF2-40B4-BE49-F238E27FC236}">
              <a16:creationId xmlns:a16="http://schemas.microsoft.com/office/drawing/2014/main" id="{5BCD4B70-B262-48C1-A7D0-A389D2C9E1A0}"/>
            </a:ext>
          </a:extLst>
        </xdr:cNvPr>
        <xdr:cNvPicPr>
          <a:picLocks noChangeAspect="1"/>
        </xdr:cNvPicPr>
      </xdr:nvPicPr>
      <xdr:blipFill>
        <a:blip xmlns:r="http://schemas.openxmlformats.org/officeDocument/2006/relationships" r:embed="rId1"/>
        <a:srcRect/>
        <a:stretch/>
      </xdr:blipFill>
      <xdr:spPr>
        <a:xfrm>
          <a:off x="6680200" y="1993900"/>
          <a:ext cx="4633736" cy="1952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oulderlounge.sharepoint.com/sites/Blocz-Vertrieb/Freigegebene%20Dokumente/Vertrieb/Preislisten/Preise%20Blocz_BP%2007_2024.xlsx" TargetMode="External"/><Relationship Id="rId1" Type="http://schemas.openxmlformats.org/officeDocument/2006/relationships/externalLinkPath" Target="/sites/Blocz-Vertrieb/Freigegebene%20Dokumente/Vertrieb/Preislisten/Preise%20Blocz_BP%2007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83E7FF-F257-46DC-BB0A-7141303ACF6D}" name="Tabelle1" displayName="Tabelle1" ref="B6:Q135" totalsRowShown="0" headerRowDxfId="136" dataDxfId="135">
  <autoFilter ref="B6:Q135" xr:uid="{6A83E7FF-F257-46DC-BB0A-7141303ACF6D}"/>
  <tableColumns count="16">
    <tableColumn id="1" xr3:uid="{D405722B-92D1-4AD8-AFAC-50D79B59C592}" name="Spalte1" dataDxfId="134"/>
    <tableColumn id="2" xr3:uid="{1DA3D183-1D6D-4E4E-AD24-5A935A0177FA}" name="Spalte12" dataDxfId="133"/>
    <tableColumn id="3" xr3:uid="{60E58315-3AD3-4CA7-AEC0-5BFAE683E1F3}" name="Spalte13" dataDxfId="132">
      <calculatedColumnFormula>_xlfn.XLOOKUP(Tabelle1[[#This Row],[Spalte114]],[1]Tabelle1!$A:$A,[1]Tabelle1!$D:$D,0)</calculatedColumnFormula>
    </tableColumn>
    <tableColumn id="4" xr3:uid="{87C8B705-1930-41D0-9B9F-9FBE2B2D01F9}" name="Spalte14" dataDxfId="131"/>
    <tableColumn id="5" xr3:uid="{FAF78DD0-9029-4E2B-939E-E73CC797F0C6}" name="Spalte15" dataDxfId="130"/>
    <tableColumn id="11" xr3:uid="{06803E57-7194-442C-8A7A-6788A93E39A7}" name="Spalte152" dataDxfId="129"/>
    <tableColumn id="15" xr3:uid="{AEE8B1FC-DF1F-4463-8D8F-1F58EEF40843}" name="Spalte16" dataDxfId="128"/>
    <tableColumn id="14" xr3:uid="{C8348619-3173-469A-AB75-F7EC0F0F05F1}" name="Spalte17" dataDxfId="127"/>
    <tableColumn id="13" xr3:uid="{E6D7DFEA-E876-446C-BCE6-52BEA882504E}" name="Spalte18" dataDxfId="126"/>
    <tableColumn id="12" xr3:uid="{F55271EC-40D7-4D20-B771-1D1C297768D1}" name="Spalte19" dataDxfId="125"/>
    <tableColumn id="6" xr3:uid="{75857360-98CD-4D3D-8685-85370F91FAF5}" name="Spalte110" dataDxfId="124"/>
    <tableColumn id="7" xr3:uid="{F8B3442D-5711-4AF3-8133-9F6273691260}" name="Spalte111" dataDxfId="123"/>
    <tableColumn id="8" xr3:uid="{E6ECBBD4-8BC4-4183-89FB-BBB68D5BD98D}" name="Spalte112" dataDxfId="122">
      <calculatedColumnFormula>SUM(Tabelle1[[#This Row],[Spalte13]:[Spalte111]])</calculatedColumnFormula>
    </tableColumn>
    <tableColumn id="9" xr3:uid="{47AFC494-8622-4521-906F-CE7AE777CF40}" name="Spalte113" dataDxfId="121" dataCellStyle="Währung">
      <calculatedColumnFormula>Tabelle1[[#This Row],[Spalte112]]*Tabelle1[[#This Row],[Spalte12]]</calculatedColumnFormula>
    </tableColumn>
    <tableColumn id="10" xr3:uid="{4D6E3C66-7937-46C8-B0F7-F2C582183BF6}" name="Spalte114" dataDxfId="120"/>
    <tableColumn id="16" xr3:uid="{1CAF0C8F-EFE0-4B5A-AEC0-A760BE3DF75B}" name="Spalte115" dataDxfId="119"/>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16F7A20-B5B1-42D7-8112-65B0108661B4}" name="Tabelle17" displayName="Tabelle17" ref="B6:P37" totalsRowShown="0" headerRowDxfId="118" dataDxfId="117">
  <autoFilter ref="B6:P37" xr:uid="{516F7A20-B5B1-42D7-8112-65B0108661B4}"/>
  <tableColumns count="15">
    <tableColumn id="1" xr3:uid="{85FEF4E0-99BC-4064-B33C-433DEFDEF4C1}" name="Spalte1" dataDxfId="116"/>
    <tableColumn id="2" xr3:uid="{C52C5BC8-10D5-46D8-A790-D063E72B1F8C}" name="Spalte12" dataDxfId="115"/>
    <tableColumn id="3" xr3:uid="{27068707-55BB-4F8B-9C52-F4BAF52DDECE}" name="Spalte13" dataDxfId="114">
      <calculatedColumnFormula>_xlfn.XLOOKUP(Tabelle17[[#This Row],[Spalte114]],[1]Tabelle1!$A:$A,[1]Tabelle1!$D:$D,0)</calculatedColumnFormula>
    </tableColumn>
    <tableColumn id="4" xr3:uid="{532AB0D1-DF54-4D31-9E8D-29E290673099}" name="Spalte14" dataDxfId="113"/>
    <tableColumn id="5" xr3:uid="{D401F2BD-FA86-43C2-A0D3-8A39D838630A}" name="Spalte15" dataDxfId="112"/>
    <tableColumn id="15" xr3:uid="{8184942F-0133-4B19-8C9E-3801D1121735}" name="Spalte16" dataDxfId="111"/>
    <tableColumn id="14" xr3:uid="{3E059B6C-9CAE-447C-852D-7798ADBCC2CB}" name="Spalte17" dataDxfId="110"/>
    <tableColumn id="13" xr3:uid="{32465FA8-E5B9-427E-B7D7-62D5C641A312}" name="Spalte18" dataDxfId="109"/>
    <tableColumn id="12" xr3:uid="{2676244F-ED35-4269-BFD5-0948C5203A7F}" name="Spalte19" dataDxfId="108"/>
    <tableColumn id="6" xr3:uid="{7CABC556-9486-40A3-B98B-5D4921E5B2AA}" name="Spalte110" dataDxfId="107"/>
    <tableColumn id="7" xr3:uid="{CE930040-5ECC-4054-BDEF-5EEDD95EE2C1}" name="Spalte111" dataDxfId="106"/>
    <tableColumn id="8" xr3:uid="{970AE071-1070-4A0F-A665-E2EA82786998}" name="Spalte112" dataDxfId="105"/>
    <tableColumn id="9" xr3:uid="{79E2D151-5365-4862-A0C4-D65838402B1A}" name="Spalte113" dataDxfId="104" dataCellStyle="Währung"/>
    <tableColumn id="10" xr3:uid="{BFD1F4B4-EAE0-465F-BC3A-B20473F45577}" name="Spalte114" dataDxfId="103"/>
    <tableColumn id="16" xr3:uid="{62F1DD14-183A-47D1-93E1-A5A0F2BF9DF8}" name="Spalte115" dataDxfId="102"/>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7CF727B-5209-4083-B913-086EF7AB31B2}" name="Tabelle13" displayName="Tabelle13" ref="B6:V223" totalsRowShown="0" headerRowDxfId="101" dataDxfId="100">
  <autoFilter ref="B6:V223" xr:uid="{87CF727B-5209-4083-B913-086EF7AB31B2}"/>
  <tableColumns count="21">
    <tableColumn id="1" xr3:uid="{40752D9B-E4F4-4F08-9C80-58CC916DC114}" name="Spalte1" dataDxfId="99"/>
    <tableColumn id="11" xr3:uid="{3E0AB96E-96FF-44A1-ABBB-54DFCE75BFCA}" name="Spalte2" dataDxfId="98"/>
    <tableColumn id="2" xr3:uid="{D6781822-9635-485C-9E30-CA2A8BD62A44}" name="Spalte12" dataDxfId="97"/>
    <tableColumn id="3" xr3:uid="{715D7114-9A9F-4792-89B5-82152D0DC048}" name="Spalte13" dataDxfId="96">
      <calculatedColumnFormula>_xlfn.XLOOKUP(Tabelle13[[#This Row],[Spalte121]],[1]Tabelle1!$A:$A,[1]Tabelle1!$D:$D,0)</calculatedColumnFormula>
    </tableColumn>
    <tableColumn id="4" xr3:uid="{82E2549D-7B25-4974-892F-AD1438C176DB}" name="Spalte14" dataDxfId="95"/>
    <tableColumn id="5" xr3:uid="{022766B2-ECE1-4032-B5F4-98058844ACB5}" name="Spalte15" dataDxfId="94"/>
    <tableColumn id="15" xr3:uid="{54530309-B91D-4211-A018-2B476B208FC4}" name="Spalte16" dataDxfId="93"/>
    <tableColumn id="14" xr3:uid="{D2D56918-F74A-4374-9910-B50185BDD9A6}" name="Spalte17" dataDxfId="92"/>
    <tableColumn id="6" xr3:uid="{ADC8BF1A-DA24-4522-9AF2-0DB532A23FA1}" name="Spalte172" dataDxfId="91"/>
    <tableColumn id="18" xr3:uid="{93532AB2-1151-4497-BC49-3F74E2FEEC8F}" name="Spalte173" dataDxfId="90"/>
    <tableColumn id="13" xr3:uid="{4596DA9D-EF4B-494C-8FC9-E47521C672DB}" name="Spalte18" dataDxfId="89"/>
    <tableColumn id="12" xr3:uid="{0EC7D9D8-9194-4C8F-95E1-C15AA61917AF}" name="Spalte19" dataDxfId="88"/>
    <tableColumn id="17" xr3:uid="{B3BD336F-0529-4A28-B53F-B0A44755FB5F}" name="Spalte112"/>
    <tableColumn id="7" xr3:uid="{954775D8-1AE3-4B6A-B6AB-EC4B816C52AA}" name="Spalte113" dataDxfId="87"/>
    <tableColumn id="22" xr3:uid="{F41568EA-6B7F-45A5-AC0E-C0D88A05FF07}" name="Spalte114"/>
    <tableColumn id="23" xr3:uid="{C08FDCA9-1C3F-4AE2-BBE2-4E6EC1A542A7}" name="Spalte117"/>
    <tableColumn id="20" xr3:uid="{B17A048D-CAF3-49DC-9CE7-323E75DF0D2B}" name="Spalte118" dataDxfId="86"/>
    <tableColumn id="9" xr3:uid="{64AB50AF-4933-47D9-A774-F219EE642DF9}" name="Spalte119" dataDxfId="85"/>
    <tableColumn id="10" xr3:uid="{4734B388-5FBD-4147-A301-817B2FDC5917}" name="Spalte120" dataDxfId="84"/>
    <tableColumn id="16" xr3:uid="{6D24E4CA-2E1D-4501-8C33-2723F8BCBD5F}" name="Spalte121" dataDxfId="83"/>
    <tableColumn id="8" xr3:uid="{F5939B5E-7DAE-42BC-90BA-E79DC166B54D}" name="Spalte122" dataDxfId="82"/>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E43966C-CCB5-49F7-8D5F-A84DC9294C51}" name="Tabelle139" displayName="Tabelle139" ref="B6:T51" totalsRowShown="0" headerRowDxfId="81" dataDxfId="80">
  <autoFilter ref="B6:T51" xr:uid="{FE43966C-CCB5-49F7-8D5F-A84DC9294C51}"/>
  <tableColumns count="19">
    <tableColumn id="1" xr3:uid="{3CC4F6C0-16B3-4D1A-B1FE-4CE3974D1E88}" name="Spalte1" dataDxfId="79"/>
    <tableColumn id="11" xr3:uid="{12B7A0E7-7E8F-43AB-A419-2A799A35977A}" name="Spalte2" dataDxfId="78"/>
    <tableColumn id="2" xr3:uid="{FB7F5406-9D41-4FCB-B951-0B2BFD64113A}" name="Spalte12" dataDxfId="77"/>
    <tableColumn id="3" xr3:uid="{010045C3-A7F1-46D7-801D-E8F8DC0A75F1}" name="Spalte13" dataDxfId="76"/>
    <tableColumn id="4" xr3:uid="{094D7BBB-7953-42AD-A5C7-A6C84D0AAC18}" name="Spalte14" dataDxfId="75"/>
    <tableColumn id="5" xr3:uid="{7E95816D-ED32-401D-846F-6E991E5EABB7}" name="Spalte15" dataDxfId="74"/>
    <tableColumn id="15" xr3:uid="{9102EEA3-06E5-4CF7-9AF1-868491791071}" name="Spalte16" dataDxfId="73"/>
    <tableColumn id="14" xr3:uid="{B49E312C-49BF-491D-B7B6-F626725FA714}" name="Spalte17" dataDxfId="72"/>
    <tableColumn id="13" xr3:uid="{A4071744-CDC8-4F62-8FDD-0D9E8C3057FD}" name="Spalte18" dataDxfId="71"/>
    <tableColumn id="12" xr3:uid="{1E51C2C0-EFB4-45CF-B926-051C8B2C4A6E}" name="Spalte19" dataDxfId="70"/>
    <tableColumn id="17" xr3:uid="{8391EC54-F34C-4A6C-9DF2-8250DD0F7186}" name="Spalte112"/>
    <tableColumn id="7" xr3:uid="{1E36723D-71ED-4DA0-9727-5E9C522D0642}" name="Spalte113" dataDxfId="69"/>
    <tableColumn id="22" xr3:uid="{59AD0DC2-A09E-4D1F-8659-0C888A217E70}" name="Spalte114"/>
    <tableColumn id="23" xr3:uid="{E01FB604-3BCB-42AA-892F-B1793647998C}" name="Spalte117"/>
    <tableColumn id="20" xr3:uid="{96E99633-5BAC-4ACF-82CA-7266E0DB3212}" name="Spalte118" dataDxfId="68"/>
    <tableColumn id="9" xr3:uid="{8479EF9B-64C6-4850-90E6-3BD5B74E8270}" name="Spalte119" dataDxfId="67"/>
    <tableColumn id="10" xr3:uid="{87EFBDB5-2DE8-4F01-82AF-0EE934232BD6}" name="Spalte120" dataDxfId="66"/>
    <tableColumn id="16" xr3:uid="{2772A625-319E-4221-863E-880A50B27CA7}" name="Spalte121" dataDxfId="65"/>
    <tableColumn id="8" xr3:uid="{F283CFC1-5BE1-4190-8451-C3AB7894A489}" name="Spalte122" dataDxfId="64"/>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BD92A35-1F9D-475E-827A-B84DC4B5C07E}" name="Tabelle134" displayName="Tabelle134" ref="B6:U104" totalsRowShown="0" headerRowDxfId="63" dataDxfId="62">
  <autoFilter ref="B6:U104" xr:uid="{CBD92A35-1F9D-475E-827A-B84DC4B5C07E}"/>
  <tableColumns count="20">
    <tableColumn id="1" xr3:uid="{A2AE04C5-7796-4DA6-BFCE-F23FE6341547}" name="Spalte1" dataDxfId="61"/>
    <tableColumn id="11" xr3:uid="{0985F380-4E7F-42D7-ADDC-09506605844D}" name="Spalte110" dataDxfId="60"/>
    <tableColumn id="2" xr3:uid="{ACA78A62-B9B1-4D76-9B1F-D699D82AD267}" name="Spalte2" dataDxfId="59"/>
    <tableColumn id="3" xr3:uid="{47FA6C43-1AF6-46CE-9515-01BA2C990B80}" name="Spalte3" dataDxfId="58"/>
    <tableColumn id="4" xr3:uid="{DF9C24C5-8C43-4DD3-AF90-5C7D28D20466}" name="Spalte4" dataDxfId="57"/>
    <tableColumn id="5" xr3:uid="{F7F52BFF-4BAC-4581-9F1C-481F63F915E6}" name="Spalte5" dataDxfId="56"/>
    <tableColumn id="15" xr3:uid="{F7E54F84-D87F-4F1C-A572-5F9DE0AAE2EF}" name="Spalte6" dataDxfId="55"/>
    <tableColumn id="14" xr3:uid="{29B079B4-C8B4-43D1-B85A-F04A9AC84DF1}" name="Spalte7" dataDxfId="54"/>
    <tableColumn id="6" xr3:uid="{440D6B30-0843-4B2F-87CD-E0617BD052A3}" name="Spalte72" dataDxfId="53"/>
    <tableColumn id="13" xr3:uid="{9F8699FE-C109-4770-A3F5-2219B889B827}" name="Spalte8" dataDxfId="52"/>
    <tableColumn id="12" xr3:uid="{5576D79A-6312-45D7-B919-7554A090834C}" name="Spalte9" dataDxfId="51"/>
    <tableColumn id="17" xr3:uid="{00C07E7C-8CC1-48EA-849B-81DE7112EDD0}" name="Spalte12"/>
    <tableColumn id="7" xr3:uid="{ACAED214-64E3-4884-A0D1-9A084F1AEEB8}" name="Spalte13" dataDxfId="50"/>
    <tableColumn id="22" xr3:uid="{37A8697A-7B9C-4D30-9251-A925C9CB39E6}" name="Spalte14"/>
    <tableColumn id="23" xr3:uid="{1995A9FE-C3CC-4BD3-8EC8-A7C938152A8C}" name="Spalte17"/>
    <tableColumn id="20" xr3:uid="{2F6B49D9-D72C-4219-9464-BFB8D33CAF78}" name="Spalte18"/>
    <tableColumn id="8" xr3:uid="{7F0D4731-42D9-48DF-BEE8-E97089C340DF}" name="Spalte19" dataDxfId="49">
      <calculatedColumnFormula>SUM(Tabelle134[[#This Row],[Spalte3]:[Spalte13]],#REF!,#REF!)</calculatedColumnFormula>
    </tableColumn>
    <tableColumn id="9" xr3:uid="{6E025C7F-E22F-45A2-A444-DD54DC9EF6AB}" name="Spalte20" dataDxfId="48">
      <calculatedColumnFormula>SUM(Tabelle134[[#This Row],[Spalte3]:[Spalte13]])*Tabelle134[[#This Row],[Spalte2]]+SUM(#REF!)*Tabelle134[[#This Row],[Spalte14]]+SUM(#REF!)*#REF!</calculatedColumnFormula>
    </tableColumn>
    <tableColumn id="10" xr3:uid="{DC94D0AE-F764-472D-B706-9B96BBBD8A21}" name="Spalte21" dataDxfId="47"/>
    <tableColumn id="16" xr3:uid="{2343A25E-31D3-4307-AA04-BD53E00455D8}" name="Spalte22" dataDxfId="46"/>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47BC29-9488-469F-B716-71F8CC8C288F}" name="Tabelle1345" displayName="Tabelle1345" ref="B6:W63" totalsRowShown="0" headerRowDxfId="45" dataDxfId="44">
  <autoFilter ref="B6:W63" xr:uid="{A147BC29-9488-469F-B716-71F8CC8C288F}"/>
  <tableColumns count="22">
    <tableColumn id="1" xr3:uid="{2F0649C5-4DFB-4A3E-A586-F3EE8285C22B}" name="Spalte1" dataDxfId="43"/>
    <tableColumn id="11" xr3:uid="{913D9FCB-B502-4665-A075-EFC314962D95}" name="Spalte110" dataDxfId="42"/>
    <tableColumn id="2" xr3:uid="{7BA6A2C7-6751-4577-B048-255F77DFCE7F}" name="Spalte2" dataDxfId="41"/>
    <tableColumn id="3" xr3:uid="{AEC6047C-24C6-4FFD-9B19-EA993CCAE381}" name="Spalte3" dataDxfId="40">
      <calculatedColumnFormula>_xlfn.XLOOKUP(Tabelle1345[[#This Row],[Spalte21]],[1]Tabelle1!$A:$A,[1]Tabelle1!$D:$D,0)</calculatedColumnFormula>
    </tableColumn>
    <tableColumn id="5" xr3:uid="{22843AB4-B940-4CE6-A58C-E379D5BB7325}" name="Spalte5" dataDxfId="39"/>
    <tableColumn id="15" xr3:uid="{51AD2C6E-7E73-4924-BA74-2F3F258E0E83}" name="Spalte6" dataDxfId="38"/>
    <tableColumn id="14" xr3:uid="{C53015A9-8B5A-47D5-8CD2-2DEA62751B37}" name="Spalte7" dataDxfId="37"/>
    <tableColumn id="6" xr3:uid="{D68FF418-51FF-4506-A338-377D2CE866B4}" name="Spalte72" dataDxfId="36"/>
    <tableColumn id="13" xr3:uid="{6E76F6BF-8EF8-4902-9337-D34C7A9AB25E}" name="Spalte8" dataDxfId="35"/>
    <tableColumn id="12" xr3:uid="{F50365C6-4FDB-4CB8-AD64-A06FD7B8E737}" name="Spalte9" dataDxfId="34"/>
    <tableColumn id="17" xr3:uid="{68F279BD-5511-424C-8217-092FB6ECFE08}" name="Spalte12" dataDxfId="33"/>
    <tableColumn id="7" xr3:uid="{352920C4-E260-44BB-8F0A-13A3A3BDA2CE}" name="Spalte13" dataDxfId="32"/>
    <tableColumn id="4" xr3:uid="{8D8FEDDB-880C-4197-B1FC-E5AFECA9CD24}" name="Spalte4" dataDxfId="31"/>
    <tableColumn id="22" xr3:uid="{2E3DDA34-5108-4AE1-BC76-93096E1ECDFA}" name="Spalte14"/>
    <tableColumn id="23" xr3:uid="{95E28406-E864-4D89-9E8D-51ABF904B097}" name="Spalte17" dataDxfId="30"/>
    <tableColumn id="20" xr3:uid="{249735E1-9769-4316-B165-A83783426841}" name="Spalte18"/>
    <tableColumn id="8" xr3:uid="{52261906-E77D-4C13-BA45-9BD784B03CF1}" name="Spalte19" dataDxfId="29">
      <calculatedColumnFormula>SUM(Tabelle1345[[#This Row],[Spalte3]:[Spalte13]],#REF!)</calculatedColumnFormula>
    </tableColumn>
    <tableColumn id="19" xr3:uid="{A442175E-5C8F-4008-BB37-96DAD50E0811}" name="Spalte192" dataDxfId="28">
      <calculatedColumnFormula>Tabelle1345[[#This Row],[Spalte19]]*Tabelle1345[[#This Row],[Spalte110]]</calculatedColumnFormula>
    </tableColumn>
    <tableColumn id="9" xr3:uid="{C155355D-FD97-443E-BB37-FE8F9DDBA888}" name="Spalte20" dataDxfId="27">
      <calculatedColumnFormula>SUM(Tabelle1345[[#This Row],[Spalte3]:[Spalte13]])*Tabelle1345[[#This Row],[Spalte2]]+SUM(#REF!)*Tabelle1345[[#This Row],[Spalte14]]</calculatedColumnFormula>
    </tableColumn>
    <tableColumn id="10" xr3:uid="{23928F4D-76F3-46C2-A5E5-C83E2E6579F2}" name="Spalte21" dataDxfId="26"/>
    <tableColumn id="26" xr3:uid="{0B64FF3A-6796-425D-BCDF-F5D6D48D5D24}" name="Spalte22"/>
    <tableColumn id="16" xr3:uid="{59951318-CC3F-49FC-B9BA-2EE3B19C7A91}" name="Spalte23" dataDxfId="25"/>
  </tableColumns>
  <tableStyleInfo name="TableStyleMedium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20869D4-1020-402E-94C3-C556C129A0BE}" name="Tabelle13456" displayName="Tabelle13456" ref="B10:L55" totalsRowShown="0" headerRowDxfId="24" dataDxfId="23">
  <tableColumns count="11">
    <tableColumn id="1" xr3:uid="{3AB8E514-8148-4A8C-A5C9-73687B161136}" name="Type" dataDxfId="22"/>
    <tableColumn id="28" xr3:uid="{D604C32D-5E95-49AF-A8D5-71D03FCFCFC3}" name="Type2" dataDxfId="21"/>
    <tableColumn id="2" xr3:uid="{5CC296CF-1E2C-4472-88BF-06F5CA90CD92}" name="Type3" dataDxfId="20"/>
    <tableColumn id="3" xr3:uid="{8EAC6038-29B2-4295-85ED-5F718B95053C}" name="Type4" dataDxfId="19"/>
    <tableColumn id="7" xr3:uid="{759554F3-E0AA-4274-AFA0-93A4E09D2692}" name="Type5" dataDxfId="18"/>
    <tableColumn id="22" xr3:uid="{8736BD71-D6F2-4B63-A374-B7C37B2AE2B6}" name="Type6" dataDxfId="17"/>
    <tableColumn id="25" xr3:uid="{6E33EACC-1C0E-4B18-9E21-4C2A1703FFF1}" name="Type7" dataDxfId="16"/>
    <tableColumn id="8" xr3:uid="{B8B5C5DF-10F2-48DD-A67A-A045C114240F}" name="Type8" dataDxfId="15">
      <calculatedColumnFormula>Tabelle13456[[#This Row],[Type4]]+Tabelle13456[[#This Row],[Type7]]*Tabelle13456[[#This Row],[Type5]]</calculatedColumnFormula>
    </tableColumn>
    <tableColumn id="9" xr3:uid="{B423BEC9-02D8-44FE-8DC6-582F33CF0315}" name="Type9" dataDxfId="14">
      <calculatedColumnFormula>Tabelle13456[[#This Row],[Type4]]*Tabelle13456[[#This Row],[Type3]]+Tabelle13456[[#This Row],[Type7]]*Tabelle13456[[#This Row],[Type6]]</calculatedColumnFormula>
    </tableColumn>
    <tableColumn id="10" xr3:uid="{5082F983-C330-4DC0-9960-502FA6F05A20}" name="Type10" dataDxfId="13"/>
    <tableColumn id="16" xr3:uid="{8FFCDD08-5C50-469F-A142-63D7AA542465}" name="Type11" dataDxfId="12"/>
  </tableColumns>
  <tableStyleInfo name="TableStyleMedium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9FAACCC-D233-4C0A-B1C7-367DFA7CCA36}" name="Tabelle134568" displayName="Tabelle134568" ref="B6:K12" totalsRowShown="0" headerRowDxfId="11" dataDxfId="10">
  <tableColumns count="10">
    <tableColumn id="1" xr3:uid="{437547F4-E4C4-4A3F-BCD6-1611F2BACB75}" name="Type" dataDxfId="9"/>
    <tableColumn id="2" xr3:uid="{F310557A-3CC0-4AC1-A935-6488F22148FF}" name="Type3" dataDxfId="8"/>
    <tableColumn id="5" xr3:uid="{A98B367E-5680-4743-9BF2-522AB3C54FB6}" name="Type32" dataDxfId="7" dataCellStyle="Währung"/>
    <tableColumn id="6" xr3:uid="{D68126C9-5DA8-4848-BCB9-EF26CE38E2CA}" name="Type33" dataDxfId="6" dataCellStyle="Währung"/>
    <tableColumn id="7" xr3:uid="{22286A11-A645-432D-A605-5C0F3D26E5B9}" name="Type34" dataDxfId="5" dataCellStyle="Währung"/>
    <tableColumn id="3" xr3:uid="{AA00549B-D8ED-4CE7-8B8E-CFA3B3B07137}" name="Type4" dataDxfId="4"/>
    <tableColumn id="4" xr3:uid="{941E4C00-3FC3-40CD-BD92-C35653CACEB0}" name="Type5" dataDxfId="3"/>
    <tableColumn id="8" xr3:uid="{79B4A03D-6CD6-4C7A-B8D7-FDEDE52517F3}" name="Type8" dataDxfId="2">
      <calculatedColumnFormula>Tabelle134568[[#This Row],[Type4]]+#REF!*#REF!</calculatedColumnFormula>
    </tableColumn>
    <tableColumn id="9" xr3:uid="{98C4CF45-B8A9-400B-A6BC-1DEBEF42C0C4}" name="Type9" dataDxfId="1">
      <calculatedColumnFormula>Tabelle134568[[#This Row],[Type4]]*Tabelle134568[[#This Row],[Type3]]+#REF!*#REF!</calculatedColumnFormula>
    </tableColumn>
    <tableColumn id="10" xr3:uid="{E3789661-DC9C-4662-82BD-3320A3716806}" name="Type10"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blocz.de/en/product/viereck-asymmetrisch-flach-1200-l/" TargetMode="External"/><Relationship Id="rId21" Type="http://schemas.openxmlformats.org/officeDocument/2006/relationships/hyperlink" Target="https://www.blocz.de/en/product/viereck-1200/" TargetMode="External"/><Relationship Id="rId42" Type="http://schemas.openxmlformats.org/officeDocument/2006/relationships/hyperlink" Target="https://www.blocz.de/en/product/hexatites-600-20/" TargetMode="External"/><Relationship Id="rId47" Type="http://schemas.openxmlformats.org/officeDocument/2006/relationships/hyperlink" Target="https://www.blocz.de/en/product/hexatites-300-65/" TargetMode="External"/><Relationship Id="rId63" Type="http://schemas.openxmlformats.org/officeDocument/2006/relationships/hyperlink" Target="https://www.blocz.de/en/product/chip-mini-20-r-l/" TargetMode="External"/><Relationship Id="rId68" Type="http://schemas.openxmlformats.org/officeDocument/2006/relationships/hyperlink" Target="https://www.blocz.de/en/product/chip-big-20-l-r/" TargetMode="External"/><Relationship Id="rId84" Type="http://schemas.openxmlformats.org/officeDocument/2006/relationships/hyperlink" Target="https://www.blocz.de/en/product/dreieck-400-flach/" TargetMode="External"/><Relationship Id="rId89" Type="http://schemas.openxmlformats.org/officeDocument/2006/relationships/hyperlink" Target="https://www.blocz.de/en/product/dreieck-800-ultraflach/" TargetMode="External"/><Relationship Id="rId16" Type="http://schemas.openxmlformats.org/officeDocument/2006/relationships/hyperlink" Target="https://www.blocz.de/en/product/dreieck-asymmetrisch-flach-1500-l/" TargetMode="External"/><Relationship Id="rId107" Type="http://schemas.openxmlformats.org/officeDocument/2006/relationships/printerSettings" Target="../printerSettings/printerSettings2.bin"/><Relationship Id="rId11" Type="http://schemas.openxmlformats.org/officeDocument/2006/relationships/hyperlink" Target="https://www.blocz.de/en/product/dreieck-800-ultraflach/" TargetMode="External"/><Relationship Id="rId32" Type="http://schemas.openxmlformats.org/officeDocument/2006/relationships/hyperlink" Target="https://www.blocz.de/en/product/diamant-900/" TargetMode="External"/><Relationship Id="rId37" Type="http://schemas.openxmlformats.org/officeDocument/2006/relationships/hyperlink" Target="https://www.blocz.de/en/product/diamanthaelfte-1150/" TargetMode="External"/><Relationship Id="rId53" Type="http://schemas.openxmlformats.org/officeDocument/2006/relationships/hyperlink" Target="https://www.blocz.de/en/product/coffer-1/" TargetMode="External"/><Relationship Id="rId58" Type="http://schemas.openxmlformats.org/officeDocument/2006/relationships/hyperlink" Target="https://www.blocz.de/en/product/fussball-asymmetrisch-1800/" TargetMode="External"/><Relationship Id="rId74" Type="http://schemas.openxmlformats.org/officeDocument/2006/relationships/hyperlink" Target="https://www.blocz.de/en/product/chip-mega-20-l-r/" TargetMode="External"/><Relationship Id="rId79" Type="http://schemas.openxmlformats.org/officeDocument/2006/relationships/hyperlink" Target="https://www.blocz.de/en/product/chip-mega-35-r-l/" TargetMode="External"/><Relationship Id="rId102" Type="http://schemas.openxmlformats.org/officeDocument/2006/relationships/hyperlink" Target="https://www.blocz.de/en/product/fuenfeck-500/" TargetMode="External"/><Relationship Id="rId5" Type="http://schemas.openxmlformats.org/officeDocument/2006/relationships/hyperlink" Target="https://www.blocz.de/en/product/dreieck-1200/" TargetMode="External"/><Relationship Id="rId90" Type="http://schemas.openxmlformats.org/officeDocument/2006/relationships/hyperlink" Target="https://www.blocz.de/en/product/dreieck-1200-ultraflach/" TargetMode="External"/><Relationship Id="rId95" Type="http://schemas.openxmlformats.org/officeDocument/2006/relationships/hyperlink" Target="https://www.blocz.de/en/product/viereck-asymmetrisch-flach-750-l/" TargetMode="External"/><Relationship Id="rId22" Type="http://schemas.openxmlformats.org/officeDocument/2006/relationships/hyperlink" Target="https://www.blocz.de/en/product/viereck-1750-ultraflach/" TargetMode="External"/><Relationship Id="rId27" Type="http://schemas.openxmlformats.org/officeDocument/2006/relationships/hyperlink" Target="https://www.blocz.de/product/viereck-asymmetrisch-flach-1200-l-kopie/" TargetMode="External"/><Relationship Id="rId43" Type="http://schemas.openxmlformats.org/officeDocument/2006/relationships/hyperlink" Target="https://www.blocz.de/en/product/hexatites-1200-20/" TargetMode="External"/><Relationship Id="rId48" Type="http://schemas.openxmlformats.org/officeDocument/2006/relationships/hyperlink" Target="https://www.blocz.de/en/product/hexatites-600-65/" TargetMode="External"/><Relationship Id="rId64" Type="http://schemas.openxmlformats.org/officeDocument/2006/relationships/hyperlink" Target="https://www.blocz.de/en/product/chip-mini-275-l-r/" TargetMode="External"/><Relationship Id="rId69" Type="http://schemas.openxmlformats.org/officeDocument/2006/relationships/hyperlink" Target="https://www.blocz.de/en/product/chip-big-20-r-l/" TargetMode="External"/><Relationship Id="rId80" Type="http://schemas.openxmlformats.org/officeDocument/2006/relationships/hyperlink" Target="https://www.blocz.de/en/product/dreieck-300/" TargetMode="External"/><Relationship Id="rId85" Type="http://schemas.openxmlformats.org/officeDocument/2006/relationships/hyperlink" Target="https://www.blocz.de/en/product/dreieck-600-flach/" TargetMode="External"/><Relationship Id="rId12" Type="http://schemas.openxmlformats.org/officeDocument/2006/relationships/hyperlink" Target="https://www.blocz.de/en/product/dreieck-1200-ultraflach/" TargetMode="External"/><Relationship Id="rId17" Type="http://schemas.openxmlformats.org/officeDocument/2006/relationships/hyperlink" Target="https://www.blocz.de/en/product/dreieck-asymmetrisch-flach-1500-r/" TargetMode="External"/><Relationship Id="rId33" Type="http://schemas.openxmlformats.org/officeDocument/2006/relationships/hyperlink" Target="https://www.blocz.de/en/product/diamant-1400/" TargetMode="External"/><Relationship Id="rId38" Type="http://schemas.openxmlformats.org/officeDocument/2006/relationships/hyperlink" Target="https://www.blocz.de/en/product/fuenfeck-500/" TargetMode="External"/><Relationship Id="rId59" Type="http://schemas.openxmlformats.org/officeDocument/2006/relationships/hyperlink" Target="https://www.blocz.de/en/product/viertelball-600-as-l-r/" TargetMode="External"/><Relationship Id="rId103" Type="http://schemas.openxmlformats.org/officeDocument/2006/relationships/hyperlink" Target="https://www.blocz.de/en/product/fuenfeck-800/" TargetMode="External"/><Relationship Id="rId108" Type="http://schemas.openxmlformats.org/officeDocument/2006/relationships/table" Target="../tables/table1.xml"/><Relationship Id="rId20" Type="http://schemas.openxmlformats.org/officeDocument/2006/relationships/hyperlink" Target="https://www.blocz.de/en/product/viereck-820/" TargetMode="External"/><Relationship Id="rId41" Type="http://schemas.openxmlformats.org/officeDocument/2006/relationships/hyperlink" Target="https://www.blocz.de/en/product/hexatites-300-20/" TargetMode="External"/><Relationship Id="rId54" Type="http://schemas.openxmlformats.org/officeDocument/2006/relationships/hyperlink" Target="https://www.blocz.de/en/product/coffer-2/" TargetMode="External"/><Relationship Id="rId62" Type="http://schemas.openxmlformats.org/officeDocument/2006/relationships/hyperlink" Target="https://www.blocz.de/en/product/chip-mini-20-l-r/" TargetMode="External"/><Relationship Id="rId70" Type="http://schemas.openxmlformats.org/officeDocument/2006/relationships/hyperlink" Target="https://www.blocz.de/en/product/chip-big-275-l-r/" TargetMode="External"/><Relationship Id="rId75" Type="http://schemas.openxmlformats.org/officeDocument/2006/relationships/hyperlink" Target="https://www.blocz.de/en/product/chip-mega-20-r-l/" TargetMode="External"/><Relationship Id="rId83" Type="http://schemas.openxmlformats.org/officeDocument/2006/relationships/hyperlink" Target="https://www.blocz.de/en/product/dreieck-800/" TargetMode="External"/><Relationship Id="rId88" Type="http://schemas.openxmlformats.org/officeDocument/2006/relationships/hyperlink" Target="https://www.blocz.de/en/product/dreieck-600-ultraflach/" TargetMode="External"/><Relationship Id="rId91" Type="http://schemas.openxmlformats.org/officeDocument/2006/relationships/hyperlink" Target="https://www.blocz.de/en/product/dreieck-asymmetrisch-flach-750-l/" TargetMode="External"/><Relationship Id="rId96" Type="http://schemas.openxmlformats.org/officeDocument/2006/relationships/hyperlink" Target="https://www.blocz.de/en/product/viereck-asymmetrisch-flach-750-r/" TargetMode="External"/><Relationship Id="rId1" Type="http://schemas.openxmlformats.org/officeDocument/2006/relationships/hyperlink" Target="https://www.blocz.de/en/product/dreieck-300/" TargetMode="External"/><Relationship Id="rId6" Type="http://schemas.openxmlformats.org/officeDocument/2006/relationships/hyperlink" Target="https://www.blocz.de/en/product/dreieck-400-flach/" TargetMode="External"/><Relationship Id="rId15" Type="http://schemas.openxmlformats.org/officeDocument/2006/relationships/hyperlink" Target="https://www.blocz.de/en/product/dreieck-asymmetrisch-flach-750-r/" TargetMode="External"/><Relationship Id="rId23" Type="http://schemas.openxmlformats.org/officeDocument/2006/relationships/hyperlink" Target="https://www.blocz.de/en/product/viereck-asymmetrisch-800-l/" TargetMode="External"/><Relationship Id="rId28" Type="http://schemas.openxmlformats.org/officeDocument/2006/relationships/hyperlink" Target="https://www.blocz.de/en/product/rechteck-1250x490/" TargetMode="External"/><Relationship Id="rId36" Type="http://schemas.openxmlformats.org/officeDocument/2006/relationships/hyperlink" Target="https://www.blocz.de/en/product/diamanthaelfte-700/" TargetMode="External"/><Relationship Id="rId49" Type="http://schemas.openxmlformats.org/officeDocument/2006/relationships/hyperlink" Target="https://www.blocz.de/en/product/hexatites-1200-65/" TargetMode="External"/><Relationship Id="rId57" Type="http://schemas.openxmlformats.org/officeDocument/2006/relationships/hyperlink" Target="https://www.blocz.de/en/product/fussball-asymmetrisch-1200/" TargetMode="External"/><Relationship Id="rId106" Type="http://schemas.openxmlformats.org/officeDocument/2006/relationships/hyperlink" Target="https://www.blocz.de/product/viereck-asymmetrisch-800-l-kopie/" TargetMode="External"/><Relationship Id="rId10" Type="http://schemas.openxmlformats.org/officeDocument/2006/relationships/hyperlink" Target="https://www.blocz.de/en/product/dreieck-600-ultraflach/" TargetMode="External"/><Relationship Id="rId31" Type="http://schemas.openxmlformats.org/officeDocument/2006/relationships/hyperlink" Target="https://www.blocz.de/en/product/rechteck-2500x1250/" TargetMode="External"/><Relationship Id="rId44" Type="http://schemas.openxmlformats.org/officeDocument/2006/relationships/hyperlink" Target="https://www.blocz.de/en/product/hexatites-300-45/" TargetMode="External"/><Relationship Id="rId52" Type="http://schemas.openxmlformats.org/officeDocument/2006/relationships/hyperlink" Target="https://www.blocz.de/en/product/hexamites-1200/" TargetMode="External"/><Relationship Id="rId60" Type="http://schemas.openxmlformats.org/officeDocument/2006/relationships/hyperlink" Target="https://www.blocz.de/en/product/viertelball-1200-as-l-r/" TargetMode="External"/><Relationship Id="rId65" Type="http://schemas.openxmlformats.org/officeDocument/2006/relationships/hyperlink" Target="https://www.blocz.de/en/product/chip-mini-275-r-l/" TargetMode="External"/><Relationship Id="rId73" Type="http://schemas.openxmlformats.org/officeDocument/2006/relationships/hyperlink" Target="https://www.blocz.de/en/product/chip-big-35-r-l/" TargetMode="External"/><Relationship Id="rId78" Type="http://schemas.openxmlformats.org/officeDocument/2006/relationships/hyperlink" Target="https://www.blocz.de/en/product/chip-mega-35-l-r/" TargetMode="External"/><Relationship Id="rId81" Type="http://schemas.openxmlformats.org/officeDocument/2006/relationships/hyperlink" Target="https://www.blocz.de/en/product/dreieck-400/" TargetMode="External"/><Relationship Id="rId86" Type="http://schemas.openxmlformats.org/officeDocument/2006/relationships/hyperlink" Target="https://www.blocz.de/en/product/dreieck-800-flach/" TargetMode="External"/><Relationship Id="rId94" Type="http://schemas.openxmlformats.org/officeDocument/2006/relationships/hyperlink" Target="https://www.blocz.de/en/product/viereck-490/" TargetMode="External"/><Relationship Id="rId99" Type="http://schemas.openxmlformats.org/officeDocument/2006/relationships/hyperlink" Target="https://www.blocz.de/en/product/diamant-1400/" TargetMode="External"/><Relationship Id="rId101" Type="http://schemas.openxmlformats.org/officeDocument/2006/relationships/hyperlink" Target="https://www.blocz.de/en/product/diamanthaelfte-700/" TargetMode="External"/><Relationship Id="rId4" Type="http://schemas.openxmlformats.org/officeDocument/2006/relationships/hyperlink" Target="https://www.blocz.de/en/product/dreieck-800/" TargetMode="External"/><Relationship Id="rId9" Type="http://schemas.openxmlformats.org/officeDocument/2006/relationships/hyperlink" Target="https://www.blocz.de/en/product/dreieck-1200-flach/" TargetMode="External"/><Relationship Id="rId13" Type="http://schemas.openxmlformats.org/officeDocument/2006/relationships/hyperlink" Target="https://www.blocz.de/en/product/dreieck-2000-ultraflach/" TargetMode="External"/><Relationship Id="rId18" Type="http://schemas.openxmlformats.org/officeDocument/2006/relationships/hyperlink" Target="https://www.blocz.de/en/product/viereck-300/" TargetMode="External"/><Relationship Id="rId39" Type="http://schemas.openxmlformats.org/officeDocument/2006/relationships/hyperlink" Target="https://www.blocz.de/en/product/fuenfeck-800/" TargetMode="External"/><Relationship Id="rId34" Type="http://schemas.openxmlformats.org/officeDocument/2006/relationships/hyperlink" Target="https://www.blocz.de/en/product/diamant-2300/" TargetMode="External"/><Relationship Id="rId50" Type="http://schemas.openxmlformats.org/officeDocument/2006/relationships/hyperlink" Target="https://www.blocz.de/en/product/hexamites-300/" TargetMode="External"/><Relationship Id="rId55" Type="http://schemas.openxmlformats.org/officeDocument/2006/relationships/hyperlink" Target="https://www.blocz.de/en/product/coffer-3/" TargetMode="External"/><Relationship Id="rId76" Type="http://schemas.openxmlformats.org/officeDocument/2006/relationships/hyperlink" Target="https://www.blocz.de/en/product/chip-mega-275-l-r/" TargetMode="External"/><Relationship Id="rId97" Type="http://schemas.openxmlformats.org/officeDocument/2006/relationships/hyperlink" Target="https://www.blocz.de/en/product/rechteck-1250x490/" TargetMode="External"/><Relationship Id="rId104" Type="http://schemas.openxmlformats.org/officeDocument/2006/relationships/hyperlink" Target="https://www.blocz.de/en/product/fuenfeck-1100/" TargetMode="External"/><Relationship Id="rId7" Type="http://schemas.openxmlformats.org/officeDocument/2006/relationships/hyperlink" Target="https://www.blocz.de/en/product/dreieck-600-flach/" TargetMode="External"/><Relationship Id="rId71" Type="http://schemas.openxmlformats.org/officeDocument/2006/relationships/hyperlink" Target="https://www.blocz.de/en/product/chip-big-275-r-l/" TargetMode="External"/><Relationship Id="rId92" Type="http://schemas.openxmlformats.org/officeDocument/2006/relationships/hyperlink" Target="https://www.blocz.de/en/product/dreieck-asymmetrisch-flach-750-r/" TargetMode="External"/><Relationship Id="rId2" Type="http://schemas.openxmlformats.org/officeDocument/2006/relationships/hyperlink" Target="https://www.blocz.de/en/product/dreieck-400/" TargetMode="External"/><Relationship Id="rId29" Type="http://schemas.openxmlformats.org/officeDocument/2006/relationships/hyperlink" Target="https://www.blocz.de/en/product/rechteck-2500x490/" TargetMode="External"/><Relationship Id="rId24" Type="http://schemas.openxmlformats.org/officeDocument/2006/relationships/hyperlink" Target="https://www.blocz.de/en/product/viereck-asymmetrisch-flach-750-l/" TargetMode="External"/><Relationship Id="rId40" Type="http://schemas.openxmlformats.org/officeDocument/2006/relationships/hyperlink" Target="https://www.blocz.de/en/product/fuenfeck-1100/" TargetMode="External"/><Relationship Id="rId45" Type="http://schemas.openxmlformats.org/officeDocument/2006/relationships/hyperlink" Target="https://www.blocz.de/en/product/hexatites-600-45/" TargetMode="External"/><Relationship Id="rId66" Type="http://schemas.openxmlformats.org/officeDocument/2006/relationships/hyperlink" Target="https://www.blocz.de/en/product/chip-mini-35-l-r/" TargetMode="External"/><Relationship Id="rId87" Type="http://schemas.openxmlformats.org/officeDocument/2006/relationships/hyperlink" Target="https://www.blocz.de/en/product/dreieck-1200-flach/" TargetMode="External"/><Relationship Id="rId61" Type="http://schemas.openxmlformats.org/officeDocument/2006/relationships/hyperlink" Target="https://www.blocz.de/en/product/viertelball-1800-as-l-r/" TargetMode="External"/><Relationship Id="rId82" Type="http://schemas.openxmlformats.org/officeDocument/2006/relationships/hyperlink" Target="https://www.blocz.de/en/product/dreieck-600/" TargetMode="External"/><Relationship Id="rId19" Type="http://schemas.openxmlformats.org/officeDocument/2006/relationships/hyperlink" Target="https://www.blocz.de/en/product/viereck-490/" TargetMode="External"/><Relationship Id="rId14" Type="http://schemas.openxmlformats.org/officeDocument/2006/relationships/hyperlink" Target="https://www.blocz.de/en/product/dreieck-asymmetrisch-flach-750-l/" TargetMode="External"/><Relationship Id="rId30" Type="http://schemas.openxmlformats.org/officeDocument/2006/relationships/hyperlink" Target="https://www.blocz.de/en/product/rechteck-2500x820/" TargetMode="External"/><Relationship Id="rId35" Type="http://schemas.openxmlformats.org/officeDocument/2006/relationships/hyperlink" Target="https://www.blocz.de/en/product/diamanthaelfte-450/" TargetMode="External"/><Relationship Id="rId56" Type="http://schemas.openxmlformats.org/officeDocument/2006/relationships/hyperlink" Target="https://www.blocz.de/en/product/fussball-asymmetrisch-600/" TargetMode="External"/><Relationship Id="rId77" Type="http://schemas.openxmlformats.org/officeDocument/2006/relationships/hyperlink" Target="https://www.blocz.de/en/product/chip-mega-275-r-l/" TargetMode="External"/><Relationship Id="rId100" Type="http://schemas.openxmlformats.org/officeDocument/2006/relationships/hyperlink" Target="https://www.blocz.de/en/product/diamanthaelfte-450/" TargetMode="External"/><Relationship Id="rId105" Type="http://schemas.openxmlformats.org/officeDocument/2006/relationships/hyperlink" Target="https://www.blocz.de/product/viereck-asymmetrisch-800-l/" TargetMode="External"/><Relationship Id="rId8" Type="http://schemas.openxmlformats.org/officeDocument/2006/relationships/hyperlink" Target="https://www.blocz.de/en/product/dreieck-800-flach/" TargetMode="External"/><Relationship Id="rId51" Type="http://schemas.openxmlformats.org/officeDocument/2006/relationships/hyperlink" Target="https://www.blocz.de/en/product/hexamites-600/" TargetMode="External"/><Relationship Id="rId72" Type="http://schemas.openxmlformats.org/officeDocument/2006/relationships/hyperlink" Target="https://www.blocz.de/en/product/chip-big-35-l-r/" TargetMode="External"/><Relationship Id="rId93" Type="http://schemas.openxmlformats.org/officeDocument/2006/relationships/hyperlink" Target="https://www.blocz.de/en/product/viereck-300/" TargetMode="External"/><Relationship Id="rId98" Type="http://schemas.openxmlformats.org/officeDocument/2006/relationships/hyperlink" Target="https://www.blocz.de/en/product/diamant-900/" TargetMode="External"/><Relationship Id="rId3" Type="http://schemas.openxmlformats.org/officeDocument/2006/relationships/hyperlink" Target="https://www.blocz.de/en/product/dreieck-600/" TargetMode="External"/><Relationship Id="rId25" Type="http://schemas.openxmlformats.org/officeDocument/2006/relationships/hyperlink" Target="https://www.blocz.de/product/viereck-asymmetrisch-flach-750-l-kopie/" TargetMode="External"/><Relationship Id="rId46" Type="http://schemas.openxmlformats.org/officeDocument/2006/relationships/hyperlink" Target="https://www.blocz.de/en/product/hexatites-1200-45/" TargetMode="External"/><Relationship Id="rId67" Type="http://schemas.openxmlformats.org/officeDocument/2006/relationships/hyperlink" Target="https://www.blocz.de/en/product/chip-mini-35-r-l/"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bluepill-climbing.com/"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blocz.de/en/product/mega-boomerang-70-40-l-r/" TargetMode="External"/><Relationship Id="rId21" Type="http://schemas.openxmlformats.org/officeDocument/2006/relationships/hyperlink" Target="https://www.blocz.de/en/product/chip-big-35-l-r/" TargetMode="External"/><Relationship Id="rId42" Type="http://schemas.openxmlformats.org/officeDocument/2006/relationships/hyperlink" Target="https://www.blocz.de/en/product/mega-boomerang-70-40-r-l/" TargetMode="External"/><Relationship Id="rId63" Type="http://schemas.openxmlformats.org/officeDocument/2006/relationships/hyperlink" Target="https://www.blocz.de/en/product/mega-board-45-r-l/" TargetMode="External"/><Relationship Id="rId84" Type="http://schemas.openxmlformats.org/officeDocument/2006/relationships/hyperlink" Target="https://www.blocz.de/en/product/chip-mega-35-r-l/" TargetMode="External"/><Relationship Id="rId138" Type="http://schemas.openxmlformats.org/officeDocument/2006/relationships/hyperlink" Target="https://www.blocz.de/en/product/mega-board-55-r-l/" TargetMode="External"/><Relationship Id="rId159" Type="http://schemas.openxmlformats.org/officeDocument/2006/relationships/hyperlink" Target="https://www.blocz.de/en/category/produktklassen/volumen/microboard-volumen/" TargetMode="External"/><Relationship Id="rId170" Type="http://schemas.openxmlformats.org/officeDocument/2006/relationships/hyperlink" Target="https://www.blocz.de/product/orca-ebb/" TargetMode="External"/><Relationship Id="rId107" Type="http://schemas.openxmlformats.org/officeDocument/2006/relationships/hyperlink" Target="https://www.blocz.de/en/product/pinch-2-0-4/" TargetMode="External"/><Relationship Id="rId11" Type="http://schemas.openxmlformats.org/officeDocument/2006/relationships/hyperlink" Target="https://www.blocz.de/en/category/produktklassen/volumen/big-board/" TargetMode="External"/><Relationship Id="rId32" Type="http://schemas.openxmlformats.org/officeDocument/2006/relationships/hyperlink" Target="https://www.blocz.de/en/product/pinch-2-0-6/" TargetMode="External"/><Relationship Id="rId53" Type="http://schemas.openxmlformats.org/officeDocument/2006/relationships/hyperlink" Target="https://www.blocz.de/en/product/mini-boomerang-90-60-l-r/" TargetMode="External"/><Relationship Id="rId74" Type="http://schemas.openxmlformats.org/officeDocument/2006/relationships/hyperlink" Target="https://www.blocz.de/en/product/miniboard-70/" TargetMode="External"/><Relationship Id="rId128" Type="http://schemas.openxmlformats.org/officeDocument/2006/relationships/hyperlink" Target="https://www.blocz.de/en/product/mini-boomerang-70-40-r-l/" TargetMode="External"/><Relationship Id="rId149" Type="http://schemas.openxmlformats.org/officeDocument/2006/relationships/hyperlink" Target="https://www.blocz.de/en/product/big-board-45-r-l/" TargetMode="External"/><Relationship Id="rId5" Type="http://schemas.openxmlformats.org/officeDocument/2006/relationships/hyperlink" Target="https://www.blocz.de/en/category/produktklassen/volumen/chip/mini-chip/" TargetMode="External"/><Relationship Id="rId95" Type="http://schemas.openxmlformats.org/officeDocument/2006/relationships/hyperlink" Target="https://www.blocz.de/en/product/chip-big-20-l-r/" TargetMode="External"/><Relationship Id="rId160" Type="http://schemas.openxmlformats.org/officeDocument/2006/relationships/hyperlink" Target="https://www.blocz.de/product/arrow-120-l-kopie/" TargetMode="External"/><Relationship Id="rId181" Type="http://schemas.openxmlformats.org/officeDocument/2006/relationships/hyperlink" Target="https://www.blocz.de/category/produktklassen/volumen/giantsofthedeep/" TargetMode="External"/><Relationship Id="rId22" Type="http://schemas.openxmlformats.org/officeDocument/2006/relationships/hyperlink" Target="https://www.blocz.de/en/product/chip-big-275-r-l/" TargetMode="External"/><Relationship Id="rId43" Type="http://schemas.openxmlformats.org/officeDocument/2006/relationships/hyperlink" Target="https://www.blocz.de/en/product/mega-boomerang-70-40-l-r/" TargetMode="External"/><Relationship Id="rId64" Type="http://schemas.openxmlformats.org/officeDocument/2006/relationships/hyperlink" Target="https://www.blocz.de/en/product/mega-board-45-l-r/" TargetMode="External"/><Relationship Id="rId118" Type="http://schemas.openxmlformats.org/officeDocument/2006/relationships/hyperlink" Target="https://www.blocz.de/en/product/big-boomerang-110-80-r-l/" TargetMode="External"/><Relationship Id="rId139" Type="http://schemas.openxmlformats.org/officeDocument/2006/relationships/hyperlink" Target="https://www.blocz.de/en/product/mega-board-55-l-r/" TargetMode="External"/><Relationship Id="rId85" Type="http://schemas.openxmlformats.org/officeDocument/2006/relationships/hyperlink" Target="https://www.blocz.de/en/product/chip-mega-35-l-r/" TargetMode="External"/><Relationship Id="rId150" Type="http://schemas.openxmlformats.org/officeDocument/2006/relationships/hyperlink" Target="https://www.blocz.de/en/product/big-board-45-l-r/" TargetMode="External"/><Relationship Id="rId171" Type="http://schemas.openxmlformats.org/officeDocument/2006/relationships/hyperlink" Target="https://www.blocz.de/product/orca-flow/" TargetMode="External"/><Relationship Id="rId12" Type="http://schemas.openxmlformats.org/officeDocument/2006/relationships/hyperlink" Target="https://www.blocz.de/en/category/produktklassen/volumen/miniboard/" TargetMode="External"/><Relationship Id="rId33" Type="http://schemas.openxmlformats.org/officeDocument/2006/relationships/hyperlink" Target="https://www.blocz.de/en/product/pinch-2-0-5/" TargetMode="External"/><Relationship Id="rId108" Type="http://schemas.openxmlformats.org/officeDocument/2006/relationships/hyperlink" Target="https://www.blocz.de/en/product/pinch-2-0-3/" TargetMode="External"/><Relationship Id="rId129" Type="http://schemas.openxmlformats.org/officeDocument/2006/relationships/hyperlink" Target="https://www.blocz.de/en/product/mini-boomerang-70-40-l-r/" TargetMode="External"/><Relationship Id="rId54" Type="http://schemas.openxmlformats.org/officeDocument/2006/relationships/hyperlink" Target="https://www.blocz.de/en/product/mini-boomerang-70-40-r-l/" TargetMode="External"/><Relationship Id="rId75" Type="http://schemas.openxmlformats.org/officeDocument/2006/relationships/hyperlink" Target="https://www.blocz.de/en/product/miniboard-55/" TargetMode="External"/><Relationship Id="rId96" Type="http://schemas.openxmlformats.org/officeDocument/2006/relationships/hyperlink" Target="https://www.blocz.de/en/product/chip-mini-35-r-l/" TargetMode="External"/><Relationship Id="rId140" Type="http://schemas.openxmlformats.org/officeDocument/2006/relationships/hyperlink" Target="https://www.blocz.de/en/product/mega-board-45-r-l/" TargetMode="External"/><Relationship Id="rId161" Type="http://schemas.openxmlformats.org/officeDocument/2006/relationships/hyperlink" Target="https://www.blocz.de/category/produktklassen/volumen/giantsofthedeep/" TargetMode="External"/><Relationship Id="rId182" Type="http://schemas.openxmlformats.org/officeDocument/2006/relationships/hyperlink" Target="https://www.blocz.de/product/arrow-150-l-kopie/" TargetMode="External"/><Relationship Id="rId6" Type="http://schemas.openxmlformats.org/officeDocument/2006/relationships/hyperlink" Target="https://www.blocz.de/en/category/produktklassen/volumen/pinch/" TargetMode="External"/><Relationship Id="rId23" Type="http://schemas.openxmlformats.org/officeDocument/2006/relationships/hyperlink" Target="https://www.blocz.de/en/product/chip-big-275-l-r/" TargetMode="External"/><Relationship Id="rId119" Type="http://schemas.openxmlformats.org/officeDocument/2006/relationships/hyperlink" Target="https://www.blocz.de/en/product/big-boomerang-110-80-l-r/" TargetMode="External"/><Relationship Id="rId44" Type="http://schemas.openxmlformats.org/officeDocument/2006/relationships/hyperlink" Target="https://www.blocz.de/en/product/big-boomerang-110-80-r-l/" TargetMode="External"/><Relationship Id="rId65" Type="http://schemas.openxmlformats.org/officeDocument/2006/relationships/hyperlink" Target="https://www.blocz.de/en/product/big-board-90-r-l/" TargetMode="External"/><Relationship Id="rId86" Type="http://schemas.openxmlformats.org/officeDocument/2006/relationships/hyperlink" Target="https://www.blocz.de/en/product/chip-mega-275-r-l/" TargetMode="External"/><Relationship Id="rId130" Type="http://schemas.openxmlformats.org/officeDocument/2006/relationships/hyperlink" Target="https://www.blocz.de/en/category/produktklassen/volumen/boomerang/mega/" TargetMode="External"/><Relationship Id="rId151" Type="http://schemas.openxmlformats.org/officeDocument/2006/relationships/hyperlink" Target="https://www.blocz.de/en/category/produktklassen/volumen/big-board/" TargetMode="External"/><Relationship Id="rId172" Type="http://schemas.openxmlformats.org/officeDocument/2006/relationships/hyperlink" Target="https://www.blocz.de/product/dolphin-ebb/" TargetMode="External"/><Relationship Id="rId13" Type="http://schemas.openxmlformats.org/officeDocument/2006/relationships/hyperlink" Target="https://www.blocz.de/en/category/produktklassen/volumen/microboard-volumen/" TargetMode="External"/><Relationship Id="rId18" Type="http://schemas.openxmlformats.org/officeDocument/2006/relationships/hyperlink" Target="https://www.blocz.de/en/product/chip-mega-20-r-l/" TargetMode="External"/><Relationship Id="rId39" Type="http://schemas.openxmlformats.org/officeDocument/2006/relationships/hyperlink" Target="https://www.blocz.de/en/product/mega-boomerang-110-80-l-r/" TargetMode="External"/><Relationship Id="rId109" Type="http://schemas.openxmlformats.org/officeDocument/2006/relationships/hyperlink" Target="https://www.blocz.de/en/product/pinch-2-0-2/" TargetMode="External"/><Relationship Id="rId34" Type="http://schemas.openxmlformats.org/officeDocument/2006/relationships/hyperlink" Target="https://www.blocz.de/en/product/pinch-2-0-4/" TargetMode="External"/><Relationship Id="rId50" Type="http://schemas.openxmlformats.org/officeDocument/2006/relationships/hyperlink" Target="https://www.blocz.de/en/product/mini-boomerang-110-80-r-l/" TargetMode="External"/><Relationship Id="rId55" Type="http://schemas.openxmlformats.org/officeDocument/2006/relationships/hyperlink" Target="https://www.blocz.de/en/product/mini-boomerang-70-40-l-r/" TargetMode="External"/><Relationship Id="rId76" Type="http://schemas.openxmlformats.org/officeDocument/2006/relationships/hyperlink" Target="https://www.blocz.de/en/product/miniboard-20/" TargetMode="External"/><Relationship Id="rId97" Type="http://schemas.openxmlformats.org/officeDocument/2006/relationships/hyperlink" Target="https://www.blocz.de/en/product/chip-mini-35-l-r/" TargetMode="External"/><Relationship Id="rId104" Type="http://schemas.openxmlformats.org/officeDocument/2006/relationships/hyperlink" Target="https://www.blocz.de/en/category/produktklassen/volumen/chip/mini-chip/" TargetMode="External"/><Relationship Id="rId120" Type="http://schemas.openxmlformats.org/officeDocument/2006/relationships/hyperlink" Target="https://www.blocz.de/en/product/big-boomerang-90-60-r-l/" TargetMode="External"/><Relationship Id="rId125" Type="http://schemas.openxmlformats.org/officeDocument/2006/relationships/hyperlink" Target="https://www.blocz.de/en/product/mini-boomerang-110-80-l-r/" TargetMode="External"/><Relationship Id="rId141" Type="http://schemas.openxmlformats.org/officeDocument/2006/relationships/hyperlink" Target="https://www.blocz.de/en/product/mega-board-45-l-r/" TargetMode="External"/><Relationship Id="rId146" Type="http://schemas.openxmlformats.org/officeDocument/2006/relationships/hyperlink" Target="https://www.blocz.de/en/product/big-board-70-l-r/" TargetMode="External"/><Relationship Id="rId167" Type="http://schemas.openxmlformats.org/officeDocument/2006/relationships/hyperlink" Target="https://www.blocz.de/product/shark-ebb/" TargetMode="External"/><Relationship Id="rId7" Type="http://schemas.openxmlformats.org/officeDocument/2006/relationships/hyperlink" Target="https://www.blocz.de/en/category/produktklassen/volumen/boomerang/mega/" TargetMode="External"/><Relationship Id="rId71" Type="http://schemas.openxmlformats.org/officeDocument/2006/relationships/hyperlink" Target="https://www.blocz.de/en/product/big-board-45-r-l/" TargetMode="External"/><Relationship Id="rId92" Type="http://schemas.openxmlformats.org/officeDocument/2006/relationships/hyperlink" Target="https://www.blocz.de/en/product/chip-big-275-r-l/" TargetMode="External"/><Relationship Id="rId162" Type="http://schemas.openxmlformats.org/officeDocument/2006/relationships/hyperlink" Target="https://www.blocz.de/product/dolphin-ebb/" TargetMode="External"/><Relationship Id="rId183" Type="http://schemas.openxmlformats.org/officeDocument/2006/relationships/hyperlink" Target="https://www.blocz.de/product/orca-flow/" TargetMode="External"/><Relationship Id="rId2" Type="http://schemas.openxmlformats.org/officeDocument/2006/relationships/hyperlink" Target="https://www.blocz.de/product/arrow-100-l-kopie/" TargetMode="External"/><Relationship Id="rId29" Type="http://schemas.openxmlformats.org/officeDocument/2006/relationships/hyperlink" Target="https://www.blocz.de/en/product/chip-mini-275-l-r/" TargetMode="External"/><Relationship Id="rId24" Type="http://schemas.openxmlformats.org/officeDocument/2006/relationships/hyperlink" Target="https://www.blocz.de/en/product/chip-big-20-r-l/" TargetMode="External"/><Relationship Id="rId40" Type="http://schemas.openxmlformats.org/officeDocument/2006/relationships/hyperlink" Target="https://www.blocz.de/en/product/mega-boomerang-90-60-r-l/" TargetMode="External"/><Relationship Id="rId45" Type="http://schemas.openxmlformats.org/officeDocument/2006/relationships/hyperlink" Target="https://www.blocz.de/en/product/big-boomerang-110-80-l-r/" TargetMode="External"/><Relationship Id="rId66" Type="http://schemas.openxmlformats.org/officeDocument/2006/relationships/hyperlink" Target="https://www.blocz.de/en/product/big-board-90-l-r/" TargetMode="External"/><Relationship Id="rId87" Type="http://schemas.openxmlformats.org/officeDocument/2006/relationships/hyperlink" Target="https://www.blocz.de/en/product/chip-mega-275-l-r/" TargetMode="External"/><Relationship Id="rId110" Type="http://schemas.openxmlformats.org/officeDocument/2006/relationships/hyperlink" Target="https://www.blocz.de/en/product/pinch-2-0-1/" TargetMode="External"/><Relationship Id="rId115" Type="http://schemas.openxmlformats.org/officeDocument/2006/relationships/hyperlink" Target="https://www.blocz.de/en/product/mega-boomerang-90-60-l-r/" TargetMode="External"/><Relationship Id="rId131" Type="http://schemas.openxmlformats.org/officeDocument/2006/relationships/hyperlink" Target="https://www.blocz.de/en/category/produktklassen/volumen/boomerang/big/" TargetMode="External"/><Relationship Id="rId136" Type="http://schemas.openxmlformats.org/officeDocument/2006/relationships/hyperlink" Target="https://www.blocz.de/en/product/mega-board-70-r-l/" TargetMode="External"/><Relationship Id="rId157" Type="http://schemas.openxmlformats.org/officeDocument/2006/relationships/hyperlink" Target="https://www.blocz.de/en/category/produktklassen/volumen/microboard-volumen/microboard-24/" TargetMode="External"/><Relationship Id="rId178" Type="http://schemas.openxmlformats.org/officeDocument/2006/relationships/hyperlink" Target="https://www.blocz.de/product/shark-flow/" TargetMode="External"/><Relationship Id="rId61" Type="http://schemas.openxmlformats.org/officeDocument/2006/relationships/hyperlink" Target="https://www.blocz.de/en/product/mega-board-55-r-l/" TargetMode="External"/><Relationship Id="rId82" Type="http://schemas.openxmlformats.org/officeDocument/2006/relationships/hyperlink" Target="https://www.blocz.de/en/product/arrow-60-l/" TargetMode="External"/><Relationship Id="rId152" Type="http://schemas.openxmlformats.org/officeDocument/2006/relationships/hyperlink" Target="https://www.blocz.de/en/product/miniboard-90/" TargetMode="External"/><Relationship Id="rId173" Type="http://schemas.openxmlformats.org/officeDocument/2006/relationships/hyperlink" Target="https://www.blocz.de/product/dolphin-ebb/" TargetMode="External"/><Relationship Id="rId19" Type="http://schemas.openxmlformats.org/officeDocument/2006/relationships/hyperlink" Target="https://www.blocz.de/en/product/chip-mega-20-l-r/" TargetMode="External"/><Relationship Id="rId14" Type="http://schemas.openxmlformats.org/officeDocument/2006/relationships/hyperlink" Target="https://www.blocz.de/en/product/chip-mega-35-r-l/" TargetMode="External"/><Relationship Id="rId30" Type="http://schemas.openxmlformats.org/officeDocument/2006/relationships/hyperlink" Target="https://www.blocz.de/en/product/chip-mini-20-r-l/" TargetMode="External"/><Relationship Id="rId35" Type="http://schemas.openxmlformats.org/officeDocument/2006/relationships/hyperlink" Target="https://www.blocz.de/en/product/pinch-2-0-3/" TargetMode="External"/><Relationship Id="rId56" Type="http://schemas.openxmlformats.org/officeDocument/2006/relationships/hyperlink" Target="https://www.blocz.de/en/product/flake/" TargetMode="External"/><Relationship Id="rId77" Type="http://schemas.openxmlformats.org/officeDocument/2006/relationships/hyperlink" Target="https://www.blocz.de/en/category/produktklassen/volumen/microboard-volumen/microboard-24/" TargetMode="External"/><Relationship Id="rId100" Type="http://schemas.openxmlformats.org/officeDocument/2006/relationships/hyperlink" Target="https://www.blocz.de/en/product/chip-mini-20-r-l/" TargetMode="External"/><Relationship Id="rId105" Type="http://schemas.openxmlformats.org/officeDocument/2006/relationships/hyperlink" Target="https://www.blocz.de/en/product/pinch-2-0-6/" TargetMode="External"/><Relationship Id="rId126" Type="http://schemas.openxmlformats.org/officeDocument/2006/relationships/hyperlink" Target="https://www.blocz.de/en/product/mini-boomerang-90-60-r-l/" TargetMode="External"/><Relationship Id="rId147" Type="http://schemas.openxmlformats.org/officeDocument/2006/relationships/hyperlink" Target="https://www.blocz.de/en/product/big-board-55-r-l/" TargetMode="External"/><Relationship Id="rId168" Type="http://schemas.openxmlformats.org/officeDocument/2006/relationships/hyperlink" Target="https://www.blocz.de/product/shark-flow/" TargetMode="External"/><Relationship Id="rId8" Type="http://schemas.openxmlformats.org/officeDocument/2006/relationships/hyperlink" Target="https://www.blocz.de/en/category/produktklassen/volumen/boomerang/big/" TargetMode="External"/><Relationship Id="rId51" Type="http://schemas.openxmlformats.org/officeDocument/2006/relationships/hyperlink" Target="https://www.blocz.de/en/product/mini-boomerang-110-80-l-r/" TargetMode="External"/><Relationship Id="rId72" Type="http://schemas.openxmlformats.org/officeDocument/2006/relationships/hyperlink" Target="https://www.blocz.de/en/product/big-board-45-l-r/" TargetMode="External"/><Relationship Id="rId93" Type="http://schemas.openxmlformats.org/officeDocument/2006/relationships/hyperlink" Target="https://www.blocz.de/en/product/chip-big-275-l-r/" TargetMode="External"/><Relationship Id="rId98" Type="http://schemas.openxmlformats.org/officeDocument/2006/relationships/hyperlink" Target="https://www.blocz.de/en/product/chip-mini-275-r-l/" TargetMode="External"/><Relationship Id="rId121" Type="http://schemas.openxmlformats.org/officeDocument/2006/relationships/hyperlink" Target="https://www.blocz.de/en/product/big-boomerang-90-60-l-r/" TargetMode="External"/><Relationship Id="rId142" Type="http://schemas.openxmlformats.org/officeDocument/2006/relationships/hyperlink" Target="https://www.blocz.de/en/category/produktklassen/volumen/megaboard/" TargetMode="External"/><Relationship Id="rId163" Type="http://schemas.openxmlformats.org/officeDocument/2006/relationships/hyperlink" Target="https://www.blocz.de/product/dolphin-ebb/" TargetMode="External"/><Relationship Id="rId184" Type="http://schemas.openxmlformats.org/officeDocument/2006/relationships/printerSettings" Target="../printerSettings/printerSettings4.bin"/><Relationship Id="rId3" Type="http://schemas.openxmlformats.org/officeDocument/2006/relationships/hyperlink" Target="https://www.blocz.de/en/category/produktklassen/volumen/chip/mega-chip/" TargetMode="External"/><Relationship Id="rId25" Type="http://schemas.openxmlformats.org/officeDocument/2006/relationships/hyperlink" Target="https://www.blocz.de/en/product/chip-big-20-l-r/" TargetMode="External"/><Relationship Id="rId46" Type="http://schemas.openxmlformats.org/officeDocument/2006/relationships/hyperlink" Target="https://www.blocz.de/en/product/big-boomerang-90-60-r-l/" TargetMode="External"/><Relationship Id="rId67" Type="http://schemas.openxmlformats.org/officeDocument/2006/relationships/hyperlink" Target="https://www.blocz.de/en/product/big-board-70-r-l/" TargetMode="External"/><Relationship Id="rId116" Type="http://schemas.openxmlformats.org/officeDocument/2006/relationships/hyperlink" Target="https://www.blocz.de/en/product/mega-boomerang-70-40-r-l/" TargetMode="External"/><Relationship Id="rId137" Type="http://schemas.openxmlformats.org/officeDocument/2006/relationships/hyperlink" Target="https://www.blocz.de/en/product/mega-board-70-l-r/" TargetMode="External"/><Relationship Id="rId158" Type="http://schemas.openxmlformats.org/officeDocument/2006/relationships/hyperlink" Target="https://www.blocz.de/en/category/produktklassen/volumen/microboard-volumen/microboard-18/" TargetMode="External"/><Relationship Id="rId20" Type="http://schemas.openxmlformats.org/officeDocument/2006/relationships/hyperlink" Target="https://www.blocz.de/en/product/chip-big-35-r-l/" TargetMode="External"/><Relationship Id="rId41" Type="http://schemas.openxmlformats.org/officeDocument/2006/relationships/hyperlink" Target="https://www.blocz.de/en/product/mega-boomerang-90-60-l-r/" TargetMode="External"/><Relationship Id="rId62" Type="http://schemas.openxmlformats.org/officeDocument/2006/relationships/hyperlink" Target="https://www.blocz.de/en/product/mega-board-55-l-r/" TargetMode="External"/><Relationship Id="rId83" Type="http://schemas.openxmlformats.org/officeDocument/2006/relationships/hyperlink" Target="https://www.blocz.de/en/category/produktklassen/volumen/arrow/" TargetMode="External"/><Relationship Id="rId88" Type="http://schemas.openxmlformats.org/officeDocument/2006/relationships/hyperlink" Target="https://www.blocz.de/en/product/chip-mega-20-r-l/" TargetMode="External"/><Relationship Id="rId111" Type="http://schemas.openxmlformats.org/officeDocument/2006/relationships/hyperlink" Target="https://www.blocz.de/en/category/produktklassen/volumen/pinch/" TargetMode="External"/><Relationship Id="rId132" Type="http://schemas.openxmlformats.org/officeDocument/2006/relationships/hyperlink" Target="https://www.blocz.de/en/category/produktklassen/volumen/boomerang/mini/" TargetMode="External"/><Relationship Id="rId153" Type="http://schemas.openxmlformats.org/officeDocument/2006/relationships/hyperlink" Target="https://www.blocz.de/en/product/miniboard-70/" TargetMode="External"/><Relationship Id="rId174" Type="http://schemas.openxmlformats.org/officeDocument/2006/relationships/hyperlink" Target="https://www.blocz.de/product/dolphin-flow/" TargetMode="External"/><Relationship Id="rId179" Type="http://schemas.openxmlformats.org/officeDocument/2006/relationships/hyperlink" Target="https://www.blocz.de/product/shark-flow/" TargetMode="External"/><Relationship Id="rId15" Type="http://schemas.openxmlformats.org/officeDocument/2006/relationships/hyperlink" Target="https://www.blocz.de/en/product/chip-mega-35-l-r/" TargetMode="External"/><Relationship Id="rId36" Type="http://schemas.openxmlformats.org/officeDocument/2006/relationships/hyperlink" Target="https://www.blocz.de/en/product/pinch-2-0-2/" TargetMode="External"/><Relationship Id="rId57" Type="http://schemas.openxmlformats.org/officeDocument/2006/relationships/hyperlink" Target="https://www.blocz.de/en/product/mega-board-90-r-l/" TargetMode="External"/><Relationship Id="rId106" Type="http://schemas.openxmlformats.org/officeDocument/2006/relationships/hyperlink" Target="https://www.blocz.de/en/product/pinch-2-0-5/" TargetMode="External"/><Relationship Id="rId127" Type="http://schemas.openxmlformats.org/officeDocument/2006/relationships/hyperlink" Target="https://www.blocz.de/en/product/mini-boomerang-90-60-l-r/" TargetMode="External"/><Relationship Id="rId10" Type="http://schemas.openxmlformats.org/officeDocument/2006/relationships/hyperlink" Target="https://www.blocz.de/en/category/produktklassen/volumen/megaboard/" TargetMode="External"/><Relationship Id="rId31" Type="http://schemas.openxmlformats.org/officeDocument/2006/relationships/hyperlink" Target="https://www.blocz.de/en/product/chip-mini-20-l-r/" TargetMode="External"/><Relationship Id="rId52" Type="http://schemas.openxmlformats.org/officeDocument/2006/relationships/hyperlink" Target="https://www.blocz.de/en/product/mini-boomerang-90-60-r-l/" TargetMode="External"/><Relationship Id="rId73" Type="http://schemas.openxmlformats.org/officeDocument/2006/relationships/hyperlink" Target="https://www.blocz.de/en/product/miniboard-90/" TargetMode="External"/><Relationship Id="rId78" Type="http://schemas.openxmlformats.org/officeDocument/2006/relationships/hyperlink" Target="https://www.blocz.de/en/category/produktklassen/volumen/microboard-volumen/microboard-18/" TargetMode="External"/><Relationship Id="rId94" Type="http://schemas.openxmlformats.org/officeDocument/2006/relationships/hyperlink" Target="https://www.blocz.de/en/product/chip-big-20-r-l/" TargetMode="External"/><Relationship Id="rId99" Type="http://schemas.openxmlformats.org/officeDocument/2006/relationships/hyperlink" Target="https://www.blocz.de/en/product/chip-mini-275-l-r/" TargetMode="External"/><Relationship Id="rId101" Type="http://schemas.openxmlformats.org/officeDocument/2006/relationships/hyperlink" Target="https://www.blocz.de/en/product/chip-mini-20-l-r/" TargetMode="External"/><Relationship Id="rId122" Type="http://schemas.openxmlformats.org/officeDocument/2006/relationships/hyperlink" Target="https://www.blocz.de/en/product/big-boomerang-70-40-r-l/" TargetMode="External"/><Relationship Id="rId143" Type="http://schemas.openxmlformats.org/officeDocument/2006/relationships/hyperlink" Target="https://www.blocz.de/en/product/big-board-90-r-l/" TargetMode="External"/><Relationship Id="rId148" Type="http://schemas.openxmlformats.org/officeDocument/2006/relationships/hyperlink" Target="https://www.blocz.de/en/product/big-board-55-l-r/" TargetMode="External"/><Relationship Id="rId164" Type="http://schemas.openxmlformats.org/officeDocument/2006/relationships/hyperlink" Target="https://www.blocz.de/product/dolphin-flow/" TargetMode="External"/><Relationship Id="rId169" Type="http://schemas.openxmlformats.org/officeDocument/2006/relationships/hyperlink" Target="https://www.blocz.de/product/shark-flow/" TargetMode="External"/><Relationship Id="rId185" Type="http://schemas.openxmlformats.org/officeDocument/2006/relationships/table" Target="../tables/table3.xml"/><Relationship Id="rId4" Type="http://schemas.openxmlformats.org/officeDocument/2006/relationships/hyperlink" Target="https://www.blocz.de/en/category/produktklassen/volumen/chip/big-chip/" TargetMode="External"/><Relationship Id="rId9" Type="http://schemas.openxmlformats.org/officeDocument/2006/relationships/hyperlink" Target="https://www.blocz.de/en/category/produktklassen/volumen/boomerang/mini/" TargetMode="External"/><Relationship Id="rId180" Type="http://schemas.openxmlformats.org/officeDocument/2006/relationships/hyperlink" Target="https://www.blocz.de/product/orca-ebb/" TargetMode="External"/><Relationship Id="rId26" Type="http://schemas.openxmlformats.org/officeDocument/2006/relationships/hyperlink" Target="https://www.blocz.de/en/product/chip-mini-35-r-l/" TargetMode="External"/><Relationship Id="rId47" Type="http://schemas.openxmlformats.org/officeDocument/2006/relationships/hyperlink" Target="https://www.blocz.de/en/product/big-boomerang-90-60-l-r/" TargetMode="External"/><Relationship Id="rId68" Type="http://schemas.openxmlformats.org/officeDocument/2006/relationships/hyperlink" Target="https://www.blocz.de/en/product/big-board-70-l-r/" TargetMode="External"/><Relationship Id="rId89" Type="http://schemas.openxmlformats.org/officeDocument/2006/relationships/hyperlink" Target="https://www.blocz.de/en/product/chip-mega-20-l-r/" TargetMode="External"/><Relationship Id="rId112" Type="http://schemas.openxmlformats.org/officeDocument/2006/relationships/hyperlink" Target="https://www.blocz.de/en/product/mega-boomerang-110-80-r-l/" TargetMode="External"/><Relationship Id="rId133" Type="http://schemas.openxmlformats.org/officeDocument/2006/relationships/hyperlink" Target="https://www.blocz.de/en/product/flake/" TargetMode="External"/><Relationship Id="rId154" Type="http://schemas.openxmlformats.org/officeDocument/2006/relationships/hyperlink" Target="https://www.blocz.de/en/product/miniboard-55/" TargetMode="External"/><Relationship Id="rId175" Type="http://schemas.openxmlformats.org/officeDocument/2006/relationships/hyperlink" Target="https://www.blocz.de/product/dolphin-flow/" TargetMode="External"/><Relationship Id="rId16" Type="http://schemas.openxmlformats.org/officeDocument/2006/relationships/hyperlink" Target="https://www.blocz.de/en/product/chip-mega-275-r-l/" TargetMode="External"/><Relationship Id="rId37" Type="http://schemas.openxmlformats.org/officeDocument/2006/relationships/hyperlink" Target="https://www.blocz.de/en/product/pinch-2-0-1/" TargetMode="External"/><Relationship Id="rId58" Type="http://schemas.openxmlformats.org/officeDocument/2006/relationships/hyperlink" Target="https://www.blocz.de/en/product/mega-board-90-l-r/" TargetMode="External"/><Relationship Id="rId79" Type="http://schemas.openxmlformats.org/officeDocument/2006/relationships/hyperlink" Target="https://www.blocz.de/en/product/arrow-100-l-kopie-2/" TargetMode="External"/><Relationship Id="rId102" Type="http://schemas.openxmlformats.org/officeDocument/2006/relationships/hyperlink" Target="https://www.blocz.de/en/category/produktklassen/volumen/chip/mega-chip/" TargetMode="External"/><Relationship Id="rId123" Type="http://schemas.openxmlformats.org/officeDocument/2006/relationships/hyperlink" Target="https://www.blocz.de/en/product/big-boomerang-70-40-r-l-kopie/" TargetMode="External"/><Relationship Id="rId144" Type="http://schemas.openxmlformats.org/officeDocument/2006/relationships/hyperlink" Target="https://www.blocz.de/en/product/big-board-90-l-r/" TargetMode="External"/><Relationship Id="rId90" Type="http://schemas.openxmlformats.org/officeDocument/2006/relationships/hyperlink" Target="https://www.blocz.de/en/product/chip-big-35-r-l/" TargetMode="External"/><Relationship Id="rId165" Type="http://schemas.openxmlformats.org/officeDocument/2006/relationships/hyperlink" Target="https://www.blocz.de/product/dolphin-flow/" TargetMode="External"/><Relationship Id="rId27" Type="http://schemas.openxmlformats.org/officeDocument/2006/relationships/hyperlink" Target="https://www.blocz.de/en/product/chip-mini-35-l-r/" TargetMode="External"/><Relationship Id="rId48" Type="http://schemas.openxmlformats.org/officeDocument/2006/relationships/hyperlink" Target="https://www.blocz.de/en/product/big-boomerang-70-40-r-l/" TargetMode="External"/><Relationship Id="rId69" Type="http://schemas.openxmlformats.org/officeDocument/2006/relationships/hyperlink" Target="https://www.blocz.de/en/product/big-board-55-r-l/" TargetMode="External"/><Relationship Id="rId113" Type="http://schemas.openxmlformats.org/officeDocument/2006/relationships/hyperlink" Target="https://www.blocz.de/en/product/mega-boomerang-110-80-l-r/" TargetMode="External"/><Relationship Id="rId134" Type="http://schemas.openxmlformats.org/officeDocument/2006/relationships/hyperlink" Target="https://www.blocz.de/en/product/mega-board-90-r-l/" TargetMode="External"/><Relationship Id="rId80" Type="http://schemas.openxmlformats.org/officeDocument/2006/relationships/hyperlink" Target="https://www.blocz.de/en/product/arrow-60-kopie-2/" TargetMode="External"/><Relationship Id="rId155" Type="http://schemas.openxmlformats.org/officeDocument/2006/relationships/hyperlink" Target="https://www.blocz.de/en/product/miniboard-20/" TargetMode="External"/><Relationship Id="rId176" Type="http://schemas.openxmlformats.org/officeDocument/2006/relationships/hyperlink" Target="https://www.blocz.de/product/shark-ebb/" TargetMode="External"/><Relationship Id="rId17" Type="http://schemas.openxmlformats.org/officeDocument/2006/relationships/hyperlink" Target="https://www.blocz.de/en/product/chip-mega-275-l-r/" TargetMode="External"/><Relationship Id="rId38" Type="http://schemas.openxmlformats.org/officeDocument/2006/relationships/hyperlink" Target="https://www.blocz.de/en/product/mega-boomerang-110-80-r-l/" TargetMode="External"/><Relationship Id="rId59" Type="http://schemas.openxmlformats.org/officeDocument/2006/relationships/hyperlink" Target="https://www.blocz.de/en/product/mega-board-70-r-l/" TargetMode="External"/><Relationship Id="rId103" Type="http://schemas.openxmlformats.org/officeDocument/2006/relationships/hyperlink" Target="https://www.blocz.de/en/category/produktklassen/volumen/chip/big-chip/" TargetMode="External"/><Relationship Id="rId124" Type="http://schemas.openxmlformats.org/officeDocument/2006/relationships/hyperlink" Target="https://www.blocz.de/en/product/mini-boomerang-110-80-r-l/" TargetMode="External"/><Relationship Id="rId70" Type="http://schemas.openxmlformats.org/officeDocument/2006/relationships/hyperlink" Target="https://www.blocz.de/en/product/big-board-55-l-r/" TargetMode="External"/><Relationship Id="rId91" Type="http://schemas.openxmlformats.org/officeDocument/2006/relationships/hyperlink" Target="https://www.blocz.de/en/product/chip-big-35-l-r/" TargetMode="External"/><Relationship Id="rId145" Type="http://schemas.openxmlformats.org/officeDocument/2006/relationships/hyperlink" Target="https://www.blocz.de/en/product/big-board-70-r-l/" TargetMode="External"/><Relationship Id="rId166" Type="http://schemas.openxmlformats.org/officeDocument/2006/relationships/hyperlink" Target="https://www.blocz.de/product/shark-ebb/" TargetMode="External"/><Relationship Id="rId1" Type="http://schemas.openxmlformats.org/officeDocument/2006/relationships/hyperlink" Target="https://www.blocz.de/product/arrow-120-l-kopie-2/" TargetMode="External"/><Relationship Id="rId28" Type="http://schemas.openxmlformats.org/officeDocument/2006/relationships/hyperlink" Target="https://www.blocz.de/en/product/chip-mini-275-r-l/" TargetMode="External"/><Relationship Id="rId49" Type="http://schemas.openxmlformats.org/officeDocument/2006/relationships/hyperlink" Target="https://www.blocz.de/en/product/big-boomerang-70-40-r-l-kopie/" TargetMode="External"/><Relationship Id="rId114" Type="http://schemas.openxmlformats.org/officeDocument/2006/relationships/hyperlink" Target="https://www.blocz.de/en/product/mega-boomerang-90-60-r-l/" TargetMode="External"/><Relationship Id="rId60" Type="http://schemas.openxmlformats.org/officeDocument/2006/relationships/hyperlink" Target="https://www.blocz.de/en/product/mega-board-70-l-r/" TargetMode="External"/><Relationship Id="rId81" Type="http://schemas.openxmlformats.org/officeDocument/2006/relationships/hyperlink" Target="https://www.blocz.de/en/product/arrow-60-kopie/" TargetMode="External"/><Relationship Id="rId135" Type="http://schemas.openxmlformats.org/officeDocument/2006/relationships/hyperlink" Target="https://www.blocz.de/en/product/mega-board-90-l-r/" TargetMode="External"/><Relationship Id="rId156" Type="http://schemas.openxmlformats.org/officeDocument/2006/relationships/hyperlink" Target="https://www.blocz.de/en/category/produktklassen/volumen/miniboard/" TargetMode="External"/><Relationship Id="rId177" Type="http://schemas.openxmlformats.org/officeDocument/2006/relationships/hyperlink" Target="https://www.blocz.de/product/shark-ebb/"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5.bin"/><Relationship Id="rId1" Type="http://schemas.openxmlformats.org/officeDocument/2006/relationships/hyperlink" Target="https://www.bluepill-climbing.com/"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blocz.de/en/product/bird-3/" TargetMode="External"/><Relationship Id="rId21" Type="http://schemas.openxmlformats.org/officeDocument/2006/relationships/hyperlink" Target="https://www.blocz.de/en/product/freestyler-9/" TargetMode="External"/><Relationship Id="rId42" Type="http://schemas.openxmlformats.org/officeDocument/2006/relationships/hyperlink" Target="https://www.blocz.de/en/product/smoovie-9/" TargetMode="External"/><Relationship Id="rId47" Type="http://schemas.openxmlformats.org/officeDocument/2006/relationships/hyperlink" Target="https://www.blocz.de/en/product/freestyler-4/" TargetMode="External"/><Relationship Id="rId63" Type="http://schemas.openxmlformats.org/officeDocument/2006/relationships/hyperlink" Target="https://www.blocz.de/en/product/bird-7-dualtexture/" TargetMode="External"/><Relationship Id="rId68" Type="http://schemas.openxmlformats.org/officeDocument/2006/relationships/hyperlink" Target="https://www.blocz.de/product/baguette-2/" TargetMode="External"/><Relationship Id="rId84" Type="http://schemas.openxmlformats.org/officeDocument/2006/relationships/hyperlink" Target="https://www.blocz.de/product/baguette-dualtexture-6/" TargetMode="External"/><Relationship Id="rId89" Type="http://schemas.openxmlformats.org/officeDocument/2006/relationships/hyperlink" Target="https://www.blocz.de/product/baguette-dualtexture-11/" TargetMode="External"/><Relationship Id="rId16" Type="http://schemas.openxmlformats.org/officeDocument/2006/relationships/hyperlink" Target="https://www.blocz.de/en/product/freestyler-4/" TargetMode="External"/><Relationship Id="rId11" Type="http://schemas.openxmlformats.org/officeDocument/2006/relationships/hyperlink" Target="https://www.blocz.de/en/product/smoovie-10/" TargetMode="External"/><Relationship Id="rId32" Type="http://schemas.openxmlformats.org/officeDocument/2006/relationships/hyperlink" Target="https://www.blocz.de/en/product/bird-9/" TargetMode="External"/><Relationship Id="rId37" Type="http://schemas.openxmlformats.org/officeDocument/2006/relationships/hyperlink" Target="https://www.blocz.de/en/product/smoovie-4/" TargetMode="External"/><Relationship Id="rId53" Type="http://schemas.openxmlformats.org/officeDocument/2006/relationships/hyperlink" Target="https://www.blocz.de/en/product/freestyler-10/" TargetMode="External"/><Relationship Id="rId58" Type="http://schemas.openxmlformats.org/officeDocument/2006/relationships/hyperlink" Target="https://www.blocz.de/en/product/bird-2-dualtexture/" TargetMode="External"/><Relationship Id="rId74" Type="http://schemas.openxmlformats.org/officeDocument/2006/relationships/hyperlink" Target="https://www.blocz.de/product/baguette-8/" TargetMode="External"/><Relationship Id="rId79" Type="http://schemas.openxmlformats.org/officeDocument/2006/relationships/hyperlink" Target="https://www.blocz.de/product/baguette-13/" TargetMode="External"/><Relationship Id="rId5" Type="http://schemas.openxmlformats.org/officeDocument/2006/relationships/hyperlink" Target="https://www.blocz.de/en/product/smoovie-4/" TargetMode="External"/><Relationship Id="rId90" Type="http://schemas.openxmlformats.org/officeDocument/2006/relationships/hyperlink" Target="https://www.blocz.de/product/baguette-dualtexture-12/" TargetMode="External"/><Relationship Id="rId95" Type="http://schemas.openxmlformats.org/officeDocument/2006/relationships/printerSettings" Target="../printerSettings/printerSettings6.bin"/><Relationship Id="rId22" Type="http://schemas.openxmlformats.org/officeDocument/2006/relationships/hyperlink" Target="https://www.blocz.de/en/product/freestyler-10/" TargetMode="External"/><Relationship Id="rId27" Type="http://schemas.openxmlformats.org/officeDocument/2006/relationships/hyperlink" Target="https://www.blocz.de/en/product/bird-4/" TargetMode="External"/><Relationship Id="rId43" Type="http://schemas.openxmlformats.org/officeDocument/2006/relationships/hyperlink" Target="https://www.blocz.de/en/product/smoovie-10/" TargetMode="External"/><Relationship Id="rId48" Type="http://schemas.openxmlformats.org/officeDocument/2006/relationships/hyperlink" Target="https://www.blocz.de/en/product/freestyler-5/" TargetMode="External"/><Relationship Id="rId64" Type="http://schemas.openxmlformats.org/officeDocument/2006/relationships/hyperlink" Target="https://www.blocz.de/en/product/bird-8-dualtexture/" TargetMode="External"/><Relationship Id="rId69" Type="http://schemas.openxmlformats.org/officeDocument/2006/relationships/hyperlink" Target="https://www.blocz.de/product/baguette-3/" TargetMode="External"/><Relationship Id="rId8" Type="http://schemas.openxmlformats.org/officeDocument/2006/relationships/hyperlink" Target="https://www.blocz.de/en/product/smoovie-7/" TargetMode="External"/><Relationship Id="rId51" Type="http://schemas.openxmlformats.org/officeDocument/2006/relationships/hyperlink" Target="https://www.blocz.de/en/product/freestyler-8/" TargetMode="External"/><Relationship Id="rId72" Type="http://schemas.openxmlformats.org/officeDocument/2006/relationships/hyperlink" Target="https://www.blocz.de/product/baguette-6/" TargetMode="External"/><Relationship Id="rId80" Type="http://schemas.openxmlformats.org/officeDocument/2006/relationships/hyperlink" Target="https://www.blocz.de/product/baguette_dualtexture_1/" TargetMode="External"/><Relationship Id="rId85" Type="http://schemas.openxmlformats.org/officeDocument/2006/relationships/hyperlink" Target="https://www.blocz.de/product/baguette-dualtexture-7/" TargetMode="External"/><Relationship Id="rId93" Type="http://schemas.openxmlformats.org/officeDocument/2006/relationships/hyperlink" Target="https://www.blocz.de/category/produktklassen/macros/baguette/" TargetMode="External"/><Relationship Id="rId3" Type="http://schemas.openxmlformats.org/officeDocument/2006/relationships/hyperlink" Target="https://www.blocz.de/en/product/smoovie-2/" TargetMode="External"/><Relationship Id="rId12" Type="http://schemas.openxmlformats.org/officeDocument/2006/relationships/hyperlink" Target="https://www.blocz.de/en/category/produktklassen/macros/freestyler/" TargetMode="External"/><Relationship Id="rId17" Type="http://schemas.openxmlformats.org/officeDocument/2006/relationships/hyperlink" Target="https://www.blocz.de/en/product/freestyler-5/" TargetMode="External"/><Relationship Id="rId25" Type="http://schemas.openxmlformats.org/officeDocument/2006/relationships/hyperlink" Target="https://www.blocz.de/en/product/bird-2/" TargetMode="External"/><Relationship Id="rId33" Type="http://schemas.openxmlformats.org/officeDocument/2006/relationships/hyperlink" Target="https://www.blocz.de/en/product/bird-10/" TargetMode="External"/><Relationship Id="rId38" Type="http://schemas.openxmlformats.org/officeDocument/2006/relationships/hyperlink" Target="https://www.blocz.de/en/product/smoovie-5/" TargetMode="External"/><Relationship Id="rId46" Type="http://schemas.openxmlformats.org/officeDocument/2006/relationships/hyperlink" Target="https://www.blocz.de/en/product/freestyler-3/" TargetMode="External"/><Relationship Id="rId59" Type="http://schemas.openxmlformats.org/officeDocument/2006/relationships/hyperlink" Target="https://www.blocz.de/en/product/bird-3-dualtexture/" TargetMode="External"/><Relationship Id="rId67" Type="http://schemas.openxmlformats.org/officeDocument/2006/relationships/hyperlink" Target="https://www.blocz.de/product/baguette-1/" TargetMode="External"/><Relationship Id="rId20" Type="http://schemas.openxmlformats.org/officeDocument/2006/relationships/hyperlink" Target="https://www.blocz.de/en/product/freestyler-8/" TargetMode="External"/><Relationship Id="rId41" Type="http://schemas.openxmlformats.org/officeDocument/2006/relationships/hyperlink" Target="https://www.blocz.de/en/product/smoovie-8/" TargetMode="External"/><Relationship Id="rId54" Type="http://schemas.openxmlformats.org/officeDocument/2006/relationships/hyperlink" Target="https://www.blocz.de/en/category/produktklassen/macros/smoovie/" TargetMode="External"/><Relationship Id="rId62" Type="http://schemas.openxmlformats.org/officeDocument/2006/relationships/hyperlink" Target="https://www.blocz.de/en/product/bird-6-dualtexture/" TargetMode="External"/><Relationship Id="rId70" Type="http://schemas.openxmlformats.org/officeDocument/2006/relationships/hyperlink" Target="https://www.blocz.de/product/baguette-4/" TargetMode="External"/><Relationship Id="rId75" Type="http://schemas.openxmlformats.org/officeDocument/2006/relationships/hyperlink" Target="https://www.blocz.de/product/baguette-9/" TargetMode="External"/><Relationship Id="rId83" Type="http://schemas.openxmlformats.org/officeDocument/2006/relationships/hyperlink" Target="https://www.blocz.de/product/baguette-dualtexture-4/" TargetMode="External"/><Relationship Id="rId88" Type="http://schemas.openxmlformats.org/officeDocument/2006/relationships/hyperlink" Target="https://www.blocz.de/product/baguette-dualtexture-10/" TargetMode="External"/><Relationship Id="rId91" Type="http://schemas.openxmlformats.org/officeDocument/2006/relationships/hyperlink" Target="https://www.blocz.de/product/baguette-dualtexture-13/" TargetMode="External"/><Relationship Id="rId96" Type="http://schemas.openxmlformats.org/officeDocument/2006/relationships/table" Target="../tables/table5.xml"/><Relationship Id="rId1" Type="http://schemas.openxmlformats.org/officeDocument/2006/relationships/hyperlink" Target="https://www.blocz.de/en/category/produktklassen/macros/smoovie/" TargetMode="External"/><Relationship Id="rId6" Type="http://schemas.openxmlformats.org/officeDocument/2006/relationships/hyperlink" Target="https://www.blocz.de/en/product/smoovie-5/" TargetMode="External"/><Relationship Id="rId15" Type="http://schemas.openxmlformats.org/officeDocument/2006/relationships/hyperlink" Target="https://www.blocz.de/en/product/freestyler-3/" TargetMode="External"/><Relationship Id="rId23" Type="http://schemas.openxmlformats.org/officeDocument/2006/relationships/hyperlink" Target="https://www.blocz.de/en/category/produktklassen/macros/bird/" TargetMode="External"/><Relationship Id="rId28" Type="http://schemas.openxmlformats.org/officeDocument/2006/relationships/hyperlink" Target="https://www.blocz.de/en/product/bird-5/" TargetMode="External"/><Relationship Id="rId36" Type="http://schemas.openxmlformats.org/officeDocument/2006/relationships/hyperlink" Target="https://www.blocz.de/en/product/smoovie-3/" TargetMode="External"/><Relationship Id="rId49" Type="http://schemas.openxmlformats.org/officeDocument/2006/relationships/hyperlink" Target="https://www.blocz.de/en/product/freestyler-6/" TargetMode="External"/><Relationship Id="rId57" Type="http://schemas.openxmlformats.org/officeDocument/2006/relationships/hyperlink" Target="https://www.blocz.de/en/product/bird-1-dualtexture/" TargetMode="External"/><Relationship Id="rId10" Type="http://schemas.openxmlformats.org/officeDocument/2006/relationships/hyperlink" Target="https://www.blocz.de/en/product/smoovie-9/" TargetMode="External"/><Relationship Id="rId31" Type="http://schemas.openxmlformats.org/officeDocument/2006/relationships/hyperlink" Target="https://www.blocz.de/en/product/bird-8/" TargetMode="External"/><Relationship Id="rId44" Type="http://schemas.openxmlformats.org/officeDocument/2006/relationships/hyperlink" Target="https://www.blocz.de/en/product/freestyler-1/" TargetMode="External"/><Relationship Id="rId52" Type="http://schemas.openxmlformats.org/officeDocument/2006/relationships/hyperlink" Target="https://www.blocz.de/en/product/freestyler-9/" TargetMode="External"/><Relationship Id="rId60" Type="http://schemas.openxmlformats.org/officeDocument/2006/relationships/hyperlink" Target="https://www.blocz.de/en/product/bird-4-dualtexture/" TargetMode="External"/><Relationship Id="rId65" Type="http://schemas.openxmlformats.org/officeDocument/2006/relationships/hyperlink" Target="https://www.blocz.de/en/product/bird-9-dualtexture/" TargetMode="External"/><Relationship Id="rId73" Type="http://schemas.openxmlformats.org/officeDocument/2006/relationships/hyperlink" Target="https://www.blocz.de/product/baguette-7/" TargetMode="External"/><Relationship Id="rId78" Type="http://schemas.openxmlformats.org/officeDocument/2006/relationships/hyperlink" Target="https://www.blocz.de/product/baguette-12/" TargetMode="External"/><Relationship Id="rId81" Type="http://schemas.openxmlformats.org/officeDocument/2006/relationships/hyperlink" Target="https://www.blocz.de/product/baguette-dualtexture-2/" TargetMode="External"/><Relationship Id="rId86" Type="http://schemas.openxmlformats.org/officeDocument/2006/relationships/hyperlink" Target="https://www.blocz.de/product/baguette-dualtexture-8/" TargetMode="External"/><Relationship Id="rId94" Type="http://schemas.openxmlformats.org/officeDocument/2006/relationships/hyperlink" Target="https://www.blocz.de/product/baguette-dualtexture-5/" TargetMode="External"/><Relationship Id="rId4" Type="http://schemas.openxmlformats.org/officeDocument/2006/relationships/hyperlink" Target="https://www.blocz.de/en/product/smoovie-3/" TargetMode="External"/><Relationship Id="rId9" Type="http://schemas.openxmlformats.org/officeDocument/2006/relationships/hyperlink" Target="https://www.blocz.de/en/product/smoovie-8/" TargetMode="External"/><Relationship Id="rId13" Type="http://schemas.openxmlformats.org/officeDocument/2006/relationships/hyperlink" Target="https://www.blocz.de/en/product/freestyler-1/" TargetMode="External"/><Relationship Id="rId18" Type="http://schemas.openxmlformats.org/officeDocument/2006/relationships/hyperlink" Target="https://www.blocz.de/en/product/freestyler-6/" TargetMode="External"/><Relationship Id="rId39" Type="http://schemas.openxmlformats.org/officeDocument/2006/relationships/hyperlink" Target="https://www.blocz.de/en/product/smoovie-6/" TargetMode="External"/><Relationship Id="rId34" Type="http://schemas.openxmlformats.org/officeDocument/2006/relationships/hyperlink" Target="https://www.blocz.de/en/product/smoovie-1/" TargetMode="External"/><Relationship Id="rId50" Type="http://schemas.openxmlformats.org/officeDocument/2006/relationships/hyperlink" Target="https://www.blocz.de/en/product/freestyler-7/" TargetMode="External"/><Relationship Id="rId55" Type="http://schemas.openxmlformats.org/officeDocument/2006/relationships/hyperlink" Target="https://www.blocz.de/en/category/produktklassen/macros/freestyler/" TargetMode="External"/><Relationship Id="rId76" Type="http://schemas.openxmlformats.org/officeDocument/2006/relationships/hyperlink" Target="https://www.blocz.de/product/baguette-10-2/" TargetMode="External"/><Relationship Id="rId7" Type="http://schemas.openxmlformats.org/officeDocument/2006/relationships/hyperlink" Target="https://www.blocz.de/en/product/smoovie-6/" TargetMode="External"/><Relationship Id="rId71" Type="http://schemas.openxmlformats.org/officeDocument/2006/relationships/hyperlink" Target="https://www.blocz.de/product/baguette-5/" TargetMode="External"/><Relationship Id="rId92" Type="http://schemas.openxmlformats.org/officeDocument/2006/relationships/hyperlink" Target="https://www.blocz.de/category/produktklassen/macros/baguette-dualtexture/" TargetMode="External"/><Relationship Id="rId2" Type="http://schemas.openxmlformats.org/officeDocument/2006/relationships/hyperlink" Target="https://www.blocz.de/en/product/smoovie-1/" TargetMode="External"/><Relationship Id="rId29" Type="http://schemas.openxmlformats.org/officeDocument/2006/relationships/hyperlink" Target="https://www.blocz.de/en/product/bird-6/" TargetMode="External"/><Relationship Id="rId24" Type="http://schemas.openxmlformats.org/officeDocument/2006/relationships/hyperlink" Target="https://www.blocz.de/en/product/bird-1/" TargetMode="External"/><Relationship Id="rId40" Type="http://schemas.openxmlformats.org/officeDocument/2006/relationships/hyperlink" Target="https://www.blocz.de/en/product/smoovie-7/" TargetMode="External"/><Relationship Id="rId45" Type="http://schemas.openxmlformats.org/officeDocument/2006/relationships/hyperlink" Target="https://www.blocz.de/en/product/freestyler-2/" TargetMode="External"/><Relationship Id="rId66" Type="http://schemas.openxmlformats.org/officeDocument/2006/relationships/hyperlink" Target="https://www.blocz.de/en/product/bird-10-dualtexture/" TargetMode="External"/><Relationship Id="rId87" Type="http://schemas.openxmlformats.org/officeDocument/2006/relationships/hyperlink" Target="https://www.blocz.de/product/baguette-dualtexture-9/" TargetMode="External"/><Relationship Id="rId61" Type="http://schemas.openxmlformats.org/officeDocument/2006/relationships/hyperlink" Target="https://www.blocz.de/en/product/bird-5-dualtexture/" TargetMode="External"/><Relationship Id="rId82" Type="http://schemas.openxmlformats.org/officeDocument/2006/relationships/hyperlink" Target="https://www.blocz.de/product/baguette-dualtexture-3/" TargetMode="External"/><Relationship Id="rId19" Type="http://schemas.openxmlformats.org/officeDocument/2006/relationships/hyperlink" Target="https://www.blocz.de/en/product/freestyler-7/" TargetMode="External"/><Relationship Id="rId14" Type="http://schemas.openxmlformats.org/officeDocument/2006/relationships/hyperlink" Target="https://www.blocz.de/en/product/freestyler-2/" TargetMode="External"/><Relationship Id="rId30" Type="http://schemas.openxmlformats.org/officeDocument/2006/relationships/hyperlink" Target="https://www.blocz.de/en/product/bird-7/" TargetMode="External"/><Relationship Id="rId35" Type="http://schemas.openxmlformats.org/officeDocument/2006/relationships/hyperlink" Target="https://www.blocz.de/en/product/smoovie-2/" TargetMode="External"/><Relationship Id="rId56" Type="http://schemas.openxmlformats.org/officeDocument/2006/relationships/hyperlink" Target="https://www.blocz.de/en/category/produktklassen/macros/bird-dualtexture/" TargetMode="External"/><Relationship Id="rId77" Type="http://schemas.openxmlformats.org/officeDocument/2006/relationships/hyperlink" Target="https://www.blocz.de/product/baguette-11/"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blocz.de/product/liquid-crimps-m/" TargetMode="External"/><Relationship Id="rId18" Type="http://schemas.openxmlformats.org/officeDocument/2006/relationships/hyperlink" Target="https://www.blocz.de/product/broetchen-s/" TargetMode="External"/><Relationship Id="rId26" Type="http://schemas.openxmlformats.org/officeDocument/2006/relationships/hyperlink" Target="https://www.blocz.de/product/big-boss-2/" TargetMode="External"/><Relationship Id="rId39" Type="http://schemas.openxmlformats.org/officeDocument/2006/relationships/hyperlink" Target="https://www.blocz.de/product/henkel-xl/" TargetMode="External"/><Relationship Id="rId21" Type="http://schemas.openxmlformats.org/officeDocument/2006/relationships/hyperlink" Target="https://www.blocz.de/product/karma/" TargetMode="External"/><Relationship Id="rId34" Type="http://schemas.openxmlformats.org/officeDocument/2006/relationships/hyperlink" Target="https://www.blocz.de/en/product/set-slopers-1-4-xl-xxl/" TargetMode="External"/><Relationship Id="rId42" Type="http://schemas.openxmlformats.org/officeDocument/2006/relationships/hyperlink" Target="https://www.blocz.de/product/pinches-l/" TargetMode="External"/><Relationship Id="rId47" Type="http://schemas.openxmlformats.org/officeDocument/2006/relationships/hyperlink" Target="https://www.blocz.de/product/baguettes-l/" TargetMode="External"/><Relationship Id="rId50" Type="http://schemas.openxmlformats.org/officeDocument/2006/relationships/hyperlink" Target="https://www.blocz.de/product/liquid-art-sloper-xxl-kopie/" TargetMode="External"/><Relationship Id="rId7" Type="http://schemas.openxmlformats.org/officeDocument/2006/relationships/hyperlink" Target="https://www.blocz.de/product/liquid-art-ledges-l/" TargetMode="External"/><Relationship Id="rId2" Type="http://schemas.openxmlformats.org/officeDocument/2006/relationships/hyperlink" Target="https://www.blocz.de/product/liquid-art-jugs-l/" TargetMode="External"/><Relationship Id="rId16" Type="http://schemas.openxmlformats.org/officeDocument/2006/relationships/hyperlink" Target="https://www.blocz.de/product/baguettes-m/" TargetMode="External"/><Relationship Id="rId29" Type="http://schemas.openxmlformats.org/officeDocument/2006/relationships/hyperlink" Target="https://www.blocz.de/en/product/leisten-l/" TargetMode="External"/><Relationship Id="rId11" Type="http://schemas.openxmlformats.org/officeDocument/2006/relationships/hyperlink" Target="https://www.blocz.de/product/liquid-art-ledges-xxl2/" TargetMode="External"/><Relationship Id="rId24" Type="http://schemas.openxmlformats.org/officeDocument/2006/relationships/hyperlink" Target="https://www.blocz.de/product/duell/" TargetMode="External"/><Relationship Id="rId32" Type="http://schemas.openxmlformats.org/officeDocument/2006/relationships/hyperlink" Target="https://www.blocz.de/en/product/spaxsloper-1-m/" TargetMode="External"/><Relationship Id="rId37" Type="http://schemas.openxmlformats.org/officeDocument/2006/relationships/hyperlink" Target="https://www.blocz.de/product/trittset-neg-m/" TargetMode="External"/><Relationship Id="rId40" Type="http://schemas.openxmlformats.org/officeDocument/2006/relationships/hyperlink" Target="https://www.blocz.de/product/henkel-xxl/" TargetMode="External"/><Relationship Id="rId45" Type="http://schemas.openxmlformats.org/officeDocument/2006/relationships/hyperlink" Target="https://www.blocz.de/product/teller-xl/" TargetMode="External"/><Relationship Id="rId53" Type="http://schemas.openxmlformats.org/officeDocument/2006/relationships/printerSettings" Target="../printerSettings/printerSettings7.bin"/><Relationship Id="rId5" Type="http://schemas.openxmlformats.org/officeDocument/2006/relationships/hyperlink" Target="https://www.blocz.de/product/liquid-art-jugs-xl/" TargetMode="External"/><Relationship Id="rId10" Type="http://schemas.openxmlformats.org/officeDocument/2006/relationships/hyperlink" Target="https://www.blocz.de/product/liquid-art-ledges-xxl1/" TargetMode="External"/><Relationship Id="rId19" Type="http://schemas.openxmlformats.org/officeDocument/2006/relationships/hyperlink" Target="https://www.blocz.de/product/brote-xxl/" TargetMode="External"/><Relationship Id="rId31" Type="http://schemas.openxmlformats.org/officeDocument/2006/relationships/hyperlink" Target="https://www.blocz.de/en/product/spaxleisten-pos-m/" TargetMode="External"/><Relationship Id="rId44" Type="http://schemas.openxmlformats.org/officeDocument/2006/relationships/hyperlink" Target="https://www.blocz.de/product/tropfen-xl/" TargetMode="External"/><Relationship Id="rId52" Type="http://schemas.openxmlformats.org/officeDocument/2006/relationships/hyperlink" Target="https://www.blocz.de/product/liquid-art-ledges-xxl2-kopie-kopie/" TargetMode="External"/><Relationship Id="rId4" Type="http://schemas.openxmlformats.org/officeDocument/2006/relationships/hyperlink" Target="https://www.blocz.de/product/liquid-art-jugs-m2/" TargetMode="External"/><Relationship Id="rId9" Type="http://schemas.openxmlformats.org/officeDocument/2006/relationships/hyperlink" Target="https://www.blocz.de/product/liquid-art-ledges-xl2/" TargetMode="External"/><Relationship Id="rId14" Type="http://schemas.openxmlformats.org/officeDocument/2006/relationships/hyperlink" Target="https://www.blocz.de/product/liquid-cabaret-s/" TargetMode="External"/><Relationship Id="rId22" Type="http://schemas.openxmlformats.org/officeDocument/2006/relationships/hyperlink" Target="https://www.blocz.de/product/la-merveille/" TargetMode="External"/><Relationship Id="rId27" Type="http://schemas.openxmlformats.org/officeDocument/2006/relationships/hyperlink" Target="https://www.blocz.de/category/produktklassen/griffe/fontaineblocz/" TargetMode="External"/><Relationship Id="rId30" Type="http://schemas.openxmlformats.org/officeDocument/2006/relationships/hyperlink" Target="https://www.blocz.de/en/product/spaxleisten-s/" TargetMode="External"/><Relationship Id="rId35" Type="http://schemas.openxmlformats.org/officeDocument/2006/relationships/hyperlink" Target="https://www.blocz.de/product/trittset-xs-s/" TargetMode="External"/><Relationship Id="rId43" Type="http://schemas.openxmlformats.org/officeDocument/2006/relationships/hyperlink" Target="https://www.blocz.de/product/pinches-xxl/" TargetMode="External"/><Relationship Id="rId48" Type="http://schemas.openxmlformats.org/officeDocument/2006/relationships/hyperlink" Target="https://www.blocz.de/category/produktklassen/griffe/clean-line-baguettes/" TargetMode="External"/><Relationship Id="rId8" Type="http://schemas.openxmlformats.org/officeDocument/2006/relationships/hyperlink" Target="https://www.blocz.de/product/liquid-art-ledges-xl1/" TargetMode="External"/><Relationship Id="rId51" Type="http://schemas.openxmlformats.org/officeDocument/2006/relationships/hyperlink" Target="https://www.blocz.de/product/liquid-art-ledges-xxl2-kopie/" TargetMode="External"/><Relationship Id="rId3" Type="http://schemas.openxmlformats.org/officeDocument/2006/relationships/hyperlink" Target="https://www.blocz.de/product/liquid-art-jugs-m1/" TargetMode="External"/><Relationship Id="rId12" Type="http://schemas.openxmlformats.org/officeDocument/2006/relationships/hyperlink" Target="https://www.blocz.de/product/liquid-art-sloper-xxl/" TargetMode="External"/><Relationship Id="rId17" Type="http://schemas.openxmlformats.org/officeDocument/2006/relationships/hyperlink" Target="https://www.blocz.de/product/baguettes-xl/" TargetMode="External"/><Relationship Id="rId25" Type="http://schemas.openxmlformats.org/officeDocument/2006/relationships/hyperlink" Target="https://www.blocz.de/product/big-boss-1/" TargetMode="External"/><Relationship Id="rId33" Type="http://schemas.openxmlformats.org/officeDocument/2006/relationships/hyperlink" Target="https://www.blocz.de/en/product/spaxsloper-2-m/" TargetMode="External"/><Relationship Id="rId38" Type="http://schemas.openxmlformats.org/officeDocument/2006/relationships/hyperlink" Target="https://www.blocz.de/product/henkel-m/" TargetMode="External"/><Relationship Id="rId46" Type="http://schemas.openxmlformats.org/officeDocument/2006/relationships/hyperlink" Target="https://www.blocz.de/product/baguettes-xm/" TargetMode="External"/><Relationship Id="rId20" Type="http://schemas.openxmlformats.org/officeDocument/2006/relationships/hyperlink" Target="https://www.blocz.de/product/langle-parfait/" TargetMode="External"/><Relationship Id="rId41" Type="http://schemas.openxmlformats.org/officeDocument/2006/relationships/hyperlink" Target="https://www.blocz.de/product/pinches-m/" TargetMode="External"/><Relationship Id="rId54" Type="http://schemas.openxmlformats.org/officeDocument/2006/relationships/table" Target="../tables/table6.xml"/><Relationship Id="rId1" Type="http://schemas.openxmlformats.org/officeDocument/2006/relationships/hyperlink" Target="https://www.blocz.de/category/produktklassen/griffe/liquid-art/" TargetMode="External"/><Relationship Id="rId6" Type="http://schemas.openxmlformats.org/officeDocument/2006/relationships/hyperlink" Target="https://www.blocz.de/product/liquid-art-jugs-xxl/" TargetMode="External"/><Relationship Id="rId15" Type="http://schemas.openxmlformats.org/officeDocument/2006/relationships/hyperlink" Target="https://www.blocz.de/product/baguettes-s/" TargetMode="External"/><Relationship Id="rId23" Type="http://schemas.openxmlformats.org/officeDocument/2006/relationships/hyperlink" Target="https://www.blocz.de/product/delivrance/" TargetMode="External"/><Relationship Id="rId28" Type="http://schemas.openxmlformats.org/officeDocument/2006/relationships/hyperlink" Target="https://www.blocz.de/en/product/leisten-m/" TargetMode="External"/><Relationship Id="rId36" Type="http://schemas.openxmlformats.org/officeDocument/2006/relationships/hyperlink" Target="https://www.blocz.de/product/trittset-pos-m/" TargetMode="External"/><Relationship Id="rId49" Type="http://schemas.openxmlformats.org/officeDocument/2006/relationships/hyperlink" Target="https://www.blocz.de/category/produktklassen/griffe/clean-line-clean-line/"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blocz.de/produkte/diy-upcycling-kit/" TargetMode="External"/><Relationship Id="rId2" Type="http://schemas.openxmlformats.org/officeDocument/2006/relationships/hyperlink" Target="https://www.blocz.de/produkte/diy-upcycling-kit/" TargetMode="External"/><Relationship Id="rId1" Type="http://schemas.openxmlformats.org/officeDocument/2006/relationships/hyperlink" Target="https://www.blocz.de/produkte/diy-upcycling-kit/"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5DB09-0842-4C6C-A9E9-86024E954FF8}">
  <sheetPr codeName="Tabelle1">
    <tabColor theme="9" tint="-0.249977111117893"/>
  </sheetPr>
  <dimension ref="A1:L22"/>
  <sheetViews>
    <sheetView showGridLines="0" workbookViewId="0">
      <selection activeCell="D31" sqref="D31"/>
    </sheetView>
  </sheetViews>
  <sheetFormatPr defaultColWidth="11.42578125" defaultRowHeight="15"/>
  <cols>
    <col min="1" max="1" width="10.7109375"/>
    <col min="2" max="2" width="20.42578125" bestFit="1" customWidth="1"/>
    <col min="3" max="4" width="10.7109375"/>
    <col min="5" max="5" width="14.85546875" customWidth="1"/>
    <col min="6" max="6" width="10.7109375"/>
    <col min="7" max="7" width="12.42578125" customWidth="1"/>
    <col min="8" max="46" width="10.7109375"/>
  </cols>
  <sheetData>
    <row r="1" spans="1:12" ht="15.95" thickBot="1">
      <c r="A1" t="s">
        <v>0</v>
      </c>
    </row>
    <row r="2" spans="1:12" ht="15.95" thickBot="1">
      <c r="B2" s="250" t="s">
        <v>1</v>
      </c>
      <c r="C2" s="251"/>
      <c r="D2" s="251"/>
      <c r="E2" s="251"/>
      <c r="F2" s="251"/>
      <c r="G2" s="250" t="s">
        <v>2</v>
      </c>
      <c r="H2" s="251"/>
      <c r="I2" s="251"/>
      <c r="J2" s="251"/>
      <c r="K2" s="251"/>
      <c r="L2" s="252"/>
    </row>
    <row r="3" spans="1:12">
      <c r="B3" s="65" t="s">
        <v>3</v>
      </c>
      <c r="C3" s="253"/>
      <c r="D3" s="254"/>
      <c r="E3" s="254"/>
      <c r="F3" s="255"/>
      <c r="G3" s="256" t="s">
        <v>3</v>
      </c>
      <c r="H3" s="257" t="s">
        <v>3</v>
      </c>
      <c r="I3" s="258"/>
      <c r="J3" s="258"/>
      <c r="K3" s="258"/>
      <c r="L3" s="259"/>
    </row>
    <row r="4" spans="1:12">
      <c r="B4" s="66" t="s">
        <v>4</v>
      </c>
      <c r="C4" s="236"/>
      <c r="D4" s="237"/>
      <c r="E4" s="237"/>
      <c r="F4" s="238"/>
      <c r="G4" s="239" t="s">
        <v>4</v>
      </c>
      <c r="H4" s="240" t="s">
        <v>4</v>
      </c>
      <c r="I4" s="241"/>
      <c r="J4" s="241"/>
      <c r="K4" s="241"/>
      <c r="L4" s="242"/>
    </row>
    <row r="5" spans="1:12">
      <c r="B5" s="66" t="s">
        <v>5</v>
      </c>
      <c r="C5" s="236"/>
      <c r="D5" s="237"/>
      <c r="E5" s="237"/>
      <c r="F5" s="238"/>
      <c r="G5" s="239" t="s">
        <v>5</v>
      </c>
      <c r="H5" s="240" t="s">
        <v>5</v>
      </c>
      <c r="I5" s="241"/>
      <c r="J5" s="241"/>
      <c r="K5" s="241"/>
      <c r="L5" s="242"/>
    </row>
    <row r="6" spans="1:12">
      <c r="B6" s="66" t="s">
        <v>6</v>
      </c>
      <c r="C6" s="236"/>
      <c r="D6" s="237"/>
      <c r="E6" s="237"/>
      <c r="F6" s="238"/>
      <c r="G6" s="239" t="s">
        <v>6</v>
      </c>
      <c r="H6" s="240" t="s">
        <v>6</v>
      </c>
      <c r="I6" s="241"/>
      <c r="J6" s="241"/>
      <c r="K6" s="241"/>
      <c r="L6" s="242"/>
    </row>
    <row r="7" spans="1:12">
      <c r="B7" s="66" t="s">
        <v>7</v>
      </c>
      <c r="C7" s="236"/>
      <c r="D7" s="237"/>
      <c r="E7" s="237"/>
      <c r="F7" s="238"/>
      <c r="G7" s="239" t="s">
        <v>8</v>
      </c>
      <c r="H7" s="240" t="s">
        <v>8</v>
      </c>
      <c r="I7" s="241"/>
      <c r="J7" s="241"/>
      <c r="K7" s="241"/>
      <c r="L7" s="242"/>
    </row>
    <row r="8" spans="1:12">
      <c r="B8" s="66" t="s">
        <v>8</v>
      </c>
      <c r="C8" s="236"/>
      <c r="D8" s="237"/>
      <c r="E8" s="237"/>
      <c r="F8" s="238"/>
      <c r="G8" s="239" t="s">
        <v>9</v>
      </c>
      <c r="H8" s="240" t="s">
        <v>9</v>
      </c>
      <c r="I8" s="241"/>
      <c r="J8" s="241"/>
      <c r="K8" s="241"/>
      <c r="L8" s="242"/>
    </row>
    <row r="9" spans="1:12">
      <c r="B9" s="66" t="s">
        <v>9</v>
      </c>
      <c r="C9" s="236"/>
      <c r="D9" s="237"/>
      <c r="E9" s="237"/>
      <c r="F9" s="238"/>
      <c r="G9" s="239" t="s">
        <v>10</v>
      </c>
      <c r="H9" s="240" t="s">
        <v>10</v>
      </c>
      <c r="I9" s="241"/>
      <c r="J9" s="241"/>
      <c r="K9" s="241"/>
      <c r="L9" s="242"/>
    </row>
    <row r="10" spans="1:12" ht="15.95" thickBot="1">
      <c r="B10" s="66" t="s">
        <v>10</v>
      </c>
      <c r="C10" s="243"/>
      <c r="D10" s="244"/>
      <c r="E10" s="244"/>
      <c r="F10" s="245"/>
      <c r="G10" s="246" t="s">
        <v>11</v>
      </c>
      <c r="H10" s="247"/>
      <c r="I10" s="248"/>
      <c r="J10" s="248"/>
      <c r="K10" s="248"/>
      <c r="L10" s="249"/>
    </row>
    <row r="11" spans="1:12" ht="15.95" thickBot="1">
      <c r="B11" s="67" t="s">
        <v>11</v>
      </c>
      <c r="C11" s="227"/>
      <c r="D11" s="228"/>
      <c r="E11" s="228"/>
      <c r="F11" s="229"/>
    </row>
    <row r="12" spans="1:12" ht="15.95" thickBot="1"/>
    <row r="13" spans="1:12" ht="15.95" thickBot="1">
      <c r="B13" s="68"/>
      <c r="C13" s="69" t="s">
        <v>12</v>
      </c>
      <c r="D13" s="69" t="s">
        <v>13</v>
      </c>
      <c r="E13" s="70" t="s">
        <v>14</v>
      </c>
      <c r="F13" s="71"/>
      <c r="G13" s="72"/>
    </row>
    <row r="14" spans="1:12">
      <c r="B14" s="65" t="s">
        <v>15</v>
      </c>
      <c r="C14" s="181">
        <f>'Wall Volumes'!N4+'Wall Volumes Cooperations'!M4</f>
        <v>0</v>
      </c>
      <c r="D14" s="182">
        <f>'Wall Volumes'!Q4+'Wall Volumes Cooperations'!P4</f>
        <v>0</v>
      </c>
      <c r="E14" s="183">
        <f>'Wall Volumes'!O4+'Wall Volumes Cooperations'!N4</f>
        <v>0</v>
      </c>
      <c r="F14" s="184"/>
      <c r="G14" s="185"/>
      <c r="J14" s="73"/>
    </row>
    <row r="15" spans="1:12">
      <c r="B15" s="74" t="s">
        <v>16</v>
      </c>
      <c r="C15" s="186">
        <f>'Volume Holds'!S4+'Volumen Holds Cooperations'!Q4</f>
        <v>0</v>
      </c>
      <c r="D15" s="187">
        <f>'Volume Holds'!V4+'Volumen Holds Cooperations'!T4</f>
        <v>0</v>
      </c>
      <c r="E15" s="188">
        <f>'Volume Holds'!T4+'Volumen Holds Cooperations'!R4</f>
        <v>0</v>
      </c>
      <c r="F15" s="189"/>
      <c r="G15" s="190"/>
      <c r="J15" s="73"/>
    </row>
    <row r="16" spans="1:12">
      <c r="B16" s="74" t="s">
        <v>17</v>
      </c>
      <c r="C16" s="186">
        <f>Macros!R4</f>
        <v>0</v>
      </c>
      <c r="D16" s="187">
        <f>Macros!U4</f>
        <v>0</v>
      </c>
      <c r="E16" s="188">
        <f>Macros!S4</f>
        <v>0</v>
      </c>
      <c r="F16" s="189"/>
      <c r="G16" s="190"/>
      <c r="J16" s="73"/>
    </row>
    <row r="17" spans="2:12">
      <c r="B17" s="66" t="s">
        <v>18</v>
      </c>
      <c r="C17" s="164">
        <f>'PU-Holds'!R4</f>
        <v>0</v>
      </c>
      <c r="D17" s="191">
        <f>'PU-Holds'!W4</f>
        <v>0</v>
      </c>
      <c r="E17" s="192">
        <f>'PU-Holds'!T4</f>
        <v>0</v>
      </c>
      <c r="F17" s="234" t="str">
        <f>"( "&amp;'PU-Holds'!S4&amp;" holds)"</f>
        <v>( 0 holds)</v>
      </c>
      <c r="G17" s="235"/>
      <c r="J17" s="73"/>
    </row>
    <row r="18" spans="2:12">
      <c r="B18" s="66" t="s">
        <v>19</v>
      </c>
      <c r="C18" s="164">
        <f>'DIY Kits'!N4</f>
        <v>0</v>
      </c>
      <c r="D18" s="191">
        <f>'DIY Kits'!Q4</f>
        <v>0</v>
      </c>
      <c r="E18" s="193">
        <f>'DIY Kits'!O4</f>
        <v>0</v>
      </c>
      <c r="F18" s="194"/>
      <c r="G18" s="195"/>
      <c r="J18" s="73"/>
    </row>
    <row r="19" spans="2:12" ht="15.95" thickBot="1">
      <c r="B19" s="75" t="s">
        <v>20</v>
      </c>
      <c r="C19" s="196">
        <f>Accessories!I8</f>
        <v>0</v>
      </c>
      <c r="D19" s="197">
        <f>Accessories!L8</f>
        <v>0</v>
      </c>
      <c r="E19" s="198">
        <f>Accessories!J8</f>
        <v>0</v>
      </c>
      <c r="F19" s="64"/>
      <c r="G19" s="199"/>
      <c r="I19" s="232"/>
      <c r="J19" s="233"/>
      <c r="K19" s="232"/>
      <c r="L19" s="232"/>
    </row>
    <row r="20" spans="2:12" ht="15.95" thickBot="1">
      <c r="B20" s="68" t="s">
        <v>21</v>
      </c>
      <c r="C20" s="200">
        <f>SUM(C14:C19)</f>
        <v>0</v>
      </c>
      <c r="D20" s="201">
        <f>SUM(D14:D19)</f>
        <v>0</v>
      </c>
      <c r="E20" s="202">
        <f>SUM(E14:E19)</f>
        <v>0</v>
      </c>
      <c r="F20" s="230" t="s">
        <v>22</v>
      </c>
      <c r="G20" s="231"/>
      <c r="I20" s="232"/>
      <c r="J20" s="233"/>
      <c r="K20" s="232"/>
      <c r="L20" s="232"/>
    </row>
    <row r="21" spans="2:12">
      <c r="B21" s="76"/>
      <c r="C21" s="189"/>
      <c r="D21" s="203"/>
      <c r="E21" s="204" t="s">
        <v>23</v>
      </c>
      <c r="F21" s="189" t="s">
        <v>24</v>
      </c>
      <c r="G21" s="190"/>
    </row>
    <row r="22" spans="2:12" ht="15.95" thickBot="1">
      <c r="B22" s="77"/>
      <c r="C22" s="205"/>
      <c r="D22" s="206"/>
      <c r="E22" s="207">
        <f>SUM(E20:E21)</f>
        <v>0</v>
      </c>
      <c r="F22" s="208" t="s">
        <v>25</v>
      </c>
      <c r="G22" s="209"/>
    </row>
  </sheetData>
  <sheetProtection algorithmName="SHA-512" hashValue="ihd5JQjYl+gJiVrBbjDAz3J/x0+1PQouNVjyqgy6nlBPcL4zoN0r/jX/ft5pH0oDnFdSZwWVywFHHNlpXIPvWQ==" saltValue="4ykJRejAdY83xLzJRJKueA==" spinCount="100000" sheet="1" objects="1" scenarios="1"/>
  <mergeCells count="32">
    <mergeCell ref="C4:F4"/>
    <mergeCell ref="G4:H4"/>
    <mergeCell ref="I4:L4"/>
    <mergeCell ref="B2:F2"/>
    <mergeCell ref="G2:L2"/>
    <mergeCell ref="C3:F3"/>
    <mergeCell ref="G3:H3"/>
    <mergeCell ref="I3:L3"/>
    <mergeCell ref="C5:F5"/>
    <mergeCell ref="G5:H5"/>
    <mergeCell ref="I5:L5"/>
    <mergeCell ref="C6:F6"/>
    <mergeCell ref="G6:H6"/>
    <mergeCell ref="I6:L6"/>
    <mergeCell ref="C7:F7"/>
    <mergeCell ref="G7:H7"/>
    <mergeCell ref="I7:L7"/>
    <mergeCell ref="C8:F8"/>
    <mergeCell ref="G8:H8"/>
    <mergeCell ref="I8:L8"/>
    <mergeCell ref="C9:F9"/>
    <mergeCell ref="G9:H9"/>
    <mergeCell ref="I9:L9"/>
    <mergeCell ref="C10:F10"/>
    <mergeCell ref="G10:H10"/>
    <mergeCell ref="I10:L10"/>
    <mergeCell ref="C11:F11"/>
    <mergeCell ref="F20:G20"/>
    <mergeCell ref="I19:I20"/>
    <mergeCell ref="J19:J20"/>
    <mergeCell ref="K19:L20"/>
    <mergeCell ref="F17:G17"/>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1D846-AA60-489F-A252-09B8F63FE076}">
  <sheetPr codeName="Tabelle2">
    <tabColor theme="7" tint="0.39997558519241921"/>
  </sheetPr>
  <dimension ref="B2:U135"/>
  <sheetViews>
    <sheetView showGridLines="0" zoomScaleNormal="100" workbookViewId="0">
      <pane xSplit="2" ySplit="5" topLeftCell="C107" activePane="bottomRight" state="frozen"/>
      <selection pane="bottomRight" activeCell="H102" sqref="H102"/>
      <selection pane="bottomLeft" activeCell="A6" sqref="A6"/>
      <selection pane="topRight" activeCell="C1" sqref="C1"/>
    </sheetView>
  </sheetViews>
  <sheetFormatPr defaultColWidth="11.42578125" defaultRowHeight="15"/>
  <cols>
    <col min="1" max="1" width="10.7109375"/>
    <col min="2" max="2" width="32.140625" customWidth="1"/>
    <col min="3" max="3" width="12.42578125" customWidth="1"/>
    <col min="4" max="13" width="12.28515625" customWidth="1"/>
    <col min="14" max="14" width="8.42578125" bestFit="1" customWidth="1"/>
    <col min="15" max="15" width="17.42578125" customWidth="1"/>
    <col min="16" max="16" width="22.42578125" bestFit="1" customWidth="1"/>
    <col min="17" max="17" width="11.42578125" customWidth="1"/>
    <col min="18" max="18" width="10.7109375"/>
    <col min="19" max="19" width="18.28515625" bestFit="1" customWidth="1"/>
    <col min="20" max="20" width="11.42578125" customWidth="1"/>
    <col min="21" max="21" width="9.42578125" style="141" customWidth="1"/>
    <col min="22" max="121" width="10.7109375"/>
  </cols>
  <sheetData>
    <row r="2" spans="2:21" ht="32.1">
      <c r="B2" s="1" t="s">
        <v>26</v>
      </c>
      <c r="C2" s="2" t="s">
        <v>14</v>
      </c>
      <c r="D2" s="137" t="s">
        <v>27</v>
      </c>
      <c r="E2" s="97" t="s">
        <v>28</v>
      </c>
      <c r="F2" s="98" t="s">
        <v>29</v>
      </c>
      <c r="G2" s="174" t="s">
        <v>30</v>
      </c>
      <c r="H2" s="99" t="s">
        <v>31</v>
      </c>
      <c r="I2" s="100" t="s">
        <v>32</v>
      </c>
      <c r="J2" s="101" t="s">
        <v>33</v>
      </c>
      <c r="K2" s="151" t="s">
        <v>34</v>
      </c>
      <c r="L2" s="151" t="s">
        <v>34</v>
      </c>
      <c r="M2" s="151" t="s">
        <v>34</v>
      </c>
      <c r="N2" s="2" t="s">
        <v>35</v>
      </c>
      <c r="O2" s="2" t="s">
        <v>36</v>
      </c>
      <c r="P2" s="2" t="s">
        <v>37</v>
      </c>
      <c r="Q2" s="3" t="s">
        <v>13</v>
      </c>
    </row>
    <row r="3" spans="2:21">
      <c r="B3" s="94"/>
      <c r="C3" s="94"/>
      <c r="D3" s="106" t="s">
        <v>38</v>
      </c>
      <c r="E3" s="106">
        <v>10014</v>
      </c>
      <c r="F3" s="106">
        <v>10025</v>
      </c>
      <c r="G3" s="106">
        <v>10190</v>
      </c>
      <c r="H3" s="106">
        <v>10035</v>
      </c>
      <c r="I3" s="106">
        <v>10054</v>
      </c>
      <c r="J3" s="106">
        <v>10063</v>
      </c>
      <c r="K3" s="123" t="str">
        <f>_xlfn.XLOOKUP(K2,T7:T73,U7:U73,"No selection")</f>
        <v>No selection</v>
      </c>
      <c r="L3" s="123" t="str">
        <f>_xlfn.XLOOKUP(L2,T7:T70,U7:U70,"No selection")</f>
        <v>No selection</v>
      </c>
      <c r="M3" s="123" t="str">
        <f>_xlfn.XLOOKUP(M2,T7:T70,U7:U70,"No selection")</f>
        <v>No selection</v>
      </c>
      <c r="N3" s="94"/>
      <c r="O3" s="94"/>
      <c r="P3" s="94"/>
      <c r="Q3" s="94"/>
    </row>
    <row r="4" spans="2:21" ht="15.95">
      <c r="B4" s="61" t="s">
        <v>21</v>
      </c>
      <c r="C4" s="94"/>
      <c r="D4" s="210">
        <f>SUM(Tabelle1[Spalte13])</f>
        <v>0</v>
      </c>
      <c r="E4" s="210">
        <f>SUM(Tabelle1[Spalte14])</f>
        <v>0</v>
      </c>
      <c r="F4" s="210">
        <f>SUM(Tabelle1[Spalte15])</f>
        <v>0</v>
      </c>
      <c r="G4" s="210">
        <f>SUM(Tabelle1[Spalte152])</f>
        <v>0</v>
      </c>
      <c r="H4" s="210">
        <f>SUM(Tabelle1[Spalte16])</f>
        <v>0</v>
      </c>
      <c r="I4" s="210">
        <f>SUM(Tabelle1[Spalte17])</f>
        <v>0</v>
      </c>
      <c r="J4" s="210">
        <f>SUM(Tabelle1[Spalte18])</f>
        <v>0</v>
      </c>
      <c r="K4" s="210">
        <f>SUM(Tabelle1[Spalte19])</f>
        <v>0</v>
      </c>
      <c r="L4" s="210">
        <f>SUM(Tabelle1[Spalte110])</f>
        <v>0</v>
      </c>
      <c r="M4" s="210">
        <f>SUM(Tabelle1[Spalte111])</f>
        <v>0</v>
      </c>
      <c r="N4" s="210">
        <f>SUM(Tabelle1[Spalte112])</f>
        <v>0</v>
      </c>
      <c r="O4" s="211">
        <f>SUM(Tabelle1[Spalte113])</f>
        <v>0</v>
      </c>
      <c r="P4" s="94"/>
      <c r="Q4" s="214">
        <f>SUMPRODUCT(Tabelle1[Spalte115],Tabelle1[Spalte112])</f>
        <v>0</v>
      </c>
    </row>
    <row r="5" spans="2:21">
      <c r="B5" s="95"/>
      <c r="C5" s="95"/>
      <c r="D5" s="95"/>
      <c r="E5" s="95"/>
      <c r="F5" s="95"/>
      <c r="G5" s="95"/>
      <c r="H5" s="95"/>
      <c r="I5" s="95"/>
      <c r="J5" s="95"/>
      <c r="K5" s="95"/>
      <c r="L5" s="95"/>
      <c r="M5" s="95"/>
      <c r="N5" s="95"/>
      <c r="O5" s="95"/>
      <c r="P5" s="95"/>
      <c r="Q5" s="95"/>
    </row>
    <row r="6" spans="2:21">
      <c r="B6" s="96" t="s">
        <v>39</v>
      </c>
      <c r="C6" s="96" t="s">
        <v>40</v>
      </c>
      <c r="D6" s="96" t="s">
        <v>41</v>
      </c>
      <c r="E6" s="96" t="s">
        <v>42</v>
      </c>
      <c r="F6" s="96" t="s">
        <v>43</v>
      </c>
      <c r="G6" s="96" t="s">
        <v>44</v>
      </c>
      <c r="H6" s="96" t="s">
        <v>45</v>
      </c>
      <c r="I6" s="96" t="s">
        <v>46</v>
      </c>
      <c r="J6" s="96" t="s">
        <v>47</v>
      </c>
      <c r="K6" s="96" t="s">
        <v>48</v>
      </c>
      <c r="L6" s="96" t="s">
        <v>49</v>
      </c>
      <c r="M6" s="96" t="s">
        <v>50</v>
      </c>
      <c r="N6" s="96" t="s">
        <v>51</v>
      </c>
      <c r="O6" s="96" t="s">
        <v>52</v>
      </c>
      <c r="P6" s="96" t="s">
        <v>53</v>
      </c>
      <c r="Q6" s="96" t="s">
        <v>54</v>
      </c>
      <c r="S6" s="124" t="s">
        <v>34</v>
      </c>
      <c r="T6" s="125" t="s">
        <v>34</v>
      </c>
      <c r="U6" s="141" t="s">
        <v>55</v>
      </c>
    </row>
    <row r="7" spans="2:21">
      <c r="B7" s="4" t="s">
        <v>56</v>
      </c>
      <c r="C7" s="62"/>
      <c r="D7" s="5"/>
      <c r="E7" s="5"/>
      <c r="F7" s="5"/>
      <c r="G7" s="5"/>
      <c r="H7" s="5"/>
      <c r="I7" s="5"/>
      <c r="J7" s="5"/>
      <c r="K7" s="5"/>
      <c r="L7" s="5"/>
      <c r="M7" s="5"/>
      <c r="N7" s="5"/>
      <c r="O7" s="62"/>
      <c r="P7" s="5"/>
      <c r="Q7" s="5"/>
      <c r="S7" s="7" t="s">
        <v>57</v>
      </c>
      <c r="T7" s="7" t="s">
        <v>58</v>
      </c>
      <c r="U7" s="141" t="s">
        <v>59</v>
      </c>
    </row>
    <row r="8" spans="2:21">
      <c r="B8" s="170" t="s">
        <v>60</v>
      </c>
      <c r="C8" s="62">
        <v>47.5</v>
      </c>
      <c r="D8" s="58"/>
      <c r="E8" s="58"/>
      <c r="F8" s="58"/>
      <c r="G8" s="58"/>
      <c r="H8" s="58"/>
      <c r="I8" s="58"/>
      <c r="J8" s="58"/>
      <c r="K8" s="58"/>
      <c r="L8" s="58"/>
      <c r="M8" s="58"/>
      <c r="N8" s="164">
        <f>SUM(Tabelle1[[#This Row],[Spalte13]:[Spalte111]])</f>
        <v>0</v>
      </c>
      <c r="O8" s="212">
        <f>Tabelle1[[#This Row],[Spalte112]]*Tabelle1[[#This Row],[Spalte12]]</f>
        <v>0</v>
      </c>
      <c r="P8" s="59" t="s">
        <v>61</v>
      </c>
      <c r="Q8" s="60">
        <v>0.83750000000000002</v>
      </c>
      <c r="S8" s="8" t="s">
        <v>62</v>
      </c>
      <c r="T8" s="8" t="s">
        <v>63</v>
      </c>
      <c r="U8" s="141" t="s">
        <v>64</v>
      </c>
    </row>
    <row r="9" spans="2:21">
      <c r="B9" s="170" t="s">
        <v>65</v>
      </c>
      <c r="C9" s="62">
        <v>72.5</v>
      </c>
      <c r="D9" s="58"/>
      <c r="E9" s="58"/>
      <c r="F9" s="58"/>
      <c r="G9" s="58"/>
      <c r="H9" s="58"/>
      <c r="I9" s="58"/>
      <c r="J9" s="58"/>
      <c r="K9" s="58"/>
      <c r="L9" s="58"/>
      <c r="M9" s="58"/>
      <c r="N9" s="164">
        <f>SUM(Tabelle1[[#This Row],[Spalte13]:[Spalte111]])</f>
        <v>0</v>
      </c>
      <c r="O9" s="212">
        <f>Tabelle1[[#This Row],[Spalte112]]*Tabelle1[[#This Row],[Spalte12]]</f>
        <v>0</v>
      </c>
      <c r="P9" s="59" t="s">
        <v>66</v>
      </c>
      <c r="Q9" s="60">
        <v>1.5</v>
      </c>
      <c r="S9" s="9" t="s">
        <v>67</v>
      </c>
      <c r="T9" s="9" t="s">
        <v>68</v>
      </c>
      <c r="U9" s="141" t="s">
        <v>69</v>
      </c>
    </row>
    <row r="10" spans="2:21">
      <c r="B10" s="170" t="s">
        <v>70</v>
      </c>
      <c r="C10" s="62">
        <v>125</v>
      </c>
      <c r="D10" s="58"/>
      <c r="E10" s="58"/>
      <c r="F10" s="58"/>
      <c r="G10" s="58"/>
      <c r="H10" s="58"/>
      <c r="I10" s="58"/>
      <c r="J10" s="58"/>
      <c r="K10" s="58"/>
      <c r="L10" s="58"/>
      <c r="M10" s="58"/>
      <c r="N10" s="164">
        <f>SUM(Tabelle1[[#This Row],[Spalte13]:[Spalte111]])</f>
        <v>0</v>
      </c>
      <c r="O10" s="212">
        <f>Tabelle1[[#This Row],[Spalte112]]*Tabelle1[[#This Row],[Spalte12]]</f>
        <v>0</v>
      </c>
      <c r="P10" s="59" t="s">
        <v>71</v>
      </c>
      <c r="Q10" s="60">
        <v>3.375</v>
      </c>
      <c r="S10" s="10" t="s">
        <v>72</v>
      </c>
      <c r="T10" s="10" t="s">
        <v>73</v>
      </c>
      <c r="U10" s="141" t="s">
        <v>74</v>
      </c>
    </row>
    <row r="11" spans="2:21">
      <c r="B11" s="170" t="s">
        <v>75</v>
      </c>
      <c r="C11" s="62">
        <v>210</v>
      </c>
      <c r="D11" s="58"/>
      <c r="E11" s="58"/>
      <c r="F11" s="58"/>
      <c r="G11" s="58"/>
      <c r="H11" s="58"/>
      <c r="I11" s="58"/>
      <c r="J11" s="58"/>
      <c r="K11" s="58"/>
      <c r="L11" s="58"/>
      <c r="M11" s="58"/>
      <c r="N11" s="164">
        <f>SUM(Tabelle1[[#This Row],[Spalte13]:[Spalte111]])</f>
        <v>0</v>
      </c>
      <c r="O11" s="212">
        <f>Tabelle1[[#This Row],[Spalte112]]*Tabelle1[[#This Row],[Spalte12]]</f>
        <v>0</v>
      </c>
      <c r="P11" s="59" t="s">
        <v>76</v>
      </c>
      <c r="Q11" s="60">
        <v>6.25</v>
      </c>
      <c r="S11" s="11" t="s">
        <v>77</v>
      </c>
      <c r="T11" s="11" t="s">
        <v>78</v>
      </c>
      <c r="U11" s="141" t="s">
        <v>79</v>
      </c>
    </row>
    <row r="12" spans="2:21">
      <c r="B12" s="170" t="s">
        <v>80</v>
      </c>
      <c r="C12" s="62">
        <v>420</v>
      </c>
      <c r="D12" s="58"/>
      <c r="E12" s="58"/>
      <c r="F12" s="58"/>
      <c r="G12" s="58"/>
      <c r="H12" s="58"/>
      <c r="I12" s="58"/>
      <c r="J12" s="58"/>
      <c r="K12" s="58"/>
      <c r="L12" s="58"/>
      <c r="M12" s="58"/>
      <c r="N12" s="164">
        <f>SUM(Tabelle1[[#This Row],[Spalte13]:[Spalte111]])</f>
        <v>0</v>
      </c>
      <c r="O12" s="212">
        <f>Tabelle1[[#This Row],[Spalte112]]*Tabelle1[[#This Row],[Spalte12]]</f>
        <v>0</v>
      </c>
      <c r="P12" s="59" t="s">
        <v>81</v>
      </c>
      <c r="Q12" s="60">
        <v>14.625</v>
      </c>
      <c r="S12" s="105" t="s">
        <v>82</v>
      </c>
      <c r="T12" s="105" t="s">
        <v>83</v>
      </c>
      <c r="U12" s="141" t="s">
        <v>84</v>
      </c>
    </row>
    <row r="13" spans="2:21">
      <c r="B13" s="170" t="s">
        <v>85</v>
      </c>
      <c r="C13" s="62">
        <v>62.5</v>
      </c>
      <c r="D13" s="58"/>
      <c r="E13" s="58"/>
      <c r="F13" s="58"/>
      <c r="G13" s="58"/>
      <c r="H13" s="58"/>
      <c r="I13" s="58"/>
      <c r="J13" s="58"/>
      <c r="K13" s="58"/>
      <c r="L13" s="58"/>
      <c r="M13" s="58"/>
      <c r="N13" s="164">
        <f>SUM(Tabelle1[[#This Row],[Spalte13]:[Spalte111]])</f>
        <v>0</v>
      </c>
      <c r="O13" s="212">
        <f>Tabelle1[[#This Row],[Spalte112]]*Tabelle1[[#This Row],[Spalte12]]</f>
        <v>0</v>
      </c>
      <c r="P13" s="59" t="s">
        <v>86</v>
      </c>
      <c r="Q13" s="60">
        <v>1.25</v>
      </c>
      <c r="S13" s="12" t="s">
        <v>87</v>
      </c>
      <c r="T13" s="12" t="s">
        <v>88</v>
      </c>
      <c r="U13" s="141" t="s">
        <v>89</v>
      </c>
    </row>
    <row r="14" spans="2:21">
      <c r="B14" s="170" t="s">
        <v>90</v>
      </c>
      <c r="C14" s="62">
        <v>105</v>
      </c>
      <c r="D14" s="58"/>
      <c r="E14" s="58"/>
      <c r="F14" s="58"/>
      <c r="G14" s="58"/>
      <c r="H14" s="58"/>
      <c r="I14" s="58"/>
      <c r="J14" s="58"/>
      <c r="K14" s="58"/>
      <c r="L14" s="58"/>
      <c r="M14" s="58"/>
      <c r="N14" s="164">
        <f>SUM(Tabelle1[[#This Row],[Spalte13]:[Spalte111]])</f>
        <v>0</v>
      </c>
      <c r="O14" s="212">
        <f>Tabelle1[[#This Row],[Spalte112]]*Tabelle1[[#This Row],[Spalte12]]</f>
        <v>0</v>
      </c>
      <c r="P14" s="59" t="s">
        <v>91</v>
      </c>
      <c r="Q14" s="60">
        <v>2.625</v>
      </c>
      <c r="S14" s="13" t="s">
        <v>92</v>
      </c>
      <c r="T14" s="13" t="s">
        <v>93</v>
      </c>
      <c r="U14" s="141" t="s">
        <v>94</v>
      </c>
    </row>
    <row r="15" spans="2:21">
      <c r="B15" s="170" t="s">
        <v>95</v>
      </c>
      <c r="C15" s="62">
        <v>167.5</v>
      </c>
      <c r="D15" s="58"/>
      <c r="E15" s="58"/>
      <c r="F15" s="58"/>
      <c r="G15" s="58"/>
      <c r="H15" s="58"/>
      <c r="I15" s="58"/>
      <c r="J15" s="58"/>
      <c r="K15" s="58"/>
      <c r="L15" s="58"/>
      <c r="M15" s="58"/>
      <c r="N15" s="164">
        <f>SUM(Tabelle1[[#This Row],[Spalte13]:[Spalte111]])</f>
        <v>0</v>
      </c>
      <c r="O15" s="212">
        <f>Tabelle1[[#This Row],[Spalte112]]*Tabelle1[[#This Row],[Spalte12]]</f>
        <v>0</v>
      </c>
      <c r="P15" s="59" t="s">
        <v>96</v>
      </c>
      <c r="Q15" s="60">
        <v>4.625</v>
      </c>
      <c r="S15" s="14" t="s">
        <v>97</v>
      </c>
      <c r="T15" s="14" t="s">
        <v>98</v>
      </c>
      <c r="U15" s="141">
        <v>10119</v>
      </c>
    </row>
    <row r="16" spans="2:21">
      <c r="B16" s="170" t="s">
        <v>99</v>
      </c>
      <c r="C16" s="62">
        <v>350</v>
      </c>
      <c r="D16" s="58"/>
      <c r="E16" s="58"/>
      <c r="F16" s="58"/>
      <c r="G16" s="58"/>
      <c r="H16" s="58"/>
      <c r="I16" s="58"/>
      <c r="J16" s="58"/>
      <c r="K16" s="58"/>
      <c r="L16" s="58"/>
      <c r="M16" s="58"/>
      <c r="N16" s="164">
        <f>SUM(Tabelle1[[#This Row],[Spalte13]:[Spalte111]])</f>
        <v>0</v>
      </c>
      <c r="O16" s="212">
        <f>Tabelle1[[#This Row],[Spalte112]]*Tabelle1[[#This Row],[Spalte12]]</f>
        <v>0</v>
      </c>
      <c r="P16" s="59" t="s">
        <v>100</v>
      </c>
      <c r="Q16" s="60">
        <v>11.375</v>
      </c>
      <c r="S16" s="15" t="s">
        <v>101</v>
      </c>
      <c r="T16" s="15" t="s">
        <v>102</v>
      </c>
      <c r="U16" s="141" t="s">
        <v>103</v>
      </c>
    </row>
    <row r="17" spans="2:21">
      <c r="B17" s="170" t="s">
        <v>104</v>
      </c>
      <c r="C17" s="62">
        <v>95</v>
      </c>
      <c r="D17" s="58"/>
      <c r="E17" s="58"/>
      <c r="F17" s="58"/>
      <c r="G17" s="58"/>
      <c r="H17" s="58"/>
      <c r="I17" s="58"/>
      <c r="J17" s="58"/>
      <c r="K17" s="58"/>
      <c r="L17" s="58"/>
      <c r="M17" s="58"/>
      <c r="N17" s="164">
        <f>SUM(Tabelle1[[#This Row],[Spalte13]:[Spalte111]])</f>
        <v>0</v>
      </c>
      <c r="O17" s="212">
        <f>Tabelle1[[#This Row],[Spalte112]]*Tabelle1[[#This Row],[Spalte12]]</f>
        <v>0</v>
      </c>
      <c r="P17" s="59" t="s">
        <v>105</v>
      </c>
      <c r="Q17" s="60">
        <v>2.25</v>
      </c>
      <c r="S17" s="16" t="s">
        <v>106</v>
      </c>
      <c r="T17" s="16" t="s">
        <v>107</v>
      </c>
      <c r="U17" s="141" t="s">
        <v>108</v>
      </c>
    </row>
    <row r="18" spans="2:21">
      <c r="B18" s="170" t="s">
        <v>109</v>
      </c>
      <c r="C18" s="62">
        <v>147.5</v>
      </c>
      <c r="D18" s="58"/>
      <c r="E18" s="58"/>
      <c r="F18" s="58"/>
      <c r="G18" s="58"/>
      <c r="H18" s="58"/>
      <c r="I18" s="58"/>
      <c r="J18" s="58"/>
      <c r="K18" s="58"/>
      <c r="L18" s="58"/>
      <c r="M18" s="58"/>
      <c r="N18" s="164">
        <f>SUM(Tabelle1[[#This Row],[Spalte13]:[Spalte111]])</f>
        <v>0</v>
      </c>
      <c r="O18" s="212">
        <f>Tabelle1[[#This Row],[Spalte112]]*Tabelle1[[#This Row],[Spalte12]]</f>
        <v>0</v>
      </c>
      <c r="P18" s="59" t="s">
        <v>110</v>
      </c>
      <c r="Q18" s="60">
        <v>4</v>
      </c>
      <c r="S18" s="17" t="s">
        <v>111</v>
      </c>
      <c r="T18" s="17" t="s">
        <v>112</v>
      </c>
      <c r="U18" s="141" t="s">
        <v>113</v>
      </c>
    </row>
    <row r="19" spans="2:21">
      <c r="B19" s="170" t="s">
        <v>114</v>
      </c>
      <c r="C19" s="62">
        <v>310</v>
      </c>
      <c r="D19" s="58"/>
      <c r="E19" s="58"/>
      <c r="F19" s="58"/>
      <c r="G19" s="58"/>
      <c r="H19" s="58"/>
      <c r="I19" s="58"/>
      <c r="J19" s="58"/>
      <c r="K19" s="58"/>
      <c r="L19" s="58"/>
      <c r="M19" s="58"/>
      <c r="N19" s="164">
        <f>SUM(Tabelle1[[#This Row],[Spalte13]:[Spalte111]])</f>
        <v>0</v>
      </c>
      <c r="O19" s="212">
        <f>Tabelle1[[#This Row],[Spalte112]]*Tabelle1[[#This Row],[Spalte12]]</f>
        <v>0</v>
      </c>
      <c r="P19" s="59" t="s">
        <v>115</v>
      </c>
      <c r="Q19" s="60">
        <v>9.75</v>
      </c>
      <c r="S19" s="18" t="s">
        <v>116</v>
      </c>
      <c r="T19" s="18" t="s">
        <v>117</v>
      </c>
      <c r="U19" s="141" t="s">
        <v>118</v>
      </c>
    </row>
    <row r="20" spans="2:21">
      <c r="B20" s="170" t="s">
        <v>119</v>
      </c>
      <c r="C20" s="62">
        <v>687.5</v>
      </c>
      <c r="D20" s="58"/>
      <c r="E20" s="58"/>
      <c r="F20" s="58"/>
      <c r="G20" s="58"/>
      <c r="H20" s="58"/>
      <c r="I20" s="58"/>
      <c r="J20" s="58"/>
      <c r="K20" s="58"/>
      <c r="L20" s="58"/>
      <c r="M20" s="58"/>
      <c r="N20" s="164">
        <f>SUM(Tabelle1[[#This Row],[Spalte13]:[Spalte111]])</f>
        <v>0</v>
      </c>
      <c r="O20" s="212">
        <f>Tabelle1[[#This Row],[Spalte112]]*Tabelle1[[#This Row],[Spalte12]]</f>
        <v>0</v>
      </c>
      <c r="P20" s="59" t="s">
        <v>120</v>
      </c>
      <c r="Q20" s="60">
        <v>25</v>
      </c>
      <c r="S20" s="107" t="s">
        <v>121</v>
      </c>
      <c r="T20" s="107" t="s">
        <v>122</v>
      </c>
      <c r="U20" s="141" t="s">
        <v>123</v>
      </c>
    </row>
    <row r="21" spans="2:21">
      <c r="B21" s="170" t="s">
        <v>124</v>
      </c>
      <c r="C21" s="62">
        <v>105</v>
      </c>
      <c r="D21" s="58"/>
      <c r="E21" s="58"/>
      <c r="F21" s="58"/>
      <c r="G21" s="58"/>
      <c r="H21" s="58"/>
      <c r="I21" s="58"/>
      <c r="J21" s="58"/>
      <c r="K21" s="58"/>
      <c r="L21" s="58"/>
      <c r="M21" s="58"/>
      <c r="N21" s="164">
        <f>SUM(Tabelle1[[#This Row],[Spalte13]:[Spalte111]])</f>
        <v>0</v>
      </c>
      <c r="O21" s="212">
        <f>Tabelle1[[#This Row],[Spalte112]]*Tabelle1[[#This Row],[Spalte12]]</f>
        <v>0</v>
      </c>
      <c r="P21" s="59" t="s">
        <v>125</v>
      </c>
      <c r="Q21" s="60">
        <v>2.75</v>
      </c>
      <c r="S21" s="19" t="s">
        <v>126</v>
      </c>
      <c r="T21" s="19" t="s">
        <v>127</v>
      </c>
      <c r="U21" s="141">
        <v>10020</v>
      </c>
    </row>
    <row r="22" spans="2:21">
      <c r="B22" s="170" t="s">
        <v>128</v>
      </c>
      <c r="C22" s="62">
        <v>105</v>
      </c>
      <c r="D22" s="58"/>
      <c r="E22" s="58"/>
      <c r="F22" s="58"/>
      <c r="G22" s="58"/>
      <c r="H22" s="58"/>
      <c r="I22" s="58"/>
      <c r="J22" s="58"/>
      <c r="K22" s="58"/>
      <c r="L22" s="58"/>
      <c r="M22" s="58"/>
      <c r="N22" s="164">
        <f>SUM(Tabelle1[[#This Row],[Spalte13]:[Spalte111]])</f>
        <v>0</v>
      </c>
      <c r="O22" s="212">
        <f>Tabelle1[[#This Row],[Spalte112]]*Tabelle1[[#This Row],[Spalte12]]</f>
        <v>0</v>
      </c>
      <c r="P22" s="59" t="s">
        <v>129</v>
      </c>
      <c r="Q22" s="60">
        <v>2.75</v>
      </c>
      <c r="S22" s="20" t="s">
        <v>130</v>
      </c>
      <c r="T22" s="20" t="s">
        <v>131</v>
      </c>
      <c r="U22" s="141" t="s">
        <v>132</v>
      </c>
    </row>
    <row r="23" spans="2:21">
      <c r="B23" s="170" t="s">
        <v>133</v>
      </c>
      <c r="C23" s="62">
        <v>325</v>
      </c>
      <c r="D23" s="58"/>
      <c r="E23" s="58"/>
      <c r="F23" s="58"/>
      <c r="G23" s="58"/>
      <c r="H23" s="58"/>
      <c r="I23" s="58"/>
      <c r="J23" s="58"/>
      <c r="K23" s="58"/>
      <c r="L23" s="58"/>
      <c r="M23" s="58"/>
      <c r="N23" s="164">
        <f>SUM(Tabelle1[[#This Row],[Spalte13]:[Spalte111]])</f>
        <v>0</v>
      </c>
      <c r="O23" s="212">
        <f>Tabelle1[[#This Row],[Spalte112]]*Tabelle1[[#This Row],[Spalte12]]</f>
        <v>0</v>
      </c>
      <c r="P23" s="59" t="s">
        <v>134</v>
      </c>
      <c r="Q23" s="60">
        <v>11</v>
      </c>
      <c r="S23" s="21" t="s">
        <v>135</v>
      </c>
      <c r="T23" s="21" t="s">
        <v>136</v>
      </c>
      <c r="U23" s="141" t="s">
        <v>137</v>
      </c>
    </row>
    <row r="24" spans="2:21">
      <c r="B24" s="170" t="s">
        <v>138</v>
      </c>
      <c r="C24" s="62">
        <v>325</v>
      </c>
      <c r="D24" s="58"/>
      <c r="E24" s="58"/>
      <c r="F24" s="58"/>
      <c r="G24" s="58"/>
      <c r="H24" s="58"/>
      <c r="I24" s="58"/>
      <c r="J24" s="58"/>
      <c r="K24" s="58"/>
      <c r="L24" s="58"/>
      <c r="M24" s="58"/>
      <c r="N24" s="164">
        <f>SUM(Tabelle1[[#This Row],[Spalte13]:[Spalte111]])</f>
        <v>0</v>
      </c>
      <c r="O24" s="212">
        <f>Tabelle1[[#This Row],[Spalte112]]*Tabelle1[[#This Row],[Spalte12]]</f>
        <v>0</v>
      </c>
      <c r="P24" s="59" t="s">
        <v>139</v>
      </c>
      <c r="Q24" s="60">
        <v>11</v>
      </c>
      <c r="S24" s="108" t="s">
        <v>140</v>
      </c>
      <c r="T24" s="108" t="s">
        <v>141</v>
      </c>
      <c r="U24" s="141" t="s">
        <v>142</v>
      </c>
    </row>
    <row r="25" spans="2:21">
      <c r="B25" s="170" t="s">
        <v>143</v>
      </c>
      <c r="C25" s="62">
        <v>80</v>
      </c>
      <c r="D25" s="58"/>
      <c r="E25" s="58"/>
      <c r="F25" s="58"/>
      <c r="G25" s="58"/>
      <c r="H25" s="58"/>
      <c r="I25" s="58"/>
      <c r="J25" s="58"/>
      <c r="K25" s="58"/>
      <c r="L25" s="58"/>
      <c r="M25" s="58"/>
      <c r="N25" s="164">
        <f>SUM(Tabelle1[[#This Row],[Spalte13]:[Spalte111]])</f>
        <v>0</v>
      </c>
      <c r="O25" s="212">
        <f>Tabelle1[[#This Row],[Spalte112]]*Tabelle1[[#This Row],[Spalte12]]</f>
        <v>0</v>
      </c>
      <c r="P25" s="59" t="s">
        <v>144</v>
      </c>
      <c r="Q25" s="60">
        <v>1.5874999999999999</v>
      </c>
      <c r="S25" s="22" t="s">
        <v>145</v>
      </c>
      <c r="T25" s="22" t="s">
        <v>146</v>
      </c>
      <c r="U25" s="141" t="s">
        <v>147</v>
      </c>
    </row>
    <row r="26" spans="2:21">
      <c r="B26" s="170" t="s">
        <v>148</v>
      </c>
      <c r="C26" s="62">
        <v>165</v>
      </c>
      <c r="D26" s="58"/>
      <c r="E26" s="58"/>
      <c r="F26" s="58"/>
      <c r="G26" s="58"/>
      <c r="H26" s="58"/>
      <c r="I26" s="58"/>
      <c r="J26" s="58"/>
      <c r="K26" s="58"/>
      <c r="L26" s="58"/>
      <c r="M26" s="58"/>
      <c r="N26" s="164">
        <f>SUM(Tabelle1[[#This Row],[Spalte13]:[Spalte111]])</f>
        <v>0</v>
      </c>
      <c r="O26" s="212">
        <f>Tabelle1[[#This Row],[Spalte112]]*Tabelle1[[#This Row],[Spalte12]]</f>
        <v>0</v>
      </c>
      <c r="P26" s="59" t="s">
        <v>149</v>
      </c>
      <c r="Q26" s="60">
        <v>4.2752499999999998</v>
      </c>
      <c r="S26" s="23" t="s">
        <v>150</v>
      </c>
      <c r="T26" s="23" t="s">
        <v>151</v>
      </c>
      <c r="U26" s="141" t="s">
        <v>152</v>
      </c>
    </row>
    <row r="27" spans="2:21">
      <c r="B27" s="170" t="s">
        <v>153</v>
      </c>
      <c r="C27" s="62">
        <v>377.5</v>
      </c>
      <c r="D27" s="58"/>
      <c r="E27" s="58"/>
      <c r="F27" s="58"/>
      <c r="G27" s="58"/>
      <c r="H27" s="58"/>
      <c r="I27" s="58"/>
      <c r="J27" s="58"/>
      <c r="K27" s="58"/>
      <c r="L27" s="58"/>
      <c r="M27" s="58"/>
      <c r="N27" s="164">
        <f>SUM(Tabelle1[[#This Row],[Spalte13]:[Spalte111]])</f>
        <v>0</v>
      </c>
      <c r="O27" s="212">
        <f>Tabelle1[[#This Row],[Spalte112]]*Tabelle1[[#This Row],[Spalte12]]</f>
        <v>0</v>
      </c>
      <c r="P27" s="59" t="s">
        <v>154</v>
      </c>
      <c r="Q27" s="60">
        <v>11.9925</v>
      </c>
      <c r="S27" s="109" t="s">
        <v>155</v>
      </c>
      <c r="T27" s="109" t="s">
        <v>156</v>
      </c>
      <c r="U27" s="141" t="s">
        <v>157</v>
      </c>
    </row>
    <row r="28" spans="2:21">
      <c r="B28" s="170" t="s">
        <v>158</v>
      </c>
      <c r="C28" s="62">
        <v>752.5</v>
      </c>
      <c r="D28" s="58"/>
      <c r="E28" s="58"/>
      <c r="F28" s="58"/>
      <c r="G28" s="58"/>
      <c r="H28" s="58"/>
      <c r="I28" s="58"/>
      <c r="J28" s="58"/>
      <c r="K28" s="58"/>
      <c r="L28" s="58"/>
      <c r="M28" s="58"/>
      <c r="N28" s="164">
        <f>SUM(Tabelle1[[#This Row],[Spalte13]:[Spalte111]])</f>
        <v>0</v>
      </c>
      <c r="O28" s="212">
        <f>Tabelle1[[#This Row],[Spalte112]]*Tabelle1[[#This Row],[Spalte12]]</f>
        <v>0</v>
      </c>
      <c r="P28" s="59" t="s">
        <v>159</v>
      </c>
      <c r="Q28" s="60">
        <v>27.125</v>
      </c>
      <c r="S28" s="24" t="s">
        <v>160</v>
      </c>
      <c r="T28" s="24" t="s">
        <v>161</v>
      </c>
      <c r="U28" s="141" t="s">
        <v>162</v>
      </c>
    </row>
    <row r="29" spans="2:21">
      <c r="B29" s="170" t="s">
        <v>163</v>
      </c>
      <c r="C29" s="62">
        <v>1172.5</v>
      </c>
      <c r="D29" s="58"/>
      <c r="E29" s="58"/>
      <c r="F29" s="58"/>
      <c r="G29" s="58"/>
      <c r="H29" s="58"/>
      <c r="I29" s="58"/>
      <c r="J29" s="58"/>
      <c r="K29" s="58"/>
      <c r="L29" s="58"/>
      <c r="M29" s="58"/>
      <c r="N29" s="164">
        <f>SUM(Tabelle1[[#This Row],[Spalte13]:[Spalte111]])</f>
        <v>0</v>
      </c>
      <c r="O29" s="212">
        <f>Tabelle1[[#This Row],[Spalte112]]*Tabelle1[[#This Row],[Spalte12]]</f>
        <v>0</v>
      </c>
      <c r="P29" s="59" t="s">
        <v>164</v>
      </c>
      <c r="Q29" s="60">
        <v>43.75</v>
      </c>
      <c r="S29" s="25" t="s">
        <v>165</v>
      </c>
      <c r="T29" s="25" t="s">
        <v>166</v>
      </c>
      <c r="U29" s="141">
        <v>10065</v>
      </c>
    </row>
    <row r="30" spans="2:21">
      <c r="B30" s="170" t="s">
        <v>167</v>
      </c>
      <c r="C30" s="62">
        <v>365</v>
      </c>
      <c r="D30" s="58"/>
      <c r="E30" s="58"/>
      <c r="F30" s="58"/>
      <c r="G30" s="58"/>
      <c r="H30" s="58"/>
      <c r="I30" s="58"/>
      <c r="J30" s="58"/>
      <c r="K30" s="58"/>
      <c r="L30" s="58"/>
      <c r="M30" s="58"/>
      <c r="N30" s="164">
        <f>SUM(Tabelle1[[#This Row],[Spalte13]:[Spalte111]])</f>
        <v>0</v>
      </c>
      <c r="O30" s="212">
        <f>Tabelle1[[#This Row],[Spalte112]]*Tabelle1[[#This Row],[Spalte12]]</f>
        <v>0</v>
      </c>
      <c r="P30" s="59" t="s">
        <v>168</v>
      </c>
      <c r="Q30" s="60">
        <v>9.5</v>
      </c>
      <c r="S30" s="26" t="s">
        <v>169</v>
      </c>
      <c r="T30" s="26" t="s">
        <v>170</v>
      </c>
      <c r="U30" s="141" t="s">
        <v>171</v>
      </c>
    </row>
    <row r="31" spans="2:21">
      <c r="B31" s="170" t="s">
        <v>172</v>
      </c>
      <c r="C31" s="62">
        <v>212.5</v>
      </c>
      <c r="D31" s="58"/>
      <c r="E31" s="58"/>
      <c r="F31" s="58"/>
      <c r="G31" s="58"/>
      <c r="H31" s="58"/>
      <c r="I31" s="58"/>
      <c r="J31" s="58"/>
      <c r="K31" s="58"/>
      <c r="L31" s="58"/>
      <c r="M31" s="58"/>
      <c r="N31" s="164">
        <f>SUM(Tabelle1[[#This Row],[Spalte13]:[Spalte111]])</f>
        <v>0</v>
      </c>
      <c r="O31" s="212">
        <f>Tabelle1[[#This Row],[Spalte112]]*Tabelle1[[#This Row],[Spalte12]]</f>
        <v>0</v>
      </c>
      <c r="P31" s="59" t="s">
        <v>173</v>
      </c>
      <c r="Q31" s="60">
        <v>5.9624999999999995</v>
      </c>
      <c r="S31" s="27" t="s">
        <v>174</v>
      </c>
      <c r="T31" s="27" t="s">
        <v>175</v>
      </c>
      <c r="U31" s="141" t="s">
        <v>176</v>
      </c>
    </row>
    <row r="32" spans="2:21">
      <c r="B32" s="170" t="s">
        <v>177</v>
      </c>
      <c r="C32" s="62">
        <v>212.5</v>
      </c>
      <c r="D32" s="58"/>
      <c r="E32" s="58"/>
      <c r="F32" s="58"/>
      <c r="G32" s="58"/>
      <c r="H32" s="58"/>
      <c r="I32" s="58"/>
      <c r="J32" s="58"/>
      <c r="K32" s="58"/>
      <c r="L32" s="58"/>
      <c r="M32" s="58"/>
      <c r="N32" s="164">
        <f>SUM(Tabelle1[[#This Row],[Spalte13]:[Spalte111]])</f>
        <v>0</v>
      </c>
      <c r="O32" s="212">
        <f>Tabelle1[[#This Row],[Spalte112]]*Tabelle1[[#This Row],[Spalte12]]</f>
        <v>0</v>
      </c>
      <c r="P32" s="59" t="s">
        <v>178</v>
      </c>
      <c r="Q32" s="60">
        <v>5.9624999999999995</v>
      </c>
      <c r="S32" s="110" t="s">
        <v>179</v>
      </c>
      <c r="T32" s="110" t="s">
        <v>180</v>
      </c>
      <c r="U32" s="141" t="s">
        <v>181</v>
      </c>
    </row>
    <row r="33" spans="2:21">
      <c r="B33" s="170" t="s">
        <v>182</v>
      </c>
      <c r="C33" s="62">
        <v>462.5</v>
      </c>
      <c r="D33" s="58"/>
      <c r="E33" s="58"/>
      <c r="F33" s="58"/>
      <c r="G33" s="58"/>
      <c r="H33" s="58"/>
      <c r="I33" s="58"/>
      <c r="J33" s="58"/>
      <c r="K33" s="58"/>
      <c r="L33" s="58"/>
      <c r="M33" s="58"/>
      <c r="N33" s="164">
        <f>SUM(Tabelle1[[#This Row],[Spalte13]:[Spalte111]])</f>
        <v>0</v>
      </c>
      <c r="O33" s="212">
        <f>Tabelle1[[#This Row],[Spalte112]]*Tabelle1[[#This Row],[Spalte12]]</f>
        <v>0</v>
      </c>
      <c r="P33" s="59" t="s">
        <v>183</v>
      </c>
      <c r="Q33" s="60">
        <v>16.25</v>
      </c>
      <c r="S33" s="111" t="s">
        <v>184</v>
      </c>
      <c r="T33" s="111" t="s">
        <v>185</v>
      </c>
      <c r="U33" s="141" t="s">
        <v>186</v>
      </c>
    </row>
    <row r="34" spans="2:21">
      <c r="B34" s="170" t="s">
        <v>187</v>
      </c>
      <c r="C34" s="62">
        <v>462.5</v>
      </c>
      <c r="D34" s="58"/>
      <c r="E34" s="58"/>
      <c r="F34" s="58"/>
      <c r="G34" s="58"/>
      <c r="H34" s="58"/>
      <c r="I34" s="58"/>
      <c r="J34" s="58"/>
      <c r="K34" s="58"/>
      <c r="L34" s="58"/>
      <c r="M34" s="58"/>
      <c r="N34" s="164">
        <f>SUM(Tabelle1[[#This Row],[Spalte13]:[Spalte111]])</f>
        <v>0</v>
      </c>
      <c r="O34" s="212">
        <f>Tabelle1[[#This Row],[Spalte112]]*Tabelle1[[#This Row],[Spalte12]]</f>
        <v>0</v>
      </c>
      <c r="P34" s="59" t="s">
        <v>188</v>
      </c>
      <c r="Q34" s="60">
        <v>16.25</v>
      </c>
      <c r="S34" s="28" t="s">
        <v>189</v>
      </c>
      <c r="T34" s="28" t="s">
        <v>190</v>
      </c>
      <c r="U34" s="141" t="s">
        <v>191</v>
      </c>
    </row>
    <row r="35" spans="2:21">
      <c r="B35" s="170" t="s">
        <v>192</v>
      </c>
      <c r="C35" s="62">
        <v>350</v>
      </c>
      <c r="D35" s="58"/>
      <c r="E35" s="58"/>
      <c r="F35" s="58"/>
      <c r="G35" s="58"/>
      <c r="H35" s="58"/>
      <c r="I35" s="58"/>
      <c r="J35" s="58"/>
      <c r="K35" s="58"/>
      <c r="L35" s="58"/>
      <c r="M35" s="58"/>
      <c r="N35" s="164">
        <f>SUM(Tabelle1[[#This Row],[Spalte13]:[Spalte111]])</f>
        <v>0</v>
      </c>
      <c r="O35" s="212">
        <f>Tabelle1[[#This Row],[Spalte112]]*Tabelle1[[#This Row],[Spalte12]]</f>
        <v>0</v>
      </c>
      <c r="P35" s="59" t="s">
        <v>193</v>
      </c>
      <c r="Q35" s="60">
        <v>10.75</v>
      </c>
      <c r="S35" s="29" t="s">
        <v>194</v>
      </c>
      <c r="T35" s="29" t="s">
        <v>195</v>
      </c>
      <c r="U35" s="141" t="s">
        <v>196</v>
      </c>
    </row>
    <row r="36" spans="2:21">
      <c r="B36" s="170" t="s">
        <v>197</v>
      </c>
      <c r="C36" s="62">
        <v>647.5</v>
      </c>
      <c r="D36" s="58"/>
      <c r="E36" s="58"/>
      <c r="F36" s="58"/>
      <c r="G36" s="58"/>
      <c r="H36" s="58"/>
      <c r="I36" s="58"/>
      <c r="J36" s="58"/>
      <c r="K36" s="58"/>
      <c r="L36" s="58"/>
      <c r="M36" s="58"/>
      <c r="N36" s="164">
        <f>SUM(Tabelle1[[#This Row],[Spalte13]:[Spalte111]])</f>
        <v>0</v>
      </c>
      <c r="O36" s="212">
        <f>Tabelle1[[#This Row],[Spalte112]]*Tabelle1[[#This Row],[Spalte12]]</f>
        <v>0</v>
      </c>
      <c r="P36" s="59" t="s">
        <v>198</v>
      </c>
      <c r="Q36" s="60">
        <v>21.625</v>
      </c>
      <c r="S36" s="30" t="s">
        <v>199</v>
      </c>
      <c r="T36" s="30" t="s">
        <v>200</v>
      </c>
      <c r="U36" s="141" t="s">
        <v>201</v>
      </c>
    </row>
    <row r="37" spans="2:21">
      <c r="B37" s="170" t="s">
        <v>202</v>
      </c>
      <c r="C37" s="62">
        <v>1005</v>
      </c>
      <c r="D37" s="58"/>
      <c r="E37" s="58"/>
      <c r="F37" s="58"/>
      <c r="G37" s="58"/>
      <c r="H37" s="58"/>
      <c r="I37" s="58"/>
      <c r="J37" s="58"/>
      <c r="K37" s="58"/>
      <c r="L37" s="58"/>
      <c r="M37" s="58"/>
      <c r="N37" s="164">
        <f>SUM(Tabelle1[[#This Row],[Spalte13]:[Spalte111]])</f>
        <v>0</v>
      </c>
      <c r="O37" s="212">
        <f>Tabelle1[[#This Row],[Spalte112]]*Tabelle1[[#This Row],[Spalte12]]</f>
        <v>0</v>
      </c>
      <c r="P37" s="59" t="s">
        <v>203</v>
      </c>
      <c r="Q37" s="60">
        <v>36.25</v>
      </c>
      <c r="S37" s="31" t="s">
        <v>204</v>
      </c>
      <c r="T37" s="31" t="s">
        <v>205</v>
      </c>
      <c r="U37" s="141" t="s">
        <v>206</v>
      </c>
    </row>
    <row r="38" spans="2:21">
      <c r="B38" s="170" t="s">
        <v>207</v>
      </c>
      <c r="C38" s="62">
        <v>1472.5</v>
      </c>
      <c r="D38" s="58"/>
      <c r="E38" s="58"/>
      <c r="F38" s="58"/>
      <c r="G38" s="58"/>
      <c r="H38" s="58"/>
      <c r="I38" s="58"/>
      <c r="J38" s="58"/>
      <c r="K38" s="58"/>
      <c r="L38" s="58"/>
      <c r="M38" s="58"/>
      <c r="N38" s="164">
        <f>SUM(Tabelle1[[#This Row],[Spalte13]:[Spalte111]])</f>
        <v>0</v>
      </c>
      <c r="O38" s="212">
        <f>Tabelle1[[#This Row],[Spalte112]]*Tabelle1[[#This Row],[Spalte12]]</f>
        <v>0</v>
      </c>
      <c r="P38" s="59" t="s">
        <v>208</v>
      </c>
      <c r="Q38" s="60">
        <v>55.25</v>
      </c>
      <c r="S38" s="112" t="s">
        <v>209</v>
      </c>
      <c r="T38" s="112" t="s">
        <v>210</v>
      </c>
      <c r="U38" s="141" t="s">
        <v>211</v>
      </c>
    </row>
    <row r="39" spans="2:21">
      <c r="B39" s="170" t="s">
        <v>212</v>
      </c>
      <c r="C39" s="62">
        <v>125</v>
      </c>
      <c r="D39" s="58"/>
      <c r="E39" s="58"/>
      <c r="F39" s="58"/>
      <c r="G39" s="58"/>
      <c r="H39" s="58"/>
      <c r="I39" s="58"/>
      <c r="J39" s="58"/>
      <c r="K39" s="58"/>
      <c r="L39" s="58"/>
      <c r="M39" s="58"/>
      <c r="N39" s="164">
        <f>SUM(Tabelle1[[#This Row],[Spalte13]:[Spalte111]])</f>
        <v>0</v>
      </c>
      <c r="O39" s="212">
        <f>Tabelle1[[#This Row],[Spalte112]]*Tabelle1[[#This Row],[Spalte12]]</f>
        <v>0</v>
      </c>
      <c r="P39" s="59" t="s">
        <v>213</v>
      </c>
      <c r="Q39" s="60">
        <v>2.625</v>
      </c>
      <c r="S39" s="113" t="s">
        <v>214</v>
      </c>
      <c r="T39" s="113" t="s">
        <v>215</v>
      </c>
      <c r="U39" s="141" t="s">
        <v>216</v>
      </c>
    </row>
    <row r="40" spans="2:21">
      <c r="B40" s="170" t="s">
        <v>217</v>
      </c>
      <c r="C40" s="62">
        <v>230</v>
      </c>
      <c r="D40" s="58"/>
      <c r="E40" s="58"/>
      <c r="F40" s="58"/>
      <c r="G40" s="58"/>
      <c r="H40" s="58"/>
      <c r="I40" s="58"/>
      <c r="J40" s="58"/>
      <c r="K40" s="58"/>
      <c r="L40" s="58"/>
      <c r="M40" s="58"/>
      <c r="N40" s="164">
        <f>SUM(Tabelle1[[#This Row],[Spalte13]:[Spalte111]])</f>
        <v>0</v>
      </c>
      <c r="O40" s="212">
        <f>Tabelle1[[#This Row],[Spalte112]]*Tabelle1[[#This Row],[Spalte12]]</f>
        <v>0</v>
      </c>
      <c r="P40" s="59" t="s">
        <v>218</v>
      </c>
      <c r="Q40" s="60">
        <v>6.125</v>
      </c>
      <c r="S40" s="114" t="s">
        <v>219</v>
      </c>
      <c r="T40" s="114" t="s">
        <v>220</v>
      </c>
      <c r="U40" s="141" t="s">
        <v>221</v>
      </c>
    </row>
    <row r="41" spans="2:21">
      <c r="B41" s="170" t="s">
        <v>222</v>
      </c>
      <c r="C41" s="62">
        <v>460</v>
      </c>
      <c r="D41" s="58"/>
      <c r="E41" s="58"/>
      <c r="F41" s="58"/>
      <c r="G41" s="58"/>
      <c r="H41" s="58"/>
      <c r="I41" s="58"/>
      <c r="J41" s="58"/>
      <c r="K41" s="58"/>
      <c r="L41" s="58"/>
      <c r="M41" s="58"/>
      <c r="N41" s="164">
        <f>SUM(Tabelle1[[#This Row],[Spalte13]:[Spalte111]])</f>
        <v>0</v>
      </c>
      <c r="O41" s="212">
        <f>Tabelle1[[#This Row],[Spalte112]]*Tabelle1[[#This Row],[Spalte12]]</f>
        <v>0</v>
      </c>
      <c r="P41" s="59" t="s">
        <v>223</v>
      </c>
      <c r="Q41" s="60">
        <v>15.75</v>
      </c>
      <c r="S41" s="32" t="s">
        <v>224</v>
      </c>
      <c r="T41" s="32" t="s">
        <v>225</v>
      </c>
      <c r="U41" s="141" t="s">
        <v>226</v>
      </c>
    </row>
    <row r="42" spans="2:21">
      <c r="B42" s="170" t="s">
        <v>227</v>
      </c>
      <c r="C42" s="62">
        <v>77.5</v>
      </c>
      <c r="D42" s="58"/>
      <c r="E42" s="58"/>
      <c r="F42" s="58"/>
      <c r="G42" s="58"/>
      <c r="H42" s="58"/>
      <c r="I42" s="58"/>
      <c r="J42" s="58"/>
      <c r="K42" s="58"/>
      <c r="L42" s="58"/>
      <c r="M42" s="58"/>
      <c r="N42" s="164">
        <f>SUM(Tabelle1[[#This Row],[Spalte13]:[Spalte111]])</f>
        <v>0</v>
      </c>
      <c r="O42" s="212">
        <f>Tabelle1[[#This Row],[Spalte112]]*Tabelle1[[#This Row],[Spalte12]]</f>
        <v>0</v>
      </c>
      <c r="P42" s="59" t="s">
        <v>228</v>
      </c>
      <c r="Q42" s="60">
        <v>1.5</v>
      </c>
      <c r="S42" s="33" t="s">
        <v>229</v>
      </c>
      <c r="T42" s="33" t="s">
        <v>230</v>
      </c>
      <c r="U42" s="141" t="s">
        <v>231</v>
      </c>
    </row>
    <row r="43" spans="2:21">
      <c r="B43" s="170" t="s">
        <v>232</v>
      </c>
      <c r="C43" s="62">
        <v>142.5</v>
      </c>
      <c r="D43" s="58"/>
      <c r="E43" s="58"/>
      <c r="F43" s="58"/>
      <c r="G43" s="58"/>
      <c r="H43" s="58"/>
      <c r="I43" s="58"/>
      <c r="J43" s="58"/>
      <c r="K43" s="58"/>
      <c r="L43" s="58"/>
      <c r="M43" s="58"/>
      <c r="N43" s="164">
        <f>SUM(Tabelle1[[#This Row],[Spalte13]:[Spalte111]])</f>
        <v>0</v>
      </c>
      <c r="O43" s="212">
        <f>Tabelle1[[#This Row],[Spalte112]]*Tabelle1[[#This Row],[Spalte12]]</f>
        <v>0</v>
      </c>
      <c r="P43" s="59" t="s">
        <v>233</v>
      </c>
      <c r="Q43" s="60">
        <v>3.75</v>
      </c>
      <c r="S43" s="115" t="s">
        <v>234</v>
      </c>
      <c r="T43" s="115" t="s">
        <v>235</v>
      </c>
      <c r="U43" s="141" t="s">
        <v>236</v>
      </c>
    </row>
    <row r="44" spans="2:21">
      <c r="B44" s="170" t="s">
        <v>237</v>
      </c>
      <c r="C44" s="62">
        <v>305</v>
      </c>
      <c r="D44" s="58"/>
      <c r="E44" s="58"/>
      <c r="F44" s="58"/>
      <c r="G44" s="58"/>
      <c r="H44" s="58"/>
      <c r="I44" s="58"/>
      <c r="J44" s="58"/>
      <c r="K44" s="58"/>
      <c r="L44" s="58"/>
      <c r="M44" s="58"/>
      <c r="N44" s="164">
        <f>SUM(Tabelle1[[#This Row],[Spalte13]:[Spalte111]])</f>
        <v>0</v>
      </c>
      <c r="O44" s="212">
        <f>Tabelle1[[#This Row],[Spalte112]]*Tabelle1[[#This Row],[Spalte12]]</f>
        <v>0</v>
      </c>
      <c r="P44" s="59" t="s">
        <v>238</v>
      </c>
      <c r="Q44" s="60">
        <v>9.75</v>
      </c>
      <c r="S44" s="34" t="s">
        <v>239</v>
      </c>
      <c r="T44" s="34" t="s">
        <v>240</v>
      </c>
      <c r="U44" s="141" t="s">
        <v>241</v>
      </c>
    </row>
    <row r="45" spans="2:21">
      <c r="B45" s="170" t="s">
        <v>242</v>
      </c>
      <c r="C45" s="62">
        <v>137.5</v>
      </c>
      <c r="D45" s="58"/>
      <c r="E45" s="58"/>
      <c r="F45" s="58"/>
      <c r="G45" s="58"/>
      <c r="H45" s="58"/>
      <c r="I45" s="58"/>
      <c r="J45" s="58"/>
      <c r="K45" s="58"/>
      <c r="L45" s="58"/>
      <c r="M45" s="58"/>
      <c r="N45" s="164">
        <f>SUM(Tabelle1[[#This Row],[Spalte13]:[Spalte111]])</f>
        <v>0</v>
      </c>
      <c r="O45" s="212">
        <f>Tabelle1[[#This Row],[Spalte112]]*Tabelle1[[#This Row],[Spalte12]]</f>
        <v>0</v>
      </c>
      <c r="P45" s="59" t="s">
        <v>243</v>
      </c>
      <c r="Q45" s="60">
        <v>3.125</v>
      </c>
      <c r="S45" s="35" t="s">
        <v>244</v>
      </c>
      <c r="T45" s="35" t="s">
        <v>245</v>
      </c>
      <c r="U45" s="141" t="s">
        <v>246</v>
      </c>
    </row>
    <row r="46" spans="2:21">
      <c r="B46" s="170" t="s">
        <v>247</v>
      </c>
      <c r="C46" s="62">
        <v>262.5</v>
      </c>
      <c r="D46" s="58"/>
      <c r="E46" s="58"/>
      <c r="F46" s="58"/>
      <c r="G46" s="58"/>
      <c r="H46" s="58"/>
      <c r="I46" s="58"/>
      <c r="J46" s="58"/>
      <c r="K46" s="58"/>
      <c r="L46" s="58"/>
      <c r="M46" s="58"/>
      <c r="N46" s="164">
        <f>SUM(Tabelle1[[#This Row],[Spalte13]:[Spalte111]])</f>
        <v>0</v>
      </c>
      <c r="O46" s="212">
        <f>Tabelle1[[#This Row],[Spalte112]]*Tabelle1[[#This Row],[Spalte12]]</f>
        <v>0</v>
      </c>
      <c r="P46" s="59" t="s">
        <v>248</v>
      </c>
      <c r="Q46" s="60">
        <v>7.5</v>
      </c>
      <c r="S46" s="36" t="s">
        <v>249</v>
      </c>
      <c r="T46" s="36" t="s">
        <v>250</v>
      </c>
      <c r="U46" s="141" t="s">
        <v>251</v>
      </c>
    </row>
    <row r="47" spans="2:21">
      <c r="B47" s="170" t="s">
        <v>252</v>
      </c>
      <c r="C47" s="62">
        <v>432.5</v>
      </c>
      <c r="D47" s="58"/>
      <c r="E47" s="58"/>
      <c r="F47" s="58"/>
      <c r="G47" s="58"/>
      <c r="H47" s="58"/>
      <c r="I47" s="58"/>
      <c r="J47" s="58"/>
      <c r="K47" s="58"/>
      <c r="L47" s="58"/>
      <c r="M47" s="58"/>
      <c r="N47" s="164">
        <f>SUM(Tabelle1[[#This Row],[Spalte13]:[Spalte111]])</f>
        <v>0</v>
      </c>
      <c r="O47" s="212">
        <f>Tabelle1[[#This Row],[Spalte112]]*Tabelle1[[#This Row],[Spalte12]]</f>
        <v>0</v>
      </c>
      <c r="P47" s="59" t="s">
        <v>253</v>
      </c>
      <c r="Q47" s="60">
        <v>13.750000000000002</v>
      </c>
      <c r="S47" s="37" t="s">
        <v>254</v>
      </c>
      <c r="T47" s="37" t="s">
        <v>255</v>
      </c>
      <c r="U47" s="141" t="s">
        <v>256</v>
      </c>
    </row>
    <row r="48" spans="2:21">
      <c r="B48" s="170" t="s">
        <v>257</v>
      </c>
      <c r="C48" s="62">
        <v>87.5</v>
      </c>
      <c r="D48" s="58"/>
      <c r="E48" s="58"/>
      <c r="F48" s="58"/>
      <c r="G48" s="58"/>
      <c r="H48" s="58"/>
      <c r="I48" s="58"/>
      <c r="J48" s="58"/>
      <c r="K48" s="58"/>
      <c r="L48" s="58"/>
      <c r="M48" s="58"/>
      <c r="N48" s="164">
        <f>SUM(Tabelle1[[#This Row],[Spalte13]:[Spalte111]])</f>
        <v>0</v>
      </c>
      <c r="O48" s="212">
        <f>Tabelle1[[#This Row],[Spalte112]]*Tabelle1[[#This Row],[Spalte12]]</f>
        <v>0</v>
      </c>
      <c r="P48" s="59" t="s">
        <v>258</v>
      </c>
      <c r="Q48" s="60">
        <v>1.25</v>
      </c>
      <c r="S48" s="117" t="s">
        <v>259</v>
      </c>
      <c r="T48" s="117" t="s">
        <v>260</v>
      </c>
      <c r="U48" s="141" t="s">
        <v>261</v>
      </c>
    </row>
    <row r="49" spans="2:21">
      <c r="B49" s="170" t="s">
        <v>262</v>
      </c>
      <c r="C49" s="62">
        <v>190</v>
      </c>
      <c r="D49" s="58"/>
      <c r="E49" s="58"/>
      <c r="F49" s="58"/>
      <c r="G49" s="58"/>
      <c r="H49" s="58"/>
      <c r="I49" s="58"/>
      <c r="J49" s="58"/>
      <c r="K49" s="58"/>
      <c r="L49" s="58"/>
      <c r="M49" s="58"/>
      <c r="N49" s="164">
        <f>SUM(Tabelle1[[#This Row],[Spalte13]:[Spalte111]])</f>
        <v>0</v>
      </c>
      <c r="O49" s="212">
        <f>Tabelle1[[#This Row],[Spalte112]]*Tabelle1[[#This Row],[Spalte12]]</f>
        <v>0</v>
      </c>
      <c r="P49" s="59" t="s">
        <v>263</v>
      </c>
      <c r="Q49" s="60">
        <v>5</v>
      </c>
      <c r="S49" s="116" t="s">
        <v>264</v>
      </c>
      <c r="T49" s="116" t="s">
        <v>265</v>
      </c>
      <c r="U49" s="141" t="s">
        <v>266</v>
      </c>
    </row>
    <row r="50" spans="2:21">
      <c r="B50" s="170" t="s">
        <v>267</v>
      </c>
      <c r="C50" s="62">
        <v>592.5</v>
      </c>
      <c r="D50" s="58"/>
      <c r="E50" s="58"/>
      <c r="F50" s="58"/>
      <c r="G50" s="58"/>
      <c r="H50" s="58"/>
      <c r="I50" s="58"/>
      <c r="J50" s="58"/>
      <c r="K50" s="58"/>
      <c r="L50" s="58"/>
      <c r="M50" s="58"/>
      <c r="N50" s="164">
        <f>SUM(Tabelle1[[#This Row],[Spalte13]:[Spalte111]])</f>
        <v>0</v>
      </c>
      <c r="O50" s="212">
        <f>Tabelle1[[#This Row],[Spalte112]]*Tabelle1[[#This Row],[Spalte12]]</f>
        <v>0</v>
      </c>
      <c r="P50" s="59" t="s">
        <v>268</v>
      </c>
      <c r="Q50" s="60">
        <v>20.25</v>
      </c>
      <c r="S50" s="118" t="s">
        <v>269</v>
      </c>
      <c r="T50" s="118" t="s">
        <v>270</v>
      </c>
      <c r="U50" s="141" t="s">
        <v>271</v>
      </c>
    </row>
    <row r="51" spans="2:21">
      <c r="B51" s="170" t="s">
        <v>272</v>
      </c>
      <c r="C51" s="62">
        <v>117.5</v>
      </c>
      <c r="D51" s="58"/>
      <c r="E51" s="58"/>
      <c r="F51" s="58"/>
      <c r="G51" s="58"/>
      <c r="H51" s="58"/>
      <c r="I51" s="58"/>
      <c r="J51" s="58"/>
      <c r="K51" s="58"/>
      <c r="L51" s="58"/>
      <c r="M51" s="58"/>
      <c r="N51" s="164">
        <f>SUM(Tabelle1[[#This Row],[Spalte13]:[Spalte111]])</f>
        <v>0</v>
      </c>
      <c r="O51" s="212">
        <f>Tabelle1[[#This Row],[Spalte112]]*Tabelle1[[#This Row],[Spalte12]]</f>
        <v>0</v>
      </c>
      <c r="P51" s="59" t="s">
        <v>273</v>
      </c>
      <c r="Q51" s="60">
        <v>2.125</v>
      </c>
      <c r="S51" s="38" t="s">
        <v>274</v>
      </c>
      <c r="T51" s="38" t="s">
        <v>275</v>
      </c>
      <c r="U51" s="141" t="s">
        <v>276</v>
      </c>
    </row>
    <row r="52" spans="2:21">
      <c r="B52" s="170" t="s">
        <v>277</v>
      </c>
      <c r="C52" s="62">
        <v>320</v>
      </c>
      <c r="D52" s="58"/>
      <c r="E52" s="58"/>
      <c r="F52" s="58"/>
      <c r="G52" s="58"/>
      <c r="H52" s="58"/>
      <c r="I52" s="58"/>
      <c r="J52" s="58"/>
      <c r="K52" s="58"/>
      <c r="L52" s="58"/>
      <c r="M52" s="58"/>
      <c r="N52" s="164">
        <f>SUM(Tabelle1[[#This Row],[Spalte13]:[Spalte111]])</f>
        <v>0</v>
      </c>
      <c r="O52" s="212">
        <f>Tabelle1[[#This Row],[Spalte112]]*Tabelle1[[#This Row],[Spalte12]]</f>
        <v>0</v>
      </c>
      <c r="P52" s="59" t="s">
        <v>278</v>
      </c>
      <c r="Q52" s="60">
        <v>8.625</v>
      </c>
      <c r="S52" s="119" t="s">
        <v>279</v>
      </c>
      <c r="T52" s="119" t="s">
        <v>280</v>
      </c>
      <c r="U52" s="141" t="s">
        <v>281</v>
      </c>
    </row>
    <row r="53" spans="2:21">
      <c r="B53" s="170" t="s">
        <v>282</v>
      </c>
      <c r="C53" s="62">
        <v>970</v>
      </c>
      <c r="D53" s="58"/>
      <c r="E53" s="58"/>
      <c r="F53" s="58"/>
      <c r="G53" s="58"/>
      <c r="H53" s="58"/>
      <c r="I53" s="58"/>
      <c r="J53" s="58"/>
      <c r="K53" s="58"/>
      <c r="L53" s="58"/>
      <c r="M53" s="58"/>
      <c r="N53" s="164">
        <f>SUM(Tabelle1[[#This Row],[Spalte13]:[Spalte111]])</f>
        <v>0</v>
      </c>
      <c r="O53" s="212">
        <f>Tabelle1[[#This Row],[Spalte112]]*Tabelle1[[#This Row],[Spalte12]]</f>
        <v>0</v>
      </c>
      <c r="P53" s="59" t="s">
        <v>283</v>
      </c>
      <c r="Q53" s="60">
        <v>34.75</v>
      </c>
      <c r="S53" s="39" t="s">
        <v>284</v>
      </c>
      <c r="T53" s="39" t="s">
        <v>285</v>
      </c>
      <c r="U53" s="141" t="s">
        <v>286</v>
      </c>
    </row>
    <row r="54" spans="2:21">
      <c r="B54" s="170" t="s">
        <v>287</v>
      </c>
      <c r="C54" s="62">
        <v>192.5</v>
      </c>
      <c r="D54" s="58"/>
      <c r="E54" s="58"/>
      <c r="F54" s="58"/>
      <c r="G54" s="58"/>
      <c r="H54" s="58"/>
      <c r="I54" s="58"/>
      <c r="J54" s="58"/>
      <c r="K54" s="58"/>
      <c r="L54" s="58"/>
      <c r="M54" s="58"/>
      <c r="N54" s="164">
        <f>SUM(Tabelle1[[#This Row],[Spalte13]:[Spalte111]])</f>
        <v>0</v>
      </c>
      <c r="O54" s="212">
        <f>Tabelle1[[#This Row],[Spalte112]]*Tabelle1[[#This Row],[Spalte12]]</f>
        <v>0</v>
      </c>
      <c r="P54" s="59" t="s">
        <v>288</v>
      </c>
      <c r="Q54" s="60">
        <v>3.875</v>
      </c>
      <c r="S54" s="120" t="s">
        <v>289</v>
      </c>
      <c r="T54" s="120" t="s">
        <v>290</v>
      </c>
      <c r="U54" s="141" t="s">
        <v>291</v>
      </c>
    </row>
    <row r="55" spans="2:21">
      <c r="B55" s="170" t="s">
        <v>292</v>
      </c>
      <c r="C55" s="62">
        <v>515</v>
      </c>
      <c r="D55" s="58"/>
      <c r="E55" s="58"/>
      <c r="F55" s="58"/>
      <c r="G55" s="58"/>
      <c r="H55" s="58"/>
      <c r="I55" s="58"/>
      <c r="J55" s="58"/>
      <c r="K55" s="58"/>
      <c r="L55" s="58"/>
      <c r="M55" s="58"/>
      <c r="N55" s="164">
        <f>SUM(Tabelle1[[#This Row],[Spalte13]:[Spalte111]])</f>
        <v>0</v>
      </c>
      <c r="O55" s="212">
        <f>Tabelle1[[#This Row],[Spalte112]]*Tabelle1[[#This Row],[Spalte12]]</f>
        <v>0</v>
      </c>
      <c r="P55" s="59" t="s">
        <v>293</v>
      </c>
      <c r="Q55" s="60">
        <v>15.375</v>
      </c>
      <c r="S55" s="40" t="s">
        <v>294</v>
      </c>
      <c r="T55" s="40" t="s">
        <v>295</v>
      </c>
      <c r="U55" s="141" t="s">
        <v>296</v>
      </c>
    </row>
    <row r="56" spans="2:21">
      <c r="B56" s="170" t="s">
        <v>297</v>
      </c>
      <c r="C56" s="62">
        <v>1660</v>
      </c>
      <c r="D56" s="58"/>
      <c r="E56" s="58"/>
      <c r="F56" s="58"/>
      <c r="G56" s="58"/>
      <c r="H56" s="58"/>
      <c r="I56" s="58"/>
      <c r="J56" s="58"/>
      <c r="K56" s="58"/>
      <c r="L56" s="58"/>
      <c r="M56" s="58"/>
      <c r="N56" s="164">
        <f>SUM(Tabelle1[[#This Row],[Spalte13]:[Spalte111]])</f>
        <v>0</v>
      </c>
      <c r="O56" s="212">
        <f>Tabelle1[[#This Row],[Spalte112]]*Tabelle1[[#This Row],[Spalte12]]</f>
        <v>0</v>
      </c>
      <c r="P56" s="59" t="s">
        <v>298</v>
      </c>
      <c r="Q56" s="60">
        <v>61.250000000000007</v>
      </c>
      <c r="S56" s="121" t="s">
        <v>299</v>
      </c>
      <c r="T56" s="121" t="s">
        <v>300</v>
      </c>
      <c r="U56" s="141" t="s">
        <v>301</v>
      </c>
    </row>
    <row r="57" spans="2:21">
      <c r="B57" s="170" t="s">
        <v>302</v>
      </c>
      <c r="C57" s="62">
        <v>142.5</v>
      </c>
      <c r="D57" s="58"/>
      <c r="E57" s="58"/>
      <c r="F57" s="58"/>
      <c r="G57" s="58"/>
      <c r="H57" s="58"/>
      <c r="I57" s="58"/>
      <c r="J57" s="58"/>
      <c r="K57" s="58"/>
      <c r="L57" s="58"/>
      <c r="M57" s="58"/>
      <c r="N57" s="164">
        <f>SUM(Tabelle1[[#This Row],[Spalte13]:[Spalte111]])</f>
        <v>0</v>
      </c>
      <c r="O57" s="212">
        <f>Tabelle1[[#This Row],[Spalte112]]*Tabelle1[[#This Row],[Spalte12]]</f>
        <v>0</v>
      </c>
      <c r="P57" s="59" t="s">
        <v>303</v>
      </c>
      <c r="Q57" s="60">
        <v>2.375</v>
      </c>
      <c r="S57" s="41" t="s">
        <v>304</v>
      </c>
      <c r="T57" s="41" t="s">
        <v>305</v>
      </c>
      <c r="U57" s="141" t="s">
        <v>306</v>
      </c>
    </row>
    <row r="58" spans="2:21">
      <c r="B58" s="170" t="s">
        <v>307</v>
      </c>
      <c r="C58" s="62">
        <v>375</v>
      </c>
      <c r="D58" s="58"/>
      <c r="E58" s="58"/>
      <c r="F58" s="58"/>
      <c r="G58" s="58"/>
      <c r="H58" s="58"/>
      <c r="I58" s="58"/>
      <c r="J58" s="58"/>
      <c r="K58" s="58"/>
      <c r="L58" s="58"/>
      <c r="M58" s="58"/>
      <c r="N58" s="164">
        <f>SUM(Tabelle1[[#This Row],[Spalte13]:[Spalte111]])</f>
        <v>0</v>
      </c>
      <c r="O58" s="212">
        <f>Tabelle1[[#This Row],[Spalte112]]*Tabelle1[[#This Row],[Spalte12]]</f>
        <v>0</v>
      </c>
      <c r="P58" s="59" t="s">
        <v>308</v>
      </c>
      <c r="Q58" s="60">
        <v>9.75</v>
      </c>
      <c r="S58" s="42" t="s">
        <v>309</v>
      </c>
      <c r="T58" s="42" t="s">
        <v>310</v>
      </c>
      <c r="U58" s="141" t="s">
        <v>311</v>
      </c>
    </row>
    <row r="59" spans="2:21">
      <c r="B59" s="170" t="s">
        <v>312</v>
      </c>
      <c r="C59" s="62">
        <v>1160</v>
      </c>
      <c r="D59" s="58"/>
      <c r="E59" s="58"/>
      <c r="F59" s="58"/>
      <c r="G59" s="58"/>
      <c r="H59" s="58"/>
      <c r="I59" s="58"/>
      <c r="J59" s="58"/>
      <c r="K59" s="58"/>
      <c r="L59" s="58"/>
      <c r="M59" s="58"/>
      <c r="N59" s="164">
        <f>SUM(Tabelle1[[#This Row],[Spalte13]:[Spalte111]])</f>
        <v>0</v>
      </c>
      <c r="O59" s="212">
        <f>Tabelle1[[#This Row],[Spalte112]]*Tabelle1[[#This Row],[Spalte12]]</f>
        <v>0</v>
      </c>
      <c r="P59" s="59" t="s">
        <v>313</v>
      </c>
      <c r="Q59" s="60">
        <v>39.5</v>
      </c>
      <c r="S59" s="43" t="s">
        <v>314</v>
      </c>
      <c r="T59" s="43" t="s">
        <v>315</v>
      </c>
      <c r="U59" s="141" t="s">
        <v>316</v>
      </c>
    </row>
    <row r="60" spans="2:21">
      <c r="B60" s="170" t="s">
        <v>317</v>
      </c>
      <c r="C60" s="62">
        <v>405</v>
      </c>
      <c r="D60" s="58"/>
      <c r="E60" s="58"/>
      <c r="F60" s="58"/>
      <c r="G60" s="58"/>
      <c r="H60" s="58"/>
      <c r="I60" s="58"/>
      <c r="J60" s="58"/>
      <c r="K60" s="58"/>
      <c r="L60" s="58"/>
      <c r="M60" s="58"/>
      <c r="N60" s="164">
        <f>SUM(Tabelle1[[#This Row],[Spalte13]:[Spalte111]])</f>
        <v>0</v>
      </c>
      <c r="O60" s="212">
        <f>Tabelle1[[#This Row],[Spalte112]]*Tabelle1[[#This Row],[Spalte12]]</f>
        <v>0</v>
      </c>
      <c r="P60" s="59" t="s">
        <v>318</v>
      </c>
      <c r="Q60" s="60">
        <v>13.125</v>
      </c>
      <c r="S60" s="44" t="s">
        <v>319</v>
      </c>
      <c r="T60" s="44" t="s">
        <v>320</v>
      </c>
      <c r="U60" s="141" t="s">
        <v>321</v>
      </c>
    </row>
    <row r="61" spans="2:21">
      <c r="B61" s="170" t="s">
        <v>322</v>
      </c>
      <c r="C61" s="62">
        <v>480</v>
      </c>
      <c r="D61" s="58"/>
      <c r="E61" s="58"/>
      <c r="F61" s="58"/>
      <c r="G61" s="58"/>
      <c r="H61" s="58"/>
      <c r="I61" s="58"/>
      <c r="J61" s="58"/>
      <c r="K61" s="58"/>
      <c r="L61" s="58"/>
      <c r="M61" s="58"/>
      <c r="N61" s="164">
        <f>SUM(Tabelle1[[#This Row],[Spalte13]:[Spalte111]])</f>
        <v>0</v>
      </c>
      <c r="O61" s="212">
        <f>Tabelle1[[#This Row],[Spalte112]]*Tabelle1[[#This Row],[Spalte12]]</f>
        <v>0</v>
      </c>
      <c r="P61" s="59" t="s">
        <v>323</v>
      </c>
      <c r="Q61" s="60">
        <v>16.125</v>
      </c>
      <c r="S61" s="45" t="s">
        <v>324</v>
      </c>
      <c r="T61" s="45" t="s">
        <v>325</v>
      </c>
      <c r="U61" s="141" t="s">
        <v>326</v>
      </c>
    </row>
    <row r="62" spans="2:21">
      <c r="B62" s="170" t="s">
        <v>327</v>
      </c>
      <c r="C62" s="62">
        <v>527.5</v>
      </c>
      <c r="D62" s="58"/>
      <c r="E62" s="58"/>
      <c r="F62" s="58"/>
      <c r="G62" s="58"/>
      <c r="H62" s="58"/>
      <c r="I62" s="58"/>
      <c r="J62" s="58"/>
      <c r="K62" s="58"/>
      <c r="L62" s="58"/>
      <c r="M62" s="58"/>
      <c r="N62" s="164">
        <f>SUM(Tabelle1[[#This Row],[Spalte13]:[Spalte111]])</f>
        <v>0</v>
      </c>
      <c r="O62" s="212">
        <f>Tabelle1[[#This Row],[Spalte112]]*Tabelle1[[#This Row],[Spalte12]]</f>
        <v>0</v>
      </c>
      <c r="P62" s="59" t="s">
        <v>328</v>
      </c>
      <c r="Q62" s="60">
        <v>18.125</v>
      </c>
      <c r="S62" s="122" t="s">
        <v>329</v>
      </c>
      <c r="T62" s="122" t="s">
        <v>330</v>
      </c>
      <c r="U62" s="141" t="s">
        <v>331</v>
      </c>
    </row>
    <row r="63" spans="2:21">
      <c r="B63" s="170" t="s">
        <v>332</v>
      </c>
      <c r="C63" s="62">
        <v>240</v>
      </c>
      <c r="D63" s="58"/>
      <c r="E63" s="58"/>
      <c r="F63" s="58"/>
      <c r="G63" s="58"/>
      <c r="H63" s="58"/>
      <c r="I63" s="58"/>
      <c r="J63" s="58"/>
      <c r="K63" s="58"/>
      <c r="L63" s="58"/>
      <c r="M63" s="58"/>
      <c r="N63" s="164">
        <f>SUM(Tabelle1[[#This Row],[Spalte13]:[Spalte111]])</f>
        <v>0</v>
      </c>
      <c r="O63" s="212">
        <f>Tabelle1[[#This Row],[Spalte112]]*Tabelle1[[#This Row],[Spalte12]]</f>
        <v>0</v>
      </c>
      <c r="P63" s="59" t="s">
        <v>333</v>
      </c>
      <c r="Q63" s="60">
        <v>4.875</v>
      </c>
      <c r="S63" s="46" t="s">
        <v>334</v>
      </c>
      <c r="T63" s="46" t="s">
        <v>335</v>
      </c>
      <c r="U63" s="141" t="s">
        <v>336</v>
      </c>
    </row>
    <row r="64" spans="2:21">
      <c r="B64" s="170" t="s">
        <v>337</v>
      </c>
      <c r="C64" s="62">
        <v>690</v>
      </c>
      <c r="D64" s="58"/>
      <c r="E64" s="58"/>
      <c r="F64" s="58"/>
      <c r="G64" s="58"/>
      <c r="H64" s="58"/>
      <c r="I64" s="58"/>
      <c r="J64" s="58"/>
      <c r="K64" s="58"/>
      <c r="L64" s="58"/>
      <c r="M64" s="58"/>
      <c r="N64" s="164">
        <f>SUM(Tabelle1[[#This Row],[Spalte13]:[Spalte111]])</f>
        <v>0</v>
      </c>
      <c r="O64" s="212">
        <f>Tabelle1[[#This Row],[Spalte112]]*Tabelle1[[#This Row],[Spalte12]]</f>
        <v>0</v>
      </c>
      <c r="P64" s="59" t="s">
        <v>338</v>
      </c>
      <c r="Q64" s="60">
        <v>19.5</v>
      </c>
      <c r="S64" s="47" t="s">
        <v>339</v>
      </c>
      <c r="T64" s="47" t="s">
        <v>340</v>
      </c>
      <c r="U64" s="141" t="s">
        <v>341</v>
      </c>
    </row>
    <row r="65" spans="2:21">
      <c r="B65" s="170" t="s">
        <v>342</v>
      </c>
      <c r="C65" s="62">
        <v>1347.5</v>
      </c>
      <c r="D65" s="58"/>
      <c r="E65" s="58"/>
      <c r="F65" s="58"/>
      <c r="G65" s="58"/>
      <c r="H65" s="58"/>
      <c r="I65" s="58"/>
      <c r="J65" s="58"/>
      <c r="K65" s="58"/>
      <c r="L65" s="58"/>
      <c r="M65" s="58"/>
      <c r="N65" s="164">
        <f>SUM(Tabelle1[[#This Row],[Spalte13]:[Spalte111]])</f>
        <v>0</v>
      </c>
      <c r="O65" s="212">
        <f>Tabelle1[[#This Row],[Spalte112]]*Tabelle1[[#This Row],[Spalte12]]</f>
        <v>0</v>
      </c>
      <c r="P65" s="59" t="s">
        <v>343</v>
      </c>
      <c r="Q65" s="60">
        <v>43.875</v>
      </c>
      <c r="S65" s="48" t="s">
        <v>344</v>
      </c>
      <c r="T65" s="48" t="s">
        <v>345</v>
      </c>
      <c r="U65" s="141" t="s">
        <v>346</v>
      </c>
    </row>
    <row r="66" spans="2:21">
      <c r="B66" s="170" t="s">
        <v>347</v>
      </c>
      <c r="C66" s="62">
        <v>335</v>
      </c>
      <c r="D66" s="58"/>
      <c r="E66" s="58"/>
      <c r="F66" s="58"/>
      <c r="G66" s="58"/>
      <c r="H66" s="58"/>
      <c r="I66" s="58"/>
      <c r="J66" s="58"/>
      <c r="K66" s="58"/>
      <c r="L66" s="58"/>
      <c r="M66" s="58"/>
      <c r="N66" s="164">
        <f>SUM(Tabelle1[[#This Row],[Spalte13]:[Spalte111]])</f>
        <v>0</v>
      </c>
      <c r="O66" s="212">
        <f>Tabelle1[[#This Row],[Spalte112]]*Tabelle1[[#This Row],[Spalte12]]</f>
        <v>0</v>
      </c>
      <c r="P66" s="59" t="s">
        <v>348</v>
      </c>
      <c r="Q66" s="60">
        <v>6.5</v>
      </c>
      <c r="S66" s="49" t="s">
        <v>349</v>
      </c>
      <c r="T66" s="49" t="s">
        <v>350</v>
      </c>
      <c r="U66" s="141" t="s">
        <v>351</v>
      </c>
    </row>
    <row r="67" spans="2:21">
      <c r="B67" s="170" t="s">
        <v>352</v>
      </c>
      <c r="C67" s="62">
        <v>980</v>
      </c>
      <c r="D67" s="58"/>
      <c r="E67" s="58"/>
      <c r="F67" s="58"/>
      <c r="G67" s="58"/>
      <c r="H67" s="58"/>
      <c r="I67" s="58"/>
      <c r="J67" s="58"/>
      <c r="K67" s="58"/>
      <c r="L67" s="58"/>
      <c r="M67" s="58"/>
      <c r="N67" s="164">
        <f>SUM(Tabelle1[[#This Row],[Spalte13]:[Spalte111]])</f>
        <v>0</v>
      </c>
      <c r="O67" s="212">
        <f>Tabelle1[[#This Row],[Spalte112]]*Tabelle1[[#This Row],[Spalte12]]</f>
        <v>0</v>
      </c>
      <c r="P67" s="59" t="s">
        <v>353</v>
      </c>
      <c r="Q67" s="60">
        <v>26.25</v>
      </c>
      <c r="S67" s="50" t="s">
        <v>354</v>
      </c>
      <c r="T67" s="50" t="s">
        <v>355</v>
      </c>
      <c r="U67" s="141" t="s">
        <v>356</v>
      </c>
    </row>
    <row r="68" spans="2:21">
      <c r="B68" s="170" t="s">
        <v>357</v>
      </c>
      <c r="C68" s="62">
        <v>1935</v>
      </c>
      <c r="D68" s="58"/>
      <c r="E68" s="58"/>
      <c r="F68" s="58"/>
      <c r="G68" s="58"/>
      <c r="H68" s="58"/>
      <c r="I68" s="58"/>
      <c r="J68" s="58"/>
      <c r="K68" s="58"/>
      <c r="L68" s="58"/>
      <c r="M68" s="58"/>
      <c r="N68" s="164">
        <f>SUM(Tabelle1[[#This Row],[Spalte13]:[Spalte111]])</f>
        <v>0</v>
      </c>
      <c r="O68" s="212">
        <f>Tabelle1[[#This Row],[Spalte112]]*Tabelle1[[#This Row],[Spalte12]]</f>
        <v>0</v>
      </c>
      <c r="P68" s="59" t="s">
        <v>358</v>
      </c>
      <c r="Q68" s="60">
        <v>59</v>
      </c>
      <c r="S68" s="51" t="s">
        <v>359</v>
      </c>
      <c r="T68" s="51" t="s">
        <v>360</v>
      </c>
      <c r="U68" s="141">
        <v>10064</v>
      </c>
    </row>
    <row r="69" spans="2:21">
      <c r="B69" s="170" t="s">
        <v>361</v>
      </c>
      <c r="C69" s="62">
        <v>70</v>
      </c>
      <c r="D69" s="58"/>
      <c r="E69" s="58"/>
      <c r="F69" s="58"/>
      <c r="G69" s="58"/>
      <c r="H69" s="58"/>
      <c r="I69" s="58"/>
      <c r="J69" s="58"/>
      <c r="K69" s="58"/>
      <c r="L69" s="58"/>
      <c r="M69" s="58"/>
      <c r="N69" s="164">
        <f>SUM(Tabelle1[[#This Row],[Spalte13]:[Spalte111]])</f>
        <v>0</v>
      </c>
      <c r="O69" s="212">
        <f>Tabelle1[[#This Row],[Spalte112]]*Tabelle1[[#This Row],[Spalte12]]</f>
        <v>0</v>
      </c>
      <c r="P69" s="59" t="s">
        <v>362</v>
      </c>
      <c r="Q69" s="104" t="s">
        <v>363</v>
      </c>
      <c r="S69" s="52" t="s">
        <v>364</v>
      </c>
      <c r="T69" s="52" t="s">
        <v>365</v>
      </c>
      <c r="U69" s="141" t="s">
        <v>366</v>
      </c>
    </row>
    <row r="70" spans="2:21">
      <c r="B70" s="170" t="s">
        <v>367</v>
      </c>
      <c r="C70" s="62">
        <v>70</v>
      </c>
      <c r="D70" s="58"/>
      <c r="E70" s="58"/>
      <c r="F70" s="58"/>
      <c r="G70" s="58"/>
      <c r="H70" s="58"/>
      <c r="I70" s="58"/>
      <c r="J70" s="58"/>
      <c r="K70" s="58"/>
      <c r="L70" s="58"/>
      <c r="M70" s="58"/>
      <c r="N70" s="164">
        <f>SUM(Tabelle1[[#This Row],[Spalte13]:[Spalte111]])</f>
        <v>0</v>
      </c>
      <c r="O70" s="212">
        <f>Tabelle1[[#This Row],[Spalte112]]*Tabelle1[[#This Row],[Spalte12]]</f>
        <v>0</v>
      </c>
      <c r="P70" s="59" t="s">
        <v>368</v>
      </c>
      <c r="Q70" s="104" t="s">
        <v>363</v>
      </c>
      <c r="S70" s="53" t="s">
        <v>369</v>
      </c>
      <c r="T70" s="53" t="s">
        <v>370</v>
      </c>
      <c r="U70" s="141" t="s">
        <v>371</v>
      </c>
    </row>
    <row r="71" spans="2:21">
      <c r="B71" s="170" t="s">
        <v>372</v>
      </c>
      <c r="C71" s="62">
        <v>70</v>
      </c>
      <c r="D71" s="58"/>
      <c r="E71" s="58"/>
      <c r="F71" s="58"/>
      <c r="G71" s="58"/>
      <c r="H71" s="58"/>
      <c r="I71" s="58"/>
      <c r="J71" s="58"/>
      <c r="K71" s="58"/>
      <c r="L71" s="58"/>
      <c r="M71" s="58"/>
      <c r="N71" s="164">
        <f>SUM(Tabelle1[[#This Row],[Spalte13]:[Spalte111]])</f>
        <v>0</v>
      </c>
      <c r="O71" s="212">
        <f>Tabelle1[[#This Row],[Spalte112]]*Tabelle1[[#This Row],[Spalte12]]</f>
        <v>0</v>
      </c>
      <c r="P71" s="59" t="s">
        <v>373</v>
      </c>
      <c r="Q71" s="104" t="s">
        <v>374</v>
      </c>
      <c r="S71" s="54" t="s">
        <v>375</v>
      </c>
      <c r="T71" s="54" t="s">
        <v>376</v>
      </c>
      <c r="U71" s="141" t="s">
        <v>377</v>
      </c>
    </row>
    <row r="72" spans="2:21">
      <c r="B72" s="170" t="s">
        <v>378</v>
      </c>
      <c r="C72" s="62">
        <v>70</v>
      </c>
      <c r="D72" s="58"/>
      <c r="E72" s="58"/>
      <c r="F72" s="58"/>
      <c r="G72" s="58"/>
      <c r="H72" s="58"/>
      <c r="I72" s="58"/>
      <c r="J72" s="58"/>
      <c r="K72" s="58"/>
      <c r="L72" s="58"/>
      <c r="M72" s="58"/>
      <c r="N72" s="164">
        <f>SUM(Tabelle1[[#This Row],[Spalte13]:[Spalte111]])</f>
        <v>0</v>
      </c>
      <c r="O72" s="212">
        <f>Tabelle1[[#This Row],[Spalte112]]*Tabelle1[[#This Row],[Spalte12]]</f>
        <v>0</v>
      </c>
      <c r="P72" s="59" t="s">
        <v>379</v>
      </c>
      <c r="Q72" s="104" t="s">
        <v>374</v>
      </c>
      <c r="S72" s="55" t="s">
        <v>380</v>
      </c>
      <c r="T72" s="55" t="s">
        <v>381</v>
      </c>
      <c r="U72" s="141">
        <v>10068</v>
      </c>
    </row>
    <row r="73" spans="2:21">
      <c r="B73" s="170" t="s">
        <v>382</v>
      </c>
      <c r="C73" s="62">
        <v>72.5</v>
      </c>
      <c r="D73" s="58"/>
      <c r="E73" s="58"/>
      <c r="F73" s="58"/>
      <c r="G73" s="58"/>
      <c r="H73" s="58"/>
      <c r="I73" s="58"/>
      <c r="J73" s="58"/>
      <c r="K73" s="58"/>
      <c r="L73" s="58"/>
      <c r="M73" s="58"/>
      <c r="N73" s="164">
        <f>SUM(Tabelle1[[#This Row],[Spalte13]:[Spalte111]])</f>
        <v>0</v>
      </c>
      <c r="O73" s="212">
        <f>Tabelle1[[#This Row],[Spalte112]]*Tabelle1[[#This Row],[Spalte12]]</f>
        <v>0</v>
      </c>
      <c r="P73" s="59" t="s">
        <v>383</v>
      </c>
      <c r="Q73" s="104" t="s">
        <v>384</v>
      </c>
      <c r="S73" s="56" t="s">
        <v>385</v>
      </c>
      <c r="T73" s="56" t="s">
        <v>386</v>
      </c>
      <c r="U73" s="141" t="s">
        <v>387</v>
      </c>
    </row>
    <row r="74" spans="2:21">
      <c r="B74" s="170" t="s">
        <v>388</v>
      </c>
      <c r="C74" s="62">
        <v>72.5</v>
      </c>
      <c r="D74" s="58"/>
      <c r="E74" s="58"/>
      <c r="F74" s="58"/>
      <c r="G74" s="58"/>
      <c r="H74" s="58"/>
      <c r="I74" s="58"/>
      <c r="J74" s="58"/>
      <c r="K74" s="58"/>
      <c r="L74" s="58"/>
      <c r="M74" s="58"/>
      <c r="N74" s="164">
        <f>SUM(Tabelle1[[#This Row],[Spalte13]:[Spalte111]])</f>
        <v>0</v>
      </c>
      <c r="O74" s="212">
        <f>Tabelle1[[#This Row],[Spalte112]]*Tabelle1[[#This Row],[Spalte12]]</f>
        <v>0</v>
      </c>
      <c r="P74" s="59" t="s">
        <v>389</v>
      </c>
      <c r="Q74" s="104" t="s">
        <v>384</v>
      </c>
    </row>
    <row r="75" spans="2:21">
      <c r="B75" s="170" t="s">
        <v>390</v>
      </c>
      <c r="C75" s="62">
        <v>187.5</v>
      </c>
      <c r="D75" s="58"/>
      <c r="E75" s="58"/>
      <c r="F75" s="58"/>
      <c r="G75" s="58"/>
      <c r="H75" s="58"/>
      <c r="I75" s="58"/>
      <c r="J75" s="58"/>
      <c r="K75" s="58"/>
      <c r="L75" s="58"/>
      <c r="M75" s="58"/>
      <c r="N75" s="164">
        <f>SUM(Tabelle1[[#This Row],[Spalte13]:[Spalte111]])</f>
        <v>0</v>
      </c>
      <c r="O75" s="212">
        <f>Tabelle1[[#This Row],[Spalte112]]*Tabelle1[[#This Row],[Spalte12]]</f>
        <v>0</v>
      </c>
      <c r="P75" s="59" t="s">
        <v>391</v>
      </c>
      <c r="Q75" s="104" t="s">
        <v>392</v>
      </c>
    </row>
    <row r="76" spans="2:21">
      <c r="B76" s="170" t="s">
        <v>393</v>
      </c>
      <c r="C76" s="62">
        <v>187.5</v>
      </c>
      <c r="D76" s="58"/>
      <c r="E76" s="58"/>
      <c r="F76" s="58"/>
      <c r="G76" s="58"/>
      <c r="H76" s="58"/>
      <c r="I76" s="58"/>
      <c r="J76" s="58"/>
      <c r="K76" s="58"/>
      <c r="L76" s="58"/>
      <c r="M76" s="58"/>
      <c r="N76" s="164">
        <f>SUM(Tabelle1[[#This Row],[Spalte13]:[Spalte111]])</f>
        <v>0</v>
      </c>
      <c r="O76" s="212">
        <f>Tabelle1[[#This Row],[Spalte112]]*Tabelle1[[#This Row],[Spalte12]]</f>
        <v>0</v>
      </c>
      <c r="P76" s="59" t="s">
        <v>394</v>
      </c>
      <c r="Q76" s="104" t="s">
        <v>392</v>
      </c>
    </row>
    <row r="77" spans="2:21">
      <c r="B77" s="170" t="s">
        <v>395</v>
      </c>
      <c r="C77" s="62">
        <v>197.5</v>
      </c>
      <c r="D77" s="58"/>
      <c r="E77" s="58"/>
      <c r="F77" s="58"/>
      <c r="G77" s="58"/>
      <c r="H77" s="58"/>
      <c r="I77" s="58"/>
      <c r="J77" s="58"/>
      <c r="K77" s="58"/>
      <c r="L77" s="58"/>
      <c r="M77" s="58"/>
      <c r="N77" s="164">
        <f>SUM(Tabelle1[[#This Row],[Spalte13]:[Spalte111]])</f>
        <v>0</v>
      </c>
      <c r="O77" s="212">
        <f>Tabelle1[[#This Row],[Spalte112]]*Tabelle1[[#This Row],[Spalte12]]</f>
        <v>0</v>
      </c>
      <c r="P77" s="59" t="s">
        <v>396</v>
      </c>
      <c r="Q77" s="104" t="s">
        <v>397</v>
      </c>
    </row>
    <row r="78" spans="2:21">
      <c r="B78" s="170" t="s">
        <v>398</v>
      </c>
      <c r="C78" s="62">
        <v>197.5</v>
      </c>
      <c r="D78" s="58"/>
      <c r="E78" s="58"/>
      <c r="F78" s="58"/>
      <c r="G78" s="58"/>
      <c r="H78" s="58"/>
      <c r="I78" s="58"/>
      <c r="J78" s="58"/>
      <c r="K78" s="58"/>
      <c r="L78" s="58"/>
      <c r="M78" s="58"/>
      <c r="N78" s="164">
        <f>SUM(Tabelle1[[#This Row],[Spalte13]:[Spalte111]])</f>
        <v>0</v>
      </c>
      <c r="O78" s="212">
        <f>Tabelle1[[#This Row],[Spalte112]]*Tabelle1[[#This Row],[Spalte12]]</f>
        <v>0</v>
      </c>
      <c r="P78" s="59" t="s">
        <v>399</v>
      </c>
      <c r="Q78" s="104" t="s">
        <v>397</v>
      </c>
    </row>
    <row r="79" spans="2:21">
      <c r="B79" s="170" t="s">
        <v>400</v>
      </c>
      <c r="C79" s="62">
        <v>205</v>
      </c>
      <c r="D79" s="58"/>
      <c r="E79" s="58"/>
      <c r="F79" s="58"/>
      <c r="G79" s="58"/>
      <c r="H79" s="58"/>
      <c r="I79" s="58"/>
      <c r="J79" s="58"/>
      <c r="K79" s="58"/>
      <c r="L79" s="58"/>
      <c r="M79" s="58"/>
      <c r="N79" s="164">
        <f>SUM(Tabelle1[[#This Row],[Spalte13]:[Spalte111]])</f>
        <v>0</v>
      </c>
      <c r="O79" s="212">
        <f>Tabelle1[[#This Row],[Spalte112]]*Tabelle1[[#This Row],[Spalte12]]</f>
        <v>0</v>
      </c>
      <c r="P79" s="59" t="s">
        <v>401</v>
      </c>
      <c r="Q79" s="104" t="s">
        <v>402</v>
      </c>
    </row>
    <row r="80" spans="2:21">
      <c r="B80" s="170" t="s">
        <v>403</v>
      </c>
      <c r="C80" s="62">
        <v>205</v>
      </c>
      <c r="D80" s="58"/>
      <c r="E80" s="58"/>
      <c r="F80" s="58"/>
      <c r="G80" s="58"/>
      <c r="H80" s="58"/>
      <c r="I80" s="58"/>
      <c r="J80" s="58"/>
      <c r="K80" s="58"/>
      <c r="L80" s="58"/>
      <c r="M80" s="58"/>
      <c r="N80" s="164">
        <f>SUM(Tabelle1[[#This Row],[Spalte13]:[Spalte111]])</f>
        <v>0</v>
      </c>
      <c r="O80" s="212">
        <f>Tabelle1[[#This Row],[Spalte112]]*Tabelle1[[#This Row],[Spalte12]]</f>
        <v>0</v>
      </c>
      <c r="P80" s="59" t="s">
        <v>404</v>
      </c>
      <c r="Q80" s="104" t="s">
        <v>402</v>
      </c>
    </row>
    <row r="81" spans="2:17">
      <c r="B81" s="170" t="s">
        <v>405</v>
      </c>
      <c r="C81" s="62">
        <v>427.5</v>
      </c>
      <c r="D81" s="58"/>
      <c r="E81" s="58"/>
      <c r="F81" s="58"/>
      <c r="G81" s="58"/>
      <c r="H81" s="58"/>
      <c r="I81" s="58"/>
      <c r="J81" s="58"/>
      <c r="K81" s="58"/>
      <c r="L81" s="58"/>
      <c r="M81" s="58"/>
      <c r="N81" s="164">
        <f>SUM(Tabelle1[[#This Row],[Spalte13]:[Spalte111]])</f>
        <v>0</v>
      </c>
      <c r="O81" s="212">
        <f>Tabelle1[[#This Row],[Spalte112]]*Tabelle1[[#This Row],[Spalte12]]</f>
        <v>0</v>
      </c>
      <c r="P81" s="59" t="s">
        <v>406</v>
      </c>
      <c r="Q81" s="104" t="s">
        <v>407</v>
      </c>
    </row>
    <row r="82" spans="2:17">
      <c r="B82" s="170" t="s">
        <v>408</v>
      </c>
      <c r="C82" s="62">
        <v>427.5</v>
      </c>
      <c r="D82" s="58"/>
      <c r="E82" s="58"/>
      <c r="F82" s="58"/>
      <c r="G82" s="58"/>
      <c r="H82" s="58"/>
      <c r="I82" s="58"/>
      <c r="J82" s="58"/>
      <c r="K82" s="58"/>
      <c r="L82" s="58"/>
      <c r="M82" s="58"/>
      <c r="N82" s="164">
        <f>SUM(Tabelle1[[#This Row],[Spalte13]:[Spalte111]])</f>
        <v>0</v>
      </c>
      <c r="O82" s="212">
        <f>Tabelle1[[#This Row],[Spalte112]]*Tabelle1[[#This Row],[Spalte12]]</f>
        <v>0</v>
      </c>
      <c r="P82" s="59" t="s">
        <v>409</v>
      </c>
      <c r="Q82" s="104" t="s">
        <v>407</v>
      </c>
    </row>
    <row r="83" spans="2:17">
      <c r="B83" s="170" t="s">
        <v>410</v>
      </c>
      <c r="C83" s="62">
        <v>447.5</v>
      </c>
      <c r="D83" s="58"/>
      <c r="E83" s="58"/>
      <c r="F83" s="58"/>
      <c r="G83" s="58"/>
      <c r="H83" s="58"/>
      <c r="I83" s="58"/>
      <c r="J83" s="58"/>
      <c r="K83" s="58"/>
      <c r="L83" s="58"/>
      <c r="M83" s="58"/>
      <c r="N83" s="164">
        <f>SUM(Tabelle1[[#This Row],[Spalte13]:[Spalte111]])</f>
        <v>0</v>
      </c>
      <c r="O83" s="212">
        <f>Tabelle1[[#This Row],[Spalte112]]*Tabelle1[[#This Row],[Spalte12]]</f>
        <v>0</v>
      </c>
      <c r="P83" s="59" t="s">
        <v>411</v>
      </c>
      <c r="Q83" s="104" t="s">
        <v>412</v>
      </c>
    </row>
    <row r="84" spans="2:17">
      <c r="B84" s="170" t="s">
        <v>413</v>
      </c>
      <c r="C84" s="62">
        <v>447.5</v>
      </c>
      <c r="D84" s="58"/>
      <c r="E84" s="58"/>
      <c r="F84" s="58"/>
      <c r="G84" s="58"/>
      <c r="H84" s="58"/>
      <c r="I84" s="58"/>
      <c r="J84" s="58"/>
      <c r="K84" s="58"/>
      <c r="L84" s="58"/>
      <c r="M84" s="58"/>
      <c r="N84" s="164">
        <f>SUM(Tabelle1[[#This Row],[Spalte13]:[Spalte111]])</f>
        <v>0</v>
      </c>
      <c r="O84" s="212">
        <f>Tabelle1[[#This Row],[Spalte112]]*Tabelle1[[#This Row],[Spalte12]]</f>
        <v>0</v>
      </c>
      <c r="P84" s="59" t="s">
        <v>414</v>
      </c>
      <c r="Q84" s="104" t="s">
        <v>412</v>
      </c>
    </row>
    <row r="85" spans="2:17">
      <c r="B85" s="170" t="s">
        <v>415</v>
      </c>
      <c r="C85" s="62">
        <v>470</v>
      </c>
      <c r="D85" s="58"/>
      <c r="E85" s="58"/>
      <c r="F85" s="58"/>
      <c r="G85" s="58"/>
      <c r="H85" s="58"/>
      <c r="I85" s="58"/>
      <c r="J85" s="58"/>
      <c r="K85" s="58"/>
      <c r="L85" s="58"/>
      <c r="M85" s="58"/>
      <c r="N85" s="164">
        <f>SUM(Tabelle1[[#This Row],[Spalte13]:[Spalte111]])</f>
        <v>0</v>
      </c>
      <c r="O85" s="212">
        <f>Tabelle1[[#This Row],[Spalte112]]*Tabelle1[[#This Row],[Spalte12]]</f>
        <v>0</v>
      </c>
      <c r="P85" s="59" t="s">
        <v>416</v>
      </c>
      <c r="Q85" s="104" t="s">
        <v>417</v>
      </c>
    </row>
    <row r="86" spans="2:17">
      <c r="B86" s="170" t="s">
        <v>418</v>
      </c>
      <c r="C86" s="62">
        <v>470</v>
      </c>
      <c r="D86" s="58"/>
      <c r="E86" s="58"/>
      <c r="F86" s="58"/>
      <c r="G86" s="58"/>
      <c r="H86" s="58"/>
      <c r="I86" s="58"/>
      <c r="J86" s="58"/>
      <c r="K86" s="58"/>
      <c r="L86" s="58"/>
      <c r="M86" s="58"/>
      <c r="N86" s="164">
        <f>SUM(Tabelle1[[#This Row],[Spalte13]:[Spalte111]])</f>
        <v>0</v>
      </c>
      <c r="O86" s="212">
        <f>Tabelle1[[#This Row],[Spalte112]]*Tabelle1[[#This Row],[Spalte12]]</f>
        <v>0</v>
      </c>
      <c r="P86" s="59" t="s">
        <v>419</v>
      </c>
      <c r="Q86" s="104" t="s">
        <v>417</v>
      </c>
    </row>
    <row r="87" spans="2:17">
      <c r="B87" s="4" t="s">
        <v>420</v>
      </c>
      <c r="C87" s="62"/>
      <c r="D87" s="5"/>
      <c r="E87" s="5"/>
      <c r="F87" s="5"/>
      <c r="G87" s="5"/>
      <c r="H87" s="5"/>
      <c r="I87" s="5"/>
      <c r="J87" s="5"/>
      <c r="K87" s="5"/>
      <c r="L87" s="5"/>
      <c r="M87" s="5"/>
      <c r="N87" s="213"/>
      <c r="O87" s="212"/>
      <c r="P87" s="5"/>
      <c r="Q87" s="57"/>
    </row>
    <row r="88" spans="2:17">
      <c r="B88" s="170" t="s">
        <v>60</v>
      </c>
      <c r="C88" s="62">
        <v>52.5</v>
      </c>
      <c r="D88" s="58"/>
      <c r="E88" s="58"/>
      <c r="F88" s="58"/>
      <c r="G88" s="58"/>
      <c r="H88" s="58"/>
      <c r="I88" s="58"/>
      <c r="J88" s="58"/>
      <c r="K88" s="58"/>
      <c r="L88" s="58"/>
      <c r="M88" s="58"/>
      <c r="N88" s="164">
        <f>SUM(Tabelle1[[#This Row],[Spalte13]:[Spalte111]])</f>
        <v>0</v>
      </c>
      <c r="O88" s="212">
        <f>Tabelle1[[#This Row],[Spalte112]]*Tabelle1[[#This Row],[Spalte12]]</f>
        <v>0</v>
      </c>
      <c r="P88" s="59" t="s">
        <v>421</v>
      </c>
      <c r="Q88" s="60">
        <v>0.83750000000000002</v>
      </c>
    </row>
    <row r="89" spans="2:17">
      <c r="B89" s="170" t="s">
        <v>65</v>
      </c>
      <c r="C89" s="62">
        <v>80</v>
      </c>
      <c r="D89" s="58"/>
      <c r="E89" s="58"/>
      <c r="F89" s="58"/>
      <c r="G89" s="58"/>
      <c r="H89" s="58"/>
      <c r="I89" s="58"/>
      <c r="J89" s="58"/>
      <c r="K89" s="58"/>
      <c r="L89" s="58"/>
      <c r="M89" s="58"/>
      <c r="N89" s="164">
        <f>SUM(Tabelle1[[#This Row],[Spalte13]:[Spalte111]])</f>
        <v>0</v>
      </c>
      <c r="O89" s="212">
        <f>Tabelle1[[#This Row],[Spalte112]]*Tabelle1[[#This Row],[Spalte12]]</f>
        <v>0</v>
      </c>
      <c r="P89" s="59" t="s">
        <v>422</v>
      </c>
      <c r="Q89" s="60">
        <v>1.5</v>
      </c>
    </row>
    <row r="90" spans="2:17">
      <c r="B90" s="170" t="s">
        <v>70</v>
      </c>
      <c r="C90" s="62">
        <v>135</v>
      </c>
      <c r="D90" s="58"/>
      <c r="E90" s="58"/>
      <c r="F90" s="58"/>
      <c r="G90" s="58"/>
      <c r="H90" s="58"/>
      <c r="I90" s="58"/>
      <c r="J90" s="58"/>
      <c r="K90" s="58"/>
      <c r="L90" s="58"/>
      <c r="M90" s="58"/>
      <c r="N90" s="164">
        <f>SUM(Tabelle1[[#This Row],[Spalte13]:[Spalte111]])</f>
        <v>0</v>
      </c>
      <c r="O90" s="212">
        <f>Tabelle1[[#This Row],[Spalte112]]*Tabelle1[[#This Row],[Spalte12]]</f>
        <v>0</v>
      </c>
      <c r="P90" s="59" t="s">
        <v>423</v>
      </c>
      <c r="Q90" s="60">
        <v>3.375</v>
      </c>
    </row>
    <row r="91" spans="2:17">
      <c r="B91" s="170" t="s">
        <v>75</v>
      </c>
      <c r="C91" s="62">
        <v>222.5</v>
      </c>
      <c r="D91" s="58"/>
      <c r="E91" s="58"/>
      <c r="F91" s="58"/>
      <c r="G91" s="58"/>
      <c r="H91" s="58"/>
      <c r="I91" s="58"/>
      <c r="J91" s="58"/>
      <c r="K91" s="58"/>
      <c r="L91" s="58"/>
      <c r="M91" s="58"/>
      <c r="N91" s="164">
        <f>SUM(Tabelle1[[#This Row],[Spalte13]:[Spalte111]])</f>
        <v>0</v>
      </c>
      <c r="O91" s="212">
        <f>Tabelle1[[#This Row],[Spalte112]]*Tabelle1[[#This Row],[Spalte12]]</f>
        <v>0</v>
      </c>
      <c r="P91" s="59" t="s">
        <v>424</v>
      </c>
      <c r="Q91" s="60">
        <v>6.25</v>
      </c>
    </row>
    <row r="92" spans="2:17">
      <c r="B92" s="170" t="s">
        <v>85</v>
      </c>
      <c r="C92" s="62">
        <v>70</v>
      </c>
      <c r="D92" s="58"/>
      <c r="E92" s="58"/>
      <c r="F92" s="58"/>
      <c r="G92" s="58"/>
      <c r="H92" s="58"/>
      <c r="I92" s="58"/>
      <c r="J92" s="58"/>
      <c r="K92" s="58"/>
      <c r="L92" s="58"/>
      <c r="M92" s="58"/>
      <c r="N92" s="164">
        <f>SUM(Tabelle1[[#This Row],[Spalte13]:[Spalte111]])</f>
        <v>0</v>
      </c>
      <c r="O92" s="212">
        <f>Tabelle1[[#This Row],[Spalte112]]*Tabelle1[[#This Row],[Spalte12]]</f>
        <v>0</v>
      </c>
      <c r="P92" s="59" t="s">
        <v>425</v>
      </c>
      <c r="Q92" s="60">
        <v>1.25</v>
      </c>
    </row>
    <row r="93" spans="2:17">
      <c r="B93" s="170" t="s">
        <v>90</v>
      </c>
      <c r="C93" s="62">
        <v>115</v>
      </c>
      <c r="D93" s="58"/>
      <c r="E93" s="58"/>
      <c r="F93" s="58"/>
      <c r="G93" s="58"/>
      <c r="H93" s="58"/>
      <c r="I93" s="58"/>
      <c r="J93" s="58"/>
      <c r="K93" s="58"/>
      <c r="L93" s="58"/>
      <c r="M93" s="58"/>
      <c r="N93" s="164">
        <f>SUM(Tabelle1[[#This Row],[Spalte13]:[Spalte111]])</f>
        <v>0</v>
      </c>
      <c r="O93" s="212">
        <f>Tabelle1[[#This Row],[Spalte112]]*Tabelle1[[#This Row],[Spalte12]]</f>
        <v>0</v>
      </c>
      <c r="P93" s="59" t="s">
        <v>426</v>
      </c>
      <c r="Q93" s="60">
        <v>2.625</v>
      </c>
    </row>
    <row r="94" spans="2:17">
      <c r="B94" s="170" t="s">
        <v>95</v>
      </c>
      <c r="C94" s="62">
        <v>180</v>
      </c>
      <c r="D94" s="58"/>
      <c r="E94" s="58"/>
      <c r="F94" s="58"/>
      <c r="G94" s="58"/>
      <c r="H94" s="58"/>
      <c r="I94" s="58"/>
      <c r="J94" s="58"/>
      <c r="K94" s="58"/>
      <c r="L94" s="58"/>
      <c r="M94" s="58"/>
      <c r="N94" s="164">
        <f>SUM(Tabelle1[[#This Row],[Spalte13]:[Spalte111]])</f>
        <v>0</v>
      </c>
      <c r="O94" s="212">
        <f>Tabelle1[[#This Row],[Spalte112]]*Tabelle1[[#This Row],[Spalte12]]</f>
        <v>0</v>
      </c>
      <c r="P94" s="59" t="s">
        <v>427</v>
      </c>
      <c r="Q94" s="60">
        <v>4.625</v>
      </c>
    </row>
    <row r="95" spans="2:17">
      <c r="B95" s="170" t="s">
        <v>99</v>
      </c>
      <c r="C95" s="62">
        <v>365</v>
      </c>
      <c r="D95" s="58"/>
      <c r="E95" s="58"/>
      <c r="F95" s="58"/>
      <c r="G95" s="58"/>
      <c r="H95" s="58"/>
      <c r="I95" s="58"/>
      <c r="J95" s="58"/>
      <c r="K95" s="58"/>
      <c r="L95" s="58"/>
      <c r="M95" s="58"/>
      <c r="N95" s="164">
        <f>SUM(Tabelle1[[#This Row],[Spalte13]:[Spalte111]])</f>
        <v>0</v>
      </c>
      <c r="O95" s="212">
        <f>Tabelle1[[#This Row],[Spalte112]]*Tabelle1[[#This Row],[Spalte12]]</f>
        <v>0</v>
      </c>
      <c r="P95" s="59" t="s">
        <v>428</v>
      </c>
      <c r="Q95" s="60">
        <v>11.375</v>
      </c>
    </row>
    <row r="96" spans="2:17">
      <c r="B96" s="170" t="s">
        <v>104</v>
      </c>
      <c r="C96" s="62">
        <v>105</v>
      </c>
      <c r="D96" s="58"/>
      <c r="E96" s="58"/>
      <c r="F96" s="58"/>
      <c r="G96" s="58"/>
      <c r="H96" s="58"/>
      <c r="I96" s="58"/>
      <c r="J96" s="58"/>
      <c r="K96" s="58"/>
      <c r="L96" s="58"/>
      <c r="M96" s="58"/>
      <c r="N96" s="164">
        <f>SUM(Tabelle1[[#This Row],[Spalte13]:[Spalte111]])</f>
        <v>0</v>
      </c>
      <c r="O96" s="212">
        <f>Tabelle1[[#This Row],[Spalte112]]*Tabelle1[[#This Row],[Spalte12]]</f>
        <v>0</v>
      </c>
      <c r="P96" s="59" t="s">
        <v>429</v>
      </c>
      <c r="Q96" s="60">
        <v>2.25</v>
      </c>
    </row>
    <row r="97" spans="2:17">
      <c r="B97" s="170" t="s">
        <v>109</v>
      </c>
      <c r="C97" s="62">
        <v>160</v>
      </c>
      <c r="D97" s="58"/>
      <c r="E97" s="58"/>
      <c r="F97" s="58"/>
      <c r="G97" s="58"/>
      <c r="H97" s="58"/>
      <c r="I97" s="58"/>
      <c r="J97" s="58"/>
      <c r="K97" s="58"/>
      <c r="L97" s="58"/>
      <c r="M97" s="58"/>
      <c r="N97" s="164">
        <f>SUM(Tabelle1[[#This Row],[Spalte13]:[Spalte111]])</f>
        <v>0</v>
      </c>
      <c r="O97" s="212">
        <f>Tabelle1[[#This Row],[Spalte112]]*Tabelle1[[#This Row],[Spalte12]]</f>
        <v>0</v>
      </c>
      <c r="P97" s="59" t="s">
        <v>430</v>
      </c>
      <c r="Q97" s="60">
        <v>4</v>
      </c>
    </row>
    <row r="98" spans="2:17">
      <c r="B98" s="170" t="s">
        <v>114</v>
      </c>
      <c r="C98" s="62">
        <v>325</v>
      </c>
      <c r="D98" s="58"/>
      <c r="E98" s="58"/>
      <c r="F98" s="58"/>
      <c r="G98" s="58"/>
      <c r="H98" s="58"/>
      <c r="I98" s="58"/>
      <c r="J98" s="58"/>
      <c r="K98" s="58"/>
      <c r="L98" s="58"/>
      <c r="M98" s="58"/>
      <c r="N98" s="164">
        <f>SUM(Tabelle1[[#This Row],[Spalte13]:[Spalte111]])</f>
        <v>0</v>
      </c>
      <c r="O98" s="212">
        <f>Tabelle1[[#This Row],[Spalte112]]*Tabelle1[[#This Row],[Spalte12]]</f>
        <v>0</v>
      </c>
      <c r="P98" s="59" t="s">
        <v>431</v>
      </c>
      <c r="Q98" s="60">
        <v>9.75</v>
      </c>
    </row>
    <row r="99" spans="2:17">
      <c r="B99" s="170" t="s">
        <v>124</v>
      </c>
      <c r="C99" s="62">
        <v>117.5</v>
      </c>
      <c r="D99" s="58"/>
      <c r="E99" s="58"/>
      <c r="F99" s="58"/>
      <c r="G99" s="58"/>
      <c r="H99" s="58"/>
      <c r="I99" s="58"/>
      <c r="J99" s="58"/>
      <c r="K99" s="58"/>
      <c r="L99" s="58"/>
      <c r="M99" s="58"/>
      <c r="N99" s="164">
        <f>SUM(Tabelle1[[#This Row],[Spalte13]:[Spalte111]])</f>
        <v>0</v>
      </c>
      <c r="O99" s="212">
        <f>Tabelle1[[#This Row],[Spalte112]]*Tabelle1[[#This Row],[Spalte12]]</f>
        <v>0</v>
      </c>
      <c r="P99" s="59" t="s">
        <v>432</v>
      </c>
      <c r="Q99" s="60">
        <v>2.75</v>
      </c>
    </row>
    <row r="100" spans="2:17">
      <c r="B100" s="170" t="s">
        <v>128</v>
      </c>
      <c r="C100" s="62">
        <v>117.5</v>
      </c>
      <c r="D100" s="58"/>
      <c r="E100" s="58"/>
      <c r="F100" s="58"/>
      <c r="G100" s="58"/>
      <c r="H100" s="58"/>
      <c r="I100" s="58"/>
      <c r="J100" s="58"/>
      <c r="K100" s="58"/>
      <c r="L100" s="58"/>
      <c r="M100" s="58"/>
      <c r="N100" s="164">
        <f>SUM(Tabelle1[[#This Row],[Spalte13]:[Spalte111]])</f>
        <v>0</v>
      </c>
      <c r="O100" s="212">
        <f>Tabelle1[[#This Row],[Spalte112]]*Tabelle1[[#This Row],[Spalte12]]</f>
        <v>0</v>
      </c>
      <c r="P100" s="59" t="s">
        <v>433</v>
      </c>
      <c r="Q100" s="60">
        <v>2.75</v>
      </c>
    </row>
    <row r="101" spans="2:17">
      <c r="B101" s="170" t="s">
        <v>143</v>
      </c>
      <c r="C101" s="62">
        <v>90</v>
      </c>
      <c r="D101" s="58"/>
      <c r="E101" s="58"/>
      <c r="F101" s="58"/>
      <c r="G101" s="58"/>
      <c r="H101" s="58"/>
      <c r="I101" s="58"/>
      <c r="J101" s="58"/>
      <c r="K101" s="58"/>
      <c r="L101" s="58"/>
      <c r="M101" s="58"/>
      <c r="N101" s="164">
        <f>SUM(Tabelle1[[#This Row],[Spalte13]:[Spalte111]])</f>
        <v>0</v>
      </c>
      <c r="O101" s="212">
        <f>Tabelle1[[#This Row],[Spalte112]]*Tabelle1[[#This Row],[Spalte12]]</f>
        <v>0</v>
      </c>
      <c r="P101" s="59" t="s">
        <v>434</v>
      </c>
      <c r="Q101" s="60">
        <v>1.5874999999999999</v>
      </c>
    </row>
    <row r="102" spans="2:17">
      <c r="B102" s="170" t="s">
        <v>148</v>
      </c>
      <c r="C102" s="62">
        <v>177.5</v>
      </c>
      <c r="D102" s="58"/>
      <c r="E102" s="58"/>
      <c r="F102" s="58"/>
      <c r="G102" s="58"/>
      <c r="H102" s="58"/>
      <c r="I102" s="58"/>
      <c r="J102" s="58"/>
      <c r="K102" s="58"/>
      <c r="L102" s="58"/>
      <c r="M102" s="58"/>
      <c r="N102" s="164">
        <f>SUM(Tabelle1[[#This Row],[Spalte13]:[Spalte111]])</f>
        <v>0</v>
      </c>
      <c r="O102" s="212">
        <f>Tabelle1[[#This Row],[Spalte112]]*Tabelle1[[#This Row],[Spalte12]]</f>
        <v>0</v>
      </c>
      <c r="P102" s="59" t="s">
        <v>435</v>
      </c>
      <c r="Q102" s="60">
        <v>4.2752499999999998</v>
      </c>
    </row>
    <row r="103" spans="2:17">
      <c r="B103" s="170" t="s">
        <v>436</v>
      </c>
      <c r="C103" s="62">
        <v>192.5</v>
      </c>
      <c r="D103" s="58"/>
      <c r="E103" s="58"/>
      <c r="F103" s="58"/>
      <c r="G103" s="58"/>
      <c r="H103" s="58"/>
      <c r="I103" s="58"/>
      <c r="J103" s="58"/>
      <c r="K103" s="58"/>
      <c r="L103" s="58"/>
      <c r="M103" s="58"/>
      <c r="N103" s="164">
        <f>SUM(Tabelle1[[#This Row],[Spalte13]:[Spalte111]])</f>
        <v>0</v>
      </c>
      <c r="O103" s="212">
        <f>Tabelle1[[#This Row],[Spalte112]]*Tabelle1[[#This Row],[Spalte12]]</f>
        <v>0</v>
      </c>
      <c r="P103" s="59" t="s">
        <v>437</v>
      </c>
      <c r="Q103" s="60">
        <v>4.75</v>
      </c>
    </row>
    <row r="104" spans="2:17">
      <c r="B104" s="170" t="s">
        <v>438</v>
      </c>
      <c r="C104" s="62">
        <v>192.5</v>
      </c>
      <c r="D104" s="58"/>
      <c r="E104" s="58"/>
      <c r="F104" s="58"/>
      <c r="G104" s="58"/>
      <c r="H104" s="58"/>
      <c r="I104" s="58"/>
      <c r="J104" s="58"/>
      <c r="K104" s="58"/>
      <c r="L104" s="58"/>
      <c r="M104" s="58"/>
      <c r="N104" s="164">
        <f>SUM(Tabelle1[[#This Row],[Spalte13]:[Spalte111]])</f>
        <v>0</v>
      </c>
      <c r="O104" s="212">
        <f>Tabelle1[[#This Row],[Spalte112]]*Tabelle1[[#This Row],[Spalte12]]</f>
        <v>0</v>
      </c>
      <c r="P104" s="59" t="s">
        <v>439</v>
      </c>
      <c r="Q104" s="60">
        <v>4.75</v>
      </c>
    </row>
    <row r="105" spans="2:17">
      <c r="B105" t="s">
        <v>167</v>
      </c>
      <c r="C105" s="62">
        <v>385</v>
      </c>
      <c r="D105" s="58"/>
      <c r="E105" s="58"/>
      <c r="F105" s="58"/>
      <c r="G105" s="58"/>
      <c r="H105" s="58"/>
      <c r="I105" s="58"/>
      <c r="J105" s="58"/>
      <c r="K105" s="58"/>
      <c r="L105" s="58"/>
      <c r="M105" s="58"/>
      <c r="N105" s="164">
        <f>SUM(Tabelle1[[#This Row],[Spalte13]:[Spalte111]])</f>
        <v>0</v>
      </c>
      <c r="O105" s="212">
        <f>Tabelle1[[#This Row],[Spalte112]]*Tabelle1[[#This Row],[Spalte12]]</f>
        <v>0</v>
      </c>
      <c r="P105" s="59" t="s">
        <v>440</v>
      </c>
      <c r="Q105" s="60">
        <v>9.5</v>
      </c>
    </row>
    <row r="106" spans="2:17">
      <c r="B106" s="170" t="s">
        <v>172</v>
      </c>
      <c r="C106" s="62">
        <v>227.5</v>
      </c>
      <c r="D106" s="58"/>
      <c r="E106" s="58"/>
      <c r="F106" s="58"/>
      <c r="G106" s="58"/>
      <c r="H106" s="58"/>
      <c r="I106" s="58"/>
      <c r="J106" s="58"/>
      <c r="K106" s="58"/>
      <c r="L106" s="58"/>
      <c r="M106" s="58"/>
      <c r="N106" s="164">
        <f>SUM(Tabelle1[[#This Row],[Spalte13]:[Spalte111]])</f>
        <v>0</v>
      </c>
      <c r="O106" s="212">
        <f>Tabelle1[[#This Row],[Spalte112]]*Tabelle1[[#This Row],[Spalte12]]</f>
        <v>0</v>
      </c>
      <c r="P106" s="59" t="s">
        <v>441</v>
      </c>
      <c r="Q106" s="60">
        <v>5.9624999999999995</v>
      </c>
    </row>
    <row r="107" spans="2:17">
      <c r="B107" s="170" t="s">
        <v>177</v>
      </c>
      <c r="C107" s="62">
        <v>227.5</v>
      </c>
      <c r="D107" s="58"/>
      <c r="E107" s="58"/>
      <c r="F107" s="58"/>
      <c r="G107" s="58"/>
      <c r="H107" s="58"/>
      <c r="I107" s="58"/>
      <c r="J107" s="58"/>
      <c r="K107" s="58"/>
      <c r="L107" s="58"/>
      <c r="M107" s="58"/>
      <c r="N107" s="164">
        <f>SUM(Tabelle1[[#This Row],[Spalte13]:[Spalte111]])</f>
        <v>0</v>
      </c>
      <c r="O107" s="212">
        <f>Tabelle1[[#This Row],[Spalte112]]*Tabelle1[[#This Row],[Spalte12]]</f>
        <v>0</v>
      </c>
      <c r="P107" s="59" t="s">
        <v>442</v>
      </c>
      <c r="Q107" s="60">
        <v>5.9624999999999995</v>
      </c>
    </row>
    <row r="108" spans="2:17">
      <c r="B108" s="170" t="s">
        <v>192</v>
      </c>
      <c r="C108" s="62">
        <v>365</v>
      </c>
      <c r="D108" s="58"/>
      <c r="E108" s="58"/>
      <c r="F108" s="58"/>
      <c r="G108" s="58"/>
      <c r="H108" s="58"/>
      <c r="I108" s="58"/>
      <c r="J108" s="58"/>
      <c r="K108" s="58"/>
      <c r="L108" s="58"/>
      <c r="M108" s="58"/>
      <c r="N108" s="164">
        <f>SUM(Tabelle1[[#This Row],[Spalte13]:[Spalte111]])</f>
        <v>0</v>
      </c>
      <c r="O108" s="212">
        <f>Tabelle1[[#This Row],[Spalte112]]*Tabelle1[[#This Row],[Spalte12]]</f>
        <v>0</v>
      </c>
      <c r="P108" s="59" t="s">
        <v>443</v>
      </c>
      <c r="Q108" s="60">
        <v>10.75</v>
      </c>
    </row>
    <row r="109" spans="2:17">
      <c r="B109" s="170" t="s">
        <v>212</v>
      </c>
      <c r="C109" s="62">
        <v>135</v>
      </c>
      <c r="D109" s="58"/>
      <c r="E109" s="58"/>
      <c r="F109" s="58"/>
      <c r="G109" s="58"/>
      <c r="H109" s="58"/>
      <c r="I109" s="58"/>
      <c r="J109" s="58"/>
      <c r="K109" s="58"/>
      <c r="L109" s="58"/>
      <c r="M109" s="58"/>
      <c r="N109" s="164">
        <f>SUM(Tabelle1[[#This Row],[Spalte13]:[Spalte111]])</f>
        <v>0</v>
      </c>
      <c r="O109" s="212">
        <f>Tabelle1[[#This Row],[Spalte112]]*Tabelle1[[#This Row],[Spalte12]]</f>
        <v>0</v>
      </c>
      <c r="P109" s="59" t="s">
        <v>444</v>
      </c>
      <c r="Q109" s="60">
        <v>2.625</v>
      </c>
    </row>
    <row r="110" spans="2:17">
      <c r="B110" s="170" t="s">
        <v>217</v>
      </c>
      <c r="C110" s="62">
        <v>245</v>
      </c>
      <c r="D110" s="58"/>
      <c r="E110" s="58"/>
      <c r="F110" s="58"/>
      <c r="G110" s="58"/>
      <c r="H110" s="58"/>
      <c r="I110" s="58"/>
      <c r="J110" s="58"/>
      <c r="K110" s="58"/>
      <c r="L110" s="58"/>
      <c r="M110" s="58"/>
      <c r="N110" s="164">
        <f>SUM(Tabelle1[[#This Row],[Spalte13]:[Spalte111]])</f>
        <v>0</v>
      </c>
      <c r="O110" s="212">
        <f>Tabelle1[[#This Row],[Spalte112]]*Tabelle1[[#This Row],[Spalte12]]</f>
        <v>0</v>
      </c>
      <c r="P110" s="59" t="s">
        <v>445</v>
      </c>
      <c r="Q110" s="60">
        <v>6.125</v>
      </c>
    </row>
    <row r="111" spans="2:17">
      <c r="B111" s="170" t="s">
        <v>227</v>
      </c>
      <c r="C111" s="62">
        <v>87.5</v>
      </c>
      <c r="D111" s="58"/>
      <c r="E111" s="58"/>
      <c r="F111" s="58"/>
      <c r="G111" s="58"/>
      <c r="H111" s="58"/>
      <c r="I111" s="58"/>
      <c r="J111" s="58"/>
      <c r="K111" s="58"/>
      <c r="L111" s="58"/>
      <c r="M111" s="58"/>
      <c r="N111" s="164">
        <f>SUM(Tabelle1[[#This Row],[Spalte13]:[Spalte111]])</f>
        <v>0</v>
      </c>
      <c r="O111" s="212">
        <f>Tabelle1[[#This Row],[Spalte112]]*Tabelle1[[#This Row],[Spalte12]]</f>
        <v>0</v>
      </c>
      <c r="P111" s="59" t="s">
        <v>446</v>
      </c>
      <c r="Q111" s="60">
        <v>1.5</v>
      </c>
    </row>
    <row r="112" spans="2:17">
      <c r="B112" s="170" t="s">
        <v>232</v>
      </c>
      <c r="C112" s="62">
        <v>157.5</v>
      </c>
      <c r="D112" s="58"/>
      <c r="E112" s="58"/>
      <c r="F112" s="58"/>
      <c r="G112" s="58"/>
      <c r="H112" s="58"/>
      <c r="I112" s="58"/>
      <c r="J112" s="58"/>
      <c r="K112" s="58"/>
      <c r="L112" s="58"/>
      <c r="M112" s="58"/>
      <c r="N112" s="164">
        <f>SUM(Tabelle1[[#This Row],[Spalte13]:[Spalte111]])</f>
        <v>0</v>
      </c>
      <c r="O112" s="212">
        <f>Tabelle1[[#This Row],[Spalte112]]*Tabelle1[[#This Row],[Spalte12]]</f>
        <v>0</v>
      </c>
      <c r="P112" s="59" t="s">
        <v>447</v>
      </c>
      <c r="Q112" s="60">
        <v>3.75</v>
      </c>
    </row>
    <row r="113" spans="2:17">
      <c r="B113" s="170" t="s">
        <v>242</v>
      </c>
      <c r="C113" s="62">
        <v>147.5</v>
      </c>
      <c r="D113" s="58"/>
      <c r="E113" s="58"/>
      <c r="F113" s="58"/>
      <c r="G113" s="58"/>
      <c r="H113" s="58"/>
      <c r="I113" s="58"/>
      <c r="J113" s="58"/>
      <c r="K113" s="58"/>
      <c r="L113" s="58"/>
      <c r="M113" s="58"/>
      <c r="N113" s="164">
        <f>SUM(Tabelle1[[#This Row],[Spalte13]:[Spalte111]])</f>
        <v>0</v>
      </c>
      <c r="O113" s="212">
        <f>Tabelle1[[#This Row],[Spalte112]]*Tabelle1[[#This Row],[Spalte12]]</f>
        <v>0</v>
      </c>
      <c r="P113" s="59" t="s">
        <v>448</v>
      </c>
      <c r="Q113" s="60">
        <v>3.125</v>
      </c>
    </row>
    <row r="114" spans="2:17">
      <c r="B114" s="170" t="s">
        <v>247</v>
      </c>
      <c r="C114" s="62">
        <v>277.5</v>
      </c>
      <c r="D114" s="58"/>
      <c r="E114" s="58"/>
      <c r="F114" s="58"/>
      <c r="G114" s="58"/>
      <c r="H114" s="58"/>
      <c r="I114" s="58"/>
      <c r="J114" s="58"/>
      <c r="K114" s="58"/>
      <c r="L114" s="58"/>
      <c r="M114" s="58"/>
      <c r="N114" s="164">
        <f>SUM(Tabelle1[[#This Row],[Spalte13]:[Spalte111]])</f>
        <v>0</v>
      </c>
      <c r="O114" s="212">
        <f>Tabelle1[[#This Row],[Spalte112]]*Tabelle1[[#This Row],[Spalte12]]</f>
        <v>0</v>
      </c>
      <c r="P114" s="59" t="s">
        <v>449</v>
      </c>
      <c r="Q114" s="60">
        <v>7.5</v>
      </c>
    </row>
    <row r="115" spans="2:17">
      <c r="B115" s="170" t="s">
        <v>252</v>
      </c>
      <c r="C115" s="62">
        <v>447.5</v>
      </c>
      <c r="D115" s="58"/>
      <c r="E115" s="58"/>
      <c r="F115" s="58"/>
      <c r="G115" s="58"/>
      <c r="H115" s="58"/>
      <c r="I115" s="58"/>
      <c r="J115" s="58"/>
      <c r="K115" s="58"/>
      <c r="L115" s="58"/>
      <c r="M115" s="58"/>
      <c r="N115" s="164">
        <f>SUM(Tabelle1[[#This Row],[Spalte13]:[Spalte111]])</f>
        <v>0</v>
      </c>
      <c r="O115" s="212">
        <f>Tabelle1[[#This Row],[Spalte112]]*Tabelle1[[#This Row],[Spalte12]]</f>
        <v>0</v>
      </c>
      <c r="P115" s="59" t="s">
        <v>450</v>
      </c>
      <c r="Q115" s="60">
        <v>13.750000000000002</v>
      </c>
    </row>
    <row r="116" spans="2:17">
      <c r="B116" s="4" t="s">
        <v>451</v>
      </c>
      <c r="C116" s="62"/>
      <c r="D116" s="5"/>
      <c r="E116" s="5"/>
      <c r="F116" s="5"/>
      <c r="G116" s="5"/>
      <c r="H116" s="5"/>
      <c r="I116" s="5"/>
      <c r="J116" s="5"/>
      <c r="K116" s="5"/>
      <c r="L116" s="5"/>
      <c r="M116" s="5"/>
      <c r="N116" s="213"/>
      <c r="O116" s="212"/>
      <c r="P116" s="5"/>
      <c r="Q116" s="57"/>
    </row>
    <row r="117" spans="2:17">
      <c r="B117" s="4" t="s">
        <v>56</v>
      </c>
      <c r="C117" s="62"/>
      <c r="D117" s="126"/>
      <c r="E117" s="126"/>
      <c r="F117" s="126"/>
      <c r="G117" s="126"/>
      <c r="H117" s="126"/>
      <c r="I117" s="126"/>
      <c r="J117" s="126"/>
      <c r="K117" s="126"/>
      <c r="L117" s="126"/>
      <c r="M117" s="126"/>
      <c r="N117" s="213"/>
      <c r="O117" s="212"/>
      <c r="P117" s="5"/>
      <c r="Q117" s="127"/>
    </row>
    <row r="118" spans="2:17">
      <c r="B118" s="59" t="s">
        <v>452</v>
      </c>
      <c r="C118" s="62">
        <v>195.5</v>
      </c>
      <c r="D118" s="58"/>
      <c r="E118" s="58"/>
      <c r="F118" s="58"/>
      <c r="G118" s="58"/>
      <c r="H118" s="58"/>
      <c r="I118" s="58"/>
      <c r="J118" s="58"/>
      <c r="K118" s="58"/>
      <c r="L118" s="58"/>
      <c r="M118" s="58"/>
      <c r="N118" s="164">
        <f>SUM(Tabelle1[[#This Row],[Spalte13]:[Spalte111]])</f>
        <v>0</v>
      </c>
      <c r="O118" s="212">
        <f>Tabelle1[[#This Row],[Spalte112]]*Tabelle1[[#This Row],[Spalte12]]</f>
        <v>0</v>
      </c>
      <c r="P118" s="59" t="s">
        <v>453</v>
      </c>
      <c r="Q118" s="60">
        <v>6.5</v>
      </c>
    </row>
    <row r="119" spans="2:17">
      <c r="B119" s="59" t="s">
        <v>454</v>
      </c>
      <c r="C119" s="62">
        <v>189.125</v>
      </c>
      <c r="D119" s="58"/>
      <c r="E119" s="58"/>
      <c r="F119" s="58"/>
      <c r="G119" s="58"/>
      <c r="H119" s="58"/>
      <c r="I119" s="58"/>
      <c r="J119" s="58"/>
      <c r="K119" s="58"/>
      <c r="L119" s="58"/>
      <c r="M119" s="58"/>
      <c r="N119" s="164">
        <f>SUM(Tabelle1[[#This Row],[Spalte13]:[Spalte111]])</f>
        <v>0</v>
      </c>
      <c r="O119" s="212">
        <f>Tabelle1[[#This Row],[Spalte112]]*Tabelle1[[#This Row],[Spalte12]]</f>
        <v>0</v>
      </c>
      <c r="P119" s="59" t="s">
        <v>455</v>
      </c>
      <c r="Q119" s="60">
        <v>6.375</v>
      </c>
    </row>
    <row r="120" spans="2:17">
      <c r="B120" s="59" t="s">
        <v>456</v>
      </c>
      <c r="C120" s="62">
        <v>367.63</v>
      </c>
      <c r="D120" s="58"/>
      <c r="E120" s="58"/>
      <c r="F120" s="58"/>
      <c r="G120" s="58"/>
      <c r="H120" s="58"/>
      <c r="I120" s="58"/>
      <c r="J120" s="58"/>
      <c r="K120" s="58"/>
      <c r="L120" s="58"/>
      <c r="M120" s="58"/>
      <c r="N120" s="164">
        <f>SUM(Tabelle1[[#This Row],[Spalte13]:[Spalte111]])</f>
        <v>0</v>
      </c>
      <c r="O120" s="212">
        <f>Tabelle1[[#This Row],[Spalte112]]*Tabelle1[[#This Row],[Spalte12]]</f>
        <v>0</v>
      </c>
      <c r="P120" s="59" t="s">
        <v>457</v>
      </c>
      <c r="Q120" s="60">
        <v>14.5</v>
      </c>
    </row>
    <row r="121" spans="2:17">
      <c r="B121" s="4" t="s">
        <v>420</v>
      </c>
      <c r="C121" s="62"/>
      <c r="D121" s="126"/>
      <c r="E121" s="126"/>
      <c r="F121" s="126"/>
      <c r="G121" s="126"/>
      <c r="H121" s="126"/>
      <c r="I121" s="126"/>
      <c r="J121" s="126"/>
      <c r="K121" s="126"/>
      <c r="L121" s="126"/>
      <c r="M121" s="126"/>
      <c r="N121" s="213"/>
      <c r="O121" s="212"/>
      <c r="P121" s="5"/>
      <c r="Q121" s="127"/>
    </row>
    <row r="122" spans="2:17">
      <c r="B122" s="59" t="s">
        <v>458</v>
      </c>
      <c r="C122" s="62">
        <v>206.125</v>
      </c>
      <c r="D122" s="58"/>
      <c r="E122" s="58"/>
      <c r="F122" s="58"/>
      <c r="G122" s="58"/>
      <c r="H122" s="58"/>
      <c r="I122" s="58"/>
      <c r="J122" s="58"/>
      <c r="K122" s="58"/>
      <c r="L122" s="58"/>
      <c r="M122" s="58"/>
      <c r="N122" s="164">
        <f>SUM(Tabelle1[[#This Row],[Spalte13]:[Spalte111]])</f>
        <v>0</v>
      </c>
      <c r="O122" s="212">
        <f>Tabelle1[[#This Row],[Spalte112]]*Tabelle1[[#This Row],[Spalte12]]</f>
        <v>0</v>
      </c>
      <c r="P122" s="59" t="s">
        <v>459</v>
      </c>
      <c r="Q122" s="60">
        <v>6.5</v>
      </c>
    </row>
    <row r="123" spans="2:17">
      <c r="B123" s="59" t="s">
        <v>460</v>
      </c>
      <c r="C123" s="62">
        <v>320.875</v>
      </c>
      <c r="D123" s="58"/>
      <c r="E123" s="58"/>
      <c r="F123" s="58"/>
      <c r="G123" s="58"/>
      <c r="H123" s="58"/>
      <c r="I123" s="58"/>
      <c r="J123" s="58"/>
      <c r="K123" s="58"/>
      <c r="L123" s="58"/>
      <c r="M123" s="58"/>
      <c r="N123" s="164">
        <f>SUM(Tabelle1[[#This Row],[Spalte13]:[Spalte111]])</f>
        <v>0</v>
      </c>
      <c r="O123" s="212">
        <f>Tabelle1[[#This Row],[Spalte112]]*Tabelle1[[#This Row],[Spalte12]]</f>
        <v>0</v>
      </c>
      <c r="P123" s="59" t="s">
        <v>461</v>
      </c>
      <c r="Q123" s="60">
        <v>11.375</v>
      </c>
    </row>
    <row r="124" spans="2:17">
      <c r="B124" s="59" t="s">
        <v>462</v>
      </c>
      <c r="C124" s="62">
        <v>180.5</v>
      </c>
      <c r="D124" s="58"/>
      <c r="E124" s="58"/>
      <c r="F124" s="58"/>
      <c r="G124" s="58"/>
      <c r="H124" s="58"/>
      <c r="I124" s="58"/>
      <c r="J124" s="58"/>
      <c r="K124" s="58"/>
      <c r="L124" s="58"/>
      <c r="M124" s="58"/>
      <c r="N124" s="164">
        <f>SUM(Tabelle1[[#This Row],[Spalte13]:[Spalte111]])</f>
        <v>0</v>
      </c>
      <c r="O124" s="212">
        <f>Tabelle1[[#This Row],[Spalte112]]*Tabelle1[[#This Row],[Spalte12]]</f>
        <v>0</v>
      </c>
      <c r="P124" s="156" t="s">
        <v>463</v>
      </c>
      <c r="Q124" s="60">
        <v>10.75</v>
      </c>
    </row>
    <row r="125" spans="2:17">
      <c r="B125" s="4" t="s">
        <v>464</v>
      </c>
      <c r="C125" s="62"/>
      <c r="D125" s="126"/>
      <c r="E125" s="126"/>
      <c r="F125" s="126"/>
      <c r="G125" s="126"/>
      <c r="H125" s="126"/>
      <c r="I125" s="126"/>
      <c r="J125" s="126"/>
      <c r="K125" s="126"/>
      <c r="L125" s="126"/>
      <c r="M125" s="126"/>
      <c r="N125" s="213"/>
      <c r="O125" s="212"/>
      <c r="P125" s="5"/>
      <c r="Q125" s="127"/>
    </row>
    <row r="126" spans="2:17">
      <c r="B126" s="59" t="s">
        <v>465</v>
      </c>
      <c r="C126" s="62">
        <v>125.375</v>
      </c>
      <c r="D126" s="58"/>
      <c r="E126" s="58"/>
      <c r="F126" s="58"/>
      <c r="G126" s="58"/>
      <c r="H126" s="58"/>
      <c r="I126" s="58"/>
      <c r="J126" s="58"/>
      <c r="K126" s="58"/>
      <c r="L126" s="58"/>
      <c r="M126" s="58"/>
      <c r="N126" s="164">
        <f>SUM(Tabelle1[[#This Row],[Spalte13]:[Spalte111]])</f>
        <v>0</v>
      </c>
      <c r="O126" s="212">
        <f>Tabelle1[[#This Row],[Spalte112]]*Tabelle1[[#This Row],[Spalte12]]</f>
        <v>0</v>
      </c>
      <c r="P126" s="59" t="s">
        <v>466</v>
      </c>
      <c r="Q126" s="60">
        <v>4.75</v>
      </c>
    </row>
    <row r="127" spans="2:17">
      <c r="B127" s="59" t="s">
        <v>467</v>
      </c>
      <c r="C127" s="62">
        <v>125.375</v>
      </c>
      <c r="D127" s="58"/>
      <c r="E127" s="58"/>
      <c r="F127" s="58"/>
      <c r="G127" s="58"/>
      <c r="H127" s="58"/>
      <c r="I127" s="58"/>
      <c r="J127" s="58"/>
      <c r="K127" s="58"/>
      <c r="L127" s="58"/>
      <c r="M127" s="58"/>
      <c r="N127" s="164">
        <f>SUM(Tabelle1[[#This Row],[Spalte13]:[Spalte111]])</f>
        <v>0</v>
      </c>
      <c r="O127" s="212">
        <f>Tabelle1[[#This Row],[Spalte112]]*Tabelle1[[#This Row],[Spalte12]]</f>
        <v>0</v>
      </c>
      <c r="P127" s="59" t="s">
        <v>468</v>
      </c>
      <c r="Q127" s="60">
        <v>4.75</v>
      </c>
    </row>
    <row r="128" spans="2:17">
      <c r="B128" s="59" t="s">
        <v>469</v>
      </c>
      <c r="C128" s="62">
        <v>56.1</v>
      </c>
      <c r="D128" s="58"/>
      <c r="E128" s="58"/>
      <c r="F128" s="58"/>
      <c r="G128" s="58"/>
      <c r="H128" s="58"/>
      <c r="I128" s="58"/>
      <c r="J128" s="58"/>
      <c r="K128" s="58"/>
      <c r="L128" s="58"/>
      <c r="M128" s="58"/>
      <c r="N128" s="164">
        <f>SUM(Tabelle1[[#This Row],[Spalte13]:[Spalte111]])</f>
        <v>0</v>
      </c>
      <c r="O128" s="212">
        <f>Tabelle1[[#This Row],[Spalte112]]*Tabelle1[[#This Row],[Spalte12]]</f>
        <v>0</v>
      </c>
      <c r="P128" s="59" t="s">
        <v>470</v>
      </c>
      <c r="Q128" s="60">
        <v>1.5</v>
      </c>
    </row>
    <row r="129" spans="2:17">
      <c r="B129" s="59" t="s">
        <v>471</v>
      </c>
      <c r="C129" s="62">
        <v>95.625</v>
      </c>
      <c r="D129" s="58"/>
      <c r="E129" s="58"/>
      <c r="F129" s="58"/>
      <c r="G129" s="58"/>
      <c r="H129" s="58"/>
      <c r="I129" s="58"/>
      <c r="J129" s="58"/>
      <c r="K129" s="58"/>
      <c r="L129" s="58"/>
      <c r="M129" s="58"/>
      <c r="N129" s="164">
        <f>SUM(Tabelle1[[#This Row],[Spalte13]:[Spalte111]])</f>
        <v>0</v>
      </c>
      <c r="O129" s="212">
        <f>Tabelle1[[#This Row],[Spalte112]]*Tabelle1[[#This Row],[Spalte12]]</f>
        <v>0</v>
      </c>
      <c r="P129" s="59" t="s">
        <v>472</v>
      </c>
      <c r="Q129" s="60">
        <v>3.125</v>
      </c>
    </row>
    <row r="130" spans="2:17">
      <c r="B130" s="59" t="s">
        <v>473</v>
      </c>
      <c r="C130" s="62">
        <v>174.25</v>
      </c>
      <c r="D130" s="58"/>
      <c r="E130" s="58"/>
      <c r="F130" s="58"/>
      <c r="G130" s="58"/>
      <c r="H130" s="58"/>
      <c r="I130" s="58"/>
      <c r="J130" s="58"/>
      <c r="K130" s="58"/>
      <c r="L130" s="58"/>
      <c r="M130" s="58"/>
      <c r="N130" s="164">
        <f>SUM(Tabelle1[[#This Row],[Spalte13]:[Spalte111]])</f>
        <v>0</v>
      </c>
      <c r="O130" s="212">
        <f>Tabelle1[[#This Row],[Spalte112]]*Tabelle1[[#This Row],[Spalte12]]</f>
        <v>0</v>
      </c>
      <c r="P130" s="59" t="s">
        <v>474</v>
      </c>
      <c r="Q130" s="60">
        <v>7.5</v>
      </c>
    </row>
    <row r="131" spans="2:17">
      <c r="B131" s="59" t="s">
        <v>475</v>
      </c>
      <c r="C131" s="62">
        <v>127.925</v>
      </c>
      <c r="D131" s="58"/>
      <c r="E131" s="58"/>
      <c r="F131" s="58"/>
      <c r="G131" s="58"/>
      <c r="H131" s="58"/>
      <c r="I131" s="58"/>
      <c r="J131" s="58"/>
      <c r="K131" s="58"/>
      <c r="L131" s="58"/>
      <c r="M131" s="58"/>
      <c r="N131" s="164">
        <f>SUM(Tabelle1[[#This Row],[Spalte13]:[Spalte111]])</f>
        <v>0</v>
      </c>
      <c r="O131" s="212">
        <f>Tabelle1[[#This Row],[Spalte112]]*Tabelle1[[#This Row],[Spalte12]]</f>
        <v>0</v>
      </c>
      <c r="P131" s="59" t="s">
        <v>476</v>
      </c>
      <c r="Q131" s="60">
        <v>5</v>
      </c>
    </row>
    <row r="132" spans="2:17">
      <c r="B132" s="59" t="s">
        <v>477</v>
      </c>
      <c r="C132" s="62">
        <v>339.15</v>
      </c>
      <c r="D132" s="58"/>
      <c r="E132" s="58"/>
      <c r="F132" s="58"/>
      <c r="G132" s="58"/>
      <c r="H132" s="58"/>
      <c r="I132" s="58"/>
      <c r="J132" s="58"/>
      <c r="K132" s="58"/>
      <c r="L132" s="58"/>
      <c r="M132" s="58"/>
      <c r="N132" s="164">
        <f>SUM(Tabelle1[[#This Row],[Spalte13]:[Spalte111]])</f>
        <v>0</v>
      </c>
      <c r="O132" s="212">
        <f>Tabelle1[[#This Row],[Spalte112]]*Tabelle1[[#This Row],[Spalte12]]</f>
        <v>0</v>
      </c>
      <c r="P132" s="59" t="s">
        <v>478</v>
      </c>
      <c r="Q132" s="60">
        <v>15.375</v>
      </c>
    </row>
    <row r="133" spans="2:17">
      <c r="B133" s="4" t="s">
        <v>479</v>
      </c>
      <c r="C133" s="62"/>
      <c r="D133" s="126"/>
      <c r="E133" s="126"/>
      <c r="F133" s="126"/>
      <c r="G133" s="126"/>
      <c r="H133" s="126"/>
      <c r="I133" s="126"/>
      <c r="J133" s="126"/>
      <c r="K133" s="126"/>
      <c r="L133" s="126"/>
      <c r="M133" s="126"/>
      <c r="N133" s="213"/>
      <c r="O133" s="212"/>
      <c r="P133" s="5"/>
      <c r="Q133" s="127"/>
    </row>
    <row r="134" spans="2:17">
      <c r="B134" s="59" t="s">
        <v>480</v>
      </c>
      <c r="C134" s="62">
        <v>114.75</v>
      </c>
      <c r="D134" s="58"/>
      <c r="E134" s="58"/>
      <c r="F134" s="58"/>
      <c r="G134" s="58"/>
      <c r="H134" s="58"/>
      <c r="I134" s="58"/>
      <c r="J134" s="58"/>
      <c r="K134" s="58"/>
      <c r="L134" s="58"/>
      <c r="M134" s="58"/>
      <c r="N134" s="59">
        <f>SUM(Tabelle1[[#This Row],[Spalte13]:[Spalte111]])</f>
        <v>0</v>
      </c>
      <c r="O134" s="62">
        <f>Tabelle1[[#This Row],[Spalte112]]*Tabelle1[[#This Row],[Spalte12]]</f>
        <v>0</v>
      </c>
      <c r="P134" s="59" t="s">
        <v>481</v>
      </c>
      <c r="Q134" s="60">
        <v>3.13</v>
      </c>
    </row>
    <row r="135" spans="2:17">
      <c r="B135" s="59" t="s">
        <v>482</v>
      </c>
      <c r="C135" s="62">
        <v>153</v>
      </c>
      <c r="D135" s="58"/>
      <c r="E135" s="58"/>
      <c r="F135" s="58"/>
      <c r="G135" s="58"/>
      <c r="H135" s="58"/>
      <c r="I135" s="58"/>
      <c r="J135" s="58"/>
      <c r="K135" s="58"/>
      <c r="L135" s="58"/>
      <c r="M135" s="58"/>
      <c r="N135" s="59">
        <f>SUM(Tabelle1[[#This Row],[Spalte13]:[Spalte111]])</f>
        <v>0</v>
      </c>
      <c r="O135" s="62">
        <f>Tabelle1[[#This Row],[Spalte112]]*Tabelle1[[#This Row],[Spalte12]]</f>
        <v>0</v>
      </c>
      <c r="P135" s="59" t="s">
        <v>483</v>
      </c>
      <c r="Q135" s="60">
        <v>5.28</v>
      </c>
    </row>
  </sheetData>
  <sheetProtection algorithmName="SHA-512" hashValue="rQbel3AGD0hWy32yOrZy4m67P0Uot5zWH9utseBP45i+/IV3a7npNdQYeYfLzkcD2lo3InzMrE1Xg1oCbWN/OA==" saltValue="TizTR2Q0sLu9+XbN2AAFYg==" spinCount="100000" sheet="1" autoFilter="0"/>
  <phoneticPr fontId="4" type="noConversion"/>
  <dataValidations count="1">
    <dataValidation type="list" allowBlank="1" showInputMessage="1" showErrorMessage="1" sqref="K6:M6 K2:M2" xr:uid="{F3BD4280-2372-4835-9EF8-F2283DF219EA}">
      <formula1>$T$6:$T$73</formula1>
    </dataValidation>
  </dataValidations>
  <hyperlinks>
    <hyperlink ref="B8" r:id="rId1" xr:uid="{1D3D9461-FE7D-4558-A1BD-C3E769A437A1}"/>
    <hyperlink ref="B9" r:id="rId2" xr:uid="{44350210-090F-43B2-8C5D-11CD00BFA356}"/>
    <hyperlink ref="B10" r:id="rId3" xr:uid="{70189FB9-62FF-4813-90FF-A1D25F62A0EF}"/>
    <hyperlink ref="B11" r:id="rId4" xr:uid="{40B292E7-2256-4ECC-8005-1A4C90D52D18}"/>
    <hyperlink ref="B12" r:id="rId5" xr:uid="{60DD3904-0257-4CA7-9BF9-B16BC2F6B542}"/>
    <hyperlink ref="B13" r:id="rId6" xr:uid="{DF4FB52F-9625-4B52-8E07-0C39C05F2C24}"/>
    <hyperlink ref="B14" r:id="rId7" xr:uid="{B26E2386-89AD-4974-B75D-271318A5ECBE}"/>
    <hyperlink ref="B15" r:id="rId8" xr:uid="{CC86EFDB-A36E-488A-8957-9A801342B362}"/>
    <hyperlink ref="B16" r:id="rId9" xr:uid="{177213E7-8483-4585-A590-7AF1B83FA3EB}"/>
    <hyperlink ref="B17" r:id="rId10" xr:uid="{F5D3BF9B-7917-4D28-B83A-06074345D763}"/>
    <hyperlink ref="B18" r:id="rId11" xr:uid="{990540EE-F367-4356-91DE-83BE797DCC40}"/>
    <hyperlink ref="B19" r:id="rId12" xr:uid="{FD356013-618F-4F06-BF6D-7E67898C08E9}"/>
    <hyperlink ref="B20" r:id="rId13" xr:uid="{BEC19C9E-8EDD-46AC-9558-43D2C157F59E}"/>
    <hyperlink ref="B21" r:id="rId14" xr:uid="{ED1AF698-8DD1-421C-ABD8-A7A0EA07D809}"/>
    <hyperlink ref="B22" r:id="rId15" xr:uid="{1BD63394-4E38-4260-B8E9-12711F3286D9}"/>
    <hyperlink ref="B23" r:id="rId16" xr:uid="{07587CDF-EDA6-4321-9538-419B23E90594}"/>
    <hyperlink ref="B24" r:id="rId17" xr:uid="{EE7B84FC-9FC8-4113-AE34-8A9196CEF8C5}"/>
    <hyperlink ref="B25" r:id="rId18" xr:uid="{243BD07C-64A3-4538-AE1C-44FF53A6F600}"/>
    <hyperlink ref="B26" r:id="rId19" xr:uid="{15C61089-1DB4-425E-8889-58564F73539D}"/>
    <hyperlink ref="B27" r:id="rId20" xr:uid="{FB87C088-5ADA-4CB0-9CCB-9F4446BE0A4E}"/>
    <hyperlink ref="B28" r:id="rId21" xr:uid="{47D99AA6-89F6-48CC-97DF-6AA68ABBB227}"/>
    <hyperlink ref="B29" r:id="rId22" xr:uid="{781D12C5-F866-4B92-ADA2-A8E8C1EA21EE}"/>
    <hyperlink ref="B30" r:id="rId23" xr:uid="{1468353E-3F31-473A-9FF5-002E20123FB6}"/>
    <hyperlink ref="B31" r:id="rId24" xr:uid="{34986A54-6536-4D91-AE33-A42BCFA7359F}"/>
    <hyperlink ref="B32" r:id="rId25" xr:uid="{9F20F3D9-2BA1-430F-8561-83C90824826A}"/>
    <hyperlink ref="B33" r:id="rId26" xr:uid="{B41471AB-5902-4C8E-B7FC-38E38C256046}"/>
    <hyperlink ref="B34" r:id="rId27" xr:uid="{607CD51B-D05B-4615-A6BD-27FA9053F227}"/>
    <hyperlink ref="B35" r:id="rId28" xr:uid="{ACA3BC0B-49C7-40B6-981C-768161E2036E}"/>
    <hyperlink ref="B36" r:id="rId29" xr:uid="{65A2725D-3775-4530-ACAB-979EBEB03C61}"/>
    <hyperlink ref="B37" r:id="rId30" xr:uid="{2F9BA0D1-C4D1-4EA8-B2CB-6E5C60896DA6}"/>
    <hyperlink ref="B38" r:id="rId31" xr:uid="{DAB53CDE-903A-41B8-B8BA-357A6FA9F5DA}"/>
    <hyperlink ref="B39" r:id="rId32" xr:uid="{34F91EE2-47D2-4538-AFE8-2C79E22F1AB3}"/>
    <hyperlink ref="B40" r:id="rId33" xr:uid="{BF8FFF31-169F-4AE7-BB97-378C260531DB}"/>
    <hyperlink ref="B41" r:id="rId34" xr:uid="{DA8074AF-6879-4BDE-BDC4-17F93E5420CE}"/>
    <hyperlink ref="B42" r:id="rId35" xr:uid="{FE33CE5C-8FF6-4EA5-85C8-D6800A7E04DF}"/>
    <hyperlink ref="B43" r:id="rId36" xr:uid="{DFCE58D6-A2D9-4135-9E3F-695D637F5AB2}"/>
    <hyperlink ref="B44" r:id="rId37" xr:uid="{01662AD4-16B4-4F7F-958E-775176162991}"/>
    <hyperlink ref="B45" r:id="rId38" xr:uid="{A94E4DAF-F718-4E0C-9530-288D6C6A1B02}"/>
    <hyperlink ref="B46" r:id="rId39" xr:uid="{3EFCC50B-3BC2-480A-8003-0C2623622EC9}"/>
    <hyperlink ref="B47" r:id="rId40" xr:uid="{97353E70-1968-4C0F-B7E3-AC80FF72A779}"/>
    <hyperlink ref="B48" r:id="rId41" xr:uid="{26F13582-B645-4286-AFDE-B428C6FB4E37}"/>
    <hyperlink ref="B49" r:id="rId42" xr:uid="{ECD0742C-07ED-4AAB-8D34-EDE9A3301A56}"/>
    <hyperlink ref="B50" r:id="rId43" xr:uid="{078A8874-CA1D-4921-B378-82CF7CE93E2B}"/>
    <hyperlink ref="B51" r:id="rId44" xr:uid="{F405FE61-1099-4564-B5B9-AA406EC39F28}"/>
    <hyperlink ref="B52" r:id="rId45" xr:uid="{169A4CED-B7C4-4147-B82D-2A02596B55B2}"/>
    <hyperlink ref="B53" r:id="rId46" xr:uid="{D019CEA5-85D8-415C-9971-229250835458}"/>
    <hyperlink ref="B54" r:id="rId47" xr:uid="{F4A2F8BF-6BDE-440F-81A7-E7B55AEBC1FA}"/>
    <hyperlink ref="B55" r:id="rId48" xr:uid="{4FEC4B37-0D88-4F54-92DE-0774F9C2E7BC}"/>
    <hyperlink ref="B56" r:id="rId49" xr:uid="{4178CAD2-08B0-4D11-8A1E-6755317D9128}"/>
    <hyperlink ref="B57" r:id="rId50" xr:uid="{6705B0B0-57C6-4964-866A-C5864AF3C27B}"/>
    <hyperlink ref="B58" r:id="rId51" xr:uid="{047964EA-23D8-4BCD-8030-2D7EC89EEFD7}"/>
    <hyperlink ref="B59" r:id="rId52" xr:uid="{80E1CC15-21D1-4864-9DFA-4CF69A0F8ED1}"/>
    <hyperlink ref="B60" r:id="rId53" xr:uid="{FEE7F441-C458-465C-843D-982B4F6C311E}"/>
    <hyperlink ref="B61" r:id="rId54" xr:uid="{425E90C8-8AEC-4403-A131-A341BD9A7377}"/>
    <hyperlink ref="B62" r:id="rId55" xr:uid="{4AF12EE4-0200-408C-AED7-D18C12A43207}"/>
    <hyperlink ref="B63" r:id="rId56" xr:uid="{124AE38F-1B28-4896-B882-749FB7FCC2A7}"/>
    <hyperlink ref="B64" r:id="rId57" xr:uid="{FF20C518-AB36-4EAB-A33B-D0697FAE31C1}"/>
    <hyperlink ref="B65" r:id="rId58" xr:uid="{063C5F1B-5737-4F75-8C1F-448429669A27}"/>
    <hyperlink ref="B66" r:id="rId59" xr:uid="{B2AE9D06-7FAD-446E-8511-305CA02A287D}"/>
    <hyperlink ref="B67" r:id="rId60" xr:uid="{81A4178F-D31F-4B94-8F25-784C72996F56}"/>
    <hyperlink ref="B68" r:id="rId61" xr:uid="{641DB27E-1A66-4E26-8B50-73E00CBCA717}"/>
    <hyperlink ref="B69" r:id="rId62" xr:uid="{E4CA608F-53B6-47E3-A3CC-EE1D8D371BA6}"/>
    <hyperlink ref="B70" r:id="rId63" xr:uid="{5F4D51AA-227A-45DC-837A-40478147D743}"/>
    <hyperlink ref="B71" r:id="rId64" xr:uid="{01F93BB6-6712-41FA-9B74-76E5CC80CE3B}"/>
    <hyperlink ref="B72" r:id="rId65" xr:uid="{0FB94B53-0F70-4F16-AE73-2538C9EF4990}"/>
    <hyperlink ref="B73" r:id="rId66" xr:uid="{0FB6001E-443D-4152-8F4B-1892277D22F5}"/>
    <hyperlink ref="B74" r:id="rId67" xr:uid="{DA076C10-3197-4FF9-BB45-10F42B53A5C8}"/>
    <hyperlink ref="B75" r:id="rId68" xr:uid="{3E964B4F-6AF6-4971-9BED-460C8F68A2AA}"/>
    <hyperlink ref="B76" r:id="rId69" xr:uid="{2D25BFF2-FFA9-4473-96F8-CFE28FE20CEA}"/>
    <hyperlink ref="B77" r:id="rId70" xr:uid="{9B01FCE1-41FE-4CD7-A30B-8BE75CF190FD}"/>
    <hyperlink ref="B78" r:id="rId71" xr:uid="{1D5904F8-EAA3-4C8E-902E-B8102323F122}"/>
    <hyperlink ref="B79" r:id="rId72" xr:uid="{027B6981-7257-4EA6-9F5F-283FB29E0B7C}"/>
    <hyperlink ref="B80" r:id="rId73" xr:uid="{505520C1-D8C7-4DB4-8174-56E89B284BE4}"/>
    <hyperlink ref="B81" r:id="rId74" xr:uid="{FC47061F-CC26-478E-A98B-77886B026540}"/>
    <hyperlink ref="B82" r:id="rId75" xr:uid="{78B292B7-C517-4790-B2C4-7FBF4B4D11BF}"/>
    <hyperlink ref="B83" r:id="rId76" xr:uid="{0E9A27A1-ECF1-40B6-BB73-AA83C60D834A}"/>
    <hyperlink ref="B84" r:id="rId77" xr:uid="{0D209CF1-F79F-4A79-A9F5-CBC19C2746A7}"/>
    <hyperlink ref="B85" r:id="rId78" xr:uid="{89E9A58A-DAA0-4513-8690-8C5B65634DA7}"/>
    <hyperlink ref="B86" r:id="rId79" xr:uid="{55772794-F69C-4128-9BD9-D899EA3C06F1}"/>
    <hyperlink ref="B88" r:id="rId80" xr:uid="{1B2618E4-F3C8-4746-AC5B-A3CC0E71F366}"/>
    <hyperlink ref="B89" r:id="rId81" xr:uid="{E463758C-3AF1-4A5F-B0EA-A68A711B34B7}"/>
    <hyperlink ref="B90" r:id="rId82" xr:uid="{58DBD9D7-1339-4727-A713-404ABD2BE6A2}"/>
    <hyperlink ref="B91" r:id="rId83" xr:uid="{1E439408-80B9-4434-8D48-787E69B22640}"/>
    <hyperlink ref="B92" r:id="rId84" xr:uid="{C214CCD5-78AB-459E-BF1D-F3682D3C7275}"/>
    <hyperlink ref="B93" r:id="rId85" xr:uid="{4487ED73-D5BA-4B14-A0B2-643A98B5C5C1}"/>
    <hyperlink ref="B94" r:id="rId86" xr:uid="{27B98918-2F22-40F6-B9EF-87AC5B9C08D8}"/>
    <hyperlink ref="B95" r:id="rId87" xr:uid="{F5887638-0A93-4772-BC39-B5671C0A7DAE}"/>
    <hyperlink ref="B96" r:id="rId88" xr:uid="{E16E8CC1-B13F-415B-B339-A05931C41178}"/>
    <hyperlink ref="B97" r:id="rId89" xr:uid="{0A2F552C-2862-490B-A6A6-EF1463E35ACF}"/>
    <hyperlink ref="B98" r:id="rId90" xr:uid="{1CBC4612-917A-4CC0-89ED-2D75F3FF8AD4}"/>
    <hyperlink ref="B99" r:id="rId91" xr:uid="{01E0E956-820F-4C54-B954-0B4E749989FC}"/>
    <hyperlink ref="B100" r:id="rId92" xr:uid="{35E7C6A4-4170-47AE-A1DC-963724215EE8}"/>
    <hyperlink ref="B101" r:id="rId93" xr:uid="{92A725C7-6873-4D46-BA17-2E8D1B30F223}"/>
    <hyperlink ref="B102" r:id="rId94" xr:uid="{BD16DA85-66EB-4AB0-8F20-74BD6906E25A}"/>
    <hyperlink ref="B106" r:id="rId95" xr:uid="{3647300F-A6DB-40C1-AD2D-1B8A1F1B076F}"/>
    <hyperlink ref="B107" r:id="rId96" xr:uid="{8B199AC1-24F4-4998-9D99-9B1FF7C57296}"/>
    <hyperlink ref="B108" r:id="rId97" xr:uid="{4318C981-17FE-4C27-8CE5-2BF22513E7E6}"/>
    <hyperlink ref="B109" r:id="rId98" xr:uid="{6EA3714B-E234-48BD-9853-8AE1E2A60BC4}"/>
    <hyperlink ref="B110" r:id="rId99" xr:uid="{146BB878-F21A-432B-A6E9-AB306FBD4014}"/>
    <hyperlink ref="B111" r:id="rId100" xr:uid="{5561FFC2-9000-453B-9BA2-CD4801730E59}"/>
    <hyperlink ref="B112" r:id="rId101" xr:uid="{573A4AF6-5611-41DF-8F5A-48A5CC9C3FF9}"/>
    <hyperlink ref="B113" r:id="rId102" xr:uid="{0A4ABA51-0A39-4A77-A6C0-41CC3282D71A}"/>
    <hyperlink ref="B114" r:id="rId103" xr:uid="{7D8818F3-7F29-4D53-970E-60C7C61561B3}"/>
    <hyperlink ref="B115" r:id="rId104" xr:uid="{A3517828-C796-4C56-8990-DF479460954E}"/>
    <hyperlink ref="B103" r:id="rId105" xr:uid="{F88C87E4-BD87-4A33-B518-E2B9BBBEBBDA}"/>
    <hyperlink ref="B104" r:id="rId106" xr:uid="{C9C38B2E-D946-4741-85CD-43B4841CFF43}"/>
  </hyperlinks>
  <pageMargins left="0.7" right="0.7" top="0.78740157499999996" bottom="0.78740157499999996" header="0.3" footer="0.3"/>
  <pageSetup paperSize="9" orientation="portrait" r:id="rId107"/>
  <tableParts count="1">
    <tablePart r:id="rId10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9F97F-244B-493C-BC3B-F81509747701}">
  <sheetPr codeName="Tabelle7">
    <tabColor theme="7" tint="0.39997558519241921"/>
  </sheetPr>
  <dimension ref="A2:T73"/>
  <sheetViews>
    <sheetView showGridLines="0" tabSelected="1" workbookViewId="0">
      <pane xSplit="2" ySplit="5" topLeftCell="C26" activePane="bottomRight" state="frozen"/>
      <selection pane="bottomRight" activeCell="D29" sqref="D29:D37"/>
      <selection pane="bottomLeft" activeCell="A6" sqref="A6"/>
      <selection pane="topRight" activeCell="C1" sqref="C1"/>
    </sheetView>
  </sheetViews>
  <sheetFormatPr defaultColWidth="11.42578125" defaultRowHeight="15"/>
  <cols>
    <col min="1" max="1" width="11.42578125" customWidth="1"/>
    <col min="2" max="2" width="23" customWidth="1"/>
    <col min="3" max="3" width="13.140625" customWidth="1"/>
    <col min="15" max="15" width="22.28515625" customWidth="1"/>
    <col min="20" max="20" width="11.42578125" style="141"/>
  </cols>
  <sheetData>
    <row r="2" spans="1:20" ht="48">
      <c r="B2" s="2" t="s">
        <v>26</v>
      </c>
      <c r="C2" s="2" t="s">
        <v>14</v>
      </c>
      <c r="D2" s="137" t="s">
        <v>27</v>
      </c>
      <c r="E2" s="97" t="s">
        <v>28</v>
      </c>
      <c r="F2" s="98" t="s">
        <v>29</v>
      </c>
      <c r="G2" s="99" t="s">
        <v>31</v>
      </c>
      <c r="H2" s="100" t="s">
        <v>32</v>
      </c>
      <c r="I2" s="101" t="s">
        <v>33</v>
      </c>
      <c r="J2" s="151" t="s">
        <v>34</v>
      </c>
      <c r="K2" s="151" t="s">
        <v>34</v>
      </c>
      <c r="L2" s="151" t="s">
        <v>34</v>
      </c>
      <c r="M2" s="2" t="s">
        <v>35</v>
      </c>
      <c r="N2" s="2" t="s">
        <v>36</v>
      </c>
      <c r="O2" s="2" t="s">
        <v>37</v>
      </c>
      <c r="P2" s="3" t="s">
        <v>13</v>
      </c>
    </row>
    <row r="3" spans="1:20">
      <c r="B3" s="94"/>
      <c r="C3" s="94"/>
      <c r="D3" s="106" t="s">
        <v>38</v>
      </c>
      <c r="E3" s="106">
        <v>10014</v>
      </c>
      <c r="F3" s="106">
        <v>10025</v>
      </c>
      <c r="G3" s="106">
        <v>10035</v>
      </c>
      <c r="H3" s="106">
        <v>10054</v>
      </c>
      <c r="I3" s="106">
        <v>10063</v>
      </c>
      <c r="J3" s="123" t="str">
        <f>_xlfn.XLOOKUP(J2,$S$7:$S$74,$T$7:$T$74,"No selection")</f>
        <v>No selection</v>
      </c>
      <c r="K3" s="123" t="str">
        <f t="shared" ref="K3:L3" si="0">_xlfn.XLOOKUP(K2,$S$7:$S$74,$T$7:$T$74,"No selection")</f>
        <v>No selection</v>
      </c>
      <c r="L3" s="123" t="str">
        <f t="shared" si="0"/>
        <v>No selection</v>
      </c>
      <c r="M3" s="94"/>
      <c r="N3" s="94"/>
      <c r="O3" s="94"/>
      <c r="P3" s="94"/>
    </row>
    <row r="4" spans="1:20" ht="15.95">
      <c r="B4" s="139" t="s">
        <v>21</v>
      </c>
      <c r="C4" s="94"/>
      <c r="D4" s="210">
        <f>SUM(Tabelle17[Spalte13])</f>
        <v>0</v>
      </c>
      <c r="E4" s="210">
        <f>SUM(Tabelle17[Spalte14])</f>
        <v>0</v>
      </c>
      <c r="F4" s="210">
        <f>SUM(Tabelle17[Spalte15])</f>
        <v>0</v>
      </c>
      <c r="G4" s="210">
        <f>SUM(Tabelle17[Spalte16])</f>
        <v>0</v>
      </c>
      <c r="H4" s="210">
        <f>SUM(Tabelle17[Spalte17])</f>
        <v>0</v>
      </c>
      <c r="I4" s="210">
        <f>SUM(Tabelle17[Spalte18])</f>
        <v>0</v>
      </c>
      <c r="J4" s="210">
        <f>SUM(Tabelle17[Spalte19])</f>
        <v>0</v>
      </c>
      <c r="K4" s="210">
        <f>SUM(Tabelle17[Spalte110])</f>
        <v>0</v>
      </c>
      <c r="L4" s="210">
        <f>SUM(Tabelle17[Spalte111])</f>
        <v>0</v>
      </c>
      <c r="M4" s="210">
        <f>SUM(Tabelle17[Spalte112])</f>
        <v>0</v>
      </c>
      <c r="N4" s="211">
        <f>SUM(Tabelle17[Spalte113])</f>
        <v>0</v>
      </c>
      <c r="O4" s="215"/>
      <c r="P4" s="214">
        <f>SUMPRODUCT(Tabelle17[Spalte115],Tabelle17[Spalte112])</f>
        <v>0</v>
      </c>
    </row>
    <row r="5" spans="1:20">
      <c r="B5" s="95"/>
      <c r="C5" s="95"/>
      <c r="D5" s="95"/>
      <c r="E5" s="95"/>
      <c r="F5" s="95"/>
      <c r="G5" s="95"/>
      <c r="H5" s="95"/>
      <c r="I5" s="95"/>
      <c r="J5" s="95"/>
      <c r="K5" s="95"/>
      <c r="L5" s="95"/>
      <c r="M5" s="95"/>
      <c r="N5" s="95"/>
      <c r="O5" s="95"/>
      <c r="P5" s="95"/>
    </row>
    <row r="6" spans="1:20">
      <c r="B6" s="96" t="s">
        <v>39</v>
      </c>
      <c r="C6" s="96" t="s">
        <v>40</v>
      </c>
      <c r="D6" s="96" t="s">
        <v>41</v>
      </c>
      <c r="E6" s="96" t="s">
        <v>42</v>
      </c>
      <c r="F6" s="96" t="s">
        <v>43</v>
      </c>
      <c r="G6" s="96" t="s">
        <v>45</v>
      </c>
      <c r="H6" s="96" t="s">
        <v>46</v>
      </c>
      <c r="I6" s="96" t="s">
        <v>47</v>
      </c>
      <c r="J6" s="96" t="s">
        <v>48</v>
      </c>
      <c r="K6" s="96" t="s">
        <v>49</v>
      </c>
      <c r="L6" s="96" t="s">
        <v>50</v>
      </c>
      <c r="M6" s="96" t="s">
        <v>51</v>
      </c>
      <c r="N6" s="96" t="s">
        <v>52</v>
      </c>
      <c r="O6" s="96" t="s">
        <v>53</v>
      </c>
      <c r="P6" s="96" t="s">
        <v>54</v>
      </c>
      <c r="R6" s="124" t="s">
        <v>34</v>
      </c>
      <c r="S6" s="125" t="s">
        <v>34</v>
      </c>
    </row>
    <row r="7" spans="1:20">
      <c r="B7" s="4" t="s">
        <v>484</v>
      </c>
      <c r="C7" s="150" t="s">
        <v>485</v>
      </c>
      <c r="D7" s="5"/>
      <c r="E7" s="5"/>
      <c r="F7" s="5"/>
      <c r="G7" s="5"/>
      <c r="H7" s="5"/>
      <c r="I7" s="5"/>
      <c r="J7" s="5"/>
      <c r="K7" s="5"/>
      <c r="L7" s="5"/>
      <c r="M7" s="5"/>
      <c r="N7" s="62"/>
      <c r="O7" s="5"/>
      <c r="P7" s="5"/>
      <c r="R7" s="7" t="s">
        <v>57</v>
      </c>
      <c r="S7" s="7" t="s">
        <v>58</v>
      </c>
      <c r="T7" s="141" t="s">
        <v>59</v>
      </c>
    </row>
    <row r="8" spans="1:20">
      <c r="A8" s="260"/>
      <c r="B8" s="140" t="s">
        <v>486</v>
      </c>
      <c r="C8" s="62">
        <v>1024</v>
      </c>
      <c r="D8" s="58"/>
      <c r="E8" s="58"/>
      <c r="F8" s="58"/>
      <c r="G8" s="58"/>
      <c r="H8" s="58"/>
      <c r="I8" s="58"/>
      <c r="J8" s="58"/>
      <c r="K8" s="58"/>
      <c r="L8" s="58"/>
      <c r="M8" s="164">
        <f>SUM(Tabelle17[[#This Row],[Spalte13]:[Spalte111]])</f>
        <v>0</v>
      </c>
      <c r="N8" s="212">
        <f>Tabelle17[[#This Row],[Spalte112]]*Tabelle17[[#This Row],[Spalte12]]</f>
        <v>0</v>
      </c>
      <c r="O8" s="59" t="s">
        <v>487</v>
      </c>
      <c r="P8" s="60">
        <v>21.375</v>
      </c>
      <c r="R8" s="8" t="s">
        <v>62</v>
      </c>
      <c r="S8" s="8" t="s">
        <v>63</v>
      </c>
      <c r="T8" s="141" t="s">
        <v>64</v>
      </c>
    </row>
    <row r="9" spans="1:20">
      <c r="A9" s="261"/>
      <c r="B9" s="140" t="s">
        <v>488</v>
      </c>
      <c r="C9" s="62">
        <v>397</v>
      </c>
      <c r="D9" s="58"/>
      <c r="E9" s="58"/>
      <c r="F9" s="58"/>
      <c r="G9" s="58"/>
      <c r="H9" s="58"/>
      <c r="I9" s="58"/>
      <c r="J9" s="58"/>
      <c r="K9" s="58"/>
      <c r="L9" s="58"/>
      <c r="M9" s="164">
        <f>SUM(Tabelle17[[#This Row],[Spalte13]:[Spalte111]])</f>
        <v>0</v>
      </c>
      <c r="N9" s="212">
        <f>Tabelle17[[#This Row],[Spalte112]]*Tabelle17[[#This Row],[Spalte12]]</f>
        <v>0</v>
      </c>
      <c r="O9" s="59" t="s">
        <v>489</v>
      </c>
      <c r="P9" s="60">
        <v>5.875</v>
      </c>
      <c r="R9" s="9" t="s">
        <v>67</v>
      </c>
      <c r="S9" s="9" t="s">
        <v>68</v>
      </c>
      <c r="T9" s="141" t="s">
        <v>69</v>
      </c>
    </row>
    <row r="10" spans="1:20">
      <c r="A10" s="261"/>
      <c r="B10" s="140" t="s">
        <v>490</v>
      </c>
      <c r="C10" s="62">
        <v>296</v>
      </c>
      <c r="D10" s="58"/>
      <c r="E10" s="58"/>
      <c r="F10" s="58"/>
      <c r="G10" s="58"/>
      <c r="H10" s="58"/>
      <c r="I10" s="58"/>
      <c r="J10" s="58"/>
      <c r="K10" s="58"/>
      <c r="L10" s="58"/>
      <c r="M10" s="164">
        <f>SUM(Tabelle17[[#This Row],[Spalte13]:[Spalte111]])</f>
        <v>0</v>
      </c>
      <c r="N10" s="212">
        <f>Tabelle17[[#This Row],[Spalte112]]*Tabelle17[[#This Row],[Spalte12]]</f>
        <v>0</v>
      </c>
      <c r="O10" s="59" t="s">
        <v>491</v>
      </c>
      <c r="P10" s="60">
        <v>6.25</v>
      </c>
      <c r="R10" s="10" t="s">
        <v>72</v>
      </c>
      <c r="S10" s="10" t="s">
        <v>73</v>
      </c>
      <c r="T10" s="141" t="s">
        <v>74</v>
      </c>
    </row>
    <row r="11" spans="1:20">
      <c r="A11" s="261"/>
      <c r="B11" s="140" t="s">
        <v>492</v>
      </c>
      <c r="C11" s="62">
        <v>257</v>
      </c>
      <c r="D11" s="58"/>
      <c r="E11" s="58"/>
      <c r="F11" s="58"/>
      <c r="G11" s="58"/>
      <c r="H11" s="58"/>
      <c r="I11" s="58"/>
      <c r="J11" s="58"/>
      <c r="K11" s="58"/>
      <c r="L11" s="58"/>
      <c r="M11" s="164">
        <f>SUM(Tabelle17[[#This Row],[Spalte13]:[Spalte111]])</f>
        <v>0</v>
      </c>
      <c r="N11" s="212">
        <f>Tabelle17[[#This Row],[Spalte112]]*Tabelle17[[#This Row],[Spalte12]]</f>
        <v>0</v>
      </c>
      <c r="O11" s="59" t="s">
        <v>493</v>
      </c>
      <c r="P11" s="60">
        <v>5.25</v>
      </c>
      <c r="R11" s="11" t="s">
        <v>77</v>
      </c>
      <c r="S11" s="11" t="s">
        <v>78</v>
      </c>
      <c r="T11" s="141" t="s">
        <v>79</v>
      </c>
    </row>
    <row r="12" spans="1:20">
      <c r="A12" s="261"/>
      <c r="B12" s="140" t="s">
        <v>494</v>
      </c>
      <c r="C12" s="62">
        <v>101</v>
      </c>
      <c r="D12" s="58"/>
      <c r="E12" s="58"/>
      <c r="F12" s="58"/>
      <c r="G12" s="58"/>
      <c r="H12" s="58"/>
      <c r="I12" s="58"/>
      <c r="J12" s="58"/>
      <c r="K12" s="58"/>
      <c r="L12" s="58"/>
      <c r="M12" s="164">
        <f>SUM(Tabelle17[[#This Row],[Spalte13]:[Spalte111]])</f>
        <v>0</v>
      </c>
      <c r="N12" s="212">
        <f>Tabelle17[[#This Row],[Spalte112]]*Tabelle17[[#This Row],[Spalte12]]</f>
        <v>0</v>
      </c>
      <c r="O12" s="59" t="s">
        <v>495</v>
      </c>
      <c r="P12" s="60">
        <v>1.5</v>
      </c>
      <c r="R12" s="105" t="s">
        <v>82</v>
      </c>
      <c r="S12" s="105" t="s">
        <v>83</v>
      </c>
      <c r="T12" s="141" t="s">
        <v>84</v>
      </c>
    </row>
    <row r="13" spans="1:20">
      <c r="A13" s="261"/>
      <c r="B13" s="140" t="s">
        <v>496</v>
      </c>
      <c r="C13" s="62">
        <v>99</v>
      </c>
      <c r="D13" s="58"/>
      <c r="E13" s="58"/>
      <c r="F13" s="58"/>
      <c r="G13" s="58"/>
      <c r="H13" s="58"/>
      <c r="I13" s="58"/>
      <c r="J13" s="58"/>
      <c r="K13" s="58"/>
      <c r="L13" s="58"/>
      <c r="M13" s="164">
        <f>SUM(Tabelle17[[#This Row],[Spalte13]:[Spalte111]])</f>
        <v>0</v>
      </c>
      <c r="N13" s="212">
        <f>Tabelle17[[#This Row],[Spalte112]]*Tabelle17[[#This Row],[Spalte12]]</f>
        <v>0</v>
      </c>
      <c r="O13" s="59" t="s">
        <v>497</v>
      </c>
      <c r="P13" s="60">
        <v>1.375</v>
      </c>
      <c r="R13" s="12" t="s">
        <v>87</v>
      </c>
      <c r="S13" s="12" t="s">
        <v>88</v>
      </c>
      <c r="T13" s="141" t="s">
        <v>89</v>
      </c>
    </row>
    <row r="14" spans="1:20">
      <c r="A14" s="261"/>
      <c r="B14" s="140" t="s">
        <v>498</v>
      </c>
      <c r="C14" s="62">
        <v>557</v>
      </c>
      <c r="D14" s="58"/>
      <c r="E14" s="58"/>
      <c r="F14" s="58"/>
      <c r="G14" s="58"/>
      <c r="H14" s="58"/>
      <c r="I14" s="58"/>
      <c r="J14" s="58"/>
      <c r="K14" s="58"/>
      <c r="L14" s="58"/>
      <c r="M14" s="164">
        <f>SUM(Tabelle17[[#This Row],[Spalte13]:[Spalte111]])</f>
        <v>0</v>
      </c>
      <c r="N14" s="212">
        <f>Tabelle17[[#This Row],[Spalte112]]*Tabelle17[[#This Row],[Spalte12]]</f>
        <v>0</v>
      </c>
      <c r="O14" s="59" t="s">
        <v>499</v>
      </c>
      <c r="P14" s="60">
        <v>12.125</v>
      </c>
      <c r="R14" s="13" t="s">
        <v>92</v>
      </c>
      <c r="S14" s="13" t="s">
        <v>93</v>
      </c>
      <c r="T14" s="141" t="s">
        <v>94</v>
      </c>
    </row>
    <row r="15" spans="1:20">
      <c r="A15" s="261"/>
      <c r="B15" s="140" t="s">
        <v>500</v>
      </c>
      <c r="C15" s="62">
        <v>176</v>
      </c>
      <c r="D15" s="58"/>
      <c r="E15" s="58"/>
      <c r="F15" s="58"/>
      <c r="G15" s="58"/>
      <c r="H15" s="58"/>
      <c r="I15" s="58"/>
      <c r="J15" s="58"/>
      <c r="K15" s="58"/>
      <c r="L15" s="58"/>
      <c r="M15" s="164">
        <f>SUM(Tabelle17[[#This Row],[Spalte13]:[Spalte111]])</f>
        <v>0</v>
      </c>
      <c r="N15" s="212">
        <f>Tabelle17[[#This Row],[Spalte112]]*Tabelle17[[#This Row],[Spalte12]]</f>
        <v>0</v>
      </c>
      <c r="O15" s="59" t="s">
        <v>501</v>
      </c>
      <c r="P15" s="60">
        <v>3.125</v>
      </c>
      <c r="R15" s="14" t="s">
        <v>97</v>
      </c>
      <c r="S15" s="14" t="s">
        <v>98</v>
      </c>
      <c r="T15" s="141">
        <v>10119</v>
      </c>
    </row>
    <row r="16" spans="1:20">
      <c r="A16" s="261"/>
      <c r="B16" s="140" t="s">
        <v>502</v>
      </c>
      <c r="C16" s="62">
        <v>370</v>
      </c>
      <c r="D16" s="58"/>
      <c r="E16" s="58"/>
      <c r="F16" s="58"/>
      <c r="G16" s="58"/>
      <c r="H16" s="58"/>
      <c r="I16" s="58"/>
      <c r="J16" s="58"/>
      <c r="K16" s="58"/>
      <c r="L16" s="58"/>
      <c r="M16" s="164">
        <f>SUM(Tabelle17[[#This Row],[Spalte13]:[Spalte111]])</f>
        <v>0</v>
      </c>
      <c r="N16" s="212">
        <f>Tabelle17[[#This Row],[Spalte112]]*Tabelle17[[#This Row],[Spalte12]]</f>
        <v>0</v>
      </c>
      <c r="O16" s="59" t="s">
        <v>503</v>
      </c>
      <c r="P16" s="60">
        <v>7.375</v>
      </c>
      <c r="R16" s="15" t="s">
        <v>101</v>
      </c>
      <c r="S16" s="15" t="s">
        <v>102</v>
      </c>
      <c r="T16" s="141" t="s">
        <v>103</v>
      </c>
    </row>
    <row r="17" spans="1:20">
      <c r="A17" s="261"/>
      <c r="B17" s="140" t="s">
        <v>504</v>
      </c>
      <c r="C17" s="62">
        <v>276</v>
      </c>
      <c r="D17" s="58"/>
      <c r="E17" s="58"/>
      <c r="F17" s="58"/>
      <c r="G17" s="58"/>
      <c r="H17" s="58"/>
      <c r="I17" s="58"/>
      <c r="J17" s="58"/>
      <c r="K17" s="58"/>
      <c r="L17" s="58"/>
      <c r="M17" s="164">
        <f>SUM(Tabelle17[[#This Row],[Spalte13]:[Spalte111]])</f>
        <v>0</v>
      </c>
      <c r="N17" s="212">
        <f>Tabelle17[[#This Row],[Spalte112]]*Tabelle17[[#This Row],[Spalte12]]</f>
        <v>0</v>
      </c>
      <c r="O17" s="59" t="s">
        <v>505</v>
      </c>
      <c r="P17" s="60">
        <v>5.375</v>
      </c>
      <c r="R17" s="16" t="s">
        <v>106</v>
      </c>
      <c r="S17" s="16" t="s">
        <v>107</v>
      </c>
      <c r="T17" s="141" t="s">
        <v>108</v>
      </c>
    </row>
    <row r="18" spans="1:20">
      <c r="A18" s="261"/>
      <c r="B18" s="140" t="s">
        <v>506</v>
      </c>
      <c r="C18" s="62">
        <v>141</v>
      </c>
      <c r="D18" s="58"/>
      <c r="E18" s="58"/>
      <c r="F18" s="58"/>
      <c r="G18" s="58"/>
      <c r="H18" s="58"/>
      <c r="I18" s="58"/>
      <c r="J18" s="58"/>
      <c r="K18" s="58"/>
      <c r="L18" s="58"/>
      <c r="M18" s="164">
        <f>SUM(Tabelle17[[#This Row],[Spalte13]:[Spalte111]])</f>
        <v>0</v>
      </c>
      <c r="N18" s="212">
        <f>Tabelle17[[#This Row],[Spalte112]]*Tabelle17[[#This Row],[Spalte12]]</f>
        <v>0</v>
      </c>
      <c r="O18" s="59" t="s">
        <v>507</v>
      </c>
      <c r="P18" s="60">
        <v>2</v>
      </c>
      <c r="R18" s="17" t="s">
        <v>111</v>
      </c>
      <c r="S18" s="17" t="s">
        <v>112</v>
      </c>
      <c r="T18" s="141" t="s">
        <v>113</v>
      </c>
    </row>
    <row r="19" spans="1:20">
      <c r="A19" s="261"/>
      <c r="B19" s="140" t="s">
        <v>508</v>
      </c>
      <c r="C19" s="62">
        <v>99</v>
      </c>
      <c r="D19" s="58"/>
      <c r="E19" s="58"/>
      <c r="F19" s="58"/>
      <c r="G19" s="58"/>
      <c r="H19" s="58"/>
      <c r="I19" s="58"/>
      <c r="J19" s="58"/>
      <c r="K19" s="58"/>
      <c r="L19" s="58"/>
      <c r="M19" s="164">
        <f>SUM(Tabelle17[[#This Row],[Spalte13]:[Spalte111]])</f>
        <v>0</v>
      </c>
      <c r="N19" s="212">
        <f>Tabelle17[[#This Row],[Spalte112]]*Tabelle17[[#This Row],[Spalte12]]</f>
        <v>0</v>
      </c>
      <c r="O19" s="59" t="s">
        <v>509</v>
      </c>
      <c r="P19" s="60">
        <v>1.5</v>
      </c>
      <c r="R19" s="18" t="s">
        <v>116</v>
      </c>
      <c r="S19" s="18" t="s">
        <v>117</v>
      </c>
      <c r="T19" s="141" t="s">
        <v>118</v>
      </c>
    </row>
    <row r="20" spans="1:20">
      <c r="B20" s="140" t="s">
        <v>510</v>
      </c>
      <c r="C20" s="62">
        <v>166</v>
      </c>
      <c r="D20" s="58"/>
      <c r="E20" s="58"/>
      <c r="F20" s="58"/>
      <c r="G20" s="58"/>
      <c r="H20" s="58"/>
      <c r="I20" s="58"/>
      <c r="J20" s="58"/>
      <c r="K20" s="58"/>
      <c r="L20" s="58"/>
      <c r="M20" s="164">
        <f>SUM(Tabelle17[[#This Row],[Spalte13]:[Spalte111]])</f>
        <v>0</v>
      </c>
      <c r="N20" s="212">
        <f>Tabelle17[[#This Row],[Spalte112]]*Tabelle17[[#This Row],[Spalte12]]</f>
        <v>0</v>
      </c>
      <c r="O20" s="59" t="s">
        <v>511</v>
      </c>
      <c r="P20" s="60">
        <v>3.375</v>
      </c>
      <c r="R20" s="107" t="s">
        <v>121</v>
      </c>
      <c r="S20" s="107" t="s">
        <v>122</v>
      </c>
      <c r="T20" s="141" t="s">
        <v>123</v>
      </c>
    </row>
    <row r="21" spans="1:20">
      <c r="B21" s="140" t="s">
        <v>512</v>
      </c>
      <c r="C21" s="62">
        <v>129</v>
      </c>
      <c r="D21" s="58"/>
      <c r="E21" s="58"/>
      <c r="F21" s="58"/>
      <c r="G21" s="58"/>
      <c r="H21" s="58"/>
      <c r="I21" s="58"/>
      <c r="J21" s="58"/>
      <c r="K21" s="58"/>
      <c r="L21" s="58"/>
      <c r="M21" s="164">
        <f>SUM(Tabelle17[[#This Row],[Spalte13]:[Spalte111]])</f>
        <v>0</v>
      </c>
      <c r="N21" s="212">
        <f>Tabelle17[[#This Row],[Spalte112]]*Tabelle17[[#This Row],[Spalte12]]</f>
        <v>0</v>
      </c>
      <c r="O21" s="59" t="s">
        <v>513</v>
      </c>
      <c r="P21" s="60">
        <v>2.375</v>
      </c>
      <c r="R21" s="19" t="s">
        <v>126</v>
      </c>
      <c r="S21" s="19" t="s">
        <v>127</v>
      </c>
      <c r="T21" s="141">
        <v>10020</v>
      </c>
    </row>
    <row r="22" spans="1:20">
      <c r="B22" s="140" t="s">
        <v>514</v>
      </c>
      <c r="C22" s="62">
        <v>80</v>
      </c>
      <c r="D22" s="58"/>
      <c r="E22" s="58"/>
      <c r="F22" s="58"/>
      <c r="G22" s="58"/>
      <c r="H22" s="58"/>
      <c r="I22" s="58"/>
      <c r="J22" s="58"/>
      <c r="K22" s="58"/>
      <c r="L22" s="58"/>
      <c r="M22" s="164">
        <f>SUM(Tabelle17[[#This Row],[Spalte13]:[Spalte111]])</f>
        <v>0</v>
      </c>
      <c r="N22" s="212">
        <f>Tabelle17[[#This Row],[Spalte112]]*Tabelle17[[#This Row],[Spalte12]]</f>
        <v>0</v>
      </c>
      <c r="O22" s="59" t="s">
        <v>515</v>
      </c>
      <c r="P22" s="60">
        <v>1</v>
      </c>
      <c r="R22" s="20" t="s">
        <v>130</v>
      </c>
      <c r="S22" s="20" t="s">
        <v>131</v>
      </c>
      <c r="T22" s="141" t="s">
        <v>132</v>
      </c>
    </row>
    <row r="23" spans="1:20">
      <c r="B23" s="140" t="s">
        <v>516</v>
      </c>
      <c r="C23" s="62">
        <v>66</v>
      </c>
      <c r="D23" s="58"/>
      <c r="E23" s="58"/>
      <c r="F23" s="58"/>
      <c r="G23" s="58"/>
      <c r="H23" s="58"/>
      <c r="I23" s="58"/>
      <c r="J23" s="58"/>
      <c r="K23" s="58"/>
      <c r="L23" s="58"/>
      <c r="M23" s="164">
        <f>SUM(Tabelle17[[#This Row],[Spalte13]:[Spalte111]])</f>
        <v>0</v>
      </c>
      <c r="N23" s="212">
        <f>Tabelle17[[#This Row],[Spalte112]]*Tabelle17[[#This Row],[Spalte12]]</f>
        <v>0</v>
      </c>
      <c r="O23" s="59" t="s">
        <v>517</v>
      </c>
      <c r="P23" s="60">
        <v>0.75</v>
      </c>
      <c r="R23" s="21" t="s">
        <v>135</v>
      </c>
      <c r="S23" s="21" t="s">
        <v>136</v>
      </c>
      <c r="T23" s="141" t="s">
        <v>137</v>
      </c>
    </row>
    <row r="24" spans="1:20">
      <c r="B24" s="4" t="s">
        <v>518</v>
      </c>
      <c r="C24" s="62"/>
      <c r="D24" s="5"/>
      <c r="E24" s="5"/>
      <c r="F24" s="5"/>
      <c r="G24" s="5"/>
      <c r="H24" s="5"/>
      <c r="I24" s="5"/>
      <c r="J24" s="5"/>
      <c r="K24" s="5"/>
      <c r="L24" s="5"/>
      <c r="M24" s="213"/>
      <c r="N24" s="212"/>
      <c r="O24" s="5"/>
      <c r="P24" s="5"/>
      <c r="R24" s="108" t="s">
        <v>140</v>
      </c>
      <c r="S24" s="108" t="s">
        <v>141</v>
      </c>
      <c r="T24" s="141" t="s">
        <v>142</v>
      </c>
    </row>
    <row r="25" spans="1:20">
      <c r="B25" s="140" t="s">
        <v>488</v>
      </c>
      <c r="C25" s="62">
        <v>417</v>
      </c>
      <c r="D25" s="58"/>
      <c r="E25" s="58"/>
      <c r="F25" s="58"/>
      <c r="G25" s="58"/>
      <c r="H25" s="58"/>
      <c r="I25" s="58"/>
      <c r="J25" s="58"/>
      <c r="K25" s="58"/>
      <c r="L25" s="58"/>
      <c r="M25" s="164">
        <f>SUM(Tabelle17[[#This Row],[Spalte13]:[Spalte111]])</f>
        <v>0</v>
      </c>
      <c r="N25" s="212">
        <f>Tabelle17[[#This Row],[Spalte112]]*Tabelle17[[#This Row],[Spalte12]]</f>
        <v>0</v>
      </c>
      <c r="O25" s="59" t="s">
        <v>519</v>
      </c>
      <c r="P25" s="60">
        <v>5.875</v>
      </c>
      <c r="R25" s="22" t="s">
        <v>145</v>
      </c>
      <c r="S25" s="22" t="s">
        <v>146</v>
      </c>
      <c r="T25" s="141" t="s">
        <v>147</v>
      </c>
    </row>
    <row r="26" spans="1:20">
      <c r="B26" s="140" t="s">
        <v>490</v>
      </c>
      <c r="C26" s="62">
        <v>306</v>
      </c>
      <c r="D26" s="58"/>
      <c r="E26" s="58"/>
      <c r="F26" s="58"/>
      <c r="G26" s="58"/>
      <c r="H26" s="58"/>
      <c r="I26" s="58"/>
      <c r="J26" s="58"/>
      <c r="K26" s="58"/>
      <c r="L26" s="58"/>
      <c r="M26" s="164">
        <f>SUM(Tabelle17[[#This Row],[Spalte13]:[Spalte111]])</f>
        <v>0</v>
      </c>
      <c r="N26" s="212">
        <f>Tabelle17[[#This Row],[Spalte112]]*Tabelle17[[#This Row],[Spalte12]]</f>
        <v>0</v>
      </c>
      <c r="O26" s="59" t="s">
        <v>520</v>
      </c>
      <c r="P26" s="60">
        <v>6.25</v>
      </c>
      <c r="R26" s="23" t="s">
        <v>150</v>
      </c>
      <c r="S26" s="23" t="s">
        <v>151</v>
      </c>
      <c r="T26" s="141" t="s">
        <v>152</v>
      </c>
    </row>
    <row r="27" spans="1:20">
      <c r="B27" s="140" t="s">
        <v>492</v>
      </c>
      <c r="C27" s="62">
        <v>267</v>
      </c>
      <c r="D27" s="58"/>
      <c r="E27" s="58"/>
      <c r="F27" s="58"/>
      <c r="G27" s="58"/>
      <c r="H27" s="58"/>
      <c r="I27" s="58"/>
      <c r="J27" s="58"/>
      <c r="K27" s="58"/>
      <c r="L27" s="58"/>
      <c r="M27" s="164">
        <f>SUM(Tabelle17[[#This Row],[Spalte13]:[Spalte111]])</f>
        <v>0</v>
      </c>
      <c r="N27" s="212">
        <f>Tabelle17[[#This Row],[Spalte112]]*Tabelle17[[#This Row],[Spalte12]]</f>
        <v>0</v>
      </c>
      <c r="O27" s="59" t="s">
        <v>521</v>
      </c>
      <c r="P27" s="60">
        <v>5.25</v>
      </c>
      <c r="R27" s="109" t="s">
        <v>155</v>
      </c>
      <c r="S27" s="109" t="s">
        <v>156</v>
      </c>
      <c r="T27" s="141" t="s">
        <v>157</v>
      </c>
    </row>
    <row r="28" spans="1:20">
      <c r="B28" s="140" t="s">
        <v>494</v>
      </c>
      <c r="C28" s="62">
        <v>106</v>
      </c>
      <c r="D28" s="58"/>
      <c r="E28" s="58"/>
      <c r="F28" s="58"/>
      <c r="G28" s="58"/>
      <c r="H28" s="58"/>
      <c r="I28" s="58"/>
      <c r="J28" s="58"/>
      <c r="K28" s="58"/>
      <c r="L28" s="58"/>
      <c r="M28" s="164">
        <f>SUM(Tabelle17[[#This Row],[Spalte13]:[Spalte111]])</f>
        <v>0</v>
      </c>
      <c r="N28" s="212">
        <f>Tabelle17[[#This Row],[Spalte112]]*Tabelle17[[#This Row],[Spalte12]]</f>
        <v>0</v>
      </c>
      <c r="O28" s="59" t="s">
        <v>522</v>
      </c>
      <c r="P28" s="60">
        <v>1.5</v>
      </c>
      <c r="R28" s="24" t="s">
        <v>160</v>
      </c>
      <c r="S28" s="24" t="s">
        <v>161</v>
      </c>
      <c r="T28" s="141" t="s">
        <v>162</v>
      </c>
    </row>
    <row r="29" spans="1:20">
      <c r="B29" s="140" t="s">
        <v>496</v>
      </c>
      <c r="C29" s="62">
        <v>104</v>
      </c>
      <c r="D29" s="58"/>
      <c r="E29" s="58"/>
      <c r="F29" s="58"/>
      <c r="G29" s="58"/>
      <c r="H29" s="58"/>
      <c r="I29" s="58"/>
      <c r="J29" s="58"/>
      <c r="K29" s="58"/>
      <c r="L29" s="58"/>
      <c r="M29" s="164">
        <f>SUM(Tabelle17[[#This Row],[Spalte13]:[Spalte111]])</f>
        <v>0</v>
      </c>
      <c r="N29" s="212">
        <f>Tabelle17[[#This Row],[Spalte112]]*Tabelle17[[#This Row],[Spalte12]]</f>
        <v>0</v>
      </c>
      <c r="O29" s="59" t="s">
        <v>523</v>
      </c>
      <c r="P29" s="60">
        <v>1.375</v>
      </c>
      <c r="R29" s="25" t="s">
        <v>165</v>
      </c>
      <c r="S29" s="25" t="s">
        <v>166</v>
      </c>
      <c r="T29" s="141">
        <v>10065</v>
      </c>
    </row>
    <row r="30" spans="1:20">
      <c r="B30" s="140" t="s">
        <v>500</v>
      </c>
      <c r="C30" s="62">
        <v>186</v>
      </c>
      <c r="D30" s="58"/>
      <c r="E30" s="58"/>
      <c r="F30" s="58"/>
      <c r="G30" s="58"/>
      <c r="H30" s="58"/>
      <c r="I30" s="58"/>
      <c r="J30" s="58"/>
      <c r="K30" s="58"/>
      <c r="L30" s="58"/>
      <c r="M30" s="164">
        <f>SUM(Tabelle17[[#This Row],[Spalte13]:[Spalte111]])</f>
        <v>0</v>
      </c>
      <c r="N30" s="212">
        <f>Tabelle17[[#This Row],[Spalte112]]*Tabelle17[[#This Row],[Spalte12]]</f>
        <v>0</v>
      </c>
      <c r="O30" s="59" t="s">
        <v>524</v>
      </c>
      <c r="P30" s="60">
        <v>3.125</v>
      </c>
      <c r="R30" s="26" t="s">
        <v>169</v>
      </c>
      <c r="S30" s="26" t="s">
        <v>170</v>
      </c>
      <c r="T30" s="141" t="s">
        <v>171</v>
      </c>
    </row>
    <row r="31" spans="1:20">
      <c r="B31" s="140" t="s">
        <v>502</v>
      </c>
      <c r="C31" s="62">
        <v>385</v>
      </c>
      <c r="D31" s="58"/>
      <c r="E31" s="58"/>
      <c r="F31" s="58"/>
      <c r="G31" s="58"/>
      <c r="H31" s="58"/>
      <c r="I31" s="58"/>
      <c r="J31" s="58"/>
      <c r="K31" s="58"/>
      <c r="L31" s="58"/>
      <c r="M31" s="164">
        <f>SUM(Tabelle17[[#This Row],[Spalte13]:[Spalte111]])</f>
        <v>0</v>
      </c>
      <c r="N31" s="212">
        <f>Tabelle17[[#This Row],[Spalte112]]*Tabelle17[[#This Row],[Spalte12]]</f>
        <v>0</v>
      </c>
      <c r="O31" s="59" t="s">
        <v>525</v>
      </c>
      <c r="P31" s="60">
        <v>7.375</v>
      </c>
      <c r="R31" s="27" t="s">
        <v>174</v>
      </c>
      <c r="S31" s="27" t="s">
        <v>175</v>
      </c>
      <c r="T31" s="141" t="s">
        <v>176</v>
      </c>
    </row>
    <row r="32" spans="1:20">
      <c r="B32" s="140" t="s">
        <v>504</v>
      </c>
      <c r="C32" s="62">
        <v>291</v>
      </c>
      <c r="D32" s="58"/>
      <c r="E32" s="58"/>
      <c r="F32" s="58"/>
      <c r="G32" s="58"/>
      <c r="H32" s="58"/>
      <c r="I32" s="58"/>
      <c r="J32" s="58"/>
      <c r="K32" s="58"/>
      <c r="L32" s="58"/>
      <c r="M32" s="164">
        <f>SUM(Tabelle17[[#This Row],[Spalte13]:[Spalte111]])</f>
        <v>0</v>
      </c>
      <c r="N32" s="212">
        <f>Tabelle17[[#This Row],[Spalte112]]*Tabelle17[[#This Row],[Spalte12]]</f>
        <v>0</v>
      </c>
      <c r="O32" s="59" t="s">
        <v>526</v>
      </c>
      <c r="P32" s="60">
        <v>5.375</v>
      </c>
      <c r="R32" s="110" t="s">
        <v>179</v>
      </c>
      <c r="S32" s="110" t="s">
        <v>180</v>
      </c>
      <c r="T32" s="141" t="s">
        <v>181</v>
      </c>
    </row>
    <row r="33" spans="1:20">
      <c r="B33" s="140" t="s">
        <v>506</v>
      </c>
      <c r="C33" s="62">
        <v>151</v>
      </c>
      <c r="D33" s="58"/>
      <c r="E33" s="58"/>
      <c r="F33" s="58"/>
      <c r="G33" s="58"/>
      <c r="H33" s="58"/>
      <c r="I33" s="58"/>
      <c r="J33" s="58"/>
      <c r="K33" s="58"/>
      <c r="L33" s="58"/>
      <c r="M33" s="164">
        <f>SUM(Tabelle17[[#This Row],[Spalte13]:[Spalte111]])</f>
        <v>0</v>
      </c>
      <c r="N33" s="212">
        <f>Tabelle17[[#This Row],[Spalte112]]*Tabelle17[[#This Row],[Spalte12]]</f>
        <v>0</v>
      </c>
      <c r="O33" s="59" t="s">
        <v>527</v>
      </c>
      <c r="P33" s="60">
        <v>2</v>
      </c>
      <c r="R33" s="111" t="s">
        <v>184</v>
      </c>
      <c r="S33" s="111" t="s">
        <v>185</v>
      </c>
      <c r="T33" s="141" t="s">
        <v>186</v>
      </c>
    </row>
    <row r="34" spans="1:20">
      <c r="B34" s="140" t="s">
        <v>508</v>
      </c>
      <c r="C34" s="62">
        <v>109</v>
      </c>
      <c r="D34" s="58"/>
      <c r="E34" s="58"/>
      <c r="F34" s="58"/>
      <c r="G34" s="58"/>
      <c r="H34" s="58"/>
      <c r="I34" s="58"/>
      <c r="J34" s="58"/>
      <c r="K34" s="58"/>
      <c r="L34" s="58"/>
      <c r="M34" s="164">
        <f>SUM(Tabelle17[[#This Row],[Spalte13]:[Spalte111]])</f>
        <v>0</v>
      </c>
      <c r="N34" s="212">
        <f>Tabelle17[[#This Row],[Spalte112]]*Tabelle17[[#This Row],[Spalte12]]</f>
        <v>0</v>
      </c>
      <c r="O34" s="59" t="s">
        <v>528</v>
      </c>
      <c r="P34" s="60">
        <v>1.5</v>
      </c>
      <c r="R34" s="28" t="s">
        <v>189</v>
      </c>
      <c r="S34" s="28" t="s">
        <v>190</v>
      </c>
      <c r="T34" s="141" t="s">
        <v>191</v>
      </c>
    </row>
    <row r="35" spans="1:20">
      <c r="B35" s="140" t="s">
        <v>510</v>
      </c>
      <c r="C35" s="62">
        <v>176</v>
      </c>
      <c r="D35" s="58"/>
      <c r="E35" s="58"/>
      <c r="F35" s="58"/>
      <c r="G35" s="58"/>
      <c r="H35" s="58"/>
      <c r="I35" s="58"/>
      <c r="J35" s="58"/>
      <c r="K35" s="58"/>
      <c r="L35" s="58"/>
      <c r="M35" s="164">
        <f>SUM(Tabelle17[[#This Row],[Spalte13]:[Spalte111]])</f>
        <v>0</v>
      </c>
      <c r="N35" s="212">
        <f>Tabelle17[[#This Row],[Spalte112]]*Tabelle17[[#This Row],[Spalte12]]</f>
        <v>0</v>
      </c>
      <c r="O35" s="59" t="s">
        <v>529</v>
      </c>
      <c r="P35" s="60">
        <v>3.375</v>
      </c>
      <c r="R35" s="29" t="s">
        <v>194</v>
      </c>
      <c r="S35" s="29" t="s">
        <v>195</v>
      </c>
      <c r="T35" s="141" t="s">
        <v>196</v>
      </c>
    </row>
    <row r="36" spans="1:20">
      <c r="B36" s="140" t="s">
        <v>512</v>
      </c>
      <c r="C36" s="62">
        <v>139</v>
      </c>
      <c r="D36" s="58"/>
      <c r="E36" s="58"/>
      <c r="F36" s="58"/>
      <c r="G36" s="58"/>
      <c r="H36" s="58"/>
      <c r="I36" s="58"/>
      <c r="J36" s="58"/>
      <c r="K36" s="58"/>
      <c r="L36" s="58"/>
      <c r="M36" s="164">
        <f>SUM(Tabelle17[[#This Row],[Spalte13]:[Spalte111]])</f>
        <v>0</v>
      </c>
      <c r="N36" s="212">
        <f>Tabelle17[[#This Row],[Spalte112]]*Tabelle17[[#This Row],[Spalte12]]</f>
        <v>0</v>
      </c>
      <c r="O36" s="59" t="s">
        <v>530</v>
      </c>
      <c r="P36" s="60">
        <v>2.375</v>
      </c>
      <c r="R36" s="30" t="s">
        <v>199</v>
      </c>
      <c r="S36" s="30" t="s">
        <v>200</v>
      </c>
      <c r="T36" s="141" t="s">
        <v>201</v>
      </c>
    </row>
    <row r="37" spans="1:20">
      <c r="B37" s="140" t="s">
        <v>514</v>
      </c>
      <c r="C37" s="62">
        <v>85</v>
      </c>
      <c r="D37" s="58"/>
      <c r="E37" s="58"/>
      <c r="F37" s="58"/>
      <c r="G37" s="58"/>
      <c r="H37" s="58"/>
      <c r="I37" s="58"/>
      <c r="J37" s="58"/>
      <c r="K37" s="58"/>
      <c r="L37" s="58"/>
      <c r="M37" s="164">
        <f>SUM(Tabelle17[[#This Row],[Spalte13]:[Spalte111]])</f>
        <v>0</v>
      </c>
      <c r="N37" s="212">
        <f>Tabelle17[[#This Row],[Spalte112]]*Tabelle17[[#This Row],[Spalte12]]</f>
        <v>0</v>
      </c>
      <c r="O37" s="59" t="s">
        <v>531</v>
      </c>
      <c r="P37" s="60">
        <v>1</v>
      </c>
      <c r="R37" s="31" t="s">
        <v>204</v>
      </c>
      <c r="S37" s="31" t="s">
        <v>205</v>
      </c>
      <c r="T37" s="141" t="s">
        <v>206</v>
      </c>
    </row>
    <row r="38" spans="1:20">
      <c r="R38" s="112" t="s">
        <v>209</v>
      </c>
      <c r="S38" s="112" t="s">
        <v>210</v>
      </c>
      <c r="T38" s="141" t="s">
        <v>211</v>
      </c>
    </row>
    <row r="39" spans="1:20">
      <c r="A39" s="260"/>
      <c r="R39" s="113" t="s">
        <v>214</v>
      </c>
      <c r="S39" s="113" t="s">
        <v>215</v>
      </c>
      <c r="T39" s="141" t="s">
        <v>216</v>
      </c>
    </row>
    <row r="40" spans="1:20">
      <c r="A40" s="261"/>
      <c r="R40" s="114" t="s">
        <v>219</v>
      </c>
      <c r="S40" s="114" t="s">
        <v>220</v>
      </c>
      <c r="T40" s="141" t="s">
        <v>221</v>
      </c>
    </row>
    <row r="41" spans="1:20">
      <c r="A41" s="261"/>
      <c r="R41" s="32" t="s">
        <v>224</v>
      </c>
      <c r="S41" s="32" t="s">
        <v>225</v>
      </c>
      <c r="T41" s="141" t="s">
        <v>226</v>
      </c>
    </row>
    <row r="42" spans="1:20">
      <c r="A42" s="261"/>
      <c r="R42" s="33" t="s">
        <v>229</v>
      </c>
      <c r="S42" s="33" t="s">
        <v>230</v>
      </c>
      <c r="T42" s="141" t="s">
        <v>231</v>
      </c>
    </row>
    <row r="43" spans="1:20">
      <c r="A43" s="261"/>
      <c r="R43" s="115" t="s">
        <v>234</v>
      </c>
      <c r="S43" s="115" t="s">
        <v>235</v>
      </c>
      <c r="T43" s="141" t="s">
        <v>236</v>
      </c>
    </row>
    <row r="44" spans="1:20">
      <c r="A44" s="261"/>
      <c r="R44" s="34" t="s">
        <v>239</v>
      </c>
      <c r="S44" s="34" t="s">
        <v>240</v>
      </c>
      <c r="T44" s="141" t="s">
        <v>241</v>
      </c>
    </row>
    <row r="45" spans="1:20">
      <c r="A45" s="261"/>
      <c r="R45" s="35" t="s">
        <v>244</v>
      </c>
      <c r="S45" s="35" t="s">
        <v>245</v>
      </c>
      <c r="T45" s="141" t="s">
        <v>246</v>
      </c>
    </row>
    <row r="46" spans="1:20">
      <c r="A46" s="261"/>
      <c r="R46" s="36" t="s">
        <v>249</v>
      </c>
      <c r="S46" s="36" t="s">
        <v>250</v>
      </c>
      <c r="T46" s="141" t="s">
        <v>251</v>
      </c>
    </row>
    <row r="47" spans="1:20">
      <c r="A47" s="261"/>
      <c r="R47" s="37" t="s">
        <v>254</v>
      </c>
      <c r="S47" s="37" t="s">
        <v>255</v>
      </c>
      <c r="T47" s="141" t="s">
        <v>256</v>
      </c>
    </row>
    <row r="48" spans="1:20">
      <c r="A48" s="261"/>
      <c r="R48" s="117" t="s">
        <v>259</v>
      </c>
      <c r="S48" s="117" t="s">
        <v>260</v>
      </c>
      <c r="T48" s="141" t="s">
        <v>261</v>
      </c>
    </row>
    <row r="49" spans="18:20">
      <c r="R49" s="116" t="s">
        <v>264</v>
      </c>
      <c r="S49" s="116" t="s">
        <v>265</v>
      </c>
      <c r="T49" s="141" t="s">
        <v>266</v>
      </c>
    </row>
    <row r="50" spans="18:20">
      <c r="R50" s="118" t="s">
        <v>269</v>
      </c>
      <c r="S50" s="118" t="s">
        <v>270</v>
      </c>
      <c r="T50" s="141" t="s">
        <v>271</v>
      </c>
    </row>
    <row r="51" spans="18:20">
      <c r="R51" s="38" t="s">
        <v>274</v>
      </c>
      <c r="S51" s="38" t="s">
        <v>275</v>
      </c>
      <c r="T51" s="141" t="s">
        <v>276</v>
      </c>
    </row>
    <row r="52" spans="18:20">
      <c r="R52" s="119" t="s">
        <v>279</v>
      </c>
      <c r="S52" s="119" t="s">
        <v>280</v>
      </c>
      <c r="T52" s="141" t="s">
        <v>281</v>
      </c>
    </row>
    <row r="53" spans="18:20">
      <c r="R53" s="39" t="s">
        <v>284</v>
      </c>
      <c r="S53" s="39" t="s">
        <v>285</v>
      </c>
      <c r="T53" s="141" t="s">
        <v>286</v>
      </c>
    </row>
    <row r="54" spans="18:20">
      <c r="R54" s="120" t="s">
        <v>289</v>
      </c>
      <c r="S54" s="120" t="s">
        <v>290</v>
      </c>
      <c r="T54" s="141" t="s">
        <v>291</v>
      </c>
    </row>
    <row r="55" spans="18:20">
      <c r="R55" s="40" t="s">
        <v>294</v>
      </c>
      <c r="S55" s="40" t="s">
        <v>295</v>
      </c>
      <c r="T55" s="141" t="s">
        <v>296</v>
      </c>
    </row>
    <row r="56" spans="18:20">
      <c r="R56" s="121" t="s">
        <v>299</v>
      </c>
      <c r="S56" s="121" t="s">
        <v>300</v>
      </c>
      <c r="T56" s="141" t="s">
        <v>301</v>
      </c>
    </row>
    <row r="57" spans="18:20">
      <c r="R57" s="41" t="s">
        <v>304</v>
      </c>
      <c r="S57" s="41" t="s">
        <v>305</v>
      </c>
      <c r="T57" s="141" t="s">
        <v>306</v>
      </c>
    </row>
    <row r="58" spans="18:20">
      <c r="R58" s="42" t="s">
        <v>309</v>
      </c>
      <c r="S58" s="42" t="s">
        <v>310</v>
      </c>
      <c r="T58" s="141" t="s">
        <v>311</v>
      </c>
    </row>
    <row r="59" spans="18:20">
      <c r="R59" s="43" t="s">
        <v>314</v>
      </c>
      <c r="S59" s="43" t="s">
        <v>315</v>
      </c>
      <c r="T59" s="141" t="s">
        <v>316</v>
      </c>
    </row>
    <row r="60" spans="18:20">
      <c r="R60" s="44" t="s">
        <v>319</v>
      </c>
      <c r="S60" s="44" t="s">
        <v>320</v>
      </c>
      <c r="T60" s="141" t="s">
        <v>321</v>
      </c>
    </row>
    <row r="61" spans="18:20">
      <c r="R61" s="45" t="s">
        <v>324</v>
      </c>
      <c r="S61" s="45" t="s">
        <v>325</v>
      </c>
      <c r="T61" s="141" t="s">
        <v>326</v>
      </c>
    </row>
    <row r="62" spans="18:20">
      <c r="R62" s="122" t="s">
        <v>329</v>
      </c>
      <c r="S62" s="122" t="s">
        <v>330</v>
      </c>
      <c r="T62" s="141" t="s">
        <v>331</v>
      </c>
    </row>
    <row r="63" spans="18:20">
      <c r="R63" s="46" t="s">
        <v>334</v>
      </c>
      <c r="S63" s="46" t="s">
        <v>335</v>
      </c>
      <c r="T63" s="141" t="s">
        <v>336</v>
      </c>
    </row>
    <row r="64" spans="18:20">
      <c r="R64" s="47" t="s">
        <v>339</v>
      </c>
      <c r="S64" s="47" t="s">
        <v>340</v>
      </c>
      <c r="T64" s="141" t="s">
        <v>341</v>
      </c>
    </row>
    <row r="65" spans="18:20">
      <c r="R65" s="48" t="s">
        <v>344</v>
      </c>
      <c r="S65" s="48" t="s">
        <v>345</v>
      </c>
      <c r="T65" s="141" t="s">
        <v>346</v>
      </c>
    </row>
    <row r="66" spans="18:20">
      <c r="R66" s="49" t="s">
        <v>349</v>
      </c>
      <c r="S66" s="49" t="s">
        <v>350</v>
      </c>
      <c r="T66" s="141" t="s">
        <v>351</v>
      </c>
    </row>
    <row r="67" spans="18:20">
      <c r="R67" s="50" t="s">
        <v>354</v>
      </c>
      <c r="S67" s="50" t="s">
        <v>355</v>
      </c>
      <c r="T67" s="141" t="s">
        <v>356</v>
      </c>
    </row>
    <row r="68" spans="18:20">
      <c r="R68" s="51" t="s">
        <v>359</v>
      </c>
      <c r="S68" s="51" t="s">
        <v>360</v>
      </c>
      <c r="T68" s="141">
        <v>10064</v>
      </c>
    </row>
    <row r="69" spans="18:20">
      <c r="R69" s="52" t="s">
        <v>364</v>
      </c>
      <c r="S69" s="52" t="s">
        <v>365</v>
      </c>
      <c r="T69" s="141" t="s">
        <v>366</v>
      </c>
    </row>
    <row r="70" spans="18:20">
      <c r="R70" s="53" t="s">
        <v>369</v>
      </c>
      <c r="S70" s="53" t="s">
        <v>370</v>
      </c>
      <c r="T70" s="141" t="s">
        <v>371</v>
      </c>
    </row>
    <row r="71" spans="18:20">
      <c r="R71" s="54" t="s">
        <v>375</v>
      </c>
      <c r="S71" s="54" t="s">
        <v>376</v>
      </c>
      <c r="T71" s="141" t="s">
        <v>377</v>
      </c>
    </row>
    <row r="72" spans="18:20">
      <c r="R72" s="55" t="s">
        <v>380</v>
      </c>
      <c r="S72" s="55" t="s">
        <v>381</v>
      </c>
      <c r="T72" s="141">
        <v>10068</v>
      </c>
    </row>
    <row r="73" spans="18:20">
      <c r="R73" s="56" t="s">
        <v>385</v>
      </c>
      <c r="S73" s="56" t="s">
        <v>386</v>
      </c>
      <c r="T73" s="141" t="s">
        <v>387</v>
      </c>
    </row>
  </sheetData>
  <sheetProtection algorithmName="SHA-512" hashValue="SaXs/Hn6mEwCoaHUMC5Xo3+f+4I3yCBbUFYvZ38OxZgfVB+6dzeP+KcwkRcRDujz9dnUctKJCNe5IkCUoH3hdw==" saltValue="mIMlF+L4EOd3tAOVUAgpww==" spinCount="100000" sheet="1" objects="1" scenarios="1"/>
  <mergeCells count="2">
    <mergeCell ref="A8:A19"/>
    <mergeCell ref="A39:A48"/>
  </mergeCells>
  <phoneticPr fontId="4" type="noConversion"/>
  <dataValidations count="1">
    <dataValidation type="list" allowBlank="1" showInputMessage="1" showErrorMessage="1" sqref="J2:L2 J6:L7" xr:uid="{44935B99-395F-4017-AF13-AEEB13A9DC5D}">
      <formula1>$S$6:$S$73</formula1>
    </dataValidation>
  </dataValidations>
  <hyperlinks>
    <hyperlink ref="C7" r:id="rId1" location="Products" xr:uid="{1400F284-01B6-422D-BE1B-D209CD68D0FB}"/>
  </hyperlinks>
  <pageMargins left="0.7" right="0.7" top="0.78740157499999996" bottom="0.78740157499999996" header="0.3" footer="0.3"/>
  <pageSetup paperSize="9" orientation="portrait" horizontalDpi="200" verticalDpi="20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88D95-3BCE-49EF-8B7C-9C29CCA7D19B}">
  <sheetPr codeName="Tabelle3">
    <tabColor theme="7" tint="0.39997558519241921"/>
  </sheetPr>
  <dimension ref="A2:AS233"/>
  <sheetViews>
    <sheetView showGridLines="0" zoomScaleNormal="100" workbookViewId="0">
      <pane xSplit="2" ySplit="5" topLeftCell="C6" activePane="bottomRight" state="frozen"/>
      <selection pane="bottomRight" activeCell="J22" sqref="J22"/>
      <selection pane="bottomLeft" activeCell="A6" sqref="A6"/>
      <selection pane="topRight" activeCell="C1" sqref="C1"/>
    </sheetView>
  </sheetViews>
  <sheetFormatPr defaultColWidth="11.42578125" defaultRowHeight="15"/>
  <cols>
    <col min="1" max="1" width="10.7109375"/>
    <col min="2" max="2" width="23.7109375" bestFit="1" customWidth="1"/>
    <col min="3" max="3" width="4.85546875" customWidth="1"/>
    <col min="4" max="4" width="11" customWidth="1"/>
    <col min="5" max="15" width="9.42578125" customWidth="1"/>
    <col min="16" max="16" width="11.42578125" customWidth="1"/>
    <col min="17" max="17" width="9.42578125" customWidth="1"/>
    <col min="18" max="18" width="8.42578125" customWidth="1"/>
    <col min="19" max="19" width="9.28515625" customWidth="1"/>
    <col min="20" max="20" width="12.28515625" bestFit="1" customWidth="1"/>
    <col min="21" max="21" width="16.28515625" bestFit="1" customWidth="1"/>
    <col min="22" max="22" width="10.42578125" customWidth="1"/>
    <col min="23" max="126" width="10.7109375"/>
  </cols>
  <sheetData>
    <row r="2" spans="2:22" ht="32.1">
      <c r="B2" s="1" t="s">
        <v>26</v>
      </c>
      <c r="C2" s="63" t="s">
        <v>532</v>
      </c>
      <c r="D2" s="91" t="s">
        <v>533</v>
      </c>
      <c r="E2" s="82" t="s">
        <v>534</v>
      </c>
      <c r="F2" s="83" t="s">
        <v>535</v>
      </c>
      <c r="G2" s="84" t="s">
        <v>536</v>
      </c>
      <c r="H2" s="85" t="s">
        <v>537</v>
      </c>
      <c r="I2" s="86" t="s">
        <v>538</v>
      </c>
      <c r="J2" s="175" t="s">
        <v>30</v>
      </c>
      <c r="K2" s="179" t="s">
        <v>539</v>
      </c>
      <c r="L2" s="178" t="s">
        <v>540</v>
      </c>
      <c r="M2" s="88" t="s">
        <v>541</v>
      </c>
      <c r="N2" s="89" t="s">
        <v>542</v>
      </c>
      <c r="O2" s="90" t="s">
        <v>543</v>
      </c>
      <c r="P2" s="91" t="s">
        <v>544</v>
      </c>
      <c r="Q2" s="92" t="s">
        <v>385</v>
      </c>
      <c r="R2" s="93" t="s">
        <v>380</v>
      </c>
      <c r="S2" s="2" t="s">
        <v>35</v>
      </c>
      <c r="T2" s="2" t="s">
        <v>36</v>
      </c>
      <c r="U2" s="2" t="s">
        <v>545</v>
      </c>
      <c r="V2" s="3" t="s">
        <v>13</v>
      </c>
    </row>
    <row r="3" spans="2:22">
      <c r="B3" s="94"/>
      <c r="C3" s="94"/>
      <c r="D3" s="94"/>
      <c r="E3" s="94">
        <v>10084</v>
      </c>
      <c r="F3" s="94">
        <v>10085</v>
      </c>
      <c r="G3" s="94">
        <v>10086</v>
      </c>
      <c r="H3" s="94">
        <v>10088</v>
      </c>
      <c r="I3" s="94">
        <v>10089</v>
      </c>
      <c r="J3" s="94">
        <v>10189</v>
      </c>
      <c r="K3" s="94">
        <v>10092</v>
      </c>
      <c r="L3" s="94">
        <v>10090</v>
      </c>
      <c r="M3" s="94">
        <v>10091</v>
      </c>
      <c r="N3" s="94">
        <v>10094</v>
      </c>
      <c r="O3" s="94">
        <v>10095</v>
      </c>
      <c r="P3" s="94"/>
      <c r="Q3" s="94">
        <v>10083</v>
      </c>
      <c r="R3" s="94">
        <v>10082</v>
      </c>
      <c r="S3" s="94"/>
      <c r="T3" s="94"/>
      <c r="U3" s="94"/>
      <c r="V3" s="94"/>
    </row>
    <row r="4" spans="2:22" ht="15.95">
      <c r="B4" s="61" t="s">
        <v>21</v>
      </c>
      <c r="C4" s="94"/>
      <c r="D4" s="94"/>
      <c r="E4" s="210">
        <f t="shared" ref="E4:J4" si="0">SUMPRODUCT(E8:E223,$C$8:$C$223)</f>
        <v>0</v>
      </c>
      <c r="F4" s="210">
        <f t="shared" si="0"/>
        <v>0</v>
      </c>
      <c r="G4" s="210">
        <f t="shared" si="0"/>
        <v>0</v>
      </c>
      <c r="H4" s="210">
        <f t="shared" si="0"/>
        <v>0</v>
      </c>
      <c r="I4" s="210">
        <f t="shared" si="0"/>
        <v>0</v>
      </c>
      <c r="J4" s="210">
        <f t="shared" si="0"/>
        <v>0</v>
      </c>
      <c r="K4" s="210"/>
      <c r="L4" s="210">
        <f>SUMPRODUCT(L8:L223,$C$8:$C$223)</f>
        <v>0</v>
      </c>
      <c r="M4" s="210">
        <f>SUMPRODUCT(M8:M223,$C$8:$C$223)</f>
        <v>0</v>
      </c>
      <c r="N4" s="210">
        <f>SUMPRODUCT(N8:N223,$C$8:$C$223)</f>
        <v>0</v>
      </c>
      <c r="O4" s="210">
        <f>SUMPRODUCT(O8:O223,$C$8:$C$223)</f>
        <v>0</v>
      </c>
      <c r="P4" s="215"/>
      <c r="Q4" s="210">
        <f>SUMPRODUCT(Q8:Q223,$C$8:$C$223)</f>
        <v>0</v>
      </c>
      <c r="R4" s="210">
        <f>SUMPRODUCT(R8:R223,$C$8:$C$223)</f>
        <v>0</v>
      </c>
      <c r="S4" s="210">
        <f>SUM(S8:S223)</f>
        <v>0</v>
      </c>
      <c r="T4" s="211">
        <f>SUM(Tabelle13[Spalte120])</f>
        <v>0</v>
      </c>
      <c r="U4" s="102"/>
      <c r="V4" s="214">
        <f>SUMPRODUCT(Tabelle13[Spalte119],Tabelle13[Spalte122])</f>
        <v>0</v>
      </c>
    </row>
    <row r="5" spans="2:22">
      <c r="B5" s="95"/>
      <c r="C5" s="95"/>
      <c r="D5" s="95"/>
      <c r="E5" s="95"/>
      <c r="F5" s="95"/>
      <c r="G5" s="95"/>
      <c r="H5" s="95"/>
      <c r="I5" s="95"/>
      <c r="J5" s="95"/>
      <c r="K5" s="95"/>
      <c r="L5" s="95"/>
      <c r="M5" s="95"/>
      <c r="N5" s="95"/>
      <c r="O5" s="95"/>
      <c r="P5" s="95"/>
      <c r="Q5" s="95"/>
      <c r="R5" s="95"/>
      <c r="S5" s="95"/>
      <c r="T5" s="95"/>
      <c r="U5" s="95"/>
      <c r="V5" s="95"/>
    </row>
    <row r="6" spans="2:22">
      <c r="B6" s="96" t="s">
        <v>39</v>
      </c>
      <c r="C6" s="96" t="s">
        <v>546</v>
      </c>
      <c r="D6" s="96" t="s">
        <v>40</v>
      </c>
      <c r="E6" s="96" t="s">
        <v>41</v>
      </c>
      <c r="F6" s="96" t="s">
        <v>42</v>
      </c>
      <c r="G6" s="96" t="s">
        <v>43</v>
      </c>
      <c r="H6" s="96" t="s">
        <v>45</v>
      </c>
      <c r="I6" s="96" t="s">
        <v>46</v>
      </c>
      <c r="J6" s="96" t="s">
        <v>547</v>
      </c>
      <c r="K6" s="96" t="s">
        <v>548</v>
      </c>
      <c r="L6" s="96" t="s">
        <v>47</v>
      </c>
      <c r="M6" s="96" t="s">
        <v>48</v>
      </c>
      <c r="N6" s="96" t="s">
        <v>51</v>
      </c>
      <c r="O6" s="96" t="s">
        <v>52</v>
      </c>
      <c r="P6" s="96" t="s">
        <v>53</v>
      </c>
      <c r="Q6" s="96" t="s">
        <v>549</v>
      </c>
      <c r="R6" s="96" t="s">
        <v>550</v>
      </c>
      <c r="S6" s="96" t="s">
        <v>551</v>
      </c>
      <c r="T6" s="96" t="s">
        <v>552</v>
      </c>
      <c r="U6" s="96" t="s">
        <v>553</v>
      </c>
      <c r="V6" s="133" t="s">
        <v>554</v>
      </c>
    </row>
    <row r="7" spans="2:22">
      <c r="B7" s="4" t="s">
        <v>555</v>
      </c>
      <c r="C7" s="4"/>
      <c r="D7" s="5"/>
      <c r="E7" s="5"/>
      <c r="F7" s="5"/>
      <c r="G7" s="5"/>
      <c r="H7" s="5"/>
      <c r="I7" s="5"/>
      <c r="J7" s="5"/>
      <c r="K7" s="5"/>
      <c r="L7" s="5"/>
      <c r="M7" s="5"/>
      <c r="N7" s="5"/>
      <c r="O7" s="5"/>
      <c r="P7" s="5"/>
      <c r="Q7" s="5"/>
      <c r="R7" s="5"/>
      <c r="S7" s="5"/>
      <c r="T7" s="6"/>
      <c r="U7" s="5"/>
      <c r="V7" s="5"/>
    </row>
    <row r="8" spans="2:22">
      <c r="B8" s="170" t="s">
        <v>556</v>
      </c>
      <c r="C8" s="134">
        <v>8</v>
      </c>
      <c r="D8" s="212">
        <f>SUM(D23:D24)</f>
        <v>250</v>
      </c>
      <c r="E8" s="58"/>
      <c r="F8" s="58"/>
      <c r="G8" s="58"/>
      <c r="H8" s="58"/>
      <c r="I8" s="58"/>
      <c r="J8" s="58"/>
      <c r="K8" s="58"/>
      <c r="L8" s="58"/>
      <c r="M8" s="58"/>
      <c r="N8" s="58"/>
      <c r="O8" s="58"/>
      <c r="P8" s="216">
        <f>ROUNDUP((Tabelle13[[#This Row],[Spalte12]]*1.05)/0.25,0)*0.25</f>
        <v>262.5</v>
      </c>
      <c r="Q8" s="58"/>
      <c r="R8" s="58"/>
      <c r="S8" s="220">
        <f>SUM(Tabelle13[[#This Row],[Spalte13]:[Spalte113]],Tabelle13[[#This Row],[Spalte117]:[Spalte118]])*Tabelle13[[#This Row],[Spalte2]]</f>
        <v>0</v>
      </c>
      <c r="T8" s="216">
        <f>SUM(Tabelle13[[#This Row],[Spalte13]:[Spalte113]])*Tabelle13[[#This Row],[Spalte12]]+SUM(Tabelle13[[#This Row],[Spalte117]:[Spalte118]])*Tabelle13[[#This Row],[Spalte114]]</f>
        <v>0</v>
      </c>
      <c r="U8" s="59" t="s">
        <v>557</v>
      </c>
      <c r="V8" s="60">
        <f>SUBTOTAL(109,V23:V24)</f>
        <v>3.5587500000000003</v>
      </c>
    </row>
    <row r="9" spans="2:22">
      <c r="B9" s="170" t="s">
        <v>558</v>
      </c>
      <c r="C9" s="134">
        <v>4</v>
      </c>
      <c r="D9" s="212">
        <f>SUM(D25:D28)</f>
        <v>360</v>
      </c>
      <c r="E9" s="58"/>
      <c r="F9" s="58"/>
      <c r="G9" s="58"/>
      <c r="H9" s="58"/>
      <c r="I9" s="58"/>
      <c r="J9" s="58"/>
      <c r="K9" s="58"/>
      <c r="L9" s="58"/>
      <c r="M9" s="58"/>
      <c r="N9" s="58"/>
      <c r="O9" s="58"/>
      <c r="P9" s="216">
        <f>ROUNDUP((Tabelle13[[#This Row],[Spalte12]]*1.05)/0.25,0)*0.25</f>
        <v>378</v>
      </c>
      <c r="Q9" s="58"/>
      <c r="R9" s="58"/>
      <c r="S9" s="220">
        <f>SUM(Tabelle13[[#This Row],[Spalte13]:[Spalte113]],Tabelle13[[#This Row],[Spalte117]:[Spalte118]])*Tabelle13[[#This Row],[Spalte2]]</f>
        <v>0</v>
      </c>
      <c r="T9" s="216">
        <f>SUM(Tabelle13[[#This Row],[Spalte13]:[Spalte113]])*Tabelle13[[#This Row],[Spalte12]]+SUM(Tabelle13[[#This Row],[Spalte117]:[Spalte118]])*Tabelle13[[#This Row],[Spalte114]]</f>
        <v>0</v>
      </c>
      <c r="U9" s="59" t="s">
        <v>559</v>
      </c>
      <c r="V9" s="128">
        <f>SUBTOTAL(109,V25:V28)</f>
        <v>8.25</v>
      </c>
    </row>
    <row r="10" spans="2:22">
      <c r="B10" s="170" t="s">
        <v>560</v>
      </c>
      <c r="C10" s="134">
        <v>8</v>
      </c>
      <c r="D10" s="212">
        <f>SUM(D29:D36)</f>
        <v>885</v>
      </c>
      <c r="E10" s="58"/>
      <c r="F10" s="58"/>
      <c r="G10" s="58"/>
      <c r="H10" s="58"/>
      <c r="I10" s="58"/>
      <c r="J10" s="58"/>
      <c r="K10" s="58"/>
      <c r="L10" s="58"/>
      <c r="M10" s="58"/>
      <c r="N10" s="58"/>
      <c r="O10" s="58"/>
      <c r="P10" s="216">
        <f>ROUNDUP((Tabelle13[[#This Row],[Spalte12]]*1.05)/0.25,0)*0.25</f>
        <v>929.25</v>
      </c>
      <c r="Q10" s="58"/>
      <c r="R10" s="58"/>
      <c r="S10" s="220">
        <f>SUM(Tabelle13[[#This Row],[Spalte13]:[Spalte113]],Tabelle13[[#This Row],[Spalte117]:[Spalte118]])*Tabelle13[[#This Row],[Spalte2]]</f>
        <v>0</v>
      </c>
      <c r="T10" s="216">
        <f>SUM(Tabelle13[[#This Row],[Spalte13]:[Spalte113]])*Tabelle13[[#This Row],[Spalte12]]+SUM(Tabelle13[[#This Row],[Spalte117]:[Spalte118]])*Tabelle13[[#This Row],[Spalte114]]</f>
        <v>0</v>
      </c>
      <c r="U10" s="59" t="s">
        <v>561</v>
      </c>
      <c r="V10" s="60">
        <f>SUBTOTAL(109,V29:V36)</f>
        <v>19.75</v>
      </c>
    </row>
    <row r="11" spans="2:22">
      <c r="B11" s="170" t="s">
        <v>562</v>
      </c>
      <c r="C11" s="134">
        <v>8</v>
      </c>
      <c r="D11" s="212">
        <f>SUM(D37:D44)</f>
        <v>1790</v>
      </c>
      <c r="E11" s="58"/>
      <c r="F11" s="58"/>
      <c r="G11" s="58"/>
      <c r="H11" s="58"/>
      <c r="I11" s="58"/>
      <c r="J11" s="58"/>
      <c r="K11" s="58"/>
      <c r="L11" s="58"/>
      <c r="M11" s="58"/>
      <c r="N11" s="58"/>
      <c r="O11" s="58"/>
      <c r="P11" s="216">
        <f>ROUNDUP((Tabelle13[[#This Row],[Spalte12]]*1.05)/0.25,0)*0.25</f>
        <v>1879.5</v>
      </c>
      <c r="Q11" s="58"/>
      <c r="R11" s="58"/>
      <c r="S11" s="220">
        <f>SUM(Tabelle13[[#This Row],[Spalte13]:[Spalte113]],Tabelle13[[#This Row],[Spalte117]:[Spalte118]])*Tabelle13[[#This Row],[Spalte2]]</f>
        <v>0</v>
      </c>
      <c r="T11" s="216">
        <f>SUM(Tabelle13[[#This Row],[Spalte13]:[Spalte113]])*Tabelle13[[#This Row],[Spalte12]]+SUM(Tabelle13[[#This Row],[Spalte117]:[Spalte118]])*Tabelle13[[#This Row],[Spalte114]]</f>
        <v>0</v>
      </c>
      <c r="U11" s="59" t="s">
        <v>563</v>
      </c>
      <c r="V11" s="128">
        <f>SUBTOTAL(109,V37:V44)</f>
        <v>54.25</v>
      </c>
    </row>
    <row r="12" spans="2:22">
      <c r="B12" s="170" t="s">
        <v>564</v>
      </c>
      <c r="C12" s="134">
        <v>6</v>
      </c>
      <c r="D12" s="212">
        <f>SUM(D46:D51)</f>
        <v>915</v>
      </c>
      <c r="E12" s="58"/>
      <c r="F12" s="58"/>
      <c r="G12" s="58"/>
      <c r="H12" s="58"/>
      <c r="I12" s="58"/>
      <c r="J12" s="58"/>
      <c r="K12" s="58"/>
      <c r="L12" s="58"/>
      <c r="M12" s="58"/>
      <c r="N12" s="58"/>
      <c r="O12" s="58"/>
      <c r="P12" s="216">
        <f>ROUNDUP((Tabelle13[[#This Row],[Spalte12]]*1.05)/0.25,0)*0.25</f>
        <v>960.75</v>
      </c>
      <c r="Q12" s="58"/>
      <c r="R12" s="58"/>
      <c r="S12" s="220">
        <f>SUM(Tabelle13[[#This Row],[Spalte13]:[Spalte113]],Tabelle13[[#This Row],[Spalte117]:[Spalte118]])*Tabelle13[[#This Row],[Spalte2]]</f>
        <v>0</v>
      </c>
      <c r="T12" s="216">
        <f>SUM(Tabelle13[[#This Row],[Spalte13]:[Spalte113]])*Tabelle13[[#This Row],[Spalte12]]+SUM(Tabelle13[[#This Row],[Spalte117]:[Spalte118]])*Tabelle13[[#This Row],[Spalte114]]</f>
        <v>0</v>
      </c>
      <c r="U12" s="59" t="s">
        <v>565</v>
      </c>
      <c r="V12" s="60">
        <f>SUBTOTAL(109,V46:V51)</f>
        <v>14.75</v>
      </c>
    </row>
    <row r="13" spans="2:22">
      <c r="B13" s="170" t="s">
        <v>566</v>
      </c>
      <c r="C13" s="134">
        <v>6</v>
      </c>
      <c r="D13" s="212">
        <f>SUM(D52:D57)</f>
        <v>1415</v>
      </c>
      <c r="E13" s="58"/>
      <c r="F13" s="58"/>
      <c r="G13" s="58"/>
      <c r="H13" s="58"/>
      <c r="I13" s="58"/>
      <c r="J13" s="58"/>
      <c r="K13" s="58"/>
      <c r="L13" s="58"/>
      <c r="M13" s="58"/>
      <c r="N13" s="58"/>
      <c r="O13" s="58"/>
      <c r="P13" s="216">
        <f>ROUNDUP((Tabelle13[[#This Row],[Spalte12]]*1.05)/0.25,0)*0.25</f>
        <v>1485.75</v>
      </c>
      <c r="Q13" s="58"/>
      <c r="R13" s="58"/>
      <c r="S13" s="220">
        <f>SUM(Tabelle13[[#This Row],[Spalte13]:[Spalte113]],Tabelle13[[#This Row],[Spalte117]:[Spalte118]])*Tabelle13[[#This Row],[Spalte2]]</f>
        <v>0</v>
      </c>
      <c r="T13" s="216">
        <f>SUM(Tabelle13[[#This Row],[Spalte13]:[Spalte113]])*Tabelle13[[#This Row],[Spalte12]]+SUM(Tabelle13[[#This Row],[Spalte117]:[Spalte118]])*Tabelle13[[#This Row],[Spalte114]]</f>
        <v>0</v>
      </c>
      <c r="U13" s="59" t="s">
        <v>567</v>
      </c>
      <c r="V13" s="128">
        <f>SUBTOTAL(109,V52:V57)</f>
        <v>32.25</v>
      </c>
    </row>
    <row r="14" spans="2:22">
      <c r="B14" s="170" t="s">
        <v>568</v>
      </c>
      <c r="C14" s="134">
        <v>6</v>
      </c>
      <c r="D14" s="212">
        <f>SUM(D58:D63)</f>
        <v>2205</v>
      </c>
      <c r="E14" s="58"/>
      <c r="F14" s="58"/>
      <c r="G14" s="58"/>
      <c r="H14" s="58"/>
      <c r="I14" s="58"/>
      <c r="J14" s="58"/>
      <c r="K14" s="58"/>
      <c r="L14" s="58"/>
      <c r="M14" s="58"/>
      <c r="N14" s="58"/>
      <c r="O14" s="58"/>
      <c r="P14" s="216">
        <f>ROUNDUP((Tabelle13[[#This Row],[Spalte12]]*1.05)/0.25,0)*0.25</f>
        <v>2315.25</v>
      </c>
      <c r="Q14" s="58"/>
      <c r="R14" s="58"/>
      <c r="S14" s="220">
        <f>SUM(Tabelle13[[#This Row],[Spalte13]:[Spalte113]],Tabelle13[[#This Row],[Spalte117]:[Spalte118]])*Tabelle13[[#This Row],[Spalte2]]</f>
        <v>0</v>
      </c>
      <c r="T14" s="216">
        <f>SUM(Tabelle13[[#This Row],[Spalte13]:[Spalte113]])*Tabelle13[[#This Row],[Spalte12]]+SUM(Tabelle13[[#This Row],[Spalte117]:[Spalte118]])*Tabelle13[[#This Row],[Spalte114]]</f>
        <v>0</v>
      </c>
      <c r="U14" s="59" t="s">
        <v>569</v>
      </c>
      <c r="V14" s="60">
        <f>SUBTOTAL(109,V58:V63)</f>
        <v>59.5</v>
      </c>
    </row>
    <row r="15" spans="2:22">
      <c r="B15" s="170" t="s">
        <v>570</v>
      </c>
      <c r="C15" s="134">
        <v>6</v>
      </c>
      <c r="D15" s="212">
        <f>SUM(D64:D69)</f>
        <v>902.5</v>
      </c>
      <c r="E15" s="58"/>
      <c r="F15" s="58"/>
      <c r="G15" s="58"/>
      <c r="H15" s="58"/>
      <c r="I15" s="58"/>
      <c r="J15" s="58"/>
      <c r="K15" s="58"/>
      <c r="L15" s="58"/>
      <c r="M15" s="58"/>
      <c r="N15" s="58"/>
      <c r="O15" s="58"/>
      <c r="P15" s="216">
        <f>ROUNDUP((Tabelle13[[#This Row],[Spalte12]]*1.05)/0.25,0)*0.25</f>
        <v>947.75</v>
      </c>
      <c r="Q15" s="58"/>
      <c r="R15" s="58"/>
      <c r="S15" s="220">
        <f>SUM(Tabelle13[[#This Row],[Spalte13]:[Spalte113]],Tabelle13[[#This Row],[Spalte117]:[Spalte118]])*Tabelle13[[#This Row],[Spalte2]]</f>
        <v>0</v>
      </c>
      <c r="T15" s="216">
        <f>SUM(Tabelle13[[#This Row],[Spalte13]:[Spalte113]])*Tabelle13[[#This Row],[Spalte12]]+SUM(Tabelle13[[#This Row],[Spalte117]:[Spalte118]])*Tabelle13[[#This Row],[Spalte114]]</f>
        <v>0</v>
      </c>
      <c r="U15" s="59" t="s">
        <v>571</v>
      </c>
      <c r="V15" s="128">
        <f>SUBTOTAL(109,V64:V69)</f>
        <v>19.5</v>
      </c>
    </row>
    <row r="16" spans="2:22">
      <c r="B16" s="170" t="s">
        <v>572</v>
      </c>
      <c r="C16" s="134">
        <v>6</v>
      </c>
      <c r="D16" s="212">
        <f>SUM(D70:D75)</f>
        <v>440</v>
      </c>
      <c r="E16" s="58"/>
      <c r="F16" s="58"/>
      <c r="G16" s="58"/>
      <c r="H16" s="58"/>
      <c r="I16" s="58"/>
      <c r="J16" s="58"/>
      <c r="K16" s="58"/>
      <c r="L16" s="58"/>
      <c r="M16" s="58"/>
      <c r="N16" s="58"/>
      <c r="O16" s="58"/>
      <c r="P16" s="216">
        <f>ROUNDUP((Tabelle13[[#This Row],[Spalte12]]*1.05)/0.25,0)*0.25</f>
        <v>462</v>
      </c>
      <c r="Q16" s="58"/>
      <c r="R16" s="58"/>
      <c r="S16" s="220">
        <f>SUM(Tabelle13[[#This Row],[Spalte13]:[Spalte113]],Tabelle13[[#This Row],[Spalte117]:[Spalte118]])*Tabelle13[[#This Row],[Spalte2]]</f>
        <v>0</v>
      </c>
      <c r="T16" s="216">
        <f>SUM(Tabelle13[[#This Row],[Spalte13]:[Spalte113]])*Tabelle13[[#This Row],[Spalte12]]+SUM(Tabelle13[[#This Row],[Spalte117]:[Spalte118]])*Tabelle13[[#This Row],[Spalte114]]</f>
        <v>0</v>
      </c>
      <c r="U16" s="59" t="s">
        <v>573</v>
      </c>
      <c r="V16" s="60">
        <f>SUBTOTAL(109,V70:V75)</f>
        <v>7.5</v>
      </c>
    </row>
    <row r="17" spans="1:22">
      <c r="B17" s="170" t="s">
        <v>574</v>
      </c>
      <c r="C17" s="134">
        <v>6</v>
      </c>
      <c r="D17" s="212">
        <f>SUM(D76:D81)</f>
        <v>1210</v>
      </c>
      <c r="E17" s="58"/>
      <c r="F17" s="58"/>
      <c r="G17" s="58"/>
      <c r="H17" s="58"/>
      <c r="I17" s="58"/>
      <c r="J17" s="58"/>
      <c r="K17" s="58"/>
      <c r="L17" s="58"/>
      <c r="M17" s="58"/>
      <c r="N17" s="58"/>
      <c r="O17" s="58"/>
      <c r="P17" s="216">
        <f>ROUNDUP((Tabelle13[[#This Row],[Spalte12]]*1.05)/0.25,0)*0.25</f>
        <v>1270.5</v>
      </c>
      <c r="Q17" s="58"/>
      <c r="R17" s="58"/>
      <c r="S17" s="220">
        <f>SUM(Tabelle13[[#This Row],[Spalte13]:[Spalte113]],Tabelle13[[#This Row],[Spalte117]:[Spalte118]])*Tabelle13[[#This Row],[Spalte2]]</f>
        <v>0</v>
      </c>
      <c r="T17" s="216">
        <f>SUM(Tabelle13[[#This Row],[Spalte13]:[Spalte113]])*Tabelle13[[#This Row],[Spalte12]]+SUM(Tabelle13[[#This Row],[Spalte117]:[Spalte118]])*Tabelle13[[#This Row],[Spalte114]]</f>
        <v>0</v>
      </c>
      <c r="U17" s="59" t="s">
        <v>575</v>
      </c>
      <c r="V17" s="128">
        <f>SUBTOTAL(109,V76:V81)</f>
        <v>29.75</v>
      </c>
    </row>
    <row r="18" spans="1:22">
      <c r="B18" s="170" t="s">
        <v>576</v>
      </c>
      <c r="C18" s="134">
        <v>6</v>
      </c>
      <c r="D18" s="212">
        <f>SUM(D82:D87)</f>
        <v>2765</v>
      </c>
      <c r="E18" s="58"/>
      <c r="F18" s="58"/>
      <c r="G18" s="58"/>
      <c r="H18" s="58"/>
      <c r="I18" s="58"/>
      <c r="J18" s="58"/>
      <c r="K18" s="58"/>
      <c r="L18" s="58"/>
      <c r="M18" s="58"/>
      <c r="N18" s="58"/>
      <c r="O18" s="58"/>
      <c r="P18" s="216">
        <f>ROUNDUP((Tabelle13[[#This Row],[Spalte12]]*1.05)/0.25,0)*0.25</f>
        <v>2903.25</v>
      </c>
      <c r="Q18" s="58"/>
      <c r="R18" s="58"/>
      <c r="S18" s="220">
        <f>SUM(Tabelle13[[#This Row],[Spalte13]:[Spalte113]],Tabelle13[[#This Row],[Spalte117]:[Spalte118]])*Tabelle13[[#This Row],[Spalte2]]</f>
        <v>0</v>
      </c>
      <c r="T18" s="216">
        <f>SUM(Tabelle13[[#This Row],[Spalte13]:[Spalte113]])*Tabelle13[[#This Row],[Spalte12]]+SUM(Tabelle13[[#This Row],[Spalte117]:[Spalte118]])*Tabelle13[[#This Row],[Spalte114]]</f>
        <v>0</v>
      </c>
      <c r="U18" s="59" t="s">
        <v>577</v>
      </c>
      <c r="V18" s="60">
        <f>SUBTOTAL(109,V82:V87)</f>
        <v>82.75</v>
      </c>
    </row>
    <row r="19" spans="1:22">
      <c r="A19" s="169"/>
      <c r="B19" s="170" t="s">
        <v>578</v>
      </c>
      <c r="C19" s="134">
        <v>8</v>
      </c>
      <c r="D19" s="212">
        <f>SUM(D88:D95)</f>
        <v>3105</v>
      </c>
      <c r="E19" s="58"/>
      <c r="F19" s="58"/>
      <c r="G19" s="58"/>
      <c r="H19" s="58"/>
      <c r="I19" s="58"/>
      <c r="J19" s="58"/>
      <c r="K19" s="58"/>
      <c r="L19" s="58"/>
      <c r="M19" s="58"/>
      <c r="N19" s="58"/>
      <c r="O19" s="58"/>
      <c r="P19" s="216">
        <f>ROUNDUP((Tabelle13[[#This Row],[Spalte12]]*1.05)/0.25,0)*0.25</f>
        <v>3260.25</v>
      </c>
      <c r="Q19" s="58"/>
      <c r="R19" s="58"/>
      <c r="S19" s="220">
        <f>SUM(Tabelle13[[#This Row],[Spalte13]:[Spalte113]],Tabelle13[[#This Row],[Spalte117]:[Spalte118]])*Tabelle13[[#This Row],[Spalte2]]</f>
        <v>0</v>
      </c>
      <c r="T19" s="216">
        <f>SUM(Tabelle13[[#This Row],[Spalte13]:[Spalte113]])*Tabelle13[[#This Row],[Spalte12]]+SUM(Tabelle13[[#This Row],[Spalte117]:[Spalte118]])*Tabelle13[[#This Row],[Spalte114]]</f>
        <v>0</v>
      </c>
      <c r="U19" s="59" t="s">
        <v>579</v>
      </c>
      <c r="V19" s="128">
        <f>SUBTOTAL(109,V88:V95)</f>
        <v>91.9</v>
      </c>
    </row>
    <row r="20" spans="1:22">
      <c r="A20" s="173"/>
      <c r="B20" s="170" t="s">
        <v>580</v>
      </c>
      <c r="C20" s="134">
        <v>10</v>
      </c>
      <c r="D20" s="212">
        <f>SUM(D96:D105)</f>
        <v>2850</v>
      </c>
      <c r="E20" s="58"/>
      <c r="F20" s="58"/>
      <c r="G20" s="58"/>
      <c r="H20" s="58"/>
      <c r="I20" s="58"/>
      <c r="J20" s="58"/>
      <c r="K20" s="58"/>
      <c r="L20" s="58"/>
      <c r="M20" s="58"/>
      <c r="N20" s="58"/>
      <c r="O20" s="58"/>
      <c r="P20" s="216">
        <f>ROUNDUP((Tabelle13[[#This Row],[Spalte12]]*1.05)/0.25,0)*0.25</f>
        <v>2992.5</v>
      </c>
      <c r="Q20" s="58"/>
      <c r="R20" s="58"/>
      <c r="S20" s="220">
        <f>SUM(Tabelle13[[#This Row],[Spalte13]:[Spalte113]],Tabelle13[[#This Row],[Spalte117]:[Spalte118]])*Tabelle13[[#This Row],[Spalte2]]</f>
        <v>0</v>
      </c>
      <c r="T20" s="216">
        <f>SUM(Tabelle13[[#This Row],[Spalte13]:[Spalte113]])*Tabelle13[[#This Row],[Spalte12]]+SUM(Tabelle13[[#This Row],[Spalte117]:[Spalte118]])*Tabelle13[[#This Row],[Spalte114]]</f>
        <v>0</v>
      </c>
      <c r="U20" s="59" t="s">
        <v>581</v>
      </c>
      <c r="V20" s="60">
        <f>SUBTOTAL(109,V96:V105)</f>
        <v>36.08</v>
      </c>
    </row>
    <row r="21" spans="1:22">
      <c r="B21" s="59" t="s">
        <v>582</v>
      </c>
      <c r="C21" s="134">
        <v>6</v>
      </c>
      <c r="D21" s="212">
        <f>SUM(D107:D112)</f>
        <v>1485</v>
      </c>
      <c r="E21" s="58"/>
      <c r="F21" s="58"/>
      <c r="G21" s="58"/>
      <c r="H21" s="58"/>
      <c r="I21" s="58"/>
      <c r="J21" s="58"/>
      <c r="K21" s="58"/>
      <c r="L21" s="58"/>
      <c r="M21" s="58"/>
      <c r="N21" s="58"/>
      <c r="O21" s="58"/>
      <c r="P21" s="216">
        <f>ROUNDUP((Tabelle13[[#This Row],[Spalte12]]*1.05)/0.25,0)*0.25</f>
        <v>1559.25</v>
      </c>
      <c r="Q21" s="58"/>
      <c r="R21" s="58"/>
      <c r="S21" s="220">
        <f>SUM(Tabelle13[[#This Row],[Spalte13]:[Spalte113]],Tabelle13[[#This Row],[Spalte117]:[Spalte118]])*Tabelle13[[#This Row],[Spalte2]]</f>
        <v>0</v>
      </c>
      <c r="T21" s="216">
        <f>SUM(Tabelle13[[#This Row],[Spalte13]:[Spalte113]])*Tabelle13[[#This Row],[Spalte12]]+SUM(Tabelle13[[#This Row],[Spalte117]:[Spalte118]])*Tabelle13[[#This Row],[Spalte114]]</f>
        <v>0</v>
      </c>
      <c r="U21" s="59" t="s">
        <v>583</v>
      </c>
      <c r="V21" s="60">
        <f>SUBTOTAL(109,V107:V112)</f>
        <v>31.31</v>
      </c>
    </row>
    <row r="22" spans="1:22">
      <c r="B22" s="4" t="s">
        <v>56</v>
      </c>
      <c r="C22" s="4"/>
      <c r="D22" s="5"/>
      <c r="E22" s="5"/>
      <c r="F22" s="5"/>
      <c r="G22" s="5"/>
      <c r="H22" s="5"/>
      <c r="I22" s="5"/>
      <c r="J22" s="5"/>
      <c r="K22" s="5"/>
      <c r="L22" s="5"/>
      <c r="M22" s="5"/>
      <c r="N22" s="5"/>
      <c r="O22" s="5"/>
      <c r="P22" s="216"/>
      <c r="Q22" s="5"/>
      <c r="R22" s="5"/>
      <c r="S22" s="213"/>
      <c r="T22" s="213"/>
      <c r="U22" s="5"/>
      <c r="V22" s="5"/>
    </row>
    <row r="23" spans="1:22">
      <c r="B23" s="170" t="s">
        <v>584</v>
      </c>
      <c r="C23" s="134">
        <v>4</v>
      </c>
      <c r="D23" s="62">
        <v>122.5</v>
      </c>
      <c r="E23" s="58"/>
      <c r="F23" s="58"/>
      <c r="G23" s="58"/>
      <c r="H23" s="58"/>
      <c r="I23" s="58"/>
      <c r="J23" s="58"/>
      <c r="K23" s="58"/>
      <c r="L23" s="58"/>
      <c r="M23" s="58"/>
      <c r="N23" s="58"/>
      <c r="O23" s="58"/>
      <c r="P23" s="216">
        <f>ROUNDUP((Tabelle13[[#This Row],[Spalte12]]*1.05)/0.25,0)*0.25</f>
        <v>128.75</v>
      </c>
      <c r="Q23" s="58"/>
      <c r="R23" s="58"/>
      <c r="S23" s="220">
        <f>SUM(Tabelle13[[#This Row],[Spalte13]:[Spalte113]],Tabelle13[[#This Row],[Spalte117]:[Spalte118]])*Tabelle13[[#This Row],[Spalte2]]</f>
        <v>0</v>
      </c>
      <c r="T23" s="216">
        <f>SUM(Tabelle13[[#This Row],[Spalte13]:[Spalte113]])*Tabelle13[[#This Row],[Spalte12]]+SUM(Tabelle13[[#This Row],[Spalte117]:[Spalte118]])*Tabelle13[[#This Row],[Spalte114]]</f>
        <v>0</v>
      </c>
      <c r="U23" s="59" t="s">
        <v>585</v>
      </c>
      <c r="V23" s="128">
        <v>1.7337500000000001</v>
      </c>
    </row>
    <row r="24" spans="1:22">
      <c r="B24" s="170" t="s">
        <v>586</v>
      </c>
      <c r="C24" s="134">
        <v>4</v>
      </c>
      <c r="D24" s="62">
        <v>127.5</v>
      </c>
      <c r="E24" s="58"/>
      <c r="F24" s="58"/>
      <c r="G24" s="58"/>
      <c r="H24" s="58"/>
      <c r="I24" s="58"/>
      <c r="J24" s="58"/>
      <c r="K24" s="58"/>
      <c r="L24" s="58"/>
      <c r="M24" s="58"/>
      <c r="N24" s="58"/>
      <c r="O24" s="58"/>
      <c r="P24" s="216">
        <f>ROUNDUP((Tabelle13[[#This Row],[Spalte12]]*1.05)/0.25,0)*0.25</f>
        <v>134</v>
      </c>
      <c r="Q24" s="58"/>
      <c r="R24" s="58"/>
      <c r="S24" s="220">
        <f>SUM(Tabelle13[[#This Row],[Spalte13]:[Spalte113]],Tabelle13[[#This Row],[Spalte117]:[Spalte118]])*Tabelle13[[#This Row],[Spalte2]]</f>
        <v>0</v>
      </c>
      <c r="T24" s="216">
        <f>SUM(Tabelle13[[#This Row],[Spalte13]:[Spalte113]])*Tabelle13[[#This Row],[Spalte12]]+SUM(Tabelle13[[#This Row],[Spalte117]:[Spalte118]])*Tabelle13[[#This Row],[Spalte114]]</f>
        <v>0</v>
      </c>
      <c r="U24" s="59" t="s">
        <v>587</v>
      </c>
      <c r="V24" s="60">
        <v>1.8250000000000002</v>
      </c>
    </row>
    <row r="25" spans="1:22">
      <c r="B25" s="170" t="s">
        <v>588</v>
      </c>
      <c r="C25" s="134">
        <v>1</v>
      </c>
      <c r="D25" s="62">
        <v>92.5</v>
      </c>
      <c r="E25" s="58"/>
      <c r="F25" s="58"/>
      <c r="G25" s="58"/>
      <c r="H25" s="58"/>
      <c r="I25" s="58"/>
      <c r="J25" s="58"/>
      <c r="K25" s="58"/>
      <c r="L25" s="58"/>
      <c r="M25" s="58"/>
      <c r="N25" s="58"/>
      <c r="O25" s="58"/>
      <c r="P25" s="216">
        <f>ROUNDUP((Tabelle13[[#This Row],[Spalte12]]*1.05)/0.25,0)*0.25</f>
        <v>97.25</v>
      </c>
      <c r="Q25" s="58"/>
      <c r="R25" s="58"/>
      <c r="S25" s="220">
        <f>SUM(Tabelle13[[#This Row],[Spalte13]:[Spalte113]],Tabelle13[[#This Row],[Spalte117]:[Spalte118]])*Tabelle13[[#This Row],[Spalte2]]</f>
        <v>0</v>
      </c>
      <c r="T25" s="216">
        <f>SUM(Tabelle13[[#This Row],[Spalte13]:[Spalte113]])*Tabelle13[[#This Row],[Spalte12]]+SUM(Tabelle13[[#This Row],[Spalte117]:[Spalte118]])*Tabelle13[[#This Row],[Spalte114]]</f>
        <v>0</v>
      </c>
      <c r="U25" s="59" t="s">
        <v>589</v>
      </c>
      <c r="V25" s="128">
        <v>2.125</v>
      </c>
    </row>
    <row r="26" spans="1:22">
      <c r="B26" s="170" t="s">
        <v>590</v>
      </c>
      <c r="C26" s="134">
        <v>1</v>
      </c>
      <c r="D26" s="62">
        <v>87.5</v>
      </c>
      <c r="E26" s="58"/>
      <c r="F26" s="58"/>
      <c r="G26" s="58"/>
      <c r="H26" s="58"/>
      <c r="I26" s="58"/>
      <c r="J26" s="58"/>
      <c r="K26" s="58"/>
      <c r="L26" s="58"/>
      <c r="M26" s="58"/>
      <c r="N26" s="58"/>
      <c r="O26" s="58"/>
      <c r="P26" s="216">
        <f>ROUNDUP((Tabelle13[[#This Row],[Spalte12]]*1.05)/0.25,0)*0.25</f>
        <v>92</v>
      </c>
      <c r="Q26" s="58"/>
      <c r="R26" s="58"/>
      <c r="S26" s="220">
        <f>SUM(Tabelle13[[#This Row],[Spalte13]:[Spalte113]],Tabelle13[[#This Row],[Spalte117]:[Spalte118]])*Tabelle13[[#This Row],[Spalte2]]</f>
        <v>0</v>
      </c>
      <c r="T26" s="216">
        <f>SUM(Tabelle13[[#This Row],[Spalte13]:[Spalte113]])*Tabelle13[[#This Row],[Spalte12]]+SUM(Tabelle13[[#This Row],[Spalte117]:[Spalte118]])*Tabelle13[[#This Row],[Spalte114]]</f>
        <v>0</v>
      </c>
      <c r="U26" s="59" t="s">
        <v>591</v>
      </c>
      <c r="V26" s="60">
        <v>2</v>
      </c>
    </row>
    <row r="27" spans="1:22">
      <c r="B27" s="170" t="s">
        <v>592</v>
      </c>
      <c r="C27" s="134">
        <v>1</v>
      </c>
      <c r="D27" s="62">
        <v>82.5</v>
      </c>
      <c r="E27" s="58"/>
      <c r="F27" s="58"/>
      <c r="G27" s="58"/>
      <c r="H27" s="58"/>
      <c r="I27" s="58"/>
      <c r="J27" s="58"/>
      <c r="K27" s="58"/>
      <c r="L27" s="58"/>
      <c r="M27" s="58"/>
      <c r="N27" s="58"/>
      <c r="O27" s="58"/>
      <c r="P27" s="216">
        <f>ROUNDUP((Tabelle13[[#This Row],[Spalte12]]*1.05)/0.25,0)*0.25</f>
        <v>86.75</v>
      </c>
      <c r="Q27" s="58"/>
      <c r="R27" s="58"/>
      <c r="S27" s="220">
        <f>SUM(Tabelle13[[#This Row],[Spalte13]:[Spalte113]],Tabelle13[[#This Row],[Spalte117]:[Spalte118]])*Tabelle13[[#This Row],[Spalte2]]</f>
        <v>0</v>
      </c>
      <c r="T27" s="216">
        <f>SUM(Tabelle13[[#This Row],[Spalte13]:[Spalte113]])*Tabelle13[[#This Row],[Spalte12]]+SUM(Tabelle13[[#This Row],[Spalte117]:[Spalte118]])*Tabelle13[[#This Row],[Spalte114]]</f>
        <v>0</v>
      </c>
      <c r="U27" s="59" t="s">
        <v>593</v>
      </c>
      <c r="V27" s="128">
        <v>1.875</v>
      </c>
    </row>
    <row r="28" spans="1:22">
      <c r="B28" s="170" t="s">
        <v>594</v>
      </c>
      <c r="C28" s="134">
        <v>1</v>
      </c>
      <c r="D28" s="62">
        <v>97.5</v>
      </c>
      <c r="E28" s="58"/>
      <c r="F28" s="58"/>
      <c r="G28" s="58"/>
      <c r="H28" s="58"/>
      <c r="I28" s="58"/>
      <c r="J28" s="58"/>
      <c r="K28" s="58"/>
      <c r="L28" s="58"/>
      <c r="M28" s="58"/>
      <c r="N28" s="58"/>
      <c r="O28" s="58"/>
      <c r="P28" s="216">
        <f>ROUNDUP((Tabelle13[[#This Row],[Spalte12]]*1.05)/0.25,0)*0.25</f>
        <v>102.5</v>
      </c>
      <c r="Q28" s="58"/>
      <c r="R28" s="58"/>
      <c r="S28" s="220">
        <f>SUM(Tabelle13[[#This Row],[Spalte13]:[Spalte113]],Tabelle13[[#This Row],[Spalte117]:[Spalte118]])*Tabelle13[[#This Row],[Spalte2]]</f>
        <v>0</v>
      </c>
      <c r="T28" s="216">
        <f>SUM(Tabelle13[[#This Row],[Spalte13]:[Spalte113]])*Tabelle13[[#This Row],[Spalte12]]+SUM(Tabelle13[[#This Row],[Spalte117]:[Spalte118]])*Tabelle13[[#This Row],[Spalte114]]</f>
        <v>0</v>
      </c>
      <c r="U28" s="59" t="s">
        <v>595</v>
      </c>
      <c r="V28" s="60">
        <v>2.25</v>
      </c>
    </row>
    <row r="29" spans="1:22">
      <c r="B29" s="170" t="s">
        <v>596</v>
      </c>
      <c r="C29" s="134">
        <v>1</v>
      </c>
      <c r="D29" s="62">
        <v>107.5</v>
      </c>
      <c r="E29" s="58"/>
      <c r="F29" s="58"/>
      <c r="G29" s="58"/>
      <c r="H29" s="58"/>
      <c r="I29" s="58"/>
      <c r="J29" s="58"/>
      <c r="K29" s="58"/>
      <c r="L29" s="58"/>
      <c r="M29" s="58"/>
      <c r="N29" s="58"/>
      <c r="O29" s="58"/>
      <c r="P29" s="216">
        <f>ROUNDUP((Tabelle13[[#This Row],[Spalte12]]*1.05)/0.25,0)*0.25</f>
        <v>113</v>
      </c>
      <c r="Q29" s="58"/>
      <c r="R29" s="58"/>
      <c r="S29" s="220">
        <f>SUM(Tabelle13[[#This Row],[Spalte13]:[Spalte113]],Tabelle13[[#This Row],[Spalte117]:[Spalte118]])*Tabelle13[[#This Row],[Spalte2]]</f>
        <v>0</v>
      </c>
      <c r="T29" s="216">
        <f>SUM(Tabelle13[[#This Row],[Spalte13]:[Spalte113]])*Tabelle13[[#This Row],[Spalte12]]+SUM(Tabelle13[[#This Row],[Spalte117]:[Spalte118]])*Tabelle13[[#This Row],[Spalte114]]</f>
        <v>0</v>
      </c>
      <c r="U29" s="59" t="s">
        <v>597</v>
      </c>
      <c r="V29" s="128">
        <v>2.25</v>
      </c>
    </row>
    <row r="30" spans="1:22">
      <c r="B30" s="170" t="s">
        <v>598</v>
      </c>
      <c r="C30" s="134">
        <v>1</v>
      </c>
      <c r="D30" s="62">
        <v>107.5</v>
      </c>
      <c r="E30" s="58"/>
      <c r="F30" s="58"/>
      <c r="G30" s="58"/>
      <c r="H30" s="58"/>
      <c r="I30" s="58"/>
      <c r="J30" s="58"/>
      <c r="K30" s="58"/>
      <c r="L30" s="58"/>
      <c r="M30" s="58"/>
      <c r="N30" s="58"/>
      <c r="O30" s="58"/>
      <c r="P30" s="216">
        <f>ROUNDUP((Tabelle13[[#This Row],[Spalte12]]*1.05)/0.25,0)*0.25</f>
        <v>113</v>
      </c>
      <c r="Q30" s="58"/>
      <c r="R30" s="58"/>
      <c r="S30" s="220">
        <f>SUM(Tabelle13[[#This Row],[Spalte13]:[Spalte113]],Tabelle13[[#This Row],[Spalte117]:[Spalte118]])*Tabelle13[[#This Row],[Spalte2]]</f>
        <v>0</v>
      </c>
      <c r="T30" s="216">
        <f>SUM(Tabelle13[[#This Row],[Spalte13]:[Spalte113]])*Tabelle13[[#This Row],[Spalte12]]+SUM(Tabelle13[[#This Row],[Spalte117]:[Spalte118]])*Tabelle13[[#This Row],[Spalte114]]</f>
        <v>0</v>
      </c>
      <c r="U30" s="59" t="s">
        <v>599</v>
      </c>
      <c r="V30" s="60">
        <v>2.25</v>
      </c>
    </row>
    <row r="31" spans="1:22">
      <c r="B31" s="170" t="s">
        <v>600</v>
      </c>
      <c r="C31" s="134">
        <v>1</v>
      </c>
      <c r="D31" s="62">
        <v>107.5</v>
      </c>
      <c r="E31" s="58"/>
      <c r="F31" s="58"/>
      <c r="G31" s="58"/>
      <c r="H31" s="58"/>
      <c r="I31" s="58"/>
      <c r="J31" s="58"/>
      <c r="K31" s="58"/>
      <c r="L31" s="58"/>
      <c r="M31" s="58"/>
      <c r="N31" s="58"/>
      <c r="O31" s="58"/>
      <c r="P31" s="216">
        <f>ROUNDUP((Tabelle13[[#This Row],[Spalte12]]*1.05)/0.25,0)*0.25</f>
        <v>113</v>
      </c>
      <c r="Q31" s="58"/>
      <c r="R31" s="58"/>
      <c r="S31" s="220">
        <f>SUM(Tabelle13[[#This Row],[Spalte13]:[Spalte113]],Tabelle13[[#This Row],[Spalte117]:[Spalte118]])*Tabelle13[[#This Row],[Spalte2]]</f>
        <v>0</v>
      </c>
      <c r="T31" s="216">
        <f>SUM(Tabelle13[[#This Row],[Spalte13]:[Spalte113]])*Tabelle13[[#This Row],[Spalte12]]+SUM(Tabelle13[[#This Row],[Spalte117]:[Spalte118]])*Tabelle13[[#This Row],[Spalte114]]</f>
        <v>0</v>
      </c>
      <c r="U31" s="59" t="s">
        <v>601</v>
      </c>
      <c r="V31" s="128">
        <v>2.375</v>
      </c>
    </row>
    <row r="32" spans="1:22">
      <c r="B32" s="170" t="s">
        <v>602</v>
      </c>
      <c r="C32" s="134">
        <v>1</v>
      </c>
      <c r="D32" s="62">
        <v>107.5</v>
      </c>
      <c r="E32" s="58"/>
      <c r="F32" s="58"/>
      <c r="G32" s="58"/>
      <c r="H32" s="58"/>
      <c r="I32" s="58"/>
      <c r="J32" s="58"/>
      <c r="K32" s="58"/>
      <c r="L32" s="58"/>
      <c r="M32" s="58"/>
      <c r="N32" s="58"/>
      <c r="O32" s="58"/>
      <c r="P32" s="216">
        <f>ROUNDUP((Tabelle13[[#This Row],[Spalte12]]*1.05)/0.25,0)*0.25</f>
        <v>113</v>
      </c>
      <c r="Q32" s="58"/>
      <c r="R32" s="58"/>
      <c r="S32" s="220">
        <f>SUM(Tabelle13[[#This Row],[Spalte13]:[Spalte113]],Tabelle13[[#This Row],[Spalte117]:[Spalte118]])*Tabelle13[[#This Row],[Spalte2]]</f>
        <v>0</v>
      </c>
      <c r="T32" s="216">
        <f>SUM(Tabelle13[[#This Row],[Spalte13]:[Spalte113]])*Tabelle13[[#This Row],[Spalte12]]+SUM(Tabelle13[[#This Row],[Spalte117]:[Spalte118]])*Tabelle13[[#This Row],[Spalte114]]</f>
        <v>0</v>
      </c>
      <c r="U32" s="59" t="s">
        <v>603</v>
      </c>
      <c r="V32" s="60">
        <v>2.375</v>
      </c>
    </row>
    <row r="33" spans="2:22">
      <c r="B33" s="170" t="s">
        <v>604</v>
      </c>
      <c r="C33" s="134">
        <v>1</v>
      </c>
      <c r="D33" s="62">
        <v>110</v>
      </c>
      <c r="E33" s="58"/>
      <c r="F33" s="58"/>
      <c r="G33" s="58"/>
      <c r="H33" s="58"/>
      <c r="I33" s="58"/>
      <c r="J33" s="58"/>
      <c r="K33" s="58"/>
      <c r="L33" s="58"/>
      <c r="M33" s="58"/>
      <c r="N33" s="58"/>
      <c r="O33" s="58"/>
      <c r="P33" s="216">
        <f>ROUNDUP((Tabelle13[[#This Row],[Spalte12]]*1.05)/0.25,0)*0.25</f>
        <v>115.5</v>
      </c>
      <c r="Q33" s="58"/>
      <c r="R33" s="58"/>
      <c r="S33" s="220">
        <f>SUM(Tabelle13[[#This Row],[Spalte13]:[Spalte113]],Tabelle13[[#This Row],[Spalte117]:[Spalte118]])*Tabelle13[[#This Row],[Spalte2]]</f>
        <v>0</v>
      </c>
      <c r="T33" s="216">
        <f>SUM(Tabelle13[[#This Row],[Spalte13]:[Spalte113]])*Tabelle13[[#This Row],[Spalte12]]+SUM(Tabelle13[[#This Row],[Spalte117]:[Spalte118]])*Tabelle13[[#This Row],[Spalte114]]</f>
        <v>0</v>
      </c>
      <c r="U33" s="59" t="s">
        <v>605</v>
      </c>
      <c r="V33" s="128">
        <v>2.5</v>
      </c>
    </row>
    <row r="34" spans="2:22">
      <c r="B34" s="170" t="s">
        <v>606</v>
      </c>
      <c r="C34" s="134">
        <v>1</v>
      </c>
      <c r="D34" s="62">
        <v>110</v>
      </c>
      <c r="E34" s="58"/>
      <c r="F34" s="58"/>
      <c r="G34" s="58"/>
      <c r="H34" s="58"/>
      <c r="I34" s="58"/>
      <c r="J34" s="58"/>
      <c r="K34" s="58"/>
      <c r="L34" s="58"/>
      <c r="M34" s="58"/>
      <c r="N34" s="58"/>
      <c r="O34" s="58"/>
      <c r="P34" s="216">
        <f>ROUNDUP((Tabelle13[[#This Row],[Spalte12]]*1.05)/0.25,0)*0.25</f>
        <v>115.5</v>
      </c>
      <c r="Q34" s="58"/>
      <c r="R34" s="58"/>
      <c r="S34" s="220">
        <f>SUM(Tabelle13[[#This Row],[Spalte13]:[Spalte113]],Tabelle13[[#This Row],[Spalte117]:[Spalte118]])*Tabelle13[[#This Row],[Spalte2]]</f>
        <v>0</v>
      </c>
      <c r="T34" s="216">
        <f>SUM(Tabelle13[[#This Row],[Spalte13]:[Spalte113]])*Tabelle13[[#This Row],[Spalte12]]+SUM(Tabelle13[[#This Row],[Spalte117]:[Spalte118]])*Tabelle13[[#This Row],[Spalte114]]</f>
        <v>0</v>
      </c>
      <c r="U34" s="59" t="s">
        <v>607</v>
      </c>
      <c r="V34" s="60">
        <v>2.5</v>
      </c>
    </row>
    <row r="35" spans="2:22">
      <c r="B35" s="170" t="s">
        <v>608</v>
      </c>
      <c r="C35" s="134">
        <v>1</v>
      </c>
      <c r="D35" s="62">
        <v>117.5</v>
      </c>
      <c r="E35" s="58"/>
      <c r="F35" s="58"/>
      <c r="G35" s="58"/>
      <c r="H35" s="58"/>
      <c r="I35" s="58"/>
      <c r="J35" s="58"/>
      <c r="K35" s="58"/>
      <c r="L35" s="58"/>
      <c r="M35" s="58"/>
      <c r="N35" s="58"/>
      <c r="O35" s="58"/>
      <c r="P35" s="216">
        <f>ROUNDUP((Tabelle13[[#This Row],[Spalte12]]*1.05)/0.25,0)*0.25</f>
        <v>123.5</v>
      </c>
      <c r="Q35" s="58"/>
      <c r="R35" s="58"/>
      <c r="S35" s="220">
        <f>SUM(Tabelle13[[#This Row],[Spalte13]:[Spalte113]],Tabelle13[[#This Row],[Spalte117]:[Spalte118]])*Tabelle13[[#This Row],[Spalte2]]</f>
        <v>0</v>
      </c>
      <c r="T35" s="216">
        <f>SUM(Tabelle13[[#This Row],[Spalte13]:[Spalte113]])*Tabelle13[[#This Row],[Spalte12]]+SUM(Tabelle13[[#This Row],[Spalte117]:[Spalte118]])*Tabelle13[[#This Row],[Spalte114]]</f>
        <v>0</v>
      </c>
      <c r="U35" s="59" t="s">
        <v>609</v>
      </c>
      <c r="V35" s="128">
        <v>2.75</v>
      </c>
    </row>
    <row r="36" spans="2:22">
      <c r="B36" s="170" t="s">
        <v>610</v>
      </c>
      <c r="C36" s="134">
        <v>1</v>
      </c>
      <c r="D36" s="62">
        <v>117.5</v>
      </c>
      <c r="E36" s="58"/>
      <c r="F36" s="58"/>
      <c r="G36" s="58"/>
      <c r="H36" s="58"/>
      <c r="I36" s="58"/>
      <c r="J36" s="58"/>
      <c r="K36" s="58"/>
      <c r="L36" s="58"/>
      <c r="M36" s="58"/>
      <c r="N36" s="58"/>
      <c r="O36" s="58"/>
      <c r="P36" s="216">
        <f>ROUNDUP((Tabelle13[[#This Row],[Spalte12]]*1.05)/0.25,0)*0.25</f>
        <v>123.5</v>
      </c>
      <c r="Q36" s="58"/>
      <c r="R36" s="58"/>
      <c r="S36" s="220">
        <f>SUM(Tabelle13[[#This Row],[Spalte13]:[Spalte113]],Tabelle13[[#This Row],[Spalte117]:[Spalte118]])*Tabelle13[[#This Row],[Spalte2]]</f>
        <v>0</v>
      </c>
      <c r="T36" s="216">
        <f>SUM(Tabelle13[[#This Row],[Spalte13]:[Spalte113]])*Tabelle13[[#This Row],[Spalte12]]+SUM(Tabelle13[[#This Row],[Spalte117]:[Spalte118]])*Tabelle13[[#This Row],[Spalte114]]</f>
        <v>0</v>
      </c>
      <c r="U36" s="59" t="s">
        <v>611</v>
      </c>
      <c r="V36" s="60">
        <v>2.75</v>
      </c>
    </row>
    <row r="37" spans="2:22">
      <c r="B37" s="170" t="s">
        <v>612</v>
      </c>
      <c r="C37" s="134">
        <v>1</v>
      </c>
      <c r="D37" s="62">
        <v>210</v>
      </c>
      <c r="E37" s="58"/>
      <c r="F37" s="58"/>
      <c r="G37" s="58"/>
      <c r="H37" s="58"/>
      <c r="I37" s="58"/>
      <c r="J37" s="58"/>
      <c r="K37" s="58"/>
      <c r="L37" s="58"/>
      <c r="M37" s="58"/>
      <c r="N37" s="58"/>
      <c r="O37" s="58"/>
      <c r="P37" s="216">
        <f>ROUNDUP((Tabelle13[[#This Row],[Spalte12]]*1.05)/0.25,0)*0.25</f>
        <v>220.5</v>
      </c>
      <c r="Q37" s="58"/>
      <c r="R37" s="58"/>
      <c r="S37" s="220">
        <f>SUM(Tabelle13[[#This Row],[Spalte13]:[Spalte113]],Tabelle13[[#This Row],[Spalte117]:[Spalte118]])*Tabelle13[[#This Row],[Spalte2]]</f>
        <v>0</v>
      </c>
      <c r="T37" s="216">
        <f>SUM(Tabelle13[[#This Row],[Spalte13]:[Spalte113]])*Tabelle13[[#This Row],[Spalte12]]+SUM(Tabelle13[[#This Row],[Spalte117]:[Spalte118]])*Tabelle13[[#This Row],[Spalte114]]</f>
        <v>0</v>
      </c>
      <c r="U37" s="59" t="s">
        <v>613</v>
      </c>
      <c r="V37" s="128">
        <v>6.25</v>
      </c>
    </row>
    <row r="38" spans="2:22">
      <c r="B38" s="170" t="s">
        <v>614</v>
      </c>
      <c r="C38" s="134">
        <v>1</v>
      </c>
      <c r="D38" s="62">
        <v>210</v>
      </c>
      <c r="E38" s="58"/>
      <c r="F38" s="58"/>
      <c r="G38" s="58"/>
      <c r="H38" s="58"/>
      <c r="I38" s="58"/>
      <c r="J38" s="58"/>
      <c r="K38" s="58"/>
      <c r="L38" s="58"/>
      <c r="M38" s="58"/>
      <c r="N38" s="58"/>
      <c r="O38" s="58"/>
      <c r="P38" s="216">
        <f>ROUNDUP((Tabelle13[[#This Row],[Spalte12]]*1.05)/0.25,0)*0.25</f>
        <v>220.5</v>
      </c>
      <c r="Q38" s="58"/>
      <c r="R38" s="58"/>
      <c r="S38" s="220">
        <f>SUM(Tabelle13[[#This Row],[Spalte13]:[Spalte113]],Tabelle13[[#This Row],[Spalte117]:[Spalte118]])*Tabelle13[[#This Row],[Spalte2]]</f>
        <v>0</v>
      </c>
      <c r="T38" s="216">
        <f>SUM(Tabelle13[[#This Row],[Spalte13]:[Spalte113]])*Tabelle13[[#This Row],[Spalte12]]+SUM(Tabelle13[[#This Row],[Spalte117]:[Spalte118]])*Tabelle13[[#This Row],[Spalte114]]</f>
        <v>0</v>
      </c>
      <c r="U38" s="59" t="s">
        <v>615</v>
      </c>
      <c r="V38" s="60">
        <v>6.25</v>
      </c>
    </row>
    <row r="39" spans="2:22">
      <c r="B39" s="170" t="s">
        <v>616</v>
      </c>
      <c r="C39" s="134">
        <v>1</v>
      </c>
      <c r="D39" s="62">
        <v>215</v>
      </c>
      <c r="E39" s="58"/>
      <c r="F39" s="58"/>
      <c r="G39" s="58"/>
      <c r="H39" s="58"/>
      <c r="I39" s="58"/>
      <c r="J39" s="58"/>
      <c r="K39" s="58"/>
      <c r="L39" s="58"/>
      <c r="M39" s="58"/>
      <c r="N39" s="58"/>
      <c r="O39" s="58"/>
      <c r="P39" s="216">
        <f>ROUNDUP((Tabelle13[[#This Row],[Spalte12]]*1.05)/0.25,0)*0.25</f>
        <v>225.75</v>
      </c>
      <c r="Q39" s="58"/>
      <c r="R39" s="58"/>
      <c r="S39" s="220">
        <f>SUM(Tabelle13[[#This Row],[Spalte13]:[Spalte113]],Tabelle13[[#This Row],[Spalte117]:[Spalte118]])*Tabelle13[[#This Row],[Spalte2]]</f>
        <v>0</v>
      </c>
      <c r="T39" s="216">
        <f>SUM(Tabelle13[[#This Row],[Spalte13]:[Spalte113]])*Tabelle13[[#This Row],[Spalte12]]+SUM(Tabelle13[[#This Row],[Spalte117]:[Spalte118]])*Tabelle13[[#This Row],[Spalte114]]</f>
        <v>0</v>
      </c>
      <c r="U39" s="59" t="s">
        <v>617</v>
      </c>
      <c r="V39" s="128">
        <v>6.5</v>
      </c>
    </row>
    <row r="40" spans="2:22">
      <c r="B40" s="170" t="s">
        <v>618</v>
      </c>
      <c r="C40" s="134">
        <v>1</v>
      </c>
      <c r="D40" s="62">
        <v>215</v>
      </c>
      <c r="E40" s="58"/>
      <c r="F40" s="58"/>
      <c r="G40" s="58"/>
      <c r="H40" s="58"/>
      <c r="I40" s="58"/>
      <c r="J40" s="58"/>
      <c r="K40" s="58"/>
      <c r="L40" s="58"/>
      <c r="M40" s="58"/>
      <c r="N40" s="58"/>
      <c r="O40" s="58"/>
      <c r="P40" s="216">
        <f>ROUNDUP((Tabelle13[[#This Row],[Spalte12]]*1.05)/0.25,0)*0.25</f>
        <v>225.75</v>
      </c>
      <c r="Q40" s="58"/>
      <c r="R40" s="58"/>
      <c r="S40" s="220">
        <f>SUM(Tabelle13[[#This Row],[Spalte13]:[Spalte113]],Tabelle13[[#This Row],[Spalte117]:[Spalte118]])*Tabelle13[[#This Row],[Spalte2]]</f>
        <v>0</v>
      </c>
      <c r="T40" s="216">
        <f>SUM(Tabelle13[[#This Row],[Spalte13]:[Spalte113]])*Tabelle13[[#This Row],[Spalte12]]+SUM(Tabelle13[[#This Row],[Spalte117]:[Spalte118]])*Tabelle13[[#This Row],[Spalte114]]</f>
        <v>0</v>
      </c>
      <c r="U40" s="59" t="s">
        <v>619</v>
      </c>
      <c r="V40" s="60">
        <v>6.5</v>
      </c>
    </row>
    <row r="41" spans="2:22">
      <c r="B41" s="170" t="s">
        <v>620</v>
      </c>
      <c r="C41" s="134">
        <v>1</v>
      </c>
      <c r="D41" s="62">
        <v>227.5</v>
      </c>
      <c r="E41" s="58"/>
      <c r="F41" s="58"/>
      <c r="G41" s="58"/>
      <c r="H41" s="58"/>
      <c r="I41" s="58"/>
      <c r="J41" s="58"/>
      <c r="K41" s="58"/>
      <c r="L41" s="58"/>
      <c r="M41" s="58"/>
      <c r="N41" s="58"/>
      <c r="O41" s="58"/>
      <c r="P41" s="216">
        <f>ROUNDUP((Tabelle13[[#This Row],[Spalte12]]*1.05)/0.25,0)*0.25</f>
        <v>239</v>
      </c>
      <c r="Q41" s="58"/>
      <c r="R41" s="58"/>
      <c r="S41" s="220">
        <f>SUM(Tabelle13[[#This Row],[Spalte13]:[Spalte113]],Tabelle13[[#This Row],[Spalte117]:[Spalte118]])*Tabelle13[[#This Row],[Spalte2]]</f>
        <v>0</v>
      </c>
      <c r="T41" s="216">
        <f>SUM(Tabelle13[[#This Row],[Spalte13]:[Spalte113]])*Tabelle13[[#This Row],[Spalte12]]+SUM(Tabelle13[[#This Row],[Spalte117]:[Spalte118]])*Tabelle13[[#This Row],[Spalte114]]</f>
        <v>0</v>
      </c>
      <c r="U41" s="59" t="s">
        <v>621</v>
      </c>
      <c r="V41" s="128">
        <v>6.8750000000000009</v>
      </c>
    </row>
    <row r="42" spans="2:22">
      <c r="B42" s="170" t="s">
        <v>622</v>
      </c>
      <c r="C42" s="134">
        <v>1</v>
      </c>
      <c r="D42" s="62">
        <v>227.5</v>
      </c>
      <c r="E42" s="58"/>
      <c r="F42" s="58"/>
      <c r="G42" s="58"/>
      <c r="H42" s="58"/>
      <c r="I42" s="58"/>
      <c r="J42" s="58"/>
      <c r="K42" s="58"/>
      <c r="L42" s="58"/>
      <c r="M42" s="58"/>
      <c r="N42" s="58"/>
      <c r="O42" s="58"/>
      <c r="P42" s="216">
        <f>ROUNDUP((Tabelle13[[#This Row],[Spalte12]]*1.05)/0.25,0)*0.25</f>
        <v>239</v>
      </c>
      <c r="Q42" s="58"/>
      <c r="R42" s="58"/>
      <c r="S42" s="220">
        <f>SUM(Tabelle13[[#This Row],[Spalte13]:[Spalte113]],Tabelle13[[#This Row],[Spalte117]:[Spalte118]])*Tabelle13[[#This Row],[Spalte2]]</f>
        <v>0</v>
      </c>
      <c r="T42" s="216">
        <f>SUM(Tabelle13[[#This Row],[Spalte13]:[Spalte113]])*Tabelle13[[#This Row],[Spalte12]]+SUM(Tabelle13[[#This Row],[Spalte117]:[Spalte118]])*Tabelle13[[#This Row],[Spalte114]]</f>
        <v>0</v>
      </c>
      <c r="U42" s="59" t="s">
        <v>623</v>
      </c>
      <c r="V42" s="60">
        <v>6.8750000000000009</v>
      </c>
    </row>
    <row r="43" spans="2:22">
      <c r="B43" s="170" t="s">
        <v>624</v>
      </c>
      <c r="C43" s="134">
        <v>1</v>
      </c>
      <c r="D43" s="62">
        <v>242.5</v>
      </c>
      <c r="E43" s="58"/>
      <c r="F43" s="58"/>
      <c r="G43" s="58"/>
      <c r="H43" s="58"/>
      <c r="I43" s="58"/>
      <c r="J43" s="58"/>
      <c r="K43" s="58"/>
      <c r="L43" s="58"/>
      <c r="M43" s="58"/>
      <c r="N43" s="58"/>
      <c r="O43" s="58"/>
      <c r="P43" s="216">
        <f>ROUNDUP((Tabelle13[[#This Row],[Spalte12]]*1.05)/0.25,0)*0.25</f>
        <v>254.75</v>
      </c>
      <c r="Q43" s="58"/>
      <c r="R43" s="58"/>
      <c r="S43" s="220">
        <f>SUM(Tabelle13[[#This Row],[Spalte13]:[Spalte113]],Tabelle13[[#This Row],[Spalte117]:[Spalte118]])*Tabelle13[[#This Row],[Spalte2]]</f>
        <v>0</v>
      </c>
      <c r="T43" s="216">
        <f>SUM(Tabelle13[[#This Row],[Spalte13]:[Spalte113]])*Tabelle13[[#This Row],[Spalte12]]+SUM(Tabelle13[[#This Row],[Spalte117]:[Spalte118]])*Tabelle13[[#This Row],[Spalte114]]</f>
        <v>0</v>
      </c>
      <c r="U43" s="59" t="s">
        <v>625</v>
      </c>
      <c r="V43" s="128">
        <v>7.5</v>
      </c>
    </row>
    <row r="44" spans="2:22">
      <c r="B44" s="170" t="s">
        <v>626</v>
      </c>
      <c r="C44" s="134">
        <v>1</v>
      </c>
      <c r="D44" s="62">
        <v>242.5</v>
      </c>
      <c r="E44" s="58"/>
      <c r="F44" s="58"/>
      <c r="G44" s="58"/>
      <c r="H44" s="58"/>
      <c r="I44" s="58"/>
      <c r="J44" s="58"/>
      <c r="K44" s="58"/>
      <c r="L44" s="58"/>
      <c r="M44" s="58"/>
      <c r="N44" s="58"/>
      <c r="O44" s="58"/>
      <c r="P44" s="216">
        <f>ROUNDUP((Tabelle13[[#This Row],[Spalte12]]*1.05)/0.25,0)*0.25</f>
        <v>254.75</v>
      </c>
      <c r="Q44" s="58"/>
      <c r="R44" s="58"/>
      <c r="S44" s="220">
        <f>SUM(Tabelle13[[#This Row],[Spalte13]:[Spalte113]],Tabelle13[[#This Row],[Spalte117]:[Spalte118]])*Tabelle13[[#This Row],[Spalte2]]</f>
        <v>0</v>
      </c>
      <c r="T44" s="216">
        <f>SUM(Tabelle13[[#This Row],[Spalte13]:[Spalte113]])*Tabelle13[[#This Row],[Spalte12]]+SUM(Tabelle13[[#This Row],[Spalte117]:[Spalte118]])*Tabelle13[[#This Row],[Spalte114]]</f>
        <v>0</v>
      </c>
      <c r="U44" s="59" t="s">
        <v>627</v>
      </c>
      <c r="V44" s="60">
        <v>7.5</v>
      </c>
    </row>
    <row r="45" spans="2:22">
      <c r="B45" s="170" t="s">
        <v>628</v>
      </c>
      <c r="C45" s="134">
        <v>1</v>
      </c>
      <c r="D45" s="62">
        <v>150</v>
      </c>
      <c r="E45" s="58"/>
      <c r="F45" s="58"/>
      <c r="G45" s="58"/>
      <c r="H45" s="58"/>
      <c r="I45" s="58"/>
      <c r="J45" s="58"/>
      <c r="K45" s="58"/>
      <c r="L45" s="58"/>
      <c r="M45" s="58"/>
      <c r="N45" s="58"/>
      <c r="O45" s="58"/>
      <c r="P45" s="216">
        <f>ROUNDUP((Tabelle13[[#This Row],[Spalte12]]*1.05)/0.25,0)*0.25</f>
        <v>157.5</v>
      </c>
      <c r="Q45" s="58"/>
      <c r="R45" s="58"/>
      <c r="S45" s="220">
        <f>SUM(Tabelle13[[#This Row],[Spalte13]:[Spalte113]],Tabelle13[[#This Row],[Spalte117]:[Spalte118]])*Tabelle13[[#This Row],[Spalte2]]</f>
        <v>0</v>
      </c>
      <c r="T45" s="216">
        <f>SUM(Tabelle13[[#This Row],[Spalte13]:[Spalte113]])*Tabelle13[[#This Row],[Spalte12]]+SUM(Tabelle13[[#This Row],[Spalte117]:[Spalte118]])*Tabelle13[[#This Row],[Spalte114]]</f>
        <v>0</v>
      </c>
      <c r="U45" s="59" t="s">
        <v>629</v>
      </c>
      <c r="V45" s="128">
        <v>2.25</v>
      </c>
    </row>
    <row r="46" spans="2:22">
      <c r="B46" s="170" t="s">
        <v>630</v>
      </c>
      <c r="C46" s="134">
        <v>1</v>
      </c>
      <c r="D46" s="62">
        <v>145</v>
      </c>
      <c r="E46" s="58"/>
      <c r="F46" s="58"/>
      <c r="G46" s="58"/>
      <c r="H46" s="58"/>
      <c r="I46" s="58"/>
      <c r="J46" s="58"/>
      <c r="K46" s="58"/>
      <c r="L46" s="58"/>
      <c r="M46" s="58"/>
      <c r="N46" s="58"/>
      <c r="O46" s="58"/>
      <c r="P46" s="216">
        <f>ROUNDUP((Tabelle13[[#This Row],[Spalte12]]*1.05)/0.25,0)*0.25</f>
        <v>152.25</v>
      </c>
      <c r="Q46" s="58"/>
      <c r="R46" s="58"/>
      <c r="S46" s="220">
        <f>SUM(Tabelle13[[#This Row],[Spalte13]:[Spalte113]],Tabelle13[[#This Row],[Spalte117]:[Spalte118]])*Tabelle13[[#This Row],[Spalte2]]</f>
        <v>0</v>
      </c>
      <c r="T46" s="216">
        <f>SUM(Tabelle13[[#This Row],[Spalte13]:[Spalte113]])*Tabelle13[[#This Row],[Spalte12]]+SUM(Tabelle13[[#This Row],[Spalte117]:[Spalte118]])*Tabelle13[[#This Row],[Spalte114]]</f>
        <v>0</v>
      </c>
      <c r="U46" s="59" t="s">
        <v>631</v>
      </c>
      <c r="V46" s="60">
        <v>2.25</v>
      </c>
    </row>
    <row r="47" spans="2:22">
      <c r="B47" s="170" t="s">
        <v>632</v>
      </c>
      <c r="C47" s="134">
        <v>1</v>
      </c>
      <c r="D47" s="62">
        <v>145</v>
      </c>
      <c r="E47" s="58"/>
      <c r="F47" s="58"/>
      <c r="G47" s="58"/>
      <c r="H47" s="58"/>
      <c r="I47" s="58"/>
      <c r="J47" s="58"/>
      <c r="K47" s="58"/>
      <c r="L47" s="58"/>
      <c r="M47" s="58"/>
      <c r="N47" s="58"/>
      <c r="O47" s="58"/>
      <c r="P47" s="216">
        <f>ROUNDUP((Tabelle13[[#This Row],[Spalte12]]*1.05)/0.25,0)*0.25</f>
        <v>152.25</v>
      </c>
      <c r="Q47" s="58"/>
      <c r="R47" s="58"/>
      <c r="S47" s="220">
        <f>SUM(Tabelle13[[#This Row],[Spalte13]:[Spalte113]],Tabelle13[[#This Row],[Spalte117]:[Spalte118]])*Tabelle13[[#This Row],[Spalte2]]</f>
        <v>0</v>
      </c>
      <c r="T47" s="216">
        <f>SUM(Tabelle13[[#This Row],[Spalte13]:[Spalte113]])*Tabelle13[[#This Row],[Spalte12]]+SUM(Tabelle13[[#This Row],[Spalte117]:[Spalte118]])*Tabelle13[[#This Row],[Spalte114]]</f>
        <v>0</v>
      </c>
      <c r="U47" s="59" t="s">
        <v>633</v>
      </c>
      <c r="V47" s="128">
        <v>2.25</v>
      </c>
    </row>
    <row r="48" spans="2:22">
      <c r="B48" s="170" t="s">
        <v>634</v>
      </c>
      <c r="C48" s="134">
        <v>1</v>
      </c>
      <c r="D48" s="62">
        <v>150</v>
      </c>
      <c r="E48" s="58"/>
      <c r="F48" s="58"/>
      <c r="G48" s="58"/>
      <c r="H48" s="58"/>
      <c r="I48" s="58"/>
      <c r="J48" s="58"/>
      <c r="K48" s="58"/>
      <c r="L48" s="58"/>
      <c r="M48" s="58"/>
      <c r="N48" s="58"/>
      <c r="O48" s="58"/>
      <c r="P48" s="216">
        <f>ROUNDUP((Tabelle13[[#This Row],[Spalte12]]*1.05)/0.25,0)*0.25</f>
        <v>157.5</v>
      </c>
      <c r="Q48" s="58"/>
      <c r="R48" s="58"/>
      <c r="S48" s="220">
        <f>SUM(Tabelle13[[#This Row],[Spalte13]:[Spalte113]],Tabelle13[[#This Row],[Spalte117]:[Spalte118]])*Tabelle13[[#This Row],[Spalte2]]</f>
        <v>0</v>
      </c>
      <c r="T48" s="216">
        <f>SUM(Tabelle13[[#This Row],[Spalte13]:[Spalte113]])*Tabelle13[[#This Row],[Spalte12]]+SUM(Tabelle13[[#This Row],[Spalte117]:[Spalte118]])*Tabelle13[[#This Row],[Spalte114]]</f>
        <v>0</v>
      </c>
      <c r="U48" s="59" t="s">
        <v>635</v>
      </c>
      <c r="V48" s="60">
        <v>2.375</v>
      </c>
    </row>
    <row r="49" spans="2:22">
      <c r="B49" s="170" t="s">
        <v>636</v>
      </c>
      <c r="C49" s="134">
        <v>1</v>
      </c>
      <c r="D49" s="62">
        <v>150</v>
      </c>
      <c r="E49" s="58"/>
      <c r="F49" s="58"/>
      <c r="G49" s="58"/>
      <c r="H49" s="58"/>
      <c r="I49" s="58"/>
      <c r="J49" s="58"/>
      <c r="K49" s="58"/>
      <c r="L49" s="58"/>
      <c r="M49" s="58"/>
      <c r="N49" s="58"/>
      <c r="O49" s="58"/>
      <c r="P49" s="216">
        <f>ROUNDUP((Tabelle13[[#This Row],[Spalte12]]*1.05)/0.25,0)*0.25</f>
        <v>157.5</v>
      </c>
      <c r="Q49" s="58"/>
      <c r="R49" s="58"/>
      <c r="S49" s="220">
        <f>SUM(Tabelle13[[#This Row],[Spalte13]:[Spalte113]],Tabelle13[[#This Row],[Spalte117]:[Spalte118]])*Tabelle13[[#This Row],[Spalte2]]</f>
        <v>0</v>
      </c>
      <c r="T49" s="216">
        <f>SUM(Tabelle13[[#This Row],[Spalte13]:[Spalte113]])*Tabelle13[[#This Row],[Spalte12]]+SUM(Tabelle13[[#This Row],[Spalte117]:[Spalte118]])*Tabelle13[[#This Row],[Spalte114]]</f>
        <v>0</v>
      </c>
      <c r="U49" s="59" t="s">
        <v>637</v>
      </c>
      <c r="V49" s="128">
        <v>2.375</v>
      </c>
    </row>
    <row r="50" spans="2:22">
      <c r="B50" s="170" t="s">
        <v>638</v>
      </c>
      <c r="C50" s="134">
        <v>1</v>
      </c>
      <c r="D50" s="62">
        <v>162.5</v>
      </c>
      <c r="E50" s="58"/>
      <c r="F50" s="58"/>
      <c r="G50" s="58"/>
      <c r="H50" s="58"/>
      <c r="I50" s="58"/>
      <c r="J50" s="58"/>
      <c r="K50" s="58"/>
      <c r="L50" s="58"/>
      <c r="M50" s="58"/>
      <c r="N50" s="58"/>
      <c r="O50" s="58"/>
      <c r="P50" s="216">
        <f>ROUNDUP((Tabelle13[[#This Row],[Spalte12]]*1.05)/0.25,0)*0.25</f>
        <v>170.75</v>
      </c>
      <c r="Q50" s="58"/>
      <c r="R50" s="58"/>
      <c r="S50" s="220">
        <f>SUM(Tabelle13[[#This Row],[Spalte13]:[Spalte113]],Tabelle13[[#This Row],[Spalte117]:[Spalte118]])*Tabelle13[[#This Row],[Spalte2]]</f>
        <v>0</v>
      </c>
      <c r="T50" s="216">
        <f>SUM(Tabelle13[[#This Row],[Spalte13]:[Spalte113]])*Tabelle13[[#This Row],[Spalte12]]+SUM(Tabelle13[[#This Row],[Spalte117]:[Spalte118]])*Tabelle13[[#This Row],[Spalte114]]</f>
        <v>0</v>
      </c>
      <c r="U50" s="59" t="s">
        <v>639</v>
      </c>
      <c r="V50" s="60">
        <v>2.75</v>
      </c>
    </row>
    <row r="51" spans="2:22">
      <c r="B51" s="170" t="s">
        <v>640</v>
      </c>
      <c r="C51" s="134">
        <v>1</v>
      </c>
      <c r="D51" s="62">
        <v>162.5</v>
      </c>
      <c r="E51" s="58"/>
      <c r="F51" s="58"/>
      <c r="G51" s="58"/>
      <c r="H51" s="58"/>
      <c r="I51" s="58"/>
      <c r="J51" s="58"/>
      <c r="K51" s="58"/>
      <c r="L51" s="58"/>
      <c r="M51" s="58"/>
      <c r="N51" s="58"/>
      <c r="O51" s="58"/>
      <c r="P51" s="216">
        <f>ROUNDUP((Tabelle13[[#This Row],[Spalte12]]*1.05)/0.25,0)*0.25</f>
        <v>170.75</v>
      </c>
      <c r="Q51" s="58"/>
      <c r="R51" s="58"/>
      <c r="S51" s="220">
        <f>SUM(Tabelle13[[#This Row],[Spalte13]:[Spalte113]],Tabelle13[[#This Row],[Spalte117]:[Spalte118]])*Tabelle13[[#This Row],[Spalte2]]</f>
        <v>0</v>
      </c>
      <c r="T51" s="216">
        <f>SUM(Tabelle13[[#This Row],[Spalte13]:[Spalte113]])*Tabelle13[[#This Row],[Spalte12]]+SUM(Tabelle13[[#This Row],[Spalte117]:[Spalte118]])*Tabelle13[[#This Row],[Spalte114]]</f>
        <v>0</v>
      </c>
      <c r="U51" s="59" t="s">
        <v>641</v>
      </c>
      <c r="V51" s="128">
        <v>2.75</v>
      </c>
    </row>
    <row r="52" spans="2:22">
      <c r="B52" s="170" t="s">
        <v>642</v>
      </c>
      <c r="C52" s="134">
        <v>1</v>
      </c>
      <c r="D52" s="62">
        <v>222.5</v>
      </c>
      <c r="E52" s="58"/>
      <c r="F52" s="58"/>
      <c r="G52" s="58"/>
      <c r="H52" s="58"/>
      <c r="I52" s="58"/>
      <c r="J52" s="58"/>
      <c r="K52" s="58"/>
      <c r="L52" s="58"/>
      <c r="M52" s="58"/>
      <c r="N52" s="58"/>
      <c r="O52" s="58"/>
      <c r="P52" s="216">
        <f>ROUNDUP((Tabelle13[[#This Row],[Spalte12]]*1.05)/0.25,0)*0.25</f>
        <v>233.75</v>
      </c>
      <c r="Q52" s="58"/>
      <c r="R52" s="58"/>
      <c r="S52" s="220">
        <f>SUM(Tabelle13[[#This Row],[Spalte13]:[Spalte113]],Tabelle13[[#This Row],[Spalte117]:[Spalte118]])*Tabelle13[[#This Row],[Spalte2]]</f>
        <v>0</v>
      </c>
      <c r="T52" s="216">
        <f>SUM(Tabelle13[[#This Row],[Spalte13]:[Spalte113]])*Tabelle13[[#This Row],[Spalte12]]+SUM(Tabelle13[[#This Row],[Spalte117]:[Spalte118]])*Tabelle13[[#This Row],[Spalte114]]</f>
        <v>0</v>
      </c>
      <c r="U52" s="59" t="s">
        <v>643</v>
      </c>
      <c r="V52" s="60">
        <v>4.875</v>
      </c>
    </row>
    <row r="53" spans="2:22">
      <c r="B53" s="170" t="s">
        <v>644</v>
      </c>
      <c r="C53" s="134">
        <v>1</v>
      </c>
      <c r="D53" s="62">
        <v>222.5</v>
      </c>
      <c r="E53" s="58"/>
      <c r="F53" s="58"/>
      <c r="G53" s="58"/>
      <c r="H53" s="58"/>
      <c r="I53" s="58"/>
      <c r="J53" s="58"/>
      <c r="K53" s="58"/>
      <c r="L53" s="58"/>
      <c r="M53" s="58"/>
      <c r="N53" s="58"/>
      <c r="O53" s="58"/>
      <c r="P53" s="216">
        <f>ROUNDUP((Tabelle13[[#This Row],[Spalte12]]*1.05)/0.25,0)*0.25</f>
        <v>233.75</v>
      </c>
      <c r="Q53" s="58"/>
      <c r="R53" s="58"/>
      <c r="S53" s="220">
        <f>SUM(Tabelle13[[#This Row],[Spalte13]:[Spalte113]],Tabelle13[[#This Row],[Spalte117]:[Spalte118]])*Tabelle13[[#This Row],[Spalte2]]</f>
        <v>0</v>
      </c>
      <c r="T53" s="216">
        <f>SUM(Tabelle13[[#This Row],[Spalte13]:[Spalte113]])*Tabelle13[[#This Row],[Spalte12]]+SUM(Tabelle13[[#This Row],[Spalte117]:[Spalte118]])*Tabelle13[[#This Row],[Spalte114]]</f>
        <v>0</v>
      </c>
      <c r="U53" s="59" t="s">
        <v>645</v>
      </c>
      <c r="V53" s="128">
        <v>4.875</v>
      </c>
    </row>
    <row r="54" spans="2:22">
      <c r="B54" s="170" t="s">
        <v>646</v>
      </c>
      <c r="C54" s="134">
        <v>1</v>
      </c>
      <c r="D54" s="62">
        <v>232.5</v>
      </c>
      <c r="E54" s="58"/>
      <c r="F54" s="58"/>
      <c r="G54" s="58"/>
      <c r="H54" s="58"/>
      <c r="I54" s="58"/>
      <c r="J54" s="58"/>
      <c r="K54" s="58"/>
      <c r="L54" s="58"/>
      <c r="M54" s="58"/>
      <c r="N54" s="58"/>
      <c r="O54" s="58"/>
      <c r="P54" s="216">
        <f>ROUNDUP((Tabelle13[[#This Row],[Spalte12]]*1.05)/0.25,0)*0.25</f>
        <v>244.25</v>
      </c>
      <c r="Q54" s="58"/>
      <c r="R54" s="58"/>
      <c r="S54" s="220">
        <f>SUM(Tabelle13[[#This Row],[Spalte13]:[Spalte113]],Tabelle13[[#This Row],[Spalte117]:[Spalte118]])*Tabelle13[[#This Row],[Spalte2]]</f>
        <v>0</v>
      </c>
      <c r="T54" s="216">
        <f>SUM(Tabelle13[[#This Row],[Spalte13]:[Spalte113]])*Tabelle13[[#This Row],[Spalte12]]+SUM(Tabelle13[[#This Row],[Spalte117]:[Spalte118]])*Tabelle13[[#This Row],[Spalte114]]</f>
        <v>0</v>
      </c>
      <c r="U54" s="59" t="s">
        <v>647</v>
      </c>
      <c r="V54" s="60">
        <v>5.25</v>
      </c>
    </row>
    <row r="55" spans="2:22">
      <c r="B55" s="170" t="s">
        <v>648</v>
      </c>
      <c r="C55" s="134">
        <v>1</v>
      </c>
      <c r="D55" s="62">
        <v>232.5</v>
      </c>
      <c r="E55" s="58"/>
      <c r="F55" s="58"/>
      <c r="G55" s="58"/>
      <c r="H55" s="58"/>
      <c r="I55" s="58"/>
      <c r="J55" s="58"/>
      <c r="K55" s="58"/>
      <c r="L55" s="58"/>
      <c r="M55" s="58"/>
      <c r="N55" s="58"/>
      <c r="O55" s="58"/>
      <c r="P55" s="216">
        <f>ROUNDUP((Tabelle13[[#This Row],[Spalte12]]*1.05)/0.25,0)*0.25</f>
        <v>244.25</v>
      </c>
      <c r="Q55" s="58"/>
      <c r="R55" s="58"/>
      <c r="S55" s="220">
        <f>SUM(Tabelle13[[#This Row],[Spalte13]:[Spalte113]],Tabelle13[[#This Row],[Spalte117]:[Spalte118]])*Tabelle13[[#This Row],[Spalte2]]</f>
        <v>0</v>
      </c>
      <c r="T55" s="216">
        <f>SUM(Tabelle13[[#This Row],[Spalte13]:[Spalte113]])*Tabelle13[[#This Row],[Spalte12]]+SUM(Tabelle13[[#This Row],[Spalte117]:[Spalte118]])*Tabelle13[[#This Row],[Spalte114]]</f>
        <v>0</v>
      </c>
      <c r="U55" s="59" t="s">
        <v>649</v>
      </c>
      <c r="V55" s="128">
        <v>5.25</v>
      </c>
    </row>
    <row r="56" spans="2:22">
      <c r="B56" s="170" t="s">
        <v>650</v>
      </c>
      <c r="C56" s="134">
        <v>1</v>
      </c>
      <c r="D56" s="62">
        <v>252.5</v>
      </c>
      <c r="E56" s="58"/>
      <c r="F56" s="58"/>
      <c r="G56" s="58"/>
      <c r="H56" s="58"/>
      <c r="I56" s="58"/>
      <c r="J56" s="58"/>
      <c r="K56" s="58"/>
      <c r="L56" s="58"/>
      <c r="M56" s="58"/>
      <c r="N56" s="58"/>
      <c r="O56" s="58"/>
      <c r="P56" s="216">
        <f>ROUNDUP((Tabelle13[[#This Row],[Spalte12]]*1.05)/0.25,0)*0.25</f>
        <v>265.25</v>
      </c>
      <c r="Q56" s="58"/>
      <c r="R56" s="58"/>
      <c r="S56" s="220">
        <f>SUM(Tabelle13[[#This Row],[Spalte13]:[Spalte113]],Tabelle13[[#This Row],[Spalte117]:[Spalte118]])*Tabelle13[[#This Row],[Spalte2]]</f>
        <v>0</v>
      </c>
      <c r="T56" s="216">
        <f>SUM(Tabelle13[[#This Row],[Spalte13]:[Spalte113]])*Tabelle13[[#This Row],[Spalte12]]+SUM(Tabelle13[[#This Row],[Spalte117]:[Spalte118]])*Tabelle13[[#This Row],[Spalte114]]</f>
        <v>0</v>
      </c>
      <c r="U56" s="59" t="s">
        <v>651</v>
      </c>
      <c r="V56" s="60">
        <v>6</v>
      </c>
    </row>
    <row r="57" spans="2:22">
      <c r="B57" s="170" t="s">
        <v>652</v>
      </c>
      <c r="C57" s="134">
        <v>1</v>
      </c>
      <c r="D57" s="62">
        <v>252.5</v>
      </c>
      <c r="E57" s="58"/>
      <c r="F57" s="58"/>
      <c r="G57" s="58"/>
      <c r="H57" s="58"/>
      <c r="I57" s="58"/>
      <c r="J57" s="58"/>
      <c r="K57" s="58"/>
      <c r="L57" s="58"/>
      <c r="M57" s="58"/>
      <c r="N57" s="58"/>
      <c r="O57" s="58"/>
      <c r="P57" s="216">
        <f>ROUNDUP((Tabelle13[[#This Row],[Spalte12]]*1.05)/0.25,0)*0.25</f>
        <v>265.25</v>
      </c>
      <c r="Q57" s="58"/>
      <c r="R57" s="58"/>
      <c r="S57" s="220">
        <f>SUM(Tabelle13[[#This Row],[Spalte13]:[Spalte113]],Tabelle13[[#This Row],[Spalte117]:[Spalte118]])*Tabelle13[[#This Row],[Spalte2]]</f>
        <v>0</v>
      </c>
      <c r="T57" s="216">
        <f>SUM(Tabelle13[[#This Row],[Spalte13]:[Spalte113]])*Tabelle13[[#This Row],[Spalte12]]+SUM(Tabelle13[[#This Row],[Spalte117]:[Spalte118]])*Tabelle13[[#This Row],[Spalte114]]</f>
        <v>0</v>
      </c>
      <c r="U57" s="59" t="s">
        <v>653</v>
      </c>
      <c r="V57" s="128">
        <v>6</v>
      </c>
    </row>
    <row r="58" spans="2:22">
      <c r="B58" s="170" t="s">
        <v>654</v>
      </c>
      <c r="C58" s="134">
        <v>1</v>
      </c>
      <c r="D58" s="62">
        <v>342.5</v>
      </c>
      <c r="E58" s="58"/>
      <c r="F58" s="58"/>
      <c r="G58" s="58"/>
      <c r="H58" s="58"/>
      <c r="I58" s="58"/>
      <c r="J58" s="58"/>
      <c r="K58" s="58"/>
      <c r="L58" s="58"/>
      <c r="M58" s="58"/>
      <c r="N58" s="58"/>
      <c r="O58" s="58"/>
      <c r="P58" s="216">
        <f>ROUNDUP((Tabelle13[[#This Row],[Spalte12]]*1.05)/0.25,0)*0.25</f>
        <v>359.75</v>
      </c>
      <c r="Q58" s="58"/>
      <c r="R58" s="58"/>
      <c r="S58" s="220">
        <f>SUM(Tabelle13[[#This Row],[Spalte13]:[Spalte113]],Tabelle13[[#This Row],[Spalte117]:[Spalte118]])*Tabelle13[[#This Row],[Spalte2]]</f>
        <v>0</v>
      </c>
      <c r="T58" s="216">
        <f>SUM(Tabelle13[[#This Row],[Spalte13]:[Spalte113]])*Tabelle13[[#This Row],[Spalte12]]+SUM(Tabelle13[[#This Row],[Spalte117]:[Spalte118]])*Tabelle13[[#This Row],[Spalte114]]</f>
        <v>0</v>
      </c>
      <c r="U58" s="59" t="s">
        <v>655</v>
      </c>
      <c r="V58" s="60">
        <v>9</v>
      </c>
    </row>
    <row r="59" spans="2:22">
      <c r="B59" s="170" t="s">
        <v>656</v>
      </c>
      <c r="C59" s="134">
        <v>1</v>
      </c>
      <c r="D59" s="62">
        <v>342.5</v>
      </c>
      <c r="E59" s="58"/>
      <c r="F59" s="58"/>
      <c r="G59" s="58"/>
      <c r="H59" s="58"/>
      <c r="I59" s="58"/>
      <c r="J59" s="58"/>
      <c r="K59" s="58"/>
      <c r="L59" s="58"/>
      <c r="M59" s="58"/>
      <c r="N59" s="58"/>
      <c r="O59" s="58"/>
      <c r="P59" s="216">
        <f>ROUNDUP((Tabelle13[[#This Row],[Spalte12]]*1.05)/0.25,0)*0.25</f>
        <v>359.75</v>
      </c>
      <c r="Q59" s="58"/>
      <c r="R59" s="58"/>
      <c r="S59" s="220">
        <f>SUM(Tabelle13[[#This Row],[Spalte13]:[Spalte113]],Tabelle13[[#This Row],[Spalte117]:[Spalte118]])*Tabelle13[[#This Row],[Spalte2]]</f>
        <v>0</v>
      </c>
      <c r="T59" s="216">
        <f>SUM(Tabelle13[[#This Row],[Spalte13]:[Spalte113]])*Tabelle13[[#This Row],[Spalte12]]+SUM(Tabelle13[[#This Row],[Spalte117]:[Spalte118]])*Tabelle13[[#This Row],[Spalte114]]</f>
        <v>0</v>
      </c>
      <c r="U59" s="59" t="s">
        <v>657</v>
      </c>
      <c r="V59" s="128">
        <v>9</v>
      </c>
    </row>
    <row r="60" spans="2:22">
      <c r="B60" s="170" t="s">
        <v>658</v>
      </c>
      <c r="C60" s="134">
        <v>1</v>
      </c>
      <c r="D60" s="62">
        <v>360</v>
      </c>
      <c r="E60" s="58"/>
      <c r="F60" s="58"/>
      <c r="G60" s="58"/>
      <c r="H60" s="58"/>
      <c r="I60" s="58"/>
      <c r="J60" s="58"/>
      <c r="K60" s="58"/>
      <c r="L60" s="58"/>
      <c r="M60" s="58"/>
      <c r="N60" s="58"/>
      <c r="O60" s="58"/>
      <c r="P60" s="216">
        <f>ROUNDUP((Tabelle13[[#This Row],[Spalte12]]*1.05)/0.25,0)*0.25</f>
        <v>378</v>
      </c>
      <c r="Q60" s="58"/>
      <c r="R60" s="58"/>
      <c r="S60" s="220">
        <f>SUM(Tabelle13[[#This Row],[Spalte13]:[Spalte113]],Tabelle13[[#This Row],[Spalte117]:[Spalte118]])*Tabelle13[[#This Row],[Spalte2]]</f>
        <v>0</v>
      </c>
      <c r="T60" s="216">
        <f>SUM(Tabelle13[[#This Row],[Spalte13]:[Spalte113]])*Tabelle13[[#This Row],[Spalte12]]+SUM(Tabelle13[[#This Row],[Spalte117]:[Spalte118]])*Tabelle13[[#This Row],[Spalte114]]</f>
        <v>0</v>
      </c>
      <c r="U60" s="59" t="s">
        <v>659</v>
      </c>
      <c r="V60" s="60">
        <v>9.625</v>
      </c>
    </row>
    <row r="61" spans="2:22">
      <c r="B61" s="170" t="s">
        <v>660</v>
      </c>
      <c r="C61" s="134">
        <v>1</v>
      </c>
      <c r="D61" s="62">
        <v>360</v>
      </c>
      <c r="E61" s="58"/>
      <c r="F61" s="58"/>
      <c r="G61" s="58"/>
      <c r="H61" s="58"/>
      <c r="I61" s="58"/>
      <c r="J61" s="58"/>
      <c r="K61" s="58"/>
      <c r="L61" s="58"/>
      <c r="M61" s="58"/>
      <c r="N61" s="58"/>
      <c r="O61" s="58"/>
      <c r="P61" s="216">
        <f>ROUNDUP((Tabelle13[[#This Row],[Spalte12]]*1.05)/0.25,0)*0.25</f>
        <v>378</v>
      </c>
      <c r="Q61" s="58"/>
      <c r="R61" s="58"/>
      <c r="S61" s="220">
        <f>SUM(Tabelle13[[#This Row],[Spalte13]:[Spalte113]],Tabelle13[[#This Row],[Spalte117]:[Spalte118]])*Tabelle13[[#This Row],[Spalte2]]</f>
        <v>0</v>
      </c>
      <c r="T61" s="216">
        <f>SUM(Tabelle13[[#This Row],[Spalte13]:[Spalte113]])*Tabelle13[[#This Row],[Spalte12]]+SUM(Tabelle13[[#This Row],[Spalte117]:[Spalte118]])*Tabelle13[[#This Row],[Spalte114]]</f>
        <v>0</v>
      </c>
      <c r="U61" s="59" t="s">
        <v>661</v>
      </c>
      <c r="V61" s="128">
        <v>9.625</v>
      </c>
    </row>
    <row r="62" spans="2:22">
      <c r="B62" s="170" t="s">
        <v>662</v>
      </c>
      <c r="C62" s="134">
        <v>1</v>
      </c>
      <c r="D62" s="62">
        <v>400</v>
      </c>
      <c r="E62" s="58"/>
      <c r="F62" s="58"/>
      <c r="G62" s="58"/>
      <c r="H62" s="58"/>
      <c r="I62" s="58"/>
      <c r="J62" s="58"/>
      <c r="K62" s="58"/>
      <c r="L62" s="58"/>
      <c r="M62" s="58"/>
      <c r="N62" s="58"/>
      <c r="O62" s="58"/>
      <c r="P62" s="216">
        <f>ROUNDUP((Tabelle13[[#This Row],[Spalte12]]*1.05)/0.25,0)*0.25</f>
        <v>420</v>
      </c>
      <c r="Q62" s="58"/>
      <c r="R62" s="58"/>
      <c r="S62" s="220">
        <f>SUM(Tabelle13[[#This Row],[Spalte13]:[Spalte113]],Tabelle13[[#This Row],[Spalte117]:[Spalte118]])*Tabelle13[[#This Row],[Spalte2]]</f>
        <v>0</v>
      </c>
      <c r="T62" s="216">
        <f>SUM(Tabelle13[[#This Row],[Spalte13]:[Spalte113]])*Tabelle13[[#This Row],[Spalte12]]+SUM(Tabelle13[[#This Row],[Spalte117]:[Spalte118]])*Tabelle13[[#This Row],[Spalte114]]</f>
        <v>0</v>
      </c>
      <c r="U62" s="59" t="s">
        <v>663</v>
      </c>
      <c r="V62" s="60">
        <v>11.125</v>
      </c>
    </row>
    <row r="63" spans="2:22">
      <c r="B63" s="170" t="s">
        <v>664</v>
      </c>
      <c r="C63" s="134">
        <v>1</v>
      </c>
      <c r="D63" s="62">
        <v>400</v>
      </c>
      <c r="E63" s="58"/>
      <c r="F63" s="58"/>
      <c r="G63" s="58"/>
      <c r="H63" s="58"/>
      <c r="I63" s="58"/>
      <c r="J63" s="58"/>
      <c r="K63" s="58"/>
      <c r="L63" s="58"/>
      <c r="M63" s="58"/>
      <c r="N63" s="58"/>
      <c r="O63" s="58"/>
      <c r="P63" s="216">
        <f>ROUNDUP((Tabelle13[[#This Row],[Spalte12]]*1.05)/0.25,0)*0.25</f>
        <v>420</v>
      </c>
      <c r="Q63" s="58"/>
      <c r="R63" s="58"/>
      <c r="S63" s="220">
        <f>SUM(Tabelle13[[#This Row],[Spalte13]:[Spalte113]],Tabelle13[[#This Row],[Spalte117]:[Spalte118]])*Tabelle13[[#This Row],[Spalte2]]</f>
        <v>0</v>
      </c>
      <c r="T63" s="216">
        <f>SUM(Tabelle13[[#This Row],[Spalte13]:[Spalte113]])*Tabelle13[[#This Row],[Spalte12]]+SUM(Tabelle13[[#This Row],[Spalte117]:[Spalte118]])*Tabelle13[[#This Row],[Spalte114]]</f>
        <v>0</v>
      </c>
      <c r="U63" s="59" t="s">
        <v>665</v>
      </c>
      <c r="V63" s="128">
        <v>11.125</v>
      </c>
    </row>
    <row r="64" spans="2:22">
      <c r="B64" s="170" t="s">
        <v>666</v>
      </c>
      <c r="C64" s="134">
        <v>1</v>
      </c>
      <c r="D64" s="62">
        <v>137.5</v>
      </c>
      <c r="E64" s="58"/>
      <c r="F64" s="58"/>
      <c r="G64" s="58"/>
      <c r="H64" s="58"/>
      <c r="I64" s="58"/>
      <c r="J64" s="58"/>
      <c r="K64" s="58"/>
      <c r="L64" s="58"/>
      <c r="M64" s="58"/>
      <c r="N64" s="58"/>
      <c r="O64" s="58"/>
      <c r="P64" s="216">
        <f>ROUNDUP((Tabelle13[[#This Row],[Spalte12]]*1.05)/0.25,0)*0.25</f>
        <v>144.5</v>
      </c>
      <c r="Q64" s="58"/>
      <c r="R64" s="58"/>
      <c r="S64" s="220">
        <f>SUM(Tabelle13[[#This Row],[Spalte13]:[Spalte113]],Tabelle13[[#This Row],[Spalte117]:[Spalte118]])*Tabelle13[[#This Row],[Spalte2]]</f>
        <v>0</v>
      </c>
      <c r="T64" s="216">
        <f>SUM(Tabelle13[[#This Row],[Spalte13]:[Spalte113]])*Tabelle13[[#This Row],[Spalte12]]+SUM(Tabelle13[[#This Row],[Spalte117]:[Spalte118]])*Tabelle13[[#This Row],[Spalte114]]</f>
        <v>0</v>
      </c>
      <c r="U64" s="59" t="s">
        <v>667</v>
      </c>
      <c r="V64" s="60">
        <v>2.75</v>
      </c>
    </row>
    <row r="65" spans="2:22">
      <c r="B65" s="170" t="s">
        <v>668</v>
      </c>
      <c r="C65" s="134">
        <v>1</v>
      </c>
      <c r="D65" s="62">
        <v>147.5</v>
      </c>
      <c r="E65" s="58"/>
      <c r="F65" s="58"/>
      <c r="G65" s="58"/>
      <c r="H65" s="58"/>
      <c r="I65" s="58"/>
      <c r="J65" s="58"/>
      <c r="K65" s="58"/>
      <c r="L65" s="58"/>
      <c r="M65" s="58"/>
      <c r="N65" s="58"/>
      <c r="O65" s="58"/>
      <c r="P65" s="216">
        <f>ROUNDUP((Tabelle13[[#This Row],[Spalte12]]*1.05)/0.25,0)*0.25</f>
        <v>155</v>
      </c>
      <c r="Q65" s="58"/>
      <c r="R65" s="58"/>
      <c r="S65" s="220">
        <f>SUM(Tabelle13[[#This Row],[Spalte13]:[Spalte113]],Tabelle13[[#This Row],[Spalte117]:[Spalte118]])*Tabelle13[[#This Row],[Spalte2]]</f>
        <v>0</v>
      </c>
      <c r="T65" s="216">
        <f>SUM(Tabelle13[[#This Row],[Spalte13]:[Spalte113]])*Tabelle13[[#This Row],[Spalte12]]+SUM(Tabelle13[[#This Row],[Spalte117]:[Spalte118]])*Tabelle13[[#This Row],[Spalte114]]</f>
        <v>0</v>
      </c>
      <c r="U65" s="59" t="s">
        <v>669</v>
      </c>
      <c r="V65" s="128">
        <v>3.125</v>
      </c>
    </row>
    <row r="66" spans="2:22">
      <c r="B66" s="170" t="s">
        <v>670</v>
      </c>
      <c r="C66" s="134">
        <v>1</v>
      </c>
      <c r="D66" s="62">
        <v>170</v>
      </c>
      <c r="E66" s="58"/>
      <c r="F66" s="58"/>
      <c r="G66" s="58"/>
      <c r="H66" s="58"/>
      <c r="I66" s="58"/>
      <c r="J66" s="58"/>
      <c r="K66" s="58"/>
      <c r="L66" s="58"/>
      <c r="M66" s="58"/>
      <c r="N66" s="58"/>
      <c r="O66" s="58"/>
      <c r="P66" s="216">
        <f>ROUNDUP((Tabelle13[[#This Row],[Spalte12]]*1.05)/0.25,0)*0.25</f>
        <v>178.5</v>
      </c>
      <c r="Q66" s="58"/>
      <c r="R66" s="58"/>
      <c r="S66" s="220">
        <f>SUM(Tabelle13[[#This Row],[Spalte13]:[Spalte113]],Tabelle13[[#This Row],[Spalte117]:[Spalte118]])*Tabelle13[[#This Row],[Spalte2]]</f>
        <v>0</v>
      </c>
      <c r="T66" s="216">
        <f>SUM(Tabelle13[[#This Row],[Spalte13]:[Spalte113]])*Tabelle13[[#This Row],[Spalte12]]+SUM(Tabelle13[[#This Row],[Spalte117]:[Spalte118]])*Tabelle13[[#This Row],[Spalte114]]</f>
        <v>0</v>
      </c>
      <c r="U66" s="59" t="s">
        <v>671</v>
      </c>
      <c r="V66" s="60">
        <v>4</v>
      </c>
    </row>
    <row r="67" spans="2:22">
      <c r="B67" s="170" t="s">
        <v>672</v>
      </c>
      <c r="C67" s="134">
        <v>1</v>
      </c>
      <c r="D67" s="62">
        <v>132.5</v>
      </c>
      <c r="E67" s="58"/>
      <c r="F67" s="58"/>
      <c r="G67" s="58"/>
      <c r="H67" s="58"/>
      <c r="I67" s="58"/>
      <c r="J67" s="58"/>
      <c r="K67" s="58"/>
      <c r="L67" s="58"/>
      <c r="M67" s="58"/>
      <c r="N67" s="58"/>
      <c r="O67" s="58"/>
      <c r="P67" s="216">
        <f>ROUNDUP((Tabelle13[[#This Row],[Spalte12]]*1.05)/0.25,0)*0.25</f>
        <v>139.25</v>
      </c>
      <c r="Q67" s="58"/>
      <c r="R67" s="58"/>
      <c r="S67" s="220">
        <f>SUM(Tabelle13[[#This Row],[Spalte13]:[Spalte113]],Tabelle13[[#This Row],[Spalte117]:[Spalte118]])*Tabelle13[[#This Row],[Spalte2]]</f>
        <v>0</v>
      </c>
      <c r="T67" s="216">
        <f>SUM(Tabelle13[[#This Row],[Spalte13]:[Spalte113]])*Tabelle13[[#This Row],[Spalte12]]+SUM(Tabelle13[[#This Row],[Spalte117]:[Spalte118]])*Tabelle13[[#This Row],[Spalte114]]</f>
        <v>0</v>
      </c>
      <c r="U67" s="59" t="s">
        <v>673</v>
      </c>
      <c r="V67" s="128">
        <v>2.625</v>
      </c>
    </row>
    <row r="68" spans="2:22">
      <c r="B68" s="170" t="s">
        <v>674</v>
      </c>
      <c r="C68" s="134">
        <v>1</v>
      </c>
      <c r="D68" s="62">
        <v>142.5</v>
      </c>
      <c r="E68" s="58"/>
      <c r="F68" s="58"/>
      <c r="G68" s="58"/>
      <c r="H68" s="58"/>
      <c r="I68" s="58"/>
      <c r="J68" s="58"/>
      <c r="K68" s="58"/>
      <c r="L68" s="58"/>
      <c r="M68" s="58"/>
      <c r="N68" s="58"/>
      <c r="O68" s="58"/>
      <c r="P68" s="216">
        <f>ROUNDUP((Tabelle13[[#This Row],[Spalte12]]*1.05)/0.25,0)*0.25</f>
        <v>149.75</v>
      </c>
      <c r="Q68" s="58"/>
      <c r="R68" s="58"/>
      <c r="S68" s="220">
        <f>SUM(Tabelle13[[#This Row],[Spalte13]:[Spalte113]],Tabelle13[[#This Row],[Spalte117]:[Spalte118]])*Tabelle13[[#This Row],[Spalte2]]</f>
        <v>0</v>
      </c>
      <c r="T68" s="216">
        <f>SUM(Tabelle13[[#This Row],[Spalte13]:[Spalte113]])*Tabelle13[[#This Row],[Spalte12]]+SUM(Tabelle13[[#This Row],[Spalte117]:[Spalte118]])*Tabelle13[[#This Row],[Spalte114]]</f>
        <v>0</v>
      </c>
      <c r="U68" s="59" t="s">
        <v>675</v>
      </c>
      <c r="V68" s="60">
        <v>3</v>
      </c>
    </row>
    <row r="69" spans="2:22">
      <c r="B69" s="170" t="s">
        <v>676</v>
      </c>
      <c r="C69" s="134">
        <v>1</v>
      </c>
      <c r="D69" s="62">
        <v>172.5</v>
      </c>
      <c r="E69" s="58"/>
      <c r="F69" s="58"/>
      <c r="G69" s="58"/>
      <c r="H69" s="58"/>
      <c r="I69" s="58"/>
      <c r="J69" s="58"/>
      <c r="K69" s="58"/>
      <c r="L69" s="58"/>
      <c r="M69" s="58"/>
      <c r="N69" s="58"/>
      <c r="O69" s="58"/>
      <c r="P69" s="216">
        <f>ROUNDUP((Tabelle13[[#This Row],[Spalte12]]*1.05)/0.25,0)*0.25</f>
        <v>181.25</v>
      </c>
      <c r="Q69" s="58"/>
      <c r="R69" s="58"/>
      <c r="S69" s="220">
        <f>SUM(Tabelle13[[#This Row],[Spalte13]:[Spalte113]],Tabelle13[[#This Row],[Spalte117]:[Spalte118]])*Tabelle13[[#This Row],[Spalte2]]</f>
        <v>0</v>
      </c>
      <c r="T69" s="216">
        <f>SUM(Tabelle13[[#This Row],[Spalte13]:[Spalte113]])*Tabelle13[[#This Row],[Spalte12]]+SUM(Tabelle13[[#This Row],[Spalte117]:[Spalte118]])*Tabelle13[[#This Row],[Spalte114]]</f>
        <v>0</v>
      </c>
      <c r="U69" s="59" t="s">
        <v>677</v>
      </c>
      <c r="V69" s="128">
        <v>4</v>
      </c>
    </row>
    <row r="70" spans="2:22">
      <c r="B70" s="170" t="s">
        <v>678</v>
      </c>
      <c r="C70" s="134">
        <v>1</v>
      </c>
      <c r="D70" s="62">
        <v>72.5</v>
      </c>
      <c r="E70" s="58"/>
      <c r="F70" s="58"/>
      <c r="G70" s="58"/>
      <c r="H70" s="58"/>
      <c r="I70" s="58"/>
      <c r="J70" s="58"/>
      <c r="K70" s="58"/>
      <c r="L70" s="58"/>
      <c r="M70" s="58"/>
      <c r="N70" s="58"/>
      <c r="O70" s="58"/>
      <c r="P70" s="216">
        <f>ROUNDUP((Tabelle13[[#This Row],[Spalte12]]*1.05)/0.25,0)*0.25</f>
        <v>76.25</v>
      </c>
      <c r="Q70" s="58"/>
      <c r="R70" s="58"/>
      <c r="S70" s="220">
        <f>SUM(Tabelle13[[#This Row],[Spalte13]:[Spalte113]],Tabelle13[[#This Row],[Spalte117]:[Spalte118]])*Tabelle13[[#This Row],[Spalte2]]</f>
        <v>0</v>
      </c>
      <c r="T70" s="216">
        <f>SUM(Tabelle13[[#This Row],[Spalte13]:[Spalte113]])*Tabelle13[[#This Row],[Spalte12]]+SUM(Tabelle13[[#This Row],[Spalte117]:[Spalte118]])*Tabelle13[[#This Row],[Spalte114]]</f>
        <v>0</v>
      </c>
      <c r="U70" s="59" t="s">
        <v>679</v>
      </c>
      <c r="V70" s="60">
        <v>1.125</v>
      </c>
    </row>
    <row r="71" spans="2:22">
      <c r="B71" s="170" t="s">
        <v>680</v>
      </c>
      <c r="C71" s="134">
        <v>1</v>
      </c>
      <c r="D71" s="62">
        <v>72.5</v>
      </c>
      <c r="E71" s="58"/>
      <c r="F71" s="58"/>
      <c r="G71" s="58"/>
      <c r="H71" s="58"/>
      <c r="I71" s="58"/>
      <c r="J71" s="58"/>
      <c r="K71" s="58"/>
      <c r="L71" s="58"/>
      <c r="M71" s="58"/>
      <c r="N71" s="58"/>
      <c r="O71" s="58"/>
      <c r="P71" s="216">
        <f>ROUNDUP((Tabelle13[[#This Row],[Spalte12]]*1.05)/0.25,0)*0.25</f>
        <v>76.25</v>
      </c>
      <c r="Q71" s="58"/>
      <c r="R71" s="58"/>
      <c r="S71" s="220">
        <f>SUM(Tabelle13[[#This Row],[Spalte13]:[Spalte113]],Tabelle13[[#This Row],[Spalte117]:[Spalte118]])*Tabelle13[[#This Row],[Spalte2]]</f>
        <v>0</v>
      </c>
      <c r="T71" s="216">
        <f>SUM(Tabelle13[[#This Row],[Spalte13]:[Spalte113]])*Tabelle13[[#This Row],[Spalte12]]+SUM(Tabelle13[[#This Row],[Spalte117]:[Spalte118]])*Tabelle13[[#This Row],[Spalte114]]</f>
        <v>0</v>
      </c>
      <c r="U71" s="59" t="s">
        <v>681</v>
      </c>
      <c r="V71" s="128">
        <v>1.125</v>
      </c>
    </row>
    <row r="72" spans="2:22">
      <c r="B72" s="170" t="s">
        <v>682</v>
      </c>
      <c r="C72" s="134">
        <v>1</v>
      </c>
      <c r="D72" s="62">
        <v>72.5</v>
      </c>
      <c r="E72" s="58"/>
      <c r="F72" s="58"/>
      <c r="G72" s="58"/>
      <c r="H72" s="58"/>
      <c r="I72" s="58"/>
      <c r="J72" s="58"/>
      <c r="K72" s="58"/>
      <c r="L72" s="58"/>
      <c r="M72" s="58"/>
      <c r="N72" s="58"/>
      <c r="O72" s="58"/>
      <c r="P72" s="216">
        <f>ROUNDUP((Tabelle13[[#This Row],[Spalte12]]*1.05)/0.25,0)*0.25</f>
        <v>76.25</v>
      </c>
      <c r="Q72" s="58"/>
      <c r="R72" s="58"/>
      <c r="S72" s="220">
        <f>SUM(Tabelle13[[#This Row],[Spalte13]:[Spalte113]],Tabelle13[[#This Row],[Spalte117]:[Spalte118]])*Tabelle13[[#This Row],[Spalte2]]</f>
        <v>0</v>
      </c>
      <c r="T72" s="216">
        <f>SUM(Tabelle13[[#This Row],[Spalte13]:[Spalte113]])*Tabelle13[[#This Row],[Spalte12]]+SUM(Tabelle13[[#This Row],[Spalte117]:[Spalte118]])*Tabelle13[[#This Row],[Spalte114]]</f>
        <v>0</v>
      </c>
      <c r="U72" s="59" t="s">
        <v>683</v>
      </c>
      <c r="V72" s="60">
        <v>1.25</v>
      </c>
    </row>
    <row r="73" spans="2:22">
      <c r="B73" s="170" t="s">
        <v>684</v>
      </c>
      <c r="C73" s="134">
        <v>1</v>
      </c>
      <c r="D73" s="62">
        <v>72.5</v>
      </c>
      <c r="E73" s="58"/>
      <c r="F73" s="58"/>
      <c r="G73" s="58"/>
      <c r="H73" s="58"/>
      <c r="I73" s="58"/>
      <c r="J73" s="58"/>
      <c r="K73" s="58"/>
      <c r="L73" s="58"/>
      <c r="M73" s="58"/>
      <c r="N73" s="58"/>
      <c r="O73" s="58"/>
      <c r="P73" s="216">
        <f>ROUNDUP((Tabelle13[[#This Row],[Spalte12]]*1.05)/0.25,0)*0.25</f>
        <v>76.25</v>
      </c>
      <c r="Q73" s="58"/>
      <c r="R73" s="58"/>
      <c r="S73" s="220">
        <f>SUM(Tabelle13[[#This Row],[Spalte13]:[Spalte113]],Tabelle13[[#This Row],[Spalte117]:[Spalte118]])*Tabelle13[[#This Row],[Spalte2]]</f>
        <v>0</v>
      </c>
      <c r="T73" s="216">
        <f>SUM(Tabelle13[[#This Row],[Spalte13]:[Spalte113]])*Tabelle13[[#This Row],[Spalte12]]+SUM(Tabelle13[[#This Row],[Spalte117]:[Spalte118]])*Tabelle13[[#This Row],[Spalte114]]</f>
        <v>0</v>
      </c>
      <c r="U73" s="59" t="s">
        <v>685</v>
      </c>
      <c r="V73" s="128">
        <v>1.25</v>
      </c>
    </row>
    <row r="74" spans="2:22">
      <c r="B74" s="170" t="s">
        <v>686</v>
      </c>
      <c r="C74" s="134">
        <v>1</v>
      </c>
      <c r="D74" s="62">
        <v>75</v>
      </c>
      <c r="E74" s="58"/>
      <c r="F74" s="58"/>
      <c r="G74" s="58"/>
      <c r="H74" s="58"/>
      <c r="I74" s="58"/>
      <c r="J74" s="58"/>
      <c r="K74" s="58"/>
      <c r="L74" s="58"/>
      <c r="M74" s="58"/>
      <c r="N74" s="58"/>
      <c r="O74" s="58"/>
      <c r="P74" s="216">
        <f>ROUNDUP((Tabelle13[[#This Row],[Spalte12]]*1.05)/0.25,0)*0.25</f>
        <v>78.75</v>
      </c>
      <c r="Q74" s="58"/>
      <c r="R74" s="58"/>
      <c r="S74" s="220">
        <f>SUM(Tabelle13[[#This Row],[Spalte13]:[Spalte113]],Tabelle13[[#This Row],[Spalte117]:[Spalte118]])*Tabelle13[[#This Row],[Spalte2]]</f>
        <v>0</v>
      </c>
      <c r="T74" s="216">
        <f>SUM(Tabelle13[[#This Row],[Spalte13]:[Spalte113]])*Tabelle13[[#This Row],[Spalte12]]+SUM(Tabelle13[[#This Row],[Spalte117]:[Spalte118]])*Tabelle13[[#This Row],[Spalte114]]</f>
        <v>0</v>
      </c>
      <c r="U74" s="59" t="s">
        <v>687</v>
      </c>
      <c r="V74" s="60">
        <v>1.375</v>
      </c>
    </row>
    <row r="75" spans="2:22">
      <c r="B75" s="170" t="s">
        <v>688</v>
      </c>
      <c r="C75" s="134">
        <v>1</v>
      </c>
      <c r="D75" s="62">
        <v>75</v>
      </c>
      <c r="E75" s="58"/>
      <c r="F75" s="58"/>
      <c r="G75" s="58"/>
      <c r="H75" s="58"/>
      <c r="I75" s="58"/>
      <c r="J75" s="58"/>
      <c r="K75" s="58"/>
      <c r="L75" s="58"/>
      <c r="M75" s="58"/>
      <c r="N75" s="58"/>
      <c r="O75" s="58"/>
      <c r="P75" s="216">
        <f>ROUNDUP((Tabelle13[[#This Row],[Spalte12]]*1.05)/0.25,0)*0.25</f>
        <v>78.75</v>
      </c>
      <c r="Q75" s="58"/>
      <c r="R75" s="58"/>
      <c r="S75" s="220">
        <f>SUM(Tabelle13[[#This Row],[Spalte13]:[Spalte113]],Tabelle13[[#This Row],[Spalte117]:[Spalte118]])*Tabelle13[[#This Row],[Spalte2]]</f>
        <v>0</v>
      </c>
      <c r="T75" s="216">
        <f>SUM(Tabelle13[[#This Row],[Spalte13]:[Spalte113]])*Tabelle13[[#This Row],[Spalte12]]+SUM(Tabelle13[[#This Row],[Spalte117]:[Spalte118]])*Tabelle13[[#This Row],[Spalte114]]</f>
        <v>0</v>
      </c>
      <c r="U75" s="59" t="s">
        <v>689</v>
      </c>
      <c r="V75" s="128">
        <v>1.375</v>
      </c>
    </row>
    <row r="76" spans="2:22">
      <c r="B76" s="170" t="s">
        <v>690</v>
      </c>
      <c r="C76" s="134">
        <v>1</v>
      </c>
      <c r="D76" s="62">
        <v>192.5</v>
      </c>
      <c r="E76" s="58"/>
      <c r="F76" s="58"/>
      <c r="G76" s="58"/>
      <c r="H76" s="58"/>
      <c r="I76" s="58"/>
      <c r="J76" s="58"/>
      <c r="K76" s="58"/>
      <c r="L76" s="58"/>
      <c r="M76" s="58"/>
      <c r="N76" s="58"/>
      <c r="O76" s="58"/>
      <c r="P76" s="216">
        <f>ROUNDUP((Tabelle13[[#This Row],[Spalte12]]*1.05)/0.25,0)*0.25</f>
        <v>202.25</v>
      </c>
      <c r="Q76" s="58"/>
      <c r="R76" s="58"/>
      <c r="S76" s="220">
        <f>SUM(Tabelle13[[#This Row],[Spalte13]:[Spalte113]],Tabelle13[[#This Row],[Spalte117]:[Spalte118]])*Tabelle13[[#This Row],[Spalte2]]</f>
        <v>0</v>
      </c>
      <c r="T76" s="216">
        <f>SUM(Tabelle13[[#This Row],[Spalte13]:[Spalte113]])*Tabelle13[[#This Row],[Spalte12]]+SUM(Tabelle13[[#This Row],[Spalte117]:[Spalte118]])*Tabelle13[[#This Row],[Spalte114]]</f>
        <v>0</v>
      </c>
      <c r="U76" s="59" t="s">
        <v>691</v>
      </c>
      <c r="V76" s="60">
        <v>4.5</v>
      </c>
    </row>
    <row r="77" spans="2:22">
      <c r="B77" s="170" t="s">
        <v>692</v>
      </c>
      <c r="C77" s="134">
        <v>1</v>
      </c>
      <c r="D77" s="62">
        <v>192.5</v>
      </c>
      <c r="E77" s="58"/>
      <c r="F77" s="58"/>
      <c r="G77" s="58"/>
      <c r="H77" s="58"/>
      <c r="I77" s="58"/>
      <c r="J77" s="58"/>
      <c r="K77" s="58"/>
      <c r="L77" s="58"/>
      <c r="M77" s="58"/>
      <c r="N77" s="58"/>
      <c r="O77" s="58"/>
      <c r="P77" s="216">
        <f>ROUNDUP((Tabelle13[[#This Row],[Spalte12]]*1.05)/0.25,0)*0.25</f>
        <v>202.25</v>
      </c>
      <c r="Q77" s="58"/>
      <c r="R77" s="58"/>
      <c r="S77" s="220">
        <f>SUM(Tabelle13[[#This Row],[Spalte13]:[Spalte113]],Tabelle13[[#This Row],[Spalte117]:[Spalte118]])*Tabelle13[[#This Row],[Spalte2]]</f>
        <v>0</v>
      </c>
      <c r="T77" s="216">
        <f>SUM(Tabelle13[[#This Row],[Spalte13]:[Spalte113]])*Tabelle13[[#This Row],[Spalte12]]+SUM(Tabelle13[[#This Row],[Spalte117]:[Spalte118]])*Tabelle13[[#This Row],[Spalte114]]</f>
        <v>0</v>
      </c>
      <c r="U77" s="59" t="s">
        <v>693</v>
      </c>
      <c r="V77" s="128">
        <v>4.5</v>
      </c>
    </row>
    <row r="78" spans="2:22">
      <c r="B78" s="170" t="s">
        <v>694</v>
      </c>
      <c r="C78" s="134">
        <v>1</v>
      </c>
      <c r="D78" s="62">
        <v>202.5</v>
      </c>
      <c r="E78" s="58"/>
      <c r="F78" s="58"/>
      <c r="G78" s="58"/>
      <c r="H78" s="58"/>
      <c r="I78" s="58"/>
      <c r="J78" s="58"/>
      <c r="K78" s="58"/>
      <c r="L78" s="58"/>
      <c r="M78" s="58"/>
      <c r="N78" s="58"/>
      <c r="O78" s="58"/>
      <c r="P78" s="216">
        <f>ROUNDUP((Tabelle13[[#This Row],[Spalte12]]*1.05)/0.25,0)*0.25</f>
        <v>212.75</v>
      </c>
      <c r="Q78" s="58"/>
      <c r="R78" s="58"/>
      <c r="S78" s="220">
        <f>SUM(Tabelle13[[#This Row],[Spalte13]:[Spalte113]],Tabelle13[[#This Row],[Spalte117]:[Spalte118]])*Tabelle13[[#This Row],[Spalte2]]</f>
        <v>0</v>
      </c>
      <c r="T78" s="216">
        <f>SUM(Tabelle13[[#This Row],[Spalte13]:[Spalte113]])*Tabelle13[[#This Row],[Spalte12]]+SUM(Tabelle13[[#This Row],[Spalte117]:[Spalte118]])*Tabelle13[[#This Row],[Spalte114]]</f>
        <v>0</v>
      </c>
      <c r="U78" s="59" t="s">
        <v>695</v>
      </c>
      <c r="V78" s="60">
        <v>5</v>
      </c>
    </row>
    <row r="79" spans="2:22">
      <c r="B79" s="170" t="s">
        <v>696</v>
      </c>
      <c r="C79" s="134">
        <v>1</v>
      </c>
      <c r="D79" s="62">
        <v>202.5</v>
      </c>
      <c r="E79" s="58"/>
      <c r="F79" s="58"/>
      <c r="G79" s="58"/>
      <c r="H79" s="58"/>
      <c r="I79" s="58"/>
      <c r="J79" s="58"/>
      <c r="K79" s="58"/>
      <c r="L79" s="58"/>
      <c r="M79" s="58"/>
      <c r="N79" s="58"/>
      <c r="O79" s="58"/>
      <c r="P79" s="216">
        <f>ROUNDUP((Tabelle13[[#This Row],[Spalte12]]*1.05)/0.25,0)*0.25</f>
        <v>212.75</v>
      </c>
      <c r="Q79" s="58"/>
      <c r="R79" s="58"/>
      <c r="S79" s="220">
        <f>SUM(Tabelle13[[#This Row],[Spalte13]:[Spalte113]],Tabelle13[[#This Row],[Spalte117]:[Spalte118]])*Tabelle13[[#This Row],[Spalte2]]</f>
        <v>0</v>
      </c>
      <c r="T79" s="216">
        <f>SUM(Tabelle13[[#This Row],[Spalte13]:[Spalte113]])*Tabelle13[[#This Row],[Spalte12]]+SUM(Tabelle13[[#This Row],[Spalte117]:[Spalte118]])*Tabelle13[[#This Row],[Spalte114]]</f>
        <v>0</v>
      </c>
      <c r="U79" s="59" t="s">
        <v>697</v>
      </c>
      <c r="V79" s="128">
        <v>5</v>
      </c>
    </row>
    <row r="80" spans="2:22">
      <c r="B80" s="170" t="s">
        <v>698</v>
      </c>
      <c r="C80" s="134">
        <v>1</v>
      </c>
      <c r="D80" s="62">
        <v>210</v>
      </c>
      <c r="E80" s="58"/>
      <c r="F80" s="58"/>
      <c r="G80" s="58"/>
      <c r="H80" s="58"/>
      <c r="I80" s="58"/>
      <c r="J80" s="58"/>
      <c r="K80" s="58"/>
      <c r="L80" s="58"/>
      <c r="M80" s="58"/>
      <c r="N80" s="58"/>
      <c r="O80" s="58"/>
      <c r="P80" s="216">
        <f>ROUNDUP((Tabelle13[[#This Row],[Spalte12]]*1.05)/0.25,0)*0.25</f>
        <v>220.5</v>
      </c>
      <c r="Q80" s="58"/>
      <c r="R80" s="58"/>
      <c r="S80" s="220">
        <f>SUM(Tabelle13[[#This Row],[Spalte13]:[Spalte113]],Tabelle13[[#This Row],[Spalte117]:[Spalte118]])*Tabelle13[[#This Row],[Spalte2]]</f>
        <v>0</v>
      </c>
      <c r="T80" s="216">
        <f>SUM(Tabelle13[[#This Row],[Spalte13]:[Spalte113]])*Tabelle13[[#This Row],[Spalte12]]+SUM(Tabelle13[[#This Row],[Spalte117]:[Spalte118]])*Tabelle13[[#This Row],[Spalte114]]</f>
        <v>0</v>
      </c>
      <c r="U80" s="59" t="s">
        <v>699</v>
      </c>
      <c r="V80" s="60">
        <v>5.375</v>
      </c>
    </row>
    <row r="81" spans="1:22">
      <c r="B81" s="170" t="s">
        <v>700</v>
      </c>
      <c r="C81" s="134">
        <v>1</v>
      </c>
      <c r="D81" s="62">
        <v>210</v>
      </c>
      <c r="E81" s="58"/>
      <c r="F81" s="58"/>
      <c r="G81" s="58"/>
      <c r="H81" s="58"/>
      <c r="I81" s="58"/>
      <c r="J81" s="58"/>
      <c r="K81" s="58"/>
      <c r="L81" s="58"/>
      <c r="M81" s="58"/>
      <c r="N81" s="58"/>
      <c r="O81" s="58"/>
      <c r="P81" s="216">
        <f>ROUNDUP((Tabelle13[[#This Row],[Spalte12]]*1.05)/0.25,0)*0.25</f>
        <v>220.5</v>
      </c>
      <c r="Q81" s="58"/>
      <c r="R81" s="58"/>
      <c r="S81" s="220">
        <f>SUM(Tabelle13[[#This Row],[Spalte13]:[Spalte113]],Tabelle13[[#This Row],[Spalte117]:[Spalte118]])*Tabelle13[[#This Row],[Spalte2]]</f>
        <v>0</v>
      </c>
      <c r="T81" s="216">
        <f>SUM(Tabelle13[[#This Row],[Spalte13]:[Spalte113]])*Tabelle13[[#This Row],[Spalte12]]+SUM(Tabelle13[[#This Row],[Spalte117]:[Spalte118]])*Tabelle13[[#This Row],[Spalte114]]</f>
        <v>0</v>
      </c>
      <c r="U81" s="59" t="s">
        <v>701</v>
      </c>
      <c r="V81" s="128">
        <v>5.375</v>
      </c>
    </row>
    <row r="82" spans="1:22">
      <c r="B82" s="170" t="s">
        <v>702</v>
      </c>
      <c r="C82" s="134">
        <v>1</v>
      </c>
      <c r="D82" s="62">
        <v>437.5</v>
      </c>
      <c r="E82" s="58"/>
      <c r="F82" s="58"/>
      <c r="G82" s="58"/>
      <c r="H82" s="58"/>
      <c r="I82" s="58"/>
      <c r="J82" s="58"/>
      <c r="K82" s="58"/>
      <c r="L82" s="58"/>
      <c r="M82" s="58"/>
      <c r="N82" s="58"/>
      <c r="O82" s="58"/>
      <c r="P82" s="216">
        <f>ROUNDUP((Tabelle13[[#This Row],[Spalte12]]*1.05)/0.25,0)*0.25</f>
        <v>459.5</v>
      </c>
      <c r="Q82" s="58"/>
      <c r="R82" s="58"/>
      <c r="S82" s="220">
        <f>SUM(Tabelle13[[#This Row],[Spalte13]:[Spalte113]],Tabelle13[[#This Row],[Spalte117]:[Spalte118]])*Tabelle13[[#This Row],[Spalte2]]</f>
        <v>0</v>
      </c>
      <c r="T82" s="216">
        <f>SUM(Tabelle13[[#This Row],[Spalte13]:[Spalte113]])*Tabelle13[[#This Row],[Spalte12]]+SUM(Tabelle13[[#This Row],[Spalte117]:[Spalte118]])*Tabelle13[[#This Row],[Spalte114]]</f>
        <v>0</v>
      </c>
      <c r="U82" s="59" t="s">
        <v>703</v>
      </c>
      <c r="V82" s="60">
        <v>12.625</v>
      </c>
    </row>
    <row r="83" spans="1:22">
      <c r="B83" s="170" t="s">
        <v>704</v>
      </c>
      <c r="C83" s="134">
        <v>1</v>
      </c>
      <c r="D83" s="62">
        <v>437.5</v>
      </c>
      <c r="E83" s="58"/>
      <c r="F83" s="58"/>
      <c r="G83" s="58"/>
      <c r="H83" s="58"/>
      <c r="I83" s="58"/>
      <c r="J83" s="58"/>
      <c r="K83" s="58"/>
      <c r="L83" s="58"/>
      <c r="M83" s="58"/>
      <c r="N83" s="58"/>
      <c r="O83" s="58"/>
      <c r="P83" s="216">
        <f>ROUNDUP((Tabelle13[[#This Row],[Spalte12]]*1.05)/0.25,0)*0.25</f>
        <v>459.5</v>
      </c>
      <c r="Q83" s="58"/>
      <c r="R83" s="58"/>
      <c r="S83" s="220">
        <f>SUM(Tabelle13[[#This Row],[Spalte13]:[Spalte113]],Tabelle13[[#This Row],[Spalte117]:[Spalte118]])*Tabelle13[[#This Row],[Spalte2]]</f>
        <v>0</v>
      </c>
      <c r="T83" s="216">
        <f>SUM(Tabelle13[[#This Row],[Spalte13]:[Spalte113]])*Tabelle13[[#This Row],[Spalte12]]+SUM(Tabelle13[[#This Row],[Spalte117]:[Spalte118]])*Tabelle13[[#This Row],[Spalte114]]</f>
        <v>0</v>
      </c>
      <c r="U83" s="59" t="s">
        <v>705</v>
      </c>
      <c r="V83" s="128">
        <v>12.625</v>
      </c>
    </row>
    <row r="84" spans="1:22">
      <c r="B84" s="170" t="s">
        <v>706</v>
      </c>
      <c r="C84" s="134">
        <v>1</v>
      </c>
      <c r="D84" s="62">
        <v>460</v>
      </c>
      <c r="E84" s="58"/>
      <c r="F84" s="58"/>
      <c r="G84" s="58"/>
      <c r="H84" s="58"/>
      <c r="I84" s="58"/>
      <c r="J84" s="58"/>
      <c r="K84" s="58"/>
      <c r="L84" s="58"/>
      <c r="M84" s="58"/>
      <c r="N84" s="58"/>
      <c r="O84" s="58"/>
      <c r="P84" s="216">
        <f>ROUNDUP((Tabelle13[[#This Row],[Spalte12]]*1.05)/0.25,0)*0.25</f>
        <v>483</v>
      </c>
      <c r="Q84" s="58"/>
      <c r="R84" s="58"/>
      <c r="S84" s="220">
        <f>SUM(Tabelle13[[#This Row],[Spalte13]:[Spalte113]],Tabelle13[[#This Row],[Spalte117]:[Spalte118]])*Tabelle13[[#This Row],[Spalte2]]</f>
        <v>0</v>
      </c>
      <c r="T84" s="216">
        <f>SUM(Tabelle13[[#This Row],[Spalte13]:[Spalte113]])*Tabelle13[[#This Row],[Spalte12]]+SUM(Tabelle13[[#This Row],[Spalte117]:[Spalte118]])*Tabelle13[[#This Row],[Spalte114]]</f>
        <v>0</v>
      </c>
      <c r="U84" s="59" t="s">
        <v>707</v>
      </c>
      <c r="V84" s="60">
        <v>13.750000000000002</v>
      </c>
    </row>
    <row r="85" spans="1:22">
      <c r="B85" s="170" t="s">
        <v>708</v>
      </c>
      <c r="C85" s="134">
        <v>1</v>
      </c>
      <c r="D85" s="62">
        <v>460</v>
      </c>
      <c r="E85" s="58"/>
      <c r="F85" s="58"/>
      <c r="G85" s="58"/>
      <c r="H85" s="58"/>
      <c r="I85" s="58"/>
      <c r="J85" s="58"/>
      <c r="K85" s="58"/>
      <c r="L85" s="58"/>
      <c r="M85" s="58"/>
      <c r="N85" s="58"/>
      <c r="O85" s="58"/>
      <c r="P85" s="216">
        <f>ROUNDUP((Tabelle13[[#This Row],[Spalte12]]*1.05)/0.25,0)*0.25</f>
        <v>483</v>
      </c>
      <c r="Q85" s="58"/>
      <c r="R85" s="58"/>
      <c r="S85" s="220">
        <f>SUM(Tabelle13[[#This Row],[Spalte13]:[Spalte113]],Tabelle13[[#This Row],[Spalte117]:[Spalte118]])*Tabelle13[[#This Row],[Spalte2]]</f>
        <v>0</v>
      </c>
      <c r="T85" s="216">
        <f>SUM(Tabelle13[[#This Row],[Spalte13]:[Spalte113]])*Tabelle13[[#This Row],[Spalte12]]+SUM(Tabelle13[[#This Row],[Spalte117]:[Spalte118]])*Tabelle13[[#This Row],[Spalte114]]</f>
        <v>0</v>
      </c>
      <c r="U85" s="59" t="s">
        <v>709</v>
      </c>
      <c r="V85" s="128">
        <v>13.750000000000002</v>
      </c>
    </row>
    <row r="86" spans="1:22">
      <c r="B86" s="170" t="s">
        <v>710</v>
      </c>
      <c r="C86" s="134">
        <v>1</v>
      </c>
      <c r="D86" s="62">
        <v>485</v>
      </c>
      <c r="E86" s="58"/>
      <c r="F86" s="58"/>
      <c r="G86" s="58"/>
      <c r="H86" s="58"/>
      <c r="I86" s="58"/>
      <c r="J86" s="58"/>
      <c r="K86" s="58"/>
      <c r="L86" s="58"/>
      <c r="M86" s="58"/>
      <c r="N86" s="58"/>
      <c r="O86" s="58"/>
      <c r="P86" s="216">
        <f>ROUNDUP((Tabelle13[[#This Row],[Spalte12]]*1.05)/0.25,0)*0.25</f>
        <v>509.25</v>
      </c>
      <c r="Q86" s="58"/>
      <c r="R86" s="58"/>
      <c r="S86" s="220">
        <f>SUM(Tabelle13[[#This Row],[Spalte13]:[Spalte113]],Tabelle13[[#This Row],[Spalte117]:[Spalte118]])*Tabelle13[[#This Row],[Spalte2]]</f>
        <v>0</v>
      </c>
      <c r="T86" s="216">
        <f>SUM(Tabelle13[[#This Row],[Spalte13]:[Spalte113]])*Tabelle13[[#This Row],[Spalte12]]+SUM(Tabelle13[[#This Row],[Spalte117]:[Spalte118]])*Tabelle13[[#This Row],[Spalte114]]</f>
        <v>0</v>
      </c>
      <c r="U86" s="59" t="s">
        <v>711</v>
      </c>
      <c r="V86" s="60">
        <v>15</v>
      </c>
    </row>
    <row r="87" spans="1:22">
      <c r="A87" s="169"/>
      <c r="B87" s="170" t="s">
        <v>712</v>
      </c>
      <c r="C87" s="134">
        <v>1</v>
      </c>
      <c r="D87" s="62">
        <v>485</v>
      </c>
      <c r="E87" s="58"/>
      <c r="F87" s="58"/>
      <c r="G87" s="58"/>
      <c r="H87" s="58"/>
      <c r="I87" s="58"/>
      <c r="J87" s="58"/>
      <c r="K87" s="58"/>
      <c r="L87" s="58"/>
      <c r="M87" s="58"/>
      <c r="N87" s="58"/>
      <c r="O87" s="58"/>
      <c r="P87" s="216">
        <f>ROUNDUP((Tabelle13[[#This Row],[Spalte12]]*1.05)/0.25,0)*0.25</f>
        <v>509.25</v>
      </c>
      <c r="Q87" s="58"/>
      <c r="R87" s="58"/>
      <c r="S87" s="220">
        <f>SUM(Tabelle13[[#This Row],[Spalte13]:[Spalte113]],Tabelle13[[#This Row],[Spalte117]:[Spalte118]])*Tabelle13[[#This Row],[Spalte2]]</f>
        <v>0</v>
      </c>
      <c r="T87" s="216">
        <f>SUM(Tabelle13[[#This Row],[Spalte13]:[Spalte113]])*Tabelle13[[#This Row],[Spalte12]]+SUM(Tabelle13[[#This Row],[Spalte117]:[Spalte118]])*Tabelle13[[#This Row],[Spalte114]]</f>
        <v>0</v>
      </c>
      <c r="U87" s="59" t="s">
        <v>713</v>
      </c>
      <c r="V87" s="128">
        <v>15</v>
      </c>
    </row>
    <row r="88" spans="1:22">
      <c r="A88" s="169"/>
      <c r="B88" s="170" t="s">
        <v>714</v>
      </c>
      <c r="C88" s="134">
        <v>1</v>
      </c>
      <c r="D88" s="62">
        <v>95</v>
      </c>
      <c r="E88" s="58"/>
      <c r="F88" s="58"/>
      <c r="G88" s="58"/>
      <c r="H88" s="58"/>
      <c r="I88" s="58"/>
      <c r="J88" s="58"/>
      <c r="K88" s="58"/>
      <c r="L88" s="58"/>
      <c r="M88" s="58"/>
      <c r="N88" s="58"/>
      <c r="O88" s="58"/>
      <c r="P88" s="216">
        <f>ROUNDUP((Tabelle13[[#This Row],[Spalte12]]*1.05)/0.25,0)*0.25</f>
        <v>99.75</v>
      </c>
      <c r="Q88" s="58"/>
      <c r="R88" s="58"/>
      <c r="S88" s="220">
        <f>SUM(Tabelle13[[#This Row],[Spalte13]:[Spalte113]],Tabelle13[[#This Row],[Spalte117]:[Spalte118]])*Tabelle13[[#This Row],[Spalte2]]</f>
        <v>0</v>
      </c>
      <c r="T88" s="216">
        <f>SUM(Tabelle13[[#This Row],[Spalte13]:[Spalte113]])*Tabelle13[[#This Row],[Spalte12]]+SUM(Tabelle13[[#This Row],[Spalte117]:[Spalte118]])*Tabelle13[[#This Row],[Spalte114]]</f>
        <v>0</v>
      </c>
      <c r="U88" s="59" t="s">
        <v>715</v>
      </c>
      <c r="V88" s="60">
        <v>1.4749999999999999</v>
      </c>
    </row>
    <row r="89" spans="1:22">
      <c r="A89" s="169"/>
      <c r="B89" s="170" t="s">
        <v>716</v>
      </c>
      <c r="C89" s="134">
        <v>1</v>
      </c>
      <c r="D89" s="62">
        <v>95</v>
      </c>
      <c r="E89" s="58"/>
      <c r="F89" s="58"/>
      <c r="G89" s="58"/>
      <c r="H89" s="58"/>
      <c r="I89" s="58"/>
      <c r="J89" s="58"/>
      <c r="K89" s="58"/>
      <c r="L89" s="58"/>
      <c r="M89" s="58"/>
      <c r="N89" s="58"/>
      <c r="O89" s="58"/>
      <c r="P89" s="216">
        <f>ROUNDUP((Tabelle13[[#This Row],[Spalte12]]*1.05)/0.25,0)*0.25</f>
        <v>99.75</v>
      </c>
      <c r="Q89" s="58"/>
      <c r="R89" s="58"/>
      <c r="S89" s="220">
        <f>SUM(Tabelle13[[#This Row],[Spalte13]:[Spalte113]],Tabelle13[[#This Row],[Spalte117]:[Spalte118]])*Tabelle13[[#This Row],[Spalte2]]</f>
        <v>0</v>
      </c>
      <c r="T89" s="216">
        <f>SUM(Tabelle13[[#This Row],[Spalte13]:[Spalte113]])*Tabelle13[[#This Row],[Spalte12]]+SUM(Tabelle13[[#This Row],[Spalte117]:[Spalte118]])*Tabelle13[[#This Row],[Spalte114]]</f>
        <v>0</v>
      </c>
      <c r="U89" s="59" t="s">
        <v>717</v>
      </c>
      <c r="V89" s="128">
        <v>1.4749999999999999</v>
      </c>
    </row>
    <row r="90" spans="1:22">
      <c r="A90" s="169"/>
      <c r="B90" s="170" t="s">
        <v>718</v>
      </c>
      <c r="C90" s="134">
        <v>1</v>
      </c>
      <c r="D90" s="62">
        <v>220</v>
      </c>
      <c r="E90" s="58"/>
      <c r="F90" s="58"/>
      <c r="G90" s="58"/>
      <c r="H90" s="58"/>
      <c r="I90" s="58"/>
      <c r="J90" s="58"/>
      <c r="K90" s="58"/>
      <c r="L90" s="58"/>
      <c r="M90" s="58"/>
      <c r="N90" s="58"/>
      <c r="O90" s="58"/>
      <c r="P90" s="216">
        <f>ROUNDUP((Tabelle13[[#This Row],[Spalte12]]*1.05)/0.25,0)*0.25</f>
        <v>231</v>
      </c>
      <c r="Q90" s="58"/>
      <c r="R90" s="58"/>
      <c r="S90" s="220">
        <f>SUM(Tabelle13[[#This Row],[Spalte13]:[Spalte113]],Tabelle13[[#This Row],[Spalte117]:[Spalte118]])*Tabelle13[[#This Row],[Spalte2]]</f>
        <v>0</v>
      </c>
      <c r="T90" s="216">
        <f>SUM(Tabelle13[[#This Row],[Spalte13]:[Spalte113]])*Tabelle13[[#This Row],[Spalte12]]+SUM(Tabelle13[[#This Row],[Spalte117]:[Spalte118]])*Tabelle13[[#This Row],[Spalte114]]</f>
        <v>0</v>
      </c>
      <c r="U90" s="59" t="s">
        <v>719</v>
      </c>
      <c r="V90" s="60">
        <v>5.375</v>
      </c>
    </row>
    <row r="91" spans="1:22">
      <c r="A91" s="169"/>
      <c r="B91" s="170" t="s">
        <v>720</v>
      </c>
      <c r="C91" s="134">
        <v>1</v>
      </c>
      <c r="D91" s="62">
        <v>220</v>
      </c>
      <c r="E91" s="58"/>
      <c r="F91" s="58"/>
      <c r="G91" s="58"/>
      <c r="H91" s="58"/>
      <c r="I91" s="58"/>
      <c r="J91" s="58"/>
      <c r="K91" s="58"/>
      <c r="L91" s="58"/>
      <c r="M91" s="58"/>
      <c r="N91" s="58"/>
      <c r="O91" s="58"/>
      <c r="P91" s="216">
        <f>ROUNDUP((Tabelle13[[#This Row],[Spalte12]]*1.05)/0.25,0)*0.25</f>
        <v>231</v>
      </c>
      <c r="Q91" s="58"/>
      <c r="R91" s="58"/>
      <c r="S91" s="220">
        <f>SUM(Tabelle13[[#This Row],[Spalte13]:[Spalte113]],Tabelle13[[#This Row],[Spalte117]:[Spalte118]])*Tabelle13[[#This Row],[Spalte2]]</f>
        <v>0</v>
      </c>
      <c r="T91" s="216">
        <f>SUM(Tabelle13[[#This Row],[Spalte13]:[Spalte113]])*Tabelle13[[#This Row],[Spalte12]]+SUM(Tabelle13[[#This Row],[Spalte117]:[Spalte118]])*Tabelle13[[#This Row],[Spalte114]]</f>
        <v>0</v>
      </c>
      <c r="U91" s="59" t="s">
        <v>721</v>
      </c>
      <c r="V91" s="128">
        <v>5.375</v>
      </c>
    </row>
    <row r="92" spans="1:22">
      <c r="A92" s="169"/>
      <c r="B92" s="170" t="s">
        <v>722</v>
      </c>
      <c r="C92" s="134">
        <v>1</v>
      </c>
      <c r="D92" s="62">
        <v>425</v>
      </c>
      <c r="E92" s="58"/>
      <c r="F92" s="58"/>
      <c r="G92" s="58"/>
      <c r="H92" s="58"/>
      <c r="I92" s="58"/>
      <c r="J92" s="58"/>
      <c r="K92" s="58"/>
      <c r="L92" s="58"/>
      <c r="M92" s="58"/>
      <c r="N92" s="58"/>
      <c r="O92" s="58"/>
      <c r="P92" s="216">
        <f>ROUNDUP((Tabelle13[[#This Row],[Spalte12]]*1.05)/0.25,0)*0.25</f>
        <v>446.25</v>
      </c>
      <c r="Q92" s="58"/>
      <c r="R92" s="58"/>
      <c r="S92" s="220">
        <f>SUM(Tabelle13[[#This Row],[Spalte13]:[Spalte113]],Tabelle13[[#This Row],[Spalte117]:[Spalte118]])*Tabelle13[[#This Row],[Spalte2]]</f>
        <v>0</v>
      </c>
      <c r="T92" s="216">
        <f>SUM(Tabelle13[[#This Row],[Spalte13]:[Spalte113]])*Tabelle13[[#This Row],[Spalte12]]+SUM(Tabelle13[[#This Row],[Spalte117]:[Spalte118]])*Tabelle13[[#This Row],[Spalte114]]</f>
        <v>0</v>
      </c>
      <c r="U92" s="59" t="s">
        <v>723</v>
      </c>
      <c r="V92" s="60">
        <v>12.537500000000001</v>
      </c>
    </row>
    <row r="93" spans="1:22">
      <c r="A93" s="169"/>
      <c r="B93" s="170" t="s">
        <v>724</v>
      </c>
      <c r="C93" s="134">
        <v>1</v>
      </c>
      <c r="D93" s="62">
        <v>425</v>
      </c>
      <c r="E93" s="58"/>
      <c r="F93" s="58"/>
      <c r="G93" s="58"/>
      <c r="H93" s="58"/>
      <c r="I93" s="58"/>
      <c r="J93" s="58"/>
      <c r="K93" s="58"/>
      <c r="L93" s="58"/>
      <c r="M93" s="58"/>
      <c r="N93" s="58"/>
      <c r="O93" s="58"/>
      <c r="P93" s="216">
        <f>ROUNDUP((Tabelle13[[#This Row],[Spalte12]]*1.05)/0.25,0)*0.25</f>
        <v>446.25</v>
      </c>
      <c r="Q93" s="58"/>
      <c r="R93" s="58"/>
      <c r="S93" s="220">
        <f>SUM(Tabelle13[[#This Row],[Spalte13]:[Spalte113]],Tabelle13[[#This Row],[Spalte117]:[Spalte118]])*Tabelle13[[#This Row],[Spalte2]]</f>
        <v>0</v>
      </c>
      <c r="T93" s="216">
        <f>SUM(Tabelle13[[#This Row],[Spalte13]:[Spalte113]])*Tabelle13[[#This Row],[Spalte12]]+SUM(Tabelle13[[#This Row],[Spalte117]:[Spalte118]])*Tabelle13[[#This Row],[Spalte114]]</f>
        <v>0</v>
      </c>
      <c r="U93" s="59" t="s">
        <v>725</v>
      </c>
      <c r="V93" s="128">
        <v>12.537500000000001</v>
      </c>
    </row>
    <row r="94" spans="1:22">
      <c r="A94" s="169"/>
      <c r="B94" s="170" t="s">
        <v>726</v>
      </c>
      <c r="C94" s="134">
        <v>1</v>
      </c>
      <c r="D94" s="62">
        <v>812.5</v>
      </c>
      <c r="E94" s="58"/>
      <c r="F94" s="58"/>
      <c r="G94" s="58"/>
      <c r="H94" s="58"/>
      <c r="I94" s="58"/>
      <c r="J94" s="58"/>
      <c r="K94" s="58"/>
      <c r="L94" s="58"/>
      <c r="M94" s="58"/>
      <c r="N94" s="58"/>
      <c r="O94" s="58"/>
      <c r="P94" s="216">
        <f>ROUNDUP((Tabelle13[[#This Row],[Spalte12]]*1.05)/0.25,0)*0.25</f>
        <v>853.25</v>
      </c>
      <c r="Q94" s="58"/>
      <c r="R94" s="58"/>
      <c r="S94" s="220">
        <f>SUM(Tabelle13[[#This Row],[Spalte13]:[Spalte113]],Tabelle13[[#This Row],[Spalte117]:[Spalte118]])*Tabelle13[[#This Row],[Spalte2]]</f>
        <v>0</v>
      </c>
      <c r="T94" s="216">
        <f>SUM(Tabelle13[[#This Row],[Spalte13]:[Spalte113]])*Tabelle13[[#This Row],[Spalte12]]+SUM(Tabelle13[[#This Row],[Spalte117]:[Spalte118]])*Tabelle13[[#This Row],[Spalte114]]</f>
        <v>0</v>
      </c>
      <c r="U94" s="59" t="s">
        <v>727</v>
      </c>
      <c r="V94" s="60">
        <v>26.5625</v>
      </c>
    </row>
    <row r="95" spans="1:22">
      <c r="A95" s="173"/>
      <c r="B95" s="170" t="s">
        <v>728</v>
      </c>
      <c r="C95" s="134">
        <v>1</v>
      </c>
      <c r="D95" s="62">
        <v>812.5</v>
      </c>
      <c r="E95" s="58"/>
      <c r="F95" s="58"/>
      <c r="G95" s="58"/>
      <c r="H95" s="58"/>
      <c r="I95" s="58"/>
      <c r="J95" s="58"/>
      <c r="K95" s="58"/>
      <c r="L95" s="58"/>
      <c r="M95" s="58"/>
      <c r="N95" s="58"/>
      <c r="O95" s="58"/>
      <c r="P95" s="216">
        <f>ROUNDUP((Tabelle13[[#This Row],[Spalte12]]*1.05)/0.25,0)*0.25</f>
        <v>853.25</v>
      </c>
      <c r="Q95" s="58"/>
      <c r="R95" s="58"/>
      <c r="S95" s="220">
        <f>SUM(Tabelle13[[#This Row],[Spalte13]:[Spalte113]],Tabelle13[[#This Row],[Spalte117]:[Spalte118]])*Tabelle13[[#This Row],[Spalte2]]</f>
        <v>0</v>
      </c>
      <c r="T95" s="216">
        <f>SUM(Tabelle13[[#This Row],[Spalte13]:[Spalte113]])*Tabelle13[[#This Row],[Spalte12]]+SUM(Tabelle13[[#This Row],[Spalte117]:[Spalte118]])*Tabelle13[[#This Row],[Spalte114]]</f>
        <v>0</v>
      </c>
      <c r="U95" s="59" t="s">
        <v>729</v>
      </c>
      <c r="V95" s="128">
        <v>26.5625</v>
      </c>
    </row>
    <row r="96" spans="1:22">
      <c r="A96" s="173"/>
      <c r="B96" s="170" t="s">
        <v>730</v>
      </c>
      <c r="C96" s="134">
        <v>1</v>
      </c>
      <c r="D96" s="62">
        <v>505</v>
      </c>
      <c r="E96" s="58"/>
      <c r="F96" s="58"/>
      <c r="G96" s="58"/>
      <c r="H96" s="58"/>
      <c r="I96" s="58"/>
      <c r="J96" s="58"/>
      <c r="K96" s="58"/>
      <c r="L96" s="58"/>
      <c r="M96" s="58"/>
      <c r="N96" s="58"/>
      <c r="O96" s="58"/>
      <c r="P96" s="216">
        <f>ROUNDUP((Tabelle13[[#This Row],[Spalte12]]*1.05)/0.25,0)*0.25</f>
        <v>530.25</v>
      </c>
      <c r="Q96" s="58"/>
      <c r="R96" s="58"/>
      <c r="S96" s="220">
        <f>SUM(Tabelle13[[#This Row],[Spalte13]:[Spalte113]],Tabelle13[[#This Row],[Spalte117]:[Spalte118]])*Tabelle13[[#This Row],[Spalte2]]</f>
        <v>0</v>
      </c>
      <c r="T96" s="216">
        <f>SUM(Tabelle13[[#This Row],[Spalte13]:[Spalte113]])*Tabelle13[[#This Row],[Spalte12]]+SUM(Tabelle13[[#This Row],[Spalte117]:[Spalte118]])*Tabelle13[[#This Row],[Spalte114]]</f>
        <v>0</v>
      </c>
      <c r="U96" s="59" t="s">
        <v>731</v>
      </c>
      <c r="V96" s="60">
        <v>8.36</v>
      </c>
    </row>
    <row r="97" spans="1:22">
      <c r="A97" s="173"/>
      <c r="B97" s="170" t="s">
        <v>732</v>
      </c>
      <c r="C97" s="134">
        <v>1</v>
      </c>
      <c r="D97" s="62">
        <v>485</v>
      </c>
      <c r="E97" s="58"/>
      <c r="F97" s="58"/>
      <c r="G97" s="58"/>
      <c r="H97" s="58"/>
      <c r="I97" s="58"/>
      <c r="J97" s="58"/>
      <c r="K97" s="58"/>
      <c r="L97" s="58"/>
      <c r="M97" s="58"/>
      <c r="N97" s="58"/>
      <c r="O97" s="58"/>
      <c r="P97" s="216">
        <f>ROUNDUP((Tabelle13[[#This Row],[Spalte12]]*1.05)/0.25,0)*0.25</f>
        <v>509.25</v>
      </c>
      <c r="Q97" s="58"/>
      <c r="R97" s="58"/>
      <c r="S97" s="220">
        <f>SUM(Tabelle13[[#This Row],[Spalte13]:[Spalte113]],Tabelle13[[#This Row],[Spalte117]:[Spalte118]])*Tabelle13[[#This Row],[Spalte2]]</f>
        <v>0</v>
      </c>
      <c r="T97" s="216">
        <f>SUM(Tabelle13[[#This Row],[Spalte13]:[Spalte113]])*Tabelle13[[#This Row],[Spalte12]]+SUM(Tabelle13[[#This Row],[Spalte117]:[Spalte118]])*Tabelle13[[#This Row],[Spalte114]]</f>
        <v>0</v>
      </c>
      <c r="U97" s="59" t="s">
        <v>733</v>
      </c>
      <c r="V97" s="128">
        <v>7.6999999999999993</v>
      </c>
    </row>
    <row r="98" spans="1:22">
      <c r="A98" s="173"/>
      <c r="B98" s="170" t="s">
        <v>734</v>
      </c>
      <c r="C98" s="134">
        <v>1</v>
      </c>
      <c r="D98" s="62">
        <v>300</v>
      </c>
      <c r="E98" s="58"/>
      <c r="F98" s="58"/>
      <c r="G98" s="58"/>
      <c r="H98" s="58"/>
      <c r="I98" s="58"/>
      <c r="J98" s="58"/>
      <c r="K98" s="58"/>
      <c r="L98" s="58"/>
      <c r="M98" s="58"/>
      <c r="N98" s="58"/>
      <c r="O98" s="58"/>
      <c r="P98" s="216">
        <f>ROUNDUP((Tabelle13[[#This Row],[Spalte12]]*1.05)/0.25,0)*0.25</f>
        <v>315</v>
      </c>
      <c r="Q98" s="58"/>
      <c r="R98" s="58"/>
      <c r="S98" s="220">
        <f>SUM(Tabelle13[[#This Row],[Spalte13]:[Spalte113]],Tabelle13[[#This Row],[Spalte117]:[Spalte118]])*Tabelle13[[#This Row],[Spalte2]]</f>
        <v>0</v>
      </c>
      <c r="T98" s="216">
        <f>SUM(Tabelle13[[#This Row],[Spalte13]:[Spalte113]])*Tabelle13[[#This Row],[Spalte12]]+SUM(Tabelle13[[#This Row],[Spalte117]:[Spalte118]])*Tabelle13[[#This Row],[Spalte114]]</f>
        <v>0</v>
      </c>
      <c r="U98" s="59" t="s">
        <v>735</v>
      </c>
      <c r="V98" s="60">
        <v>3.6300000000000003</v>
      </c>
    </row>
    <row r="99" spans="1:22">
      <c r="A99" s="173"/>
      <c r="B99" s="170" t="s">
        <v>736</v>
      </c>
      <c r="C99" s="134">
        <v>1</v>
      </c>
      <c r="D99" s="62">
        <v>300</v>
      </c>
      <c r="E99" s="58"/>
      <c r="F99" s="58"/>
      <c r="G99" s="58"/>
      <c r="H99" s="58"/>
      <c r="I99" s="58"/>
      <c r="J99" s="58"/>
      <c r="K99" s="58"/>
      <c r="L99" s="58"/>
      <c r="M99" s="58"/>
      <c r="N99" s="58"/>
      <c r="O99" s="58"/>
      <c r="P99" s="216">
        <f>ROUNDUP((Tabelle13[[#This Row],[Spalte12]]*1.05)/0.25,0)*0.25</f>
        <v>315</v>
      </c>
      <c r="Q99" s="58"/>
      <c r="R99" s="58"/>
      <c r="S99" s="220">
        <f>SUM(Tabelle13[[#This Row],[Spalte13]:[Spalte113]],Tabelle13[[#This Row],[Spalte117]:[Spalte118]])*Tabelle13[[#This Row],[Spalte2]]</f>
        <v>0</v>
      </c>
      <c r="T99" s="216">
        <f>SUM(Tabelle13[[#This Row],[Spalte13]:[Spalte113]])*Tabelle13[[#This Row],[Spalte12]]+SUM(Tabelle13[[#This Row],[Spalte117]:[Spalte118]])*Tabelle13[[#This Row],[Spalte114]]</f>
        <v>0</v>
      </c>
      <c r="U99" s="59" t="s">
        <v>737</v>
      </c>
      <c r="V99" s="128">
        <v>3.6300000000000003</v>
      </c>
    </row>
    <row r="100" spans="1:22">
      <c r="A100" s="173"/>
      <c r="B100" s="170" t="s">
        <v>738</v>
      </c>
      <c r="C100" s="134">
        <v>1</v>
      </c>
      <c r="D100" s="62">
        <v>307.5</v>
      </c>
      <c r="E100" s="58"/>
      <c r="F100" s="58"/>
      <c r="G100" s="58"/>
      <c r="H100" s="58"/>
      <c r="I100" s="58"/>
      <c r="J100" s="58"/>
      <c r="K100" s="58"/>
      <c r="L100" s="58"/>
      <c r="M100" s="58"/>
      <c r="N100" s="58"/>
      <c r="O100" s="58"/>
      <c r="P100" s="216">
        <f>ROUNDUP((Tabelle13[[#This Row],[Spalte12]]*1.05)/0.25,0)*0.25</f>
        <v>323</v>
      </c>
      <c r="Q100" s="58"/>
      <c r="R100" s="58"/>
      <c r="S100" s="220">
        <f>SUM(Tabelle13[[#This Row],[Spalte13]:[Spalte113]],Tabelle13[[#This Row],[Spalte117]:[Spalte118]])*Tabelle13[[#This Row],[Spalte2]]</f>
        <v>0</v>
      </c>
      <c r="T100" s="216">
        <f>SUM(Tabelle13[[#This Row],[Spalte13]:[Spalte113]])*Tabelle13[[#This Row],[Spalte12]]+SUM(Tabelle13[[#This Row],[Spalte117]:[Spalte118]])*Tabelle13[[#This Row],[Spalte114]]</f>
        <v>0</v>
      </c>
      <c r="U100" s="59" t="s">
        <v>739</v>
      </c>
      <c r="V100" s="60">
        <v>3.3</v>
      </c>
    </row>
    <row r="101" spans="1:22">
      <c r="A101" s="173"/>
      <c r="B101" s="170" t="s">
        <v>740</v>
      </c>
      <c r="C101" s="134">
        <v>1</v>
      </c>
      <c r="D101" s="62">
        <v>307.5</v>
      </c>
      <c r="E101" s="58"/>
      <c r="F101" s="58"/>
      <c r="G101" s="58"/>
      <c r="H101" s="58"/>
      <c r="I101" s="58"/>
      <c r="J101" s="58"/>
      <c r="K101" s="58"/>
      <c r="L101" s="58"/>
      <c r="M101" s="58"/>
      <c r="N101" s="58"/>
      <c r="O101" s="58"/>
      <c r="P101" s="216">
        <f>ROUNDUP((Tabelle13[[#This Row],[Spalte12]]*1.05)/0.25,0)*0.25</f>
        <v>323</v>
      </c>
      <c r="Q101" s="58"/>
      <c r="R101" s="58"/>
      <c r="S101" s="220">
        <f>SUM(Tabelle13[[#This Row],[Spalte13]:[Spalte113]],Tabelle13[[#This Row],[Spalte117]:[Spalte118]])*Tabelle13[[#This Row],[Spalte2]]</f>
        <v>0</v>
      </c>
      <c r="T101" s="216">
        <f>SUM(Tabelle13[[#This Row],[Spalte13]:[Spalte113]])*Tabelle13[[#This Row],[Spalte12]]+SUM(Tabelle13[[#This Row],[Spalte117]:[Spalte118]])*Tabelle13[[#This Row],[Spalte114]]</f>
        <v>0</v>
      </c>
      <c r="U101" s="59" t="s">
        <v>741</v>
      </c>
      <c r="V101" s="128">
        <v>3.3</v>
      </c>
    </row>
    <row r="102" spans="1:22">
      <c r="A102" s="173"/>
      <c r="B102" s="170" t="s">
        <v>742</v>
      </c>
      <c r="C102" s="134">
        <v>1</v>
      </c>
      <c r="D102" s="62">
        <v>160</v>
      </c>
      <c r="E102" s="58"/>
      <c r="F102" s="58"/>
      <c r="G102" s="58"/>
      <c r="H102" s="58"/>
      <c r="I102" s="58"/>
      <c r="J102" s="58"/>
      <c r="K102" s="58"/>
      <c r="L102" s="58"/>
      <c r="M102" s="58"/>
      <c r="N102" s="58"/>
      <c r="O102" s="58"/>
      <c r="P102" s="216">
        <f>ROUNDUP((Tabelle13[[#This Row],[Spalte12]]*1.05)/0.25,0)*0.25</f>
        <v>168</v>
      </c>
      <c r="Q102" s="58"/>
      <c r="R102" s="58"/>
      <c r="S102" s="220">
        <f>SUM(Tabelle13[[#This Row],[Spalte13]:[Spalte113]],Tabelle13[[#This Row],[Spalte117]:[Spalte118]])*Tabelle13[[#This Row],[Spalte2]]</f>
        <v>0</v>
      </c>
      <c r="T102" s="216">
        <f>SUM(Tabelle13[[#This Row],[Spalte13]:[Spalte113]])*Tabelle13[[#This Row],[Spalte12]]+SUM(Tabelle13[[#This Row],[Spalte117]:[Spalte118]])*Tabelle13[[#This Row],[Spalte114]]</f>
        <v>0</v>
      </c>
      <c r="U102" s="59" t="s">
        <v>743</v>
      </c>
      <c r="V102" s="60">
        <v>1.54</v>
      </c>
    </row>
    <row r="103" spans="1:22">
      <c r="A103" s="173"/>
      <c r="B103" s="170" t="s">
        <v>744</v>
      </c>
      <c r="C103" s="134">
        <v>1</v>
      </c>
      <c r="D103" s="62">
        <v>160</v>
      </c>
      <c r="E103" s="58"/>
      <c r="F103" s="58"/>
      <c r="G103" s="58"/>
      <c r="H103" s="58"/>
      <c r="I103" s="58"/>
      <c r="J103" s="58"/>
      <c r="K103" s="58"/>
      <c r="L103" s="58"/>
      <c r="M103" s="58"/>
      <c r="N103" s="58"/>
      <c r="O103" s="58"/>
      <c r="P103" s="216">
        <f>ROUNDUP((Tabelle13[[#This Row],[Spalte12]]*1.05)/0.25,0)*0.25</f>
        <v>168</v>
      </c>
      <c r="Q103" s="58"/>
      <c r="R103" s="58"/>
      <c r="S103" s="220">
        <f>SUM(Tabelle13[[#This Row],[Spalte13]:[Spalte113]],Tabelle13[[#This Row],[Spalte117]:[Spalte118]])*Tabelle13[[#This Row],[Spalte2]]</f>
        <v>0</v>
      </c>
      <c r="T103" s="216">
        <f>SUM(Tabelle13[[#This Row],[Spalte13]:[Spalte113]])*Tabelle13[[#This Row],[Spalte12]]+SUM(Tabelle13[[#This Row],[Spalte117]:[Spalte118]])*Tabelle13[[#This Row],[Spalte114]]</f>
        <v>0</v>
      </c>
      <c r="U103" s="59" t="s">
        <v>745</v>
      </c>
      <c r="V103" s="128">
        <v>1.54</v>
      </c>
    </row>
    <row r="104" spans="1:22">
      <c r="A104" s="173"/>
      <c r="B104" s="170" t="s">
        <v>746</v>
      </c>
      <c r="C104" s="134">
        <v>1</v>
      </c>
      <c r="D104" s="62">
        <v>162.5</v>
      </c>
      <c r="E104" s="58"/>
      <c r="F104" s="58"/>
      <c r="G104" s="58"/>
      <c r="H104" s="58"/>
      <c r="I104" s="58"/>
      <c r="J104" s="58"/>
      <c r="K104" s="58"/>
      <c r="L104" s="58"/>
      <c r="M104" s="58"/>
      <c r="N104" s="58"/>
      <c r="O104" s="58"/>
      <c r="P104" s="216">
        <f>ROUNDUP((Tabelle13[[#This Row],[Spalte12]]*1.05)/0.25,0)*0.25</f>
        <v>170.75</v>
      </c>
      <c r="Q104" s="58"/>
      <c r="R104" s="58"/>
      <c r="S104" s="220">
        <f>SUM(Tabelle13[[#This Row],[Spalte13]:[Spalte113]],Tabelle13[[#This Row],[Spalte117]:[Spalte118]])*Tabelle13[[#This Row],[Spalte2]]</f>
        <v>0</v>
      </c>
      <c r="T104" s="216">
        <f>SUM(Tabelle13[[#This Row],[Spalte13]:[Spalte113]])*Tabelle13[[#This Row],[Spalte12]]+SUM(Tabelle13[[#This Row],[Spalte117]:[Spalte118]])*Tabelle13[[#This Row],[Spalte114]]</f>
        <v>0</v>
      </c>
      <c r="U104" s="59" t="s">
        <v>747</v>
      </c>
      <c r="V104" s="60">
        <v>1.54</v>
      </c>
    </row>
    <row r="105" spans="1:22">
      <c r="B105" s="170" t="s">
        <v>748</v>
      </c>
      <c r="C105" s="134">
        <v>1</v>
      </c>
      <c r="D105" s="62">
        <v>162.5</v>
      </c>
      <c r="E105" s="58"/>
      <c r="F105" s="58"/>
      <c r="G105" s="58"/>
      <c r="H105" s="58"/>
      <c r="I105" s="58"/>
      <c r="J105" s="58"/>
      <c r="K105" s="58"/>
      <c r="L105" s="58"/>
      <c r="M105" s="58"/>
      <c r="N105" s="58"/>
      <c r="O105" s="58"/>
      <c r="P105" s="216">
        <f>ROUNDUP((Tabelle13[[#This Row],[Spalte12]]*1.05)/0.25,0)*0.25</f>
        <v>170.75</v>
      </c>
      <c r="Q105" s="58"/>
      <c r="R105" s="58"/>
      <c r="S105" s="220">
        <f>SUM(Tabelle13[[#This Row],[Spalte13]:[Spalte113]],Tabelle13[[#This Row],[Spalte117]:[Spalte118]])*Tabelle13[[#This Row],[Spalte2]]</f>
        <v>0</v>
      </c>
      <c r="T105" s="216">
        <f>SUM(Tabelle13[[#This Row],[Spalte13]:[Spalte113]])*Tabelle13[[#This Row],[Spalte12]]+SUM(Tabelle13[[#This Row],[Spalte117]:[Spalte118]])*Tabelle13[[#This Row],[Spalte114]]</f>
        <v>0</v>
      </c>
      <c r="U105" s="59" t="s">
        <v>749</v>
      </c>
      <c r="V105" s="128">
        <v>1.54</v>
      </c>
    </row>
    <row r="106" spans="1:22">
      <c r="B106" s="143" t="s">
        <v>750</v>
      </c>
      <c r="C106" s="4"/>
      <c r="D106" s="62"/>
      <c r="E106" s="5"/>
      <c r="F106" s="5"/>
      <c r="G106" s="5"/>
      <c r="H106" s="5"/>
      <c r="I106" s="5"/>
      <c r="J106" s="5"/>
      <c r="K106" s="5"/>
      <c r="L106" s="5"/>
      <c r="M106" s="5"/>
      <c r="N106" s="5"/>
      <c r="O106" s="5"/>
      <c r="P106" s="213"/>
      <c r="Q106" s="5"/>
      <c r="R106" s="5"/>
      <c r="S106" s="213"/>
      <c r="T106" s="213"/>
      <c r="U106" s="5"/>
      <c r="V106" s="5"/>
    </row>
    <row r="107" spans="1:22">
      <c r="B107" s="59" t="s">
        <v>751</v>
      </c>
      <c r="C107" s="134">
        <v>1</v>
      </c>
      <c r="D107" s="62">
        <v>245</v>
      </c>
      <c r="E107" s="58"/>
      <c r="F107" s="58"/>
      <c r="G107" s="58"/>
      <c r="H107" s="58"/>
      <c r="I107" s="58"/>
      <c r="J107" s="58"/>
      <c r="K107" s="58"/>
      <c r="L107" s="58"/>
      <c r="M107" s="58"/>
      <c r="N107" s="58"/>
      <c r="O107" s="58"/>
      <c r="P107" s="216">
        <f>ROUNDUP((Tabelle13[[#This Row],[Spalte12]]*1.05)/0.25,0)*0.25</f>
        <v>257.25</v>
      </c>
      <c r="Q107" s="58"/>
      <c r="R107" s="58"/>
      <c r="S107" s="220">
        <f>SUM(Tabelle13[[#This Row],[Spalte13]:[Spalte113]],Tabelle13[[#This Row],[Spalte117]:[Spalte118]])*Tabelle13[[#This Row],[Spalte2]]</f>
        <v>0</v>
      </c>
      <c r="T107" s="216">
        <f>SUM(Tabelle13[[#This Row],[Spalte13]:[Spalte113]])*Tabelle13[[#This Row],[Spalte12]]+SUM(Tabelle13[[#This Row],[Spalte117]:[Spalte118]])*Tabelle13[[#This Row],[Spalte114]]</f>
        <v>0</v>
      </c>
      <c r="U107" s="59" t="s">
        <v>752</v>
      </c>
      <c r="V107" s="60">
        <v>5.0670000000000002</v>
      </c>
    </row>
    <row r="108" spans="1:22">
      <c r="B108" s="59" t="s">
        <v>753</v>
      </c>
      <c r="C108" s="134">
        <v>1</v>
      </c>
      <c r="D108" s="62">
        <v>245</v>
      </c>
      <c r="E108" s="58"/>
      <c r="F108" s="58"/>
      <c r="G108" s="58"/>
      <c r="H108" s="58"/>
      <c r="I108" s="58"/>
      <c r="J108" s="58"/>
      <c r="K108" s="58"/>
      <c r="L108" s="58"/>
      <c r="M108" s="58"/>
      <c r="N108" s="58"/>
      <c r="O108" s="58"/>
      <c r="P108" s="216">
        <f>ROUNDUP((Tabelle13[[#This Row],[Spalte12]]*1.05)/0.25,0)*0.25</f>
        <v>257.25</v>
      </c>
      <c r="Q108" s="58"/>
      <c r="R108" s="58"/>
      <c r="S108" s="220">
        <f>SUM(Tabelle13[[#This Row],[Spalte13]:[Spalte113]],Tabelle13[[#This Row],[Spalte117]:[Spalte118]])*Tabelle13[[#This Row],[Spalte2]]</f>
        <v>0</v>
      </c>
      <c r="T108" s="216">
        <f>SUM(Tabelle13[[#This Row],[Spalte13]:[Spalte113]])*Tabelle13[[#This Row],[Spalte12]]+SUM(Tabelle13[[#This Row],[Spalte117]:[Spalte118]])*Tabelle13[[#This Row],[Spalte114]]</f>
        <v>0</v>
      </c>
      <c r="U108" s="59" t="s">
        <v>754</v>
      </c>
      <c r="V108" s="60">
        <v>5.0670000000000002</v>
      </c>
    </row>
    <row r="109" spans="1:22">
      <c r="B109" s="59" t="s">
        <v>755</v>
      </c>
      <c r="C109" s="134">
        <v>1</v>
      </c>
      <c r="D109" s="62">
        <v>247.5</v>
      </c>
      <c r="E109" s="58"/>
      <c r="F109" s="58"/>
      <c r="G109" s="58"/>
      <c r="H109" s="58"/>
      <c r="I109" s="58"/>
      <c r="J109" s="58"/>
      <c r="K109" s="58"/>
      <c r="L109" s="58"/>
      <c r="M109" s="58"/>
      <c r="N109" s="58"/>
      <c r="O109" s="58"/>
      <c r="P109" s="216">
        <f>ROUNDUP((Tabelle13[[#This Row],[Spalte12]]*1.05)/0.25,0)*0.25</f>
        <v>260</v>
      </c>
      <c r="Q109" s="58"/>
      <c r="R109" s="58"/>
      <c r="S109" s="220">
        <f>SUM(Tabelle13[[#This Row],[Spalte13]:[Spalte113]],Tabelle13[[#This Row],[Spalte117]:[Spalte118]])*Tabelle13[[#This Row],[Spalte2]]</f>
        <v>0</v>
      </c>
      <c r="T109" s="216">
        <f>SUM(Tabelle13[[#This Row],[Spalte13]:[Spalte113]])*Tabelle13[[#This Row],[Spalte12]]+SUM(Tabelle13[[#This Row],[Spalte117]:[Spalte118]])*Tabelle13[[#This Row],[Spalte114]]</f>
        <v>0</v>
      </c>
      <c r="U109" s="59" t="s">
        <v>756</v>
      </c>
      <c r="V109" s="60">
        <v>5.2370000000000001</v>
      </c>
    </row>
    <row r="110" spans="1:22">
      <c r="B110" s="59" t="s">
        <v>757</v>
      </c>
      <c r="C110" s="134">
        <v>1</v>
      </c>
      <c r="D110" s="62">
        <v>247.5</v>
      </c>
      <c r="E110" s="58"/>
      <c r="F110" s="58"/>
      <c r="G110" s="58"/>
      <c r="H110" s="58"/>
      <c r="I110" s="58"/>
      <c r="J110" s="58"/>
      <c r="K110" s="58"/>
      <c r="L110" s="58"/>
      <c r="M110" s="58"/>
      <c r="N110" s="58"/>
      <c r="O110" s="58"/>
      <c r="P110" s="216">
        <f>ROUNDUP((Tabelle13[[#This Row],[Spalte12]]*1.05)/0.25,0)*0.25</f>
        <v>260</v>
      </c>
      <c r="Q110" s="58"/>
      <c r="R110" s="58"/>
      <c r="S110" s="220">
        <f>SUM(Tabelle13[[#This Row],[Spalte13]:[Spalte113]],Tabelle13[[#This Row],[Spalte117]:[Spalte118]])*Tabelle13[[#This Row],[Spalte2]]</f>
        <v>0</v>
      </c>
      <c r="T110" s="216">
        <f>SUM(Tabelle13[[#This Row],[Spalte13]:[Spalte113]])*Tabelle13[[#This Row],[Spalte12]]+SUM(Tabelle13[[#This Row],[Spalte117]:[Spalte118]])*Tabelle13[[#This Row],[Spalte114]]</f>
        <v>0</v>
      </c>
      <c r="U110" s="59" t="s">
        <v>758</v>
      </c>
      <c r="V110" s="60">
        <v>5.2370000000000001</v>
      </c>
    </row>
    <row r="111" spans="1:22">
      <c r="B111" s="59" t="s">
        <v>759</v>
      </c>
      <c r="C111" s="134">
        <v>1</v>
      </c>
      <c r="D111" s="62">
        <v>250</v>
      </c>
      <c r="E111" s="58"/>
      <c r="F111" s="58"/>
      <c r="G111" s="58"/>
      <c r="H111" s="58"/>
      <c r="I111" s="58"/>
      <c r="J111" s="58"/>
      <c r="K111" s="58"/>
      <c r="L111" s="58"/>
      <c r="M111" s="58"/>
      <c r="N111" s="58"/>
      <c r="O111" s="58"/>
      <c r="P111" s="216">
        <f>ROUNDUP((Tabelle13[[#This Row],[Spalte12]]*1.05)/0.25,0)*0.25</f>
        <v>262.5</v>
      </c>
      <c r="Q111" s="58"/>
      <c r="R111" s="58"/>
      <c r="S111" s="220">
        <f>SUM(Tabelle13[[#This Row],[Spalte13]:[Spalte113]],Tabelle13[[#This Row],[Spalte117]:[Spalte118]])*Tabelle13[[#This Row],[Spalte2]]</f>
        <v>0</v>
      </c>
      <c r="T111" s="216">
        <f>SUM(Tabelle13[[#This Row],[Spalte13]:[Spalte113]])*Tabelle13[[#This Row],[Spalte12]]+SUM(Tabelle13[[#This Row],[Spalte117]:[Spalte118]])*Tabelle13[[#This Row],[Spalte114]]</f>
        <v>0</v>
      </c>
      <c r="U111" s="59" t="s">
        <v>760</v>
      </c>
      <c r="V111" s="60">
        <v>5.351</v>
      </c>
    </row>
    <row r="112" spans="1:22">
      <c r="B112" s="59" t="s">
        <v>761</v>
      </c>
      <c r="C112" s="134">
        <v>1</v>
      </c>
      <c r="D112" s="62">
        <v>250</v>
      </c>
      <c r="E112" s="58"/>
      <c r="F112" s="58"/>
      <c r="G112" s="58"/>
      <c r="H112" s="58"/>
      <c r="I112" s="58"/>
      <c r="J112" s="58"/>
      <c r="K112" s="58"/>
      <c r="L112" s="58"/>
      <c r="M112" s="58"/>
      <c r="N112" s="58"/>
      <c r="O112" s="58"/>
      <c r="P112" s="216">
        <f>ROUNDUP((Tabelle13[[#This Row],[Spalte12]]*1.05)/0.25,0)*0.25</f>
        <v>262.5</v>
      </c>
      <c r="Q112" s="58"/>
      <c r="R112" s="58"/>
      <c r="S112" s="220">
        <f>SUM(Tabelle13[[#This Row],[Spalte13]:[Spalte113]],Tabelle13[[#This Row],[Spalte117]:[Spalte118]])*Tabelle13[[#This Row],[Spalte2]]</f>
        <v>0</v>
      </c>
      <c r="T112" s="216">
        <f>SUM(Tabelle13[[#This Row],[Spalte13]:[Spalte113]])*Tabelle13[[#This Row],[Spalte12]]+SUM(Tabelle13[[#This Row],[Spalte117]:[Spalte118]])*Tabelle13[[#This Row],[Spalte114]]</f>
        <v>0</v>
      </c>
      <c r="U112" s="59" t="s">
        <v>762</v>
      </c>
      <c r="V112" s="60">
        <v>5.351</v>
      </c>
    </row>
    <row r="113" spans="1:22">
      <c r="B113" s="4" t="s">
        <v>763</v>
      </c>
      <c r="C113" s="4"/>
      <c r="D113" s="62"/>
      <c r="E113" s="5"/>
      <c r="F113" s="5"/>
      <c r="G113" s="5"/>
      <c r="H113" s="5"/>
      <c r="I113" s="5"/>
      <c r="J113" s="5"/>
      <c r="K113" s="5"/>
      <c r="L113" s="5"/>
      <c r="M113" s="5"/>
      <c r="N113" s="5"/>
      <c r="O113" s="5"/>
      <c r="P113" s="216"/>
      <c r="Q113" s="5"/>
      <c r="R113" s="5"/>
      <c r="S113" s="213"/>
      <c r="T113" s="213"/>
      <c r="U113" s="5"/>
      <c r="V113" s="5"/>
    </row>
    <row r="114" spans="1:22">
      <c r="B114" s="170" t="s">
        <v>556</v>
      </c>
      <c r="C114" s="134">
        <v>2</v>
      </c>
      <c r="D114" s="62">
        <f>SUM(D128:D129)</f>
        <v>357.5</v>
      </c>
      <c r="E114" s="58"/>
      <c r="F114" s="58"/>
      <c r="G114" s="58"/>
      <c r="H114" s="58"/>
      <c r="I114" s="58"/>
      <c r="J114" s="58"/>
      <c r="K114" s="58"/>
      <c r="L114" s="58"/>
      <c r="M114" s="58"/>
      <c r="N114" s="58"/>
      <c r="O114" s="58"/>
      <c r="P114" s="216">
        <f>ROUNDUP((Tabelle13[[#This Row],[Spalte12]]*1.05)/0.25,0)*0.25</f>
        <v>375.5</v>
      </c>
      <c r="Q114" s="58"/>
      <c r="R114" s="58"/>
      <c r="S114" s="220">
        <f>SUM(Tabelle13[[#This Row],[Spalte13]:[Spalte113]],Tabelle13[[#This Row],[Spalte117]:[Spalte118]])*Tabelle13[[#This Row],[Spalte2]]</f>
        <v>0</v>
      </c>
      <c r="T114" s="216">
        <f>SUM(Tabelle13[[#This Row],[Spalte13]:[Spalte113]])*Tabelle13[[#This Row],[Spalte12]]+SUM(Tabelle13[[#This Row],[Spalte117]:[Spalte118]])*Tabelle13[[#This Row],[Spalte114]]</f>
        <v>0</v>
      </c>
      <c r="U114" s="59" t="s">
        <v>764</v>
      </c>
      <c r="V114" s="60">
        <f>SUBTOTAL(109,V128:V129)</f>
        <v>3.5587500000000003</v>
      </c>
    </row>
    <row r="115" spans="1:22">
      <c r="B115" s="170" t="s">
        <v>558</v>
      </c>
      <c r="C115" s="134">
        <v>4</v>
      </c>
      <c r="D115" s="62">
        <f>SUM(D130:D133)</f>
        <v>597.5</v>
      </c>
      <c r="E115" s="58"/>
      <c r="F115" s="58"/>
      <c r="G115" s="58"/>
      <c r="H115" s="58"/>
      <c r="I115" s="58"/>
      <c r="J115" s="58"/>
      <c r="K115" s="58"/>
      <c r="L115" s="58"/>
      <c r="M115" s="58"/>
      <c r="N115" s="58"/>
      <c r="O115" s="58"/>
      <c r="P115" s="216">
        <f>ROUNDUP((Tabelle13[[#This Row],[Spalte12]]*1.05)/0.25,0)*0.25</f>
        <v>627.5</v>
      </c>
      <c r="Q115" s="58"/>
      <c r="R115" s="58"/>
      <c r="S115" s="220">
        <f>SUM(Tabelle13[[#This Row],[Spalte13]:[Spalte113]],Tabelle13[[#This Row],[Spalte117]:[Spalte118]])*Tabelle13[[#This Row],[Spalte2]]</f>
        <v>0</v>
      </c>
      <c r="T115" s="216">
        <f>SUM(Tabelle13[[#This Row],[Spalte13]:[Spalte113]])*Tabelle13[[#This Row],[Spalte12]]+SUM(Tabelle13[[#This Row],[Spalte117]:[Spalte118]])*Tabelle13[[#This Row],[Spalte114]]</f>
        <v>0</v>
      </c>
      <c r="U115" s="59" t="s">
        <v>765</v>
      </c>
      <c r="V115" s="128">
        <f>SUBTOTAL(109,V130:V133)</f>
        <v>8.25</v>
      </c>
    </row>
    <row r="116" spans="1:22">
      <c r="B116" s="170" t="s">
        <v>560</v>
      </c>
      <c r="C116" s="134">
        <v>8</v>
      </c>
      <c r="D116" s="62">
        <f>SUM(D134:D141)</f>
        <v>1440</v>
      </c>
      <c r="E116" s="58"/>
      <c r="F116" s="58"/>
      <c r="G116" s="58"/>
      <c r="H116" s="58"/>
      <c r="I116" s="58"/>
      <c r="J116" s="58"/>
      <c r="K116" s="58"/>
      <c r="L116" s="58"/>
      <c r="M116" s="58"/>
      <c r="N116" s="58"/>
      <c r="O116" s="58"/>
      <c r="P116" s="216">
        <f>ROUNDUP((Tabelle13[[#This Row],[Spalte12]]*1.05)/0.25,0)*0.25</f>
        <v>1512</v>
      </c>
      <c r="Q116" s="58"/>
      <c r="R116" s="58"/>
      <c r="S116" s="220">
        <f>SUM(Tabelle13[[#This Row],[Spalte13]:[Spalte113]],Tabelle13[[#This Row],[Spalte117]:[Spalte118]])*Tabelle13[[#This Row],[Spalte2]]</f>
        <v>0</v>
      </c>
      <c r="T116" s="216">
        <f>SUM(Tabelle13[[#This Row],[Spalte13]:[Spalte113]])*Tabelle13[[#This Row],[Spalte12]]+SUM(Tabelle13[[#This Row],[Spalte117]:[Spalte118]])*Tabelle13[[#This Row],[Spalte114]]</f>
        <v>0</v>
      </c>
      <c r="U116" s="59" t="s">
        <v>766</v>
      </c>
      <c r="V116" s="60">
        <f>SUBTOTAL(109,V134:V141)</f>
        <v>19.75</v>
      </c>
    </row>
    <row r="117" spans="1:22">
      <c r="A117" s="173"/>
      <c r="B117" s="170" t="s">
        <v>562</v>
      </c>
      <c r="C117" s="134">
        <v>8</v>
      </c>
      <c r="D117" s="62">
        <f>SUM(D142:D149)</f>
        <v>3315</v>
      </c>
      <c r="E117" s="58"/>
      <c r="F117" s="58"/>
      <c r="G117" s="58"/>
      <c r="H117" s="58"/>
      <c r="I117" s="58"/>
      <c r="J117" s="58"/>
      <c r="K117" s="58"/>
      <c r="L117" s="58"/>
      <c r="M117" s="58"/>
      <c r="N117" s="58"/>
      <c r="O117" s="58"/>
      <c r="P117" s="216">
        <f>ROUNDUP((Tabelle13[[#This Row],[Spalte12]]*1.05)/0.25,0)*0.25</f>
        <v>3480.75</v>
      </c>
      <c r="Q117" s="58"/>
      <c r="R117" s="58"/>
      <c r="S117" s="220">
        <f>SUM(Tabelle13[[#This Row],[Spalte13]:[Spalte113]],Tabelle13[[#This Row],[Spalte117]:[Spalte118]])*Tabelle13[[#This Row],[Spalte2]]</f>
        <v>0</v>
      </c>
      <c r="T117" s="216">
        <f>SUM(Tabelle13[[#This Row],[Spalte13]:[Spalte113]])*Tabelle13[[#This Row],[Spalte12]]+SUM(Tabelle13[[#This Row],[Spalte117]:[Spalte118]])*Tabelle13[[#This Row],[Spalte114]]</f>
        <v>0</v>
      </c>
      <c r="U117" s="59" t="s">
        <v>767</v>
      </c>
      <c r="V117" s="128">
        <f>SUBTOTAL(109,V142:V149)</f>
        <v>54.25</v>
      </c>
    </row>
    <row r="118" spans="1:22">
      <c r="B118" s="170" t="s">
        <v>564</v>
      </c>
      <c r="C118" s="134">
        <v>6</v>
      </c>
      <c r="D118" s="62">
        <f>SUM(D151:D156)</f>
        <v>1335</v>
      </c>
      <c r="E118" s="58"/>
      <c r="F118" s="58"/>
      <c r="G118" s="58"/>
      <c r="H118" s="58"/>
      <c r="I118" s="58"/>
      <c r="J118" s="58"/>
      <c r="K118" s="58"/>
      <c r="L118" s="58"/>
      <c r="M118" s="58"/>
      <c r="N118" s="58"/>
      <c r="O118" s="58"/>
      <c r="P118" s="216">
        <f>ROUNDUP((Tabelle13[[#This Row],[Spalte12]]*1.05)/0.25,0)*0.25</f>
        <v>1401.75</v>
      </c>
      <c r="Q118" s="58"/>
      <c r="R118" s="58"/>
      <c r="S118" s="220">
        <f>SUM(Tabelle13[[#This Row],[Spalte13]:[Spalte113]],Tabelle13[[#This Row],[Spalte117]:[Spalte118]])*Tabelle13[[#This Row],[Spalte2]]</f>
        <v>0</v>
      </c>
      <c r="T118" s="216">
        <f>SUM(Tabelle13[[#This Row],[Spalte13]:[Spalte113]])*Tabelle13[[#This Row],[Spalte12]]+SUM(Tabelle13[[#This Row],[Spalte117]:[Spalte118]])*Tabelle13[[#This Row],[Spalte114]]</f>
        <v>0</v>
      </c>
      <c r="U118" s="59" t="s">
        <v>768</v>
      </c>
      <c r="V118" s="60">
        <f>SUBTOTAL(109,V151:V156)</f>
        <v>14.75</v>
      </c>
    </row>
    <row r="119" spans="1:22">
      <c r="B119" s="170" t="s">
        <v>566</v>
      </c>
      <c r="C119" s="134">
        <v>6</v>
      </c>
      <c r="D119" s="62">
        <f>SUM(D157:D162)</f>
        <v>2340</v>
      </c>
      <c r="E119" s="58"/>
      <c r="F119" s="58"/>
      <c r="G119" s="58"/>
      <c r="H119" s="58"/>
      <c r="I119" s="58"/>
      <c r="J119" s="58"/>
      <c r="K119" s="58"/>
      <c r="L119" s="58"/>
      <c r="M119" s="58"/>
      <c r="N119" s="58"/>
      <c r="O119" s="58"/>
      <c r="P119" s="216">
        <f>ROUNDUP((Tabelle13[[#This Row],[Spalte12]]*1.05)/0.25,0)*0.25</f>
        <v>2457</v>
      </c>
      <c r="Q119" s="58"/>
      <c r="R119" s="58"/>
      <c r="S119" s="220">
        <f>SUM(Tabelle13[[#This Row],[Spalte13]:[Spalte113]],Tabelle13[[#This Row],[Spalte117]:[Spalte118]])*Tabelle13[[#This Row],[Spalte2]]</f>
        <v>0</v>
      </c>
      <c r="T119" s="216">
        <f>SUM(Tabelle13[[#This Row],[Spalte13]:[Spalte113]])*Tabelle13[[#This Row],[Spalte12]]+SUM(Tabelle13[[#This Row],[Spalte117]:[Spalte118]])*Tabelle13[[#This Row],[Spalte114]]</f>
        <v>0</v>
      </c>
      <c r="U119" s="59" t="s">
        <v>769</v>
      </c>
      <c r="V119" s="128">
        <f>SUBTOTAL(109,V157:V162)</f>
        <v>32.25</v>
      </c>
    </row>
    <row r="120" spans="1:22">
      <c r="B120" s="170" t="s">
        <v>568</v>
      </c>
      <c r="C120" s="134">
        <v>6</v>
      </c>
      <c r="D120" s="62">
        <f>SUM(D163:D168)</f>
        <v>3895</v>
      </c>
      <c r="E120" s="58"/>
      <c r="F120" s="58"/>
      <c r="G120" s="58"/>
      <c r="H120" s="58"/>
      <c r="I120" s="58"/>
      <c r="J120" s="58"/>
      <c r="K120" s="58"/>
      <c r="L120" s="58"/>
      <c r="M120" s="58"/>
      <c r="N120" s="58"/>
      <c r="O120" s="58"/>
      <c r="P120" s="216">
        <f>ROUNDUP((Tabelle13[[#This Row],[Spalte12]]*1.05)/0.25,0)*0.25</f>
        <v>4089.75</v>
      </c>
      <c r="Q120" s="58"/>
      <c r="R120" s="58"/>
      <c r="S120" s="220">
        <f>SUM(Tabelle13[[#This Row],[Spalte13]:[Spalte113]],Tabelle13[[#This Row],[Spalte117]:[Spalte118]])*Tabelle13[[#This Row],[Spalte2]]</f>
        <v>0</v>
      </c>
      <c r="T120" s="216">
        <f>SUM(Tabelle13[[#This Row],[Spalte13]:[Spalte113]])*Tabelle13[[#This Row],[Spalte12]]+SUM(Tabelle13[[#This Row],[Spalte117]:[Spalte118]])*Tabelle13[[#This Row],[Spalte114]]</f>
        <v>0</v>
      </c>
      <c r="U120" s="59" t="s">
        <v>770</v>
      </c>
      <c r="V120" s="60">
        <f>SUBTOTAL(109,V163:V168)</f>
        <v>59.5</v>
      </c>
    </row>
    <row r="121" spans="1:22">
      <c r="B121" s="170" t="s">
        <v>570</v>
      </c>
      <c r="C121" s="134">
        <v>6</v>
      </c>
      <c r="D121" s="62">
        <f>SUM(D169:D174)</f>
        <v>1452.5</v>
      </c>
      <c r="E121" s="58"/>
      <c r="F121" s="58"/>
      <c r="G121" s="58"/>
      <c r="H121" s="58"/>
      <c r="I121" s="58"/>
      <c r="J121" s="58"/>
      <c r="K121" s="58"/>
      <c r="L121" s="58"/>
      <c r="M121" s="58"/>
      <c r="N121" s="58"/>
      <c r="O121" s="58"/>
      <c r="P121" s="216">
        <f>ROUNDUP((Tabelle13[[#This Row],[Spalte12]]*1.05)/0.25,0)*0.25</f>
        <v>1525.25</v>
      </c>
      <c r="Q121" s="58"/>
      <c r="R121" s="58"/>
      <c r="S121" s="220">
        <f>SUM(Tabelle13[[#This Row],[Spalte13]:[Spalte113]],Tabelle13[[#This Row],[Spalte117]:[Spalte118]])*Tabelle13[[#This Row],[Spalte2]]</f>
        <v>0</v>
      </c>
      <c r="T121" s="216">
        <f>SUM(Tabelle13[[#This Row],[Spalte13]:[Spalte113]])*Tabelle13[[#This Row],[Spalte12]]+SUM(Tabelle13[[#This Row],[Spalte117]:[Spalte118]])*Tabelle13[[#This Row],[Spalte114]]</f>
        <v>0</v>
      </c>
      <c r="U121" s="59" t="s">
        <v>771</v>
      </c>
      <c r="V121" s="128">
        <f>SUBTOTAL(109,V169:V174)</f>
        <v>19.5</v>
      </c>
    </row>
    <row r="122" spans="1:22">
      <c r="B122" s="170" t="s">
        <v>572</v>
      </c>
      <c r="C122" s="134">
        <v>6</v>
      </c>
      <c r="D122" s="62">
        <f>SUM(D175:D180)</f>
        <v>645</v>
      </c>
      <c r="E122" s="58"/>
      <c r="F122" s="58"/>
      <c r="G122" s="58"/>
      <c r="H122" s="58"/>
      <c r="I122" s="58"/>
      <c r="J122" s="58"/>
      <c r="K122" s="58"/>
      <c r="L122" s="58"/>
      <c r="M122" s="58"/>
      <c r="N122" s="58"/>
      <c r="O122" s="58"/>
      <c r="P122" s="216">
        <f>ROUNDUP((Tabelle13[[#This Row],[Spalte12]]*1.05)/0.25,0)*0.25</f>
        <v>677.25</v>
      </c>
      <c r="Q122" s="58"/>
      <c r="R122" s="58"/>
      <c r="S122" s="220">
        <f>SUM(Tabelle13[[#This Row],[Spalte13]:[Spalte113]],Tabelle13[[#This Row],[Spalte117]:[Spalte118]])*Tabelle13[[#This Row],[Spalte2]]</f>
        <v>0</v>
      </c>
      <c r="T122" s="216">
        <f>SUM(Tabelle13[[#This Row],[Spalte13]:[Spalte113]])*Tabelle13[[#This Row],[Spalte12]]+SUM(Tabelle13[[#This Row],[Spalte117]:[Spalte118]])*Tabelle13[[#This Row],[Spalte114]]</f>
        <v>0</v>
      </c>
      <c r="U122" s="59" t="s">
        <v>772</v>
      </c>
      <c r="V122" s="60">
        <f>SUBTOTAL(109,V175:V180)</f>
        <v>7.5</v>
      </c>
    </row>
    <row r="123" spans="1:22">
      <c r="B123" s="170" t="s">
        <v>574</v>
      </c>
      <c r="C123" s="134">
        <v>6</v>
      </c>
      <c r="D123" s="62">
        <f>SUM(D181:D186)</f>
        <v>2000</v>
      </c>
      <c r="E123" s="58"/>
      <c r="F123" s="58"/>
      <c r="G123" s="58"/>
      <c r="H123" s="58"/>
      <c r="I123" s="58"/>
      <c r="J123" s="58"/>
      <c r="K123" s="58"/>
      <c r="L123" s="58"/>
      <c r="M123" s="58"/>
      <c r="N123" s="58"/>
      <c r="O123" s="58"/>
      <c r="P123" s="216">
        <f>ROUNDUP((Tabelle13[[#This Row],[Spalte12]]*1.05)/0.25,0)*0.25</f>
        <v>2100</v>
      </c>
      <c r="Q123" s="58"/>
      <c r="R123" s="58"/>
      <c r="S123" s="220">
        <f>SUM(Tabelle13[[#This Row],[Spalte13]:[Spalte113]],Tabelle13[[#This Row],[Spalte117]:[Spalte118]])*Tabelle13[[#This Row],[Spalte2]]</f>
        <v>0</v>
      </c>
      <c r="T123" s="216">
        <f>SUM(Tabelle13[[#This Row],[Spalte13]:[Spalte113]])*Tabelle13[[#This Row],[Spalte12]]+SUM(Tabelle13[[#This Row],[Spalte117]:[Spalte118]])*Tabelle13[[#This Row],[Spalte114]]</f>
        <v>0</v>
      </c>
      <c r="U123" s="59" t="s">
        <v>773</v>
      </c>
      <c r="V123" s="128">
        <f>SUBTOTAL(109,V181:V186)</f>
        <v>29.75</v>
      </c>
    </row>
    <row r="124" spans="1:22">
      <c r="B124" s="170" t="s">
        <v>576</v>
      </c>
      <c r="C124" s="134">
        <v>6</v>
      </c>
      <c r="D124" s="62">
        <f>SUM(D187:D192)</f>
        <v>4980</v>
      </c>
      <c r="E124" s="58"/>
      <c r="F124" s="58"/>
      <c r="G124" s="58"/>
      <c r="H124" s="58"/>
      <c r="I124" s="58"/>
      <c r="J124" s="58"/>
      <c r="K124" s="58"/>
      <c r="L124" s="58"/>
      <c r="M124" s="58"/>
      <c r="N124" s="58"/>
      <c r="O124" s="58"/>
      <c r="P124" s="216">
        <f>ROUNDUP((Tabelle13[[#This Row],[Spalte12]]*1.05)/0.25,0)*0.25</f>
        <v>5229</v>
      </c>
      <c r="Q124" s="58"/>
      <c r="R124" s="58"/>
      <c r="S124" s="220">
        <f>SUM(Tabelle13[[#This Row],[Spalte13]:[Spalte113]],Tabelle13[[#This Row],[Spalte117]:[Spalte118]])*Tabelle13[[#This Row],[Spalte2]]</f>
        <v>0</v>
      </c>
      <c r="T124" s="216">
        <f>SUM(Tabelle13[[#This Row],[Spalte13]:[Spalte113]])*Tabelle13[[#This Row],[Spalte12]]+SUM(Tabelle13[[#This Row],[Spalte117]:[Spalte118]])*Tabelle13[[#This Row],[Spalte114]]</f>
        <v>0</v>
      </c>
      <c r="U124" s="59" t="s">
        <v>774</v>
      </c>
      <c r="V124" s="60">
        <f>SUBTOTAL(109,V187:V192)</f>
        <v>82.75</v>
      </c>
    </row>
    <row r="125" spans="1:22">
      <c r="B125" s="170" t="s">
        <v>580</v>
      </c>
      <c r="C125" s="134">
        <v>10</v>
      </c>
      <c r="D125" s="62">
        <f>SUM(D193:D202)</f>
        <v>3955</v>
      </c>
      <c r="E125" s="58"/>
      <c r="F125" s="58"/>
      <c r="G125" s="58"/>
      <c r="H125" s="58"/>
      <c r="I125" s="58"/>
      <c r="J125" s="58"/>
      <c r="K125" s="58"/>
      <c r="L125" s="58"/>
      <c r="M125" s="58"/>
      <c r="N125" s="58"/>
      <c r="O125" s="58"/>
      <c r="P125" s="216">
        <f>ROUNDUP((Tabelle13[[#This Row],[Spalte12]]*1.05)/0.25,0)*0.25</f>
        <v>4152.75</v>
      </c>
      <c r="Q125" s="58"/>
      <c r="R125" s="58"/>
      <c r="S125" s="220">
        <f>SUM(Tabelle13[[#This Row],[Spalte13]:[Spalte113]],Tabelle13[[#This Row],[Spalte117]:[Spalte118]])*Tabelle13[[#This Row],[Spalte2]]</f>
        <v>0</v>
      </c>
      <c r="T125" s="216">
        <f>SUM(Tabelle13[[#This Row],[Spalte13]:[Spalte113]])*Tabelle13[[#This Row],[Spalte12]]+SUM(Tabelle13[[#This Row],[Spalte117]:[Spalte118]])*Tabelle13[[#This Row],[Spalte114]]</f>
        <v>0</v>
      </c>
      <c r="U125" s="59" t="s">
        <v>775</v>
      </c>
      <c r="V125" s="128">
        <f>SUBTOTAL(109,V193:V202)</f>
        <v>36.08</v>
      </c>
    </row>
    <row r="126" spans="1:22">
      <c r="B126" s="170" t="s">
        <v>582</v>
      </c>
      <c r="C126" s="134">
        <v>6</v>
      </c>
      <c r="D126" s="62">
        <f>SUM(D204:D209)</f>
        <v>2485</v>
      </c>
      <c r="E126" s="58"/>
      <c r="F126" s="58"/>
      <c r="G126" s="58"/>
      <c r="H126" s="58"/>
      <c r="I126" s="58"/>
      <c r="J126" s="58"/>
      <c r="K126" s="58"/>
      <c r="L126" s="58"/>
      <c r="M126" s="58"/>
      <c r="N126" s="58"/>
      <c r="O126" s="58"/>
      <c r="P126" s="216">
        <f>ROUNDUP((Tabelle13[[#This Row],[Spalte12]]*1.05)/0.25,0)*0.25</f>
        <v>2609.25</v>
      </c>
      <c r="Q126" s="58"/>
      <c r="R126" s="58"/>
      <c r="S126" s="220">
        <f>SUM(Tabelle13[[#This Row],[Spalte13]:[Spalte113]],Tabelle13[[#This Row],[Spalte117]:[Spalte118]])*Tabelle13[[#This Row],[Spalte2]]</f>
        <v>0</v>
      </c>
      <c r="T126" s="216"/>
      <c r="U126" s="59" t="s">
        <v>776</v>
      </c>
      <c r="V126" s="60">
        <f>SUBTOTAL(109,V204:V209)</f>
        <v>31.31</v>
      </c>
    </row>
    <row r="127" spans="1:22">
      <c r="B127" s="4" t="s">
        <v>777</v>
      </c>
      <c r="C127" s="5"/>
      <c r="D127" s="62"/>
      <c r="E127" s="5"/>
      <c r="F127" s="5"/>
      <c r="G127" s="5"/>
      <c r="H127" s="5"/>
      <c r="I127" s="5"/>
      <c r="J127" s="5"/>
      <c r="K127" s="5"/>
      <c r="L127" s="5"/>
      <c r="M127" s="5"/>
      <c r="N127" s="5"/>
      <c r="O127" s="5"/>
      <c r="P127" s="216"/>
      <c r="Q127" s="5"/>
      <c r="R127" s="5"/>
      <c r="S127" s="213"/>
      <c r="T127" s="213"/>
      <c r="U127" s="5"/>
      <c r="V127" s="5"/>
    </row>
    <row r="128" spans="1:22">
      <c r="B128" s="170" t="s">
        <v>584</v>
      </c>
      <c r="C128" s="134">
        <v>4</v>
      </c>
      <c r="D128" s="62">
        <v>175</v>
      </c>
      <c r="E128" s="58"/>
      <c r="F128" s="58"/>
      <c r="G128" s="58"/>
      <c r="H128" s="58"/>
      <c r="I128" s="58"/>
      <c r="J128" s="58"/>
      <c r="K128" s="58"/>
      <c r="L128" s="58"/>
      <c r="M128" s="58"/>
      <c r="N128" s="58"/>
      <c r="O128" s="58"/>
      <c r="P128" s="216">
        <f>ROUNDUP((Tabelle13[[#This Row],[Spalte12]]*1.05)/0.25,0)*0.25</f>
        <v>183.75</v>
      </c>
      <c r="Q128" s="58"/>
      <c r="R128" s="58"/>
      <c r="S128" s="220">
        <f>SUM(Tabelle13[[#This Row],[Spalte13]:[Spalte113]],Tabelle13[[#This Row],[Spalte117]:[Spalte118]])*Tabelle13[[#This Row],[Spalte2]]</f>
        <v>0</v>
      </c>
      <c r="T128" s="216">
        <f>SUM(Tabelle13[[#This Row],[Spalte13]:[Spalte113]])*Tabelle13[[#This Row],[Spalte12]]+SUM(Tabelle13[[#This Row],[Spalte117]:[Spalte118]])*Tabelle13[[#This Row],[Spalte114]]</f>
        <v>0</v>
      </c>
      <c r="U128" s="59" t="s">
        <v>778</v>
      </c>
      <c r="V128" s="60">
        <v>1.7337500000000001</v>
      </c>
    </row>
    <row r="129" spans="2:22">
      <c r="B129" s="170" t="s">
        <v>586</v>
      </c>
      <c r="C129" s="134">
        <v>4</v>
      </c>
      <c r="D129" s="62">
        <v>182.5</v>
      </c>
      <c r="E129" s="58"/>
      <c r="F129" s="58"/>
      <c r="G129" s="58"/>
      <c r="H129" s="58"/>
      <c r="I129" s="58"/>
      <c r="J129" s="58"/>
      <c r="K129" s="58"/>
      <c r="L129" s="58"/>
      <c r="M129" s="58"/>
      <c r="N129" s="58"/>
      <c r="O129" s="58"/>
      <c r="P129" s="216">
        <f>ROUNDUP((Tabelle13[[#This Row],[Spalte12]]*1.05)/0.25,0)*0.25</f>
        <v>191.75</v>
      </c>
      <c r="Q129" s="58"/>
      <c r="R129" s="58"/>
      <c r="S129" s="220">
        <f>SUM(Tabelle13[[#This Row],[Spalte13]:[Spalte113]],Tabelle13[[#This Row],[Spalte117]:[Spalte118]])*Tabelle13[[#This Row],[Spalte2]]</f>
        <v>0</v>
      </c>
      <c r="T129" s="216">
        <f>SUM(Tabelle13[[#This Row],[Spalte13]:[Spalte113]])*Tabelle13[[#This Row],[Spalte12]]+SUM(Tabelle13[[#This Row],[Spalte117]:[Spalte118]])*Tabelle13[[#This Row],[Spalte114]]</f>
        <v>0</v>
      </c>
      <c r="U129" s="59" t="s">
        <v>779</v>
      </c>
      <c r="V129" s="128">
        <v>1.8250000000000002</v>
      </c>
    </row>
    <row r="130" spans="2:22">
      <c r="B130" s="170" t="s">
        <v>588</v>
      </c>
      <c r="C130" s="134">
        <v>1</v>
      </c>
      <c r="D130" s="62">
        <v>152.5</v>
      </c>
      <c r="E130" s="58"/>
      <c r="F130" s="58"/>
      <c r="G130" s="58"/>
      <c r="H130" s="58"/>
      <c r="I130" s="58"/>
      <c r="J130" s="58"/>
      <c r="K130" s="58"/>
      <c r="L130" s="58"/>
      <c r="M130" s="58"/>
      <c r="N130" s="58"/>
      <c r="O130" s="58"/>
      <c r="P130" s="216">
        <f>ROUNDUP((Tabelle13[[#This Row],[Spalte12]]*1.05)/0.25,0)*0.25</f>
        <v>160.25</v>
      </c>
      <c r="Q130" s="58"/>
      <c r="R130" s="58"/>
      <c r="S130" s="220">
        <f>SUM(Tabelle13[[#This Row],[Spalte13]:[Spalte113]],Tabelle13[[#This Row],[Spalte117]:[Spalte118]])*Tabelle13[[#This Row],[Spalte2]]</f>
        <v>0</v>
      </c>
      <c r="T130" s="216">
        <f>SUM(Tabelle13[[#This Row],[Spalte13]:[Spalte113]])*Tabelle13[[#This Row],[Spalte12]]+SUM(Tabelle13[[#This Row],[Spalte117]:[Spalte118]])*Tabelle13[[#This Row],[Spalte114]]</f>
        <v>0</v>
      </c>
      <c r="U130" s="59" t="s">
        <v>780</v>
      </c>
      <c r="V130" s="60">
        <v>2.125</v>
      </c>
    </row>
    <row r="131" spans="2:22">
      <c r="B131" s="170" t="s">
        <v>590</v>
      </c>
      <c r="C131" s="134">
        <v>1</v>
      </c>
      <c r="D131" s="62">
        <v>145</v>
      </c>
      <c r="E131" s="58"/>
      <c r="F131" s="58"/>
      <c r="G131" s="58"/>
      <c r="H131" s="58"/>
      <c r="I131" s="58"/>
      <c r="J131" s="58"/>
      <c r="K131" s="58"/>
      <c r="L131" s="58"/>
      <c r="M131" s="58"/>
      <c r="N131" s="58"/>
      <c r="O131" s="58"/>
      <c r="P131" s="216">
        <f>ROUNDUP((Tabelle13[[#This Row],[Spalte12]]*1.05)/0.25,0)*0.25</f>
        <v>152.25</v>
      </c>
      <c r="Q131" s="58"/>
      <c r="R131" s="58"/>
      <c r="S131" s="220">
        <f>SUM(Tabelle13[[#This Row],[Spalte13]:[Spalte113]],Tabelle13[[#This Row],[Spalte117]:[Spalte118]])*Tabelle13[[#This Row],[Spalte2]]</f>
        <v>0</v>
      </c>
      <c r="T131" s="216">
        <f>SUM(Tabelle13[[#This Row],[Spalte13]:[Spalte113]])*Tabelle13[[#This Row],[Spalte12]]+SUM(Tabelle13[[#This Row],[Spalte117]:[Spalte118]])*Tabelle13[[#This Row],[Spalte114]]</f>
        <v>0</v>
      </c>
      <c r="U131" s="59" t="s">
        <v>781</v>
      </c>
      <c r="V131" s="128">
        <v>2</v>
      </c>
    </row>
    <row r="132" spans="2:22">
      <c r="B132" s="170" t="s">
        <v>592</v>
      </c>
      <c r="C132" s="134">
        <v>1</v>
      </c>
      <c r="D132" s="62">
        <v>137.5</v>
      </c>
      <c r="E132" s="58"/>
      <c r="F132" s="58"/>
      <c r="G132" s="58"/>
      <c r="H132" s="58"/>
      <c r="I132" s="58"/>
      <c r="J132" s="58"/>
      <c r="K132" s="58"/>
      <c r="L132" s="58"/>
      <c r="M132" s="58"/>
      <c r="N132" s="58"/>
      <c r="O132" s="58"/>
      <c r="P132" s="216">
        <f>ROUNDUP((Tabelle13[[#This Row],[Spalte12]]*1.05)/0.25,0)*0.25</f>
        <v>144.5</v>
      </c>
      <c r="Q132" s="58"/>
      <c r="R132" s="58"/>
      <c r="S132" s="220">
        <f>SUM(Tabelle13[[#This Row],[Spalte13]:[Spalte113]],Tabelle13[[#This Row],[Spalte117]:[Spalte118]])*Tabelle13[[#This Row],[Spalte2]]</f>
        <v>0</v>
      </c>
      <c r="T132" s="216">
        <f>SUM(Tabelle13[[#This Row],[Spalte13]:[Spalte113]])*Tabelle13[[#This Row],[Spalte12]]+SUM(Tabelle13[[#This Row],[Spalte117]:[Spalte118]])*Tabelle13[[#This Row],[Spalte114]]</f>
        <v>0</v>
      </c>
      <c r="U132" s="59" t="s">
        <v>782</v>
      </c>
      <c r="V132" s="60">
        <v>1.875</v>
      </c>
    </row>
    <row r="133" spans="2:22">
      <c r="B133" s="170" t="s">
        <v>594</v>
      </c>
      <c r="C133" s="134">
        <v>1</v>
      </c>
      <c r="D133" s="62">
        <v>162.5</v>
      </c>
      <c r="E133" s="58"/>
      <c r="F133" s="58"/>
      <c r="G133" s="58"/>
      <c r="H133" s="58"/>
      <c r="I133" s="58"/>
      <c r="J133" s="58"/>
      <c r="K133" s="58"/>
      <c r="L133" s="58"/>
      <c r="M133" s="58"/>
      <c r="N133" s="58"/>
      <c r="O133" s="58"/>
      <c r="P133" s="216">
        <f>ROUNDUP((Tabelle13[[#This Row],[Spalte12]]*1.05)/0.25,0)*0.25</f>
        <v>170.75</v>
      </c>
      <c r="Q133" s="58"/>
      <c r="R133" s="58"/>
      <c r="S133" s="220">
        <f>SUM(Tabelle13[[#This Row],[Spalte13]:[Spalte113]],Tabelle13[[#This Row],[Spalte117]:[Spalte118]])*Tabelle13[[#This Row],[Spalte2]]</f>
        <v>0</v>
      </c>
      <c r="T133" s="216">
        <f>SUM(Tabelle13[[#This Row],[Spalte13]:[Spalte113]])*Tabelle13[[#This Row],[Spalte12]]+SUM(Tabelle13[[#This Row],[Spalte117]:[Spalte118]])*Tabelle13[[#This Row],[Spalte114]]</f>
        <v>0</v>
      </c>
      <c r="U133" s="59" t="s">
        <v>783</v>
      </c>
      <c r="V133" s="128">
        <v>2.25</v>
      </c>
    </row>
    <row r="134" spans="2:22">
      <c r="B134" s="170" t="s">
        <v>596</v>
      </c>
      <c r="C134" s="134">
        <v>1</v>
      </c>
      <c r="D134" s="62">
        <v>170</v>
      </c>
      <c r="E134" s="58"/>
      <c r="F134" s="58"/>
      <c r="G134" s="58"/>
      <c r="H134" s="58"/>
      <c r="I134" s="58"/>
      <c r="J134" s="58"/>
      <c r="K134" s="58"/>
      <c r="L134" s="58"/>
      <c r="M134" s="58"/>
      <c r="N134" s="58"/>
      <c r="O134" s="58"/>
      <c r="P134" s="216">
        <f>ROUNDUP((Tabelle13[[#This Row],[Spalte12]]*1.05)/0.25,0)*0.25</f>
        <v>178.5</v>
      </c>
      <c r="Q134" s="58"/>
      <c r="R134" s="58"/>
      <c r="S134" s="220">
        <f>SUM(Tabelle13[[#This Row],[Spalte13]:[Spalte113]],Tabelle13[[#This Row],[Spalte117]:[Spalte118]])*Tabelle13[[#This Row],[Spalte2]]</f>
        <v>0</v>
      </c>
      <c r="T134" s="216">
        <f>SUM(Tabelle13[[#This Row],[Spalte13]:[Spalte113]])*Tabelle13[[#This Row],[Spalte12]]+SUM(Tabelle13[[#This Row],[Spalte117]:[Spalte118]])*Tabelle13[[#This Row],[Spalte114]]</f>
        <v>0</v>
      </c>
      <c r="U134" s="59" t="s">
        <v>784</v>
      </c>
      <c r="V134" s="60">
        <v>2.25</v>
      </c>
    </row>
    <row r="135" spans="2:22">
      <c r="B135" s="170" t="s">
        <v>598</v>
      </c>
      <c r="C135" s="134">
        <v>1</v>
      </c>
      <c r="D135" s="62">
        <v>170</v>
      </c>
      <c r="E135" s="58"/>
      <c r="F135" s="58"/>
      <c r="G135" s="58"/>
      <c r="H135" s="58"/>
      <c r="I135" s="58"/>
      <c r="J135" s="58"/>
      <c r="K135" s="58"/>
      <c r="L135" s="58"/>
      <c r="M135" s="58"/>
      <c r="N135" s="58"/>
      <c r="O135" s="58"/>
      <c r="P135" s="216">
        <f>ROUNDUP((Tabelle13[[#This Row],[Spalte12]]*1.05)/0.25,0)*0.25</f>
        <v>178.5</v>
      </c>
      <c r="Q135" s="58"/>
      <c r="R135" s="58"/>
      <c r="S135" s="220">
        <f>SUM(Tabelle13[[#This Row],[Spalte13]:[Spalte113]],Tabelle13[[#This Row],[Spalte117]:[Spalte118]])*Tabelle13[[#This Row],[Spalte2]]</f>
        <v>0</v>
      </c>
      <c r="T135" s="216">
        <f>SUM(Tabelle13[[#This Row],[Spalte13]:[Spalte113]])*Tabelle13[[#This Row],[Spalte12]]+SUM(Tabelle13[[#This Row],[Spalte117]:[Spalte118]])*Tabelle13[[#This Row],[Spalte114]]</f>
        <v>0</v>
      </c>
      <c r="U135" s="59" t="s">
        <v>785</v>
      </c>
      <c r="V135" s="128">
        <v>2.25</v>
      </c>
    </row>
    <row r="136" spans="2:22">
      <c r="B136" s="170" t="s">
        <v>600</v>
      </c>
      <c r="C136" s="134">
        <v>1</v>
      </c>
      <c r="D136" s="62">
        <v>175</v>
      </c>
      <c r="E136" s="58"/>
      <c r="F136" s="58"/>
      <c r="G136" s="58"/>
      <c r="H136" s="58"/>
      <c r="I136" s="58"/>
      <c r="J136" s="58"/>
      <c r="K136" s="58"/>
      <c r="L136" s="58"/>
      <c r="M136" s="58"/>
      <c r="N136" s="58"/>
      <c r="O136" s="58"/>
      <c r="P136" s="216">
        <f>ROUNDUP((Tabelle13[[#This Row],[Spalte12]]*1.05)/0.25,0)*0.25</f>
        <v>183.75</v>
      </c>
      <c r="Q136" s="58"/>
      <c r="R136" s="58"/>
      <c r="S136" s="220">
        <f>SUM(Tabelle13[[#This Row],[Spalte13]:[Spalte113]],Tabelle13[[#This Row],[Spalte117]:[Spalte118]])*Tabelle13[[#This Row],[Spalte2]]</f>
        <v>0</v>
      </c>
      <c r="T136" s="216">
        <f>SUM(Tabelle13[[#This Row],[Spalte13]:[Spalte113]])*Tabelle13[[#This Row],[Spalte12]]+SUM(Tabelle13[[#This Row],[Spalte117]:[Spalte118]])*Tabelle13[[#This Row],[Spalte114]]</f>
        <v>0</v>
      </c>
      <c r="U136" s="59" t="s">
        <v>786</v>
      </c>
      <c r="V136" s="60">
        <v>2.375</v>
      </c>
    </row>
    <row r="137" spans="2:22">
      <c r="B137" s="170" t="s">
        <v>602</v>
      </c>
      <c r="C137" s="134">
        <v>1</v>
      </c>
      <c r="D137" s="62">
        <v>175</v>
      </c>
      <c r="E137" s="58"/>
      <c r="F137" s="58"/>
      <c r="G137" s="58"/>
      <c r="H137" s="58"/>
      <c r="I137" s="58"/>
      <c r="J137" s="58"/>
      <c r="K137" s="58"/>
      <c r="L137" s="58"/>
      <c r="M137" s="58"/>
      <c r="N137" s="58"/>
      <c r="O137" s="58"/>
      <c r="P137" s="216">
        <f>ROUNDUP((Tabelle13[[#This Row],[Spalte12]]*1.05)/0.25,0)*0.25</f>
        <v>183.75</v>
      </c>
      <c r="Q137" s="58"/>
      <c r="R137" s="58"/>
      <c r="S137" s="220">
        <f>SUM(Tabelle13[[#This Row],[Spalte13]:[Spalte113]],Tabelle13[[#This Row],[Spalte117]:[Spalte118]])*Tabelle13[[#This Row],[Spalte2]]</f>
        <v>0</v>
      </c>
      <c r="T137" s="216">
        <f>SUM(Tabelle13[[#This Row],[Spalte13]:[Spalte113]])*Tabelle13[[#This Row],[Spalte12]]+SUM(Tabelle13[[#This Row],[Spalte117]:[Spalte118]])*Tabelle13[[#This Row],[Spalte114]]</f>
        <v>0</v>
      </c>
      <c r="U137" s="59" t="s">
        <v>787</v>
      </c>
      <c r="V137" s="128">
        <v>2.375</v>
      </c>
    </row>
    <row r="138" spans="2:22">
      <c r="B138" s="170" t="s">
        <v>604</v>
      </c>
      <c r="C138" s="134">
        <v>1</v>
      </c>
      <c r="D138" s="62">
        <v>180</v>
      </c>
      <c r="E138" s="58"/>
      <c r="F138" s="58"/>
      <c r="G138" s="58"/>
      <c r="H138" s="58"/>
      <c r="I138" s="58"/>
      <c r="J138" s="58"/>
      <c r="K138" s="58"/>
      <c r="L138" s="58"/>
      <c r="M138" s="58"/>
      <c r="N138" s="58"/>
      <c r="O138" s="58"/>
      <c r="P138" s="216">
        <f>ROUNDUP((Tabelle13[[#This Row],[Spalte12]]*1.05)/0.25,0)*0.25</f>
        <v>189</v>
      </c>
      <c r="Q138" s="58"/>
      <c r="R138" s="58"/>
      <c r="S138" s="220">
        <f>SUM(Tabelle13[[#This Row],[Spalte13]:[Spalte113]],Tabelle13[[#This Row],[Spalte117]:[Spalte118]])*Tabelle13[[#This Row],[Spalte2]]</f>
        <v>0</v>
      </c>
      <c r="T138" s="216">
        <f>SUM(Tabelle13[[#This Row],[Spalte13]:[Spalte113]])*Tabelle13[[#This Row],[Spalte12]]+SUM(Tabelle13[[#This Row],[Spalte117]:[Spalte118]])*Tabelle13[[#This Row],[Spalte114]]</f>
        <v>0</v>
      </c>
      <c r="U138" s="59" t="s">
        <v>788</v>
      </c>
      <c r="V138" s="60">
        <v>2.5</v>
      </c>
    </row>
    <row r="139" spans="2:22">
      <c r="B139" s="170" t="s">
        <v>606</v>
      </c>
      <c r="C139" s="134">
        <v>1</v>
      </c>
      <c r="D139" s="62">
        <v>180</v>
      </c>
      <c r="E139" s="58"/>
      <c r="F139" s="58"/>
      <c r="G139" s="58"/>
      <c r="H139" s="58"/>
      <c r="I139" s="58"/>
      <c r="J139" s="58"/>
      <c r="K139" s="58"/>
      <c r="L139" s="58"/>
      <c r="M139" s="58"/>
      <c r="N139" s="58"/>
      <c r="O139" s="58"/>
      <c r="P139" s="216">
        <f>ROUNDUP((Tabelle13[[#This Row],[Spalte12]]*1.05)/0.25,0)*0.25</f>
        <v>189</v>
      </c>
      <c r="Q139" s="58"/>
      <c r="R139" s="58"/>
      <c r="S139" s="220">
        <f>SUM(Tabelle13[[#This Row],[Spalte13]:[Spalte113]],Tabelle13[[#This Row],[Spalte117]:[Spalte118]])*Tabelle13[[#This Row],[Spalte2]]</f>
        <v>0</v>
      </c>
      <c r="T139" s="216">
        <f>SUM(Tabelle13[[#This Row],[Spalte13]:[Spalte113]])*Tabelle13[[#This Row],[Spalte12]]+SUM(Tabelle13[[#This Row],[Spalte117]:[Spalte118]])*Tabelle13[[#This Row],[Spalte114]]</f>
        <v>0</v>
      </c>
      <c r="U139" s="59" t="s">
        <v>789</v>
      </c>
      <c r="V139" s="128">
        <v>2.5</v>
      </c>
    </row>
    <row r="140" spans="2:22">
      <c r="B140" s="170" t="s">
        <v>608</v>
      </c>
      <c r="C140" s="134">
        <v>1</v>
      </c>
      <c r="D140" s="62">
        <v>195</v>
      </c>
      <c r="E140" s="58"/>
      <c r="F140" s="58"/>
      <c r="G140" s="58"/>
      <c r="H140" s="58"/>
      <c r="I140" s="58"/>
      <c r="J140" s="58"/>
      <c r="K140" s="58"/>
      <c r="L140" s="58"/>
      <c r="M140" s="58"/>
      <c r="N140" s="58"/>
      <c r="O140" s="58"/>
      <c r="P140" s="216">
        <f>ROUNDUP((Tabelle13[[#This Row],[Spalte12]]*1.05)/0.25,0)*0.25</f>
        <v>204.75</v>
      </c>
      <c r="Q140" s="58"/>
      <c r="R140" s="58"/>
      <c r="S140" s="220">
        <f>SUM(Tabelle13[[#This Row],[Spalte13]:[Spalte113]],Tabelle13[[#This Row],[Spalte117]:[Spalte118]])*Tabelle13[[#This Row],[Spalte2]]</f>
        <v>0</v>
      </c>
      <c r="T140" s="216">
        <f>SUM(Tabelle13[[#This Row],[Spalte13]:[Spalte113]])*Tabelle13[[#This Row],[Spalte12]]+SUM(Tabelle13[[#This Row],[Spalte117]:[Spalte118]])*Tabelle13[[#This Row],[Spalte114]]</f>
        <v>0</v>
      </c>
      <c r="U140" s="59" t="s">
        <v>790</v>
      </c>
      <c r="V140" s="60">
        <v>2.75</v>
      </c>
    </row>
    <row r="141" spans="2:22">
      <c r="B141" s="170" t="s">
        <v>610</v>
      </c>
      <c r="C141" s="134">
        <v>1</v>
      </c>
      <c r="D141" s="62">
        <v>195</v>
      </c>
      <c r="E141" s="58"/>
      <c r="F141" s="58"/>
      <c r="G141" s="58"/>
      <c r="H141" s="58"/>
      <c r="I141" s="58"/>
      <c r="J141" s="58"/>
      <c r="K141" s="58"/>
      <c r="L141" s="58"/>
      <c r="M141" s="58"/>
      <c r="N141" s="58"/>
      <c r="O141" s="58"/>
      <c r="P141" s="216">
        <f>ROUNDUP((Tabelle13[[#This Row],[Spalte12]]*1.05)/0.25,0)*0.25</f>
        <v>204.75</v>
      </c>
      <c r="Q141" s="58"/>
      <c r="R141" s="58"/>
      <c r="S141" s="220">
        <f>SUM(Tabelle13[[#This Row],[Spalte13]:[Spalte113]],Tabelle13[[#This Row],[Spalte117]:[Spalte118]])*Tabelle13[[#This Row],[Spalte2]]</f>
        <v>0</v>
      </c>
      <c r="T141" s="216">
        <f>SUM(Tabelle13[[#This Row],[Spalte13]:[Spalte113]])*Tabelle13[[#This Row],[Spalte12]]+SUM(Tabelle13[[#This Row],[Spalte117]:[Spalte118]])*Tabelle13[[#This Row],[Spalte114]]</f>
        <v>0</v>
      </c>
      <c r="U141" s="59" t="s">
        <v>791</v>
      </c>
      <c r="V141" s="128">
        <v>2.75</v>
      </c>
    </row>
    <row r="142" spans="2:22">
      <c r="B142" s="170" t="s">
        <v>612</v>
      </c>
      <c r="C142" s="134">
        <v>1</v>
      </c>
      <c r="D142" s="62">
        <v>385</v>
      </c>
      <c r="E142" s="58"/>
      <c r="F142" s="58"/>
      <c r="G142" s="58"/>
      <c r="H142" s="58"/>
      <c r="I142" s="58"/>
      <c r="J142" s="58"/>
      <c r="K142" s="58"/>
      <c r="L142" s="58"/>
      <c r="M142" s="58"/>
      <c r="N142" s="58"/>
      <c r="O142" s="58"/>
      <c r="P142" s="216">
        <f>ROUNDUP((Tabelle13[[#This Row],[Spalte12]]*1.05)/0.25,0)*0.25</f>
        <v>404.25</v>
      </c>
      <c r="Q142" s="58"/>
      <c r="R142" s="58"/>
      <c r="S142" s="220">
        <f>SUM(Tabelle13[[#This Row],[Spalte13]:[Spalte113]],Tabelle13[[#This Row],[Spalte117]:[Spalte118]])*Tabelle13[[#This Row],[Spalte2]]</f>
        <v>0</v>
      </c>
      <c r="T142" s="216">
        <f>SUM(Tabelle13[[#This Row],[Spalte13]:[Spalte113]])*Tabelle13[[#This Row],[Spalte12]]+SUM(Tabelle13[[#This Row],[Spalte117]:[Spalte118]])*Tabelle13[[#This Row],[Spalte114]]</f>
        <v>0</v>
      </c>
      <c r="U142" s="59" t="s">
        <v>792</v>
      </c>
      <c r="V142" s="60">
        <v>6.25</v>
      </c>
    </row>
    <row r="143" spans="2:22">
      <c r="B143" s="170" t="s">
        <v>614</v>
      </c>
      <c r="C143" s="134">
        <v>1</v>
      </c>
      <c r="D143" s="62">
        <v>385</v>
      </c>
      <c r="E143" s="58"/>
      <c r="F143" s="58"/>
      <c r="G143" s="58"/>
      <c r="H143" s="58"/>
      <c r="I143" s="58"/>
      <c r="J143" s="58"/>
      <c r="K143" s="58"/>
      <c r="L143" s="58"/>
      <c r="M143" s="58"/>
      <c r="N143" s="58"/>
      <c r="O143" s="58"/>
      <c r="P143" s="216">
        <f>ROUNDUP((Tabelle13[[#This Row],[Spalte12]]*1.05)/0.25,0)*0.25</f>
        <v>404.25</v>
      </c>
      <c r="Q143" s="58"/>
      <c r="R143" s="58"/>
      <c r="S143" s="220">
        <f>SUM(Tabelle13[[#This Row],[Spalte13]:[Spalte113]],Tabelle13[[#This Row],[Spalte117]:[Spalte118]])*Tabelle13[[#This Row],[Spalte2]]</f>
        <v>0</v>
      </c>
      <c r="T143" s="216">
        <f>SUM(Tabelle13[[#This Row],[Spalte13]:[Spalte113]])*Tabelle13[[#This Row],[Spalte12]]+SUM(Tabelle13[[#This Row],[Spalte117]:[Spalte118]])*Tabelle13[[#This Row],[Spalte114]]</f>
        <v>0</v>
      </c>
      <c r="U143" s="59" t="s">
        <v>793</v>
      </c>
      <c r="V143" s="128">
        <v>6.25</v>
      </c>
    </row>
    <row r="144" spans="2:22">
      <c r="B144" s="170" t="s">
        <v>616</v>
      </c>
      <c r="C144" s="134">
        <v>1</v>
      </c>
      <c r="D144" s="62">
        <v>397.5</v>
      </c>
      <c r="E144" s="58"/>
      <c r="F144" s="58"/>
      <c r="G144" s="58"/>
      <c r="H144" s="58"/>
      <c r="I144" s="58"/>
      <c r="J144" s="58"/>
      <c r="K144" s="58"/>
      <c r="L144" s="58"/>
      <c r="M144" s="58"/>
      <c r="N144" s="58"/>
      <c r="O144" s="58"/>
      <c r="P144" s="216">
        <f>ROUNDUP((Tabelle13[[#This Row],[Spalte12]]*1.05)/0.25,0)*0.25</f>
        <v>417.5</v>
      </c>
      <c r="Q144" s="58"/>
      <c r="R144" s="58"/>
      <c r="S144" s="220">
        <f>SUM(Tabelle13[[#This Row],[Spalte13]:[Spalte113]],Tabelle13[[#This Row],[Spalte117]:[Spalte118]])*Tabelle13[[#This Row],[Spalte2]]</f>
        <v>0</v>
      </c>
      <c r="T144" s="216">
        <f>SUM(Tabelle13[[#This Row],[Spalte13]:[Spalte113]])*Tabelle13[[#This Row],[Spalte12]]+SUM(Tabelle13[[#This Row],[Spalte117]:[Spalte118]])*Tabelle13[[#This Row],[Spalte114]]</f>
        <v>0</v>
      </c>
      <c r="U144" s="59" t="s">
        <v>794</v>
      </c>
      <c r="V144" s="60">
        <v>6.5</v>
      </c>
    </row>
    <row r="145" spans="2:22">
      <c r="B145" s="170" t="s">
        <v>618</v>
      </c>
      <c r="C145" s="134">
        <v>1</v>
      </c>
      <c r="D145" s="62">
        <v>397.5</v>
      </c>
      <c r="E145" s="58"/>
      <c r="F145" s="58"/>
      <c r="G145" s="58"/>
      <c r="H145" s="58"/>
      <c r="I145" s="58"/>
      <c r="J145" s="58"/>
      <c r="K145" s="58"/>
      <c r="L145" s="58"/>
      <c r="M145" s="58"/>
      <c r="N145" s="58"/>
      <c r="O145" s="58"/>
      <c r="P145" s="216">
        <f>ROUNDUP((Tabelle13[[#This Row],[Spalte12]]*1.05)/0.25,0)*0.25</f>
        <v>417.5</v>
      </c>
      <c r="Q145" s="58"/>
      <c r="R145" s="58"/>
      <c r="S145" s="220">
        <f>SUM(Tabelle13[[#This Row],[Spalte13]:[Spalte113]],Tabelle13[[#This Row],[Spalte117]:[Spalte118]])*Tabelle13[[#This Row],[Spalte2]]</f>
        <v>0</v>
      </c>
      <c r="T145" s="216">
        <f>SUM(Tabelle13[[#This Row],[Spalte13]:[Spalte113]])*Tabelle13[[#This Row],[Spalte12]]+SUM(Tabelle13[[#This Row],[Spalte117]:[Spalte118]])*Tabelle13[[#This Row],[Spalte114]]</f>
        <v>0</v>
      </c>
      <c r="U145" s="59" t="s">
        <v>795</v>
      </c>
      <c r="V145" s="128">
        <v>6.5</v>
      </c>
    </row>
    <row r="146" spans="2:22">
      <c r="B146" s="170" t="s">
        <v>620</v>
      </c>
      <c r="C146" s="134">
        <v>1</v>
      </c>
      <c r="D146" s="62">
        <v>420</v>
      </c>
      <c r="E146" s="58"/>
      <c r="F146" s="58"/>
      <c r="G146" s="58"/>
      <c r="H146" s="58"/>
      <c r="I146" s="58"/>
      <c r="J146" s="58"/>
      <c r="K146" s="58"/>
      <c r="L146" s="58"/>
      <c r="M146" s="58"/>
      <c r="N146" s="58"/>
      <c r="O146" s="58"/>
      <c r="P146" s="216">
        <f>ROUNDUP((Tabelle13[[#This Row],[Spalte12]]*1.05)/0.25,0)*0.25</f>
        <v>441</v>
      </c>
      <c r="Q146" s="58"/>
      <c r="R146" s="58"/>
      <c r="S146" s="220">
        <f>SUM(Tabelle13[[#This Row],[Spalte13]:[Spalte113]],Tabelle13[[#This Row],[Spalte117]:[Spalte118]])*Tabelle13[[#This Row],[Spalte2]]</f>
        <v>0</v>
      </c>
      <c r="T146" s="216">
        <f>SUM(Tabelle13[[#This Row],[Spalte13]:[Spalte113]])*Tabelle13[[#This Row],[Spalte12]]+SUM(Tabelle13[[#This Row],[Spalte117]:[Spalte118]])*Tabelle13[[#This Row],[Spalte114]]</f>
        <v>0</v>
      </c>
      <c r="U146" s="59" t="s">
        <v>796</v>
      </c>
      <c r="V146" s="60">
        <v>6.8750000000000009</v>
      </c>
    </row>
    <row r="147" spans="2:22">
      <c r="B147" s="170" t="s">
        <v>622</v>
      </c>
      <c r="C147" s="134">
        <v>1</v>
      </c>
      <c r="D147" s="62">
        <v>420</v>
      </c>
      <c r="E147" s="58"/>
      <c r="F147" s="58"/>
      <c r="G147" s="58"/>
      <c r="H147" s="58"/>
      <c r="I147" s="58"/>
      <c r="J147" s="58"/>
      <c r="K147" s="58"/>
      <c r="L147" s="58"/>
      <c r="M147" s="58"/>
      <c r="N147" s="58"/>
      <c r="O147" s="58"/>
      <c r="P147" s="216">
        <f>ROUNDUP((Tabelle13[[#This Row],[Spalte12]]*1.05)/0.25,0)*0.25</f>
        <v>441</v>
      </c>
      <c r="Q147" s="58"/>
      <c r="R147" s="58"/>
      <c r="S147" s="220">
        <f>SUM(Tabelle13[[#This Row],[Spalte13]:[Spalte113]],Tabelle13[[#This Row],[Spalte117]:[Spalte118]])*Tabelle13[[#This Row],[Spalte2]]</f>
        <v>0</v>
      </c>
      <c r="T147" s="216">
        <f>SUM(Tabelle13[[#This Row],[Spalte13]:[Spalte113]])*Tabelle13[[#This Row],[Spalte12]]+SUM(Tabelle13[[#This Row],[Spalte117]:[Spalte118]])*Tabelle13[[#This Row],[Spalte114]]</f>
        <v>0</v>
      </c>
      <c r="U147" s="59" t="s">
        <v>797</v>
      </c>
      <c r="V147" s="128">
        <v>6.8750000000000009</v>
      </c>
    </row>
    <row r="148" spans="2:22">
      <c r="B148" s="170" t="s">
        <v>624</v>
      </c>
      <c r="C148" s="134">
        <v>1</v>
      </c>
      <c r="D148" s="62">
        <v>455</v>
      </c>
      <c r="E148" s="58"/>
      <c r="F148" s="58"/>
      <c r="G148" s="58"/>
      <c r="H148" s="58"/>
      <c r="I148" s="58"/>
      <c r="J148" s="58"/>
      <c r="K148" s="58"/>
      <c r="L148" s="58"/>
      <c r="M148" s="58"/>
      <c r="N148" s="58"/>
      <c r="O148" s="58"/>
      <c r="P148" s="216">
        <f>ROUNDUP((Tabelle13[[#This Row],[Spalte12]]*1.05)/0.25,0)*0.25</f>
        <v>477.75</v>
      </c>
      <c r="Q148" s="58"/>
      <c r="R148" s="58"/>
      <c r="S148" s="220">
        <f>SUM(Tabelle13[[#This Row],[Spalte13]:[Spalte113]],Tabelle13[[#This Row],[Spalte117]:[Spalte118]])*Tabelle13[[#This Row],[Spalte2]]</f>
        <v>0</v>
      </c>
      <c r="T148" s="216">
        <f>SUM(Tabelle13[[#This Row],[Spalte13]:[Spalte113]])*Tabelle13[[#This Row],[Spalte12]]+SUM(Tabelle13[[#This Row],[Spalte117]:[Spalte118]])*Tabelle13[[#This Row],[Spalte114]]</f>
        <v>0</v>
      </c>
      <c r="U148" s="59" t="s">
        <v>798</v>
      </c>
      <c r="V148" s="60">
        <v>7.5</v>
      </c>
    </row>
    <row r="149" spans="2:22">
      <c r="B149" s="170" t="s">
        <v>626</v>
      </c>
      <c r="C149" s="134">
        <v>1</v>
      </c>
      <c r="D149" s="62">
        <v>455</v>
      </c>
      <c r="E149" s="58"/>
      <c r="F149" s="58"/>
      <c r="G149" s="58"/>
      <c r="H149" s="58"/>
      <c r="I149" s="58"/>
      <c r="J149" s="58"/>
      <c r="K149" s="58"/>
      <c r="L149" s="58"/>
      <c r="M149" s="58"/>
      <c r="N149" s="58"/>
      <c r="O149" s="58"/>
      <c r="P149" s="216">
        <f>ROUNDUP((Tabelle13[[#This Row],[Spalte12]]*1.05)/0.25,0)*0.25</f>
        <v>477.75</v>
      </c>
      <c r="Q149" s="58"/>
      <c r="R149" s="58"/>
      <c r="S149" s="220">
        <f>SUM(Tabelle13[[#This Row],[Spalte13]:[Spalte113]],Tabelle13[[#This Row],[Spalte117]:[Spalte118]])*Tabelle13[[#This Row],[Spalte2]]</f>
        <v>0</v>
      </c>
      <c r="T149" s="216">
        <f>SUM(Tabelle13[[#This Row],[Spalte13]:[Spalte113]])*Tabelle13[[#This Row],[Spalte12]]+SUM(Tabelle13[[#This Row],[Spalte117]:[Spalte118]])*Tabelle13[[#This Row],[Spalte114]]</f>
        <v>0</v>
      </c>
      <c r="U149" s="59" t="s">
        <v>799</v>
      </c>
      <c r="V149" s="128">
        <v>7.5</v>
      </c>
    </row>
    <row r="150" spans="2:22">
      <c r="B150" s="170" t="s">
        <v>628</v>
      </c>
      <c r="C150" s="134">
        <v>1</v>
      </c>
      <c r="D150" s="62">
        <v>225</v>
      </c>
      <c r="E150" s="58"/>
      <c r="F150" s="58"/>
      <c r="G150" s="58"/>
      <c r="H150" s="58"/>
      <c r="I150" s="58"/>
      <c r="J150" s="58"/>
      <c r="K150" s="58"/>
      <c r="L150" s="58"/>
      <c r="M150" s="58"/>
      <c r="N150" s="58"/>
      <c r="O150" s="58"/>
      <c r="P150" s="216">
        <f>ROUNDUP((Tabelle13[[#This Row],[Spalte12]]*1.05)/0.25,0)*0.25</f>
        <v>236.25</v>
      </c>
      <c r="Q150" s="58"/>
      <c r="R150" s="58"/>
      <c r="S150" s="220">
        <f>SUM(Tabelle13[[#This Row],[Spalte13]:[Spalte113]],Tabelle13[[#This Row],[Spalte117]:[Spalte118]])*Tabelle13[[#This Row],[Spalte2]]</f>
        <v>0</v>
      </c>
      <c r="T150" s="216">
        <f>SUM(Tabelle13[[#This Row],[Spalte13]:[Spalte113]])*Tabelle13[[#This Row],[Spalte12]]+SUM(Tabelle13[[#This Row],[Spalte117]:[Spalte118]])*Tabelle13[[#This Row],[Spalte114]]</f>
        <v>0</v>
      </c>
      <c r="U150" s="59" t="s">
        <v>800</v>
      </c>
      <c r="V150" s="60">
        <v>2.25</v>
      </c>
    </row>
    <row r="151" spans="2:22">
      <c r="B151" s="170" t="s">
        <v>630</v>
      </c>
      <c r="C151" s="134">
        <v>1</v>
      </c>
      <c r="D151" s="62">
        <v>210</v>
      </c>
      <c r="E151" s="58"/>
      <c r="F151" s="58"/>
      <c r="G151" s="58"/>
      <c r="H151" s="58"/>
      <c r="I151" s="58"/>
      <c r="J151" s="58"/>
      <c r="K151" s="58"/>
      <c r="L151" s="58"/>
      <c r="M151" s="58"/>
      <c r="N151" s="58"/>
      <c r="O151" s="58"/>
      <c r="P151" s="216">
        <f>ROUNDUP((Tabelle13[[#This Row],[Spalte12]]*1.05)/0.25,0)*0.25</f>
        <v>220.5</v>
      </c>
      <c r="Q151" s="58"/>
      <c r="R151" s="58"/>
      <c r="S151" s="220">
        <f>SUM(Tabelle13[[#This Row],[Spalte13]:[Spalte113]],Tabelle13[[#This Row],[Spalte117]:[Spalte118]])*Tabelle13[[#This Row],[Spalte2]]</f>
        <v>0</v>
      </c>
      <c r="T151" s="216">
        <f>SUM(Tabelle13[[#This Row],[Spalte13]:[Spalte113]])*Tabelle13[[#This Row],[Spalte12]]+SUM(Tabelle13[[#This Row],[Spalte117]:[Spalte118]])*Tabelle13[[#This Row],[Spalte114]]</f>
        <v>0</v>
      </c>
      <c r="U151" s="59" t="s">
        <v>801</v>
      </c>
      <c r="V151" s="128">
        <v>2.25</v>
      </c>
    </row>
    <row r="152" spans="2:22">
      <c r="B152" s="170" t="s">
        <v>632</v>
      </c>
      <c r="C152" s="134">
        <v>1</v>
      </c>
      <c r="D152" s="62">
        <v>210</v>
      </c>
      <c r="E152" s="58"/>
      <c r="F152" s="58"/>
      <c r="G152" s="58"/>
      <c r="H152" s="58"/>
      <c r="I152" s="58"/>
      <c r="J152" s="58"/>
      <c r="K152" s="58"/>
      <c r="L152" s="58"/>
      <c r="M152" s="58"/>
      <c r="N152" s="58"/>
      <c r="O152" s="58"/>
      <c r="P152" s="216">
        <f>ROUNDUP((Tabelle13[[#This Row],[Spalte12]]*1.05)/0.25,0)*0.25</f>
        <v>220.5</v>
      </c>
      <c r="Q152" s="58"/>
      <c r="R152" s="58"/>
      <c r="S152" s="220">
        <f>SUM(Tabelle13[[#This Row],[Spalte13]:[Spalte113]],Tabelle13[[#This Row],[Spalte117]:[Spalte118]])*Tabelle13[[#This Row],[Spalte2]]</f>
        <v>0</v>
      </c>
      <c r="T152" s="216">
        <f>SUM(Tabelle13[[#This Row],[Spalte13]:[Spalte113]])*Tabelle13[[#This Row],[Spalte12]]+SUM(Tabelle13[[#This Row],[Spalte117]:[Spalte118]])*Tabelle13[[#This Row],[Spalte114]]</f>
        <v>0</v>
      </c>
      <c r="U152" s="59" t="s">
        <v>802</v>
      </c>
      <c r="V152" s="60">
        <v>2.25</v>
      </c>
    </row>
    <row r="153" spans="2:22">
      <c r="B153" s="170" t="s">
        <v>634</v>
      </c>
      <c r="C153" s="134">
        <v>1</v>
      </c>
      <c r="D153" s="62">
        <v>217.5</v>
      </c>
      <c r="E153" s="58"/>
      <c r="F153" s="58"/>
      <c r="G153" s="58"/>
      <c r="H153" s="58"/>
      <c r="I153" s="58"/>
      <c r="J153" s="58"/>
      <c r="K153" s="58"/>
      <c r="L153" s="58"/>
      <c r="M153" s="58"/>
      <c r="N153" s="58"/>
      <c r="O153" s="58"/>
      <c r="P153" s="216">
        <f>ROUNDUP((Tabelle13[[#This Row],[Spalte12]]*1.05)/0.25,0)*0.25</f>
        <v>228.5</v>
      </c>
      <c r="Q153" s="58"/>
      <c r="R153" s="58"/>
      <c r="S153" s="220">
        <f>SUM(Tabelle13[[#This Row],[Spalte13]:[Spalte113]],Tabelle13[[#This Row],[Spalte117]:[Spalte118]])*Tabelle13[[#This Row],[Spalte2]]</f>
        <v>0</v>
      </c>
      <c r="T153" s="216">
        <f>SUM(Tabelle13[[#This Row],[Spalte13]:[Spalte113]])*Tabelle13[[#This Row],[Spalte12]]+SUM(Tabelle13[[#This Row],[Spalte117]:[Spalte118]])*Tabelle13[[#This Row],[Spalte114]]</f>
        <v>0</v>
      </c>
      <c r="U153" s="59" t="s">
        <v>803</v>
      </c>
      <c r="V153" s="128">
        <v>2.375</v>
      </c>
    </row>
    <row r="154" spans="2:22">
      <c r="B154" s="170" t="s">
        <v>636</v>
      </c>
      <c r="C154" s="134">
        <v>1</v>
      </c>
      <c r="D154" s="62">
        <v>217.5</v>
      </c>
      <c r="E154" s="58"/>
      <c r="F154" s="58"/>
      <c r="G154" s="58"/>
      <c r="H154" s="58"/>
      <c r="I154" s="58"/>
      <c r="J154" s="58"/>
      <c r="K154" s="58"/>
      <c r="L154" s="58"/>
      <c r="M154" s="58"/>
      <c r="N154" s="58"/>
      <c r="O154" s="58"/>
      <c r="P154" s="216">
        <f>ROUNDUP((Tabelle13[[#This Row],[Spalte12]]*1.05)/0.25,0)*0.25</f>
        <v>228.5</v>
      </c>
      <c r="Q154" s="58"/>
      <c r="R154" s="58"/>
      <c r="S154" s="220">
        <f>SUM(Tabelle13[[#This Row],[Spalte13]:[Spalte113]],Tabelle13[[#This Row],[Spalte117]:[Spalte118]])*Tabelle13[[#This Row],[Spalte2]]</f>
        <v>0</v>
      </c>
      <c r="T154" s="216">
        <f>SUM(Tabelle13[[#This Row],[Spalte13]:[Spalte113]])*Tabelle13[[#This Row],[Spalte12]]+SUM(Tabelle13[[#This Row],[Spalte117]:[Spalte118]])*Tabelle13[[#This Row],[Spalte114]]</f>
        <v>0</v>
      </c>
      <c r="U154" s="59" t="s">
        <v>804</v>
      </c>
      <c r="V154" s="60">
        <v>2.375</v>
      </c>
    </row>
    <row r="155" spans="2:22">
      <c r="B155" s="170" t="s">
        <v>638</v>
      </c>
      <c r="C155" s="134">
        <v>1</v>
      </c>
      <c r="D155" s="62">
        <v>240</v>
      </c>
      <c r="E155" s="58"/>
      <c r="F155" s="58"/>
      <c r="G155" s="58"/>
      <c r="H155" s="58"/>
      <c r="I155" s="58"/>
      <c r="J155" s="58"/>
      <c r="K155" s="58"/>
      <c r="L155" s="58"/>
      <c r="M155" s="58"/>
      <c r="N155" s="58"/>
      <c r="O155" s="58"/>
      <c r="P155" s="216">
        <f>ROUNDUP((Tabelle13[[#This Row],[Spalte12]]*1.05)/0.25,0)*0.25</f>
        <v>252</v>
      </c>
      <c r="Q155" s="58"/>
      <c r="R155" s="58"/>
      <c r="S155" s="220">
        <f>SUM(Tabelle13[[#This Row],[Spalte13]:[Spalte113]],Tabelle13[[#This Row],[Spalte117]:[Spalte118]])*Tabelle13[[#This Row],[Spalte2]]</f>
        <v>0</v>
      </c>
      <c r="T155" s="216">
        <f>SUM(Tabelle13[[#This Row],[Spalte13]:[Spalte113]])*Tabelle13[[#This Row],[Spalte12]]+SUM(Tabelle13[[#This Row],[Spalte117]:[Spalte118]])*Tabelle13[[#This Row],[Spalte114]]</f>
        <v>0</v>
      </c>
      <c r="U155" s="59" t="s">
        <v>805</v>
      </c>
      <c r="V155" s="128">
        <v>2.75</v>
      </c>
    </row>
    <row r="156" spans="2:22">
      <c r="B156" s="170" t="s">
        <v>640</v>
      </c>
      <c r="C156" s="134">
        <v>1</v>
      </c>
      <c r="D156" s="62">
        <v>240</v>
      </c>
      <c r="E156" s="58"/>
      <c r="F156" s="58"/>
      <c r="G156" s="58"/>
      <c r="H156" s="58"/>
      <c r="I156" s="58"/>
      <c r="J156" s="58"/>
      <c r="K156" s="58"/>
      <c r="L156" s="58"/>
      <c r="M156" s="58"/>
      <c r="N156" s="58"/>
      <c r="O156" s="58"/>
      <c r="P156" s="216">
        <f>ROUNDUP((Tabelle13[[#This Row],[Spalte12]]*1.05)/0.25,0)*0.25</f>
        <v>252</v>
      </c>
      <c r="Q156" s="58"/>
      <c r="R156" s="58"/>
      <c r="S156" s="220">
        <f>SUM(Tabelle13[[#This Row],[Spalte13]:[Spalte113]],Tabelle13[[#This Row],[Spalte117]:[Spalte118]])*Tabelle13[[#This Row],[Spalte2]]</f>
        <v>0</v>
      </c>
      <c r="T156" s="216">
        <f>SUM(Tabelle13[[#This Row],[Spalte13]:[Spalte113]])*Tabelle13[[#This Row],[Spalte12]]+SUM(Tabelle13[[#This Row],[Spalte117]:[Spalte118]])*Tabelle13[[#This Row],[Spalte114]]</f>
        <v>0</v>
      </c>
      <c r="U156" s="59" t="s">
        <v>806</v>
      </c>
      <c r="V156" s="60">
        <v>2.75</v>
      </c>
    </row>
    <row r="157" spans="2:22">
      <c r="B157" s="170" t="s">
        <v>642</v>
      </c>
      <c r="C157" s="134">
        <v>1</v>
      </c>
      <c r="D157" s="62">
        <v>362.5</v>
      </c>
      <c r="E157" s="58"/>
      <c r="F157" s="58"/>
      <c r="G157" s="58"/>
      <c r="H157" s="58"/>
      <c r="I157" s="58"/>
      <c r="J157" s="58"/>
      <c r="K157" s="58"/>
      <c r="L157" s="58"/>
      <c r="M157" s="58"/>
      <c r="N157" s="58"/>
      <c r="O157" s="58"/>
      <c r="P157" s="216">
        <f>ROUNDUP((Tabelle13[[#This Row],[Spalte12]]*1.05)/0.25,0)*0.25</f>
        <v>380.75</v>
      </c>
      <c r="Q157" s="58"/>
      <c r="R157" s="58"/>
      <c r="S157" s="220">
        <f>SUM(Tabelle13[[#This Row],[Spalte13]:[Spalte113]],Tabelle13[[#This Row],[Spalte117]:[Spalte118]])*Tabelle13[[#This Row],[Spalte2]]</f>
        <v>0</v>
      </c>
      <c r="T157" s="216">
        <f>SUM(Tabelle13[[#This Row],[Spalte13]:[Spalte113]])*Tabelle13[[#This Row],[Spalte12]]+SUM(Tabelle13[[#This Row],[Spalte117]:[Spalte118]])*Tabelle13[[#This Row],[Spalte114]]</f>
        <v>0</v>
      </c>
      <c r="U157" s="59" t="s">
        <v>807</v>
      </c>
      <c r="V157" s="128">
        <v>4.875</v>
      </c>
    </row>
    <row r="158" spans="2:22">
      <c r="B158" s="170" t="s">
        <v>644</v>
      </c>
      <c r="C158" s="134">
        <v>1</v>
      </c>
      <c r="D158" s="62">
        <v>362.5</v>
      </c>
      <c r="E158" s="58"/>
      <c r="F158" s="58"/>
      <c r="G158" s="58"/>
      <c r="H158" s="58"/>
      <c r="I158" s="58"/>
      <c r="J158" s="58"/>
      <c r="K158" s="58"/>
      <c r="L158" s="58"/>
      <c r="M158" s="58"/>
      <c r="N158" s="58"/>
      <c r="O158" s="58"/>
      <c r="P158" s="216">
        <f>ROUNDUP((Tabelle13[[#This Row],[Spalte12]]*1.05)/0.25,0)*0.25</f>
        <v>380.75</v>
      </c>
      <c r="Q158" s="58"/>
      <c r="R158" s="58"/>
      <c r="S158" s="220">
        <f>SUM(Tabelle13[[#This Row],[Spalte13]:[Spalte113]],Tabelle13[[#This Row],[Spalte117]:[Spalte118]])*Tabelle13[[#This Row],[Spalte2]]</f>
        <v>0</v>
      </c>
      <c r="T158" s="216">
        <f>SUM(Tabelle13[[#This Row],[Spalte13]:[Spalte113]])*Tabelle13[[#This Row],[Spalte12]]+SUM(Tabelle13[[#This Row],[Spalte117]:[Spalte118]])*Tabelle13[[#This Row],[Spalte114]]</f>
        <v>0</v>
      </c>
      <c r="U158" s="59" t="s">
        <v>808</v>
      </c>
      <c r="V158" s="60">
        <v>4.875</v>
      </c>
    </row>
    <row r="159" spans="2:22">
      <c r="B159" s="170" t="s">
        <v>646</v>
      </c>
      <c r="C159" s="134">
        <v>1</v>
      </c>
      <c r="D159" s="62">
        <v>382.5</v>
      </c>
      <c r="E159" s="58"/>
      <c r="F159" s="58"/>
      <c r="G159" s="58"/>
      <c r="H159" s="58"/>
      <c r="I159" s="58"/>
      <c r="J159" s="58"/>
      <c r="K159" s="58"/>
      <c r="L159" s="58"/>
      <c r="M159" s="58"/>
      <c r="N159" s="58"/>
      <c r="O159" s="58"/>
      <c r="P159" s="216">
        <f>ROUNDUP((Tabelle13[[#This Row],[Spalte12]]*1.05)/0.25,0)*0.25</f>
        <v>401.75</v>
      </c>
      <c r="Q159" s="58"/>
      <c r="R159" s="58"/>
      <c r="S159" s="220">
        <f>SUM(Tabelle13[[#This Row],[Spalte13]:[Spalte113]],Tabelle13[[#This Row],[Spalte117]:[Spalte118]])*Tabelle13[[#This Row],[Spalte2]]</f>
        <v>0</v>
      </c>
      <c r="T159" s="216">
        <f>SUM(Tabelle13[[#This Row],[Spalte13]:[Spalte113]])*Tabelle13[[#This Row],[Spalte12]]+SUM(Tabelle13[[#This Row],[Spalte117]:[Spalte118]])*Tabelle13[[#This Row],[Spalte114]]</f>
        <v>0</v>
      </c>
      <c r="U159" s="59" t="s">
        <v>809</v>
      </c>
      <c r="V159" s="128">
        <v>5.25</v>
      </c>
    </row>
    <row r="160" spans="2:22">
      <c r="B160" s="170" t="s">
        <v>648</v>
      </c>
      <c r="C160" s="134">
        <v>1</v>
      </c>
      <c r="D160" s="62">
        <v>382.5</v>
      </c>
      <c r="E160" s="58"/>
      <c r="F160" s="58"/>
      <c r="G160" s="58"/>
      <c r="H160" s="58"/>
      <c r="I160" s="58"/>
      <c r="J160" s="58"/>
      <c r="K160" s="58"/>
      <c r="L160" s="58"/>
      <c r="M160" s="58"/>
      <c r="N160" s="58"/>
      <c r="O160" s="58"/>
      <c r="P160" s="216">
        <f>ROUNDUP((Tabelle13[[#This Row],[Spalte12]]*1.05)/0.25,0)*0.25</f>
        <v>401.75</v>
      </c>
      <c r="Q160" s="58"/>
      <c r="R160" s="58"/>
      <c r="S160" s="220">
        <f>SUM(Tabelle13[[#This Row],[Spalte13]:[Spalte113]],Tabelle13[[#This Row],[Spalte117]:[Spalte118]])*Tabelle13[[#This Row],[Spalte2]]</f>
        <v>0</v>
      </c>
      <c r="T160" s="216">
        <f>SUM(Tabelle13[[#This Row],[Spalte13]:[Spalte113]])*Tabelle13[[#This Row],[Spalte12]]+SUM(Tabelle13[[#This Row],[Spalte117]:[Spalte118]])*Tabelle13[[#This Row],[Spalte114]]</f>
        <v>0</v>
      </c>
      <c r="U160" s="59" t="s">
        <v>810</v>
      </c>
      <c r="V160" s="60">
        <v>5.25</v>
      </c>
    </row>
    <row r="161" spans="2:22">
      <c r="B161" s="170" t="s">
        <v>650</v>
      </c>
      <c r="C161" s="134">
        <v>1</v>
      </c>
      <c r="D161" s="62">
        <v>425</v>
      </c>
      <c r="E161" s="58"/>
      <c r="F161" s="58"/>
      <c r="G161" s="58"/>
      <c r="H161" s="58"/>
      <c r="I161" s="58"/>
      <c r="J161" s="58"/>
      <c r="K161" s="58"/>
      <c r="L161" s="58"/>
      <c r="M161" s="58"/>
      <c r="N161" s="58"/>
      <c r="O161" s="58"/>
      <c r="P161" s="216">
        <f>ROUNDUP((Tabelle13[[#This Row],[Spalte12]]*1.05)/0.25,0)*0.25</f>
        <v>446.25</v>
      </c>
      <c r="Q161" s="58"/>
      <c r="R161" s="58"/>
      <c r="S161" s="220">
        <f>SUM(Tabelle13[[#This Row],[Spalte13]:[Spalte113]],Tabelle13[[#This Row],[Spalte117]:[Spalte118]])*Tabelle13[[#This Row],[Spalte2]]</f>
        <v>0</v>
      </c>
      <c r="T161" s="216">
        <f>SUM(Tabelle13[[#This Row],[Spalte13]:[Spalte113]])*Tabelle13[[#This Row],[Spalte12]]+SUM(Tabelle13[[#This Row],[Spalte117]:[Spalte118]])*Tabelle13[[#This Row],[Spalte114]]</f>
        <v>0</v>
      </c>
      <c r="U161" s="59" t="s">
        <v>811</v>
      </c>
      <c r="V161" s="128">
        <v>6</v>
      </c>
    </row>
    <row r="162" spans="2:22">
      <c r="B162" s="170" t="s">
        <v>652</v>
      </c>
      <c r="C162" s="134">
        <v>1</v>
      </c>
      <c r="D162" s="62">
        <v>425</v>
      </c>
      <c r="E162" s="58"/>
      <c r="F162" s="58"/>
      <c r="G162" s="58"/>
      <c r="H162" s="58"/>
      <c r="I162" s="58"/>
      <c r="J162" s="58"/>
      <c r="K162" s="58"/>
      <c r="L162" s="58"/>
      <c r="M162" s="58"/>
      <c r="N162" s="58"/>
      <c r="O162" s="58"/>
      <c r="P162" s="216">
        <f>ROUNDUP((Tabelle13[[#This Row],[Spalte12]]*1.05)/0.25,0)*0.25</f>
        <v>446.25</v>
      </c>
      <c r="Q162" s="58"/>
      <c r="R162" s="58"/>
      <c r="S162" s="220">
        <f>SUM(Tabelle13[[#This Row],[Spalte13]:[Spalte113]],Tabelle13[[#This Row],[Spalte117]:[Spalte118]])*Tabelle13[[#This Row],[Spalte2]]</f>
        <v>0</v>
      </c>
      <c r="T162" s="216">
        <f>SUM(Tabelle13[[#This Row],[Spalte13]:[Spalte113]])*Tabelle13[[#This Row],[Spalte12]]+SUM(Tabelle13[[#This Row],[Spalte117]:[Spalte118]])*Tabelle13[[#This Row],[Spalte114]]</f>
        <v>0</v>
      </c>
      <c r="U162" s="59" t="s">
        <v>812</v>
      </c>
      <c r="V162" s="60">
        <v>6</v>
      </c>
    </row>
    <row r="163" spans="2:22">
      <c r="B163" s="170" t="s">
        <v>654</v>
      </c>
      <c r="C163" s="134">
        <v>1</v>
      </c>
      <c r="D163" s="62">
        <v>600</v>
      </c>
      <c r="E163" s="58"/>
      <c r="F163" s="58"/>
      <c r="G163" s="58"/>
      <c r="H163" s="58"/>
      <c r="I163" s="58"/>
      <c r="J163" s="58"/>
      <c r="K163" s="58"/>
      <c r="L163" s="58"/>
      <c r="M163" s="58"/>
      <c r="N163" s="58"/>
      <c r="O163" s="58"/>
      <c r="P163" s="216">
        <f>ROUNDUP((Tabelle13[[#This Row],[Spalte12]]*1.05)/0.25,0)*0.25</f>
        <v>630</v>
      </c>
      <c r="Q163" s="58"/>
      <c r="R163" s="58"/>
      <c r="S163" s="220">
        <f>SUM(Tabelle13[[#This Row],[Spalte13]:[Spalte113]],Tabelle13[[#This Row],[Spalte117]:[Spalte118]])*Tabelle13[[#This Row],[Spalte2]]</f>
        <v>0</v>
      </c>
      <c r="T163" s="216">
        <f>SUM(Tabelle13[[#This Row],[Spalte13]:[Spalte113]])*Tabelle13[[#This Row],[Spalte12]]+SUM(Tabelle13[[#This Row],[Spalte117]:[Spalte118]])*Tabelle13[[#This Row],[Spalte114]]</f>
        <v>0</v>
      </c>
      <c r="U163" s="59" t="s">
        <v>813</v>
      </c>
      <c r="V163" s="128">
        <v>9</v>
      </c>
    </row>
    <row r="164" spans="2:22">
      <c r="B164" s="170" t="s">
        <v>656</v>
      </c>
      <c r="C164" s="134">
        <v>1</v>
      </c>
      <c r="D164" s="62">
        <v>600</v>
      </c>
      <c r="E164" s="58"/>
      <c r="F164" s="58"/>
      <c r="G164" s="58"/>
      <c r="H164" s="58"/>
      <c r="I164" s="58"/>
      <c r="J164" s="58"/>
      <c r="K164" s="58"/>
      <c r="L164" s="58"/>
      <c r="M164" s="58"/>
      <c r="N164" s="58"/>
      <c r="O164" s="58"/>
      <c r="P164" s="216">
        <f>ROUNDUP((Tabelle13[[#This Row],[Spalte12]]*1.05)/0.25,0)*0.25</f>
        <v>630</v>
      </c>
      <c r="Q164" s="58"/>
      <c r="R164" s="58"/>
      <c r="S164" s="220">
        <f>SUM(Tabelle13[[#This Row],[Spalte13]:[Spalte113]],Tabelle13[[#This Row],[Spalte117]:[Spalte118]])*Tabelle13[[#This Row],[Spalte2]]</f>
        <v>0</v>
      </c>
      <c r="T164" s="216">
        <f>SUM(Tabelle13[[#This Row],[Spalte13]:[Spalte113]])*Tabelle13[[#This Row],[Spalte12]]+SUM(Tabelle13[[#This Row],[Spalte117]:[Spalte118]])*Tabelle13[[#This Row],[Spalte114]]</f>
        <v>0</v>
      </c>
      <c r="U164" s="59" t="s">
        <v>814</v>
      </c>
      <c r="V164" s="60">
        <v>9</v>
      </c>
    </row>
    <row r="165" spans="2:22">
      <c r="B165" s="170" t="s">
        <v>658</v>
      </c>
      <c r="C165" s="134">
        <v>1</v>
      </c>
      <c r="D165" s="62">
        <v>632.5</v>
      </c>
      <c r="E165" s="58"/>
      <c r="F165" s="58"/>
      <c r="G165" s="58"/>
      <c r="H165" s="58"/>
      <c r="I165" s="58"/>
      <c r="J165" s="58"/>
      <c r="K165" s="58"/>
      <c r="L165" s="58"/>
      <c r="M165" s="58"/>
      <c r="N165" s="58"/>
      <c r="O165" s="58"/>
      <c r="P165" s="216">
        <f>ROUNDUP((Tabelle13[[#This Row],[Spalte12]]*1.05)/0.25,0)*0.25</f>
        <v>664.25</v>
      </c>
      <c r="Q165" s="58"/>
      <c r="R165" s="58"/>
      <c r="S165" s="220">
        <f>SUM(Tabelle13[[#This Row],[Spalte13]:[Spalte113]],Tabelle13[[#This Row],[Spalte117]:[Spalte118]])*Tabelle13[[#This Row],[Spalte2]]</f>
        <v>0</v>
      </c>
      <c r="T165" s="216">
        <f>SUM(Tabelle13[[#This Row],[Spalte13]:[Spalte113]])*Tabelle13[[#This Row],[Spalte12]]+SUM(Tabelle13[[#This Row],[Spalte117]:[Spalte118]])*Tabelle13[[#This Row],[Spalte114]]</f>
        <v>0</v>
      </c>
      <c r="U165" s="59" t="s">
        <v>815</v>
      </c>
      <c r="V165" s="128">
        <v>9.625</v>
      </c>
    </row>
    <row r="166" spans="2:22">
      <c r="B166" s="170" t="s">
        <v>660</v>
      </c>
      <c r="C166" s="134">
        <v>1</v>
      </c>
      <c r="D166" s="62">
        <v>632.5</v>
      </c>
      <c r="E166" s="58"/>
      <c r="F166" s="58"/>
      <c r="G166" s="58"/>
      <c r="H166" s="58"/>
      <c r="I166" s="58"/>
      <c r="J166" s="58"/>
      <c r="K166" s="58"/>
      <c r="L166" s="58"/>
      <c r="M166" s="58"/>
      <c r="N166" s="58"/>
      <c r="O166" s="58"/>
      <c r="P166" s="216">
        <f>ROUNDUP((Tabelle13[[#This Row],[Spalte12]]*1.05)/0.25,0)*0.25</f>
        <v>664.25</v>
      </c>
      <c r="Q166" s="58"/>
      <c r="R166" s="58"/>
      <c r="S166" s="220">
        <f>SUM(Tabelle13[[#This Row],[Spalte13]:[Spalte113]],Tabelle13[[#This Row],[Spalte117]:[Spalte118]])*Tabelle13[[#This Row],[Spalte2]]</f>
        <v>0</v>
      </c>
      <c r="T166" s="216">
        <f>SUM(Tabelle13[[#This Row],[Spalte13]:[Spalte113]])*Tabelle13[[#This Row],[Spalte12]]+SUM(Tabelle13[[#This Row],[Spalte117]:[Spalte118]])*Tabelle13[[#This Row],[Spalte114]]</f>
        <v>0</v>
      </c>
      <c r="U166" s="59" t="s">
        <v>816</v>
      </c>
      <c r="V166" s="60">
        <v>9.625</v>
      </c>
    </row>
    <row r="167" spans="2:22">
      <c r="B167" s="170" t="s">
        <v>662</v>
      </c>
      <c r="C167" s="134">
        <v>1</v>
      </c>
      <c r="D167" s="62">
        <v>715</v>
      </c>
      <c r="E167" s="58"/>
      <c r="F167" s="58"/>
      <c r="G167" s="58"/>
      <c r="H167" s="58"/>
      <c r="I167" s="58"/>
      <c r="J167" s="58"/>
      <c r="K167" s="58"/>
      <c r="L167" s="58"/>
      <c r="M167" s="58"/>
      <c r="N167" s="58"/>
      <c r="O167" s="58"/>
      <c r="P167" s="216">
        <f>ROUNDUP((Tabelle13[[#This Row],[Spalte12]]*1.05)/0.25,0)*0.25</f>
        <v>750.75</v>
      </c>
      <c r="Q167" s="58"/>
      <c r="R167" s="58"/>
      <c r="S167" s="220">
        <f>SUM(Tabelle13[[#This Row],[Spalte13]:[Spalte113]],Tabelle13[[#This Row],[Spalte117]:[Spalte118]])*Tabelle13[[#This Row],[Spalte2]]</f>
        <v>0</v>
      </c>
      <c r="T167" s="216">
        <f>SUM(Tabelle13[[#This Row],[Spalte13]:[Spalte113]])*Tabelle13[[#This Row],[Spalte12]]+SUM(Tabelle13[[#This Row],[Spalte117]:[Spalte118]])*Tabelle13[[#This Row],[Spalte114]]</f>
        <v>0</v>
      </c>
      <c r="U167" s="59" t="s">
        <v>817</v>
      </c>
      <c r="V167" s="128">
        <v>11.125</v>
      </c>
    </row>
    <row r="168" spans="2:22">
      <c r="B168" s="170" t="s">
        <v>664</v>
      </c>
      <c r="C168" s="134">
        <v>1</v>
      </c>
      <c r="D168" s="62">
        <v>715</v>
      </c>
      <c r="E168" s="58"/>
      <c r="F168" s="58"/>
      <c r="G168" s="58"/>
      <c r="H168" s="58"/>
      <c r="I168" s="58"/>
      <c r="J168" s="58"/>
      <c r="K168" s="58"/>
      <c r="L168" s="58"/>
      <c r="M168" s="58"/>
      <c r="N168" s="58"/>
      <c r="O168" s="58"/>
      <c r="P168" s="216">
        <f>ROUNDUP((Tabelle13[[#This Row],[Spalte12]]*1.05)/0.25,0)*0.25</f>
        <v>750.75</v>
      </c>
      <c r="Q168" s="58"/>
      <c r="R168" s="58"/>
      <c r="S168" s="220">
        <f>SUM(Tabelle13[[#This Row],[Spalte13]:[Spalte113]],Tabelle13[[#This Row],[Spalte117]:[Spalte118]])*Tabelle13[[#This Row],[Spalte2]]</f>
        <v>0</v>
      </c>
      <c r="T168" s="216">
        <f>SUM(Tabelle13[[#This Row],[Spalte13]:[Spalte113]])*Tabelle13[[#This Row],[Spalte12]]+SUM(Tabelle13[[#This Row],[Spalte117]:[Spalte118]])*Tabelle13[[#This Row],[Spalte114]]</f>
        <v>0</v>
      </c>
      <c r="U168" s="59" t="s">
        <v>818</v>
      </c>
      <c r="V168" s="60">
        <v>11.125</v>
      </c>
    </row>
    <row r="169" spans="2:22">
      <c r="B169" s="170" t="s">
        <v>666</v>
      </c>
      <c r="C169" s="134">
        <v>1</v>
      </c>
      <c r="D169" s="62">
        <v>215</v>
      </c>
      <c r="E169" s="58"/>
      <c r="F169" s="58"/>
      <c r="G169" s="58"/>
      <c r="H169" s="58"/>
      <c r="I169" s="58"/>
      <c r="J169" s="58"/>
      <c r="K169" s="58"/>
      <c r="L169" s="58"/>
      <c r="M169" s="58"/>
      <c r="N169" s="58"/>
      <c r="O169" s="58"/>
      <c r="P169" s="216">
        <f>ROUNDUP((Tabelle13[[#This Row],[Spalte12]]*1.05)/0.25,0)*0.25</f>
        <v>225.75</v>
      </c>
      <c r="Q169" s="58"/>
      <c r="R169" s="58"/>
      <c r="S169" s="220">
        <f>SUM(Tabelle13[[#This Row],[Spalte13]:[Spalte113]],Tabelle13[[#This Row],[Spalte117]:[Spalte118]])*Tabelle13[[#This Row],[Spalte2]]</f>
        <v>0</v>
      </c>
      <c r="T169" s="216">
        <f>SUM(Tabelle13[[#This Row],[Spalte13]:[Spalte113]])*Tabelle13[[#This Row],[Spalte12]]+SUM(Tabelle13[[#This Row],[Spalte117]:[Spalte118]])*Tabelle13[[#This Row],[Spalte114]]</f>
        <v>0</v>
      </c>
      <c r="U169" s="59" t="s">
        <v>819</v>
      </c>
      <c r="V169" s="128">
        <v>2.75</v>
      </c>
    </row>
    <row r="170" spans="2:22">
      <c r="B170" s="170" t="s">
        <v>668</v>
      </c>
      <c r="C170" s="134">
        <v>1</v>
      </c>
      <c r="D170" s="62">
        <v>235</v>
      </c>
      <c r="E170" s="58"/>
      <c r="F170" s="58"/>
      <c r="G170" s="58"/>
      <c r="H170" s="58"/>
      <c r="I170" s="58"/>
      <c r="J170" s="58"/>
      <c r="K170" s="58"/>
      <c r="L170" s="58"/>
      <c r="M170" s="58"/>
      <c r="N170" s="58"/>
      <c r="O170" s="58"/>
      <c r="P170" s="216">
        <f>ROUNDUP((Tabelle13[[#This Row],[Spalte12]]*1.05)/0.25,0)*0.25</f>
        <v>246.75</v>
      </c>
      <c r="Q170" s="58"/>
      <c r="R170" s="58"/>
      <c r="S170" s="220">
        <f>SUM(Tabelle13[[#This Row],[Spalte13]:[Spalte113]],Tabelle13[[#This Row],[Spalte117]:[Spalte118]])*Tabelle13[[#This Row],[Spalte2]]</f>
        <v>0</v>
      </c>
      <c r="T170" s="216">
        <f>SUM(Tabelle13[[#This Row],[Spalte13]:[Spalte113]])*Tabelle13[[#This Row],[Spalte12]]+SUM(Tabelle13[[#This Row],[Spalte117]:[Spalte118]])*Tabelle13[[#This Row],[Spalte114]]</f>
        <v>0</v>
      </c>
      <c r="U170" s="59" t="s">
        <v>820</v>
      </c>
      <c r="V170" s="60">
        <v>3.125</v>
      </c>
    </row>
    <row r="171" spans="2:22">
      <c r="B171" s="170" t="s">
        <v>670</v>
      </c>
      <c r="C171" s="134">
        <v>1</v>
      </c>
      <c r="D171" s="62">
        <v>282.5</v>
      </c>
      <c r="E171" s="58"/>
      <c r="F171" s="58"/>
      <c r="G171" s="58"/>
      <c r="H171" s="58"/>
      <c r="I171" s="58"/>
      <c r="J171" s="58"/>
      <c r="K171" s="58"/>
      <c r="L171" s="58"/>
      <c r="M171" s="58"/>
      <c r="N171" s="58"/>
      <c r="O171" s="58"/>
      <c r="P171" s="216">
        <f>ROUNDUP((Tabelle13[[#This Row],[Spalte12]]*1.05)/0.25,0)*0.25</f>
        <v>296.75</v>
      </c>
      <c r="Q171" s="58"/>
      <c r="R171" s="58"/>
      <c r="S171" s="220">
        <f>SUM(Tabelle13[[#This Row],[Spalte13]:[Spalte113]],Tabelle13[[#This Row],[Spalte117]:[Spalte118]])*Tabelle13[[#This Row],[Spalte2]]</f>
        <v>0</v>
      </c>
      <c r="T171" s="216">
        <f>SUM(Tabelle13[[#This Row],[Spalte13]:[Spalte113]])*Tabelle13[[#This Row],[Spalte12]]+SUM(Tabelle13[[#This Row],[Spalte117]:[Spalte118]])*Tabelle13[[#This Row],[Spalte114]]</f>
        <v>0</v>
      </c>
      <c r="U171" s="59" t="s">
        <v>821</v>
      </c>
      <c r="V171" s="128">
        <v>4</v>
      </c>
    </row>
    <row r="172" spans="2:22">
      <c r="B172" s="170" t="s">
        <v>672</v>
      </c>
      <c r="C172" s="134">
        <v>1</v>
      </c>
      <c r="D172" s="62">
        <v>207.5</v>
      </c>
      <c r="E172" s="58"/>
      <c r="F172" s="58"/>
      <c r="G172" s="58"/>
      <c r="H172" s="58"/>
      <c r="I172" s="58"/>
      <c r="J172" s="58"/>
      <c r="K172" s="58"/>
      <c r="L172" s="58"/>
      <c r="M172" s="58"/>
      <c r="N172" s="58"/>
      <c r="O172" s="58"/>
      <c r="P172" s="216">
        <f>ROUNDUP((Tabelle13[[#This Row],[Spalte12]]*1.05)/0.25,0)*0.25</f>
        <v>218</v>
      </c>
      <c r="Q172" s="58"/>
      <c r="R172" s="58"/>
      <c r="S172" s="220">
        <f>SUM(Tabelle13[[#This Row],[Spalte13]:[Spalte113]],Tabelle13[[#This Row],[Spalte117]:[Spalte118]])*Tabelle13[[#This Row],[Spalte2]]</f>
        <v>0</v>
      </c>
      <c r="T172" s="216">
        <f>SUM(Tabelle13[[#This Row],[Spalte13]:[Spalte113]])*Tabelle13[[#This Row],[Spalte12]]+SUM(Tabelle13[[#This Row],[Spalte117]:[Spalte118]])*Tabelle13[[#This Row],[Spalte114]]</f>
        <v>0</v>
      </c>
      <c r="U172" s="59" t="s">
        <v>822</v>
      </c>
      <c r="V172" s="60">
        <v>2.625</v>
      </c>
    </row>
    <row r="173" spans="2:22">
      <c r="B173" s="170" t="s">
        <v>674</v>
      </c>
      <c r="C173" s="134">
        <v>1</v>
      </c>
      <c r="D173" s="62">
        <v>227.5</v>
      </c>
      <c r="E173" s="58"/>
      <c r="F173" s="58"/>
      <c r="G173" s="58"/>
      <c r="H173" s="58"/>
      <c r="I173" s="58"/>
      <c r="J173" s="58"/>
      <c r="K173" s="58"/>
      <c r="L173" s="58"/>
      <c r="M173" s="58"/>
      <c r="N173" s="58"/>
      <c r="O173" s="58"/>
      <c r="P173" s="216">
        <f>ROUNDUP((Tabelle13[[#This Row],[Spalte12]]*1.05)/0.25,0)*0.25</f>
        <v>239</v>
      </c>
      <c r="Q173" s="58"/>
      <c r="R173" s="58"/>
      <c r="S173" s="220">
        <f>SUM(Tabelle13[[#This Row],[Spalte13]:[Spalte113]],Tabelle13[[#This Row],[Spalte117]:[Spalte118]])*Tabelle13[[#This Row],[Spalte2]]</f>
        <v>0</v>
      </c>
      <c r="T173" s="216">
        <f>SUM(Tabelle13[[#This Row],[Spalte13]:[Spalte113]])*Tabelle13[[#This Row],[Spalte12]]+SUM(Tabelle13[[#This Row],[Spalte117]:[Spalte118]])*Tabelle13[[#This Row],[Spalte114]]</f>
        <v>0</v>
      </c>
      <c r="U173" s="59" t="s">
        <v>823</v>
      </c>
      <c r="V173" s="128">
        <v>3</v>
      </c>
    </row>
    <row r="174" spans="2:22">
      <c r="B174" s="170" t="s">
        <v>676</v>
      </c>
      <c r="C174" s="134">
        <v>1</v>
      </c>
      <c r="D174" s="62">
        <v>285</v>
      </c>
      <c r="E174" s="58"/>
      <c r="F174" s="58"/>
      <c r="G174" s="58"/>
      <c r="H174" s="58"/>
      <c r="I174" s="58"/>
      <c r="J174" s="58"/>
      <c r="K174" s="58"/>
      <c r="L174" s="58"/>
      <c r="M174" s="58"/>
      <c r="N174" s="58"/>
      <c r="O174" s="58"/>
      <c r="P174" s="216">
        <f>ROUNDUP((Tabelle13[[#This Row],[Spalte12]]*1.05)/0.25,0)*0.25</f>
        <v>299.25</v>
      </c>
      <c r="Q174" s="58"/>
      <c r="R174" s="58"/>
      <c r="S174" s="220">
        <f>SUM(Tabelle13[[#This Row],[Spalte13]:[Spalte113]],Tabelle13[[#This Row],[Spalte117]:[Spalte118]])*Tabelle13[[#This Row],[Spalte2]]</f>
        <v>0</v>
      </c>
      <c r="T174" s="216">
        <f>SUM(Tabelle13[[#This Row],[Spalte13]:[Spalte113]])*Tabelle13[[#This Row],[Spalte12]]+SUM(Tabelle13[[#This Row],[Spalte117]:[Spalte118]])*Tabelle13[[#This Row],[Spalte114]]</f>
        <v>0</v>
      </c>
      <c r="U174" s="59" t="s">
        <v>824</v>
      </c>
      <c r="V174" s="60">
        <v>4</v>
      </c>
    </row>
    <row r="175" spans="2:22">
      <c r="B175" s="170" t="s">
        <v>678</v>
      </c>
      <c r="C175" s="134">
        <v>1</v>
      </c>
      <c r="D175" s="62">
        <v>102.5</v>
      </c>
      <c r="E175" s="58"/>
      <c r="F175" s="58"/>
      <c r="G175" s="58"/>
      <c r="H175" s="58"/>
      <c r="I175" s="58"/>
      <c r="J175" s="58"/>
      <c r="K175" s="58"/>
      <c r="L175" s="58"/>
      <c r="M175" s="58"/>
      <c r="N175" s="58"/>
      <c r="O175" s="58"/>
      <c r="P175" s="216">
        <f>ROUNDUP((Tabelle13[[#This Row],[Spalte12]]*1.05)/0.25,0)*0.25</f>
        <v>107.75</v>
      </c>
      <c r="Q175" s="58"/>
      <c r="R175" s="58"/>
      <c r="S175" s="220">
        <f>SUM(Tabelle13[[#This Row],[Spalte13]:[Spalte113]],Tabelle13[[#This Row],[Spalte117]:[Spalte118]])*Tabelle13[[#This Row],[Spalte2]]</f>
        <v>0</v>
      </c>
      <c r="T175" s="216">
        <f>SUM(Tabelle13[[#This Row],[Spalte13]:[Spalte113]])*Tabelle13[[#This Row],[Spalte12]]+SUM(Tabelle13[[#This Row],[Spalte117]:[Spalte118]])*Tabelle13[[#This Row],[Spalte114]]</f>
        <v>0</v>
      </c>
      <c r="U175" s="59" t="s">
        <v>825</v>
      </c>
      <c r="V175" s="128">
        <v>1.125</v>
      </c>
    </row>
    <row r="176" spans="2:22">
      <c r="B176" s="170" t="s">
        <v>680</v>
      </c>
      <c r="C176" s="134">
        <v>1</v>
      </c>
      <c r="D176" s="62">
        <v>102.5</v>
      </c>
      <c r="E176" s="58"/>
      <c r="F176" s="58"/>
      <c r="G176" s="58"/>
      <c r="H176" s="58"/>
      <c r="I176" s="58"/>
      <c r="J176" s="58"/>
      <c r="K176" s="58"/>
      <c r="L176" s="58"/>
      <c r="M176" s="58"/>
      <c r="N176" s="58"/>
      <c r="O176" s="58"/>
      <c r="P176" s="216">
        <f>ROUNDUP((Tabelle13[[#This Row],[Spalte12]]*1.05)/0.25,0)*0.25</f>
        <v>107.75</v>
      </c>
      <c r="Q176" s="58"/>
      <c r="R176" s="58"/>
      <c r="S176" s="220">
        <f>SUM(Tabelle13[[#This Row],[Spalte13]:[Spalte113]],Tabelle13[[#This Row],[Spalte117]:[Spalte118]])*Tabelle13[[#This Row],[Spalte2]]</f>
        <v>0</v>
      </c>
      <c r="T176" s="216">
        <f>SUM(Tabelle13[[#This Row],[Spalte13]:[Spalte113]])*Tabelle13[[#This Row],[Spalte12]]+SUM(Tabelle13[[#This Row],[Spalte117]:[Spalte118]])*Tabelle13[[#This Row],[Spalte114]]</f>
        <v>0</v>
      </c>
      <c r="U176" s="59" t="s">
        <v>826</v>
      </c>
      <c r="V176" s="60">
        <v>1.125</v>
      </c>
    </row>
    <row r="177" spans="1:22">
      <c r="B177" s="170" t="s">
        <v>682</v>
      </c>
      <c r="C177" s="134">
        <v>1</v>
      </c>
      <c r="D177" s="62">
        <v>107.5</v>
      </c>
      <c r="E177" s="58"/>
      <c r="F177" s="58"/>
      <c r="G177" s="58"/>
      <c r="H177" s="58"/>
      <c r="I177" s="58"/>
      <c r="J177" s="58"/>
      <c r="K177" s="58"/>
      <c r="L177" s="58"/>
      <c r="M177" s="58"/>
      <c r="N177" s="58"/>
      <c r="O177" s="58"/>
      <c r="P177" s="216">
        <f>ROUNDUP((Tabelle13[[#This Row],[Spalte12]]*1.05)/0.25,0)*0.25</f>
        <v>113</v>
      </c>
      <c r="Q177" s="58"/>
      <c r="R177" s="58"/>
      <c r="S177" s="220">
        <f>SUM(Tabelle13[[#This Row],[Spalte13]:[Spalte113]],Tabelle13[[#This Row],[Spalte117]:[Spalte118]])*Tabelle13[[#This Row],[Spalte2]]</f>
        <v>0</v>
      </c>
      <c r="T177" s="216">
        <f>SUM(Tabelle13[[#This Row],[Spalte13]:[Spalte113]])*Tabelle13[[#This Row],[Spalte12]]+SUM(Tabelle13[[#This Row],[Spalte117]:[Spalte118]])*Tabelle13[[#This Row],[Spalte114]]</f>
        <v>0</v>
      </c>
      <c r="U177" s="59" t="s">
        <v>827</v>
      </c>
      <c r="V177" s="128">
        <v>1.25</v>
      </c>
    </row>
    <row r="178" spans="1:22">
      <c r="B178" s="170" t="s">
        <v>684</v>
      </c>
      <c r="C178" s="134">
        <v>1</v>
      </c>
      <c r="D178" s="62">
        <v>107.5</v>
      </c>
      <c r="E178" s="58"/>
      <c r="F178" s="58"/>
      <c r="G178" s="58"/>
      <c r="H178" s="58"/>
      <c r="I178" s="58"/>
      <c r="J178" s="58"/>
      <c r="K178" s="58"/>
      <c r="L178" s="58"/>
      <c r="M178" s="58"/>
      <c r="N178" s="58"/>
      <c r="O178" s="58"/>
      <c r="P178" s="216">
        <f>ROUNDUP((Tabelle13[[#This Row],[Spalte12]]*1.05)/0.25,0)*0.25</f>
        <v>113</v>
      </c>
      <c r="Q178" s="58"/>
      <c r="R178" s="58"/>
      <c r="S178" s="220">
        <f>SUM(Tabelle13[[#This Row],[Spalte13]:[Spalte113]],Tabelle13[[#This Row],[Spalte117]:[Spalte118]])*Tabelle13[[#This Row],[Spalte2]]</f>
        <v>0</v>
      </c>
      <c r="T178" s="216">
        <f>SUM(Tabelle13[[#This Row],[Spalte13]:[Spalte113]])*Tabelle13[[#This Row],[Spalte12]]+SUM(Tabelle13[[#This Row],[Spalte117]:[Spalte118]])*Tabelle13[[#This Row],[Spalte114]]</f>
        <v>0</v>
      </c>
      <c r="U178" s="59" t="s">
        <v>828</v>
      </c>
      <c r="V178" s="60">
        <v>1.25</v>
      </c>
    </row>
    <row r="179" spans="1:22">
      <c r="B179" s="170" t="s">
        <v>686</v>
      </c>
      <c r="C179" s="134">
        <v>1</v>
      </c>
      <c r="D179" s="62">
        <v>112.5</v>
      </c>
      <c r="E179" s="58"/>
      <c r="F179" s="58"/>
      <c r="G179" s="58"/>
      <c r="H179" s="58"/>
      <c r="I179" s="58"/>
      <c r="J179" s="58"/>
      <c r="K179" s="58"/>
      <c r="L179" s="58"/>
      <c r="M179" s="58"/>
      <c r="N179" s="58"/>
      <c r="O179" s="58"/>
      <c r="P179" s="216">
        <f>ROUNDUP((Tabelle13[[#This Row],[Spalte12]]*1.05)/0.25,0)*0.25</f>
        <v>118.25</v>
      </c>
      <c r="Q179" s="58"/>
      <c r="R179" s="58"/>
      <c r="S179" s="220">
        <f>SUM(Tabelle13[[#This Row],[Spalte13]:[Spalte113]],Tabelle13[[#This Row],[Spalte117]:[Spalte118]])*Tabelle13[[#This Row],[Spalte2]]</f>
        <v>0</v>
      </c>
      <c r="T179" s="216">
        <f>SUM(Tabelle13[[#This Row],[Spalte13]:[Spalte113]])*Tabelle13[[#This Row],[Spalte12]]+SUM(Tabelle13[[#This Row],[Spalte117]:[Spalte118]])*Tabelle13[[#This Row],[Spalte114]]</f>
        <v>0</v>
      </c>
      <c r="U179" s="59" t="s">
        <v>829</v>
      </c>
      <c r="V179" s="128">
        <v>1.375</v>
      </c>
    </row>
    <row r="180" spans="1:22">
      <c r="B180" s="170" t="s">
        <v>688</v>
      </c>
      <c r="C180" s="134">
        <v>1</v>
      </c>
      <c r="D180" s="62">
        <v>112.5</v>
      </c>
      <c r="E180" s="58"/>
      <c r="F180" s="58"/>
      <c r="G180" s="58"/>
      <c r="H180" s="58"/>
      <c r="I180" s="58"/>
      <c r="J180" s="58"/>
      <c r="K180" s="58"/>
      <c r="L180" s="58"/>
      <c r="M180" s="58"/>
      <c r="N180" s="58"/>
      <c r="O180" s="58"/>
      <c r="P180" s="216">
        <f>ROUNDUP((Tabelle13[[#This Row],[Spalte12]]*1.05)/0.25,0)*0.25</f>
        <v>118.25</v>
      </c>
      <c r="Q180" s="58"/>
      <c r="R180" s="58"/>
      <c r="S180" s="220">
        <f>SUM(Tabelle13[[#This Row],[Spalte13]:[Spalte113]],Tabelle13[[#This Row],[Spalte117]:[Spalte118]])*Tabelle13[[#This Row],[Spalte2]]</f>
        <v>0</v>
      </c>
      <c r="T180" s="216">
        <f>SUM(Tabelle13[[#This Row],[Spalte13]:[Spalte113]])*Tabelle13[[#This Row],[Spalte12]]+SUM(Tabelle13[[#This Row],[Spalte117]:[Spalte118]])*Tabelle13[[#This Row],[Spalte114]]</f>
        <v>0</v>
      </c>
      <c r="U180" s="59" t="s">
        <v>830</v>
      </c>
      <c r="V180" s="60">
        <v>1.375</v>
      </c>
    </row>
    <row r="181" spans="1:22">
      <c r="B181" s="170" t="s">
        <v>690</v>
      </c>
      <c r="C181" s="134">
        <v>1</v>
      </c>
      <c r="D181" s="62">
        <v>312.5</v>
      </c>
      <c r="E181" s="58"/>
      <c r="F181" s="58"/>
      <c r="G181" s="58"/>
      <c r="H181" s="58"/>
      <c r="I181" s="58"/>
      <c r="J181" s="58"/>
      <c r="K181" s="58"/>
      <c r="L181" s="58"/>
      <c r="M181" s="58"/>
      <c r="N181" s="58"/>
      <c r="O181" s="58"/>
      <c r="P181" s="216">
        <f>ROUNDUP((Tabelle13[[#This Row],[Spalte12]]*1.05)/0.25,0)*0.25</f>
        <v>328.25</v>
      </c>
      <c r="Q181" s="58"/>
      <c r="R181" s="58"/>
      <c r="S181" s="220">
        <f>SUM(Tabelle13[[#This Row],[Spalte13]:[Spalte113]],Tabelle13[[#This Row],[Spalte117]:[Spalte118]])*Tabelle13[[#This Row],[Spalte2]]</f>
        <v>0</v>
      </c>
      <c r="T181" s="216">
        <f>SUM(Tabelle13[[#This Row],[Spalte13]:[Spalte113]])*Tabelle13[[#This Row],[Spalte12]]+SUM(Tabelle13[[#This Row],[Spalte117]:[Spalte118]])*Tabelle13[[#This Row],[Spalte114]]</f>
        <v>0</v>
      </c>
      <c r="U181" s="59" t="s">
        <v>831</v>
      </c>
      <c r="V181" s="128">
        <v>4.5</v>
      </c>
    </row>
    <row r="182" spans="1:22">
      <c r="B182" s="170" t="s">
        <v>692</v>
      </c>
      <c r="C182" s="134">
        <v>1</v>
      </c>
      <c r="D182" s="62">
        <v>312.5</v>
      </c>
      <c r="E182" s="58"/>
      <c r="F182" s="58"/>
      <c r="G182" s="58"/>
      <c r="H182" s="58"/>
      <c r="I182" s="58"/>
      <c r="J182" s="58"/>
      <c r="K182" s="58"/>
      <c r="L182" s="58"/>
      <c r="M182" s="58"/>
      <c r="N182" s="58"/>
      <c r="O182" s="58"/>
      <c r="P182" s="216">
        <f>ROUNDUP((Tabelle13[[#This Row],[Spalte12]]*1.05)/0.25,0)*0.25</f>
        <v>328.25</v>
      </c>
      <c r="Q182" s="58"/>
      <c r="R182" s="58"/>
      <c r="S182" s="220">
        <f>SUM(Tabelle13[[#This Row],[Spalte13]:[Spalte113]],Tabelle13[[#This Row],[Spalte117]:[Spalte118]])*Tabelle13[[#This Row],[Spalte2]]</f>
        <v>0</v>
      </c>
      <c r="T182" s="216">
        <f>SUM(Tabelle13[[#This Row],[Spalte13]:[Spalte113]])*Tabelle13[[#This Row],[Spalte12]]+SUM(Tabelle13[[#This Row],[Spalte117]:[Spalte118]])*Tabelle13[[#This Row],[Spalte114]]</f>
        <v>0</v>
      </c>
      <c r="U182" s="59" t="s">
        <v>832</v>
      </c>
      <c r="V182" s="60">
        <v>4.5</v>
      </c>
    </row>
    <row r="183" spans="1:22">
      <c r="B183" s="170" t="s">
        <v>694</v>
      </c>
      <c r="C183" s="134">
        <v>1</v>
      </c>
      <c r="D183" s="62">
        <v>335</v>
      </c>
      <c r="E183" s="58"/>
      <c r="F183" s="58"/>
      <c r="G183" s="58"/>
      <c r="H183" s="58"/>
      <c r="I183" s="58"/>
      <c r="J183" s="58"/>
      <c r="K183" s="58"/>
      <c r="L183" s="58"/>
      <c r="M183" s="58"/>
      <c r="N183" s="58"/>
      <c r="O183" s="58"/>
      <c r="P183" s="216">
        <f>ROUNDUP((Tabelle13[[#This Row],[Spalte12]]*1.05)/0.25,0)*0.25</f>
        <v>351.75</v>
      </c>
      <c r="Q183" s="58"/>
      <c r="R183" s="58"/>
      <c r="S183" s="220">
        <f>SUM(Tabelle13[[#This Row],[Spalte13]:[Spalte113]],Tabelle13[[#This Row],[Spalte117]:[Spalte118]])*Tabelle13[[#This Row],[Spalte2]]</f>
        <v>0</v>
      </c>
      <c r="T183" s="216">
        <f>SUM(Tabelle13[[#This Row],[Spalte13]:[Spalte113]])*Tabelle13[[#This Row],[Spalte12]]+SUM(Tabelle13[[#This Row],[Spalte117]:[Spalte118]])*Tabelle13[[#This Row],[Spalte114]]</f>
        <v>0</v>
      </c>
      <c r="U183" s="59" t="s">
        <v>833</v>
      </c>
      <c r="V183" s="128">
        <v>5</v>
      </c>
    </row>
    <row r="184" spans="1:22">
      <c r="A184" s="173"/>
      <c r="B184" s="170" t="s">
        <v>696</v>
      </c>
      <c r="C184" s="134">
        <v>1</v>
      </c>
      <c r="D184" s="62">
        <v>335</v>
      </c>
      <c r="E184" s="58"/>
      <c r="F184" s="58"/>
      <c r="G184" s="58"/>
      <c r="H184" s="58"/>
      <c r="I184" s="58"/>
      <c r="J184" s="58"/>
      <c r="K184" s="58"/>
      <c r="L184" s="58"/>
      <c r="M184" s="58"/>
      <c r="N184" s="58"/>
      <c r="O184" s="58"/>
      <c r="P184" s="216">
        <f>ROUNDUP((Tabelle13[[#This Row],[Spalte12]]*1.05)/0.25,0)*0.25</f>
        <v>351.75</v>
      </c>
      <c r="Q184" s="58"/>
      <c r="R184" s="58"/>
      <c r="S184" s="220">
        <f>SUM(Tabelle13[[#This Row],[Spalte13]:[Spalte113]],Tabelle13[[#This Row],[Spalte117]:[Spalte118]])*Tabelle13[[#This Row],[Spalte2]]</f>
        <v>0</v>
      </c>
      <c r="T184" s="216">
        <f>SUM(Tabelle13[[#This Row],[Spalte13]:[Spalte113]])*Tabelle13[[#This Row],[Spalte12]]+SUM(Tabelle13[[#This Row],[Spalte117]:[Spalte118]])*Tabelle13[[#This Row],[Spalte114]]</f>
        <v>0</v>
      </c>
      <c r="U184" s="59" t="s">
        <v>834</v>
      </c>
      <c r="V184" s="60">
        <v>5</v>
      </c>
    </row>
    <row r="185" spans="1:22">
      <c r="A185" s="173"/>
      <c r="B185" s="170" t="s">
        <v>698</v>
      </c>
      <c r="C185" s="134">
        <v>1</v>
      </c>
      <c r="D185" s="62">
        <v>352.5</v>
      </c>
      <c r="E185" s="58"/>
      <c r="F185" s="58"/>
      <c r="G185" s="58"/>
      <c r="H185" s="58"/>
      <c r="I185" s="58"/>
      <c r="J185" s="58"/>
      <c r="K185" s="58"/>
      <c r="L185" s="58"/>
      <c r="M185" s="58"/>
      <c r="N185" s="58"/>
      <c r="O185" s="58"/>
      <c r="P185" s="216">
        <f>ROUNDUP((Tabelle13[[#This Row],[Spalte12]]*1.05)/0.25,0)*0.25</f>
        <v>370.25</v>
      </c>
      <c r="Q185" s="58"/>
      <c r="R185" s="58"/>
      <c r="S185" s="220">
        <f>SUM(Tabelle13[[#This Row],[Spalte13]:[Spalte113]],Tabelle13[[#This Row],[Spalte117]:[Spalte118]])*Tabelle13[[#This Row],[Spalte2]]</f>
        <v>0</v>
      </c>
      <c r="T185" s="216">
        <f>SUM(Tabelle13[[#This Row],[Spalte13]:[Spalte113]])*Tabelle13[[#This Row],[Spalte12]]+SUM(Tabelle13[[#This Row],[Spalte117]:[Spalte118]])*Tabelle13[[#This Row],[Spalte114]]</f>
        <v>0</v>
      </c>
      <c r="U185" s="59" t="s">
        <v>835</v>
      </c>
      <c r="V185" s="128">
        <v>5.375</v>
      </c>
    </row>
    <row r="186" spans="1:22">
      <c r="A186" s="173"/>
      <c r="B186" s="170" t="s">
        <v>700</v>
      </c>
      <c r="C186" s="134">
        <v>1</v>
      </c>
      <c r="D186" s="62">
        <v>352.5</v>
      </c>
      <c r="E186" s="58"/>
      <c r="F186" s="58"/>
      <c r="G186" s="58"/>
      <c r="H186" s="58"/>
      <c r="I186" s="58"/>
      <c r="J186" s="58"/>
      <c r="K186" s="58"/>
      <c r="L186" s="58"/>
      <c r="M186" s="58"/>
      <c r="N186" s="58"/>
      <c r="O186" s="58"/>
      <c r="P186" s="216">
        <f>ROUNDUP((Tabelle13[[#This Row],[Spalte12]]*1.05)/0.25,0)*0.25</f>
        <v>370.25</v>
      </c>
      <c r="Q186" s="58"/>
      <c r="R186" s="58"/>
      <c r="S186" s="220">
        <f>SUM(Tabelle13[[#This Row],[Spalte13]:[Spalte113]],Tabelle13[[#This Row],[Spalte117]:[Spalte118]])*Tabelle13[[#This Row],[Spalte2]]</f>
        <v>0</v>
      </c>
      <c r="T186" s="216">
        <f>SUM(Tabelle13[[#This Row],[Spalte13]:[Spalte113]])*Tabelle13[[#This Row],[Spalte12]]+SUM(Tabelle13[[#This Row],[Spalte117]:[Spalte118]])*Tabelle13[[#This Row],[Spalte114]]</f>
        <v>0</v>
      </c>
      <c r="U186" s="59" t="s">
        <v>836</v>
      </c>
      <c r="V186" s="60">
        <v>5.375</v>
      </c>
    </row>
    <row r="187" spans="1:22">
      <c r="A187" s="173"/>
      <c r="B187" s="170" t="s">
        <v>702</v>
      </c>
      <c r="C187" s="134">
        <v>1</v>
      </c>
      <c r="D187" s="62">
        <v>775</v>
      </c>
      <c r="E187" s="58"/>
      <c r="F187" s="58"/>
      <c r="G187" s="58"/>
      <c r="H187" s="58"/>
      <c r="I187" s="58"/>
      <c r="J187" s="58"/>
      <c r="K187" s="58"/>
      <c r="L187" s="58"/>
      <c r="M187" s="58"/>
      <c r="N187" s="58"/>
      <c r="O187" s="58"/>
      <c r="P187" s="216">
        <f>ROUNDUP((Tabelle13[[#This Row],[Spalte12]]*1.05)/0.25,0)*0.25</f>
        <v>813.75</v>
      </c>
      <c r="Q187" s="58"/>
      <c r="R187" s="58"/>
      <c r="S187" s="220">
        <f>SUM(Tabelle13[[#This Row],[Spalte13]:[Spalte113]],Tabelle13[[#This Row],[Spalte117]:[Spalte118]])*Tabelle13[[#This Row],[Spalte2]]</f>
        <v>0</v>
      </c>
      <c r="T187" s="216">
        <f>SUM(Tabelle13[[#This Row],[Spalte13]:[Spalte113]])*Tabelle13[[#This Row],[Spalte12]]+SUM(Tabelle13[[#This Row],[Spalte117]:[Spalte118]])*Tabelle13[[#This Row],[Spalte114]]</f>
        <v>0</v>
      </c>
      <c r="U187" s="59" t="s">
        <v>837</v>
      </c>
      <c r="V187" s="128">
        <v>12.625</v>
      </c>
    </row>
    <row r="188" spans="1:22">
      <c r="A188" s="173"/>
      <c r="B188" s="170" t="s">
        <v>704</v>
      </c>
      <c r="C188" s="134">
        <v>1</v>
      </c>
      <c r="D188" s="62">
        <v>775</v>
      </c>
      <c r="E188" s="58"/>
      <c r="F188" s="58"/>
      <c r="G188" s="58"/>
      <c r="H188" s="58"/>
      <c r="I188" s="58"/>
      <c r="J188" s="58"/>
      <c r="K188" s="58"/>
      <c r="L188" s="58"/>
      <c r="M188" s="58"/>
      <c r="N188" s="58"/>
      <c r="O188" s="58"/>
      <c r="P188" s="216">
        <f>ROUNDUP((Tabelle13[[#This Row],[Spalte12]]*1.05)/0.25,0)*0.25</f>
        <v>813.75</v>
      </c>
      <c r="Q188" s="58"/>
      <c r="R188" s="58"/>
      <c r="S188" s="220">
        <f>SUM(Tabelle13[[#This Row],[Spalte13]:[Spalte113]],Tabelle13[[#This Row],[Spalte117]:[Spalte118]])*Tabelle13[[#This Row],[Spalte2]]</f>
        <v>0</v>
      </c>
      <c r="T188" s="216">
        <f>SUM(Tabelle13[[#This Row],[Spalte13]:[Spalte113]])*Tabelle13[[#This Row],[Spalte12]]+SUM(Tabelle13[[#This Row],[Spalte117]:[Spalte118]])*Tabelle13[[#This Row],[Spalte114]]</f>
        <v>0</v>
      </c>
      <c r="U188" s="59" t="s">
        <v>838</v>
      </c>
      <c r="V188" s="60">
        <v>12.625</v>
      </c>
    </row>
    <row r="189" spans="1:22">
      <c r="A189" s="173"/>
      <c r="B189" s="170" t="s">
        <v>706</v>
      </c>
      <c r="C189" s="134">
        <v>1</v>
      </c>
      <c r="D189" s="62">
        <v>827.5</v>
      </c>
      <c r="E189" s="58"/>
      <c r="F189" s="58"/>
      <c r="G189" s="58"/>
      <c r="H189" s="58"/>
      <c r="I189" s="58"/>
      <c r="J189" s="58"/>
      <c r="K189" s="58"/>
      <c r="L189" s="58"/>
      <c r="M189" s="58"/>
      <c r="N189" s="58"/>
      <c r="O189" s="58"/>
      <c r="P189" s="216">
        <f>ROUNDUP((Tabelle13[[#This Row],[Spalte12]]*1.05)/0.25,0)*0.25</f>
        <v>869</v>
      </c>
      <c r="Q189" s="58"/>
      <c r="R189" s="58"/>
      <c r="S189" s="220">
        <f>SUM(Tabelle13[[#This Row],[Spalte13]:[Spalte113]],Tabelle13[[#This Row],[Spalte117]:[Spalte118]])*Tabelle13[[#This Row],[Spalte2]]</f>
        <v>0</v>
      </c>
      <c r="T189" s="216">
        <f>SUM(Tabelle13[[#This Row],[Spalte13]:[Spalte113]])*Tabelle13[[#This Row],[Spalte12]]+SUM(Tabelle13[[#This Row],[Spalte117]:[Spalte118]])*Tabelle13[[#This Row],[Spalte114]]</f>
        <v>0</v>
      </c>
      <c r="U189" s="59" t="s">
        <v>839</v>
      </c>
      <c r="V189" s="128">
        <v>13.750000000000002</v>
      </c>
    </row>
    <row r="190" spans="1:22">
      <c r="A190" s="173"/>
      <c r="B190" s="170" t="s">
        <v>708</v>
      </c>
      <c r="C190" s="134">
        <v>1</v>
      </c>
      <c r="D190" s="62">
        <v>827.5</v>
      </c>
      <c r="E190" s="58"/>
      <c r="F190" s="58"/>
      <c r="G190" s="58"/>
      <c r="H190" s="58"/>
      <c r="I190" s="58"/>
      <c r="J190" s="58"/>
      <c r="K190" s="58"/>
      <c r="L190" s="58"/>
      <c r="M190" s="58"/>
      <c r="N190" s="58"/>
      <c r="O190" s="58"/>
      <c r="P190" s="216">
        <f>ROUNDUP((Tabelle13[[#This Row],[Spalte12]]*1.05)/0.25,0)*0.25</f>
        <v>869</v>
      </c>
      <c r="Q190" s="58"/>
      <c r="R190" s="58"/>
      <c r="S190" s="220">
        <f>SUM(Tabelle13[[#This Row],[Spalte13]:[Spalte113]],Tabelle13[[#This Row],[Spalte117]:[Spalte118]])*Tabelle13[[#This Row],[Spalte2]]</f>
        <v>0</v>
      </c>
      <c r="T190" s="216">
        <f>SUM(Tabelle13[[#This Row],[Spalte13]:[Spalte113]])*Tabelle13[[#This Row],[Spalte12]]+SUM(Tabelle13[[#This Row],[Spalte117]:[Spalte118]])*Tabelle13[[#This Row],[Spalte114]]</f>
        <v>0</v>
      </c>
      <c r="U190" s="59" t="s">
        <v>840</v>
      </c>
      <c r="V190" s="60">
        <v>13.750000000000002</v>
      </c>
    </row>
    <row r="191" spans="1:22">
      <c r="A191" s="173"/>
      <c r="B191" s="170" t="s">
        <v>710</v>
      </c>
      <c r="C191" s="134">
        <v>1</v>
      </c>
      <c r="D191" s="62">
        <v>887.5</v>
      </c>
      <c r="E191" s="58"/>
      <c r="F191" s="58"/>
      <c r="G191" s="58"/>
      <c r="H191" s="58"/>
      <c r="I191" s="58"/>
      <c r="J191" s="58"/>
      <c r="K191" s="58"/>
      <c r="L191" s="58"/>
      <c r="M191" s="58"/>
      <c r="N191" s="58"/>
      <c r="O191" s="58"/>
      <c r="P191" s="216">
        <f>ROUNDUP((Tabelle13[[#This Row],[Spalte12]]*1.05)/0.25,0)*0.25</f>
        <v>932</v>
      </c>
      <c r="Q191" s="58"/>
      <c r="R191" s="58"/>
      <c r="S191" s="220">
        <f>SUM(Tabelle13[[#This Row],[Spalte13]:[Spalte113]],Tabelle13[[#This Row],[Spalte117]:[Spalte118]])*Tabelle13[[#This Row],[Spalte2]]</f>
        <v>0</v>
      </c>
      <c r="T191" s="216">
        <f>SUM(Tabelle13[[#This Row],[Spalte13]:[Spalte113]])*Tabelle13[[#This Row],[Spalte12]]+SUM(Tabelle13[[#This Row],[Spalte117]:[Spalte118]])*Tabelle13[[#This Row],[Spalte114]]</f>
        <v>0</v>
      </c>
      <c r="U191" s="59" t="s">
        <v>841</v>
      </c>
      <c r="V191" s="128">
        <v>15</v>
      </c>
    </row>
    <row r="192" spans="1:22">
      <c r="A192" s="173"/>
      <c r="B192" s="170" t="s">
        <v>712</v>
      </c>
      <c r="C192" s="134">
        <v>1</v>
      </c>
      <c r="D192" s="62">
        <v>887.5</v>
      </c>
      <c r="E192" s="58"/>
      <c r="F192" s="58"/>
      <c r="G192" s="58"/>
      <c r="H192" s="58"/>
      <c r="I192" s="58"/>
      <c r="J192" s="58"/>
      <c r="K192" s="58"/>
      <c r="L192" s="58"/>
      <c r="M192" s="58"/>
      <c r="N192" s="58"/>
      <c r="O192" s="58"/>
      <c r="P192" s="216">
        <f>ROUNDUP((Tabelle13[[#This Row],[Spalte12]]*1.05)/0.25,0)*0.25</f>
        <v>932</v>
      </c>
      <c r="Q192" s="58"/>
      <c r="R192" s="58"/>
      <c r="S192" s="220">
        <f>SUM(Tabelle13[[#This Row],[Spalte13]:[Spalte113]],Tabelle13[[#This Row],[Spalte117]:[Spalte118]])*Tabelle13[[#This Row],[Spalte2]]</f>
        <v>0</v>
      </c>
      <c r="T192" s="216">
        <f>SUM(Tabelle13[[#This Row],[Spalte13]:[Spalte113]])*Tabelle13[[#This Row],[Spalte12]]+SUM(Tabelle13[[#This Row],[Spalte117]:[Spalte118]])*Tabelle13[[#This Row],[Spalte114]]</f>
        <v>0</v>
      </c>
      <c r="U192" s="59" t="s">
        <v>842</v>
      </c>
      <c r="V192" s="60">
        <v>15</v>
      </c>
    </row>
    <row r="193" spans="1:45">
      <c r="A193" s="173"/>
      <c r="B193" s="170" t="s">
        <v>843</v>
      </c>
      <c r="C193" s="134">
        <v>1</v>
      </c>
      <c r="D193" s="62">
        <v>760</v>
      </c>
      <c r="E193" s="58"/>
      <c r="F193" s="58"/>
      <c r="G193" s="58"/>
      <c r="H193" s="58"/>
      <c r="I193" s="58"/>
      <c r="J193" s="58"/>
      <c r="K193" s="58"/>
      <c r="L193" s="58"/>
      <c r="M193" s="58"/>
      <c r="N193" s="58"/>
      <c r="O193" s="58"/>
      <c r="P193" s="216">
        <f>ROUNDUP((Tabelle13[[#This Row],[Spalte12]]*1.05)/0.25,0)*0.25</f>
        <v>798</v>
      </c>
      <c r="Q193" s="58"/>
      <c r="R193" s="58"/>
      <c r="S193" s="220">
        <f>SUM(Tabelle13[[#This Row],[Spalte13]:[Spalte113]],Tabelle13[[#This Row],[Spalte117]:[Spalte118]])*Tabelle13[[#This Row],[Spalte2]]</f>
        <v>0</v>
      </c>
      <c r="T193" s="216">
        <f>SUM(Tabelle13[[#This Row],[Spalte13]:[Spalte113]])*Tabelle13[[#This Row],[Spalte12]]+SUM(Tabelle13[[#This Row],[Spalte117]:[Spalte118]])*Tabelle13[[#This Row],[Spalte114]]</f>
        <v>0</v>
      </c>
      <c r="U193" s="59" t="s">
        <v>844</v>
      </c>
      <c r="V193" s="128">
        <v>8.36</v>
      </c>
    </row>
    <row r="194" spans="1:45">
      <c r="A194" s="173"/>
      <c r="B194" s="170" t="s">
        <v>845</v>
      </c>
      <c r="C194" s="134">
        <v>1</v>
      </c>
      <c r="D194" s="62">
        <v>720</v>
      </c>
      <c r="E194" s="58"/>
      <c r="F194" s="58"/>
      <c r="G194" s="58"/>
      <c r="H194" s="58"/>
      <c r="I194" s="58"/>
      <c r="J194" s="58"/>
      <c r="K194" s="58"/>
      <c r="L194" s="58"/>
      <c r="M194" s="58"/>
      <c r="N194" s="58"/>
      <c r="O194" s="58"/>
      <c r="P194" s="216">
        <f>ROUNDUP((Tabelle13[[#This Row],[Spalte12]]*1.05)/0.25,0)*0.25</f>
        <v>756</v>
      </c>
      <c r="Q194" s="58"/>
      <c r="R194" s="58"/>
      <c r="S194" s="220">
        <f>SUM(Tabelle13[[#This Row],[Spalte13]:[Spalte113]],Tabelle13[[#This Row],[Spalte117]:[Spalte118]])*Tabelle13[[#This Row],[Spalte2]]</f>
        <v>0</v>
      </c>
      <c r="T194" s="216">
        <f>SUM(Tabelle13[[#This Row],[Spalte13]:[Spalte113]])*Tabelle13[[#This Row],[Spalte12]]+SUM(Tabelle13[[#This Row],[Spalte117]:[Spalte118]])*Tabelle13[[#This Row],[Spalte114]]</f>
        <v>0</v>
      </c>
      <c r="U194" s="59" t="s">
        <v>846</v>
      </c>
      <c r="V194" s="60">
        <v>7.6999999999999993</v>
      </c>
    </row>
    <row r="195" spans="1:45">
      <c r="A195" s="173"/>
      <c r="B195" s="170" t="s">
        <v>847</v>
      </c>
      <c r="C195" s="134">
        <v>1</v>
      </c>
      <c r="D195" s="62">
        <v>412.5</v>
      </c>
      <c r="E195" s="58"/>
      <c r="F195" s="58"/>
      <c r="G195" s="58"/>
      <c r="H195" s="58"/>
      <c r="I195" s="58"/>
      <c r="J195" s="58"/>
      <c r="K195" s="58"/>
      <c r="L195" s="58"/>
      <c r="M195" s="58"/>
      <c r="N195" s="58"/>
      <c r="O195" s="58"/>
      <c r="P195" s="216">
        <f>ROUNDUP((Tabelle13[[#This Row],[Spalte12]]*1.05)/0.25,0)*0.25</f>
        <v>433.25</v>
      </c>
      <c r="Q195" s="58"/>
      <c r="R195" s="58"/>
      <c r="S195" s="220">
        <f>SUM(Tabelle13[[#This Row],[Spalte13]:[Spalte113]],Tabelle13[[#This Row],[Spalte117]:[Spalte118]])*Tabelle13[[#This Row],[Spalte2]]</f>
        <v>0</v>
      </c>
      <c r="T195" s="216">
        <f>SUM(Tabelle13[[#This Row],[Spalte13]:[Spalte113]])*Tabelle13[[#This Row],[Spalte12]]+SUM(Tabelle13[[#This Row],[Spalte117]:[Spalte118]])*Tabelle13[[#This Row],[Spalte114]]</f>
        <v>0</v>
      </c>
      <c r="U195" s="59" t="s">
        <v>848</v>
      </c>
      <c r="V195" s="128">
        <v>3.6300000000000003</v>
      </c>
    </row>
    <row r="196" spans="1:45">
      <c r="A196" s="173"/>
      <c r="B196" s="170" t="s">
        <v>849</v>
      </c>
      <c r="C196" s="134">
        <v>1</v>
      </c>
      <c r="D196" s="62">
        <v>412.5</v>
      </c>
      <c r="E196" s="58"/>
      <c r="F196" s="58"/>
      <c r="G196" s="58"/>
      <c r="H196" s="58"/>
      <c r="I196" s="58"/>
      <c r="J196" s="58"/>
      <c r="K196" s="58"/>
      <c r="L196" s="58"/>
      <c r="M196" s="58"/>
      <c r="N196" s="58"/>
      <c r="O196" s="58"/>
      <c r="P196" s="216">
        <f>ROUNDUP((Tabelle13[[#This Row],[Spalte12]]*1.05)/0.25,0)*0.25</f>
        <v>433.25</v>
      </c>
      <c r="Q196" s="58"/>
      <c r="R196" s="58"/>
      <c r="S196" s="220">
        <f>SUM(Tabelle13[[#This Row],[Spalte13]:[Spalte113]],Tabelle13[[#This Row],[Spalte117]:[Spalte118]])*Tabelle13[[#This Row],[Spalte2]]</f>
        <v>0</v>
      </c>
      <c r="T196" s="216">
        <f>SUM(Tabelle13[[#This Row],[Spalte13]:[Spalte113]])*Tabelle13[[#This Row],[Spalte12]]+SUM(Tabelle13[[#This Row],[Spalte117]:[Spalte118]])*Tabelle13[[#This Row],[Spalte114]]</f>
        <v>0</v>
      </c>
      <c r="U196" s="59" t="s">
        <v>850</v>
      </c>
      <c r="V196" s="60">
        <v>3.6300000000000003</v>
      </c>
    </row>
    <row r="197" spans="1:45">
      <c r="A197" s="173"/>
      <c r="B197" s="170" t="s">
        <v>851</v>
      </c>
      <c r="C197" s="134">
        <v>1</v>
      </c>
      <c r="D197" s="62">
        <v>407.5</v>
      </c>
      <c r="E197" s="58"/>
      <c r="F197" s="58"/>
      <c r="G197" s="58"/>
      <c r="H197" s="58"/>
      <c r="I197" s="58"/>
      <c r="J197" s="58"/>
      <c r="K197" s="58"/>
      <c r="L197" s="58"/>
      <c r="M197" s="58"/>
      <c r="N197" s="58"/>
      <c r="O197" s="58"/>
      <c r="P197" s="216">
        <f>ROUNDUP((Tabelle13[[#This Row],[Spalte12]]*1.05)/0.25,0)*0.25</f>
        <v>428</v>
      </c>
      <c r="Q197" s="58"/>
      <c r="R197" s="58"/>
      <c r="S197" s="220">
        <f>SUM(Tabelle13[[#This Row],[Spalte13]:[Spalte113]],Tabelle13[[#This Row],[Spalte117]:[Spalte118]])*Tabelle13[[#This Row],[Spalte2]]</f>
        <v>0</v>
      </c>
      <c r="T197" s="216">
        <f>SUM(Tabelle13[[#This Row],[Spalte13]:[Spalte113]])*Tabelle13[[#This Row],[Spalte12]]+SUM(Tabelle13[[#This Row],[Spalte117]:[Spalte118]])*Tabelle13[[#This Row],[Spalte114]]</f>
        <v>0</v>
      </c>
      <c r="U197" s="59" t="s">
        <v>852</v>
      </c>
      <c r="V197" s="128">
        <v>3.3</v>
      </c>
    </row>
    <row r="198" spans="1:45">
      <c r="B198" s="170" t="s">
        <v>853</v>
      </c>
      <c r="C198" s="134">
        <v>1</v>
      </c>
      <c r="D198" s="62">
        <v>407.5</v>
      </c>
      <c r="E198" s="58"/>
      <c r="F198" s="58"/>
      <c r="G198" s="58"/>
      <c r="H198" s="58"/>
      <c r="I198" s="58"/>
      <c r="J198" s="58"/>
      <c r="K198" s="58"/>
      <c r="L198" s="58"/>
      <c r="M198" s="58"/>
      <c r="N198" s="58"/>
      <c r="O198" s="58"/>
      <c r="P198" s="216">
        <f>ROUNDUP((Tabelle13[[#This Row],[Spalte12]]*1.05)/0.25,0)*0.25</f>
        <v>428</v>
      </c>
      <c r="Q198" s="58"/>
      <c r="R198" s="58"/>
      <c r="S198" s="220">
        <f>SUM(Tabelle13[[#This Row],[Spalte13]:[Spalte113]],Tabelle13[[#This Row],[Spalte117]:[Spalte118]])*Tabelle13[[#This Row],[Spalte2]]</f>
        <v>0</v>
      </c>
      <c r="T198" s="216">
        <f>SUM(Tabelle13[[#This Row],[Spalte13]:[Spalte113]])*Tabelle13[[#This Row],[Spalte12]]+SUM(Tabelle13[[#This Row],[Spalte117]:[Spalte118]])*Tabelle13[[#This Row],[Spalte114]]</f>
        <v>0</v>
      </c>
      <c r="U198" s="59" t="s">
        <v>854</v>
      </c>
      <c r="V198" s="60">
        <v>3.3</v>
      </c>
      <c r="Y198" s="132"/>
      <c r="Z198" s="129"/>
      <c r="AA198" s="129"/>
      <c r="AB198" s="129"/>
      <c r="AC198" s="129"/>
      <c r="AD198" s="129"/>
      <c r="AE198" s="129"/>
      <c r="AF198" s="129"/>
      <c r="AG198" s="129"/>
      <c r="AJ198" s="129"/>
      <c r="AR198" s="130"/>
      <c r="AS198" s="130"/>
    </row>
    <row r="199" spans="1:45">
      <c r="B199" s="170" t="s">
        <v>855</v>
      </c>
      <c r="C199" s="134">
        <v>1</v>
      </c>
      <c r="D199" s="62">
        <v>207.5</v>
      </c>
      <c r="E199" s="58"/>
      <c r="F199" s="58"/>
      <c r="G199" s="58"/>
      <c r="H199" s="58"/>
      <c r="I199" s="58"/>
      <c r="J199" s="58"/>
      <c r="K199" s="58"/>
      <c r="L199" s="58"/>
      <c r="M199" s="58"/>
      <c r="N199" s="58"/>
      <c r="O199" s="58"/>
      <c r="P199" s="216">
        <f>ROUNDUP((Tabelle13[[#This Row],[Spalte12]]*1.05)/0.25,0)*0.25</f>
        <v>218</v>
      </c>
      <c r="Q199" s="58"/>
      <c r="R199" s="58"/>
      <c r="S199" s="220">
        <f>SUM(Tabelle13[[#This Row],[Spalte13]:[Spalte113]],Tabelle13[[#This Row],[Spalte117]:[Spalte118]])*Tabelle13[[#This Row],[Spalte2]]</f>
        <v>0</v>
      </c>
      <c r="T199" s="216">
        <f>SUM(Tabelle13[[#This Row],[Spalte13]:[Spalte113]])*Tabelle13[[#This Row],[Spalte12]]+SUM(Tabelle13[[#This Row],[Spalte117]:[Spalte118]])*Tabelle13[[#This Row],[Spalte114]]</f>
        <v>0</v>
      </c>
      <c r="U199" s="59" t="s">
        <v>856</v>
      </c>
      <c r="V199" s="128">
        <v>1.54</v>
      </c>
      <c r="Y199" s="132"/>
      <c r="Z199" s="129"/>
      <c r="AA199" s="129"/>
      <c r="AB199" s="129"/>
      <c r="AC199" s="129"/>
      <c r="AD199" s="129"/>
      <c r="AE199" s="129"/>
      <c r="AF199" s="129"/>
      <c r="AG199" s="129"/>
      <c r="AJ199" s="129"/>
      <c r="AR199" s="130"/>
      <c r="AS199" s="130"/>
    </row>
    <row r="200" spans="1:45">
      <c r="B200" s="170" t="s">
        <v>857</v>
      </c>
      <c r="C200" s="134">
        <v>1</v>
      </c>
      <c r="D200" s="62">
        <v>207.5</v>
      </c>
      <c r="E200" s="58"/>
      <c r="F200" s="58"/>
      <c r="G200" s="58"/>
      <c r="H200" s="58"/>
      <c r="I200" s="58"/>
      <c r="J200" s="58"/>
      <c r="K200" s="58"/>
      <c r="L200" s="58"/>
      <c r="M200" s="58"/>
      <c r="N200" s="58"/>
      <c r="O200" s="58"/>
      <c r="P200" s="216">
        <f>ROUNDUP((Tabelle13[[#This Row],[Spalte12]]*1.05)/0.25,0)*0.25</f>
        <v>218</v>
      </c>
      <c r="Q200" s="58"/>
      <c r="R200" s="58"/>
      <c r="S200" s="220">
        <f>SUM(Tabelle13[[#This Row],[Spalte13]:[Spalte113]],Tabelle13[[#This Row],[Spalte117]:[Spalte118]])*Tabelle13[[#This Row],[Spalte2]]</f>
        <v>0</v>
      </c>
      <c r="T200" s="216">
        <f>SUM(Tabelle13[[#This Row],[Spalte13]:[Spalte113]])*Tabelle13[[#This Row],[Spalte12]]+SUM(Tabelle13[[#This Row],[Spalte117]:[Spalte118]])*Tabelle13[[#This Row],[Spalte114]]</f>
        <v>0</v>
      </c>
      <c r="U200" s="59" t="s">
        <v>858</v>
      </c>
      <c r="V200" s="60">
        <v>1.54</v>
      </c>
      <c r="Y200" s="132"/>
      <c r="Z200" s="129"/>
      <c r="AA200" s="129"/>
      <c r="AB200" s="129"/>
      <c r="AC200" s="129"/>
      <c r="AD200" s="129"/>
      <c r="AE200" s="129"/>
      <c r="AF200" s="129"/>
      <c r="AG200" s="129"/>
      <c r="AJ200" s="129"/>
      <c r="AR200" s="130"/>
      <c r="AS200" s="130"/>
    </row>
    <row r="201" spans="1:45">
      <c r="B201" s="170" t="s">
        <v>859</v>
      </c>
      <c r="C201" s="134">
        <v>1</v>
      </c>
      <c r="D201" s="62">
        <v>210</v>
      </c>
      <c r="E201" s="58"/>
      <c r="F201" s="58"/>
      <c r="G201" s="58"/>
      <c r="H201" s="58"/>
      <c r="I201" s="58"/>
      <c r="J201" s="58"/>
      <c r="K201" s="58"/>
      <c r="L201" s="58"/>
      <c r="M201" s="58"/>
      <c r="N201" s="58"/>
      <c r="O201" s="58"/>
      <c r="P201" s="216">
        <f>ROUNDUP((Tabelle13[[#This Row],[Spalte12]]*1.05)/0.25,0)*0.25</f>
        <v>220.5</v>
      </c>
      <c r="Q201" s="58"/>
      <c r="R201" s="58"/>
      <c r="S201" s="220">
        <f>SUM(Tabelle13[[#This Row],[Spalte13]:[Spalte113]],Tabelle13[[#This Row],[Spalte117]:[Spalte118]])*Tabelle13[[#This Row],[Spalte2]]</f>
        <v>0</v>
      </c>
      <c r="T201" s="216">
        <f>SUM(Tabelle13[[#This Row],[Spalte13]:[Spalte113]])*Tabelle13[[#This Row],[Spalte12]]+SUM(Tabelle13[[#This Row],[Spalte117]:[Spalte118]])*Tabelle13[[#This Row],[Spalte114]]</f>
        <v>0</v>
      </c>
      <c r="U201" s="59" t="s">
        <v>860</v>
      </c>
      <c r="V201" s="128">
        <v>1.54</v>
      </c>
      <c r="Y201" s="132"/>
      <c r="Z201" s="129"/>
      <c r="AA201" s="129"/>
      <c r="AB201" s="129"/>
      <c r="AC201" s="129"/>
      <c r="AD201" s="129"/>
      <c r="AE201" s="129"/>
      <c r="AF201" s="129"/>
      <c r="AG201" s="129"/>
      <c r="AJ201" s="129"/>
      <c r="AR201" s="130"/>
      <c r="AS201" s="130"/>
    </row>
    <row r="202" spans="1:45">
      <c r="B202" s="170" t="s">
        <v>861</v>
      </c>
      <c r="C202" s="134">
        <v>1</v>
      </c>
      <c r="D202" s="62">
        <v>210</v>
      </c>
      <c r="E202" s="58"/>
      <c r="F202" s="58"/>
      <c r="G202" s="58"/>
      <c r="H202" s="58"/>
      <c r="I202" s="58"/>
      <c r="J202" s="58"/>
      <c r="K202" s="58"/>
      <c r="L202" s="58"/>
      <c r="M202" s="58"/>
      <c r="N202" s="58"/>
      <c r="O202" s="58"/>
      <c r="P202" s="216">
        <f>ROUNDUP((Tabelle13[[#This Row],[Spalte12]]*1.05)/0.25,0)*0.25</f>
        <v>220.5</v>
      </c>
      <c r="Q202" s="58"/>
      <c r="R202" s="58"/>
      <c r="S202" s="220">
        <f>SUM(Tabelle13[[#This Row],[Spalte13]:[Spalte113]],Tabelle13[[#This Row],[Spalte117]:[Spalte118]])*Tabelle13[[#This Row],[Spalte2]]</f>
        <v>0</v>
      </c>
      <c r="T202" s="216">
        <f>SUM(Tabelle13[[#This Row],[Spalte13]:[Spalte113]])*Tabelle13[[#This Row],[Spalte12]]+SUM(Tabelle13[[#This Row],[Spalte117]:[Spalte118]])*Tabelle13[[#This Row],[Spalte114]]</f>
        <v>0</v>
      </c>
      <c r="U202" s="59" t="s">
        <v>862</v>
      </c>
      <c r="V202" s="60">
        <v>1.54</v>
      </c>
      <c r="Y202" s="132"/>
      <c r="Z202" s="129"/>
      <c r="AA202" s="129"/>
      <c r="AB202" s="129"/>
      <c r="AC202" s="129"/>
      <c r="AD202" s="129"/>
      <c r="AE202" s="129"/>
      <c r="AF202" s="129"/>
      <c r="AG202" s="129"/>
      <c r="AJ202" s="129"/>
      <c r="AR202" s="130"/>
      <c r="AS202" s="130"/>
    </row>
    <row r="203" spans="1:45">
      <c r="B203" s="143" t="s">
        <v>750</v>
      </c>
      <c r="C203" s="142"/>
      <c r="D203" s="146"/>
      <c r="E203" s="144"/>
      <c r="F203" s="144"/>
      <c r="G203" s="144"/>
      <c r="H203" s="144"/>
      <c r="I203" s="144"/>
      <c r="J203" s="144"/>
      <c r="K203" s="144"/>
      <c r="L203" s="144"/>
      <c r="M203" s="144"/>
      <c r="N203" s="147"/>
      <c r="O203" s="144"/>
      <c r="P203" s="217"/>
      <c r="Q203" s="148"/>
      <c r="R203" s="148"/>
      <c r="S203" s="221"/>
      <c r="T203" s="221"/>
      <c r="U203" s="62"/>
      <c r="V203" s="145"/>
    </row>
    <row r="204" spans="1:45">
      <c r="B204" s="59" t="s">
        <v>863</v>
      </c>
      <c r="C204" s="134">
        <v>1</v>
      </c>
      <c r="D204" s="62">
        <v>407.5</v>
      </c>
      <c r="E204" s="58"/>
      <c r="F204" s="58"/>
      <c r="G204" s="58"/>
      <c r="H204" s="58"/>
      <c r="I204" s="58"/>
      <c r="J204" s="58"/>
      <c r="K204" s="58"/>
      <c r="L204" s="58"/>
      <c r="M204" s="58"/>
      <c r="N204" s="58"/>
      <c r="O204" s="58"/>
      <c r="P204" s="216">
        <f>ROUNDUP((Tabelle13[[#This Row],[Spalte12]]*1.05)/0.25,0)*0.25</f>
        <v>428</v>
      </c>
      <c r="Q204" s="58"/>
      <c r="R204" s="58"/>
      <c r="S204" s="220">
        <f>SUM(Tabelle13[[#This Row],[Spalte13]:[Spalte113]],Tabelle13[[#This Row],[Spalte117]:[Spalte118]])*Tabelle13[[#This Row],[Spalte2]]</f>
        <v>0</v>
      </c>
      <c r="T204" s="216"/>
      <c r="U204" s="59" t="s">
        <v>864</v>
      </c>
      <c r="V204" s="60">
        <v>5.0670000000000002</v>
      </c>
    </row>
    <row r="205" spans="1:45">
      <c r="B205" s="59" t="s">
        <v>865</v>
      </c>
      <c r="C205" s="134">
        <v>1</v>
      </c>
      <c r="D205" s="62">
        <v>407.5</v>
      </c>
      <c r="E205" s="58"/>
      <c r="F205" s="58"/>
      <c r="G205" s="58"/>
      <c r="H205" s="58"/>
      <c r="I205" s="58"/>
      <c r="J205" s="58"/>
      <c r="K205" s="58"/>
      <c r="L205" s="58"/>
      <c r="M205" s="58"/>
      <c r="N205" s="58"/>
      <c r="O205" s="58"/>
      <c r="P205" s="216">
        <f>ROUNDUP((Tabelle13[[#This Row],[Spalte12]]*1.05)/0.25,0)*0.25</f>
        <v>428</v>
      </c>
      <c r="Q205" s="58"/>
      <c r="R205" s="58"/>
      <c r="S205" s="220">
        <f>SUM(Tabelle13[[#This Row],[Spalte13]:[Spalte113]],Tabelle13[[#This Row],[Spalte117]:[Spalte118]])*Tabelle13[[#This Row],[Spalte2]]</f>
        <v>0</v>
      </c>
      <c r="T205" s="216"/>
      <c r="U205" s="59" t="s">
        <v>866</v>
      </c>
      <c r="V205" s="60">
        <v>5.0670000000000002</v>
      </c>
    </row>
    <row r="206" spans="1:45">
      <c r="B206" s="59" t="s">
        <v>867</v>
      </c>
      <c r="C206" s="134">
        <v>1</v>
      </c>
      <c r="D206" s="62">
        <v>415</v>
      </c>
      <c r="E206" s="58"/>
      <c r="F206" s="58"/>
      <c r="G206" s="58"/>
      <c r="H206" s="58"/>
      <c r="I206" s="58"/>
      <c r="J206" s="58"/>
      <c r="K206" s="58"/>
      <c r="L206" s="58"/>
      <c r="M206" s="58"/>
      <c r="N206" s="58"/>
      <c r="O206" s="58"/>
      <c r="P206" s="216">
        <f>ROUNDUP((Tabelle13[[#This Row],[Spalte12]]*1.05)/0.25,0)*0.25</f>
        <v>435.75</v>
      </c>
      <c r="Q206" s="58"/>
      <c r="R206" s="58"/>
      <c r="S206" s="220">
        <f>SUM(Tabelle13[[#This Row],[Spalte13]:[Spalte113]],Tabelle13[[#This Row],[Spalte117]:[Spalte118]])*Tabelle13[[#This Row],[Spalte2]]</f>
        <v>0</v>
      </c>
      <c r="T206" s="216"/>
      <c r="U206" s="59" t="s">
        <v>868</v>
      </c>
      <c r="V206" s="60">
        <v>5.2370000000000001</v>
      </c>
    </row>
    <row r="207" spans="1:45">
      <c r="B207" s="59" t="s">
        <v>869</v>
      </c>
      <c r="C207" s="134">
        <v>1</v>
      </c>
      <c r="D207" s="62">
        <v>415</v>
      </c>
      <c r="E207" s="58"/>
      <c r="F207" s="58"/>
      <c r="G207" s="58"/>
      <c r="H207" s="58"/>
      <c r="I207" s="58"/>
      <c r="J207" s="58"/>
      <c r="K207" s="58"/>
      <c r="L207" s="58"/>
      <c r="M207" s="58"/>
      <c r="N207" s="58"/>
      <c r="O207" s="58"/>
      <c r="P207" s="216">
        <f>ROUNDUP((Tabelle13[[#This Row],[Spalte12]]*1.05)/0.25,0)*0.25</f>
        <v>435.75</v>
      </c>
      <c r="Q207" s="58"/>
      <c r="R207" s="58"/>
      <c r="S207" s="220">
        <f>SUM(Tabelle13[[#This Row],[Spalte13]:[Spalte113]],Tabelle13[[#This Row],[Spalte117]:[Spalte118]])*Tabelle13[[#This Row],[Spalte2]]</f>
        <v>0</v>
      </c>
      <c r="T207" s="216"/>
      <c r="U207" s="59" t="s">
        <v>870</v>
      </c>
      <c r="V207" s="60">
        <v>5.2370000000000001</v>
      </c>
    </row>
    <row r="208" spans="1:45">
      <c r="B208" s="59" t="s">
        <v>871</v>
      </c>
      <c r="C208" s="134">
        <v>1</v>
      </c>
      <c r="D208" s="62">
        <v>420</v>
      </c>
      <c r="E208" s="58"/>
      <c r="F208" s="58"/>
      <c r="G208" s="58"/>
      <c r="H208" s="58"/>
      <c r="I208" s="58"/>
      <c r="J208" s="58"/>
      <c r="K208" s="58"/>
      <c r="L208" s="58"/>
      <c r="M208" s="58"/>
      <c r="N208" s="58"/>
      <c r="O208" s="58"/>
      <c r="P208" s="216">
        <f>ROUNDUP((Tabelle13[[#This Row],[Spalte12]]*1.05)/0.25,0)*0.25</f>
        <v>441</v>
      </c>
      <c r="Q208" s="58"/>
      <c r="R208" s="58"/>
      <c r="S208" s="220">
        <f>SUM(Tabelle13[[#This Row],[Spalte13]:[Spalte113]],Tabelle13[[#This Row],[Spalte117]:[Spalte118]])*Tabelle13[[#This Row],[Spalte2]]</f>
        <v>0</v>
      </c>
      <c r="T208" s="216"/>
      <c r="U208" s="59" t="s">
        <v>872</v>
      </c>
      <c r="V208" s="60">
        <v>5.351</v>
      </c>
    </row>
    <row r="209" spans="2:22">
      <c r="B209" s="59" t="s">
        <v>873</v>
      </c>
      <c r="C209" s="134">
        <v>1</v>
      </c>
      <c r="D209" s="62">
        <v>420</v>
      </c>
      <c r="E209" s="58"/>
      <c r="F209" s="58"/>
      <c r="G209" s="58"/>
      <c r="H209" s="58"/>
      <c r="I209" s="58"/>
      <c r="J209" s="58"/>
      <c r="K209" s="58"/>
      <c r="L209" s="58"/>
      <c r="M209" s="58"/>
      <c r="N209" s="58"/>
      <c r="O209" s="58"/>
      <c r="P209" s="216">
        <f>ROUNDUP((Tabelle13[[#This Row],[Spalte12]]*1.05)/0.25,0)*0.25</f>
        <v>441</v>
      </c>
      <c r="Q209" s="58"/>
      <c r="R209" s="58"/>
      <c r="S209" s="220">
        <f>SUM(Tabelle13[[#This Row],[Spalte13]:[Spalte113]],Tabelle13[[#This Row],[Spalte117]:[Spalte118]])*Tabelle13[[#This Row],[Spalte2]]</f>
        <v>0</v>
      </c>
      <c r="T209" s="216"/>
      <c r="U209" s="59" t="s">
        <v>874</v>
      </c>
      <c r="V209" s="60">
        <v>5.351</v>
      </c>
    </row>
    <row r="210" spans="2:22">
      <c r="B210" s="4" t="s">
        <v>451</v>
      </c>
      <c r="C210" s="62"/>
      <c r="D210" s="5"/>
      <c r="E210" s="5"/>
      <c r="F210" s="5"/>
      <c r="G210" s="5"/>
      <c r="H210" s="5"/>
      <c r="I210" s="5"/>
      <c r="J210" s="5"/>
      <c r="K210" s="5"/>
      <c r="L210" s="5"/>
      <c r="M210" s="5"/>
      <c r="N210" s="62"/>
      <c r="O210" s="5"/>
      <c r="P210" s="216"/>
      <c r="Q210" s="5"/>
      <c r="R210" s="5"/>
      <c r="S210" s="213"/>
      <c r="T210" s="213"/>
      <c r="U210" s="62"/>
      <c r="V210" s="5"/>
    </row>
    <row r="211" spans="2:22">
      <c r="B211" s="59" t="s">
        <v>875</v>
      </c>
      <c r="C211" s="134">
        <v>1</v>
      </c>
      <c r="D211" s="62">
        <v>76.5</v>
      </c>
      <c r="E211" s="58"/>
      <c r="F211" s="58"/>
      <c r="G211" s="58"/>
      <c r="H211" s="58"/>
      <c r="I211" s="58"/>
      <c r="J211" s="58"/>
      <c r="K211" s="58"/>
      <c r="L211" s="58"/>
      <c r="M211" s="58"/>
      <c r="N211" s="58"/>
      <c r="O211" s="58"/>
      <c r="P211" s="216">
        <f>ROUNDUP((Tabelle13[[#This Row],[Spalte12]]*1.05)/0.25,0)*0.25</f>
        <v>80.5</v>
      </c>
      <c r="Q211" s="58"/>
      <c r="R211" s="58"/>
      <c r="S211" s="220">
        <f>SUM(Tabelle13[[#This Row],[Spalte13]:[Spalte113]],Tabelle13[[#This Row],[Spalte117]:[Spalte118]])*Tabelle13[[#This Row],[Spalte2]]</f>
        <v>0</v>
      </c>
      <c r="T211" s="216">
        <f>SUM(Tabelle13[[#This Row],[Spalte13]:[Spalte113]])*Tabelle13[[#This Row],[Spalte12]]+SUM(Tabelle13[[#This Row],[Spalte117]:[Spalte118]])*Tabelle13[[#This Row],[Spalte114]]</f>
        <v>0</v>
      </c>
      <c r="U211" s="59" t="s">
        <v>876</v>
      </c>
      <c r="V211" s="60">
        <v>2.375</v>
      </c>
    </row>
    <row r="212" spans="2:22">
      <c r="B212" s="59" t="s">
        <v>877</v>
      </c>
      <c r="C212" s="134">
        <v>1</v>
      </c>
      <c r="D212" s="62">
        <v>63.324999999999996</v>
      </c>
      <c r="E212" s="58"/>
      <c r="F212" s="58"/>
      <c r="G212" s="58"/>
      <c r="H212" s="58"/>
      <c r="I212" s="58"/>
      <c r="J212" s="58"/>
      <c r="K212" s="58"/>
      <c r="L212" s="58"/>
      <c r="M212" s="58"/>
      <c r="N212" s="58"/>
      <c r="O212" s="58"/>
      <c r="P212" s="216">
        <f>ROUNDUP((Tabelle13[[#This Row],[Spalte12]]*1.05)/0.25,0)*0.25</f>
        <v>66.5</v>
      </c>
      <c r="Q212" s="58"/>
      <c r="R212" s="58"/>
      <c r="S212" s="220">
        <f>SUM(Tabelle13[[#This Row],[Spalte13]:[Spalte113]],Tabelle13[[#This Row],[Spalte117]:[Spalte118]])*Tabelle13[[#This Row],[Spalte2]]</f>
        <v>0</v>
      </c>
      <c r="T212" s="216">
        <f>SUM(Tabelle13[[#This Row],[Spalte13]:[Spalte113]])*Tabelle13[[#This Row],[Spalte12]]+SUM(Tabelle13[[#This Row],[Spalte117]:[Spalte118]])*Tabelle13[[#This Row],[Spalte114]]</f>
        <v>0</v>
      </c>
      <c r="U212" s="157" t="s">
        <v>878</v>
      </c>
      <c r="V212" s="60">
        <v>2.75</v>
      </c>
    </row>
    <row r="213" spans="2:22">
      <c r="B213" s="59" t="s">
        <v>879</v>
      </c>
      <c r="C213" s="134">
        <v>1</v>
      </c>
      <c r="D213" s="62">
        <v>76.924999999999997</v>
      </c>
      <c r="E213" s="58"/>
      <c r="F213" s="58"/>
      <c r="G213" s="58"/>
      <c r="H213" s="58"/>
      <c r="I213" s="58"/>
      <c r="J213" s="58"/>
      <c r="K213" s="58"/>
      <c r="L213" s="58"/>
      <c r="M213" s="58"/>
      <c r="N213" s="58"/>
      <c r="O213" s="58"/>
      <c r="P213" s="216">
        <f>ROUNDUP((Tabelle13[[#This Row],[Spalte12]]*1.05)/0.25,0)*0.25</f>
        <v>81</v>
      </c>
      <c r="Q213" s="58"/>
      <c r="R213" s="58"/>
      <c r="S213" s="220">
        <f>SUM(Tabelle13[[#This Row],[Spalte13]:[Spalte113]],Tabelle13[[#This Row],[Spalte117]:[Spalte118]])*Tabelle13[[#This Row],[Spalte2]]</f>
        <v>0</v>
      </c>
      <c r="T213" s="216">
        <f>SUM(Tabelle13[[#This Row],[Spalte13]:[Spalte113]])*Tabelle13[[#This Row],[Spalte12]]+SUM(Tabelle13[[#This Row],[Spalte117]:[Spalte118]])*Tabelle13[[#This Row],[Spalte114]]</f>
        <v>0</v>
      </c>
      <c r="U213" s="59" t="s">
        <v>880</v>
      </c>
      <c r="V213" s="60">
        <v>4</v>
      </c>
    </row>
    <row r="214" spans="2:22">
      <c r="B214" s="59" t="s">
        <v>881</v>
      </c>
      <c r="C214" s="134">
        <v>1</v>
      </c>
      <c r="D214" s="62">
        <v>54.824999999999996</v>
      </c>
      <c r="E214" s="58"/>
      <c r="F214" s="58"/>
      <c r="G214" s="58"/>
      <c r="H214" s="58"/>
      <c r="I214" s="58"/>
      <c r="J214" s="58"/>
      <c r="K214" s="58"/>
      <c r="L214" s="58"/>
      <c r="M214" s="58"/>
      <c r="N214" s="58"/>
      <c r="O214" s="58"/>
      <c r="P214" s="216">
        <f>ROUNDUP((Tabelle13[[#This Row],[Spalte12]]*1.05)/0.25,0)*0.25</f>
        <v>57.75</v>
      </c>
      <c r="Q214" s="58"/>
      <c r="R214" s="58"/>
      <c r="S214" s="220">
        <f>SUM(Tabelle13[[#This Row],[Spalte13]:[Spalte113]],Tabelle13[[#This Row],[Spalte117]:[Spalte118]])*Tabelle13[[#This Row],[Spalte2]]</f>
        <v>0</v>
      </c>
      <c r="T214" s="216">
        <f>SUM(Tabelle13[[#This Row],[Spalte13]:[Spalte113]])*Tabelle13[[#This Row],[Spalte12]]+SUM(Tabelle13[[#This Row],[Spalte117]:[Spalte118]])*Tabelle13[[#This Row],[Spalte114]]</f>
        <v>0</v>
      </c>
      <c r="U214" s="59" t="s">
        <v>882</v>
      </c>
      <c r="V214" s="60">
        <v>2.63</v>
      </c>
    </row>
    <row r="215" spans="2:22">
      <c r="B215" s="59" t="s">
        <v>883</v>
      </c>
      <c r="C215" s="134">
        <v>1</v>
      </c>
      <c r="D215" s="62">
        <v>61.625</v>
      </c>
      <c r="E215" s="58"/>
      <c r="F215" s="58"/>
      <c r="G215" s="58"/>
      <c r="H215" s="58"/>
      <c r="I215" s="58"/>
      <c r="J215" s="58"/>
      <c r="K215" s="58"/>
      <c r="L215" s="58"/>
      <c r="M215" s="58"/>
      <c r="N215" s="58"/>
      <c r="O215" s="58"/>
      <c r="P215" s="216">
        <f>ROUNDUP((Tabelle13[[#This Row],[Spalte12]]*1.05)/0.25,0)*0.25</f>
        <v>64.75</v>
      </c>
      <c r="Q215" s="58"/>
      <c r="R215" s="58"/>
      <c r="S215" s="220">
        <f>SUM(Tabelle13[[#This Row],[Spalte13]:[Spalte113]],Tabelle13[[#This Row],[Spalte117]:[Spalte118]])*Tabelle13[[#This Row],[Spalte2]]</f>
        <v>0</v>
      </c>
      <c r="T215" s="216">
        <f>SUM(Tabelle13[[#This Row],[Spalte13]:[Spalte113]])*Tabelle13[[#This Row],[Spalte12]]+SUM(Tabelle13[[#This Row],[Spalte117]:[Spalte118]])*Tabelle13[[#This Row],[Spalte114]]</f>
        <v>0</v>
      </c>
      <c r="U215" s="59" t="s">
        <v>884</v>
      </c>
      <c r="V215" s="60">
        <v>3</v>
      </c>
    </row>
    <row r="216" spans="2:22">
      <c r="B216" s="59" t="s">
        <v>885</v>
      </c>
      <c r="C216" s="134">
        <v>1</v>
      </c>
      <c r="D216" s="62">
        <v>82.024999999999991</v>
      </c>
      <c r="E216" s="58"/>
      <c r="F216" s="58"/>
      <c r="G216" s="58"/>
      <c r="H216" s="58"/>
      <c r="I216" s="58"/>
      <c r="J216" s="58"/>
      <c r="K216" s="58"/>
      <c r="L216" s="58"/>
      <c r="M216" s="58"/>
      <c r="N216" s="58"/>
      <c r="O216" s="58"/>
      <c r="P216" s="216">
        <f>ROUNDUP((Tabelle13[[#This Row],[Spalte12]]*1.05)/0.25,0)*0.25</f>
        <v>86.25</v>
      </c>
      <c r="Q216" s="58"/>
      <c r="R216" s="58"/>
      <c r="S216" s="220">
        <f>SUM(Tabelle13[[#This Row],[Spalte13]:[Spalte113]],Tabelle13[[#This Row],[Spalte117]:[Spalte118]])*Tabelle13[[#This Row],[Spalte2]]</f>
        <v>0</v>
      </c>
      <c r="T216" s="216">
        <f>SUM(Tabelle13[[#This Row],[Spalte13]:[Spalte113]])*Tabelle13[[#This Row],[Spalte12]]+SUM(Tabelle13[[#This Row],[Spalte117]:[Spalte118]])*Tabelle13[[#This Row],[Spalte114]]</f>
        <v>0</v>
      </c>
      <c r="U216" s="59" t="s">
        <v>886</v>
      </c>
      <c r="V216" s="60">
        <v>4</v>
      </c>
    </row>
    <row r="217" spans="2:22">
      <c r="B217" s="143" t="s">
        <v>777</v>
      </c>
      <c r="C217" s="142"/>
      <c r="D217" s="146"/>
      <c r="E217" s="144"/>
      <c r="F217" s="144"/>
      <c r="G217" s="144"/>
      <c r="H217" s="144"/>
      <c r="I217" s="144"/>
      <c r="J217" s="144"/>
      <c r="K217" s="144"/>
      <c r="L217" s="144"/>
      <c r="M217" s="144"/>
      <c r="N217" s="147"/>
      <c r="O217" s="144"/>
      <c r="P217" s="218"/>
      <c r="Q217" s="148"/>
      <c r="R217" s="148"/>
      <c r="S217" s="221"/>
      <c r="T217" s="221"/>
      <c r="U217" s="62"/>
      <c r="V217" s="145"/>
    </row>
    <row r="218" spans="2:22">
      <c r="B218" s="59" t="s">
        <v>887</v>
      </c>
      <c r="C218" s="134">
        <v>1</v>
      </c>
      <c r="D218" s="62">
        <v>104.125</v>
      </c>
      <c r="E218" s="58"/>
      <c r="F218" s="58"/>
      <c r="G218" s="58"/>
      <c r="H218" s="58"/>
      <c r="I218" s="58"/>
      <c r="J218" s="58"/>
      <c r="K218" s="58"/>
      <c r="L218" s="58"/>
      <c r="M218" s="58"/>
      <c r="N218" s="58"/>
      <c r="O218" s="58"/>
      <c r="P218" s="216">
        <f>ROUNDUP((Tabelle13[[#This Row],[Spalte12]]*1.05)/0.25,0)*0.25</f>
        <v>109.5</v>
      </c>
      <c r="Q218" s="58"/>
      <c r="R218" s="58"/>
      <c r="S218" s="220">
        <f>SUM(Tabelle13[[#This Row],[Spalte13]:[Spalte113]],Tabelle13[[#This Row],[Spalte117]:[Spalte118]])*Tabelle13[[#This Row],[Spalte2]]</f>
        <v>0</v>
      </c>
      <c r="T218" s="216">
        <f>SUM(Tabelle13[[#This Row],[Spalte13]:[Spalte113]])*Tabelle13[[#This Row],[Spalte12]]+SUM(Tabelle13[[#This Row],[Spalte117]:[Spalte118]])*Tabelle13[[#This Row],[Spalte114]]</f>
        <v>0</v>
      </c>
      <c r="U218" s="59" t="s">
        <v>888</v>
      </c>
      <c r="V218" s="60">
        <v>2.375</v>
      </c>
    </row>
    <row r="219" spans="2:22">
      <c r="B219" s="59" t="s">
        <v>889</v>
      </c>
      <c r="C219" s="134">
        <v>1</v>
      </c>
      <c r="D219" s="142">
        <v>83.176884920634919</v>
      </c>
      <c r="E219" s="58"/>
      <c r="F219" s="58"/>
      <c r="G219" s="58"/>
      <c r="H219" s="58"/>
      <c r="I219" s="58"/>
      <c r="J219" s="58"/>
      <c r="K219" s="58"/>
      <c r="L219" s="58"/>
      <c r="M219" s="58"/>
      <c r="N219" s="58"/>
      <c r="O219" s="58"/>
      <c r="P219" s="218">
        <f>ROUNDUP((Tabelle13[[#This Row],[Spalte12]]*1.05)/0.25,0)*0.25</f>
        <v>87.5</v>
      </c>
      <c r="Q219" s="58"/>
      <c r="R219" s="58"/>
      <c r="S219" s="220">
        <f>SUM(Tabelle13[[#This Row],[Spalte13]:[Spalte113]],Tabelle13[[#This Row],[Spalte117]:[Spalte118]])*Tabelle13[[#This Row],[Spalte2]]</f>
        <v>0</v>
      </c>
      <c r="T219" s="216">
        <f>SUM(Tabelle13[[#This Row],[Spalte13]:[Spalte113]])*Tabelle13[[#This Row],[Spalte12]]+SUM(Tabelle13[[#This Row],[Spalte117]:[Spalte118]])*Tabelle13[[#This Row],[Spalte114]]</f>
        <v>0</v>
      </c>
      <c r="U219" s="157" t="s">
        <v>890</v>
      </c>
      <c r="V219" s="60">
        <v>2.75</v>
      </c>
    </row>
    <row r="220" spans="2:22">
      <c r="B220" s="59" t="s">
        <v>891</v>
      </c>
      <c r="C220" s="134">
        <v>1</v>
      </c>
      <c r="D220" s="142">
        <v>105.70983870967743</v>
      </c>
      <c r="E220" s="58"/>
      <c r="F220" s="58"/>
      <c r="G220" s="58"/>
      <c r="H220" s="58"/>
      <c r="I220" s="58"/>
      <c r="J220" s="58"/>
      <c r="K220" s="58"/>
      <c r="L220" s="58"/>
      <c r="M220" s="58"/>
      <c r="N220" s="58"/>
      <c r="O220" s="58"/>
      <c r="P220" s="218">
        <f>ROUNDUP((Tabelle13[[#This Row],[Spalte12]]*1.05)/0.25,0)*0.25</f>
        <v>111</v>
      </c>
      <c r="Q220" s="58"/>
      <c r="R220" s="58"/>
      <c r="S220" s="220">
        <f>SUM(Tabelle13[[#This Row],[Spalte13]:[Spalte113]],Tabelle13[[#This Row],[Spalte117]:[Spalte118]])*Tabelle13[[#This Row],[Spalte2]]</f>
        <v>0</v>
      </c>
      <c r="T220" s="216">
        <f>SUM(Tabelle13[[#This Row],[Spalte13]:[Spalte113]])*Tabelle13[[#This Row],[Spalte12]]+SUM(Tabelle13[[#This Row],[Spalte117]:[Spalte118]])*Tabelle13[[#This Row],[Spalte114]]</f>
        <v>0</v>
      </c>
      <c r="U220" s="157" t="s">
        <v>892</v>
      </c>
      <c r="V220" s="60">
        <v>4</v>
      </c>
    </row>
    <row r="221" spans="2:22">
      <c r="B221" s="59" t="s">
        <v>893</v>
      </c>
      <c r="C221" s="134">
        <v>1</v>
      </c>
      <c r="D221" s="142">
        <v>72.722417355371888</v>
      </c>
      <c r="E221" s="58"/>
      <c r="F221" s="58"/>
      <c r="G221" s="58"/>
      <c r="H221" s="58"/>
      <c r="I221" s="58"/>
      <c r="J221" s="58"/>
      <c r="K221" s="58"/>
      <c r="L221" s="58"/>
      <c r="M221" s="58"/>
      <c r="N221" s="58"/>
      <c r="O221" s="58"/>
      <c r="P221" s="218">
        <f>ROUNDUP((Tabelle13[[#This Row],[Spalte12]]*1.05)/0.25,0)*0.25</f>
        <v>76.5</v>
      </c>
      <c r="Q221" s="58"/>
      <c r="R221" s="58"/>
      <c r="S221" s="220">
        <f>SUM(Tabelle13[[#This Row],[Spalte13]:[Spalte113]],Tabelle13[[#This Row],[Spalte117]:[Spalte118]])*Tabelle13[[#This Row],[Spalte2]]</f>
        <v>0</v>
      </c>
      <c r="T221" s="216">
        <f>SUM(Tabelle13[[#This Row],[Spalte13]:[Spalte113]])*Tabelle13[[#This Row],[Spalte12]]+SUM(Tabelle13[[#This Row],[Spalte117]:[Spalte118]])*Tabelle13[[#This Row],[Spalte114]]</f>
        <v>0</v>
      </c>
      <c r="U221" s="157" t="s">
        <v>894</v>
      </c>
      <c r="V221" s="60">
        <v>2.63</v>
      </c>
    </row>
    <row r="222" spans="2:22">
      <c r="B222" s="59" t="s">
        <v>895</v>
      </c>
      <c r="C222" s="134">
        <v>1</v>
      </c>
      <c r="D222" s="142">
        <v>81.307509505703422</v>
      </c>
      <c r="E222" s="58"/>
      <c r="F222" s="58"/>
      <c r="G222" s="58"/>
      <c r="H222" s="58"/>
      <c r="I222" s="58"/>
      <c r="J222" s="58"/>
      <c r="K222" s="58"/>
      <c r="L222" s="58"/>
      <c r="M222" s="58"/>
      <c r="N222" s="58"/>
      <c r="O222" s="58"/>
      <c r="P222" s="218">
        <f>ROUNDUP((Tabelle13[[#This Row],[Spalte12]]*1.05)/0.25,0)*0.25</f>
        <v>85.5</v>
      </c>
      <c r="Q222" s="58"/>
      <c r="R222" s="58"/>
      <c r="S222" s="220">
        <f>SUM(Tabelle13[[#This Row],[Spalte13]:[Spalte113]],Tabelle13[[#This Row],[Spalte117]:[Spalte118]])*Tabelle13[[#This Row],[Spalte2]]</f>
        <v>0</v>
      </c>
      <c r="T222" s="216">
        <f>SUM(Tabelle13[[#This Row],[Spalte13]:[Spalte113]])*Tabelle13[[#This Row],[Spalte12]]+SUM(Tabelle13[[#This Row],[Spalte117]:[Spalte118]])*Tabelle13[[#This Row],[Spalte114]]</f>
        <v>0</v>
      </c>
      <c r="U222" s="157" t="s">
        <v>896</v>
      </c>
      <c r="V222" s="60">
        <v>3</v>
      </c>
    </row>
    <row r="223" spans="2:22">
      <c r="B223" s="59" t="s">
        <v>897</v>
      </c>
      <c r="C223" s="134">
        <v>1</v>
      </c>
      <c r="D223" s="149">
        <v>112.23103174603173</v>
      </c>
      <c r="E223" s="58"/>
      <c r="F223" s="58"/>
      <c r="G223" s="58"/>
      <c r="H223" s="58"/>
      <c r="I223" s="58"/>
      <c r="J223" s="58"/>
      <c r="K223" s="58"/>
      <c r="L223" s="58"/>
      <c r="M223" s="58"/>
      <c r="N223" s="58"/>
      <c r="O223" s="58"/>
      <c r="P223" s="219">
        <f>ROUNDUP((Tabelle13[[#This Row],[Spalte12]]*1.05)/0.25,0)*0.25</f>
        <v>118</v>
      </c>
      <c r="Q223" s="58"/>
      <c r="R223" s="58"/>
      <c r="S223" s="220">
        <f>SUM(Tabelle13[[#This Row],[Spalte13]:[Spalte113]],Tabelle13[[#This Row],[Spalte117]:[Spalte118]])*Tabelle13[[#This Row],[Spalte2]]</f>
        <v>0</v>
      </c>
      <c r="T223" s="216">
        <f>SUM(Tabelle13[[#This Row],[Spalte13]:[Spalte113]])*Tabelle13[[#This Row],[Spalte12]]+SUM(Tabelle13[[#This Row],[Spalte117]:[Spalte118]])*Tabelle13[[#This Row],[Spalte114]]</f>
        <v>0</v>
      </c>
      <c r="U223" s="157" t="s">
        <v>898</v>
      </c>
      <c r="V223" s="60">
        <v>4</v>
      </c>
    </row>
    <row r="224" spans="2:22">
      <c r="D224" s="132"/>
      <c r="E224" s="129"/>
      <c r="F224" s="129"/>
      <c r="G224" s="129"/>
      <c r="H224" s="129"/>
      <c r="I224" s="129"/>
      <c r="J224" s="129"/>
      <c r="K224" s="129"/>
      <c r="L224" s="129"/>
      <c r="M224" s="129"/>
      <c r="O224" s="129"/>
      <c r="U224" s="130"/>
      <c r="V224" s="130"/>
    </row>
    <row r="225" spans="4:22">
      <c r="D225" s="132"/>
      <c r="E225" s="129"/>
      <c r="F225" s="129"/>
      <c r="G225" s="129"/>
      <c r="H225" s="129"/>
      <c r="I225" s="129"/>
      <c r="J225" s="129"/>
      <c r="K225" s="129"/>
      <c r="L225" s="129"/>
      <c r="M225" s="129"/>
      <c r="O225" s="129"/>
      <c r="U225" s="130"/>
      <c r="V225" s="130"/>
    </row>
    <row r="226" spans="4:22">
      <c r="D226" s="132"/>
      <c r="E226" s="129"/>
      <c r="F226" s="129"/>
      <c r="G226" s="129"/>
      <c r="H226" s="129"/>
      <c r="I226" s="129"/>
      <c r="J226" s="129"/>
      <c r="K226" s="129"/>
      <c r="L226" s="129"/>
      <c r="M226" s="129"/>
      <c r="O226" s="129"/>
      <c r="U226" s="130"/>
      <c r="V226" s="130"/>
    </row>
    <row r="227" spans="4:22">
      <c r="D227" s="132"/>
      <c r="E227" s="129"/>
      <c r="F227" s="129"/>
      <c r="G227" s="129"/>
      <c r="H227" s="129"/>
      <c r="I227" s="129"/>
      <c r="J227" s="129"/>
      <c r="K227" s="129"/>
      <c r="L227" s="129"/>
      <c r="M227" s="129"/>
      <c r="O227" s="129"/>
      <c r="U227" s="130"/>
      <c r="V227" s="130"/>
    </row>
    <row r="228" spans="4:22">
      <c r="D228" s="132"/>
      <c r="E228" s="129"/>
      <c r="F228" s="129"/>
      <c r="G228" s="129"/>
      <c r="H228" s="129"/>
      <c r="I228" s="129"/>
      <c r="J228" s="129"/>
      <c r="K228" s="129"/>
      <c r="L228" s="129"/>
      <c r="M228" s="129"/>
      <c r="O228" s="129"/>
      <c r="U228" s="130"/>
      <c r="V228" s="130"/>
    </row>
    <row r="229" spans="4:22">
      <c r="D229" s="132"/>
      <c r="E229" s="129"/>
      <c r="F229" s="129"/>
      <c r="G229" s="129"/>
      <c r="H229" s="129"/>
      <c r="I229" s="129"/>
      <c r="J229" s="129"/>
      <c r="K229" s="129"/>
      <c r="L229" s="129"/>
      <c r="M229" s="129"/>
      <c r="O229" s="129"/>
      <c r="U229" s="130"/>
      <c r="V229" s="130"/>
    </row>
    <row r="230" spans="4:22">
      <c r="D230" s="132"/>
      <c r="E230" s="129"/>
      <c r="F230" s="129"/>
      <c r="G230" s="129"/>
      <c r="H230" s="129"/>
      <c r="I230" s="129"/>
      <c r="J230" s="129"/>
      <c r="K230" s="129"/>
      <c r="L230" s="129"/>
      <c r="M230" s="129"/>
      <c r="O230" s="129"/>
      <c r="U230" s="130"/>
      <c r="V230" s="130"/>
    </row>
    <row r="231" spans="4:22">
      <c r="D231" s="132"/>
      <c r="E231" s="129"/>
      <c r="F231" s="129"/>
      <c r="G231" s="129"/>
      <c r="H231" s="129"/>
      <c r="I231" s="129"/>
      <c r="J231" s="129"/>
      <c r="K231" s="129"/>
      <c r="L231" s="129"/>
      <c r="M231" s="129"/>
      <c r="O231" s="129"/>
      <c r="U231" s="130"/>
      <c r="V231" s="130"/>
    </row>
    <row r="232" spans="4:22">
      <c r="D232" s="132"/>
      <c r="E232" s="129"/>
      <c r="F232" s="129"/>
      <c r="G232" s="129"/>
      <c r="H232" s="129"/>
      <c r="I232" s="129"/>
      <c r="J232" s="129"/>
      <c r="K232" s="129"/>
      <c r="L232" s="129"/>
      <c r="M232" s="129"/>
      <c r="O232" s="129"/>
      <c r="U232" s="130"/>
      <c r="V232" s="130"/>
    </row>
    <row r="233" spans="4:22">
      <c r="D233" s="132"/>
      <c r="E233" s="129"/>
      <c r="F233" s="129"/>
      <c r="G233" s="129"/>
      <c r="H233" s="129"/>
      <c r="I233" s="129"/>
      <c r="J233" s="129"/>
      <c r="K233" s="129"/>
      <c r="L233" s="129"/>
      <c r="M233" s="129"/>
      <c r="O233" s="129"/>
      <c r="U233" s="130"/>
      <c r="V233" s="130"/>
    </row>
  </sheetData>
  <sheetProtection algorithmName="SHA-512" hashValue="Z4FE9sU9XP2TtXeqOf8STpAhTAMdm1ZF5apisDX8YqguwK1gwjjcDXnAV49HXFBhadSajZybquQW2gx6gDdFHg==" saltValue="iUdcfD6kqxzBYxAP5/43bQ==" spinCount="100000" sheet="1" objects="1" scenarios="1"/>
  <phoneticPr fontId="4" type="noConversion"/>
  <hyperlinks>
    <hyperlink ref="B93" r:id="rId1" display="Arrow 1500 R       NEW!" xr:uid="{2ADBB4C2-0D01-44CC-ADA6-DB2C1072F4FE}"/>
    <hyperlink ref="B92" r:id="rId2" display="Arrow 1500 L        NEW!" xr:uid="{98A496D6-A671-44FA-9A34-154167EDA70F}"/>
    <hyperlink ref="B124" r:id="rId3" xr:uid="{7C143205-56B2-4DA3-A9E7-AC45C2D6732E}"/>
    <hyperlink ref="B123" r:id="rId4" xr:uid="{7960324C-F73F-4E44-84A5-FF809733B7CE}"/>
    <hyperlink ref="B122" r:id="rId5" xr:uid="{A2314748-0477-4C2C-8BDF-91B9E216B99C}"/>
    <hyperlink ref="B121" r:id="rId6" xr:uid="{88757196-8BD3-489A-B1EC-86F061CBA786}"/>
    <hyperlink ref="B120" r:id="rId7" xr:uid="{A81A40F5-DAEB-47E0-BF80-1A05EAC1D7DC}"/>
    <hyperlink ref="B119" r:id="rId8" xr:uid="{318480B2-C2CF-4240-8A9A-E6B40EE203B4}"/>
    <hyperlink ref="B118" r:id="rId9" xr:uid="{5F67130D-10B9-4CFE-9D9F-D61A4153529C}"/>
    <hyperlink ref="B117" r:id="rId10" xr:uid="{548BD743-F4B2-450F-AC79-032205994557}"/>
    <hyperlink ref="B116" r:id="rId11" xr:uid="{B24189C3-3A2F-46B4-8066-145966C1BA29}"/>
    <hyperlink ref="B115" r:id="rId12" xr:uid="{67552C2B-5AB3-4051-8C06-6E7F71CC85BE}"/>
    <hyperlink ref="B114" r:id="rId13" xr:uid="{B2A99AFF-E050-4EE6-8891-7858C8D18416}"/>
    <hyperlink ref="B192" r:id="rId14" display="MegaChip 35 M10 R" xr:uid="{B0918311-40FE-499F-8262-81D0185E9B37}"/>
    <hyperlink ref="B191" r:id="rId15" display="MegaChip 35 M10 L" xr:uid="{7AA33428-1543-4AA4-96FF-9C7D977549CD}"/>
    <hyperlink ref="B190" r:id="rId16" display="MegaChip 27.5 M10 R" xr:uid="{E5B2617C-8FE8-4790-856C-B9AD10BA78E8}"/>
    <hyperlink ref="B189" r:id="rId17" display="MegaChip 27.5 M10 L" xr:uid="{032134D3-30C3-40C0-A5A0-8BA43D8FE4BA}"/>
    <hyperlink ref="B188" r:id="rId18" display="MegaChip 20 M10 R" xr:uid="{C53A24DD-16A9-4A83-9F31-621AEDBCC17E}"/>
    <hyperlink ref="B187" r:id="rId19" display="MegaChip 20 M10 L" xr:uid="{6473CCCC-B52A-4D78-A928-5F6C359D0BE0}"/>
    <hyperlink ref="B186" r:id="rId20" display="BigChip 35 M10 R" xr:uid="{281E577E-8236-4D01-B34E-66B4D6B3B382}"/>
    <hyperlink ref="B185" r:id="rId21" display="BigChip 35 M10 L" xr:uid="{D19B1FC7-B742-4A22-A9A2-007FDD55A482}"/>
    <hyperlink ref="B184" r:id="rId22" display="BigChip 27.5 M10 R" xr:uid="{EF347E2A-CB0D-47E6-B5E5-5FC744CC4756}"/>
    <hyperlink ref="B183" r:id="rId23" display="BigChip 27.5 M10 L" xr:uid="{EB5CA02E-DD46-4F3A-8342-72CBF41C684C}"/>
    <hyperlink ref="B182" r:id="rId24" display="BigChip 20 M10 R" xr:uid="{8EDAE962-C4F5-43E3-A153-3FEFBF35F579}"/>
    <hyperlink ref="B181" r:id="rId25" display="BigChip 20 M10 L" xr:uid="{7A0262B2-4D63-4396-8F6C-F87FED185A03}"/>
    <hyperlink ref="B180" r:id="rId26" display="MiniChip 35 M10 R" xr:uid="{4E6B9ED7-78DB-4A63-A98D-82907A359953}"/>
    <hyperlink ref="B179" r:id="rId27" display="MiniChip 35 M10 L" xr:uid="{47692F8E-5CA8-451C-A916-7E9F733245BB}"/>
    <hyperlink ref="B178" r:id="rId28" display="MiniChip 27.5 M10 R" xr:uid="{E78B46D7-9383-4F56-A8A4-8E3BE21E4A55}"/>
    <hyperlink ref="B177" r:id="rId29" display="MiniChip 27.5 M10 L" xr:uid="{F1B7E700-89F4-4660-B5E0-E7158AC3B095}"/>
    <hyperlink ref="B176" r:id="rId30" display="MiniChip 20 M10 R" xr:uid="{5C792ADE-C0B3-4F3D-A6D0-12FA973E3136}"/>
    <hyperlink ref="B175" r:id="rId31" display="MiniChip 20 M10 L" xr:uid="{25A86355-1217-41F4-932A-8B31D0DD9764}"/>
    <hyperlink ref="B174" r:id="rId32" xr:uid="{74C450DB-D844-4108-9EE0-8378D6AB6F6D}"/>
    <hyperlink ref="B173" r:id="rId33" xr:uid="{29147989-5F3D-40B0-8D02-56FEEE5E97CB}"/>
    <hyperlink ref="B172" r:id="rId34" xr:uid="{235A6B87-5C38-49B8-AE64-44B3048A6ECC}"/>
    <hyperlink ref="B171" r:id="rId35" xr:uid="{E08AAC5C-241D-43E0-AACB-4495D1AD57CD}"/>
    <hyperlink ref="B170" r:id="rId36" xr:uid="{60482C61-F1FD-4112-BAB0-0C8DD815FD10}"/>
    <hyperlink ref="B169" r:id="rId37" xr:uid="{7BF89C41-028D-4C3D-9E0B-7C4F37C28992}"/>
    <hyperlink ref="B168" r:id="rId38" xr:uid="{063474EB-37DF-4047-BBF6-D1D487E06901}"/>
    <hyperlink ref="B167" r:id="rId39" xr:uid="{A52EB31E-6D7F-438E-82F3-3191EA1CB0AD}"/>
    <hyperlink ref="B166" r:id="rId40" xr:uid="{5E080698-2A31-4EEB-9434-7EEE66EBA0D9}"/>
    <hyperlink ref="B165" r:id="rId41" xr:uid="{177F2D88-64AF-42DA-9003-36326E35D0D8}"/>
    <hyperlink ref="B164" r:id="rId42" xr:uid="{68BD85E0-F6CB-4542-99EE-029914061508}"/>
    <hyperlink ref="B163" r:id="rId43" xr:uid="{DB6013B9-1E0F-4660-B412-0BE4A70B79CB}"/>
    <hyperlink ref="B162" r:id="rId44" xr:uid="{131BB01E-103A-41A6-925D-81A7FEB980A8}"/>
    <hyperlink ref="B161" r:id="rId45" xr:uid="{8C1CAF66-B039-4E30-8405-B9F0B1473ED3}"/>
    <hyperlink ref="B160" r:id="rId46" xr:uid="{18412198-9F06-4F1E-B65A-2DEA40561C5B}"/>
    <hyperlink ref="B159" r:id="rId47" xr:uid="{A77E2988-6988-47E9-A614-9126B8283540}"/>
    <hyperlink ref="B158" r:id="rId48" xr:uid="{C9E0564C-E3D7-4E12-94E6-E82BCA74E0B8}"/>
    <hyperlink ref="B157" r:id="rId49" xr:uid="{206608CD-EBFF-476F-88B1-D85520231F4A}"/>
    <hyperlink ref="B156" r:id="rId50" xr:uid="{49E424D8-4DD1-4C45-8961-A78B48CD134C}"/>
    <hyperlink ref="B155" r:id="rId51" xr:uid="{ADA9A5D0-E124-4618-84AD-F9CC84A51712}"/>
    <hyperlink ref="B154" r:id="rId52" xr:uid="{AE379C2E-E1D2-478D-BB8D-69349E3903FB}"/>
    <hyperlink ref="B153" r:id="rId53" xr:uid="{3A2052C3-393F-4C2F-84C7-9D4D12550399}"/>
    <hyperlink ref="B152" r:id="rId54" display="MiniBoomerang 70 40 L" xr:uid="{F00F9E4A-7E52-4299-9A3B-7A6E8C10CD8F}"/>
    <hyperlink ref="B151" r:id="rId55" xr:uid="{C1527657-2F49-446E-8E6F-A98E3595B8F4}"/>
    <hyperlink ref="B150" r:id="rId56" xr:uid="{00093091-2655-4290-B343-057EA758CE1D}"/>
    <hyperlink ref="B149" r:id="rId57" xr:uid="{966C640B-414A-42B6-B6F1-1D6822B263C8}"/>
    <hyperlink ref="B148" r:id="rId58" xr:uid="{D6E04EC6-83E0-48D3-A82F-112F9F8F5600}"/>
    <hyperlink ref="B147" r:id="rId59" xr:uid="{3EBAD403-0A32-4777-8EE9-9FC4A7FAD391}"/>
    <hyperlink ref="B146" r:id="rId60" xr:uid="{220B5797-356F-4A3F-8C70-FB841B681670}"/>
    <hyperlink ref="B145" r:id="rId61" xr:uid="{D9837838-D617-4306-AF32-C283F67F4253}"/>
    <hyperlink ref="B144" r:id="rId62" xr:uid="{400FD107-0B17-42CE-AC76-1E3ADF894C33}"/>
    <hyperlink ref="B143" r:id="rId63" xr:uid="{27084365-2B81-4900-97A9-09BAFC69EE66}"/>
    <hyperlink ref="B142" r:id="rId64" xr:uid="{1F8B79B3-7ADB-4393-A274-E6C06799B1C8}"/>
    <hyperlink ref="B141" r:id="rId65" xr:uid="{AC98578C-BC9C-4D2F-A123-130F0B57E0D5}"/>
    <hyperlink ref="B140" r:id="rId66" xr:uid="{84AA42F1-621C-455F-A6F4-15DB82665094}"/>
    <hyperlink ref="B139" r:id="rId67" xr:uid="{DD637C9B-6F11-4811-A5F5-251D6448E312}"/>
    <hyperlink ref="B138" r:id="rId68" xr:uid="{D62B6172-D731-4FE0-A2C7-AE45F6BEA119}"/>
    <hyperlink ref="B137" r:id="rId69" xr:uid="{447D1855-66A9-45FB-ACDA-4CAEB315FDCF}"/>
    <hyperlink ref="B136" r:id="rId70" xr:uid="{F7FC3D60-FDE8-4D28-A107-4C6B54212E09}"/>
    <hyperlink ref="B135" r:id="rId71" xr:uid="{1E2E8A28-D0DC-4056-AF08-0985C0261175}"/>
    <hyperlink ref="B134" r:id="rId72" xr:uid="{60D4110B-0118-466B-BBBE-63941FFDE5EE}"/>
    <hyperlink ref="B130" r:id="rId73" xr:uid="{2EEE1F61-D981-4B63-9E4B-E2D96FC3EC40}"/>
    <hyperlink ref="B131" r:id="rId74" xr:uid="{39194DF5-12FB-47D0-A9CB-4AB15A733D7B}"/>
    <hyperlink ref="B132" r:id="rId75" xr:uid="{B2F60809-18BE-44D4-87C8-DEC8F0247AFC}"/>
    <hyperlink ref="B133" r:id="rId76" xr:uid="{A0000B02-49BD-4304-9479-F679013CDA86}"/>
    <hyperlink ref="B129" r:id="rId77" xr:uid="{A753A83F-E3FC-4F97-8B62-359FAF8D72EC}"/>
    <hyperlink ref="B128" r:id="rId78" xr:uid="{B4CA1F6B-E4DD-4E22-A675-16C189D80FD3}"/>
    <hyperlink ref="B91" r:id="rId79" display="Arrow 1000 R       NEW!" xr:uid="{34D9C67F-D7AE-4C3A-8019-CEE21D4B7F9E}"/>
    <hyperlink ref="B90" r:id="rId80" display="Arrow 1000 L        NEW!" xr:uid="{87827D9B-1347-4A0B-A272-1FA31A37AD63}"/>
    <hyperlink ref="B89" r:id="rId81" display="Arrow 600 R          NEW! " xr:uid="{952B339D-2C1B-4FC1-98B5-6DAD2E33BF39}"/>
    <hyperlink ref="B88" r:id="rId82" display="Arrow 600 L           NEW!" xr:uid="{E3D9623D-76BB-4AF0-8B78-BA6174B89CC3}"/>
    <hyperlink ref="B19" r:id="rId83" display="Arrows                   NEW!" xr:uid="{F89CA0F2-5CA9-4079-ADFB-DA4D726F9E15}"/>
    <hyperlink ref="B87" r:id="rId84" display="MegaChip 35 M10 R" xr:uid="{0BFE7F5F-7EA8-4863-BE67-1ACDEB25C754}"/>
    <hyperlink ref="B86" r:id="rId85" display="MegaChip 35 M10 L" xr:uid="{67C1E737-4F66-4111-BEAC-F202CC471B7A}"/>
    <hyperlink ref="B85" r:id="rId86" display="MegaChip 27.5 M10 R" xr:uid="{BA94A216-7311-4B7B-986C-643BFC41BB52}"/>
    <hyperlink ref="B84" r:id="rId87" display="MegaChip 27.5 M10 L" xr:uid="{E1D511DF-B66C-4E43-BDBA-D40F6C423B16}"/>
    <hyperlink ref="B83" r:id="rId88" display="MegaChip 20 M10 R" xr:uid="{8249637A-16CF-4154-A040-5BC2FE06D84F}"/>
    <hyperlink ref="B82" r:id="rId89" display="MegaChip 20 M10 L" xr:uid="{2D4EB331-145F-4530-839E-8D1D6F7E85A9}"/>
    <hyperlink ref="B81" r:id="rId90" display="BigChip 35 M10 R" xr:uid="{EC16AE9F-ADAD-448E-B21C-EE3934EC8E14}"/>
    <hyperlink ref="B80" r:id="rId91" display="BigChip 35 M10 L" xr:uid="{F189800A-14BF-4116-B6F4-28CBBE0EB15E}"/>
    <hyperlink ref="B79" r:id="rId92" display="BigChip 27.5 M10 R" xr:uid="{7862E20B-0585-442F-A916-49089491E2E9}"/>
    <hyperlink ref="B78" r:id="rId93" display="BigChip 27.5 M10 L" xr:uid="{1264E092-B804-4229-8F2D-70965C046BC4}"/>
    <hyperlink ref="B77" r:id="rId94" display="BigChip 20 M10 R" xr:uid="{C0AF2F9E-ADC9-41CE-8DCD-E2AAE2672AAC}"/>
    <hyperlink ref="B76" r:id="rId95" display="BigChip 20 M10 L" xr:uid="{C62A203F-8D19-407C-A5AA-10B17559425B}"/>
    <hyperlink ref="B75" r:id="rId96" display="MiniChip 35 M10 R" xr:uid="{E9DB7F99-AB2A-4A02-A7FC-6CDD52912E3E}"/>
    <hyperlink ref="B74" r:id="rId97" display="MiniChip 35 M10 L" xr:uid="{BE39FC71-16D9-448D-A9CA-D4B4F232257F}"/>
    <hyperlink ref="B73" r:id="rId98" display="MiniChip 27.5 M10 R" xr:uid="{CF05CD0E-DCCA-48F1-9D05-6A0BECDA4EB3}"/>
    <hyperlink ref="B72" r:id="rId99" display="MiniChip 27.5 M10 L" xr:uid="{4D1F3A54-A06E-443C-95E8-22C3B25890BB}"/>
    <hyperlink ref="B71" r:id="rId100" display="MiniChip 20 M10 R" xr:uid="{9296A8BD-3146-4688-BB00-7B7D6F9ED852}"/>
    <hyperlink ref="B70" r:id="rId101" display="MiniChip 20 M10 L" xr:uid="{44EF70AF-5117-4591-B56C-AAA67A8995DB}"/>
    <hyperlink ref="B18" r:id="rId102" xr:uid="{E8C0D6B0-E682-4DE3-9AE4-4012399C6401}"/>
    <hyperlink ref="B17" r:id="rId103" xr:uid="{BCE1460A-830D-44E5-90B5-7FE0A9400A54}"/>
    <hyperlink ref="B16" r:id="rId104" xr:uid="{BF60D852-DA0E-4E9F-AE0D-D058C0A4C744}"/>
    <hyperlink ref="B69" r:id="rId105" xr:uid="{136D8F92-7EE1-4CCD-A2A8-CD066D5D301A}"/>
    <hyperlink ref="B68" r:id="rId106" xr:uid="{8B0F18AB-85AF-4BE2-A136-F0D2F3DB8F30}"/>
    <hyperlink ref="B67" r:id="rId107" xr:uid="{B4E719AF-0C5A-4491-92EA-FBA28986B200}"/>
    <hyperlink ref="B66" r:id="rId108" xr:uid="{1C15AD60-A562-4EC5-ABB9-74C2F06C6820}"/>
    <hyperlink ref="B65" r:id="rId109" xr:uid="{153DB932-6877-4096-817B-06178B461144}"/>
    <hyperlink ref="B64" r:id="rId110" xr:uid="{02078058-6DD4-42AD-A352-1BE79891C2C2}"/>
    <hyperlink ref="B15" r:id="rId111" xr:uid="{97563593-4AB2-44A4-9491-0D1D659DE73B}"/>
    <hyperlink ref="B63" r:id="rId112" xr:uid="{B3BCC6C1-058D-4BD6-8003-CCF26C4F995A}"/>
    <hyperlink ref="B62" r:id="rId113" xr:uid="{B718B3C0-2344-436D-A5E2-3A616F774263}"/>
    <hyperlink ref="B61" r:id="rId114" xr:uid="{B52B62BC-0AE0-44C5-B313-CF0BEC69F4BD}"/>
    <hyperlink ref="B60" r:id="rId115" xr:uid="{BBD58D1F-9591-4CCE-8562-A23480E61F4E}"/>
    <hyperlink ref="B59" r:id="rId116" xr:uid="{826FAFB0-25ED-4DDE-B10D-961088D0D4EE}"/>
    <hyperlink ref="B58" r:id="rId117" xr:uid="{377BA2FF-A001-461B-B035-BA99FF0767D9}"/>
    <hyperlink ref="B57" r:id="rId118" xr:uid="{BB783471-9FA3-4F16-8483-6625EEA09683}"/>
    <hyperlink ref="B56" r:id="rId119" xr:uid="{AC73F99F-3498-4B6A-9A38-355A2A3EB508}"/>
    <hyperlink ref="B55" r:id="rId120" xr:uid="{8DDE0227-3705-4DF3-B2F3-AFFFADA5F6FA}"/>
    <hyperlink ref="B54" r:id="rId121" xr:uid="{659A05DB-4F3D-4C07-87A8-539E20CA1DF1}"/>
    <hyperlink ref="B53" r:id="rId122" xr:uid="{FC9CA22D-E708-4059-9778-C190272A75E8}"/>
    <hyperlink ref="B52" r:id="rId123" xr:uid="{501782A8-1DFE-4F80-B036-48C607154C1A}"/>
    <hyperlink ref="B51" r:id="rId124" xr:uid="{A7936CFC-35EB-406D-97E3-347AF908BD69}"/>
    <hyperlink ref="B50" r:id="rId125" xr:uid="{876494CF-3128-435F-B254-6A36414CC529}"/>
    <hyperlink ref="B49" r:id="rId126" xr:uid="{B0A1FCEF-106F-4E54-98A8-8F45DBC9884F}"/>
    <hyperlink ref="B48" r:id="rId127" xr:uid="{CE2A78B5-F194-48AB-8E4B-E1F26780AF85}"/>
    <hyperlink ref="B47" r:id="rId128" display="MiniBoomerang 70 40 L" xr:uid="{DA6948B0-F434-436E-A58B-1D330A32602E}"/>
    <hyperlink ref="B46" r:id="rId129" xr:uid="{D0667357-952B-42DB-86FC-56AB53BC0B26}"/>
    <hyperlink ref="B14" r:id="rId130" xr:uid="{7CC97CDF-F922-45DC-9305-6424BB512CD3}"/>
    <hyperlink ref="B13" r:id="rId131" xr:uid="{D852B80A-26B1-4187-90E9-C97257ACDDCC}"/>
    <hyperlink ref="B12" r:id="rId132" xr:uid="{D9FB8023-DBA2-4CB6-B74C-917A77E79B4A}"/>
    <hyperlink ref="B45" r:id="rId133" xr:uid="{FC591BED-E1FE-4A78-99A0-F095C535C29E}"/>
    <hyperlink ref="B44" r:id="rId134" xr:uid="{CC1A235A-92B9-4938-AF15-86A116B5F226}"/>
    <hyperlink ref="B43" r:id="rId135" xr:uid="{893BED13-C4B4-4FF2-9F9A-D5109A34532C}"/>
    <hyperlink ref="B42" r:id="rId136" xr:uid="{9D81FBC9-FC71-4E58-BAD5-9022CD47CCB9}"/>
    <hyperlink ref="B41" r:id="rId137" xr:uid="{B1312591-43FB-43D6-840A-84B80713DD80}"/>
    <hyperlink ref="B40" r:id="rId138" xr:uid="{60089AFA-71A7-4796-AA6D-9DCB2B1E6803}"/>
    <hyperlink ref="B39" r:id="rId139" xr:uid="{D7594B03-6F14-4C5C-B4F6-CF0C97375F59}"/>
    <hyperlink ref="B38" r:id="rId140" xr:uid="{BB441BCA-BE88-4304-8DDF-AD9147530848}"/>
    <hyperlink ref="B37" r:id="rId141" xr:uid="{150AF346-C03F-4061-8C4C-0E23A0438BE4}"/>
    <hyperlink ref="B11" r:id="rId142" xr:uid="{9CB05A6E-6058-4AE4-BEA4-C8A075CF06CE}"/>
    <hyperlink ref="B36" r:id="rId143" xr:uid="{F58973FF-9F6B-4345-BEAD-ED07ABC7D2AD}"/>
    <hyperlink ref="B35" r:id="rId144" xr:uid="{805A9A9B-359B-45BF-9917-CD93F8A99F08}"/>
    <hyperlink ref="B34" r:id="rId145" xr:uid="{59CF2EC7-1DA2-43DF-93AF-9CB74D5FC908}"/>
    <hyperlink ref="B33" r:id="rId146" xr:uid="{ABDA7CAE-F126-4C24-B475-491BBB705E43}"/>
    <hyperlink ref="B32" r:id="rId147" xr:uid="{A2C9D9B3-1C10-439A-96C8-FEC001ADB6DE}"/>
    <hyperlink ref="B31" r:id="rId148" xr:uid="{9C17966E-8F10-4C96-83ED-6C5EF00ACC42}"/>
    <hyperlink ref="B30" r:id="rId149" xr:uid="{9F628181-0FC9-4B91-B6E6-E63B27359115}"/>
    <hyperlink ref="B29" r:id="rId150" xr:uid="{8F3151A5-9B02-4C18-85DB-3B99F24F018A}"/>
    <hyperlink ref="B10" r:id="rId151" xr:uid="{5594413F-6CAB-457E-B2B3-54FBC1F8DE45}"/>
    <hyperlink ref="B25" r:id="rId152" xr:uid="{28077D32-EFBD-49C9-B991-543D020C5382}"/>
    <hyperlink ref="B26" r:id="rId153" xr:uid="{709F5DA6-3D09-4BEA-ADFC-5983CC7A8F84}"/>
    <hyperlink ref="B27" r:id="rId154" xr:uid="{CFA1FA2A-4919-4B2A-A4C5-AF8FAA0B03E4}"/>
    <hyperlink ref="B28" r:id="rId155" xr:uid="{67479CE7-AE42-438B-B8F4-D59ED8F8288E}"/>
    <hyperlink ref="B9" r:id="rId156" xr:uid="{6EA0C8FB-D1F5-433F-983B-27DC09919E53}"/>
    <hyperlink ref="B24" r:id="rId157" xr:uid="{9AF79907-217E-4344-B060-08C008C44BA7}"/>
    <hyperlink ref="B23" r:id="rId158" xr:uid="{1D6EB611-5958-4066-9711-9BC46D894EB1}"/>
    <hyperlink ref="B8" r:id="rId159" xr:uid="{BC5E1389-F4FE-4662-A8D9-277FCD4A6B32}"/>
    <hyperlink ref="B94" r:id="rId160" display="Arrow 2200 L        NEW!" xr:uid="{C6D83ABA-19B8-4944-BD82-EAABFBD9228B}"/>
    <hyperlink ref="B20" r:id="rId161" xr:uid="{5B53473C-4544-40BD-A44C-7748F50FA18E}"/>
    <hyperlink ref="B202" r:id="rId162" display="Dolphin Ebb R Dualtex" xr:uid="{93855101-194E-494B-B884-AF1E91F115E5}"/>
    <hyperlink ref="B201" r:id="rId163" display="Dolphin Ebb L Dualtex" xr:uid="{55AE0519-39CC-4FC5-8B67-2843492A638C}"/>
    <hyperlink ref="B200" r:id="rId164" display="Dolphin Flow R Dualtex" xr:uid="{C96F95D3-F15E-45F4-9065-405722520CCC}"/>
    <hyperlink ref="B199" r:id="rId165" display="Dolphin Flow L Dualtex" xr:uid="{3579332E-FF47-41C5-A7DC-B63542412B9D}"/>
    <hyperlink ref="B198" r:id="rId166" display="Shark Ebb R Dualtex" xr:uid="{EFEEB8BA-C746-418D-86FD-45EAF5D1368A}"/>
    <hyperlink ref="B197" r:id="rId167" display="Shark Ebb L Dualtex" xr:uid="{8CFEEFE3-643F-4681-BB72-F35C3BDD6C9C}"/>
    <hyperlink ref="B196" r:id="rId168" display="Shark Flow R Dualtex" xr:uid="{D2029570-C6A6-4A74-93DD-C82123D71672}"/>
    <hyperlink ref="B195" r:id="rId169" display="Shark Flow L Dualtex" xr:uid="{84B85D37-1209-498C-A56E-BB08CFF1A583}"/>
    <hyperlink ref="B194" r:id="rId170" display="Orca Ebb Dualtex" xr:uid="{6B6A2CE6-EA65-49A9-96EA-0EAC7A982D7B}"/>
    <hyperlink ref="B193" r:id="rId171" display="Orca Flow Dualtex" xr:uid="{D9798B8D-4753-46E1-AE42-860702FF95A8}"/>
    <hyperlink ref="B105" r:id="rId172" xr:uid="{1D846452-2E35-4817-BA9F-3F3A6BC027E5}"/>
    <hyperlink ref="B104" r:id="rId173" xr:uid="{2EB09FCA-6706-4C23-9695-796E458177B0}"/>
    <hyperlink ref="B103" r:id="rId174" xr:uid="{581A4CA8-0E21-4D33-8D22-DE61DF5827C9}"/>
    <hyperlink ref="B102" r:id="rId175" xr:uid="{1F137E7A-4D0E-4FA2-B699-2021FB63FBE0}"/>
    <hyperlink ref="B101" r:id="rId176" xr:uid="{DE526B68-7D1D-405E-8479-50BACF5340D7}"/>
    <hyperlink ref="B100" r:id="rId177" xr:uid="{73A735EA-743A-4817-BF9D-C8067CB4F17B}"/>
    <hyperlink ref="B99" r:id="rId178" xr:uid="{1D8E47E4-9AF1-4FA3-BF15-2255BF77F575}"/>
    <hyperlink ref="B98" r:id="rId179" xr:uid="{4CC00AF7-EEED-49E8-AE6C-5C91378ED409}"/>
    <hyperlink ref="B97" r:id="rId180" xr:uid="{C21EED57-5DD2-4D1D-8E3A-18503F85338A}"/>
    <hyperlink ref="B125" r:id="rId181" xr:uid="{57CCC185-27C8-47B5-80ED-7A57F9BFFBC5}"/>
    <hyperlink ref="B95" r:id="rId182" xr:uid="{8036573F-507B-4B56-8C7E-1EAF3021F82F}"/>
    <hyperlink ref="B96" r:id="rId183" xr:uid="{89F6BF00-F8BC-4019-BA89-EAF87F903F08}"/>
  </hyperlinks>
  <pageMargins left="0.7" right="0.7" top="0.78740157499999996" bottom="0.78740157499999996" header="0.3" footer="0.3"/>
  <pageSetup paperSize="9" orientation="portrait" r:id="rId184"/>
  <tableParts count="1">
    <tablePart r:id="rId18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295B2-746C-4B9F-A381-B7F3EBCCDB0B}">
  <sheetPr codeName="Tabelle8">
    <tabColor theme="7" tint="0.39997558519241921"/>
  </sheetPr>
  <dimension ref="A2:T51"/>
  <sheetViews>
    <sheetView showGridLines="0" workbookViewId="0">
      <pane xSplit="2" ySplit="5" topLeftCell="C6" activePane="bottomRight" state="frozen"/>
      <selection pane="bottomRight" activeCell="Q51" activeCellId="3" sqref="D9:D51 E4:T4 N9:N51 Q9:R51"/>
      <selection pane="bottomLeft" activeCell="A6" sqref="A6"/>
      <selection pane="topRight" activeCell="C1" sqref="C1"/>
    </sheetView>
  </sheetViews>
  <sheetFormatPr defaultColWidth="11.42578125" defaultRowHeight="15"/>
  <cols>
    <col min="2" max="2" width="23.42578125" customWidth="1"/>
    <col min="3" max="3" width="4.7109375" customWidth="1"/>
    <col min="4" max="4" width="12.42578125" customWidth="1"/>
    <col min="19" max="19" width="15" customWidth="1"/>
  </cols>
  <sheetData>
    <row r="2" spans="2:20" ht="32.1">
      <c r="B2" s="1" t="s">
        <v>26</v>
      </c>
      <c r="C2" s="63" t="s">
        <v>532</v>
      </c>
      <c r="D2" s="91" t="s">
        <v>533</v>
      </c>
      <c r="E2" s="82" t="s">
        <v>534</v>
      </c>
      <c r="F2" s="83" t="s">
        <v>535</v>
      </c>
      <c r="G2" s="84" t="s">
        <v>536</v>
      </c>
      <c r="H2" s="85" t="s">
        <v>537</v>
      </c>
      <c r="I2" s="86" t="s">
        <v>538</v>
      </c>
      <c r="J2" s="87" t="s">
        <v>540</v>
      </c>
      <c r="K2" s="88" t="s">
        <v>541</v>
      </c>
      <c r="L2" s="89" t="s">
        <v>542</v>
      </c>
      <c r="M2" s="90" t="s">
        <v>543</v>
      </c>
      <c r="N2" s="91" t="s">
        <v>544</v>
      </c>
      <c r="O2" s="92" t="s">
        <v>385</v>
      </c>
      <c r="P2" s="93" t="s">
        <v>380</v>
      </c>
      <c r="Q2" s="2" t="s">
        <v>35</v>
      </c>
      <c r="R2" s="2" t="s">
        <v>36</v>
      </c>
      <c r="S2" s="2" t="s">
        <v>545</v>
      </c>
      <c r="T2" s="3" t="s">
        <v>13</v>
      </c>
    </row>
    <row r="3" spans="2:20">
      <c r="B3" s="94"/>
      <c r="C3" s="94"/>
      <c r="D3" s="94"/>
      <c r="E3" s="94">
        <v>10084</v>
      </c>
      <c r="F3" s="94">
        <v>10085</v>
      </c>
      <c r="G3" s="94">
        <v>10086</v>
      </c>
      <c r="H3" s="94">
        <v>10088</v>
      </c>
      <c r="I3" s="94">
        <v>10089</v>
      </c>
      <c r="J3" s="94">
        <v>10090</v>
      </c>
      <c r="K3" s="94">
        <v>10091</v>
      </c>
      <c r="L3" s="94">
        <v>10094</v>
      </c>
      <c r="M3" s="94">
        <v>10095</v>
      </c>
      <c r="N3" s="94"/>
      <c r="O3" s="94">
        <v>10083</v>
      </c>
      <c r="P3" s="94">
        <v>10082</v>
      </c>
      <c r="Q3" s="94"/>
      <c r="R3" s="94"/>
      <c r="S3" s="94"/>
      <c r="T3" s="94"/>
    </row>
    <row r="4" spans="2:20" ht="15.95">
      <c r="B4" s="61" t="s">
        <v>21</v>
      </c>
      <c r="C4" s="94"/>
      <c r="D4" s="94"/>
      <c r="E4" s="210">
        <f t="shared" ref="E4:M4" si="0">SUMPRODUCT(E9:E51,$C$9:$C$51)</f>
        <v>0</v>
      </c>
      <c r="F4" s="210">
        <f t="shared" si="0"/>
        <v>0</v>
      </c>
      <c r="G4" s="210">
        <f t="shared" si="0"/>
        <v>0</v>
      </c>
      <c r="H4" s="210">
        <f t="shared" si="0"/>
        <v>0</v>
      </c>
      <c r="I4" s="210">
        <f t="shared" si="0"/>
        <v>0</v>
      </c>
      <c r="J4" s="210">
        <f t="shared" si="0"/>
        <v>0</v>
      </c>
      <c r="K4" s="210">
        <f t="shared" si="0"/>
        <v>0</v>
      </c>
      <c r="L4" s="210">
        <f t="shared" si="0"/>
        <v>0</v>
      </c>
      <c r="M4" s="210">
        <f t="shared" si="0"/>
        <v>0</v>
      </c>
      <c r="N4" s="222"/>
      <c r="O4" s="210">
        <f>SUMPRODUCT(O9:O51,$C$9:$C$51)</f>
        <v>0</v>
      </c>
      <c r="P4" s="210">
        <f>SUMPRODUCT(P9:P51,$C$9:$C$51)</f>
        <v>0</v>
      </c>
      <c r="Q4" s="210">
        <f>SUM(Q9:Q51)</f>
        <v>0</v>
      </c>
      <c r="R4" s="211">
        <f>SUM(Tabelle139[Spalte120])</f>
        <v>0</v>
      </c>
      <c r="S4" s="222"/>
      <c r="T4" s="214">
        <f>SUMPRODUCT(Tabelle139[Spalte119],Tabelle139[Spalte122])</f>
        <v>0</v>
      </c>
    </row>
    <row r="5" spans="2:20">
      <c r="B5" s="95"/>
      <c r="C5" s="95"/>
      <c r="D5" s="95"/>
      <c r="E5" s="95"/>
      <c r="F5" s="95"/>
      <c r="G5" s="95"/>
      <c r="H5" s="95"/>
      <c r="I5" s="95"/>
      <c r="J5" s="95"/>
      <c r="K5" s="95"/>
      <c r="L5" s="95"/>
      <c r="M5" s="95"/>
      <c r="N5" s="95"/>
      <c r="O5" s="95"/>
      <c r="P5" s="95"/>
      <c r="Q5" s="95"/>
      <c r="R5" s="95"/>
      <c r="S5" s="95"/>
      <c r="T5" s="95"/>
    </row>
    <row r="6" spans="2:20">
      <c r="B6" s="96" t="s">
        <v>39</v>
      </c>
      <c r="C6" s="96" t="s">
        <v>546</v>
      </c>
      <c r="D6" s="96" t="s">
        <v>40</v>
      </c>
      <c r="E6" s="96" t="s">
        <v>41</v>
      </c>
      <c r="F6" s="96" t="s">
        <v>42</v>
      </c>
      <c r="G6" s="96" t="s">
        <v>43</v>
      </c>
      <c r="H6" s="96" t="s">
        <v>45</v>
      </c>
      <c r="I6" s="96" t="s">
        <v>46</v>
      </c>
      <c r="J6" s="96" t="s">
        <v>47</v>
      </c>
      <c r="K6" s="96" t="s">
        <v>48</v>
      </c>
      <c r="L6" s="96" t="s">
        <v>51</v>
      </c>
      <c r="M6" s="96" t="s">
        <v>52</v>
      </c>
      <c r="N6" s="96" t="s">
        <v>53</v>
      </c>
      <c r="O6" s="96" t="s">
        <v>549</v>
      </c>
      <c r="P6" s="96" t="s">
        <v>550</v>
      </c>
      <c r="Q6" s="96" t="s">
        <v>551</v>
      </c>
      <c r="R6" s="96" t="s">
        <v>552</v>
      </c>
      <c r="S6" s="96" t="s">
        <v>553</v>
      </c>
      <c r="T6" s="133" t="s">
        <v>554</v>
      </c>
    </row>
    <row r="7" spans="2:20">
      <c r="B7" s="4" t="s">
        <v>899</v>
      </c>
      <c r="C7" s="4"/>
      <c r="D7" s="150" t="s">
        <v>485</v>
      </c>
      <c r="E7" s="5"/>
      <c r="F7" s="5"/>
      <c r="G7" s="5"/>
      <c r="H7" s="5"/>
      <c r="I7" s="5"/>
      <c r="J7" s="5"/>
      <c r="K7" s="5"/>
      <c r="L7" s="5"/>
      <c r="M7" s="5"/>
      <c r="N7" s="5"/>
      <c r="O7" s="5"/>
      <c r="P7" s="5"/>
      <c r="Q7" s="5"/>
      <c r="R7" s="6"/>
      <c r="S7" s="5"/>
      <c r="T7" s="5"/>
    </row>
    <row r="8" spans="2:20">
      <c r="B8" s="4" t="s">
        <v>900</v>
      </c>
      <c r="C8" s="4"/>
      <c r="D8" s="5"/>
      <c r="E8" s="5"/>
      <c r="F8" s="5"/>
      <c r="G8" s="5"/>
      <c r="H8" s="5"/>
      <c r="I8" s="5"/>
      <c r="J8" s="5"/>
      <c r="K8" s="5"/>
      <c r="L8" s="5"/>
      <c r="M8" s="5"/>
      <c r="N8" s="5"/>
      <c r="O8" s="5"/>
      <c r="P8" s="5"/>
      <c r="Q8" s="5"/>
      <c r="R8" s="6"/>
      <c r="S8" s="5"/>
      <c r="T8" s="5"/>
    </row>
    <row r="9" spans="2:20">
      <c r="B9" s="59" t="s">
        <v>901</v>
      </c>
      <c r="C9" s="134">
        <v>8</v>
      </c>
      <c r="D9" s="212">
        <f>SUM(D12:D19)</f>
        <v>2654</v>
      </c>
      <c r="E9" s="58"/>
      <c r="F9" s="58"/>
      <c r="G9" s="58"/>
      <c r="H9" s="58"/>
      <c r="I9" s="58"/>
      <c r="J9" s="58"/>
      <c r="K9" s="58"/>
      <c r="L9" s="58"/>
      <c r="M9" s="58"/>
      <c r="N9" s="216">
        <f>ROUNDUP((Tabelle139[[#This Row],[Spalte12]]*1.05)/0.25,0)*0.25</f>
        <v>2786.75</v>
      </c>
      <c r="O9" s="58"/>
      <c r="P9" s="58"/>
      <c r="Q9" s="220">
        <f>SUM(Tabelle139[[#This Row],[Spalte13]:[Spalte113]],Tabelle139[[#This Row],[Spalte117]:[Spalte118]])*Tabelle139[[#This Row],[Spalte2]]</f>
        <v>0</v>
      </c>
      <c r="R9" s="216">
        <f>SUM(Tabelle139[[#This Row],[Spalte13]:[Spalte113]])*Tabelle139[[#This Row],[Spalte12]]+SUM(Tabelle139[[#This Row],[Spalte117]:[Spalte118]])*Tabelle139[[#This Row],[Spalte114]]</f>
        <v>0</v>
      </c>
      <c r="S9" s="59" t="s">
        <v>902</v>
      </c>
      <c r="T9" s="60">
        <v>7.92</v>
      </c>
    </row>
    <row r="10" spans="2:20">
      <c r="B10" s="59" t="s">
        <v>903</v>
      </c>
      <c r="C10" s="134">
        <v>10</v>
      </c>
      <c r="D10" s="212">
        <f>SUM(D20:D29)</f>
        <v>1689</v>
      </c>
      <c r="E10" s="58"/>
      <c r="F10" s="58"/>
      <c r="G10" s="58"/>
      <c r="H10" s="58"/>
      <c r="I10" s="58"/>
      <c r="J10" s="58"/>
      <c r="K10" s="58"/>
      <c r="L10" s="58"/>
      <c r="M10" s="58"/>
      <c r="N10" s="216">
        <f>ROUNDUP((Tabelle139[[#This Row],[Spalte12]]*1.05)/0.25,0)*0.25</f>
        <v>1773.5</v>
      </c>
      <c r="O10" s="58"/>
      <c r="P10" s="58"/>
      <c r="Q10" s="220">
        <f>SUM(Tabelle139[[#This Row],[Spalte13]:[Spalte113]],Tabelle139[[#This Row],[Spalte117]:[Spalte118]])*Tabelle139[[#This Row],[Spalte2]]</f>
        <v>0</v>
      </c>
      <c r="R10" s="216">
        <f>SUM(Tabelle139[[#This Row],[Spalte13]:[Spalte113]])*Tabelle139[[#This Row],[Spalte12]]+SUM(Tabelle139[[#This Row],[Spalte117]:[Spalte118]])*Tabelle139[[#This Row],[Spalte114]]</f>
        <v>0</v>
      </c>
      <c r="S10" s="59" t="s">
        <v>904</v>
      </c>
      <c r="T10" s="60">
        <v>7.92</v>
      </c>
    </row>
    <row r="11" spans="2:20">
      <c r="B11" s="4" t="s">
        <v>56</v>
      </c>
      <c r="C11" s="4"/>
      <c r="D11" s="213"/>
      <c r="E11" s="5"/>
      <c r="F11" s="5"/>
      <c r="G11" s="5"/>
      <c r="H11" s="5"/>
      <c r="I11" s="5"/>
      <c r="J11" s="5"/>
      <c r="K11" s="5"/>
      <c r="L11" s="5"/>
      <c r="M11" s="5"/>
      <c r="N11" s="216"/>
      <c r="O11" s="5"/>
      <c r="P11" s="5"/>
      <c r="Q11" s="213"/>
      <c r="R11" s="213"/>
      <c r="S11" s="5"/>
      <c r="T11" s="5"/>
    </row>
    <row r="12" spans="2:20">
      <c r="B12" s="59" t="s">
        <v>905</v>
      </c>
      <c r="C12" s="134">
        <v>1</v>
      </c>
      <c r="D12" s="212">
        <v>195</v>
      </c>
      <c r="E12" s="58"/>
      <c r="F12" s="58"/>
      <c r="G12" s="58"/>
      <c r="H12" s="58"/>
      <c r="I12" s="58"/>
      <c r="J12" s="58"/>
      <c r="K12" s="58"/>
      <c r="L12" s="58"/>
      <c r="M12" s="58"/>
      <c r="N12" s="218">
        <f>ROUNDUP((Tabelle139[[#This Row],[Spalte12]]*1.05)/0.25,0)*0.25</f>
        <v>204.75</v>
      </c>
      <c r="O12" s="58"/>
      <c r="P12" s="58"/>
      <c r="Q12" s="220">
        <f>SUM(Tabelle139[[#This Row],[Spalte13]:[Spalte113]],Tabelle139[[#This Row],[Spalte117]:[Spalte118]])*Tabelle139[[#This Row],[Spalte2]]</f>
        <v>0</v>
      </c>
      <c r="R12" s="216">
        <f>SUM(Tabelle139[[#This Row],[Spalte13]:[Spalte113]])*Tabelle139[[#This Row],[Spalte12]]+SUM(Tabelle139[[#This Row],[Spalte117]:[Spalte118]])*Tabelle139[[#This Row],[Spalte114]]</f>
        <v>0</v>
      </c>
      <c r="S12" s="59" t="s">
        <v>906</v>
      </c>
      <c r="T12" s="128">
        <v>1.87</v>
      </c>
    </row>
    <row r="13" spans="2:20">
      <c r="B13" s="59" t="s">
        <v>907</v>
      </c>
      <c r="C13" s="134">
        <v>1</v>
      </c>
      <c r="D13" s="212">
        <v>195</v>
      </c>
      <c r="E13" s="58"/>
      <c r="F13" s="58"/>
      <c r="G13" s="58"/>
      <c r="H13" s="58"/>
      <c r="I13" s="58"/>
      <c r="J13" s="58"/>
      <c r="K13" s="58"/>
      <c r="L13" s="58"/>
      <c r="M13" s="58"/>
      <c r="N13" s="218">
        <f>ROUNDUP((Tabelle139[[#This Row],[Spalte12]]*1.05)/0.25,0)*0.25</f>
        <v>204.75</v>
      </c>
      <c r="O13" s="58"/>
      <c r="P13" s="58"/>
      <c r="Q13" s="220">
        <f>SUM(Tabelle139[[#This Row],[Spalte13]:[Spalte113]],Tabelle139[[#This Row],[Spalte117]:[Spalte118]])*Tabelle139[[#This Row],[Spalte2]]</f>
        <v>0</v>
      </c>
      <c r="R13" s="216">
        <f>SUM(Tabelle139[[#This Row],[Spalte13]:[Spalte113]])*Tabelle139[[#This Row],[Spalte12]]+SUM(Tabelle139[[#This Row],[Spalte117]:[Spalte118]])*Tabelle139[[#This Row],[Spalte114]]</f>
        <v>0</v>
      </c>
      <c r="S13" s="59" t="s">
        <v>908</v>
      </c>
      <c r="T13" s="60">
        <v>1.87</v>
      </c>
    </row>
    <row r="14" spans="2:20">
      <c r="B14" s="59" t="s">
        <v>909</v>
      </c>
      <c r="C14" s="134">
        <v>1</v>
      </c>
      <c r="D14" s="212">
        <v>468</v>
      </c>
      <c r="E14" s="58"/>
      <c r="F14" s="58"/>
      <c r="G14" s="58"/>
      <c r="H14" s="58"/>
      <c r="I14" s="58"/>
      <c r="J14" s="58"/>
      <c r="K14" s="58"/>
      <c r="L14" s="58"/>
      <c r="M14" s="58"/>
      <c r="N14" s="216">
        <f>ROUNDUP((Tabelle139[[#This Row],[Spalte12]]*1.05)/0.25,0)*0.25</f>
        <v>491.5</v>
      </c>
      <c r="O14" s="58"/>
      <c r="P14" s="58"/>
      <c r="Q14" s="220">
        <f>SUM(Tabelle139[[#This Row],[Spalte13]:[Spalte113]],Tabelle139[[#This Row],[Spalte117]:[Spalte118]])*Tabelle139[[#This Row],[Spalte2]]</f>
        <v>0</v>
      </c>
      <c r="R14" s="216">
        <f>SUM(Tabelle139[[#This Row],[Spalte13]:[Spalte113]])*Tabelle139[[#This Row],[Spalte12]]+SUM(Tabelle139[[#This Row],[Spalte117]:[Spalte118]])*Tabelle139[[#This Row],[Spalte114]]</f>
        <v>0</v>
      </c>
      <c r="S14" s="59" t="s">
        <v>910</v>
      </c>
      <c r="T14" s="128">
        <v>7.59</v>
      </c>
    </row>
    <row r="15" spans="2:20">
      <c r="B15" s="59" t="s">
        <v>911</v>
      </c>
      <c r="C15" s="134">
        <v>1</v>
      </c>
      <c r="D15" s="212">
        <v>468</v>
      </c>
      <c r="E15" s="58"/>
      <c r="F15" s="58"/>
      <c r="G15" s="58"/>
      <c r="H15" s="58"/>
      <c r="I15" s="58"/>
      <c r="J15" s="58"/>
      <c r="K15" s="58"/>
      <c r="L15" s="58"/>
      <c r="M15" s="58"/>
      <c r="N15" s="216">
        <f>ROUNDUP((Tabelle139[[#This Row],[Spalte12]]*1.05)/0.25,0)*0.25</f>
        <v>491.5</v>
      </c>
      <c r="O15" s="58"/>
      <c r="P15" s="58"/>
      <c r="Q15" s="220">
        <f>SUM(Tabelle139[[#This Row],[Spalte13]:[Spalte113]],Tabelle139[[#This Row],[Spalte117]:[Spalte118]])*Tabelle139[[#This Row],[Spalte2]]</f>
        <v>0</v>
      </c>
      <c r="R15" s="216">
        <f>SUM(Tabelle139[[#This Row],[Spalte13]:[Spalte113]])*Tabelle139[[#This Row],[Spalte12]]+SUM(Tabelle139[[#This Row],[Spalte117]:[Spalte118]])*Tabelle139[[#This Row],[Spalte114]]</f>
        <v>0</v>
      </c>
      <c r="S15" s="59" t="s">
        <v>912</v>
      </c>
      <c r="T15" s="60">
        <v>7.59</v>
      </c>
    </row>
    <row r="16" spans="2:20">
      <c r="B16" s="59" t="s">
        <v>913</v>
      </c>
      <c r="C16" s="134">
        <v>1</v>
      </c>
      <c r="D16" s="212">
        <v>187</v>
      </c>
      <c r="E16" s="58"/>
      <c r="F16" s="58"/>
      <c r="G16" s="58"/>
      <c r="H16" s="58"/>
      <c r="I16" s="58"/>
      <c r="J16" s="58"/>
      <c r="K16" s="58"/>
      <c r="L16" s="58"/>
      <c r="M16" s="58"/>
      <c r="N16" s="216">
        <f>ROUNDUP((Tabelle139[[#This Row],[Spalte12]]*1.05)/0.25,0)*0.25</f>
        <v>196.5</v>
      </c>
      <c r="O16" s="58"/>
      <c r="P16" s="58"/>
      <c r="Q16" s="220">
        <f>SUM(Tabelle139[[#This Row],[Spalte13]:[Spalte113]],Tabelle139[[#This Row],[Spalte117]:[Spalte118]])*Tabelle139[[#This Row],[Spalte2]]</f>
        <v>0</v>
      </c>
      <c r="R16" s="216">
        <f>SUM(Tabelle139[[#This Row],[Spalte13]:[Spalte113]])*Tabelle139[[#This Row],[Spalte12]]+SUM(Tabelle139[[#This Row],[Spalte117]:[Spalte118]])*Tabelle139[[#This Row],[Spalte114]]</f>
        <v>0</v>
      </c>
      <c r="S16" s="59" t="s">
        <v>914</v>
      </c>
      <c r="T16" s="128">
        <v>1.98</v>
      </c>
    </row>
    <row r="17" spans="1:20">
      <c r="B17" s="59" t="s">
        <v>915</v>
      </c>
      <c r="C17" s="134">
        <v>1</v>
      </c>
      <c r="D17" s="212">
        <v>187</v>
      </c>
      <c r="E17" s="58"/>
      <c r="F17" s="58"/>
      <c r="G17" s="58"/>
      <c r="H17" s="58"/>
      <c r="I17" s="58"/>
      <c r="J17" s="58"/>
      <c r="K17" s="58"/>
      <c r="L17" s="58"/>
      <c r="M17" s="58"/>
      <c r="N17" s="216">
        <f>ROUNDUP((Tabelle139[[#This Row],[Spalte12]]*1.05)/0.25,0)*0.25</f>
        <v>196.5</v>
      </c>
      <c r="O17" s="58"/>
      <c r="P17" s="58"/>
      <c r="Q17" s="220">
        <f>SUM(Tabelle139[[#This Row],[Spalte13]:[Spalte113]],Tabelle139[[#This Row],[Spalte117]:[Spalte118]])*Tabelle139[[#This Row],[Spalte2]]</f>
        <v>0</v>
      </c>
      <c r="R17" s="216">
        <f>SUM(Tabelle139[[#This Row],[Spalte13]:[Spalte113]])*Tabelle139[[#This Row],[Spalte12]]+SUM(Tabelle139[[#This Row],[Spalte117]:[Spalte118]])*Tabelle139[[#This Row],[Spalte114]]</f>
        <v>0</v>
      </c>
      <c r="S17" s="59" t="s">
        <v>916</v>
      </c>
      <c r="T17" s="60">
        <v>1.98</v>
      </c>
    </row>
    <row r="18" spans="1:20">
      <c r="B18" s="59" t="s">
        <v>917</v>
      </c>
      <c r="C18" s="134">
        <v>1</v>
      </c>
      <c r="D18" s="212">
        <v>477</v>
      </c>
      <c r="E18" s="58"/>
      <c r="F18" s="58"/>
      <c r="G18" s="58"/>
      <c r="H18" s="58"/>
      <c r="I18" s="58"/>
      <c r="J18" s="58"/>
      <c r="K18" s="58"/>
      <c r="L18" s="58"/>
      <c r="M18" s="58"/>
      <c r="N18" s="216">
        <f>ROUNDUP((Tabelle139[[#This Row],[Spalte12]]*1.05)/0.25,0)*0.25</f>
        <v>501</v>
      </c>
      <c r="O18" s="58"/>
      <c r="P18" s="58"/>
      <c r="Q18" s="220">
        <f>SUM(Tabelle139[[#This Row],[Spalte13]:[Spalte113]],Tabelle139[[#This Row],[Spalte117]:[Spalte118]])*Tabelle139[[#This Row],[Spalte2]]</f>
        <v>0</v>
      </c>
      <c r="R18" s="216">
        <f>SUM(Tabelle139[[#This Row],[Spalte13]:[Spalte113]])*Tabelle139[[#This Row],[Spalte12]]+SUM(Tabelle139[[#This Row],[Spalte117]:[Spalte118]])*Tabelle139[[#This Row],[Spalte114]]</f>
        <v>0</v>
      </c>
      <c r="S18" s="59" t="s">
        <v>918</v>
      </c>
      <c r="T18" s="128">
        <v>7.92</v>
      </c>
    </row>
    <row r="19" spans="1:20">
      <c r="B19" s="59" t="s">
        <v>919</v>
      </c>
      <c r="C19" s="134">
        <v>1</v>
      </c>
      <c r="D19" s="212">
        <v>477</v>
      </c>
      <c r="E19" s="58"/>
      <c r="F19" s="58"/>
      <c r="G19" s="58"/>
      <c r="H19" s="58"/>
      <c r="I19" s="58"/>
      <c r="J19" s="58"/>
      <c r="K19" s="58"/>
      <c r="L19" s="58"/>
      <c r="M19" s="58"/>
      <c r="N19" s="216">
        <f>ROUNDUP((Tabelle139[[#This Row],[Spalte12]]*1.05)/0.25,0)*0.25</f>
        <v>501</v>
      </c>
      <c r="O19" s="58"/>
      <c r="P19" s="58"/>
      <c r="Q19" s="220">
        <f>SUM(Tabelle139[[#This Row],[Spalte13]:[Spalte113]],Tabelle139[[#This Row],[Spalte117]:[Spalte118]])*Tabelle139[[#This Row],[Spalte2]]</f>
        <v>0</v>
      </c>
      <c r="R19" s="216">
        <f>SUM(Tabelle139[[#This Row],[Spalte13]:[Spalte113]])*Tabelle139[[#This Row],[Spalte12]]+SUM(Tabelle139[[#This Row],[Spalte117]:[Spalte118]])*Tabelle139[[#This Row],[Spalte114]]</f>
        <v>0</v>
      </c>
      <c r="S19" s="59" t="s">
        <v>920</v>
      </c>
      <c r="T19" s="60">
        <v>7.92</v>
      </c>
    </row>
    <row r="20" spans="1:20">
      <c r="A20" s="132"/>
      <c r="B20" s="59" t="s">
        <v>921</v>
      </c>
      <c r="C20" s="134">
        <v>1</v>
      </c>
      <c r="D20" s="212">
        <v>136</v>
      </c>
      <c r="E20" s="58"/>
      <c r="F20" s="58"/>
      <c r="G20" s="58"/>
      <c r="H20" s="58"/>
      <c r="I20" s="58"/>
      <c r="J20" s="58"/>
      <c r="K20" s="58"/>
      <c r="L20" s="58"/>
      <c r="M20" s="58"/>
      <c r="N20" s="216">
        <f>ROUNDUP((Tabelle139[[#This Row],[Spalte12]]*1.05)/0.25,0)*0.25</f>
        <v>143</v>
      </c>
      <c r="O20" s="58"/>
      <c r="P20" s="58"/>
      <c r="Q20" s="220">
        <f>SUM(Tabelle139[[#This Row],[Spalte13]:[Spalte113]],Tabelle139[[#This Row],[Spalte117]:[Spalte118]])*Tabelle139[[#This Row],[Spalte2]]</f>
        <v>0</v>
      </c>
      <c r="R20" s="216">
        <f>SUM(Tabelle139[[#This Row],[Spalte13]:[Spalte113]])*Tabelle139[[#This Row],[Spalte12]]+SUM(Tabelle139[[#This Row],[Spalte117]:[Spalte118]])*Tabelle139[[#This Row],[Spalte114]]</f>
        <v>0</v>
      </c>
      <c r="S20" s="59" t="s">
        <v>922</v>
      </c>
      <c r="T20" s="128">
        <v>2.09</v>
      </c>
    </row>
    <row r="21" spans="1:20">
      <c r="B21" s="59" t="s">
        <v>923</v>
      </c>
      <c r="C21" s="134">
        <v>1</v>
      </c>
      <c r="D21" s="212">
        <v>136</v>
      </c>
      <c r="E21" s="58"/>
      <c r="F21" s="58"/>
      <c r="G21" s="58"/>
      <c r="H21" s="58"/>
      <c r="I21" s="58"/>
      <c r="J21" s="58"/>
      <c r="K21" s="58"/>
      <c r="L21" s="58"/>
      <c r="M21" s="58"/>
      <c r="N21" s="216">
        <f>ROUNDUP((Tabelle139[[#This Row],[Spalte12]]*1.05)/0.25,0)*0.25</f>
        <v>143</v>
      </c>
      <c r="O21" s="58"/>
      <c r="P21" s="58"/>
      <c r="Q21" s="220">
        <f>SUM(Tabelle139[[#This Row],[Spalte13]:[Spalte113]],Tabelle139[[#This Row],[Spalte117]:[Spalte118]])*Tabelle139[[#This Row],[Spalte2]]</f>
        <v>0</v>
      </c>
      <c r="R21" s="216">
        <f>SUM(Tabelle139[[#This Row],[Spalte13]:[Spalte113]])*Tabelle139[[#This Row],[Spalte12]]+SUM(Tabelle139[[#This Row],[Spalte117]:[Spalte118]])*Tabelle139[[#This Row],[Spalte114]]</f>
        <v>0</v>
      </c>
      <c r="S21" s="59" t="s">
        <v>924</v>
      </c>
      <c r="T21" s="60">
        <v>2.09</v>
      </c>
    </row>
    <row r="22" spans="1:20">
      <c r="B22" s="59" t="s">
        <v>925</v>
      </c>
      <c r="C22" s="134">
        <v>1</v>
      </c>
      <c r="D22" s="212">
        <v>118</v>
      </c>
      <c r="E22" s="58"/>
      <c r="F22" s="58"/>
      <c r="G22" s="58"/>
      <c r="H22" s="58"/>
      <c r="I22" s="58"/>
      <c r="J22" s="58"/>
      <c r="K22" s="58"/>
      <c r="L22" s="58"/>
      <c r="M22" s="58"/>
      <c r="N22" s="216">
        <f>ROUNDUP((Tabelle139[[#This Row],[Spalte12]]*1.05)/0.25,0)*0.25</f>
        <v>124</v>
      </c>
      <c r="O22" s="58"/>
      <c r="P22" s="58"/>
      <c r="Q22" s="220">
        <f>SUM(Tabelle139[[#This Row],[Spalte13]:[Spalte113]],Tabelle139[[#This Row],[Spalte117]:[Spalte118]])*Tabelle139[[#This Row],[Spalte2]]</f>
        <v>0</v>
      </c>
      <c r="R22" s="216">
        <f>SUM(Tabelle139[[#This Row],[Spalte13]:[Spalte113]])*Tabelle139[[#This Row],[Spalte12]]+SUM(Tabelle139[[#This Row],[Spalte117]:[Spalte118]])*Tabelle139[[#This Row],[Spalte114]]</f>
        <v>0</v>
      </c>
      <c r="S22" s="59" t="s">
        <v>926</v>
      </c>
      <c r="T22" s="128">
        <v>1.65</v>
      </c>
    </row>
    <row r="23" spans="1:20">
      <c r="B23" s="59" t="s">
        <v>927</v>
      </c>
      <c r="C23" s="134">
        <v>1</v>
      </c>
      <c r="D23" s="212">
        <v>118</v>
      </c>
      <c r="E23" s="58"/>
      <c r="F23" s="58"/>
      <c r="G23" s="58"/>
      <c r="H23" s="58"/>
      <c r="I23" s="58"/>
      <c r="J23" s="58"/>
      <c r="K23" s="58"/>
      <c r="L23" s="58"/>
      <c r="M23" s="58"/>
      <c r="N23" s="216">
        <f>ROUNDUP((Tabelle139[[#This Row],[Spalte12]]*1.05)/0.25,0)*0.25</f>
        <v>124</v>
      </c>
      <c r="O23" s="58"/>
      <c r="P23" s="58"/>
      <c r="Q23" s="220">
        <f>SUM(Tabelle139[[#This Row],[Spalte13]:[Spalte113]],Tabelle139[[#This Row],[Spalte117]:[Spalte118]])*Tabelle139[[#This Row],[Spalte2]]</f>
        <v>0</v>
      </c>
      <c r="R23" s="216">
        <f>SUM(Tabelle139[[#This Row],[Spalte13]:[Spalte113]])*Tabelle139[[#This Row],[Spalte12]]+SUM(Tabelle139[[#This Row],[Spalte117]:[Spalte118]])*Tabelle139[[#This Row],[Spalte114]]</f>
        <v>0</v>
      </c>
      <c r="S23" s="59" t="s">
        <v>928</v>
      </c>
      <c r="T23" s="60">
        <v>1.65</v>
      </c>
    </row>
    <row r="24" spans="1:20">
      <c r="B24" s="59" t="s">
        <v>929</v>
      </c>
      <c r="C24" s="134">
        <v>1</v>
      </c>
      <c r="D24" s="212">
        <v>210</v>
      </c>
      <c r="E24" s="58"/>
      <c r="F24" s="58"/>
      <c r="G24" s="58"/>
      <c r="H24" s="58"/>
      <c r="I24" s="58"/>
      <c r="J24" s="58"/>
      <c r="K24" s="58"/>
      <c r="L24" s="58"/>
      <c r="M24" s="58"/>
      <c r="N24" s="216">
        <f>ROUNDUP((Tabelle139[[#This Row],[Spalte12]]*1.05)/0.25,0)*0.25</f>
        <v>220.5</v>
      </c>
      <c r="O24" s="58"/>
      <c r="P24" s="58"/>
      <c r="Q24" s="220">
        <f>SUM(Tabelle139[[#This Row],[Spalte13]:[Spalte113]],Tabelle139[[#This Row],[Spalte117]:[Spalte118]])*Tabelle139[[#This Row],[Spalte2]]</f>
        <v>0</v>
      </c>
      <c r="R24" s="216">
        <f>SUM(Tabelle139[[#This Row],[Spalte13]:[Spalte113]])*Tabelle139[[#This Row],[Spalte12]]+SUM(Tabelle139[[#This Row],[Spalte117]:[Spalte118]])*Tabelle139[[#This Row],[Spalte114]]</f>
        <v>0</v>
      </c>
      <c r="S24" s="59" t="s">
        <v>930</v>
      </c>
      <c r="T24" s="128">
        <v>2.97</v>
      </c>
    </row>
    <row r="25" spans="1:20">
      <c r="B25" s="59" t="s">
        <v>931</v>
      </c>
      <c r="C25" s="134">
        <v>1</v>
      </c>
      <c r="D25" s="212">
        <v>210</v>
      </c>
      <c r="E25" s="58"/>
      <c r="F25" s="58"/>
      <c r="G25" s="58"/>
      <c r="H25" s="58"/>
      <c r="I25" s="58"/>
      <c r="J25" s="58"/>
      <c r="K25" s="58"/>
      <c r="L25" s="58"/>
      <c r="M25" s="58"/>
      <c r="N25" s="216">
        <f>ROUNDUP((Tabelle139[[#This Row],[Spalte12]]*1.05)/0.25,0)*0.25</f>
        <v>220.5</v>
      </c>
      <c r="O25" s="58"/>
      <c r="P25" s="58"/>
      <c r="Q25" s="220">
        <f>SUM(Tabelle139[[#This Row],[Spalte13]:[Spalte113]],Tabelle139[[#This Row],[Spalte117]:[Spalte118]])*Tabelle139[[#This Row],[Spalte2]]</f>
        <v>0</v>
      </c>
      <c r="R25" s="216">
        <f>SUM(Tabelle139[[#This Row],[Spalte13]:[Spalte113]])*Tabelle139[[#This Row],[Spalte12]]+SUM(Tabelle139[[#This Row],[Spalte117]:[Spalte118]])*Tabelle139[[#This Row],[Spalte114]]</f>
        <v>0</v>
      </c>
      <c r="S25" s="59" t="s">
        <v>932</v>
      </c>
      <c r="T25" s="60">
        <v>2.97</v>
      </c>
    </row>
    <row r="26" spans="1:20">
      <c r="B26" s="59" t="s">
        <v>933</v>
      </c>
      <c r="C26" s="134">
        <v>1</v>
      </c>
      <c r="D26" s="212">
        <v>128</v>
      </c>
      <c r="E26" s="58"/>
      <c r="F26" s="58"/>
      <c r="G26" s="58"/>
      <c r="H26" s="58"/>
      <c r="I26" s="58"/>
      <c r="J26" s="58"/>
      <c r="K26" s="58"/>
      <c r="L26" s="58"/>
      <c r="M26" s="58"/>
      <c r="N26" s="216">
        <f>ROUNDUP((Tabelle139[[#This Row],[Spalte12]]*1.05)/0.25,0)*0.25</f>
        <v>134.5</v>
      </c>
      <c r="O26" s="58"/>
      <c r="P26" s="58"/>
      <c r="Q26" s="220">
        <f>SUM(Tabelle139[[#This Row],[Spalte13]:[Spalte113]],Tabelle139[[#This Row],[Spalte117]:[Spalte118]])*Tabelle139[[#This Row],[Spalte2]]</f>
        <v>0</v>
      </c>
      <c r="R26" s="216">
        <f>SUM(Tabelle139[[#This Row],[Spalte13]:[Spalte113]])*Tabelle139[[#This Row],[Spalte12]]+SUM(Tabelle139[[#This Row],[Spalte117]:[Spalte118]])*Tabelle139[[#This Row],[Spalte114]]</f>
        <v>0</v>
      </c>
      <c r="S26" s="59" t="s">
        <v>934</v>
      </c>
      <c r="T26" s="128">
        <v>1.98</v>
      </c>
    </row>
    <row r="27" spans="1:20">
      <c r="B27" s="59" t="s">
        <v>935</v>
      </c>
      <c r="C27" s="134">
        <v>1</v>
      </c>
      <c r="D27" s="212">
        <v>128</v>
      </c>
      <c r="E27" s="58"/>
      <c r="F27" s="58"/>
      <c r="G27" s="58"/>
      <c r="H27" s="58"/>
      <c r="I27" s="58"/>
      <c r="J27" s="58"/>
      <c r="K27" s="58"/>
      <c r="L27" s="58"/>
      <c r="M27" s="58"/>
      <c r="N27" s="216">
        <f>ROUNDUP((Tabelle139[[#This Row],[Spalte12]]*1.05)/0.25,0)*0.25</f>
        <v>134.5</v>
      </c>
      <c r="O27" s="58"/>
      <c r="P27" s="58"/>
      <c r="Q27" s="220">
        <f>SUM(Tabelle139[[#This Row],[Spalte13]:[Spalte113]],Tabelle139[[#This Row],[Spalte117]:[Spalte118]])*Tabelle139[[#This Row],[Spalte2]]</f>
        <v>0</v>
      </c>
      <c r="R27" s="216">
        <f>SUM(Tabelle139[[#This Row],[Spalte13]:[Spalte113]])*Tabelle139[[#This Row],[Spalte12]]+SUM(Tabelle139[[#This Row],[Spalte117]:[Spalte118]])*Tabelle139[[#This Row],[Spalte114]]</f>
        <v>0</v>
      </c>
      <c r="S27" s="59" t="s">
        <v>936</v>
      </c>
      <c r="T27" s="60">
        <v>1.98</v>
      </c>
    </row>
    <row r="28" spans="1:20">
      <c r="B28" s="59" t="s">
        <v>937</v>
      </c>
      <c r="C28" s="134">
        <v>1</v>
      </c>
      <c r="D28" s="212">
        <v>197</v>
      </c>
      <c r="E28" s="58"/>
      <c r="F28" s="58"/>
      <c r="G28" s="58"/>
      <c r="H28" s="58"/>
      <c r="I28" s="58"/>
      <c r="J28" s="58"/>
      <c r="K28" s="58"/>
      <c r="L28" s="58"/>
      <c r="M28" s="58"/>
      <c r="N28" s="216">
        <f>ROUNDUP((Tabelle139[[#This Row],[Spalte12]]*1.05)/0.25,0)*0.25</f>
        <v>207</v>
      </c>
      <c r="O28" s="58"/>
      <c r="P28" s="58"/>
      <c r="Q28" s="220">
        <f>SUM(Tabelle139[[#This Row],[Spalte13]:[Spalte113]],Tabelle139[[#This Row],[Spalte117]:[Spalte118]])*Tabelle139[[#This Row],[Spalte2]]</f>
        <v>0</v>
      </c>
      <c r="R28" s="216">
        <f>SUM(Tabelle139[[#This Row],[Spalte13]:[Spalte113]])*Tabelle139[[#This Row],[Spalte12]]+SUM(Tabelle139[[#This Row],[Spalte117]:[Spalte118]])*Tabelle139[[#This Row],[Spalte114]]</f>
        <v>0</v>
      </c>
      <c r="S28" s="59" t="s">
        <v>938</v>
      </c>
      <c r="T28" s="128">
        <v>2.97</v>
      </c>
    </row>
    <row r="29" spans="1:20">
      <c r="B29" s="59" t="s">
        <v>939</v>
      </c>
      <c r="C29" s="134">
        <v>1</v>
      </c>
      <c r="D29" s="212">
        <v>308</v>
      </c>
      <c r="E29" s="58"/>
      <c r="F29" s="58"/>
      <c r="G29" s="58"/>
      <c r="H29" s="58"/>
      <c r="I29" s="58"/>
      <c r="J29" s="58"/>
      <c r="K29" s="58"/>
      <c r="L29" s="58"/>
      <c r="M29" s="58"/>
      <c r="N29" s="216">
        <f>ROUNDUP((Tabelle139[[#This Row],[Spalte12]]*1.05)/0.25,0)*0.25</f>
        <v>323.5</v>
      </c>
      <c r="O29" s="58"/>
      <c r="P29" s="58"/>
      <c r="Q29" s="220">
        <f>SUM(Tabelle139[[#This Row],[Spalte13]:[Spalte113]],Tabelle139[[#This Row],[Spalte117]:[Spalte118]])*Tabelle139[[#This Row],[Spalte2]]</f>
        <v>0</v>
      </c>
      <c r="R29" s="216">
        <f>SUM(Tabelle139[[#This Row],[Spalte13]:[Spalte113]])*Tabelle139[[#This Row],[Spalte12]]+SUM(Tabelle139[[#This Row],[Spalte117]:[Spalte118]])*Tabelle139[[#This Row],[Spalte114]]</f>
        <v>0</v>
      </c>
      <c r="S29" s="59" t="s">
        <v>940</v>
      </c>
      <c r="T29" s="60">
        <v>5.83</v>
      </c>
    </row>
    <row r="30" spans="1:20">
      <c r="B30" s="4" t="s">
        <v>763</v>
      </c>
      <c r="C30" s="4"/>
      <c r="D30" s="213"/>
      <c r="E30" s="5"/>
      <c r="F30" s="5"/>
      <c r="G30" s="5"/>
      <c r="H30" s="5"/>
      <c r="I30" s="5"/>
      <c r="J30" s="5"/>
      <c r="K30" s="5"/>
      <c r="L30" s="5"/>
      <c r="M30" s="5"/>
      <c r="N30" s="213"/>
      <c r="O30" s="5"/>
      <c r="P30" s="5"/>
      <c r="Q30" s="213"/>
      <c r="R30" s="213"/>
      <c r="S30" s="5"/>
      <c r="T30" s="4"/>
    </row>
    <row r="31" spans="1:20">
      <c r="B31" s="59" t="s">
        <v>901</v>
      </c>
      <c r="C31" s="134">
        <v>8</v>
      </c>
      <c r="D31" s="212">
        <f>SUM(D34:D41)</f>
        <v>4068</v>
      </c>
      <c r="E31" s="58"/>
      <c r="F31" s="58"/>
      <c r="G31" s="58"/>
      <c r="H31" s="58"/>
      <c r="I31" s="58"/>
      <c r="J31" s="58"/>
      <c r="K31" s="58"/>
      <c r="L31" s="58"/>
      <c r="M31" s="58"/>
      <c r="N31" s="216">
        <f>ROUNDUP((Tabelle139[[#This Row],[Spalte12]]*1.05)/0.25,0)*0.25</f>
        <v>4271.5</v>
      </c>
      <c r="O31" s="58"/>
      <c r="P31" s="58"/>
      <c r="Q31" s="220">
        <f>SUM(Tabelle139[[#This Row],[Spalte13]:[Spalte113]],Tabelle139[[#This Row],[Spalte117]:[Spalte118]])*Tabelle139[[#This Row],[Spalte2]]</f>
        <v>0</v>
      </c>
      <c r="R31" s="216">
        <f>SUM(Tabelle139[[#This Row],[Spalte13]:[Spalte113]])*Tabelle139[[#This Row],[Spalte12]]+SUM(Tabelle139[[#This Row],[Spalte117]:[Spalte118]])*Tabelle139[[#This Row],[Spalte114]]</f>
        <v>0</v>
      </c>
      <c r="S31" s="59" t="s">
        <v>941</v>
      </c>
      <c r="T31" s="60">
        <f>SUM(T34:T41)</f>
        <v>37.625</v>
      </c>
    </row>
    <row r="32" spans="1:20">
      <c r="B32" s="59" t="s">
        <v>903</v>
      </c>
      <c r="C32" s="134">
        <v>10</v>
      </c>
      <c r="D32" s="212">
        <f>SUM(D42:D51)</f>
        <v>2645</v>
      </c>
      <c r="E32" s="58"/>
      <c r="F32" s="58"/>
      <c r="G32" s="58"/>
      <c r="H32" s="58"/>
      <c r="I32" s="58"/>
      <c r="J32" s="58"/>
      <c r="K32" s="58"/>
      <c r="L32" s="58"/>
      <c r="M32" s="58"/>
      <c r="N32" s="216">
        <f>ROUNDUP((Tabelle139[[#This Row],[Spalte12]]*1.05)/0.25,0)*0.25</f>
        <v>2777.25</v>
      </c>
      <c r="O32" s="58"/>
      <c r="P32" s="58"/>
      <c r="Q32" s="220">
        <f>SUM(Tabelle139[[#This Row],[Spalte13]:[Spalte113]],Tabelle139[[#This Row],[Spalte117]:[Spalte118]])*Tabelle139[[#This Row],[Spalte2]]</f>
        <v>0</v>
      </c>
      <c r="R32" s="216">
        <f>SUM(Tabelle139[[#This Row],[Spalte13]:[Spalte113]])*Tabelle139[[#This Row],[Spalte12]]+SUM(Tabelle139[[#This Row],[Spalte117]:[Spalte118]])*Tabelle139[[#This Row],[Spalte114]]</f>
        <v>0</v>
      </c>
      <c r="S32" s="59" t="s">
        <v>942</v>
      </c>
      <c r="T32" s="60">
        <f>SUM(T42:T51)</f>
        <v>32</v>
      </c>
    </row>
    <row r="33" spans="2:20">
      <c r="B33" s="4" t="s">
        <v>777</v>
      </c>
      <c r="C33" s="4"/>
      <c r="D33" s="213"/>
      <c r="E33" s="5"/>
      <c r="F33" s="5"/>
      <c r="G33" s="5"/>
      <c r="H33" s="5"/>
      <c r="I33" s="5"/>
      <c r="J33" s="5"/>
      <c r="K33" s="5"/>
      <c r="L33" s="5"/>
      <c r="M33" s="5"/>
      <c r="N33" s="216"/>
      <c r="O33" s="5"/>
      <c r="P33" s="5"/>
      <c r="Q33" s="213"/>
      <c r="R33" s="213"/>
      <c r="S33" s="5"/>
      <c r="T33" s="5"/>
    </row>
    <row r="34" spans="2:20">
      <c r="B34" s="59" t="s">
        <v>905</v>
      </c>
      <c r="C34" s="134">
        <v>1</v>
      </c>
      <c r="D34" s="212">
        <v>263</v>
      </c>
      <c r="E34" s="58"/>
      <c r="F34" s="58"/>
      <c r="G34" s="58"/>
      <c r="H34" s="58"/>
      <c r="I34" s="58"/>
      <c r="J34" s="58"/>
      <c r="K34" s="58"/>
      <c r="L34" s="58"/>
      <c r="M34" s="58"/>
      <c r="N34" s="216">
        <f>ROUNDUP((Tabelle139[[#This Row],[Spalte12]]*1.05)/0.25,0)*0.25</f>
        <v>276.25</v>
      </c>
      <c r="O34" s="58"/>
      <c r="P34" s="58"/>
      <c r="Q34" s="220">
        <f>SUM(Tabelle139[[#This Row],[Spalte13]:[Spalte113]],Tabelle139[[#This Row],[Spalte117]:[Spalte118]])*Tabelle139[[#This Row],[Spalte2]]</f>
        <v>0</v>
      </c>
      <c r="R34" s="216">
        <f>SUM(Tabelle139[[#This Row],[Spalte13]:[Spalte113]])*Tabelle139[[#This Row],[Spalte12]]+SUM(Tabelle139[[#This Row],[Spalte117]:[Spalte118]])*Tabelle139[[#This Row],[Spalte114]]</f>
        <v>0</v>
      </c>
      <c r="S34" s="59" t="s">
        <v>943</v>
      </c>
      <c r="T34" s="128">
        <v>2.25</v>
      </c>
    </row>
    <row r="35" spans="2:20">
      <c r="B35" s="59" t="s">
        <v>907</v>
      </c>
      <c r="C35" s="134">
        <v>1</v>
      </c>
      <c r="D35" s="212">
        <v>263</v>
      </c>
      <c r="E35" s="58"/>
      <c r="F35" s="58"/>
      <c r="G35" s="58"/>
      <c r="H35" s="58"/>
      <c r="I35" s="58"/>
      <c r="J35" s="58"/>
      <c r="K35" s="58"/>
      <c r="L35" s="58"/>
      <c r="M35" s="58"/>
      <c r="N35" s="216">
        <f>ROUNDUP((Tabelle139[[#This Row],[Spalte12]]*1.05)/0.25,0)*0.25</f>
        <v>276.25</v>
      </c>
      <c r="O35" s="58"/>
      <c r="P35" s="58"/>
      <c r="Q35" s="220">
        <f>SUM(Tabelle139[[#This Row],[Spalte13]:[Spalte113]],Tabelle139[[#This Row],[Spalte117]:[Spalte118]])*Tabelle139[[#This Row],[Spalte2]]</f>
        <v>0</v>
      </c>
      <c r="R35" s="216">
        <f>SUM(Tabelle139[[#This Row],[Spalte13]:[Spalte113]])*Tabelle139[[#This Row],[Spalte12]]+SUM(Tabelle139[[#This Row],[Spalte117]:[Spalte118]])*Tabelle139[[#This Row],[Spalte114]]</f>
        <v>0</v>
      </c>
      <c r="S35" s="138" t="s">
        <v>944</v>
      </c>
      <c r="T35" s="60">
        <v>2.375</v>
      </c>
    </row>
    <row r="36" spans="2:20">
      <c r="B36" s="59" t="s">
        <v>909</v>
      </c>
      <c r="C36" s="134">
        <v>1</v>
      </c>
      <c r="D36" s="212">
        <v>746</v>
      </c>
      <c r="E36" s="58"/>
      <c r="F36" s="58"/>
      <c r="G36" s="58"/>
      <c r="H36" s="58"/>
      <c r="I36" s="58"/>
      <c r="J36" s="58"/>
      <c r="K36" s="58"/>
      <c r="L36" s="58"/>
      <c r="M36" s="58"/>
      <c r="N36" s="216">
        <f>ROUNDUP((Tabelle139[[#This Row],[Spalte12]]*1.05)/0.25,0)*0.25</f>
        <v>783.5</v>
      </c>
      <c r="O36" s="58"/>
      <c r="P36" s="58"/>
      <c r="Q36" s="220">
        <f>SUM(Tabelle139[[#This Row],[Spalte13]:[Spalte113]],Tabelle139[[#This Row],[Spalte117]:[Spalte118]])*Tabelle139[[#This Row],[Spalte2]]</f>
        <v>0</v>
      </c>
      <c r="R36" s="216">
        <f>SUM(Tabelle139[[#This Row],[Spalte13]:[Spalte113]])*Tabelle139[[#This Row],[Spalte12]]+SUM(Tabelle139[[#This Row],[Spalte117]:[Spalte118]])*Tabelle139[[#This Row],[Spalte114]]</f>
        <v>0</v>
      </c>
      <c r="S36" s="138" t="s">
        <v>945</v>
      </c>
      <c r="T36" s="128">
        <v>2</v>
      </c>
    </row>
    <row r="37" spans="2:20">
      <c r="B37" s="59" t="s">
        <v>911</v>
      </c>
      <c r="C37" s="134">
        <v>1</v>
      </c>
      <c r="D37" s="212">
        <v>746</v>
      </c>
      <c r="E37" s="58"/>
      <c r="F37" s="58"/>
      <c r="G37" s="58"/>
      <c r="H37" s="58"/>
      <c r="I37" s="58"/>
      <c r="J37" s="58"/>
      <c r="K37" s="58"/>
      <c r="L37" s="58"/>
      <c r="M37" s="58"/>
      <c r="N37" s="216">
        <f>ROUNDUP((Tabelle139[[#This Row],[Spalte12]]*1.05)/0.25,0)*0.25</f>
        <v>783.5</v>
      </c>
      <c r="O37" s="58"/>
      <c r="P37" s="58"/>
      <c r="Q37" s="220">
        <f>SUM(Tabelle139[[#This Row],[Spalte13]:[Spalte113]],Tabelle139[[#This Row],[Spalte117]:[Spalte118]])*Tabelle139[[#This Row],[Spalte2]]</f>
        <v>0</v>
      </c>
      <c r="R37" s="216">
        <f>SUM(Tabelle139[[#This Row],[Spalte13]:[Spalte113]])*Tabelle139[[#This Row],[Spalte12]]+SUM(Tabelle139[[#This Row],[Spalte117]:[Spalte118]])*Tabelle139[[#This Row],[Spalte114]]</f>
        <v>0</v>
      </c>
      <c r="S37" s="138" t="s">
        <v>946</v>
      </c>
      <c r="T37" s="60">
        <v>2.25</v>
      </c>
    </row>
    <row r="38" spans="2:20">
      <c r="B38" s="59" t="s">
        <v>913</v>
      </c>
      <c r="C38" s="134">
        <v>1</v>
      </c>
      <c r="D38" s="212">
        <v>259</v>
      </c>
      <c r="E38" s="58"/>
      <c r="F38" s="58"/>
      <c r="G38" s="58"/>
      <c r="H38" s="58"/>
      <c r="I38" s="58"/>
      <c r="J38" s="58"/>
      <c r="K38" s="58"/>
      <c r="L38" s="58"/>
      <c r="M38" s="58"/>
      <c r="N38" s="216">
        <f>ROUNDUP((Tabelle139[[#This Row],[Spalte12]]*1.05)/0.25,0)*0.25</f>
        <v>272</v>
      </c>
      <c r="O38" s="58"/>
      <c r="P38" s="58"/>
      <c r="Q38" s="220">
        <f>SUM(Tabelle139[[#This Row],[Spalte13]:[Spalte113]],Tabelle139[[#This Row],[Spalte117]:[Spalte118]])*Tabelle139[[#This Row],[Spalte2]]</f>
        <v>0</v>
      </c>
      <c r="R38" s="216">
        <f>SUM(Tabelle139[[#This Row],[Spalte13]:[Spalte113]])*Tabelle139[[#This Row],[Spalte12]]+SUM(Tabelle139[[#This Row],[Spalte117]:[Spalte118]])*Tabelle139[[#This Row],[Spalte114]]</f>
        <v>0</v>
      </c>
      <c r="S38" s="138" t="s">
        <v>947</v>
      </c>
      <c r="T38" s="128">
        <v>7.5</v>
      </c>
    </row>
    <row r="39" spans="2:20">
      <c r="B39" s="59" t="s">
        <v>915</v>
      </c>
      <c r="C39" s="134">
        <v>1</v>
      </c>
      <c r="D39" s="212">
        <v>259</v>
      </c>
      <c r="E39" s="58"/>
      <c r="F39" s="58"/>
      <c r="G39" s="58"/>
      <c r="H39" s="58"/>
      <c r="I39" s="58"/>
      <c r="J39" s="58"/>
      <c r="K39" s="58"/>
      <c r="L39" s="58"/>
      <c r="M39" s="58"/>
      <c r="N39" s="216">
        <f>ROUNDUP((Tabelle139[[#This Row],[Spalte12]]*1.05)/0.25,0)*0.25</f>
        <v>272</v>
      </c>
      <c r="O39" s="58"/>
      <c r="P39" s="58"/>
      <c r="Q39" s="220">
        <f>SUM(Tabelle139[[#This Row],[Spalte13]:[Spalte113]],Tabelle139[[#This Row],[Spalte117]:[Spalte118]])*Tabelle139[[#This Row],[Spalte2]]</f>
        <v>0</v>
      </c>
      <c r="R39" s="216">
        <f>SUM(Tabelle139[[#This Row],[Spalte13]:[Spalte113]])*Tabelle139[[#This Row],[Spalte12]]+SUM(Tabelle139[[#This Row],[Spalte117]:[Spalte118]])*Tabelle139[[#This Row],[Spalte114]]</f>
        <v>0</v>
      </c>
      <c r="S39" s="138" t="s">
        <v>948</v>
      </c>
      <c r="T39" s="60">
        <v>7.5</v>
      </c>
    </row>
    <row r="40" spans="2:20">
      <c r="B40" s="59" t="s">
        <v>917</v>
      </c>
      <c r="C40" s="134">
        <v>1</v>
      </c>
      <c r="D40" s="212">
        <v>766</v>
      </c>
      <c r="E40" s="58"/>
      <c r="F40" s="58"/>
      <c r="G40" s="58"/>
      <c r="H40" s="58"/>
      <c r="I40" s="58"/>
      <c r="J40" s="58"/>
      <c r="K40" s="58"/>
      <c r="L40" s="58"/>
      <c r="M40" s="58"/>
      <c r="N40" s="216">
        <f>ROUNDUP((Tabelle139[[#This Row],[Spalte12]]*1.05)/0.25,0)*0.25</f>
        <v>804.5</v>
      </c>
      <c r="O40" s="58"/>
      <c r="P40" s="58"/>
      <c r="Q40" s="220">
        <f>SUM(Tabelle139[[#This Row],[Spalte13]:[Spalte113]],Tabelle139[[#This Row],[Spalte117]:[Spalte118]])*Tabelle139[[#This Row],[Spalte2]]</f>
        <v>0</v>
      </c>
      <c r="R40" s="216">
        <f>SUM(Tabelle139[[#This Row],[Spalte13]:[Spalte113]])*Tabelle139[[#This Row],[Spalte12]]+SUM(Tabelle139[[#This Row],[Spalte117]:[Spalte118]])*Tabelle139[[#This Row],[Spalte114]]</f>
        <v>0</v>
      </c>
      <c r="S40" s="138" t="s">
        <v>949</v>
      </c>
      <c r="T40" s="128">
        <v>6.8750000000000009</v>
      </c>
    </row>
    <row r="41" spans="2:20">
      <c r="B41" s="59" t="s">
        <v>919</v>
      </c>
      <c r="C41" s="134">
        <v>1</v>
      </c>
      <c r="D41" s="212">
        <v>766</v>
      </c>
      <c r="E41" s="58"/>
      <c r="F41" s="58"/>
      <c r="G41" s="58"/>
      <c r="H41" s="58"/>
      <c r="I41" s="58"/>
      <c r="J41" s="58"/>
      <c r="K41" s="58"/>
      <c r="L41" s="58"/>
      <c r="M41" s="58"/>
      <c r="N41" s="216">
        <f>ROUNDUP((Tabelle139[[#This Row],[Spalte12]]*1.05)/0.25,0)*0.25</f>
        <v>804.5</v>
      </c>
      <c r="O41" s="58"/>
      <c r="P41" s="58"/>
      <c r="Q41" s="220">
        <f>SUM(Tabelle139[[#This Row],[Spalte13]:[Spalte113]],Tabelle139[[#This Row],[Spalte117]:[Spalte118]])*Tabelle139[[#This Row],[Spalte2]]</f>
        <v>0</v>
      </c>
      <c r="R41" s="216">
        <f>SUM(Tabelle139[[#This Row],[Spalte13]:[Spalte113]])*Tabelle139[[#This Row],[Spalte12]]+SUM(Tabelle139[[#This Row],[Spalte117]:[Spalte118]])*Tabelle139[[#This Row],[Spalte114]]</f>
        <v>0</v>
      </c>
      <c r="S41" s="138" t="s">
        <v>950</v>
      </c>
      <c r="T41" s="60">
        <v>6.8750000000000009</v>
      </c>
    </row>
    <row r="42" spans="2:20">
      <c r="B42" s="59" t="s">
        <v>921</v>
      </c>
      <c r="C42" s="134">
        <v>1</v>
      </c>
      <c r="D42" s="212">
        <v>212</v>
      </c>
      <c r="E42" s="58"/>
      <c r="F42" s="58"/>
      <c r="G42" s="58"/>
      <c r="H42" s="58"/>
      <c r="I42" s="58"/>
      <c r="J42" s="58"/>
      <c r="K42" s="58"/>
      <c r="L42" s="58"/>
      <c r="M42" s="58"/>
      <c r="N42" s="216">
        <f>ROUNDUP((Tabelle139[[#This Row],[Spalte12]]*1.05)/0.25,0)*0.25</f>
        <v>222.75</v>
      </c>
      <c r="O42" s="58"/>
      <c r="P42" s="58"/>
      <c r="Q42" s="220">
        <f>SUM(Tabelle139[[#This Row],[Spalte13]:[Spalte113]],Tabelle139[[#This Row],[Spalte117]:[Spalte118]])*Tabelle139[[#This Row],[Spalte2]]</f>
        <v>0</v>
      </c>
      <c r="R42" s="216">
        <f>SUM(Tabelle139[[#This Row],[Spalte13]:[Spalte113]])*Tabelle139[[#This Row],[Spalte12]]+SUM(Tabelle139[[#This Row],[Spalte117]:[Spalte118]])*Tabelle139[[#This Row],[Spalte114]]</f>
        <v>0</v>
      </c>
      <c r="S42" s="138" t="s">
        <v>951</v>
      </c>
      <c r="T42" s="128">
        <v>2.25</v>
      </c>
    </row>
    <row r="43" spans="2:20">
      <c r="B43" s="59" t="s">
        <v>923</v>
      </c>
      <c r="C43" s="134">
        <v>1</v>
      </c>
      <c r="D43" s="212">
        <v>212</v>
      </c>
      <c r="E43" s="58"/>
      <c r="F43" s="58"/>
      <c r="G43" s="58"/>
      <c r="H43" s="58"/>
      <c r="I43" s="58"/>
      <c r="J43" s="58"/>
      <c r="K43" s="58"/>
      <c r="L43" s="58"/>
      <c r="M43" s="58"/>
      <c r="N43" s="216">
        <f>ROUNDUP((Tabelle139[[#This Row],[Spalte12]]*1.05)/0.25,0)*0.25</f>
        <v>222.75</v>
      </c>
      <c r="O43" s="58"/>
      <c r="P43" s="58"/>
      <c r="Q43" s="220">
        <f>SUM(Tabelle139[[#This Row],[Spalte13]:[Spalte113]],Tabelle139[[#This Row],[Spalte117]:[Spalte118]])*Tabelle139[[#This Row],[Spalte2]]</f>
        <v>0</v>
      </c>
      <c r="R43" s="216">
        <f>SUM(Tabelle139[[#This Row],[Spalte13]:[Spalte113]])*Tabelle139[[#This Row],[Spalte12]]+SUM(Tabelle139[[#This Row],[Spalte117]:[Spalte118]])*Tabelle139[[#This Row],[Spalte114]]</f>
        <v>0</v>
      </c>
      <c r="S43" s="138" t="s">
        <v>952</v>
      </c>
      <c r="T43" s="60">
        <v>2.375</v>
      </c>
    </row>
    <row r="44" spans="2:20">
      <c r="B44" s="59" t="s">
        <v>925</v>
      </c>
      <c r="C44" s="134">
        <v>1</v>
      </c>
      <c r="D44" s="212">
        <v>178</v>
      </c>
      <c r="E44" s="58"/>
      <c r="F44" s="58"/>
      <c r="G44" s="58"/>
      <c r="H44" s="58"/>
      <c r="I44" s="58"/>
      <c r="J44" s="58"/>
      <c r="K44" s="58"/>
      <c r="L44" s="58"/>
      <c r="M44" s="58"/>
      <c r="N44" s="216">
        <f>ROUNDUP((Tabelle139[[#This Row],[Spalte12]]*1.05)/0.25,0)*0.25</f>
        <v>187</v>
      </c>
      <c r="O44" s="58"/>
      <c r="P44" s="58"/>
      <c r="Q44" s="220">
        <f>SUM(Tabelle139[[#This Row],[Spalte13]:[Spalte113]],Tabelle139[[#This Row],[Spalte117]:[Spalte118]])*Tabelle139[[#This Row],[Spalte2]]</f>
        <v>0</v>
      </c>
      <c r="R44" s="216">
        <f>SUM(Tabelle139[[#This Row],[Spalte13]:[Spalte113]])*Tabelle139[[#This Row],[Spalte12]]+SUM(Tabelle139[[#This Row],[Spalte117]:[Spalte118]])*Tabelle139[[#This Row],[Spalte114]]</f>
        <v>0</v>
      </c>
      <c r="S44" s="138" t="s">
        <v>953</v>
      </c>
      <c r="T44" s="128">
        <v>2.25</v>
      </c>
    </row>
    <row r="45" spans="2:20">
      <c r="B45" s="59" t="s">
        <v>927</v>
      </c>
      <c r="C45" s="134">
        <v>1</v>
      </c>
      <c r="D45" s="212">
        <v>178</v>
      </c>
      <c r="E45" s="58"/>
      <c r="F45" s="58"/>
      <c r="G45" s="58"/>
      <c r="H45" s="58"/>
      <c r="I45" s="58"/>
      <c r="J45" s="58"/>
      <c r="K45" s="58"/>
      <c r="L45" s="58"/>
      <c r="M45" s="58"/>
      <c r="N45" s="216">
        <f>ROUNDUP((Tabelle139[[#This Row],[Spalte12]]*1.05)/0.25,0)*0.25</f>
        <v>187</v>
      </c>
      <c r="O45" s="58"/>
      <c r="P45" s="58"/>
      <c r="Q45" s="220">
        <f>SUM(Tabelle139[[#This Row],[Spalte13]:[Spalte113]],Tabelle139[[#This Row],[Spalte117]:[Spalte118]])*Tabelle139[[#This Row],[Spalte2]]</f>
        <v>0</v>
      </c>
      <c r="R45" s="216">
        <f>SUM(Tabelle139[[#This Row],[Spalte13]:[Spalte113]])*Tabelle139[[#This Row],[Spalte12]]+SUM(Tabelle139[[#This Row],[Spalte117]:[Spalte118]])*Tabelle139[[#This Row],[Spalte114]]</f>
        <v>0</v>
      </c>
      <c r="S45" s="138" t="s">
        <v>954</v>
      </c>
      <c r="T45" s="60">
        <v>2.375</v>
      </c>
    </row>
    <row r="46" spans="2:20">
      <c r="B46" s="59" t="s">
        <v>929</v>
      </c>
      <c r="C46" s="134">
        <v>1</v>
      </c>
      <c r="D46" s="212">
        <v>319</v>
      </c>
      <c r="E46" s="58"/>
      <c r="F46" s="58"/>
      <c r="G46" s="58"/>
      <c r="H46" s="58"/>
      <c r="I46" s="58"/>
      <c r="J46" s="58"/>
      <c r="K46" s="58"/>
      <c r="L46" s="58"/>
      <c r="M46" s="58"/>
      <c r="N46" s="216">
        <f>ROUNDUP((Tabelle139[[#This Row],[Spalte12]]*1.05)/0.25,0)*0.25</f>
        <v>335</v>
      </c>
      <c r="O46" s="58"/>
      <c r="P46" s="58"/>
      <c r="Q46" s="220">
        <f>SUM(Tabelle139[[#This Row],[Spalte13]:[Spalte113]],Tabelle139[[#This Row],[Spalte117]:[Spalte118]])*Tabelle139[[#This Row],[Spalte2]]</f>
        <v>0</v>
      </c>
      <c r="R46" s="216">
        <f>SUM(Tabelle139[[#This Row],[Spalte13]:[Spalte113]])*Tabelle139[[#This Row],[Spalte12]]+SUM(Tabelle139[[#This Row],[Spalte117]:[Spalte118]])*Tabelle139[[#This Row],[Spalte114]]</f>
        <v>0</v>
      </c>
      <c r="S46" s="138" t="s">
        <v>955</v>
      </c>
      <c r="T46" s="128">
        <v>2.25</v>
      </c>
    </row>
    <row r="47" spans="2:20">
      <c r="B47" s="59" t="s">
        <v>931</v>
      </c>
      <c r="C47" s="134">
        <v>1</v>
      </c>
      <c r="D47" s="212">
        <v>319</v>
      </c>
      <c r="E47" s="58"/>
      <c r="F47" s="58"/>
      <c r="G47" s="58"/>
      <c r="H47" s="58"/>
      <c r="I47" s="58"/>
      <c r="J47" s="58"/>
      <c r="K47" s="58"/>
      <c r="L47" s="58"/>
      <c r="M47" s="58"/>
      <c r="N47" s="216">
        <f>ROUNDUP((Tabelle139[[#This Row],[Spalte12]]*1.05)/0.25,0)*0.25</f>
        <v>335</v>
      </c>
      <c r="O47" s="58"/>
      <c r="P47" s="58"/>
      <c r="Q47" s="220">
        <f>SUM(Tabelle139[[#This Row],[Spalte13]:[Spalte113]],Tabelle139[[#This Row],[Spalte117]:[Spalte118]])*Tabelle139[[#This Row],[Spalte2]]</f>
        <v>0</v>
      </c>
      <c r="R47" s="216">
        <f>SUM(Tabelle139[[#This Row],[Spalte13]:[Spalte113]])*Tabelle139[[#This Row],[Spalte12]]+SUM(Tabelle139[[#This Row],[Spalte117]:[Spalte118]])*Tabelle139[[#This Row],[Spalte114]]</f>
        <v>0</v>
      </c>
      <c r="S47" s="138" t="s">
        <v>956</v>
      </c>
      <c r="T47" s="60">
        <v>2.75</v>
      </c>
    </row>
    <row r="48" spans="2:20">
      <c r="B48" s="59" t="s">
        <v>933</v>
      </c>
      <c r="C48" s="134">
        <v>1</v>
      </c>
      <c r="D48" s="212">
        <v>200</v>
      </c>
      <c r="E48" s="58"/>
      <c r="F48" s="58"/>
      <c r="G48" s="58"/>
      <c r="H48" s="58"/>
      <c r="I48" s="58"/>
      <c r="J48" s="58"/>
      <c r="K48" s="58"/>
      <c r="L48" s="58"/>
      <c r="M48" s="58"/>
      <c r="N48" s="216">
        <f>ROUNDUP((Tabelle139[[#This Row],[Spalte12]]*1.05)/0.25,0)*0.25</f>
        <v>210</v>
      </c>
      <c r="O48" s="58"/>
      <c r="P48" s="58"/>
      <c r="Q48" s="220">
        <f>SUM(Tabelle139[[#This Row],[Spalte13]:[Spalte113]],Tabelle139[[#This Row],[Spalte117]:[Spalte118]])*Tabelle139[[#This Row],[Spalte2]]</f>
        <v>0</v>
      </c>
      <c r="R48" s="216">
        <f>SUM(Tabelle139[[#This Row],[Spalte13]:[Spalte113]])*Tabelle139[[#This Row],[Spalte12]]+SUM(Tabelle139[[#This Row],[Spalte117]:[Spalte118]])*Tabelle139[[#This Row],[Spalte114]]</f>
        <v>0</v>
      </c>
      <c r="S48" s="138" t="s">
        <v>957</v>
      </c>
      <c r="T48" s="128">
        <v>2.75</v>
      </c>
    </row>
    <row r="49" spans="2:20">
      <c r="B49" s="59" t="s">
        <v>935</v>
      </c>
      <c r="C49" s="134">
        <v>1</v>
      </c>
      <c r="D49" s="212">
        <v>200</v>
      </c>
      <c r="E49" s="58"/>
      <c r="F49" s="58"/>
      <c r="G49" s="58"/>
      <c r="H49" s="58"/>
      <c r="I49" s="58"/>
      <c r="J49" s="58"/>
      <c r="K49" s="58"/>
      <c r="L49" s="58"/>
      <c r="M49" s="58"/>
      <c r="N49" s="216">
        <f>ROUNDUP((Tabelle139[[#This Row],[Spalte12]]*1.05)/0.25,0)*0.25</f>
        <v>210</v>
      </c>
      <c r="O49" s="58"/>
      <c r="P49" s="58"/>
      <c r="Q49" s="220">
        <f>SUM(Tabelle139[[#This Row],[Spalte13]:[Spalte113]],Tabelle139[[#This Row],[Spalte117]:[Spalte118]])*Tabelle139[[#This Row],[Spalte2]]</f>
        <v>0</v>
      </c>
      <c r="R49" s="216">
        <f>SUM(Tabelle139[[#This Row],[Spalte13]:[Spalte113]])*Tabelle139[[#This Row],[Spalte12]]+SUM(Tabelle139[[#This Row],[Spalte117]:[Spalte118]])*Tabelle139[[#This Row],[Spalte114]]</f>
        <v>0</v>
      </c>
      <c r="S49" s="138" t="s">
        <v>958</v>
      </c>
      <c r="T49" s="60">
        <v>4.875</v>
      </c>
    </row>
    <row r="50" spans="2:20">
      <c r="B50" s="59" t="s">
        <v>937</v>
      </c>
      <c r="C50" s="134">
        <v>1</v>
      </c>
      <c r="D50" s="212">
        <v>306</v>
      </c>
      <c r="E50" s="58"/>
      <c r="F50" s="58"/>
      <c r="G50" s="58"/>
      <c r="H50" s="58"/>
      <c r="I50" s="58"/>
      <c r="J50" s="58"/>
      <c r="K50" s="58"/>
      <c r="L50" s="58"/>
      <c r="M50" s="58"/>
      <c r="N50" s="216">
        <f>ROUNDUP((Tabelle139[[#This Row],[Spalte12]]*1.05)/0.25,0)*0.25</f>
        <v>321.5</v>
      </c>
      <c r="O50" s="58"/>
      <c r="P50" s="58"/>
      <c r="Q50" s="220">
        <f>SUM(Tabelle139[[#This Row],[Spalte13]:[Spalte113]],Tabelle139[[#This Row],[Spalte117]:[Spalte118]])*Tabelle139[[#This Row],[Spalte2]]</f>
        <v>0</v>
      </c>
      <c r="R50" s="216">
        <f>SUM(Tabelle139[[#This Row],[Spalte13]:[Spalte113]])*Tabelle139[[#This Row],[Spalte12]]+SUM(Tabelle139[[#This Row],[Spalte117]:[Spalte118]])*Tabelle139[[#This Row],[Spalte114]]</f>
        <v>0</v>
      </c>
      <c r="S50" s="138" t="s">
        <v>959</v>
      </c>
      <c r="T50" s="128">
        <v>4.875</v>
      </c>
    </row>
    <row r="51" spans="2:20">
      <c r="B51" s="59" t="s">
        <v>939</v>
      </c>
      <c r="C51" s="134">
        <v>1</v>
      </c>
      <c r="D51" s="212">
        <v>521</v>
      </c>
      <c r="E51" s="58"/>
      <c r="F51" s="58"/>
      <c r="G51" s="58"/>
      <c r="H51" s="58"/>
      <c r="I51" s="58"/>
      <c r="J51" s="58"/>
      <c r="K51" s="58"/>
      <c r="L51" s="58"/>
      <c r="M51" s="58"/>
      <c r="N51" s="216">
        <f>ROUNDUP((Tabelle139[[#This Row],[Spalte12]]*1.05)/0.25,0)*0.25</f>
        <v>547.25</v>
      </c>
      <c r="O51" s="58"/>
      <c r="P51" s="58"/>
      <c r="Q51" s="220">
        <f>SUM(Tabelle139[[#This Row],[Spalte13]:[Spalte113]],Tabelle139[[#This Row],[Spalte117]:[Spalte118]])*Tabelle139[[#This Row],[Spalte2]]</f>
        <v>0</v>
      </c>
      <c r="R51" s="216">
        <f>SUM(Tabelle139[[#This Row],[Spalte13]:[Spalte113]])*Tabelle139[[#This Row],[Spalte12]]+SUM(Tabelle139[[#This Row],[Spalte117]:[Spalte118]])*Tabelle139[[#This Row],[Spalte114]]</f>
        <v>0</v>
      </c>
      <c r="S51" s="138" t="s">
        <v>960</v>
      </c>
      <c r="T51" s="60">
        <v>5.25</v>
      </c>
    </row>
  </sheetData>
  <sheetProtection algorithmName="SHA-512" hashValue="1WiDjPJVWCTWweJ8FkPZN4wi+Rg/eNqlzOW6E9cxy4O3QeRMYqN9/6Xpg1QC6oc1gg8KMrV61AwXCv/CJbOV3A==" saltValue="xL44w2WMRwj7UoyiomgzsQ==" spinCount="100000" sheet="1" objects="1" scenarios="1"/>
  <phoneticPr fontId="4" type="noConversion"/>
  <hyperlinks>
    <hyperlink ref="D7" r:id="rId1" location="Products" xr:uid="{02EE4481-38A0-4981-B03F-3F29B85041C5}"/>
  </hyperlinks>
  <pageMargins left="0.7" right="0.7" top="0.78740157499999996" bottom="0.78740157499999996" header="0.3" footer="0.3"/>
  <pageSetup paperSize="9" orientation="portrait" horizontalDpi="200" verticalDpi="200"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CDE24-BD04-4F38-93E4-9D169CA5F33E}">
  <sheetPr codeName="Tabelle4">
    <tabColor theme="7" tint="0.39997558519241921"/>
  </sheetPr>
  <dimension ref="A2:U104"/>
  <sheetViews>
    <sheetView showGridLines="0" zoomScaleNormal="100" workbookViewId="0">
      <pane xSplit="2" ySplit="5" topLeftCell="G75" activePane="bottomRight" state="frozen"/>
      <selection pane="bottomRight" activeCell="I79" sqref="I79"/>
      <selection pane="bottomLeft" activeCell="A6" sqref="A6"/>
      <selection pane="topRight" activeCell="C1" sqref="C1"/>
    </sheetView>
  </sheetViews>
  <sheetFormatPr defaultColWidth="11.42578125" defaultRowHeight="15"/>
  <cols>
    <col min="1" max="1" width="10.7109375"/>
    <col min="2" max="2" width="21.42578125" bestFit="1" customWidth="1"/>
    <col min="3" max="3" width="5.28515625" customWidth="1"/>
    <col min="4" max="9" width="10.7109375"/>
    <col min="11" max="17" width="10.7109375"/>
    <col min="19" max="19" width="12.28515625" bestFit="1" customWidth="1"/>
    <col min="20" max="20" width="17.28515625" customWidth="1"/>
    <col min="21" max="21" width="12.28515625" bestFit="1" customWidth="1"/>
    <col min="22" max="23" width="11.42578125" customWidth="1"/>
    <col min="24" max="24" width="10.7109375" customWidth="1"/>
    <col min="25" max="111" width="10.7109375"/>
  </cols>
  <sheetData>
    <row r="2" spans="1:21" ht="32.1">
      <c r="B2" s="1" t="s">
        <v>26</v>
      </c>
      <c r="C2" s="63" t="s">
        <v>532</v>
      </c>
      <c r="D2" s="91" t="s">
        <v>533</v>
      </c>
      <c r="E2" s="82" t="s">
        <v>534</v>
      </c>
      <c r="F2" s="83" t="s">
        <v>535</v>
      </c>
      <c r="G2" s="84" t="s">
        <v>536</v>
      </c>
      <c r="H2" s="85" t="s">
        <v>537</v>
      </c>
      <c r="I2" s="86" t="s">
        <v>538</v>
      </c>
      <c r="J2" s="175" t="s">
        <v>30</v>
      </c>
      <c r="K2" s="87" t="s">
        <v>540</v>
      </c>
      <c r="L2" s="88" t="s">
        <v>541</v>
      </c>
      <c r="M2" s="89" t="s">
        <v>542</v>
      </c>
      <c r="N2" s="90" t="s">
        <v>543</v>
      </c>
      <c r="O2" s="91" t="s">
        <v>544</v>
      </c>
      <c r="P2" s="92" t="s">
        <v>385</v>
      </c>
      <c r="Q2" s="93" t="s">
        <v>380</v>
      </c>
      <c r="R2" s="2" t="s">
        <v>35</v>
      </c>
      <c r="S2" s="2" t="s">
        <v>36</v>
      </c>
      <c r="T2" s="2" t="s">
        <v>37</v>
      </c>
      <c r="U2" s="3" t="s">
        <v>13</v>
      </c>
    </row>
    <row r="3" spans="1:21" ht="17.25" customHeight="1">
      <c r="B3" s="94"/>
      <c r="C3" s="94"/>
      <c r="D3" s="94"/>
      <c r="E3" s="94">
        <v>10084</v>
      </c>
      <c r="F3" s="94">
        <v>10085</v>
      </c>
      <c r="G3" s="94">
        <v>10086</v>
      </c>
      <c r="H3" s="94">
        <v>10088</v>
      </c>
      <c r="I3" s="94">
        <v>10089</v>
      </c>
      <c r="J3" s="94">
        <v>10189</v>
      </c>
      <c r="K3" s="94">
        <v>10090</v>
      </c>
      <c r="L3" s="94">
        <v>10091</v>
      </c>
      <c r="M3" s="94">
        <v>10094</v>
      </c>
      <c r="N3" s="94">
        <v>10095</v>
      </c>
      <c r="O3" s="94"/>
      <c r="P3" s="94">
        <v>10083</v>
      </c>
      <c r="Q3" s="94">
        <v>10082</v>
      </c>
      <c r="R3" s="94"/>
      <c r="S3" s="94"/>
      <c r="T3" s="94"/>
      <c r="U3" s="94"/>
    </row>
    <row r="4" spans="1:21" ht="15.95">
      <c r="B4" s="61" t="s">
        <v>21</v>
      </c>
      <c r="C4" s="94"/>
      <c r="D4" s="94"/>
      <c r="E4" s="210">
        <f>SUMPRODUCT(E8:E200,$C$8:$C$200)</f>
        <v>0</v>
      </c>
      <c r="F4" s="210">
        <f t="shared" ref="F4:N4" si="0">SUMPRODUCT(F8:F200,$C$8:$C$200)</f>
        <v>0</v>
      </c>
      <c r="G4" s="210">
        <f t="shared" si="0"/>
        <v>0</v>
      </c>
      <c r="H4" s="210">
        <f t="shared" si="0"/>
        <v>0</v>
      </c>
      <c r="I4" s="210">
        <f t="shared" si="0"/>
        <v>0</v>
      </c>
      <c r="J4" s="210">
        <f t="shared" si="0"/>
        <v>0</v>
      </c>
      <c r="K4" s="210">
        <f t="shared" si="0"/>
        <v>0</v>
      </c>
      <c r="L4" s="210">
        <f t="shared" si="0"/>
        <v>0</v>
      </c>
      <c r="M4" s="210">
        <f t="shared" si="0"/>
        <v>0</v>
      </c>
      <c r="N4" s="210">
        <f t="shared" si="0"/>
        <v>0</v>
      </c>
      <c r="O4" s="222"/>
      <c r="P4" s="210">
        <f>SUMPRODUCT(P8:P200,$C$8:$C$200)</f>
        <v>0</v>
      </c>
      <c r="Q4" s="210">
        <f>SUMPRODUCT(Q8:Q200,$C$8:$C$200)</f>
        <v>0</v>
      </c>
      <c r="R4" s="210">
        <f>SUM(Tabelle134[Spalte19])</f>
        <v>0</v>
      </c>
      <c r="S4" s="211">
        <f>SUM(Tabelle134[Spalte20])</f>
        <v>0</v>
      </c>
      <c r="T4" s="222"/>
      <c r="U4" s="214">
        <f>SUMPRODUCT(Tabelle134[Spalte19],Tabelle134[Spalte22])</f>
        <v>0</v>
      </c>
    </row>
    <row r="5" spans="1:21">
      <c r="B5" s="95"/>
      <c r="C5" s="95"/>
      <c r="D5" s="95"/>
      <c r="E5" s="95"/>
      <c r="F5" s="95"/>
      <c r="G5" s="95"/>
      <c r="H5" s="95"/>
      <c r="I5" s="95"/>
      <c r="J5" s="95"/>
      <c r="K5" s="95"/>
      <c r="L5" s="95"/>
      <c r="M5" s="95"/>
      <c r="N5" s="95"/>
      <c r="O5" s="95"/>
      <c r="P5" s="95"/>
      <c r="Q5" s="95"/>
      <c r="R5" s="95"/>
      <c r="S5" s="95"/>
      <c r="T5" s="95"/>
      <c r="U5" s="95"/>
    </row>
    <row r="6" spans="1:21">
      <c r="B6" s="96" t="s">
        <v>39</v>
      </c>
      <c r="C6" s="96" t="s">
        <v>49</v>
      </c>
      <c r="D6" s="96" t="s">
        <v>546</v>
      </c>
      <c r="E6" s="96" t="s">
        <v>961</v>
      </c>
      <c r="F6" s="96" t="s">
        <v>962</v>
      </c>
      <c r="G6" s="96" t="s">
        <v>963</v>
      </c>
      <c r="H6" s="96" t="s">
        <v>964</v>
      </c>
      <c r="I6" s="96" t="s">
        <v>965</v>
      </c>
      <c r="J6" s="96" t="s">
        <v>966</v>
      </c>
      <c r="K6" s="96" t="s">
        <v>967</v>
      </c>
      <c r="L6" s="96" t="s">
        <v>968</v>
      </c>
      <c r="M6" s="96" t="s">
        <v>40</v>
      </c>
      <c r="N6" s="96" t="s">
        <v>41</v>
      </c>
      <c r="O6" s="96" t="s">
        <v>42</v>
      </c>
      <c r="P6" s="96" t="s">
        <v>46</v>
      </c>
      <c r="Q6" s="96" t="s">
        <v>47</v>
      </c>
      <c r="R6" s="96" t="s">
        <v>48</v>
      </c>
      <c r="S6" s="96" t="s">
        <v>969</v>
      </c>
      <c r="T6" s="96" t="s">
        <v>970</v>
      </c>
      <c r="U6" s="96" t="s">
        <v>971</v>
      </c>
    </row>
    <row r="7" spans="1:21">
      <c r="B7" s="158" t="s">
        <v>972</v>
      </c>
      <c r="C7" s="5"/>
      <c r="D7" s="5"/>
      <c r="E7" s="5"/>
      <c r="F7" s="5"/>
      <c r="G7" s="5"/>
      <c r="H7" s="5"/>
      <c r="I7" s="5"/>
      <c r="J7" s="5"/>
      <c r="K7" s="5"/>
      <c r="L7" s="5"/>
      <c r="M7" s="5"/>
      <c r="N7" s="5"/>
      <c r="O7" s="5"/>
      <c r="P7" s="5"/>
      <c r="Q7" s="5"/>
      <c r="R7" s="5"/>
      <c r="S7" s="6"/>
      <c r="T7" s="5"/>
      <c r="U7" s="5"/>
    </row>
    <row r="8" spans="1:21">
      <c r="B8" s="170" t="s">
        <v>973</v>
      </c>
      <c r="C8" s="134">
        <v>10</v>
      </c>
      <c r="D8" s="212">
        <f>SUM(D13:D22)*0.9</f>
        <v>1725.75</v>
      </c>
      <c r="E8" s="58"/>
      <c r="F8" s="58"/>
      <c r="G8" s="58"/>
      <c r="H8" s="58"/>
      <c r="I8" s="58"/>
      <c r="J8" s="58"/>
      <c r="K8" s="58"/>
      <c r="L8" s="58"/>
      <c r="M8" s="58"/>
      <c r="N8" s="58"/>
      <c r="O8" s="216">
        <f>SUBTOTAL(109,O13:O22)</f>
        <v>2013.75</v>
      </c>
      <c r="P8" s="58"/>
      <c r="Q8" s="58"/>
      <c r="R8" s="59">
        <f>SUM(Tabelle134[[#This Row],[Spalte3]:[Spalte13]],Tabelle134[[#This Row],[Spalte17]:[Spalte18]])*Tabelle134[[#This Row],[Spalte110]]</f>
        <v>0</v>
      </c>
      <c r="S8" s="6">
        <f>SUM(Tabelle134[[#This Row],[Spalte3]:[Spalte13]])*Tabelle134[[#This Row],[Spalte2]]+SUM(Tabelle134[[#This Row],[Spalte17]:[Spalte18]])*Tabelle134[[#This Row],[Spalte14]]</f>
        <v>0</v>
      </c>
      <c r="T8" s="59" t="s">
        <v>974</v>
      </c>
      <c r="U8" s="81">
        <f>SUBTOTAL(109,U13:U22)</f>
        <v>27.875373866666667</v>
      </c>
    </row>
    <row r="9" spans="1:21">
      <c r="B9" s="170" t="s">
        <v>975</v>
      </c>
      <c r="C9" s="134">
        <v>10</v>
      </c>
      <c r="D9" s="212">
        <f>SUM(D23:D32)*0.9</f>
        <v>1039.5</v>
      </c>
      <c r="E9" s="58"/>
      <c r="F9" s="58"/>
      <c r="G9" s="58"/>
      <c r="H9" s="58"/>
      <c r="I9" s="58"/>
      <c r="J9" s="58"/>
      <c r="K9" s="58"/>
      <c r="L9" s="58"/>
      <c r="M9" s="58"/>
      <c r="N9" s="58"/>
      <c r="O9" s="216">
        <f>SUBTOTAL(109,O23:O32)</f>
        <v>1213.5</v>
      </c>
      <c r="P9" s="58"/>
      <c r="Q9" s="58"/>
      <c r="R9" s="59">
        <f>SUM(Tabelle134[[#This Row],[Spalte3]:[Spalte13]],Tabelle134[[#This Row],[Spalte17]:[Spalte18]])*Tabelle134[[#This Row],[Spalte110]]</f>
        <v>0</v>
      </c>
      <c r="S9" s="6">
        <f>SUM(Tabelle134[[#This Row],[Spalte3]:[Spalte13]])*Tabelle134[[#This Row],[Spalte2]]+SUM(Tabelle134[[#This Row],[Spalte17]:[Spalte18]])*Tabelle134[[#This Row],[Spalte14]]</f>
        <v>0</v>
      </c>
      <c r="T9" s="59" t="s">
        <v>976</v>
      </c>
      <c r="U9" s="81">
        <f>SUBTOTAL(109,U23:U32)</f>
        <v>14.3181239</v>
      </c>
    </row>
    <row r="10" spans="1:21">
      <c r="B10" s="170" t="s">
        <v>977</v>
      </c>
      <c r="C10" s="134">
        <v>10</v>
      </c>
      <c r="D10" s="212">
        <f>SUM(D33:D42)*0.9</f>
        <v>1671.75</v>
      </c>
      <c r="E10" s="58"/>
      <c r="F10" s="58"/>
      <c r="G10" s="58"/>
      <c r="H10" s="58"/>
      <c r="I10" s="58"/>
      <c r="J10" s="58"/>
      <c r="K10" s="58"/>
      <c r="L10" s="58"/>
      <c r="M10" s="58"/>
      <c r="N10" s="58"/>
      <c r="O10" s="216">
        <f>SUBTOTAL(109,O33:O42)</f>
        <v>1951.25</v>
      </c>
      <c r="P10" s="58"/>
      <c r="Q10" s="58"/>
      <c r="R10" s="59">
        <f>SUM(Tabelle134[[#This Row],[Spalte3]:[Spalte13]],Tabelle134[[#This Row],[Spalte17]:[Spalte18]])*Tabelle134[[#This Row],[Spalte110]]</f>
        <v>0</v>
      </c>
      <c r="S10" s="6">
        <f>SUM(Tabelle134[[#This Row],[Spalte3]:[Spalte13]])*Tabelle134[[#This Row],[Spalte2]]+SUM(Tabelle134[[#This Row],[Spalte17]:[Spalte18]])*Tabelle134[[#This Row],[Spalte14]]</f>
        <v>0</v>
      </c>
      <c r="T10" s="59" t="s">
        <v>978</v>
      </c>
      <c r="U10" s="81">
        <f>SUBTOTAL(109,U33:U42)</f>
        <v>25.770000000000003</v>
      </c>
    </row>
    <row r="11" spans="1:21">
      <c r="A11" s="169"/>
      <c r="B11" s="170" t="s">
        <v>979</v>
      </c>
      <c r="C11" s="134">
        <v>13</v>
      </c>
      <c r="D11" s="212">
        <f>SUM(D43:D55)*0.9</f>
        <v>2036.25</v>
      </c>
      <c r="E11" s="58"/>
      <c r="F11" s="58"/>
      <c r="G11" s="58"/>
      <c r="H11" s="58"/>
      <c r="I11" s="58"/>
      <c r="J11" s="58"/>
      <c r="K11" s="58"/>
      <c r="L11" s="58"/>
      <c r="M11" s="58"/>
      <c r="N11" s="58"/>
      <c r="O11" s="216">
        <f>SUBTOTAL(109,O43:O55)</f>
        <v>2376.75</v>
      </c>
      <c r="P11" s="58"/>
      <c r="Q11" s="58"/>
      <c r="R11" s="59">
        <f>SUM(Tabelle134[[#This Row],[Spalte3]:[Spalte13]],Tabelle134[[#This Row],[Spalte17]:[Spalte18]])*Tabelle134[[#This Row],[Spalte110]]</f>
        <v>0</v>
      </c>
      <c r="S11" s="6">
        <f>SUM(Tabelle134[[#This Row],[Spalte3]:[Spalte13]])*Tabelle134[[#This Row],[Spalte2]]+SUM(Tabelle134[[#This Row],[Spalte17]:[Spalte18]])*Tabelle134[[#This Row],[Spalte14]]</f>
        <v>0</v>
      </c>
      <c r="T11" s="59" t="s">
        <v>980</v>
      </c>
      <c r="U11" s="81">
        <f>SUBTOTAL(109,U43:U55)</f>
        <v>31.607522666666664</v>
      </c>
    </row>
    <row r="12" spans="1:21">
      <c r="B12" s="4" t="s">
        <v>56</v>
      </c>
      <c r="C12" s="5"/>
      <c r="D12" s="213"/>
      <c r="E12" s="5"/>
      <c r="F12" s="5"/>
      <c r="G12" s="5"/>
      <c r="H12" s="5"/>
      <c r="I12" s="5"/>
      <c r="J12" s="5"/>
      <c r="K12" s="5"/>
      <c r="L12" s="5"/>
      <c r="M12" s="5"/>
      <c r="N12" s="5"/>
      <c r="O12" s="213"/>
      <c r="P12" s="5"/>
      <c r="Q12" s="5"/>
      <c r="R12" s="5"/>
      <c r="S12" s="5"/>
      <c r="T12" s="5"/>
      <c r="U12" s="5"/>
    </row>
    <row r="13" spans="1:21">
      <c r="B13" s="170" t="s">
        <v>981</v>
      </c>
      <c r="C13" s="134">
        <v>1</v>
      </c>
      <c r="D13" s="212">
        <v>145</v>
      </c>
      <c r="E13" s="58"/>
      <c r="F13" s="58"/>
      <c r="G13" s="58"/>
      <c r="H13" s="58"/>
      <c r="I13" s="58"/>
      <c r="J13" s="58"/>
      <c r="K13" s="58"/>
      <c r="L13" s="58"/>
      <c r="M13" s="58"/>
      <c r="N13" s="58"/>
      <c r="O13" s="216">
        <f>ROUNDUP((Tabelle134[[#This Row],[Spalte2]]*1.05)/0.25,0)*0.25</f>
        <v>152.25</v>
      </c>
      <c r="P13" s="58"/>
      <c r="Q13" s="58"/>
      <c r="R13" s="164">
        <f>SUM(Tabelle134[[#This Row],[Spalte3]:[Spalte13]],Tabelle134[[#This Row],[Spalte17]:[Spalte18]])*Tabelle134[[#This Row],[Spalte110]]</f>
        <v>0</v>
      </c>
      <c r="S13" s="216">
        <f>SUM(Tabelle134[[#This Row],[Spalte3]:[Spalte13]])*Tabelle134[[#This Row],[Spalte2]]+SUM(Tabelle134[[#This Row],[Spalte17]:[Spalte18]])*Tabelle134[[#This Row],[Spalte14]]</f>
        <v>0</v>
      </c>
      <c r="T13" s="59" t="s">
        <v>982</v>
      </c>
      <c r="U13" s="81">
        <v>1.9121848333333333</v>
      </c>
    </row>
    <row r="14" spans="1:21">
      <c r="B14" s="170" t="s">
        <v>983</v>
      </c>
      <c r="C14" s="134">
        <v>1</v>
      </c>
      <c r="D14" s="212">
        <v>175</v>
      </c>
      <c r="E14" s="58"/>
      <c r="F14" s="58"/>
      <c r="G14" s="58"/>
      <c r="H14" s="58"/>
      <c r="I14" s="58"/>
      <c r="J14" s="58"/>
      <c r="K14" s="58"/>
      <c r="L14" s="58"/>
      <c r="M14" s="58"/>
      <c r="N14" s="58"/>
      <c r="O14" s="216">
        <f>ROUNDUP((Tabelle134[[#This Row],[Spalte2]]*1.05)/0.25,0)*0.25</f>
        <v>183.75</v>
      </c>
      <c r="P14" s="58"/>
      <c r="Q14" s="58"/>
      <c r="R14" s="164">
        <f>SUM(Tabelle134[[#This Row],[Spalte3]:[Spalte13]],Tabelle134[[#This Row],[Spalte17]:[Spalte18]])*Tabelle134[[#This Row],[Spalte110]]</f>
        <v>0</v>
      </c>
      <c r="S14" s="216">
        <f>SUM(Tabelle134[[#This Row],[Spalte3]:[Spalte13]])*Tabelle134[[#This Row],[Spalte2]]+SUM(Tabelle134[[#This Row],[Spalte17]:[Spalte18]])*Tabelle134[[#This Row],[Spalte14]]</f>
        <v>0</v>
      </c>
      <c r="T14" s="59" t="s">
        <v>984</v>
      </c>
      <c r="U14" s="81">
        <v>2.3383179666666667</v>
      </c>
    </row>
    <row r="15" spans="1:21">
      <c r="B15" s="170" t="s">
        <v>985</v>
      </c>
      <c r="C15" s="134">
        <v>1</v>
      </c>
      <c r="D15" s="212">
        <v>152.5</v>
      </c>
      <c r="E15" s="58"/>
      <c r="F15" s="58"/>
      <c r="G15" s="58"/>
      <c r="H15" s="58"/>
      <c r="I15" s="58"/>
      <c r="J15" s="58"/>
      <c r="K15" s="58"/>
      <c r="L15" s="58"/>
      <c r="M15" s="58"/>
      <c r="N15" s="58"/>
      <c r="O15" s="216">
        <f>ROUNDUP((Tabelle134[[#This Row],[Spalte2]]*1.05)/0.25,0)*0.25</f>
        <v>160.25</v>
      </c>
      <c r="P15" s="58"/>
      <c r="Q15" s="58"/>
      <c r="R15" s="164">
        <f>SUM(Tabelle134[[#This Row],[Spalte3]:[Spalte13]],Tabelle134[[#This Row],[Spalte17]:[Spalte18]])*Tabelle134[[#This Row],[Spalte110]]</f>
        <v>0</v>
      </c>
      <c r="S15" s="216">
        <f>SUM(Tabelle134[[#This Row],[Spalte3]:[Spalte13]])*Tabelle134[[#This Row],[Spalte2]]+SUM(Tabelle134[[#This Row],[Spalte17]:[Spalte18]])*Tabelle134[[#This Row],[Spalte14]]</f>
        <v>0</v>
      </c>
      <c r="T15" s="59" t="s">
        <v>986</v>
      </c>
      <c r="U15" s="81">
        <v>2.2000902333333334</v>
      </c>
    </row>
    <row r="16" spans="1:21">
      <c r="B16" s="170" t="s">
        <v>987</v>
      </c>
      <c r="C16" s="134">
        <v>1</v>
      </c>
      <c r="D16" s="212">
        <v>147.5</v>
      </c>
      <c r="E16" s="58"/>
      <c r="F16" s="58"/>
      <c r="G16" s="58"/>
      <c r="H16" s="58"/>
      <c r="I16" s="58"/>
      <c r="J16" s="58"/>
      <c r="K16" s="58"/>
      <c r="L16" s="58"/>
      <c r="M16" s="58"/>
      <c r="N16" s="58"/>
      <c r="O16" s="216">
        <f>ROUNDUP((Tabelle134[[#This Row],[Spalte2]]*1.05)/0.25,0)*0.25</f>
        <v>155</v>
      </c>
      <c r="P16" s="58"/>
      <c r="Q16" s="58"/>
      <c r="R16" s="164">
        <f>SUM(Tabelle134[[#This Row],[Spalte3]:[Spalte13]],Tabelle134[[#This Row],[Spalte17]:[Spalte18]])*Tabelle134[[#This Row],[Spalte110]]</f>
        <v>0</v>
      </c>
      <c r="S16" s="216">
        <f>SUM(Tabelle134[[#This Row],[Spalte3]:[Spalte13]])*Tabelle134[[#This Row],[Spalte2]]+SUM(Tabelle134[[#This Row],[Spalte17]:[Spalte18]])*Tabelle134[[#This Row],[Spalte14]]</f>
        <v>0</v>
      </c>
      <c r="T16" s="59" t="s">
        <v>988</v>
      </c>
      <c r="U16" s="81">
        <v>2.0043021333333333</v>
      </c>
    </row>
    <row r="17" spans="2:21">
      <c r="B17" s="170" t="s">
        <v>989</v>
      </c>
      <c r="C17" s="134">
        <v>1</v>
      </c>
      <c r="D17" s="212">
        <v>185</v>
      </c>
      <c r="E17" s="58"/>
      <c r="F17" s="58"/>
      <c r="G17" s="58"/>
      <c r="H17" s="58"/>
      <c r="I17" s="58"/>
      <c r="J17" s="58"/>
      <c r="K17" s="58"/>
      <c r="L17" s="58"/>
      <c r="M17" s="58"/>
      <c r="N17" s="58"/>
      <c r="O17" s="216">
        <f>ROUNDUP((Tabelle134[[#This Row],[Spalte2]]*1.05)/0.25,0)*0.25</f>
        <v>194.25</v>
      </c>
      <c r="P17" s="58"/>
      <c r="Q17" s="58"/>
      <c r="R17" s="164">
        <f>SUM(Tabelle134[[#This Row],[Spalte3]:[Spalte13]],Tabelle134[[#This Row],[Spalte17]:[Spalte18]])*Tabelle134[[#This Row],[Spalte110]]</f>
        <v>0</v>
      </c>
      <c r="S17" s="216">
        <f>SUM(Tabelle134[[#This Row],[Spalte3]:[Spalte13]])*Tabelle134[[#This Row],[Spalte2]]+SUM(Tabelle134[[#This Row],[Spalte17]:[Spalte18]])*Tabelle134[[#This Row],[Spalte14]]</f>
        <v>0</v>
      </c>
      <c r="T17" s="59" t="s">
        <v>990</v>
      </c>
      <c r="U17" s="81">
        <v>2.5341060666666668</v>
      </c>
    </row>
    <row r="18" spans="2:21">
      <c r="B18" s="170" t="s">
        <v>991</v>
      </c>
      <c r="C18" s="134">
        <v>1</v>
      </c>
      <c r="D18" s="212">
        <v>185</v>
      </c>
      <c r="E18" s="58"/>
      <c r="F18" s="58"/>
      <c r="G18" s="58"/>
      <c r="H18" s="58"/>
      <c r="I18" s="58"/>
      <c r="J18" s="58"/>
      <c r="K18" s="58"/>
      <c r="L18" s="58"/>
      <c r="M18" s="58"/>
      <c r="N18" s="58"/>
      <c r="O18" s="216">
        <f>ROUNDUP((Tabelle134[[#This Row],[Spalte2]]*1.05)/0.25,0)*0.25</f>
        <v>194.25</v>
      </c>
      <c r="P18" s="58"/>
      <c r="Q18" s="58"/>
      <c r="R18" s="164">
        <f>SUM(Tabelle134[[#This Row],[Spalte3]:[Spalte13]],Tabelle134[[#This Row],[Spalte17]:[Spalte18]])*Tabelle134[[#This Row],[Spalte110]]</f>
        <v>0</v>
      </c>
      <c r="S18" s="216">
        <f>SUM(Tabelle134[[#This Row],[Spalte3]:[Spalte13]])*Tabelle134[[#This Row],[Spalte2]]+SUM(Tabelle134[[#This Row],[Spalte17]:[Spalte18]])*Tabelle134[[#This Row],[Spalte14]]</f>
        <v>0</v>
      </c>
      <c r="T18" s="59" t="s">
        <v>992</v>
      </c>
      <c r="U18" s="81">
        <v>2.603219933333333</v>
      </c>
    </row>
    <row r="19" spans="2:21">
      <c r="B19" s="170" t="s">
        <v>993</v>
      </c>
      <c r="C19" s="134">
        <v>1</v>
      </c>
      <c r="D19" s="212">
        <v>210</v>
      </c>
      <c r="E19" s="58"/>
      <c r="F19" s="58"/>
      <c r="G19" s="58"/>
      <c r="H19" s="58"/>
      <c r="I19" s="58"/>
      <c r="J19" s="58"/>
      <c r="K19" s="58"/>
      <c r="L19" s="58"/>
      <c r="M19" s="58"/>
      <c r="N19" s="58"/>
      <c r="O19" s="216">
        <f>ROUNDUP((Tabelle134[[#This Row],[Spalte2]]*1.05)/0.25,0)*0.25</f>
        <v>220.5</v>
      </c>
      <c r="P19" s="58"/>
      <c r="Q19" s="58"/>
      <c r="R19" s="164">
        <f>SUM(Tabelle134[[#This Row],[Spalte3]:[Spalte13]],Tabelle134[[#This Row],[Spalte17]:[Spalte18]])*Tabelle134[[#This Row],[Spalte110]]</f>
        <v>0</v>
      </c>
      <c r="S19" s="216">
        <f>SUM(Tabelle134[[#This Row],[Spalte3]:[Spalte13]])*Tabelle134[[#This Row],[Spalte2]]+SUM(Tabelle134[[#This Row],[Spalte17]:[Spalte18]])*Tabelle134[[#This Row],[Spalte14]]</f>
        <v>0</v>
      </c>
      <c r="T19" s="59" t="s">
        <v>994</v>
      </c>
      <c r="U19" s="81">
        <v>3.3173620333333331</v>
      </c>
    </row>
    <row r="20" spans="2:21">
      <c r="B20" s="170" t="s">
        <v>995</v>
      </c>
      <c r="C20" s="134">
        <v>1</v>
      </c>
      <c r="D20" s="212">
        <v>187.5</v>
      </c>
      <c r="E20" s="58"/>
      <c r="F20" s="58"/>
      <c r="G20" s="58"/>
      <c r="H20" s="58"/>
      <c r="I20" s="58"/>
      <c r="J20" s="58"/>
      <c r="K20" s="58"/>
      <c r="L20" s="58"/>
      <c r="M20" s="58"/>
      <c r="N20" s="58"/>
      <c r="O20" s="216">
        <f>ROUNDUP((Tabelle134[[#This Row],[Spalte2]]*1.05)/0.25,0)*0.25</f>
        <v>197</v>
      </c>
      <c r="P20" s="58"/>
      <c r="Q20" s="58"/>
      <c r="R20" s="164">
        <f>SUM(Tabelle134[[#This Row],[Spalte3]:[Spalte13]],Tabelle134[[#This Row],[Spalte17]:[Spalte18]])*Tabelle134[[#This Row],[Spalte110]]</f>
        <v>0</v>
      </c>
      <c r="S20" s="216">
        <f>SUM(Tabelle134[[#This Row],[Spalte3]:[Spalte13]])*Tabelle134[[#This Row],[Spalte2]]+SUM(Tabelle134[[#This Row],[Spalte17]:[Spalte18]])*Tabelle134[[#This Row],[Spalte14]]</f>
        <v>0</v>
      </c>
      <c r="T20" s="59" t="s">
        <v>996</v>
      </c>
      <c r="U20" s="81">
        <v>2.603219933333333</v>
      </c>
    </row>
    <row r="21" spans="2:21">
      <c r="B21" s="170" t="s">
        <v>997</v>
      </c>
      <c r="C21" s="134">
        <v>1</v>
      </c>
      <c r="D21" s="212">
        <v>230</v>
      </c>
      <c r="E21" s="58"/>
      <c r="F21" s="58"/>
      <c r="G21" s="58"/>
      <c r="H21" s="58"/>
      <c r="I21" s="58"/>
      <c r="J21" s="58"/>
      <c r="K21" s="58"/>
      <c r="L21" s="58"/>
      <c r="M21" s="58"/>
      <c r="N21" s="58"/>
      <c r="O21" s="216">
        <f>ROUNDUP((Tabelle134[[#This Row],[Spalte2]]*1.05)/0.25,0)*0.25</f>
        <v>241.5</v>
      </c>
      <c r="P21" s="58"/>
      <c r="Q21" s="58"/>
      <c r="R21" s="164">
        <f>SUM(Tabelle134[[#This Row],[Spalte3]:[Spalte13]],Tabelle134[[#This Row],[Spalte17]:[Spalte18]])*Tabelle134[[#This Row],[Spalte110]]</f>
        <v>0</v>
      </c>
      <c r="S21" s="216">
        <f>SUM(Tabelle134[[#This Row],[Spalte3]:[Spalte13]])*Tabelle134[[#This Row],[Spalte2]]+SUM(Tabelle134[[#This Row],[Spalte17]:[Spalte18]])*Tabelle134[[#This Row],[Spalte14]]</f>
        <v>0</v>
      </c>
      <c r="T21" s="59" t="s">
        <v>998</v>
      </c>
      <c r="U21" s="81">
        <v>3.8127126000000002</v>
      </c>
    </row>
    <row r="22" spans="2:21">
      <c r="B22" s="170" t="s">
        <v>999</v>
      </c>
      <c r="C22" s="134">
        <v>1</v>
      </c>
      <c r="D22" s="212">
        <v>300</v>
      </c>
      <c r="E22" s="58"/>
      <c r="F22" s="58"/>
      <c r="G22" s="58"/>
      <c r="H22" s="58"/>
      <c r="I22" s="58"/>
      <c r="J22" s="58"/>
      <c r="K22" s="58"/>
      <c r="L22" s="58"/>
      <c r="M22" s="58"/>
      <c r="N22" s="58"/>
      <c r="O22" s="216">
        <f>ROUNDUP((Tabelle134[[#This Row],[Spalte2]]*1.05)/0.25,0)*0.25</f>
        <v>315</v>
      </c>
      <c r="P22" s="58"/>
      <c r="Q22" s="58"/>
      <c r="R22" s="164">
        <f>SUM(Tabelle134[[#This Row],[Spalte3]:[Spalte13]],Tabelle134[[#This Row],[Spalte17]:[Spalte18]])*Tabelle134[[#This Row],[Spalte110]]</f>
        <v>0</v>
      </c>
      <c r="S22" s="216">
        <f>SUM(Tabelle134[[#This Row],[Spalte3]:[Spalte13]])*Tabelle134[[#This Row],[Spalte2]]+SUM(Tabelle134[[#This Row],[Spalte17]:[Spalte18]])*Tabelle134[[#This Row],[Spalte14]]</f>
        <v>0</v>
      </c>
      <c r="T22" s="59" t="s">
        <v>1000</v>
      </c>
      <c r="U22" s="81">
        <v>4.5498581333333332</v>
      </c>
    </row>
    <row r="23" spans="2:21">
      <c r="B23" s="170" t="s">
        <v>1001</v>
      </c>
      <c r="C23" s="134">
        <v>1</v>
      </c>
      <c r="D23" s="212">
        <v>122.5</v>
      </c>
      <c r="E23" s="58"/>
      <c r="F23" s="58"/>
      <c r="G23" s="58"/>
      <c r="H23" s="58"/>
      <c r="I23" s="58"/>
      <c r="J23" s="58"/>
      <c r="K23" s="58"/>
      <c r="L23" s="58"/>
      <c r="M23" s="58"/>
      <c r="N23" s="58"/>
      <c r="O23" s="216">
        <f>ROUNDUP((Tabelle134[[#This Row],[Spalte2]]*1.05)/0.25,0)*0.25</f>
        <v>128.75</v>
      </c>
      <c r="P23" s="58"/>
      <c r="Q23" s="58"/>
      <c r="R23" s="164">
        <f>SUM(Tabelle134[[#This Row],[Spalte3]:[Spalte13]],Tabelle134[[#This Row],[Spalte17]:[Spalte18]])*Tabelle134[[#This Row],[Spalte110]]</f>
        <v>0</v>
      </c>
      <c r="S23" s="216">
        <f>SUM(Tabelle134[[#This Row],[Spalte3]:[Spalte13]])*Tabelle134[[#This Row],[Spalte2]]+SUM(Tabelle134[[#This Row],[Spalte17]:[Spalte18]])*Tabelle134[[#This Row],[Spalte14]]</f>
        <v>0</v>
      </c>
      <c r="T23" s="59" t="s">
        <v>1002</v>
      </c>
      <c r="U23" s="81">
        <v>1.6126223666666666</v>
      </c>
    </row>
    <row r="24" spans="2:21">
      <c r="B24" s="170" t="s">
        <v>1003</v>
      </c>
      <c r="C24" s="134">
        <v>1</v>
      </c>
      <c r="D24" s="212">
        <v>110</v>
      </c>
      <c r="E24" s="58"/>
      <c r="F24" s="58"/>
      <c r="G24" s="58"/>
      <c r="H24" s="58"/>
      <c r="I24" s="58"/>
      <c r="J24" s="58"/>
      <c r="K24" s="58"/>
      <c r="L24" s="58"/>
      <c r="M24" s="58"/>
      <c r="N24" s="58"/>
      <c r="O24" s="216">
        <f>ROUNDUP((Tabelle134[[#This Row],[Spalte2]]*1.05)/0.25,0)*0.25</f>
        <v>115.5</v>
      </c>
      <c r="P24" s="58"/>
      <c r="Q24" s="58"/>
      <c r="R24" s="164">
        <f>SUM(Tabelle134[[#This Row],[Spalte3]:[Spalte13]],Tabelle134[[#This Row],[Spalte17]:[Spalte18]])*Tabelle134[[#This Row],[Spalte110]]</f>
        <v>0</v>
      </c>
      <c r="S24" s="216">
        <f>SUM(Tabelle134[[#This Row],[Spalte3]:[Spalte13]])*Tabelle134[[#This Row],[Spalte2]]+SUM(Tabelle134[[#This Row],[Spalte17]:[Spalte18]])*Tabelle134[[#This Row],[Spalte14]]</f>
        <v>0</v>
      </c>
      <c r="T24" s="59" t="s">
        <v>1004</v>
      </c>
      <c r="U24" s="81">
        <v>1.2901600333333334</v>
      </c>
    </row>
    <row r="25" spans="2:21">
      <c r="B25" s="170" t="s">
        <v>1005</v>
      </c>
      <c r="C25" s="134">
        <v>1</v>
      </c>
      <c r="D25" s="212">
        <v>112.5</v>
      </c>
      <c r="E25" s="58"/>
      <c r="F25" s="58"/>
      <c r="G25" s="58"/>
      <c r="H25" s="58"/>
      <c r="I25" s="58"/>
      <c r="J25" s="58"/>
      <c r="K25" s="58"/>
      <c r="L25" s="58"/>
      <c r="M25" s="58"/>
      <c r="N25" s="58"/>
      <c r="O25" s="216">
        <f>ROUNDUP((Tabelle134[[#This Row],[Spalte2]]*1.05)/0.25,0)*0.25</f>
        <v>118.25</v>
      </c>
      <c r="P25" s="58"/>
      <c r="Q25" s="58"/>
      <c r="R25" s="164">
        <f>SUM(Tabelle134[[#This Row],[Spalte3]:[Spalte13]],Tabelle134[[#This Row],[Spalte17]:[Spalte18]])*Tabelle134[[#This Row],[Spalte110]]</f>
        <v>0</v>
      </c>
      <c r="S25" s="216">
        <f>SUM(Tabelle134[[#This Row],[Spalte3]:[Spalte13]])*Tabelle134[[#This Row],[Spalte2]]+SUM(Tabelle134[[#This Row],[Spalte17]:[Spalte18]])*Tabelle134[[#This Row],[Spalte14]]</f>
        <v>0</v>
      </c>
      <c r="T25" s="59" t="s">
        <v>1006</v>
      </c>
      <c r="U25" s="81">
        <v>1.3707238333333334</v>
      </c>
    </row>
    <row r="26" spans="2:21">
      <c r="B26" s="170" t="s">
        <v>1007</v>
      </c>
      <c r="C26" s="134">
        <v>1</v>
      </c>
      <c r="D26" s="212">
        <v>112.5</v>
      </c>
      <c r="E26" s="58"/>
      <c r="F26" s="58"/>
      <c r="G26" s="58"/>
      <c r="H26" s="58"/>
      <c r="I26" s="58"/>
      <c r="J26" s="58"/>
      <c r="K26" s="58"/>
      <c r="L26" s="58"/>
      <c r="M26" s="58"/>
      <c r="N26" s="58"/>
      <c r="O26" s="216">
        <f>ROUNDUP((Tabelle134[[#This Row],[Spalte2]]*1.05)/0.25,0)*0.25</f>
        <v>118.25</v>
      </c>
      <c r="P26" s="58"/>
      <c r="Q26" s="58"/>
      <c r="R26" s="164">
        <f>SUM(Tabelle134[[#This Row],[Spalte3]:[Spalte13]],Tabelle134[[#This Row],[Spalte17]:[Spalte18]])*Tabelle134[[#This Row],[Spalte110]]</f>
        <v>0</v>
      </c>
      <c r="S26" s="216">
        <f>SUM(Tabelle134[[#This Row],[Spalte3]:[Spalte13]])*Tabelle134[[#This Row],[Spalte2]]+SUM(Tabelle134[[#This Row],[Spalte17]:[Spalte18]])*Tabelle134[[#This Row],[Spalte14]]</f>
        <v>0</v>
      </c>
      <c r="T26" s="59" t="s">
        <v>1008</v>
      </c>
      <c r="U26" s="81">
        <v>1.3361668999999998</v>
      </c>
    </row>
    <row r="27" spans="2:21">
      <c r="B27" s="170" t="s">
        <v>1009</v>
      </c>
      <c r="C27" s="134">
        <v>1</v>
      </c>
      <c r="D27" s="212">
        <v>110</v>
      </c>
      <c r="E27" s="58"/>
      <c r="F27" s="58"/>
      <c r="G27" s="58"/>
      <c r="H27" s="58"/>
      <c r="I27" s="58"/>
      <c r="J27" s="58"/>
      <c r="K27" s="58"/>
      <c r="L27" s="58"/>
      <c r="M27" s="58"/>
      <c r="N27" s="58"/>
      <c r="O27" s="216">
        <f>ROUNDUP((Tabelle134[[#This Row],[Spalte2]]*1.05)/0.25,0)*0.25</f>
        <v>115.5</v>
      </c>
      <c r="P27" s="58"/>
      <c r="Q27" s="58"/>
      <c r="R27" s="164">
        <f>SUM(Tabelle134[[#This Row],[Spalte3]:[Spalte13]],Tabelle134[[#This Row],[Spalte17]:[Spalte18]])*Tabelle134[[#This Row],[Spalte110]]</f>
        <v>0</v>
      </c>
      <c r="S27" s="216">
        <f>SUM(Tabelle134[[#This Row],[Spalte3]:[Spalte13]])*Tabelle134[[#This Row],[Spalte2]]+SUM(Tabelle134[[#This Row],[Spalte17]:[Spalte18]])*Tabelle134[[#This Row],[Spalte14]]</f>
        <v>0</v>
      </c>
      <c r="T27" s="59" t="s">
        <v>1010</v>
      </c>
      <c r="U27" s="81">
        <v>1.2901600333333334</v>
      </c>
    </row>
    <row r="28" spans="2:21">
      <c r="B28" s="170" t="s">
        <v>1011</v>
      </c>
      <c r="C28" s="134">
        <v>1</v>
      </c>
      <c r="D28" s="212">
        <v>115</v>
      </c>
      <c r="E28" s="58"/>
      <c r="F28" s="58"/>
      <c r="G28" s="58"/>
      <c r="H28" s="58"/>
      <c r="I28" s="58"/>
      <c r="J28" s="58"/>
      <c r="K28" s="58"/>
      <c r="L28" s="58"/>
      <c r="M28" s="58"/>
      <c r="N28" s="58"/>
      <c r="O28" s="216">
        <f>ROUNDUP((Tabelle134[[#This Row],[Spalte2]]*1.05)/0.25,0)*0.25</f>
        <v>120.75</v>
      </c>
      <c r="P28" s="58"/>
      <c r="Q28" s="58"/>
      <c r="R28" s="164">
        <f>SUM(Tabelle134[[#This Row],[Spalte3]:[Spalte13]],Tabelle134[[#This Row],[Spalte17]:[Spalte18]])*Tabelle134[[#This Row],[Spalte110]]</f>
        <v>0</v>
      </c>
      <c r="S28" s="216">
        <f>SUM(Tabelle134[[#This Row],[Spalte3]:[Spalte13]])*Tabelle134[[#This Row],[Spalte2]]+SUM(Tabelle134[[#This Row],[Spalte17]:[Spalte18]])*Tabelle134[[#This Row],[Spalte14]]</f>
        <v>0</v>
      </c>
      <c r="T28" s="59" t="s">
        <v>1012</v>
      </c>
      <c r="U28" s="81">
        <v>1.4168342666666667</v>
      </c>
    </row>
    <row r="29" spans="2:21">
      <c r="B29" s="170" t="s">
        <v>1013</v>
      </c>
      <c r="C29" s="134">
        <v>1</v>
      </c>
      <c r="D29" s="212">
        <v>122.5</v>
      </c>
      <c r="E29" s="58"/>
      <c r="F29" s="58"/>
      <c r="G29" s="58"/>
      <c r="H29" s="58"/>
      <c r="I29" s="58"/>
      <c r="J29" s="58"/>
      <c r="K29" s="58"/>
      <c r="L29" s="58"/>
      <c r="M29" s="58"/>
      <c r="N29" s="58"/>
      <c r="O29" s="216">
        <f>ROUNDUP((Tabelle134[[#This Row],[Spalte2]]*1.05)/0.25,0)*0.25</f>
        <v>128.75</v>
      </c>
      <c r="P29" s="58"/>
      <c r="Q29" s="58"/>
      <c r="R29" s="164">
        <f>SUM(Tabelle134[[#This Row],[Spalte3]:[Spalte13]],Tabelle134[[#This Row],[Spalte17]:[Spalte18]])*Tabelle134[[#This Row],[Spalte110]]</f>
        <v>0</v>
      </c>
      <c r="S29" s="216">
        <f>SUM(Tabelle134[[#This Row],[Spalte3]:[Spalte13]])*Tabelle134[[#This Row],[Spalte2]]+SUM(Tabelle134[[#This Row],[Spalte17]:[Spalte18]])*Tabelle134[[#This Row],[Spalte14]]</f>
        <v>0</v>
      </c>
      <c r="T29" s="59" t="s">
        <v>1014</v>
      </c>
      <c r="U29" s="81">
        <v>1.6702862999999999</v>
      </c>
    </row>
    <row r="30" spans="2:21">
      <c r="B30" s="170" t="s">
        <v>1015</v>
      </c>
      <c r="C30" s="134">
        <v>1</v>
      </c>
      <c r="D30" s="212">
        <v>117.5</v>
      </c>
      <c r="E30" s="58"/>
      <c r="F30" s="58"/>
      <c r="G30" s="58"/>
      <c r="H30" s="58"/>
      <c r="I30" s="58"/>
      <c r="J30" s="58"/>
      <c r="K30" s="58"/>
      <c r="L30" s="58"/>
      <c r="M30" s="58"/>
      <c r="N30" s="58"/>
      <c r="O30" s="216">
        <f>ROUNDUP((Tabelle134[[#This Row],[Spalte2]]*1.05)/0.25,0)*0.25</f>
        <v>123.5</v>
      </c>
      <c r="P30" s="58"/>
      <c r="Q30" s="58"/>
      <c r="R30" s="164">
        <f>SUM(Tabelle134[[#This Row],[Spalte3]:[Spalte13]],Tabelle134[[#This Row],[Spalte17]:[Spalte18]])*Tabelle134[[#This Row],[Spalte110]]</f>
        <v>0</v>
      </c>
      <c r="S30" s="216">
        <f>SUM(Tabelle134[[#This Row],[Spalte3]:[Spalte13]])*Tabelle134[[#This Row],[Spalte2]]+SUM(Tabelle134[[#This Row],[Spalte17]:[Spalte18]])*Tabelle134[[#This Row],[Spalte14]]</f>
        <v>0</v>
      </c>
      <c r="T30" s="59" t="s">
        <v>1016</v>
      </c>
      <c r="U30" s="81">
        <v>1.4629447</v>
      </c>
    </row>
    <row r="31" spans="2:21">
      <c r="B31" s="170" t="s">
        <v>1017</v>
      </c>
      <c r="C31" s="134">
        <v>1</v>
      </c>
      <c r="D31" s="212">
        <v>117.5</v>
      </c>
      <c r="E31" s="58"/>
      <c r="F31" s="58"/>
      <c r="G31" s="58"/>
      <c r="H31" s="58"/>
      <c r="I31" s="58"/>
      <c r="J31" s="58"/>
      <c r="K31" s="58"/>
      <c r="L31" s="58"/>
      <c r="M31" s="58"/>
      <c r="N31" s="58"/>
      <c r="O31" s="216">
        <f>ROUNDUP((Tabelle134[[#This Row],[Spalte2]]*1.05)/0.25,0)*0.25</f>
        <v>123.5</v>
      </c>
      <c r="P31" s="58"/>
      <c r="Q31" s="58"/>
      <c r="R31" s="164">
        <f>SUM(Tabelle134[[#This Row],[Spalte3]:[Spalte13]],Tabelle134[[#This Row],[Spalte17]:[Spalte18]])*Tabelle134[[#This Row],[Spalte110]]</f>
        <v>0</v>
      </c>
      <c r="S31" s="216">
        <f>SUM(Tabelle134[[#This Row],[Spalte3]:[Spalte13]])*Tabelle134[[#This Row],[Spalte2]]+SUM(Tabelle134[[#This Row],[Spalte17]:[Spalte18]])*Tabelle134[[#This Row],[Spalte14]]</f>
        <v>0</v>
      </c>
      <c r="T31" s="59" t="s">
        <v>1018</v>
      </c>
      <c r="U31" s="81">
        <v>1.4743946333333333</v>
      </c>
    </row>
    <row r="32" spans="2:21">
      <c r="B32" s="170" t="s">
        <v>1019</v>
      </c>
      <c r="C32" s="134">
        <v>1</v>
      </c>
      <c r="D32" s="212">
        <v>115</v>
      </c>
      <c r="E32" s="58"/>
      <c r="F32" s="58"/>
      <c r="G32" s="58"/>
      <c r="H32" s="58"/>
      <c r="I32" s="58"/>
      <c r="J32" s="58"/>
      <c r="K32" s="58"/>
      <c r="L32" s="58"/>
      <c r="M32" s="58"/>
      <c r="N32" s="58"/>
      <c r="O32" s="216">
        <f>ROUNDUP((Tabelle134[[#This Row],[Spalte2]]*1.05)/0.25,0)*0.25</f>
        <v>120.75</v>
      </c>
      <c r="P32" s="58"/>
      <c r="Q32" s="58"/>
      <c r="R32" s="164">
        <f>SUM(Tabelle134[[#This Row],[Spalte3]:[Spalte13]],Tabelle134[[#This Row],[Spalte17]:[Spalte18]])*Tabelle134[[#This Row],[Spalte110]]</f>
        <v>0</v>
      </c>
      <c r="S32" s="216">
        <f>SUM(Tabelle134[[#This Row],[Spalte3]:[Spalte13]])*Tabelle134[[#This Row],[Spalte2]]+SUM(Tabelle134[[#This Row],[Spalte17]:[Spalte18]])*Tabelle134[[#This Row],[Spalte14]]</f>
        <v>0</v>
      </c>
      <c r="T32" s="59" t="s">
        <v>1020</v>
      </c>
      <c r="U32" s="81">
        <v>1.3938308333333334</v>
      </c>
    </row>
    <row r="33" spans="1:21">
      <c r="B33" s="170" t="s">
        <v>1021</v>
      </c>
      <c r="C33" s="134">
        <v>1</v>
      </c>
      <c r="D33" s="212">
        <v>167.5</v>
      </c>
      <c r="E33" s="58"/>
      <c r="F33" s="58"/>
      <c r="G33" s="58"/>
      <c r="H33" s="58"/>
      <c r="I33" s="58"/>
      <c r="J33" s="58"/>
      <c r="K33" s="58"/>
      <c r="L33" s="58"/>
      <c r="M33" s="58"/>
      <c r="N33" s="58"/>
      <c r="O33" s="216">
        <f>ROUNDUP((Tabelle134[[#This Row],[Spalte2]]*1.05)/0.25,0)*0.25</f>
        <v>176</v>
      </c>
      <c r="P33" s="58"/>
      <c r="Q33" s="58"/>
      <c r="R33" s="164">
        <f>SUM(Tabelle134[[#This Row],[Spalte3]:[Spalte13]],Tabelle134[[#This Row],[Spalte17]:[Spalte18]])*Tabelle134[[#This Row],[Spalte110]]</f>
        <v>0</v>
      </c>
      <c r="S33" s="216">
        <f>SUM(Tabelle134[[#This Row],[Spalte3]:[Spalte13]])*Tabelle134[[#This Row],[Spalte2]]+SUM(Tabelle134[[#This Row],[Spalte17]:[Spalte18]])*Tabelle134[[#This Row],[Spalte14]]</f>
        <v>0</v>
      </c>
      <c r="T33" s="59" t="s">
        <v>1022</v>
      </c>
      <c r="U33" s="81">
        <v>2.4700000000000002</v>
      </c>
    </row>
    <row r="34" spans="1:21">
      <c r="B34" s="170" t="s">
        <v>1023</v>
      </c>
      <c r="C34" s="134">
        <v>1</v>
      </c>
      <c r="D34" s="212">
        <v>165</v>
      </c>
      <c r="E34" s="58"/>
      <c r="F34" s="58"/>
      <c r="G34" s="58"/>
      <c r="H34" s="58"/>
      <c r="I34" s="58"/>
      <c r="J34" s="58"/>
      <c r="K34" s="58"/>
      <c r="L34" s="58"/>
      <c r="M34" s="58"/>
      <c r="N34" s="58"/>
      <c r="O34" s="216">
        <f>ROUNDUP((Tabelle134[[#This Row],[Spalte2]]*1.05)/0.25,0)*0.25</f>
        <v>173.25</v>
      </c>
      <c r="P34" s="58"/>
      <c r="Q34" s="58"/>
      <c r="R34" s="164">
        <f>SUM(Tabelle134[[#This Row],[Spalte3]:[Spalte13]],Tabelle134[[#This Row],[Spalte17]:[Spalte18]])*Tabelle134[[#This Row],[Spalte110]]</f>
        <v>0</v>
      </c>
      <c r="S34" s="216">
        <f>SUM(Tabelle134[[#This Row],[Spalte3]:[Spalte13]])*Tabelle134[[#This Row],[Spalte2]]+SUM(Tabelle134[[#This Row],[Spalte17]:[Spalte18]])*Tabelle134[[#This Row],[Spalte14]]</f>
        <v>0</v>
      </c>
      <c r="T34" s="59" t="s">
        <v>1024</v>
      </c>
      <c r="U34" s="81">
        <v>1.91</v>
      </c>
    </row>
    <row r="35" spans="1:21">
      <c r="B35" s="170" t="s">
        <v>1025</v>
      </c>
      <c r="C35" s="134">
        <v>1</v>
      </c>
      <c r="D35" s="212">
        <v>162.5</v>
      </c>
      <c r="E35" s="58"/>
      <c r="F35" s="58"/>
      <c r="G35" s="58"/>
      <c r="H35" s="58"/>
      <c r="I35" s="58"/>
      <c r="J35" s="58"/>
      <c r="K35" s="58"/>
      <c r="L35" s="58"/>
      <c r="M35" s="58"/>
      <c r="N35" s="58"/>
      <c r="O35" s="216">
        <f>ROUNDUP((Tabelle134[[#This Row],[Spalte2]]*1.05)/0.25,0)*0.25</f>
        <v>170.75</v>
      </c>
      <c r="P35" s="58"/>
      <c r="Q35" s="58"/>
      <c r="R35" s="164">
        <f>SUM(Tabelle134[[#This Row],[Spalte3]:[Spalte13]],Tabelle134[[#This Row],[Spalte17]:[Spalte18]])*Tabelle134[[#This Row],[Spalte110]]</f>
        <v>0</v>
      </c>
      <c r="S35" s="216">
        <f>SUM(Tabelle134[[#This Row],[Spalte3]:[Spalte13]])*Tabelle134[[#This Row],[Spalte2]]+SUM(Tabelle134[[#This Row],[Spalte17]:[Spalte18]])*Tabelle134[[#This Row],[Spalte14]]</f>
        <v>0</v>
      </c>
      <c r="T35" s="59" t="s">
        <v>1026</v>
      </c>
      <c r="U35" s="81">
        <v>2.37</v>
      </c>
    </row>
    <row r="36" spans="1:21">
      <c r="B36" s="170" t="s">
        <v>1027</v>
      </c>
      <c r="C36" s="134">
        <v>1</v>
      </c>
      <c r="D36" s="212">
        <v>175</v>
      </c>
      <c r="E36" s="58"/>
      <c r="F36" s="58"/>
      <c r="G36" s="58"/>
      <c r="H36" s="58"/>
      <c r="I36" s="58"/>
      <c r="J36" s="58"/>
      <c r="K36" s="58"/>
      <c r="L36" s="58"/>
      <c r="M36" s="58"/>
      <c r="N36" s="58"/>
      <c r="O36" s="216">
        <f>ROUNDUP((Tabelle134[[#This Row],[Spalte2]]*1.05)/0.25,0)*0.25</f>
        <v>183.75</v>
      </c>
      <c r="P36" s="58"/>
      <c r="Q36" s="58"/>
      <c r="R36" s="164">
        <f>SUM(Tabelle134[[#This Row],[Spalte3]:[Spalte13]],Tabelle134[[#This Row],[Spalte17]:[Spalte18]])*Tabelle134[[#This Row],[Spalte110]]</f>
        <v>0</v>
      </c>
      <c r="S36" s="216">
        <f>SUM(Tabelle134[[#This Row],[Spalte3]:[Spalte13]])*Tabelle134[[#This Row],[Spalte2]]+SUM(Tabelle134[[#This Row],[Spalte17]:[Spalte18]])*Tabelle134[[#This Row],[Spalte14]]</f>
        <v>0</v>
      </c>
      <c r="T36" s="59" t="s">
        <v>1028</v>
      </c>
      <c r="U36" s="81">
        <v>2.23</v>
      </c>
    </row>
    <row r="37" spans="1:21">
      <c r="B37" s="170" t="s">
        <v>1029</v>
      </c>
      <c r="C37" s="134">
        <v>1</v>
      </c>
      <c r="D37" s="212">
        <v>312.5</v>
      </c>
      <c r="E37" s="58"/>
      <c r="F37" s="58"/>
      <c r="G37" s="58"/>
      <c r="H37" s="58"/>
      <c r="I37" s="58"/>
      <c r="J37" s="58"/>
      <c r="K37" s="58"/>
      <c r="L37" s="58"/>
      <c r="M37" s="58"/>
      <c r="N37" s="58"/>
      <c r="O37" s="216">
        <f>ROUNDUP((Tabelle134[[#This Row],[Spalte2]]*1.05)/0.25,0)*0.25</f>
        <v>328.25</v>
      </c>
      <c r="P37" s="58"/>
      <c r="Q37" s="58"/>
      <c r="R37" s="164">
        <f>SUM(Tabelle134[[#This Row],[Spalte3]:[Spalte13]],Tabelle134[[#This Row],[Spalte17]:[Spalte18]])*Tabelle134[[#This Row],[Spalte110]]</f>
        <v>0</v>
      </c>
      <c r="S37" s="216">
        <f>SUM(Tabelle134[[#This Row],[Spalte3]:[Spalte13]])*Tabelle134[[#This Row],[Spalte2]]+SUM(Tabelle134[[#This Row],[Spalte17]:[Spalte18]])*Tabelle134[[#This Row],[Spalte14]]</f>
        <v>0</v>
      </c>
      <c r="T37" s="59" t="s">
        <v>1030</v>
      </c>
      <c r="U37" s="81">
        <v>4.92</v>
      </c>
    </row>
    <row r="38" spans="1:21">
      <c r="B38" s="170" t="s">
        <v>1031</v>
      </c>
      <c r="C38" s="134">
        <v>1</v>
      </c>
      <c r="D38" s="212">
        <v>232.5</v>
      </c>
      <c r="E38" s="58"/>
      <c r="F38" s="58"/>
      <c r="G38" s="58"/>
      <c r="H38" s="58"/>
      <c r="I38" s="58"/>
      <c r="J38" s="58"/>
      <c r="K38" s="58"/>
      <c r="L38" s="58"/>
      <c r="M38" s="58"/>
      <c r="N38" s="58"/>
      <c r="O38" s="216">
        <f>ROUNDUP((Tabelle134[[#This Row],[Spalte2]]*1.05)/0.25,0)*0.25</f>
        <v>244.25</v>
      </c>
      <c r="P38" s="58"/>
      <c r="Q38" s="58"/>
      <c r="R38" s="164">
        <f>SUM(Tabelle134[[#This Row],[Spalte3]:[Spalte13]],Tabelle134[[#This Row],[Spalte17]:[Spalte18]])*Tabelle134[[#This Row],[Spalte110]]</f>
        <v>0</v>
      </c>
      <c r="S38" s="216">
        <f>SUM(Tabelle134[[#This Row],[Spalte3]:[Spalte13]])*Tabelle134[[#This Row],[Spalte2]]+SUM(Tabelle134[[#This Row],[Spalte17]:[Spalte18]])*Tabelle134[[#This Row],[Spalte14]]</f>
        <v>0</v>
      </c>
      <c r="T38" s="59" t="s">
        <v>1032</v>
      </c>
      <c r="U38" s="81">
        <v>3.91</v>
      </c>
    </row>
    <row r="39" spans="1:21">
      <c r="B39" s="170" t="s">
        <v>1033</v>
      </c>
      <c r="C39" s="134">
        <v>1</v>
      </c>
      <c r="D39" s="212">
        <v>217.5</v>
      </c>
      <c r="E39" s="58"/>
      <c r="F39" s="58"/>
      <c r="G39" s="58"/>
      <c r="H39" s="58"/>
      <c r="I39" s="58"/>
      <c r="J39" s="58"/>
      <c r="K39" s="58"/>
      <c r="L39" s="58"/>
      <c r="M39" s="58"/>
      <c r="N39" s="58"/>
      <c r="O39" s="216">
        <f>ROUNDUP((Tabelle134[[#This Row],[Spalte2]]*1.05)/0.25,0)*0.25</f>
        <v>228.5</v>
      </c>
      <c r="P39" s="58"/>
      <c r="Q39" s="58"/>
      <c r="R39" s="164">
        <f>SUM(Tabelle134[[#This Row],[Spalte3]:[Spalte13]],Tabelle134[[#This Row],[Spalte17]:[Spalte18]])*Tabelle134[[#This Row],[Spalte110]]</f>
        <v>0</v>
      </c>
      <c r="S39" s="216">
        <f>SUM(Tabelle134[[#This Row],[Spalte3]:[Spalte13]])*Tabelle134[[#This Row],[Spalte2]]+SUM(Tabelle134[[#This Row],[Spalte17]:[Spalte18]])*Tabelle134[[#This Row],[Spalte14]]</f>
        <v>0</v>
      </c>
      <c r="T39" s="59" t="s">
        <v>1034</v>
      </c>
      <c r="U39" s="81">
        <v>3.52</v>
      </c>
    </row>
    <row r="40" spans="1:21">
      <c r="B40" s="170" t="s">
        <v>1035</v>
      </c>
      <c r="C40" s="134">
        <v>1</v>
      </c>
      <c r="D40" s="212">
        <v>180</v>
      </c>
      <c r="E40" s="58"/>
      <c r="F40" s="58"/>
      <c r="G40" s="58"/>
      <c r="H40" s="58"/>
      <c r="I40" s="58"/>
      <c r="J40" s="58"/>
      <c r="K40" s="58"/>
      <c r="L40" s="58"/>
      <c r="M40" s="58"/>
      <c r="N40" s="58"/>
      <c r="O40" s="216">
        <f>ROUNDUP((Tabelle134[[#This Row],[Spalte2]]*1.05)/0.25,0)*0.25</f>
        <v>189</v>
      </c>
      <c r="P40" s="58"/>
      <c r="Q40" s="58"/>
      <c r="R40" s="164">
        <f>SUM(Tabelle134[[#This Row],[Spalte3]:[Spalte13]],Tabelle134[[#This Row],[Spalte17]:[Spalte18]])*Tabelle134[[#This Row],[Spalte110]]</f>
        <v>0</v>
      </c>
      <c r="S40" s="216">
        <f>SUM(Tabelle134[[#This Row],[Spalte3]:[Spalte13]])*Tabelle134[[#This Row],[Spalte2]]+SUM(Tabelle134[[#This Row],[Spalte17]:[Spalte18]])*Tabelle134[[#This Row],[Spalte14]]</f>
        <v>0</v>
      </c>
      <c r="T40" s="59" t="s">
        <v>1036</v>
      </c>
      <c r="U40" s="81">
        <v>2.41</v>
      </c>
    </row>
    <row r="41" spans="1:21">
      <c r="B41" s="170" t="s">
        <v>1037</v>
      </c>
      <c r="C41" s="134">
        <v>1</v>
      </c>
      <c r="D41" s="212">
        <v>132.5</v>
      </c>
      <c r="E41" s="58"/>
      <c r="F41" s="58"/>
      <c r="G41" s="58"/>
      <c r="H41" s="58"/>
      <c r="I41" s="58"/>
      <c r="J41" s="58"/>
      <c r="K41" s="58"/>
      <c r="L41" s="58"/>
      <c r="M41" s="58"/>
      <c r="N41" s="58"/>
      <c r="O41" s="216">
        <f>ROUNDUP((Tabelle134[[#This Row],[Spalte2]]*1.05)/0.25,0)*0.25</f>
        <v>139.25</v>
      </c>
      <c r="P41" s="58"/>
      <c r="Q41" s="58"/>
      <c r="R41" s="164">
        <f>SUM(Tabelle134[[#This Row],[Spalte3]:[Spalte13]],Tabelle134[[#This Row],[Spalte17]:[Spalte18]])*Tabelle134[[#This Row],[Spalte110]]</f>
        <v>0</v>
      </c>
      <c r="S41" s="216">
        <f>SUM(Tabelle134[[#This Row],[Spalte3]:[Spalte13]])*Tabelle134[[#This Row],[Spalte2]]+SUM(Tabelle134[[#This Row],[Spalte17]:[Spalte18]])*Tabelle134[[#This Row],[Spalte14]]</f>
        <v>0</v>
      </c>
      <c r="T41" s="59" t="s">
        <v>1038</v>
      </c>
      <c r="U41" s="81">
        <v>1.07</v>
      </c>
    </row>
    <row r="42" spans="1:21">
      <c r="B42" s="170" t="s">
        <v>1039</v>
      </c>
      <c r="C42" s="134">
        <v>1</v>
      </c>
      <c r="D42" s="212">
        <v>112.5</v>
      </c>
      <c r="E42" s="58"/>
      <c r="F42" s="58"/>
      <c r="G42" s="58"/>
      <c r="H42" s="58"/>
      <c r="I42" s="58"/>
      <c r="J42" s="58"/>
      <c r="K42" s="58"/>
      <c r="L42" s="58"/>
      <c r="M42" s="58"/>
      <c r="N42" s="58"/>
      <c r="O42" s="216">
        <f>ROUNDUP((Tabelle134[[#This Row],[Spalte2]]*1.05)/0.25,0)*0.25</f>
        <v>118.25</v>
      </c>
      <c r="P42" s="58"/>
      <c r="Q42" s="58"/>
      <c r="R42" s="164">
        <f>SUM(Tabelle134[[#This Row],[Spalte3]:[Spalte13]],Tabelle134[[#This Row],[Spalte17]:[Spalte18]])*Tabelle134[[#This Row],[Spalte110]]</f>
        <v>0</v>
      </c>
      <c r="S42" s="216">
        <f>SUM(Tabelle134[[#This Row],[Spalte3]:[Spalte13]])*Tabelle134[[#This Row],[Spalte2]]+SUM(Tabelle134[[#This Row],[Spalte17]:[Spalte18]])*Tabelle134[[#This Row],[Spalte14]]</f>
        <v>0</v>
      </c>
      <c r="T42" s="59" t="s">
        <v>1040</v>
      </c>
      <c r="U42" s="81">
        <v>0.96</v>
      </c>
    </row>
    <row r="43" spans="1:21">
      <c r="A43" s="169"/>
      <c r="B43" s="170" t="s">
        <v>1041</v>
      </c>
      <c r="C43" s="134">
        <v>1</v>
      </c>
      <c r="D43" s="223">
        <v>237.5</v>
      </c>
      <c r="E43" s="58"/>
      <c r="F43" s="58"/>
      <c r="G43" s="58"/>
      <c r="H43" s="58"/>
      <c r="I43" s="58"/>
      <c r="J43" s="58"/>
      <c r="K43" s="58"/>
      <c r="L43" s="58"/>
      <c r="M43" s="58"/>
      <c r="N43" s="58"/>
      <c r="O43" s="216">
        <f>ROUNDUP((Tabelle134[[#This Row],[Spalte2]]*1.05)/0.25,0)*0.25</f>
        <v>249.5</v>
      </c>
      <c r="P43" s="58"/>
      <c r="Q43" s="58"/>
      <c r="R43" s="164">
        <f>SUM(Tabelle134[[#This Row],[Spalte3]:[Spalte13]],Tabelle134[[#This Row],[Spalte17]:[Spalte18]])*Tabelle134[[#This Row],[Spalte110]]</f>
        <v>0</v>
      </c>
      <c r="S43" s="216">
        <f>SUM(Tabelle134[[#This Row],[Spalte3]:[Spalte13]])*Tabelle134[[#This Row],[Spalte2]]+SUM(Tabelle134[[#This Row],[Spalte17]:[Spalte18]])*Tabelle134[[#This Row],[Spalte14]]</f>
        <v>0</v>
      </c>
      <c r="T43" s="59" t="s">
        <v>1042</v>
      </c>
      <c r="U43" s="81">
        <v>3.9163834</v>
      </c>
    </row>
    <row r="44" spans="1:21">
      <c r="A44" s="169"/>
      <c r="B44" s="170" t="s">
        <v>1043</v>
      </c>
      <c r="C44" s="134">
        <v>1</v>
      </c>
      <c r="D44" s="223">
        <v>237.5</v>
      </c>
      <c r="E44" s="58"/>
      <c r="F44" s="58"/>
      <c r="G44" s="58"/>
      <c r="H44" s="58"/>
      <c r="I44" s="58"/>
      <c r="J44" s="58"/>
      <c r="K44" s="58"/>
      <c r="L44" s="58"/>
      <c r="M44" s="58"/>
      <c r="N44" s="58"/>
      <c r="O44" s="216">
        <f>ROUNDUP((Tabelle134[[#This Row],[Spalte2]]*1.05)/0.25,0)*0.25</f>
        <v>249.5</v>
      </c>
      <c r="P44" s="58"/>
      <c r="Q44" s="58"/>
      <c r="R44" s="164">
        <f>SUM(Tabelle134[[#This Row],[Spalte3]:[Spalte13]],Tabelle134[[#This Row],[Spalte17]:[Spalte18]])*Tabelle134[[#This Row],[Spalte110]]</f>
        <v>0</v>
      </c>
      <c r="S44" s="216">
        <f>SUM(Tabelle134[[#This Row],[Spalte3]:[Spalte13]])*Tabelle134[[#This Row],[Spalte2]]+SUM(Tabelle134[[#This Row],[Spalte17]:[Spalte18]])*Tabelle134[[#This Row],[Spalte14]]</f>
        <v>0</v>
      </c>
      <c r="T44" s="59" t="s">
        <v>1044</v>
      </c>
      <c r="U44" s="81">
        <v>3.9393868333333333</v>
      </c>
    </row>
    <row r="45" spans="1:21">
      <c r="A45" s="169"/>
      <c r="B45" s="170" t="s">
        <v>1045</v>
      </c>
      <c r="C45" s="134">
        <v>1</v>
      </c>
      <c r="D45" s="223">
        <v>192.5</v>
      </c>
      <c r="E45" s="58"/>
      <c r="F45" s="58"/>
      <c r="G45" s="58"/>
      <c r="H45" s="58"/>
      <c r="I45" s="58"/>
      <c r="J45" s="58"/>
      <c r="K45" s="58"/>
      <c r="L45" s="58"/>
      <c r="M45" s="58"/>
      <c r="N45" s="58"/>
      <c r="O45" s="216">
        <f>ROUNDUP((Tabelle134[[#This Row],[Spalte2]]*1.05)/0.25,0)*0.25</f>
        <v>202.25</v>
      </c>
      <c r="P45" s="58"/>
      <c r="Q45" s="58"/>
      <c r="R45" s="164">
        <f>SUM(Tabelle134[[#This Row],[Spalte3]:[Spalte13]],Tabelle134[[#This Row],[Spalte17]:[Spalte18]])*Tabelle134[[#This Row],[Spalte110]]</f>
        <v>0</v>
      </c>
      <c r="S45" s="216">
        <f>SUM(Tabelle134[[#This Row],[Spalte3]:[Spalte13]])*Tabelle134[[#This Row],[Spalte2]]+SUM(Tabelle134[[#This Row],[Spalte17]:[Spalte18]])*Tabelle134[[#This Row],[Spalte14]]</f>
        <v>0</v>
      </c>
      <c r="T45" s="59" t="s">
        <v>1046</v>
      </c>
      <c r="U45" s="81">
        <v>3.064013566666667</v>
      </c>
    </row>
    <row r="46" spans="1:21">
      <c r="A46" s="169"/>
      <c r="B46" s="170" t="s">
        <v>1047</v>
      </c>
      <c r="C46" s="134">
        <v>1</v>
      </c>
      <c r="D46" s="223">
        <v>167.5</v>
      </c>
      <c r="E46" s="58"/>
      <c r="F46" s="58"/>
      <c r="G46" s="58"/>
      <c r="H46" s="58"/>
      <c r="I46" s="58"/>
      <c r="J46" s="58"/>
      <c r="K46" s="58"/>
      <c r="L46" s="58"/>
      <c r="M46" s="58"/>
      <c r="N46" s="58"/>
      <c r="O46" s="216">
        <f>ROUNDUP((Tabelle134[[#This Row],[Spalte2]]*1.05)/0.25,0)*0.25</f>
        <v>176</v>
      </c>
      <c r="P46" s="58"/>
      <c r="Q46" s="58"/>
      <c r="R46" s="164">
        <f>SUM(Tabelle134[[#This Row],[Spalte3]:[Spalte13]],Tabelle134[[#This Row],[Spalte17]:[Spalte18]])*Tabelle134[[#This Row],[Spalte110]]</f>
        <v>0</v>
      </c>
      <c r="S46" s="216">
        <f>SUM(Tabelle134[[#This Row],[Spalte3]:[Spalte13]])*Tabelle134[[#This Row],[Spalte2]]+SUM(Tabelle134[[#This Row],[Spalte17]:[Spalte18]])*Tabelle134[[#This Row],[Spalte14]]</f>
        <v>0</v>
      </c>
      <c r="T46" s="59" t="s">
        <v>1048</v>
      </c>
      <c r="U46" s="81">
        <v>2.2346471666666665</v>
      </c>
    </row>
    <row r="47" spans="1:21">
      <c r="A47" s="169"/>
      <c r="B47" s="170" t="s">
        <v>1049</v>
      </c>
      <c r="C47" s="134">
        <v>1</v>
      </c>
      <c r="D47" s="223">
        <v>167.5</v>
      </c>
      <c r="E47" s="58"/>
      <c r="F47" s="58"/>
      <c r="G47" s="58"/>
      <c r="H47" s="58"/>
      <c r="I47" s="58"/>
      <c r="J47" s="58"/>
      <c r="K47" s="58"/>
      <c r="L47" s="58"/>
      <c r="M47" s="58"/>
      <c r="N47" s="58"/>
      <c r="O47" s="216">
        <f>ROUNDUP((Tabelle134[[#This Row],[Spalte2]]*1.05)/0.25,0)*0.25</f>
        <v>176</v>
      </c>
      <c r="P47" s="58"/>
      <c r="Q47" s="58"/>
      <c r="R47" s="164">
        <f>SUM(Tabelle134[[#This Row],[Spalte3]:[Spalte13]],Tabelle134[[#This Row],[Spalte17]:[Spalte18]])*Tabelle134[[#This Row],[Spalte110]]</f>
        <v>0</v>
      </c>
      <c r="S47" s="216">
        <f>SUM(Tabelle134[[#This Row],[Spalte3]:[Spalte13]])*Tabelle134[[#This Row],[Spalte2]]+SUM(Tabelle134[[#This Row],[Spalte17]:[Spalte18]])*Tabelle134[[#This Row],[Spalte14]]</f>
        <v>0</v>
      </c>
      <c r="T47" s="59" t="s">
        <v>1050</v>
      </c>
      <c r="U47" s="81">
        <v>2.2576505999999998</v>
      </c>
    </row>
    <row r="48" spans="1:21">
      <c r="A48" s="169"/>
      <c r="B48" s="170" t="s">
        <v>1051</v>
      </c>
      <c r="C48" s="134">
        <v>1</v>
      </c>
      <c r="D48" s="223">
        <v>167.5</v>
      </c>
      <c r="E48" s="58"/>
      <c r="F48" s="58"/>
      <c r="G48" s="58"/>
      <c r="H48" s="58"/>
      <c r="I48" s="58"/>
      <c r="J48" s="58"/>
      <c r="K48" s="58"/>
      <c r="L48" s="58"/>
      <c r="M48" s="58"/>
      <c r="N48" s="58"/>
      <c r="O48" s="216">
        <f>ROUNDUP((Tabelle134[[#This Row],[Spalte2]]*1.05)/0.25,0)*0.25</f>
        <v>176</v>
      </c>
      <c r="P48" s="58"/>
      <c r="Q48" s="58"/>
      <c r="R48" s="164">
        <f>SUM(Tabelle134[[#This Row],[Spalte3]:[Spalte13]],Tabelle134[[#This Row],[Spalte17]:[Spalte18]])*Tabelle134[[#This Row],[Spalte110]]</f>
        <v>0</v>
      </c>
      <c r="S48" s="216">
        <f>SUM(Tabelle134[[#This Row],[Spalte3]:[Spalte13]])*Tabelle134[[#This Row],[Spalte2]]+SUM(Tabelle134[[#This Row],[Spalte17]:[Spalte18]])*Tabelle134[[#This Row],[Spalte14]]</f>
        <v>0</v>
      </c>
      <c r="T48" s="59" t="s">
        <v>1052</v>
      </c>
      <c r="U48" s="81">
        <v>2.3037610333333332</v>
      </c>
    </row>
    <row r="49" spans="1:21">
      <c r="A49" s="169"/>
      <c r="B49" s="170" t="s">
        <v>1053</v>
      </c>
      <c r="C49" s="134">
        <v>1</v>
      </c>
      <c r="D49" s="223">
        <v>165</v>
      </c>
      <c r="E49" s="58"/>
      <c r="F49" s="58"/>
      <c r="G49" s="58"/>
      <c r="H49" s="58"/>
      <c r="I49" s="58"/>
      <c r="J49" s="58"/>
      <c r="K49" s="58"/>
      <c r="L49" s="58"/>
      <c r="M49" s="58"/>
      <c r="N49" s="58"/>
      <c r="O49" s="216">
        <f>ROUNDUP((Tabelle134[[#This Row],[Spalte2]]*1.05)/0.25,0)*0.25</f>
        <v>173.25</v>
      </c>
      <c r="P49" s="58"/>
      <c r="Q49" s="58"/>
      <c r="R49" s="164">
        <f>SUM(Tabelle134[[#This Row],[Spalte3]:[Spalte13]],Tabelle134[[#This Row],[Spalte17]:[Spalte18]])*Tabelle134[[#This Row],[Spalte110]]</f>
        <v>0</v>
      </c>
      <c r="S49" s="216">
        <f>SUM(Tabelle134[[#This Row],[Spalte3]:[Spalte13]])*Tabelle134[[#This Row],[Spalte2]]+SUM(Tabelle134[[#This Row],[Spalte17]:[Spalte18]])*Tabelle134[[#This Row],[Spalte14]]</f>
        <v>0</v>
      </c>
      <c r="T49" s="59" t="s">
        <v>1054</v>
      </c>
      <c r="U49" s="81">
        <v>2.3267644666666665</v>
      </c>
    </row>
    <row r="50" spans="1:21">
      <c r="A50" s="169"/>
      <c r="B50" s="170" t="s">
        <v>1055</v>
      </c>
      <c r="C50" s="134">
        <v>1</v>
      </c>
      <c r="D50" s="223">
        <v>147.5</v>
      </c>
      <c r="E50" s="58"/>
      <c r="F50" s="58"/>
      <c r="G50" s="58"/>
      <c r="H50" s="58"/>
      <c r="I50" s="58"/>
      <c r="J50" s="58"/>
      <c r="K50" s="58"/>
      <c r="L50" s="58"/>
      <c r="M50" s="58"/>
      <c r="N50" s="58"/>
      <c r="O50" s="216">
        <f>ROUNDUP((Tabelle134[[#This Row],[Spalte2]]*1.05)/0.25,0)*0.25</f>
        <v>155</v>
      </c>
      <c r="P50" s="58"/>
      <c r="Q50" s="58"/>
      <c r="R50" s="164">
        <f>SUM(Tabelle134[[#This Row],[Spalte3]:[Spalte13]],Tabelle134[[#This Row],[Spalte17]:[Spalte18]])*Tabelle134[[#This Row],[Spalte110]]</f>
        <v>0</v>
      </c>
      <c r="S50" s="216">
        <f>SUM(Tabelle134[[#This Row],[Spalte3]:[Spalte13]])*Tabelle134[[#This Row],[Spalte2]]+SUM(Tabelle134[[#This Row],[Spalte17]:[Spalte18]])*Tabelle134[[#This Row],[Spalte14]]</f>
        <v>0</v>
      </c>
      <c r="T50" s="59" t="s">
        <v>1056</v>
      </c>
      <c r="U50" s="81">
        <v>1.8199639666666667</v>
      </c>
    </row>
    <row r="51" spans="1:21">
      <c r="A51" s="169"/>
      <c r="B51" s="170" t="s">
        <v>1057</v>
      </c>
      <c r="C51" s="134">
        <v>1</v>
      </c>
      <c r="D51" s="223">
        <v>135</v>
      </c>
      <c r="E51" s="58"/>
      <c r="F51" s="58"/>
      <c r="G51" s="58"/>
      <c r="H51" s="58"/>
      <c r="I51" s="58"/>
      <c r="J51" s="58"/>
      <c r="K51" s="58"/>
      <c r="L51" s="58"/>
      <c r="M51" s="58"/>
      <c r="N51" s="58"/>
      <c r="O51" s="216">
        <f>ROUNDUP((Tabelle134[[#This Row],[Spalte2]]*1.05)/0.25,0)*0.25</f>
        <v>141.75</v>
      </c>
      <c r="P51" s="58"/>
      <c r="Q51" s="58"/>
      <c r="R51" s="164">
        <f>SUM(Tabelle134[[#This Row],[Spalte3]:[Spalte13]],Tabelle134[[#This Row],[Spalte17]:[Spalte18]])*Tabelle134[[#This Row],[Spalte110]]</f>
        <v>0</v>
      </c>
      <c r="S51" s="216">
        <f>SUM(Tabelle134[[#This Row],[Spalte3]:[Spalte13]])*Tabelle134[[#This Row],[Spalte2]]+SUM(Tabelle134[[#This Row],[Spalte17]:[Spalte18]])*Tabelle134[[#This Row],[Spalte14]]</f>
        <v>0</v>
      </c>
      <c r="T51" s="59" t="s">
        <v>1058</v>
      </c>
      <c r="U51" s="81">
        <v>1.6817362333333332</v>
      </c>
    </row>
    <row r="52" spans="1:21">
      <c r="A52" s="169"/>
      <c r="B52" s="170" t="s">
        <v>1059</v>
      </c>
      <c r="C52" s="134">
        <v>1</v>
      </c>
      <c r="D52" s="223">
        <v>127.5</v>
      </c>
      <c r="E52" s="58"/>
      <c r="F52" s="58"/>
      <c r="G52" s="58"/>
      <c r="H52" s="58"/>
      <c r="I52" s="58"/>
      <c r="J52" s="58"/>
      <c r="K52" s="58"/>
      <c r="L52" s="58"/>
      <c r="M52" s="58"/>
      <c r="N52" s="58"/>
      <c r="O52" s="216">
        <f>ROUNDUP((Tabelle134[[#This Row],[Spalte2]]*1.05)/0.25,0)*0.25</f>
        <v>134</v>
      </c>
      <c r="P52" s="58"/>
      <c r="Q52" s="58"/>
      <c r="R52" s="164">
        <f>SUM(Tabelle134[[#This Row],[Spalte3]:[Spalte13]],Tabelle134[[#This Row],[Spalte17]:[Spalte18]])*Tabelle134[[#This Row],[Spalte110]]</f>
        <v>0</v>
      </c>
      <c r="S52" s="216">
        <f>SUM(Tabelle134[[#This Row],[Spalte3]:[Spalte13]])*Tabelle134[[#This Row],[Spalte2]]+SUM(Tabelle134[[#This Row],[Spalte17]:[Spalte18]])*Tabelle134[[#This Row],[Spalte14]]</f>
        <v>0</v>
      </c>
      <c r="T52" s="59" t="s">
        <v>1060</v>
      </c>
      <c r="U52" s="81">
        <v>1.4283877666666667</v>
      </c>
    </row>
    <row r="53" spans="1:21">
      <c r="A53" s="169"/>
      <c r="B53" s="170" t="s">
        <v>1061</v>
      </c>
      <c r="C53" s="134">
        <v>1</v>
      </c>
      <c r="D53" s="223">
        <v>115</v>
      </c>
      <c r="E53" s="58"/>
      <c r="F53" s="58"/>
      <c r="G53" s="58"/>
      <c r="H53" s="58"/>
      <c r="I53" s="58"/>
      <c r="J53" s="58"/>
      <c r="K53" s="58"/>
      <c r="L53" s="58"/>
      <c r="M53" s="58"/>
      <c r="N53" s="58"/>
      <c r="O53" s="216">
        <f>ROUNDUP((Tabelle134[[#This Row],[Spalte2]]*1.05)/0.25,0)*0.25</f>
        <v>120.75</v>
      </c>
      <c r="P53" s="58"/>
      <c r="Q53" s="58"/>
      <c r="R53" s="164">
        <f>SUM(Tabelle134[[#This Row],[Spalte3]:[Spalte13]],Tabelle134[[#This Row],[Spalte17]:[Spalte18]])*Tabelle134[[#This Row],[Spalte110]]</f>
        <v>0</v>
      </c>
      <c r="S53" s="216">
        <f>SUM(Tabelle134[[#This Row],[Spalte3]:[Spalte13]])*Tabelle134[[#This Row],[Spalte2]]+SUM(Tabelle134[[#This Row],[Spalte17]:[Spalte18]])*Tabelle134[[#This Row],[Spalte14]]</f>
        <v>0</v>
      </c>
      <c r="T53" s="59" t="s">
        <v>1062</v>
      </c>
      <c r="U53" s="81">
        <v>1.2440496000000001</v>
      </c>
    </row>
    <row r="54" spans="1:21">
      <c r="A54" s="169"/>
      <c r="B54" s="170" t="s">
        <v>1063</v>
      </c>
      <c r="C54" s="134">
        <v>1</v>
      </c>
      <c r="D54" s="223">
        <v>110</v>
      </c>
      <c r="E54" s="58"/>
      <c r="F54" s="58"/>
      <c r="G54" s="58"/>
      <c r="H54" s="58"/>
      <c r="I54" s="58"/>
      <c r="J54" s="58"/>
      <c r="K54" s="58"/>
      <c r="L54" s="58"/>
      <c r="M54" s="58"/>
      <c r="N54" s="58"/>
      <c r="O54" s="216">
        <f>ROUNDUP((Tabelle134[[#This Row],[Spalte2]]*1.05)/0.25,0)*0.25</f>
        <v>115.5</v>
      </c>
      <c r="P54" s="58"/>
      <c r="Q54" s="58"/>
      <c r="R54" s="164">
        <f>SUM(Tabelle134[[#This Row],[Spalte3]:[Spalte13]],Tabelle134[[#This Row],[Spalte17]:[Spalte18]])*Tabelle134[[#This Row],[Spalte110]]</f>
        <v>0</v>
      </c>
      <c r="S54" s="216">
        <f>SUM(Tabelle134[[#This Row],[Spalte3]:[Spalte13]])*Tabelle134[[#This Row],[Spalte2]]+SUM(Tabelle134[[#This Row],[Spalte17]:[Spalte18]])*Tabelle134[[#This Row],[Spalte14]]</f>
        <v>0</v>
      </c>
      <c r="T54" s="59" t="s">
        <v>1064</v>
      </c>
      <c r="U54" s="81">
        <v>1.1288252999999999</v>
      </c>
    </row>
    <row r="55" spans="1:21">
      <c r="A55" s="169"/>
      <c r="B55" s="170" t="s">
        <v>1065</v>
      </c>
      <c r="C55" s="134">
        <v>1</v>
      </c>
      <c r="D55" s="223">
        <v>292.5</v>
      </c>
      <c r="E55" s="58"/>
      <c r="F55" s="58"/>
      <c r="G55" s="58"/>
      <c r="H55" s="58"/>
      <c r="I55" s="58"/>
      <c r="J55" s="58"/>
      <c r="K55" s="58"/>
      <c r="L55" s="58"/>
      <c r="M55" s="58"/>
      <c r="N55" s="58"/>
      <c r="O55" s="216">
        <f>ROUNDUP((Tabelle134[[#This Row],[Spalte2]]*1.05)/0.25,0)*0.25</f>
        <v>307.25</v>
      </c>
      <c r="P55" s="58"/>
      <c r="Q55" s="58"/>
      <c r="R55" s="164">
        <f>SUM(Tabelle134[[#This Row],[Spalte3]:[Spalte13]],Tabelle134[[#This Row],[Spalte17]:[Spalte18]])*Tabelle134[[#This Row],[Spalte110]]</f>
        <v>0</v>
      </c>
      <c r="S55" s="216">
        <f>SUM(Tabelle134[[#This Row],[Spalte3]:[Spalte13]])*Tabelle134[[#This Row],[Spalte2]]+SUM(Tabelle134[[#This Row],[Spalte17]:[Spalte18]])*Tabelle134[[#This Row],[Spalte14]]</f>
        <v>0</v>
      </c>
      <c r="T55" s="59" t="s">
        <v>1066</v>
      </c>
      <c r="U55" s="81">
        <v>4.2619527333333336</v>
      </c>
    </row>
    <row r="56" spans="1:21">
      <c r="B56" s="158" t="s">
        <v>972</v>
      </c>
      <c r="C56" s="5"/>
      <c r="D56" s="213"/>
      <c r="E56" s="5"/>
      <c r="F56" s="5"/>
      <c r="G56" s="5"/>
      <c r="H56" s="5"/>
      <c r="I56" s="5"/>
      <c r="J56" s="5"/>
      <c r="K56" s="5"/>
      <c r="L56" s="5"/>
      <c r="M56" s="5"/>
      <c r="N56" s="5"/>
      <c r="O56" s="213"/>
      <c r="P56" s="5"/>
      <c r="Q56" s="5"/>
      <c r="R56" s="213"/>
      <c r="S56" s="213"/>
      <c r="T56" s="5"/>
      <c r="U56" s="5"/>
    </row>
    <row r="57" spans="1:21">
      <c r="B57" s="170" t="s">
        <v>973</v>
      </c>
      <c r="C57" s="134">
        <v>10</v>
      </c>
      <c r="D57" s="212">
        <f>SUM(D62:D71)*0.9</f>
        <v>2207.25</v>
      </c>
      <c r="E57" s="58"/>
      <c r="F57" s="58"/>
      <c r="G57" s="58"/>
      <c r="H57" s="58"/>
      <c r="I57" s="58"/>
      <c r="J57" s="58"/>
      <c r="K57" s="58"/>
      <c r="L57" s="58"/>
      <c r="M57" s="58"/>
      <c r="N57" s="58"/>
      <c r="O57" s="216">
        <f>SUBTOTAL(109,O62:O71)</f>
        <v>2576</v>
      </c>
      <c r="P57" s="58"/>
      <c r="Q57" s="58"/>
      <c r="R57" s="164">
        <f>SUM(Tabelle134[[#This Row],[Spalte3]:[Spalte13]],Tabelle134[[#This Row],[Spalte17]:[Spalte18]])*Tabelle134[[#This Row],[Spalte110]]</f>
        <v>0</v>
      </c>
      <c r="S57" s="216">
        <f>SUM(Tabelle134[[#This Row],[Spalte3]:[Spalte13]])*Tabelle134[[#This Row],[Spalte2]]+SUM(Tabelle134[[#This Row],[Spalte17]:[Spalte18]])*Tabelle134[[#This Row],[Spalte14]]</f>
        <v>0</v>
      </c>
      <c r="T57" s="59" t="s">
        <v>1067</v>
      </c>
      <c r="U57" s="81">
        <f>SUBTOTAL(109,U62:U71)</f>
        <v>27.875373866666667</v>
      </c>
    </row>
    <row r="58" spans="1:21">
      <c r="B58" s="170" t="s">
        <v>975</v>
      </c>
      <c r="C58" s="134">
        <v>10</v>
      </c>
      <c r="D58" s="212">
        <f>SUM(D72:D81)*0.9</f>
        <v>1309.5</v>
      </c>
      <c r="E58" s="58"/>
      <c r="F58" s="58"/>
      <c r="G58" s="58"/>
      <c r="H58" s="58"/>
      <c r="I58" s="58"/>
      <c r="J58" s="58"/>
      <c r="K58" s="58"/>
      <c r="L58" s="58"/>
      <c r="M58" s="58"/>
      <c r="N58" s="58"/>
      <c r="O58" s="216">
        <f>SUBTOTAL(109,O72:O81)</f>
        <v>1528.5</v>
      </c>
      <c r="P58" s="58"/>
      <c r="Q58" s="58"/>
      <c r="R58" s="164">
        <f>SUM(Tabelle134[[#This Row],[Spalte3]:[Spalte13]],Tabelle134[[#This Row],[Spalte17]:[Spalte18]])*Tabelle134[[#This Row],[Spalte110]]</f>
        <v>0</v>
      </c>
      <c r="S58" s="216">
        <f>SUM(Tabelle134[[#This Row],[Spalte3]:[Spalte13]])*Tabelle134[[#This Row],[Spalte2]]+SUM(Tabelle134[[#This Row],[Spalte17]:[Spalte18]])*Tabelle134[[#This Row],[Spalte14]]</f>
        <v>0</v>
      </c>
      <c r="T58" s="59" t="s">
        <v>1068</v>
      </c>
      <c r="U58" s="81">
        <f>SUBTOTAL(109,U72:U81)</f>
        <v>14.3181239</v>
      </c>
    </row>
    <row r="59" spans="1:21">
      <c r="B59" s="170" t="s">
        <v>1069</v>
      </c>
      <c r="C59" s="134">
        <v>10</v>
      </c>
      <c r="D59" s="212">
        <f>SUM(D82:D91)*0.9</f>
        <v>2175.75</v>
      </c>
      <c r="E59" s="58"/>
      <c r="F59" s="58"/>
      <c r="G59" s="58"/>
      <c r="H59" s="58"/>
      <c r="I59" s="58"/>
      <c r="J59" s="58"/>
      <c r="K59" s="58"/>
      <c r="L59" s="58"/>
      <c r="M59" s="58"/>
      <c r="N59" s="58"/>
      <c r="O59" s="216">
        <f>SUBTOTAL(109,O82:O91)</f>
        <v>2539.25</v>
      </c>
      <c r="P59" s="58"/>
      <c r="Q59" s="58"/>
      <c r="R59" s="164">
        <f>SUM(Tabelle134[[#This Row],[Spalte3]:[Spalte13]],Tabelle134[[#This Row],[Spalte17]:[Spalte18]])*Tabelle134[[#This Row],[Spalte110]]</f>
        <v>0</v>
      </c>
      <c r="S59" s="216">
        <f>SUM(Tabelle134[[#This Row],[Spalte3]:[Spalte13]])*Tabelle134[[#This Row],[Spalte2]]+SUM(Tabelle134[[#This Row],[Spalte17]:[Spalte18]])*Tabelle134[[#This Row],[Spalte14]]</f>
        <v>0</v>
      </c>
      <c r="T59" s="59" t="s">
        <v>1070</v>
      </c>
      <c r="U59" s="81">
        <f>SUBTOTAL(109,U82:U91)</f>
        <v>25.770000000000003</v>
      </c>
    </row>
    <row r="60" spans="1:21">
      <c r="A60" s="169"/>
      <c r="B60" s="170" t="s">
        <v>1071</v>
      </c>
      <c r="C60" s="134">
        <v>13</v>
      </c>
      <c r="D60" s="212">
        <f>SUM(D92:D104)*0.9</f>
        <v>2589.75</v>
      </c>
      <c r="E60" s="58"/>
      <c r="F60" s="58"/>
      <c r="G60" s="58"/>
      <c r="H60" s="58"/>
      <c r="I60" s="58"/>
      <c r="J60" s="58"/>
      <c r="K60" s="58"/>
      <c r="L60" s="58"/>
      <c r="M60" s="58"/>
      <c r="N60" s="58"/>
      <c r="O60" s="216">
        <f>SUBTOTAL(109,O92:O104)</f>
        <v>3021.75</v>
      </c>
      <c r="P60" s="58"/>
      <c r="Q60" s="58"/>
      <c r="R60" s="164">
        <f>SUM(Tabelle134[[#This Row],[Spalte3]:[Spalte13]],Tabelle134[[#This Row],[Spalte17]:[Spalte18]])*Tabelle134[[#This Row],[Spalte110]]</f>
        <v>0</v>
      </c>
      <c r="S60" s="216">
        <f>SUM(Tabelle134[[#This Row],[Spalte3]:[Spalte13]])*Tabelle134[[#This Row],[Spalte2]]+SUM(Tabelle134[[#This Row],[Spalte17]:[Spalte18]])*Tabelle134[[#This Row],[Spalte14]]</f>
        <v>0</v>
      </c>
      <c r="T60" s="59" t="s">
        <v>1072</v>
      </c>
      <c r="U60" s="81">
        <f>SUBTOTAL(109,U92:U104)</f>
        <v>31.607522666666664</v>
      </c>
    </row>
    <row r="61" spans="1:21">
      <c r="B61" s="4" t="s">
        <v>777</v>
      </c>
      <c r="C61" s="126"/>
      <c r="D61" s="224"/>
      <c r="E61" s="126"/>
      <c r="F61" s="126"/>
      <c r="G61" s="126"/>
      <c r="H61" s="126"/>
      <c r="I61" s="126"/>
      <c r="J61" s="126"/>
      <c r="K61" s="126"/>
      <c r="L61" s="126"/>
      <c r="M61" s="5"/>
      <c r="N61" s="126"/>
      <c r="O61" s="213"/>
      <c r="P61" s="5"/>
      <c r="Q61" s="5"/>
      <c r="R61" s="213"/>
      <c r="S61" s="213"/>
      <c r="T61" s="5"/>
      <c r="U61" s="127"/>
    </row>
    <row r="62" spans="1:21">
      <c r="B62" s="170" t="s">
        <v>981</v>
      </c>
      <c r="C62" s="134">
        <v>1</v>
      </c>
      <c r="D62" s="212">
        <v>182.5</v>
      </c>
      <c r="E62" s="58"/>
      <c r="F62" s="58"/>
      <c r="G62" s="58"/>
      <c r="H62" s="58"/>
      <c r="I62" s="58"/>
      <c r="J62" s="58"/>
      <c r="K62" s="58"/>
      <c r="L62" s="58"/>
      <c r="M62" s="58"/>
      <c r="N62" s="58"/>
      <c r="O62" s="216">
        <f>ROUNDUP((Tabelle134[[#This Row],[Spalte2]]*1.05)/0.25,0)*0.25</f>
        <v>191.75</v>
      </c>
      <c r="P62" s="58"/>
      <c r="Q62" s="58"/>
      <c r="R62" s="164">
        <f>SUM(Tabelle134[[#This Row],[Spalte3]:[Spalte13]],Tabelle134[[#This Row],[Spalte17]:[Spalte18]])*Tabelle134[[#This Row],[Spalte110]]</f>
        <v>0</v>
      </c>
      <c r="S62" s="216">
        <f>SUM(Tabelle134[[#This Row],[Spalte3]:[Spalte13]])*Tabelle134[[#This Row],[Spalte2]]+SUM(Tabelle134[[#This Row],[Spalte17]:[Spalte18]])*Tabelle134[[#This Row],[Spalte14]]</f>
        <v>0</v>
      </c>
      <c r="T62" s="59" t="s">
        <v>1073</v>
      </c>
      <c r="U62" s="81">
        <v>1.9121848333333333</v>
      </c>
    </row>
    <row r="63" spans="1:21">
      <c r="B63" s="170" t="s">
        <v>983</v>
      </c>
      <c r="C63" s="134">
        <v>1</v>
      </c>
      <c r="D63" s="212">
        <v>220</v>
      </c>
      <c r="E63" s="58"/>
      <c r="F63" s="131"/>
      <c r="G63" s="58"/>
      <c r="H63" s="58"/>
      <c r="I63" s="58"/>
      <c r="J63" s="58"/>
      <c r="K63" s="58"/>
      <c r="L63" s="58"/>
      <c r="M63" s="58"/>
      <c r="N63" s="58"/>
      <c r="O63" s="216">
        <f>ROUNDUP((Tabelle134[[#This Row],[Spalte2]]*1.05)/0.25,0)*0.25</f>
        <v>231</v>
      </c>
      <c r="P63" s="58"/>
      <c r="Q63" s="58"/>
      <c r="R63" s="164">
        <f>SUM(Tabelle134[[#This Row],[Spalte3]:[Spalte13]],Tabelle134[[#This Row],[Spalte17]:[Spalte18]])*Tabelle134[[#This Row],[Spalte110]]</f>
        <v>0</v>
      </c>
      <c r="S63" s="216">
        <f>SUM(Tabelle134[[#This Row],[Spalte3]:[Spalte13]])*Tabelle134[[#This Row],[Spalte2]]+SUM(Tabelle134[[#This Row],[Spalte17]:[Spalte18]])*Tabelle134[[#This Row],[Spalte14]]</f>
        <v>0</v>
      </c>
      <c r="T63" s="59" t="s">
        <v>1074</v>
      </c>
      <c r="U63" s="81">
        <v>2.3383179666666667</v>
      </c>
    </row>
    <row r="64" spans="1:21">
      <c r="B64" s="170" t="s">
        <v>985</v>
      </c>
      <c r="C64" s="134">
        <v>1</v>
      </c>
      <c r="D64" s="212">
        <v>197.5</v>
      </c>
      <c r="E64" s="58"/>
      <c r="F64" s="58"/>
      <c r="G64" s="58"/>
      <c r="H64" s="58"/>
      <c r="I64" s="58"/>
      <c r="J64" s="58"/>
      <c r="K64" s="58"/>
      <c r="L64" s="58"/>
      <c r="M64" s="58"/>
      <c r="N64" s="58"/>
      <c r="O64" s="216">
        <f>ROUNDUP((Tabelle134[[#This Row],[Spalte2]]*1.05)/0.25,0)*0.25</f>
        <v>207.5</v>
      </c>
      <c r="P64" s="58"/>
      <c r="Q64" s="58"/>
      <c r="R64" s="164">
        <f>SUM(Tabelle134[[#This Row],[Spalte3]:[Spalte13]],Tabelle134[[#This Row],[Spalte17]:[Spalte18]])*Tabelle134[[#This Row],[Spalte110]]</f>
        <v>0</v>
      </c>
      <c r="S64" s="216">
        <f>SUM(Tabelle134[[#This Row],[Spalte3]:[Spalte13]])*Tabelle134[[#This Row],[Spalte2]]+SUM(Tabelle134[[#This Row],[Spalte17]:[Spalte18]])*Tabelle134[[#This Row],[Spalte14]]</f>
        <v>0</v>
      </c>
      <c r="T64" s="59" t="s">
        <v>1075</v>
      </c>
      <c r="U64" s="81">
        <v>2.2000902333333334</v>
      </c>
    </row>
    <row r="65" spans="2:21">
      <c r="B65" s="170" t="s">
        <v>987</v>
      </c>
      <c r="C65" s="134">
        <v>1</v>
      </c>
      <c r="D65" s="212">
        <v>187.5</v>
      </c>
      <c r="E65" s="58"/>
      <c r="F65" s="58"/>
      <c r="G65" s="58"/>
      <c r="H65" s="58"/>
      <c r="I65" s="58"/>
      <c r="J65" s="58"/>
      <c r="K65" s="58"/>
      <c r="L65" s="58"/>
      <c r="M65" s="58"/>
      <c r="N65" s="58"/>
      <c r="O65" s="216">
        <f>ROUNDUP((Tabelle134[[#This Row],[Spalte2]]*1.05)/0.25,0)*0.25</f>
        <v>197</v>
      </c>
      <c r="P65" s="58"/>
      <c r="Q65" s="58"/>
      <c r="R65" s="164">
        <f>SUM(Tabelle134[[#This Row],[Spalte3]:[Spalte13]],Tabelle134[[#This Row],[Spalte17]:[Spalte18]])*Tabelle134[[#This Row],[Spalte110]]</f>
        <v>0</v>
      </c>
      <c r="S65" s="216">
        <f>SUM(Tabelle134[[#This Row],[Spalte3]:[Spalte13]])*Tabelle134[[#This Row],[Spalte2]]+SUM(Tabelle134[[#This Row],[Spalte17]:[Spalte18]])*Tabelle134[[#This Row],[Spalte14]]</f>
        <v>0</v>
      </c>
      <c r="T65" s="59" t="s">
        <v>1076</v>
      </c>
      <c r="U65" s="81">
        <v>2.0043021333333333</v>
      </c>
    </row>
    <row r="66" spans="2:21">
      <c r="B66" s="170" t="s">
        <v>989</v>
      </c>
      <c r="C66" s="134">
        <v>1</v>
      </c>
      <c r="D66" s="212">
        <v>235</v>
      </c>
      <c r="E66" s="58"/>
      <c r="F66" s="58"/>
      <c r="G66" s="58"/>
      <c r="H66" s="58"/>
      <c r="I66" s="58"/>
      <c r="J66" s="58"/>
      <c r="K66" s="58"/>
      <c r="L66" s="58"/>
      <c r="M66" s="58"/>
      <c r="N66" s="58"/>
      <c r="O66" s="216">
        <f>ROUNDUP((Tabelle134[[#This Row],[Spalte2]]*1.05)/0.25,0)*0.25</f>
        <v>246.75</v>
      </c>
      <c r="P66" s="58"/>
      <c r="Q66" s="58"/>
      <c r="R66" s="164">
        <f>SUM(Tabelle134[[#This Row],[Spalte3]:[Spalte13]],Tabelle134[[#This Row],[Spalte17]:[Spalte18]])*Tabelle134[[#This Row],[Spalte110]]</f>
        <v>0</v>
      </c>
      <c r="S66" s="216">
        <f>SUM(Tabelle134[[#This Row],[Spalte3]:[Spalte13]])*Tabelle134[[#This Row],[Spalte2]]+SUM(Tabelle134[[#This Row],[Spalte17]:[Spalte18]])*Tabelle134[[#This Row],[Spalte14]]</f>
        <v>0</v>
      </c>
      <c r="T66" s="59" t="s">
        <v>1077</v>
      </c>
      <c r="U66" s="81">
        <v>2.5341060666666668</v>
      </c>
    </row>
    <row r="67" spans="2:21">
      <c r="B67" s="170" t="s">
        <v>991</v>
      </c>
      <c r="C67" s="134">
        <v>1</v>
      </c>
      <c r="D67" s="212">
        <v>235</v>
      </c>
      <c r="E67" s="58"/>
      <c r="F67" s="58"/>
      <c r="G67" s="58"/>
      <c r="H67" s="58"/>
      <c r="I67" s="58"/>
      <c r="J67" s="58"/>
      <c r="K67" s="58"/>
      <c r="L67" s="58"/>
      <c r="M67" s="58"/>
      <c r="N67" s="58"/>
      <c r="O67" s="216">
        <f>ROUNDUP((Tabelle134[[#This Row],[Spalte2]]*1.05)/0.25,0)*0.25</f>
        <v>246.75</v>
      </c>
      <c r="P67" s="58"/>
      <c r="Q67" s="58"/>
      <c r="R67" s="164">
        <f>SUM(Tabelle134[[#This Row],[Spalte3]:[Spalte13]],Tabelle134[[#This Row],[Spalte17]:[Spalte18]])*Tabelle134[[#This Row],[Spalte110]]</f>
        <v>0</v>
      </c>
      <c r="S67" s="216">
        <f>SUM(Tabelle134[[#This Row],[Spalte3]:[Spalte13]])*Tabelle134[[#This Row],[Spalte2]]+SUM(Tabelle134[[#This Row],[Spalte17]:[Spalte18]])*Tabelle134[[#This Row],[Spalte14]]</f>
        <v>0</v>
      </c>
      <c r="T67" s="59" t="s">
        <v>1078</v>
      </c>
      <c r="U67" s="81">
        <v>2.603219933333333</v>
      </c>
    </row>
    <row r="68" spans="2:21">
      <c r="B68" s="170" t="s">
        <v>993</v>
      </c>
      <c r="C68" s="134">
        <v>1</v>
      </c>
      <c r="D68" s="212">
        <v>272.5</v>
      </c>
      <c r="E68" s="58"/>
      <c r="F68" s="58"/>
      <c r="G68" s="58"/>
      <c r="H68" s="58"/>
      <c r="I68" s="58"/>
      <c r="J68" s="58"/>
      <c r="K68" s="58"/>
      <c r="L68" s="58"/>
      <c r="M68" s="58"/>
      <c r="N68" s="58"/>
      <c r="O68" s="216">
        <f>ROUNDUP((Tabelle134[[#This Row],[Spalte2]]*1.05)/0.25,0)*0.25</f>
        <v>286.25</v>
      </c>
      <c r="P68" s="58"/>
      <c r="Q68" s="58"/>
      <c r="R68" s="164">
        <f>SUM(Tabelle134[[#This Row],[Spalte3]:[Spalte13]],Tabelle134[[#This Row],[Spalte17]:[Spalte18]])*Tabelle134[[#This Row],[Spalte110]]</f>
        <v>0</v>
      </c>
      <c r="S68" s="216">
        <f>SUM(Tabelle134[[#This Row],[Spalte3]:[Spalte13]])*Tabelle134[[#This Row],[Spalte2]]+SUM(Tabelle134[[#This Row],[Spalte17]:[Spalte18]])*Tabelle134[[#This Row],[Spalte14]]</f>
        <v>0</v>
      </c>
      <c r="T68" s="59" t="s">
        <v>1079</v>
      </c>
      <c r="U68" s="81">
        <v>3.3173620333333331</v>
      </c>
    </row>
    <row r="69" spans="2:21">
      <c r="B69" s="170" t="s">
        <v>995</v>
      </c>
      <c r="C69" s="134">
        <v>1</v>
      </c>
      <c r="D69" s="212">
        <v>237.5</v>
      </c>
      <c r="E69" s="58"/>
      <c r="F69" s="58"/>
      <c r="G69" s="58"/>
      <c r="H69" s="58"/>
      <c r="I69" s="58"/>
      <c r="J69" s="58"/>
      <c r="K69" s="58"/>
      <c r="L69" s="58"/>
      <c r="M69" s="58"/>
      <c r="N69" s="58"/>
      <c r="O69" s="216">
        <f>ROUNDUP((Tabelle134[[#This Row],[Spalte2]]*1.05)/0.25,0)*0.25</f>
        <v>249.5</v>
      </c>
      <c r="P69" s="58"/>
      <c r="Q69" s="58"/>
      <c r="R69" s="164">
        <f>SUM(Tabelle134[[#This Row],[Spalte3]:[Spalte13]],Tabelle134[[#This Row],[Spalte17]:[Spalte18]])*Tabelle134[[#This Row],[Spalte110]]</f>
        <v>0</v>
      </c>
      <c r="S69" s="216">
        <f>SUM(Tabelle134[[#This Row],[Spalte3]:[Spalte13]])*Tabelle134[[#This Row],[Spalte2]]+SUM(Tabelle134[[#This Row],[Spalte17]:[Spalte18]])*Tabelle134[[#This Row],[Spalte14]]</f>
        <v>0</v>
      </c>
      <c r="T69" s="59" t="s">
        <v>1080</v>
      </c>
      <c r="U69" s="81">
        <v>2.603219933333333</v>
      </c>
    </row>
    <row r="70" spans="2:21">
      <c r="B70" s="170" t="s">
        <v>997</v>
      </c>
      <c r="C70" s="134">
        <v>1</v>
      </c>
      <c r="D70" s="212">
        <v>302.5</v>
      </c>
      <c r="E70" s="58"/>
      <c r="F70" s="58"/>
      <c r="G70" s="58"/>
      <c r="H70" s="58"/>
      <c r="I70" s="58"/>
      <c r="J70" s="58"/>
      <c r="K70" s="58"/>
      <c r="L70" s="58"/>
      <c r="M70" s="58"/>
      <c r="N70" s="58"/>
      <c r="O70" s="216">
        <f>ROUNDUP((Tabelle134[[#This Row],[Spalte2]]*1.05)/0.25,0)*0.25</f>
        <v>317.75</v>
      </c>
      <c r="P70" s="58"/>
      <c r="Q70" s="58"/>
      <c r="R70" s="164">
        <f>SUM(Tabelle134[[#This Row],[Spalte3]:[Spalte13]],Tabelle134[[#This Row],[Spalte17]:[Spalte18]])*Tabelle134[[#This Row],[Spalte110]]</f>
        <v>0</v>
      </c>
      <c r="S70" s="216">
        <f>SUM(Tabelle134[[#This Row],[Spalte3]:[Spalte13]])*Tabelle134[[#This Row],[Spalte2]]+SUM(Tabelle134[[#This Row],[Spalte17]:[Spalte18]])*Tabelle134[[#This Row],[Spalte14]]</f>
        <v>0</v>
      </c>
      <c r="T70" s="59" t="s">
        <v>1081</v>
      </c>
      <c r="U70" s="81">
        <v>3.8127126000000002</v>
      </c>
    </row>
    <row r="71" spans="2:21">
      <c r="B71" s="170" t="s">
        <v>999</v>
      </c>
      <c r="C71" s="134">
        <v>1</v>
      </c>
      <c r="D71" s="212">
        <v>382.5</v>
      </c>
      <c r="E71" s="58"/>
      <c r="F71" s="58"/>
      <c r="G71" s="58"/>
      <c r="H71" s="58"/>
      <c r="I71" s="58"/>
      <c r="J71" s="58"/>
      <c r="K71" s="58"/>
      <c r="L71" s="58"/>
      <c r="M71" s="58"/>
      <c r="N71" s="58"/>
      <c r="O71" s="216">
        <f>ROUNDUP((Tabelle134[[#This Row],[Spalte2]]*1.05)/0.25,0)*0.25</f>
        <v>401.75</v>
      </c>
      <c r="P71" s="58"/>
      <c r="Q71" s="58"/>
      <c r="R71" s="164">
        <f>SUM(Tabelle134[[#This Row],[Spalte3]:[Spalte13]],Tabelle134[[#This Row],[Spalte17]:[Spalte18]])*Tabelle134[[#This Row],[Spalte110]]</f>
        <v>0</v>
      </c>
      <c r="S71" s="216">
        <f>SUM(Tabelle134[[#This Row],[Spalte3]:[Spalte13]])*Tabelle134[[#This Row],[Spalte2]]+SUM(Tabelle134[[#This Row],[Spalte17]:[Spalte18]])*Tabelle134[[#This Row],[Spalte14]]</f>
        <v>0</v>
      </c>
      <c r="T71" s="59" t="s">
        <v>1082</v>
      </c>
      <c r="U71" s="81">
        <v>4.5498581333333332</v>
      </c>
    </row>
    <row r="72" spans="2:21">
      <c r="B72" s="170" t="s">
        <v>1001</v>
      </c>
      <c r="C72" s="134">
        <v>1</v>
      </c>
      <c r="D72" s="212">
        <v>155</v>
      </c>
      <c r="E72" s="58"/>
      <c r="F72" s="58"/>
      <c r="G72" s="58"/>
      <c r="H72" s="58"/>
      <c r="I72" s="58"/>
      <c r="J72" s="58"/>
      <c r="K72" s="58"/>
      <c r="L72" s="58"/>
      <c r="M72" s="58"/>
      <c r="N72" s="58"/>
      <c r="O72" s="216">
        <f>ROUNDUP((Tabelle134[[#This Row],[Spalte2]]*1.05)/0.25,0)*0.25</f>
        <v>162.75</v>
      </c>
      <c r="P72" s="58"/>
      <c r="Q72" s="58"/>
      <c r="R72" s="164">
        <f>SUM(Tabelle134[[#This Row],[Spalte3]:[Spalte13]],Tabelle134[[#This Row],[Spalte17]:[Spalte18]])*Tabelle134[[#This Row],[Spalte110]]</f>
        <v>0</v>
      </c>
      <c r="S72" s="216">
        <f>SUM(Tabelle134[[#This Row],[Spalte3]:[Spalte13]])*Tabelle134[[#This Row],[Spalte2]]+SUM(Tabelle134[[#This Row],[Spalte17]:[Spalte18]])*Tabelle134[[#This Row],[Spalte14]]</f>
        <v>0</v>
      </c>
      <c r="T72" s="59" t="s">
        <v>1083</v>
      </c>
      <c r="U72" s="81">
        <v>1.6126223666666666</v>
      </c>
    </row>
    <row r="73" spans="2:21">
      <c r="B73" s="170" t="s">
        <v>1003</v>
      </c>
      <c r="C73" s="134">
        <v>1</v>
      </c>
      <c r="D73" s="212">
        <v>137.5</v>
      </c>
      <c r="E73" s="58"/>
      <c r="F73" s="58"/>
      <c r="G73" s="58"/>
      <c r="H73" s="58"/>
      <c r="I73" s="58"/>
      <c r="J73" s="58"/>
      <c r="K73" s="58"/>
      <c r="L73" s="58"/>
      <c r="M73" s="58"/>
      <c r="N73" s="58"/>
      <c r="O73" s="216">
        <f>ROUNDUP((Tabelle134[[#This Row],[Spalte2]]*1.05)/0.25,0)*0.25</f>
        <v>144.5</v>
      </c>
      <c r="P73" s="58"/>
      <c r="Q73" s="58"/>
      <c r="R73" s="164">
        <f>SUM(Tabelle134[[#This Row],[Spalte3]:[Spalte13]],Tabelle134[[#This Row],[Spalte17]:[Spalte18]])*Tabelle134[[#This Row],[Spalte110]]</f>
        <v>0</v>
      </c>
      <c r="S73" s="216">
        <f>SUM(Tabelle134[[#This Row],[Spalte3]:[Spalte13]])*Tabelle134[[#This Row],[Spalte2]]+SUM(Tabelle134[[#This Row],[Spalte17]:[Spalte18]])*Tabelle134[[#This Row],[Spalte14]]</f>
        <v>0</v>
      </c>
      <c r="T73" s="59" t="s">
        <v>1084</v>
      </c>
      <c r="U73" s="81">
        <v>1.2901600333333334</v>
      </c>
    </row>
    <row r="74" spans="2:21">
      <c r="B74" s="170" t="s">
        <v>1005</v>
      </c>
      <c r="C74" s="134">
        <v>1</v>
      </c>
      <c r="D74" s="212">
        <v>142.5</v>
      </c>
      <c r="E74" s="58"/>
      <c r="F74" s="58"/>
      <c r="G74" s="58"/>
      <c r="H74" s="58"/>
      <c r="I74" s="58"/>
      <c r="J74" s="58"/>
      <c r="K74" s="58"/>
      <c r="L74" s="58"/>
      <c r="M74" s="58"/>
      <c r="N74" s="58"/>
      <c r="O74" s="216">
        <f>ROUNDUP((Tabelle134[[#This Row],[Spalte2]]*1.05)/0.25,0)*0.25</f>
        <v>149.75</v>
      </c>
      <c r="P74" s="58"/>
      <c r="Q74" s="58"/>
      <c r="R74" s="164">
        <f>SUM(Tabelle134[[#This Row],[Spalte3]:[Spalte13]],Tabelle134[[#This Row],[Spalte17]:[Spalte18]])*Tabelle134[[#This Row],[Spalte110]]</f>
        <v>0</v>
      </c>
      <c r="S74" s="216">
        <f>SUM(Tabelle134[[#This Row],[Spalte3]:[Spalte13]])*Tabelle134[[#This Row],[Spalte2]]+SUM(Tabelle134[[#This Row],[Spalte17]:[Spalte18]])*Tabelle134[[#This Row],[Spalte14]]</f>
        <v>0</v>
      </c>
      <c r="T74" s="59" t="s">
        <v>1085</v>
      </c>
      <c r="U74" s="81">
        <v>1.3707238333333334</v>
      </c>
    </row>
    <row r="75" spans="2:21">
      <c r="B75" s="170" t="s">
        <v>1007</v>
      </c>
      <c r="C75" s="134">
        <v>1</v>
      </c>
      <c r="D75" s="212">
        <v>140</v>
      </c>
      <c r="E75" s="58"/>
      <c r="F75" s="58"/>
      <c r="G75" s="58"/>
      <c r="H75" s="58"/>
      <c r="I75" s="58"/>
      <c r="J75" s="58"/>
      <c r="K75" s="58"/>
      <c r="L75" s="58"/>
      <c r="M75" s="58"/>
      <c r="N75" s="58"/>
      <c r="O75" s="216">
        <f>ROUNDUP((Tabelle134[[#This Row],[Spalte2]]*1.05)/0.25,0)*0.25</f>
        <v>147</v>
      </c>
      <c r="P75" s="58"/>
      <c r="Q75" s="58"/>
      <c r="R75" s="164">
        <f>SUM(Tabelle134[[#This Row],[Spalte3]:[Spalte13]],Tabelle134[[#This Row],[Spalte17]:[Spalte18]])*Tabelle134[[#This Row],[Spalte110]]</f>
        <v>0</v>
      </c>
      <c r="S75" s="216">
        <f>SUM(Tabelle134[[#This Row],[Spalte3]:[Spalte13]])*Tabelle134[[#This Row],[Spalte2]]+SUM(Tabelle134[[#This Row],[Spalte17]:[Spalte18]])*Tabelle134[[#This Row],[Spalte14]]</f>
        <v>0</v>
      </c>
      <c r="T75" s="59" t="s">
        <v>1086</v>
      </c>
      <c r="U75" s="81">
        <v>1.3361668999999998</v>
      </c>
    </row>
    <row r="76" spans="2:21">
      <c r="B76" s="170" t="s">
        <v>1009</v>
      </c>
      <c r="C76" s="134">
        <v>1</v>
      </c>
      <c r="D76" s="212">
        <v>137.5</v>
      </c>
      <c r="E76" s="58"/>
      <c r="F76" s="58"/>
      <c r="G76" s="58"/>
      <c r="H76" s="58"/>
      <c r="I76" s="58"/>
      <c r="J76" s="58"/>
      <c r="K76" s="58"/>
      <c r="L76" s="58"/>
      <c r="M76" s="58"/>
      <c r="N76" s="58"/>
      <c r="O76" s="216">
        <f>ROUNDUP((Tabelle134[[#This Row],[Spalte2]]*1.05)/0.25,0)*0.25</f>
        <v>144.5</v>
      </c>
      <c r="P76" s="58"/>
      <c r="Q76" s="58"/>
      <c r="R76" s="164">
        <f>SUM(Tabelle134[[#This Row],[Spalte3]:[Spalte13]],Tabelle134[[#This Row],[Spalte17]:[Spalte18]])*Tabelle134[[#This Row],[Spalte110]]</f>
        <v>0</v>
      </c>
      <c r="S76" s="216">
        <f>SUM(Tabelle134[[#This Row],[Spalte3]:[Spalte13]])*Tabelle134[[#This Row],[Spalte2]]+SUM(Tabelle134[[#This Row],[Spalte17]:[Spalte18]])*Tabelle134[[#This Row],[Spalte14]]</f>
        <v>0</v>
      </c>
      <c r="T76" s="59" t="s">
        <v>1087</v>
      </c>
      <c r="U76" s="81">
        <v>1.2901600333333334</v>
      </c>
    </row>
    <row r="77" spans="2:21">
      <c r="B77" s="170" t="s">
        <v>1011</v>
      </c>
      <c r="C77" s="134">
        <v>1</v>
      </c>
      <c r="D77" s="212">
        <v>145</v>
      </c>
      <c r="E77" s="58"/>
      <c r="F77" s="58"/>
      <c r="G77" s="58"/>
      <c r="H77" s="58"/>
      <c r="I77" s="58"/>
      <c r="J77" s="58"/>
      <c r="K77" s="58"/>
      <c r="L77" s="58"/>
      <c r="M77" s="58"/>
      <c r="N77" s="58"/>
      <c r="O77" s="216">
        <f>ROUNDUP((Tabelle134[[#This Row],[Spalte2]]*1.05)/0.25,0)*0.25</f>
        <v>152.25</v>
      </c>
      <c r="P77" s="58"/>
      <c r="Q77" s="58"/>
      <c r="R77" s="164">
        <f>SUM(Tabelle134[[#This Row],[Spalte3]:[Spalte13]],Tabelle134[[#This Row],[Spalte17]:[Spalte18]])*Tabelle134[[#This Row],[Spalte110]]</f>
        <v>0</v>
      </c>
      <c r="S77" s="216">
        <f>SUM(Tabelle134[[#This Row],[Spalte3]:[Spalte13]])*Tabelle134[[#This Row],[Spalte2]]+SUM(Tabelle134[[#This Row],[Spalte17]:[Spalte18]])*Tabelle134[[#This Row],[Spalte14]]</f>
        <v>0</v>
      </c>
      <c r="T77" s="59" t="s">
        <v>1088</v>
      </c>
      <c r="U77" s="81">
        <v>1.4168342666666667</v>
      </c>
    </row>
    <row r="78" spans="2:21">
      <c r="B78" s="170" t="s">
        <v>1013</v>
      </c>
      <c r="C78" s="134">
        <v>1</v>
      </c>
      <c r="D78" s="212">
        <v>157.5</v>
      </c>
      <c r="E78" s="58"/>
      <c r="F78" s="58"/>
      <c r="G78" s="58"/>
      <c r="H78" s="58"/>
      <c r="I78" s="58"/>
      <c r="J78" s="58"/>
      <c r="K78" s="58"/>
      <c r="L78" s="58"/>
      <c r="M78" s="58"/>
      <c r="N78" s="58"/>
      <c r="O78" s="216">
        <f>ROUNDUP((Tabelle134[[#This Row],[Spalte2]]*1.05)/0.25,0)*0.25</f>
        <v>165.5</v>
      </c>
      <c r="P78" s="58"/>
      <c r="Q78" s="58"/>
      <c r="R78" s="164">
        <f>SUM(Tabelle134[[#This Row],[Spalte3]:[Spalte13]],Tabelle134[[#This Row],[Spalte17]:[Spalte18]])*Tabelle134[[#This Row],[Spalte110]]</f>
        <v>0</v>
      </c>
      <c r="S78" s="216">
        <f>SUM(Tabelle134[[#This Row],[Spalte3]:[Spalte13]])*Tabelle134[[#This Row],[Spalte2]]+SUM(Tabelle134[[#This Row],[Spalte17]:[Spalte18]])*Tabelle134[[#This Row],[Spalte14]]</f>
        <v>0</v>
      </c>
      <c r="T78" s="59" t="s">
        <v>1089</v>
      </c>
      <c r="U78" s="81">
        <v>1.6702862999999999</v>
      </c>
    </row>
    <row r="79" spans="2:21">
      <c r="B79" s="170" t="s">
        <v>1015</v>
      </c>
      <c r="C79" s="134">
        <v>1</v>
      </c>
      <c r="D79" s="212">
        <v>147.5</v>
      </c>
      <c r="E79" s="58"/>
      <c r="F79" s="58"/>
      <c r="G79" s="58"/>
      <c r="H79" s="58"/>
      <c r="I79" s="58"/>
      <c r="J79" s="58"/>
      <c r="K79" s="58"/>
      <c r="L79" s="58"/>
      <c r="M79" s="58"/>
      <c r="N79" s="58"/>
      <c r="O79" s="216">
        <f>ROUNDUP((Tabelle134[[#This Row],[Spalte2]]*1.05)/0.25,0)*0.25</f>
        <v>155</v>
      </c>
      <c r="P79" s="58"/>
      <c r="Q79" s="58"/>
      <c r="R79" s="164">
        <f>SUM(Tabelle134[[#This Row],[Spalte3]:[Spalte13]],Tabelle134[[#This Row],[Spalte17]:[Spalte18]])*Tabelle134[[#This Row],[Spalte110]]</f>
        <v>0</v>
      </c>
      <c r="S79" s="216">
        <f>SUM(Tabelle134[[#This Row],[Spalte3]:[Spalte13]])*Tabelle134[[#This Row],[Spalte2]]+SUM(Tabelle134[[#This Row],[Spalte17]:[Spalte18]])*Tabelle134[[#This Row],[Spalte14]]</f>
        <v>0</v>
      </c>
      <c r="T79" s="59" t="s">
        <v>1090</v>
      </c>
      <c r="U79" s="81">
        <v>1.4629447</v>
      </c>
    </row>
    <row r="80" spans="2:21">
      <c r="B80" s="170" t="s">
        <v>1017</v>
      </c>
      <c r="C80" s="134">
        <v>1</v>
      </c>
      <c r="D80" s="212">
        <v>147.5</v>
      </c>
      <c r="E80" s="58"/>
      <c r="F80" s="58"/>
      <c r="G80" s="58"/>
      <c r="H80" s="58"/>
      <c r="I80" s="58"/>
      <c r="J80" s="58"/>
      <c r="K80" s="58"/>
      <c r="L80" s="58"/>
      <c r="M80" s="58"/>
      <c r="N80" s="58"/>
      <c r="O80" s="216">
        <f>ROUNDUP((Tabelle134[[#This Row],[Spalte2]]*1.05)/0.25,0)*0.25</f>
        <v>155</v>
      </c>
      <c r="P80" s="58"/>
      <c r="Q80" s="58"/>
      <c r="R80" s="164">
        <f>SUM(Tabelle134[[#This Row],[Spalte3]:[Spalte13]],Tabelle134[[#This Row],[Spalte17]:[Spalte18]])*Tabelle134[[#This Row],[Spalte110]]</f>
        <v>0</v>
      </c>
      <c r="S80" s="216">
        <f>SUM(Tabelle134[[#This Row],[Spalte3]:[Spalte13]])*Tabelle134[[#This Row],[Spalte2]]+SUM(Tabelle134[[#This Row],[Spalte17]:[Spalte18]])*Tabelle134[[#This Row],[Spalte14]]</f>
        <v>0</v>
      </c>
      <c r="T80" s="59" t="s">
        <v>1091</v>
      </c>
      <c r="U80" s="81">
        <v>1.4743946333333333</v>
      </c>
    </row>
    <row r="81" spans="1:21">
      <c r="B81" s="170" t="s">
        <v>1019</v>
      </c>
      <c r="C81" s="134">
        <v>1</v>
      </c>
      <c r="D81" s="212">
        <v>145</v>
      </c>
      <c r="E81" s="58"/>
      <c r="F81" s="58"/>
      <c r="G81" s="58"/>
      <c r="H81" s="58"/>
      <c r="I81" s="58"/>
      <c r="J81" s="58"/>
      <c r="K81" s="58"/>
      <c r="L81" s="58"/>
      <c r="M81" s="58"/>
      <c r="N81" s="58"/>
      <c r="O81" s="216">
        <f>ROUNDUP((Tabelle134[[#This Row],[Spalte2]]*1.05)/0.25,0)*0.25</f>
        <v>152.25</v>
      </c>
      <c r="P81" s="58"/>
      <c r="Q81" s="58"/>
      <c r="R81" s="164">
        <f>SUM(Tabelle134[[#This Row],[Spalte3]:[Spalte13]],Tabelle134[[#This Row],[Spalte17]:[Spalte18]])*Tabelle134[[#This Row],[Spalte110]]</f>
        <v>0</v>
      </c>
      <c r="S81" s="216">
        <f>SUM(Tabelle134[[#This Row],[Spalte3]:[Spalte13]])*Tabelle134[[#This Row],[Spalte2]]+SUM(Tabelle134[[#This Row],[Spalte17]:[Spalte18]])*Tabelle134[[#This Row],[Spalte14]]</f>
        <v>0</v>
      </c>
      <c r="T81" s="59" t="s">
        <v>1092</v>
      </c>
      <c r="U81" s="81">
        <v>1.3938308333333334</v>
      </c>
    </row>
    <row r="82" spans="1:21">
      <c r="B82" s="170" t="s">
        <v>1021</v>
      </c>
      <c r="C82" s="134">
        <v>1</v>
      </c>
      <c r="D82" s="212">
        <v>222.5</v>
      </c>
      <c r="E82" s="58"/>
      <c r="F82" s="58"/>
      <c r="G82" s="58"/>
      <c r="H82" s="58"/>
      <c r="I82" s="58"/>
      <c r="J82" s="58"/>
      <c r="K82" s="58"/>
      <c r="L82" s="58"/>
      <c r="M82" s="58"/>
      <c r="N82" s="58"/>
      <c r="O82" s="216">
        <f>ROUNDUP((Tabelle134[[#This Row],[Spalte2]]*1.05)/0.25,0)*0.25</f>
        <v>233.75</v>
      </c>
      <c r="P82" s="58"/>
      <c r="Q82" s="58"/>
      <c r="R82" s="164">
        <f>SUM(Tabelle134[[#This Row],[Spalte3]:[Spalte13]],Tabelle134[[#This Row],[Spalte17]:[Spalte18]])*Tabelle134[[#This Row],[Spalte110]]</f>
        <v>0</v>
      </c>
      <c r="S82" s="216">
        <f>SUM(Tabelle134[[#This Row],[Spalte3]:[Spalte13]])*Tabelle134[[#This Row],[Spalte2]]+SUM(Tabelle134[[#This Row],[Spalte17]:[Spalte18]])*Tabelle134[[#This Row],[Spalte14]]</f>
        <v>0</v>
      </c>
      <c r="T82" s="59" t="s">
        <v>1093</v>
      </c>
      <c r="U82" s="81">
        <v>2.4700000000000002</v>
      </c>
    </row>
    <row r="83" spans="1:21">
      <c r="B83" s="170" t="s">
        <v>1023</v>
      </c>
      <c r="C83" s="134">
        <v>1</v>
      </c>
      <c r="D83" s="212">
        <v>207.5</v>
      </c>
      <c r="E83" s="58"/>
      <c r="F83" s="58"/>
      <c r="G83" s="58"/>
      <c r="H83" s="58"/>
      <c r="I83" s="58"/>
      <c r="J83" s="58"/>
      <c r="K83" s="58"/>
      <c r="L83" s="58"/>
      <c r="M83" s="58"/>
      <c r="N83" s="58"/>
      <c r="O83" s="216">
        <f>ROUNDUP((Tabelle134[[#This Row],[Spalte2]]*1.05)/0.25,0)*0.25</f>
        <v>218</v>
      </c>
      <c r="P83" s="58"/>
      <c r="Q83" s="58"/>
      <c r="R83" s="164">
        <f>SUM(Tabelle134[[#This Row],[Spalte3]:[Spalte13]],Tabelle134[[#This Row],[Spalte17]:[Spalte18]])*Tabelle134[[#This Row],[Spalte110]]</f>
        <v>0</v>
      </c>
      <c r="S83" s="216">
        <f>SUM(Tabelle134[[#This Row],[Spalte3]:[Spalte13]])*Tabelle134[[#This Row],[Spalte2]]+SUM(Tabelle134[[#This Row],[Spalte17]:[Spalte18]])*Tabelle134[[#This Row],[Spalte14]]</f>
        <v>0</v>
      </c>
      <c r="T83" s="59" t="s">
        <v>1094</v>
      </c>
      <c r="U83" s="81">
        <v>1.91</v>
      </c>
    </row>
    <row r="84" spans="1:21">
      <c r="B84" s="170" t="s">
        <v>1025</v>
      </c>
      <c r="C84" s="134">
        <v>1</v>
      </c>
      <c r="D84" s="212">
        <v>215</v>
      </c>
      <c r="E84" s="58"/>
      <c r="F84" s="58"/>
      <c r="G84" s="58"/>
      <c r="H84" s="58"/>
      <c r="I84" s="58"/>
      <c r="J84" s="58"/>
      <c r="K84" s="58"/>
      <c r="L84" s="58"/>
      <c r="M84" s="58"/>
      <c r="N84" s="58"/>
      <c r="O84" s="216">
        <f>ROUNDUP((Tabelle134[[#This Row],[Spalte2]]*1.05)/0.25,0)*0.25</f>
        <v>225.75</v>
      </c>
      <c r="P84" s="58"/>
      <c r="Q84" s="58"/>
      <c r="R84" s="164">
        <f>SUM(Tabelle134[[#This Row],[Spalte3]:[Spalte13]],Tabelle134[[#This Row],[Spalte17]:[Spalte18]])*Tabelle134[[#This Row],[Spalte110]]</f>
        <v>0</v>
      </c>
      <c r="S84" s="216">
        <f>SUM(Tabelle134[[#This Row],[Spalte3]:[Spalte13]])*Tabelle134[[#This Row],[Spalte2]]+SUM(Tabelle134[[#This Row],[Spalte17]:[Spalte18]])*Tabelle134[[#This Row],[Spalte14]]</f>
        <v>0</v>
      </c>
      <c r="T84" s="59" t="s">
        <v>1095</v>
      </c>
      <c r="U84" s="81">
        <v>2.37</v>
      </c>
    </row>
    <row r="85" spans="1:21">
      <c r="B85" s="170" t="s">
        <v>1027</v>
      </c>
      <c r="C85" s="134">
        <v>1</v>
      </c>
      <c r="D85" s="212">
        <v>225</v>
      </c>
      <c r="E85" s="58"/>
      <c r="F85" s="58"/>
      <c r="G85" s="58"/>
      <c r="H85" s="58"/>
      <c r="I85" s="58"/>
      <c r="J85" s="58"/>
      <c r="K85" s="58"/>
      <c r="L85" s="58"/>
      <c r="M85" s="58"/>
      <c r="N85" s="58"/>
      <c r="O85" s="216">
        <f>ROUNDUP((Tabelle134[[#This Row],[Spalte2]]*1.05)/0.25,0)*0.25</f>
        <v>236.25</v>
      </c>
      <c r="P85" s="58"/>
      <c r="Q85" s="58"/>
      <c r="R85" s="164">
        <f>SUM(Tabelle134[[#This Row],[Spalte3]:[Spalte13]],Tabelle134[[#This Row],[Spalte17]:[Spalte18]])*Tabelle134[[#This Row],[Spalte110]]</f>
        <v>0</v>
      </c>
      <c r="S85" s="216">
        <f>SUM(Tabelle134[[#This Row],[Spalte3]:[Spalte13]])*Tabelle134[[#This Row],[Spalte2]]+SUM(Tabelle134[[#This Row],[Spalte17]:[Spalte18]])*Tabelle134[[#This Row],[Spalte14]]</f>
        <v>0</v>
      </c>
      <c r="T85" s="59" t="s">
        <v>1096</v>
      </c>
      <c r="U85" s="81">
        <v>2.23</v>
      </c>
    </row>
    <row r="86" spans="1:21">
      <c r="B86" s="170" t="s">
        <v>1029</v>
      </c>
      <c r="C86" s="134">
        <v>1</v>
      </c>
      <c r="D86" s="212">
        <v>415</v>
      </c>
      <c r="E86" s="58"/>
      <c r="F86" s="58"/>
      <c r="G86" s="58"/>
      <c r="H86" s="58"/>
      <c r="I86" s="58"/>
      <c r="J86" s="58"/>
      <c r="K86" s="58"/>
      <c r="L86" s="58"/>
      <c r="M86" s="58"/>
      <c r="N86" s="58"/>
      <c r="O86" s="216">
        <f>ROUNDUP((Tabelle134[[#This Row],[Spalte2]]*1.05)/0.25,0)*0.25</f>
        <v>435.75</v>
      </c>
      <c r="P86" s="58"/>
      <c r="Q86" s="58"/>
      <c r="R86" s="164">
        <f>SUM(Tabelle134[[#This Row],[Spalte3]:[Spalte13]],Tabelle134[[#This Row],[Spalte17]:[Spalte18]])*Tabelle134[[#This Row],[Spalte110]]</f>
        <v>0</v>
      </c>
      <c r="S86" s="216">
        <f>SUM(Tabelle134[[#This Row],[Spalte3]:[Spalte13]])*Tabelle134[[#This Row],[Spalte2]]+SUM(Tabelle134[[#This Row],[Spalte17]:[Spalte18]])*Tabelle134[[#This Row],[Spalte14]]</f>
        <v>0</v>
      </c>
      <c r="T86" s="59" t="s">
        <v>1097</v>
      </c>
      <c r="U86" s="81">
        <v>4.92</v>
      </c>
    </row>
    <row r="87" spans="1:21">
      <c r="B87" s="170" t="s">
        <v>1031</v>
      </c>
      <c r="C87" s="134">
        <v>1</v>
      </c>
      <c r="D87" s="212">
        <v>312.5</v>
      </c>
      <c r="E87" s="58"/>
      <c r="F87" s="58"/>
      <c r="G87" s="58"/>
      <c r="H87" s="58"/>
      <c r="I87" s="58"/>
      <c r="J87" s="58"/>
      <c r="K87" s="58"/>
      <c r="L87" s="58"/>
      <c r="M87" s="58"/>
      <c r="N87" s="58"/>
      <c r="O87" s="216">
        <f>ROUNDUP((Tabelle134[[#This Row],[Spalte2]]*1.05)/0.25,0)*0.25</f>
        <v>328.25</v>
      </c>
      <c r="P87" s="58"/>
      <c r="Q87" s="58"/>
      <c r="R87" s="164">
        <f>SUM(Tabelle134[[#This Row],[Spalte3]:[Spalte13]],Tabelle134[[#This Row],[Spalte17]:[Spalte18]])*Tabelle134[[#This Row],[Spalte110]]</f>
        <v>0</v>
      </c>
      <c r="S87" s="216">
        <f>SUM(Tabelle134[[#This Row],[Spalte3]:[Spalte13]])*Tabelle134[[#This Row],[Spalte2]]+SUM(Tabelle134[[#This Row],[Spalte17]:[Spalte18]])*Tabelle134[[#This Row],[Spalte14]]</f>
        <v>0</v>
      </c>
      <c r="T87" s="59" t="s">
        <v>1098</v>
      </c>
      <c r="U87" s="81">
        <v>3.91</v>
      </c>
    </row>
    <row r="88" spans="1:21">
      <c r="B88" s="170" t="s">
        <v>1033</v>
      </c>
      <c r="C88" s="134">
        <v>1</v>
      </c>
      <c r="D88" s="212">
        <v>292.5</v>
      </c>
      <c r="E88" s="58"/>
      <c r="F88" s="58"/>
      <c r="G88" s="58"/>
      <c r="H88" s="58"/>
      <c r="I88" s="58"/>
      <c r="J88" s="58"/>
      <c r="K88" s="58"/>
      <c r="L88" s="58"/>
      <c r="M88" s="58"/>
      <c r="N88" s="58"/>
      <c r="O88" s="216">
        <f>ROUNDUP((Tabelle134[[#This Row],[Spalte2]]*1.05)/0.25,0)*0.25</f>
        <v>307.25</v>
      </c>
      <c r="P88" s="58"/>
      <c r="Q88" s="58"/>
      <c r="R88" s="164">
        <f>SUM(Tabelle134[[#This Row],[Spalte3]:[Spalte13]],Tabelle134[[#This Row],[Spalte17]:[Spalte18]])*Tabelle134[[#This Row],[Spalte110]]</f>
        <v>0</v>
      </c>
      <c r="S88" s="216">
        <f>SUM(Tabelle134[[#This Row],[Spalte3]:[Spalte13]])*Tabelle134[[#This Row],[Spalte2]]+SUM(Tabelle134[[#This Row],[Spalte17]:[Spalte18]])*Tabelle134[[#This Row],[Spalte14]]</f>
        <v>0</v>
      </c>
      <c r="T88" s="59" t="s">
        <v>1099</v>
      </c>
      <c r="U88" s="81">
        <v>3.52</v>
      </c>
    </row>
    <row r="89" spans="1:21">
      <c r="B89" s="170" t="s">
        <v>1035</v>
      </c>
      <c r="C89" s="134">
        <v>1</v>
      </c>
      <c r="D89" s="212">
        <v>232.5</v>
      </c>
      <c r="E89" s="58"/>
      <c r="F89" s="58"/>
      <c r="G89" s="58"/>
      <c r="H89" s="58"/>
      <c r="I89" s="58"/>
      <c r="J89" s="58"/>
      <c r="K89" s="58"/>
      <c r="L89" s="58"/>
      <c r="M89" s="58"/>
      <c r="N89" s="58"/>
      <c r="O89" s="216">
        <f>ROUNDUP((Tabelle134[[#This Row],[Spalte2]]*1.05)/0.25,0)*0.25</f>
        <v>244.25</v>
      </c>
      <c r="P89" s="58"/>
      <c r="Q89" s="58"/>
      <c r="R89" s="164">
        <f>SUM(Tabelle134[[#This Row],[Spalte3]:[Spalte13]],Tabelle134[[#This Row],[Spalte17]:[Spalte18]])*Tabelle134[[#This Row],[Spalte110]]</f>
        <v>0</v>
      </c>
      <c r="S89" s="216">
        <f>SUM(Tabelle134[[#This Row],[Spalte3]:[Spalte13]])*Tabelle134[[#This Row],[Spalte2]]+SUM(Tabelle134[[#This Row],[Spalte17]:[Spalte18]])*Tabelle134[[#This Row],[Spalte14]]</f>
        <v>0</v>
      </c>
      <c r="T89" s="59" t="s">
        <v>1100</v>
      </c>
      <c r="U89" s="81">
        <v>2.41</v>
      </c>
    </row>
    <row r="90" spans="1:21">
      <c r="B90" s="170" t="s">
        <v>1037</v>
      </c>
      <c r="C90" s="134">
        <v>1</v>
      </c>
      <c r="D90" s="212">
        <v>157.5</v>
      </c>
      <c r="E90" s="58"/>
      <c r="F90" s="58"/>
      <c r="G90" s="58"/>
      <c r="H90" s="58"/>
      <c r="I90" s="58"/>
      <c r="J90" s="58"/>
      <c r="K90" s="58"/>
      <c r="L90" s="58"/>
      <c r="M90" s="58"/>
      <c r="N90" s="58"/>
      <c r="O90" s="216">
        <f>ROUNDUP((Tabelle134[[#This Row],[Spalte2]]*1.05)/0.25,0)*0.25</f>
        <v>165.5</v>
      </c>
      <c r="P90" s="58"/>
      <c r="Q90" s="58"/>
      <c r="R90" s="164">
        <f>SUM(Tabelle134[[#This Row],[Spalte3]:[Spalte13]],Tabelle134[[#This Row],[Spalte17]:[Spalte18]])*Tabelle134[[#This Row],[Spalte110]]</f>
        <v>0</v>
      </c>
      <c r="S90" s="216">
        <f>SUM(Tabelle134[[#This Row],[Spalte3]:[Spalte13]])*Tabelle134[[#This Row],[Spalte2]]+SUM(Tabelle134[[#This Row],[Spalte17]:[Spalte18]])*Tabelle134[[#This Row],[Spalte14]]</f>
        <v>0</v>
      </c>
      <c r="T90" s="59" t="s">
        <v>1101</v>
      </c>
      <c r="U90" s="81">
        <v>1.07</v>
      </c>
    </row>
    <row r="91" spans="1:21">
      <c r="B91" s="170" t="s">
        <v>1039</v>
      </c>
      <c r="C91" s="135">
        <v>1</v>
      </c>
      <c r="D91" s="212">
        <v>137.5</v>
      </c>
      <c r="E91" s="58"/>
      <c r="F91" s="58"/>
      <c r="G91" s="58"/>
      <c r="H91" s="58"/>
      <c r="I91" s="58"/>
      <c r="J91" s="58"/>
      <c r="K91" s="58"/>
      <c r="L91" s="58"/>
      <c r="M91" s="58"/>
      <c r="N91" s="58"/>
      <c r="O91" s="216">
        <f>ROUNDUP((Tabelle134[[#This Row],[Spalte2]]*1.05)/0.25,0)*0.25</f>
        <v>144.5</v>
      </c>
      <c r="P91" s="58"/>
      <c r="Q91" s="58"/>
      <c r="R91" s="164">
        <f>SUM(Tabelle134[[#This Row],[Spalte3]:[Spalte13]],Tabelle134[[#This Row],[Spalte17]:[Spalte18]])*Tabelle134[[#This Row],[Spalte110]]</f>
        <v>0</v>
      </c>
      <c r="S91" s="216">
        <f>SUM(Tabelle134[[#This Row],[Spalte3]:[Spalte13]])*Tabelle134[[#This Row],[Spalte2]]+SUM(Tabelle134[[#This Row],[Spalte17]:[Spalte18]])*Tabelle134[[#This Row],[Spalte14]]</f>
        <v>0</v>
      </c>
      <c r="T91" s="59" t="s">
        <v>1102</v>
      </c>
      <c r="U91" s="81">
        <v>0.96</v>
      </c>
    </row>
    <row r="92" spans="1:21">
      <c r="A92" s="169"/>
      <c r="B92" s="170" t="s">
        <v>1041</v>
      </c>
      <c r="C92" s="135">
        <v>1</v>
      </c>
      <c r="D92" s="212">
        <v>310</v>
      </c>
      <c r="E92" s="58"/>
      <c r="F92" s="58"/>
      <c r="G92" s="58"/>
      <c r="H92" s="58"/>
      <c r="I92" s="58"/>
      <c r="J92" s="58"/>
      <c r="K92" s="58"/>
      <c r="L92" s="58"/>
      <c r="M92" s="58"/>
      <c r="N92" s="58"/>
      <c r="O92" s="216">
        <f>ROUNDUP((Tabelle134[[#This Row],[Spalte2]]*1.05)/0.25,0)*0.25</f>
        <v>325.5</v>
      </c>
      <c r="P92" s="58"/>
      <c r="Q92" s="58"/>
      <c r="R92" s="164">
        <f>SUM(Tabelle134[[#This Row],[Spalte3]:[Spalte13]],Tabelle134[[#This Row],[Spalte17]:[Spalte18]])*Tabelle134[[#This Row],[Spalte110]]</f>
        <v>0</v>
      </c>
      <c r="S92" s="216">
        <f>SUM(Tabelle134[[#This Row],[Spalte3]:[Spalte13]])*Tabelle134[[#This Row],[Spalte2]]+SUM(Tabelle134[[#This Row],[Spalte17]:[Spalte18]])*Tabelle134[[#This Row],[Spalte14]]</f>
        <v>0</v>
      </c>
      <c r="T92" s="59" t="s">
        <v>1103</v>
      </c>
      <c r="U92" s="81">
        <v>3.9163834</v>
      </c>
    </row>
    <row r="93" spans="1:21">
      <c r="A93" s="169"/>
      <c r="B93" s="170" t="s">
        <v>1043</v>
      </c>
      <c r="C93" s="135">
        <v>1</v>
      </c>
      <c r="D93" s="212">
        <v>310</v>
      </c>
      <c r="E93" s="58"/>
      <c r="F93" s="58"/>
      <c r="G93" s="58"/>
      <c r="H93" s="58"/>
      <c r="I93" s="58"/>
      <c r="J93" s="58"/>
      <c r="K93" s="58"/>
      <c r="L93" s="58"/>
      <c r="M93" s="58"/>
      <c r="N93" s="58"/>
      <c r="O93" s="216">
        <f>ROUNDUP((Tabelle134[[#This Row],[Spalte2]]*1.05)/0.25,0)*0.25</f>
        <v>325.5</v>
      </c>
      <c r="P93" s="58"/>
      <c r="Q93" s="58"/>
      <c r="R93" s="164">
        <f>SUM(Tabelle134[[#This Row],[Spalte3]:[Spalte13]],Tabelle134[[#This Row],[Spalte17]:[Spalte18]])*Tabelle134[[#This Row],[Spalte110]]</f>
        <v>0</v>
      </c>
      <c r="S93" s="216">
        <f>SUM(Tabelle134[[#This Row],[Spalte3]:[Spalte13]])*Tabelle134[[#This Row],[Spalte2]]+SUM(Tabelle134[[#This Row],[Spalte17]:[Spalte18]])*Tabelle134[[#This Row],[Spalte14]]</f>
        <v>0</v>
      </c>
      <c r="T93" s="59" t="s">
        <v>1104</v>
      </c>
      <c r="U93" s="81">
        <v>3.9393868333333333</v>
      </c>
    </row>
    <row r="94" spans="1:21">
      <c r="A94" s="169"/>
      <c r="B94" s="170" t="s">
        <v>1045</v>
      </c>
      <c r="C94" s="135">
        <v>1</v>
      </c>
      <c r="D94" s="212">
        <v>250</v>
      </c>
      <c r="E94" s="58"/>
      <c r="F94" s="58"/>
      <c r="G94" s="58"/>
      <c r="H94" s="58"/>
      <c r="I94" s="58"/>
      <c r="J94" s="58"/>
      <c r="K94" s="58"/>
      <c r="L94" s="58"/>
      <c r="M94" s="58"/>
      <c r="N94" s="58"/>
      <c r="O94" s="216">
        <f>ROUNDUP((Tabelle134[[#This Row],[Spalte2]]*1.05)/0.25,0)*0.25</f>
        <v>262.5</v>
      </c>
      <c r="P94" s="58"/>
      <c r="Q94" s="58"/>
      <c r="R94" s="164">
        <f>SUM(Tabelle134[[#This Row],[Spalte3]:[Spalte13]],Tabelle134[[#This Row],[Spalte17]:[Spalte18]])*Tabelle134[[#This Row],[Spalte110]]</f>
        <v>0</v>
      </c>
      <c r="S94" s="216">
        <f>SUM(Tabelle134[[#This Row],[Spalte3]:[Spalte13]])*Tabelle134[[#This Row],[Spalte2]]+SUM(Tabelle134[[#This Row],[Spalte17]:[Spalte18]])*Tabelle134[[#This Row],[Spalte14]]</f>
        <v>0</v>
      </c>
      <c r="T94" s="59" t="s">
        <v>1105</v>
      </c>
      <c r="U94" s="81">
        <v>3.064013566666667</v>
      </c>
    </row>
    <row r="95" spans="1:21">
      <c r="A95" s="169"/>
      <c r="B95" s="170" t="s">
        <v>1047</v>
      </c>
      <c r="C95" s="135">
        <v>1</v>
      </c>
      <c r="D95" s="212">
        <v>210</v>
      </c>
      <c r="E95" s="58"/>
      <c r="F95" s="58"/>
      <c r="G95" s="58"/>
      <c r="H95" s="58"/>
      <c r="I95" s="58"/>
      <c r="J95" s="58"/>
      <c r="K95" s="58"/>
      <c r="L95" s="58"/>
      <c r="M95" s="58"/>
      <c r="N95" s="58"/>
      <c r="O95" s="216">
        <f>ROUNDUP((Tabelle134[[#This Row],[Spalte2]]*1.05)/0.25,0)*0.25</f>
        <v>220.5</v>
      </c>
      <c r="P95" s="58"/>
      <c r="Q95" s="58"/>
      <c r="R95" s="164">
        <f>SUM(Tabelle134[[#This Row],[Spalte3]:[Spalte13]],Tabelle134[[#This Row],[Spalte17]:[Spalte18]])*Tabelle134[[#This Row],[Spalte110]]</f>
        <v>0</v>
      </c>
      <c r="S95" s="216">
        <f>SUM(Tabelle134[[#This Row],[Spalte3]:[Spalte13]])*Tabelle134[[#This Row],[Spalte2]]+SUM(Tabelle134[[#This Row],[Spalte17]:[Spalte18]])*Tabelle134[[#This Row],[Spalte14]]</f>
        <v>0</v>
      </c>
      <c r="T95" s="59" t="s">
        <v>1106</v>
      </c>
      <c r="U95" s="81">
        <v>2.2346471666666665</v>
      </c>
    </row>
    <row r="96" spans="1:21">
      <c r="A96" s="169"/>
      <c r="B96" s="170" t="s">
        <v>1049</v>
      </c>
      <c r="C96" s="135">
        <v>1</v>
      </c>
      <c r="D96" s="212">
        <v>210</v>
      </c>
      <c r="E96" s="58"/>
      <c r="F96" s="58"/>
      <c r="G96" s="58"/>
      <c r="H96" s="58"/>
      <c r="I96" s="58"/>
      <c r="J96" s="58"/>
      <c r="K96" s="58"/>
      <c r="L96" s="58"/>
      <c r="M96" s="58"/>
      <c r="N96" s="58"/>
      <c r="O96" s="216">
        <f>ROUNDUP((Tabelle134[[#This Row],[Spalte2]]*1.05)/0.25,0)*0.25</f>
        <v>220.5</v>
      </c>
      <c r="P96" s="58"/>
      <c r="Q96" s="58"/>
      <c r="R96" s="164">
        <f>SUM(Tabelle134[[#This Row],[Spalte3]:[Spalte13]],Tabelle134[[#This Row],[Spalte17]:[Spalte18]])*Tabelle134[[#This Row],[Spalte110]]</f>
        <v>0</v>
      </c>
      <c r="S96" s="216">
        <f>SUM(Tabelle134[[#This Row],[Spalte3]:[Spalte13]])*Tabelle134[[#This Row],[Spalte2]]+SUM(Tabelle134[[#This Row],[Spalte17]:[Spalte18]])*Tabelle134[[#This Row],[Spalte14]]</f>
        <v>0</v>
      </c>
      <c r="T96" s="59" t="s">
        <v>1107</v>
      </c>
      <c r="U96" s="81">
        <v>2.2576505999999998</v>
      </c>
    </row>
    <row r="97" spans="1:21">
      <c r="A97" s="169"/>
      <c r="B97" s="170" t="s">
        <v>1051</v>
      </c>
      <c r="C97" s="135">
        <v>1</v>
      </c>
      <c r="D97" s="212">
        <v>215</v>
      </c>
      <c r="E97" s="58"/>
      <c r="F97" s="58"/>
      <c r="G97" s="58"/>
      <c r="H97" s="58"/>
      <c r="I97" s="58"/>
      <c r="J97" s="58"/>
      <c r="K97" s="58"/>
      <c r="L97" s="58"/>
      <c r="M97" s="58"/>
      <c r="N97" s="58"/>
      <c r="O97" s="216">
        <f>ROUNDUP((Tabelle134[[#This Row],[Spalte2]]*1.05)/0.25,0)*0.25</f>
        <v>225.75</v>
      </c>
      <c r="P97" s="58"/>
      <c r="Q97" s="58"/>
      <c r="R97" s="164">
        <f>SUM(Tabelle134[[#This Row],[Spalte3]:[Spalte13]],Tabelle134[[#This Row],[Spalte17]:[Spalte18]])*Tabelle134[[#This Row],[Spalte110]]</f>
        <v>0</v>
      </c>
      <c r="S97" s="216">
        <f>SUM(Tabelle134[[#This Row],[Spalte3]:[Spalte13]])*Tabelle134[[#This Row],[Spalte2]]+SUM(Tabelle134[[#This Row],[Spalte17]:[Spalte18]])*Tabelle134[[#This Row],[Spalte14]]</f>
        <v>0</v>
      </c>
      <c r="T97" s="59" t="s">
        <v>1108</v>
      </c>
      <c r="U97" s="81">
        <v>2.3037610333333332</v>
      </c>
    </row>
    <row r="98" spans="1:21">
      <c r="A98" s="169"/>
      <c r="B98" s="170" t="s">
        <v>1053</v>
      </c>
      <c r="C98" s="135">
        <v>1</v>
      </c>
      <c r="D98" s="212">
        <v>210</v>
      </c>
      <c r="E98" s="58"/>
      <c r="F98" s="58"/>
      <c r="G98" s="58"/>
      <c r="H98" s="58"/>
      <c r="I98" s="58"/>
      <c r="J98" s="58"/>
      <c r="K98" s="58"/>
      <c r="L98" s="58"/>
      <c r="M98" s="58"/>
      <c r="N98" s="58"/>
      <c r="O98" s="216">
        <f>ROUNDUP((Tabelle134[[#This Row],[Spalte2]]*1.05)/0.25,0)*0.25</f>
        <v>220.5</v>
      </c>
      <c r="P98" s="58"/>
      <c r="Q98" s="58"/>
      <c r="R98" s="164">
        <f>SUM(Tabelle134[[#This Row],[Spalte3]:[Spalte13]],Tabelle134[[#This Row],[Spalte17]:[Spalte18]])*Tabelle134[[#This Row],[Spalte110]]</f>
        <v>0</v>
      </c>
      <c r="S98" s="216">
        <f>SUM(Tabelle134[[#This Row],[Spalte3]:[Spalte13]])*Tabelle134[[#This Row],[Spalte2]]+SUM(Tabelle134[[#This Row],[Spalte17]:[Spalte18]])*Tabelle134[[#This Row],[Spalte14]]</f>
        <v>0</v>
      </c>
      <c r="T98" s="59" t="s">
        <v>1109</v>
      </c>
      <c r="U98" s="81">
        <v>2.3267644666666665</v>
      </c>
    </row>
    <row r="99" spans="1:21">
      <c r="A99" s="169"/>
      <c r="B99" s="170" t="s">
        <v>1055</v>
      </c>
      <c r="C99" s="135">
        <v>1</v>
      </c>
      <c r="D99" s="212">
        <v>185</v>
      </c>
      <c r="E99" s="58"/>
      <c r="F99" s="58"/>
      <c r="G99" s="58"/>
      <c r="H99" s="58"/>
      <c r="I99" s="58"/>
      <c r="J99" s="58"/>
      <c r="K99" s="58"/>
      <c r="L99" s="58"/>
      <c r="M99" s="58"/>
      <c r="N99" s="58"/>
      <c r="O99" s="216">
        <f>ROUNDUP((Tabelle134[[#This Row],[Spalte2]]*1.05)/0.25,0)*0.25</f>
        <v>194.25</v>
      </c>
      <c r="P99" s="58"/>
      <c r="Q99" s="58"/>
      <c r="R99" s="164">
        <f>SUM(Tabelle134[[#This Row],[Spalte3]:[Spalte13]],Tabelle134[[#This Row],[Spalte17]:[Spalte18]])*Tabelle134[[#This Row],[Spalte110]]</f>
        <v>0</v>
      </c>
      <c r="S99" s="216">
        <f>SUM(Tabelle134[[#This Row],[Spalte3]:[Spalte13]])*Tabelle134[[#This Row],[Spalte2]]+SUM(Tabelle134[[#This Row],[Spalte17]:[Spalte18]])*Tabelle134[[#This Row],[Spalte14]]</f>
        <v>0</v>
      </c>
      <c r="T99" s="59" t="s">
        <v>1110</v>
      </c>
      <c r="U99" s="81">
        <v>1.8199639666666667</v>
      </c>
    </row>
    <row r="100" spans="1:21">
      <c r="A100" s="169"/>
      <c r="B100" s="170" t="s">
        <v>1057</v>
      </c>
      <c r="C100" s="135">
        <v>1</v>
      </c>
      <c r="D100" s="212">
        <v>170</v>
      </c>
      <c r="E100" s="58"/>
      <c r="F100" s="58"/>
      <c r="G100" s="58"/>
      <c r="H100" s="58"/>
      <c r="I100" s="58"/>
      <c r="J100" s="58"/>
      <c r="K100" s="58"/>
      <c r="L100" s="58"/>
      <c r="M100" s="58"/>
      <c r="N100" s="58"/>
      <c r="O100" s="216">
        <f>ROUNDUP((Tabelle134[[#This Row],[Spalte2]]*1.05)/0.25,0)*0.25</f>
        <v>178.5</v>
      </c>
      <c r="P100" s="58"/>
      <c r="Q100" s="58"/>
      <c r="R100" s="164">
        <f>SUM(Tabelle134[[#This Row],[Spalte3]:[Spalte13]],Tabelle134[[#This Row],[Spalte17]:[Spalte18]])*Tabelle134[[#This Row],[Spalte110]]</f>
        <v>0</v>
      </c>
      <c r="S100" s="216">
        <f>SUM(Tabelle134[[#This Row],[Spalte3]:[Spalte13]])*Tabelle134[[#This Row],[Spalte2]]+SUM(Tabelle134[[#This Row],[Spalte17]:[Spalte18]])*Tabelle134[[#This Row],[Spalte14]]</f>
        <v>0</v>
      </c>
      <c r="T100" s="59" t="s">
        <v>1111</v>
      </c>
      <c r="U100" s="81">
        <v>1.6817362333333332</v>
      </c>
    </row>
    <row r="101" spans="1:21">
      <c r="A101" s="169"/>
      <c r="B101" s="170" t="s">
        <v>1059</v>
      </c>
      <c r="C101" s="135">
        <v>1</v>
      </c>
      <c r="D101" s="212">
        <v>157.5</v>
      </c>
      <c r="E101" s="58"/>
      <c r="F101" s="58"/>
      <c r="G101" s="58"/>
      <c r="H101" s="58"/>
      <c r="I101" s="58"/>
      <c r="J101" s="58"/>
      <c r="K101" s="58"/>
      <c r="L101" s="58"/>
      <c r="M101" s="58"/>
      <c r="N101" s="58"/>
      <c r="O101" s="216">
        <f>ROUNDUP((Tabelle134[[#This Row],[Spalte2]]*1.05)/0.25,0)*0.25</f>
        <v>165.5</v>
      </c>
      <c r="P101" s="58"/>
      <c r="Q101" s="58"/>
      <c r="R101" s="164">
        <f>SUM(Tabelle134[[#This Row],[Spalte3]:[Spalte13]],Tabelle134[[#This Row],[Spalte17]:[Spalte18]])*Tabelle134[[#This Row],[Spalte110]]</f>
        <v>0</v>
      </c>
      <c r="S101" s="216">
        <f>SUM(Tabelle134[[#This Row],[Spalte3]:[Spalte13]])*Tabelle134[[#This Row],[Spalte2]]+SUM(Tabelle134[[#This Row],[Spalte17]:[Spalte18]])*Tabelle134[[#This Row],[Spalte14]]</f>
        <v>0</v>
      </c>
      <c r="T101" s="59" t="s">
        <v>1112</v>
      </c>
      <c r="U101" s="81">
        <v>1.4283877666666667</v>
      </c>
    </row>
    <row r="102" spans="1:21">
      <c r="A102" s="169"/>
      <c r="B102" s="170" t="s">
        <v>1061</v>
      </c>
      <c r="C102" s="135">
        <v>1</v>
      </c>
      <c r="D102" s="212">
        <v>142.5</v>
      </c>
      <c r="E102" s="58"/>
      <c r="F102" s="58"/>
      <c r="G102" s="58"/>
      <c r="H102" s="58"/>
      <c r="I102" s="58"/>
      <c r="J102" s="58"/>
      <c r="K102" s="58"/>
      <c r="L102" s="58"/>
      <c r="M102" s="58"/>
      <c r="N102" s="58"/>
      <c r="O102" s="216">
        <f>ROUNDUP((Tabelle134[[#This Row],[Spalte2]]*1.05)/0.25,0)*0.25</f>
        <v>149.75</v>
      </c>
      <c r="P102" s="58"/>
      <c r="Q102" s="58"/>
      <c r="R102" s="164">
        <f>SUM(Tabelle134[[#This Row],[Spalte3]:[Spalte13]],Tabelle134[[#This Row],[Spalte17]:[Spalte18]])*Tabelle134[[#This Row],[Spalte110]]</f>
        <v>0</v>
      </c>
      <c r="S102" s="216">
        <f>SUM(Tabelle134[[#This Row],[Spalte3]:[Spalte13]])*Tabelle134[[#This Row],[Spalte2]]+SUM(Tabelle134[[#This Row],[Spalte17]:[Spalte18]])*Tabelle134[[#This Row],[Spalte14]]</f>
        <v>0</v>
      </c>
      <c r="T102" s="59" t="s">
        <v>1113</v>
      </c>
      <c r="U102" s="81">
        <v>1.2440496000000001</v>
      </c>
    </row>
    <row r="103" spans="1:21">
      <c r="A103" s="169"/>
      <c r="B103" s="170" t="s">
        <v>1063</v>
      </c>
      <c r="C103" s="135">
        <v>1</v>
      </c>
      <c r="D103" s="212">
        <v>135</v>
      </c>
      <c r="E103" s="58"/>
      <c r="F103" s="58"/>
      <c r="G103" s="58"/>
      <c r="H103" s="58"/>
      <c r="I103" s="58"/>
      <c r="J103" s="58"/>
      <c r="K103" s="58"/>
      <c r="L103" s="58"/>
      <c r="M103" s="58"/>
      <c r="N103" s="58"/>
      <c r="O103" s="216">
        <f>ROUNDUP((Tabelle134[[#This Row],[Spalte2]]*1.05)/0.25,0)*0.25</f>
        <v>141.75</v>
      </c>
      <c r="P103" s="58"/>
      <c r="Q103" s="58"/>
      <c r="R103" s="164">
        <f>SUM(Tabelle134[[#This Row],[Spalte3]:[Spalte13]],Tabelle134[[#This Row],[Spalte17]:[Spalte18]])*Tabelle134[[#This Row],[Spalte110]]</f>
        <v>0</v>
      </c>
      <c r="S103" s="216">
        <f>SUM(Tabelle134[[#This Row],[Spalte3]:[Spalte13]])*Tabelle134[[#This Row],[Spalte2]]+SUM(Tabelle134[[#This Row],[Spalte17]:[Spalte18]])*Tabelle134[[#This Row],[Spalte14]]</f>
        <v>0</v>
      </c>
      <c r="T103" s="59" t="s">
        <v>1114</v>
      </c>
      <c r="U103" s="81">
        <v>1.1288252999999999</v>
      </c>
    </row>
    <row r="104" spans="1:21">
      <c r="A104" s="169"/>
      <c r="B104" s="170" t="s">
        <v>1065</v>
      </c>
      <c r="C104" s="135">
        <v>1</v>
      </c>
      <c r="D104" s="212">
        <v>372.5</v>
      </c>
      <c r="E104" s="58"/>
      <c r="F104" s="58"/>
      <c r="G104" s="58"/>
      <c r="H104" s="58"/>
      <c r="I104" s="58"/>
      <c r="J104" s="58"/>
      <c r="K104" s="58"/>
      <c r="L104" s="58"/>
      <c r="M104" s="58"/>
      <c r="N104" s="58"/>
      <c r="O104" s="216">
        <f>ROUNDUP((Tabelle134[[#This Row],[Spalte2]]*1.05)/0.25,0)*0.25</f>
        <v>391.25</v>
      </c>
      <c r="P104" s="58"/>
      <c r="Q104" s="58"/>
      <c r="R104" s="164">
        <f>SUM(Tabelle134[[#This Row],[Spalte3]:[Spalte13]],Tabelle134[[#This Row],[Spalte17]:[Spalte18]])*Tabelle134[[#This Row],[Spalte110]]</f>
        <v>0</v>
      </c>
      <c r="S104" s="216">
        <f>SUM(Tabelle134[[#This Row],[Spalte3]:[Spalte13]])*Tabelle134[[#This Row],[Spalte2]]+SUM(Tabelle134[[#This Row],[Spalte17]:[Spalte18]])*Tabelle134[[#This Row],[Spalte14]]</f>
        <v>0</v>
      </c>
      <c r="T104" s="59" t="s">
        <v>1115</v>
      </c>
      <c r="U104" s="81">
        <v>4.2619527333333336</v>
      </c>
    </row>
  </sheetData>
  <sheetProtection algorithmName="SHA-512" hashValue="ImGKHU+Zp3dA9P6l88mdrjCqG1RzfjJp1eWJcekqR5ygiuRSM06ObRFf37rTYTRxM8hUZIMOh5nhPpCwTPeb7w==" saltValue="4pWUQFkXvhgzcSf/BY0fcQ==" spinCount="100000" sheet="1" objects="1" scenarios="1"/>
  <phoneticPr fontId="4" type="noConversion"/>
  <dataValidations count="1">
    <dataValidation type="list" allowBlank="1" showInputMessage="1" showErrorMessage="1" sqref="R2" xr:uid="{25424AB6-5DC3-4487-9CDC-546BBE2AFD1C}">
      <formula1>#REF!</formula1>
    </dataValidation>
  </dataValidations>
  <hyperlinks>
    <hyperlink ref="B8" r:id="rId1" xr:uid="{19019AF6-0AE8-40AB-9659-0F19FC8479D8}"/>
    <hyperlink ref="B13" r:id="rId2" xr:uid="{66E59239-A8F1-4AF2-AFED-614573160E61}"/>
    <hyperlink ref="B14" r:id="rId3" xr:uid="{C0F485AA-640D-46D1-8CE7-75F8EF6A4051}"/>
    <hyperlink ref="B15" r:id="rId4" xr:uid="{52E5C235-9341-4351-8550-50BB9C16BB68}"/>
    <hyperlink ref="B16" r:id="rId5" xr:uid="{BF9A4AB1-931F-4A24-8672-D041E6D35AD0}"/>
    <hyperlink ref="B17" r:id="rId6" xr:uid="{B86D26B5-C990-4AF0-905E-FF809F9A339D}"/>
    <hyperlink ref="B18" r:id="rId7" xr:uid="{FB3054CD-4610-45F0-B145-550E29BEB9F8}"/>
    <hyperlink ref="B19" r:id="rId8" xr:uid="{39A0C807-7A2C-482F-A492-114DDCC8F2E1}"/>
    <hyperlink ref="B20" r:id="rId9" xr:uid="{082FDF2B-284C-4F01-BA8F-E5867060E8F3}"/>
    <hyperlink ref="B21" r:id="rId10" xr:uid="{84B5B6E0-7012-4AAB-A327-308EA23C9370}"/>
    <hyperlink ref="B22" r:id="rId11" xr:uid="{6CFA4461-08E9-49B0-937E-328D83EF476D}"/>
    <hyperlink ref="B9" r:id="rId12" xr:uid="{099E31ED-C2BA-46A5-BE2C-8F97EE4BDF9C}"/>
    <hyperlink ref="B23" r:id="rId13" xr:uid="{211BB03D-825D-4B5B-9429-FDB0A12000AB}"/>
    <hyperlink ref="B24" r:id="rId14" xr:uid="{31AC4473-D84C-4535-9C9A-82B735178803}"/>
    <hyperlink ref="B25" r:id="rId15" xr:uid="{94AFFBD4-2683-4710-AC21-17ABE3A4F253}"/>
    <hyperlink ref="B26" r:id="rId16" xr:uid="{CCADA839-23B3-40C9-AE60-676FC333470B}"/>
    <hyperlink ref="B27" r:id="rId17" xr:uid="{BE314900-A21E-4E94-8959-8F266A4B8FD7}"/>
    <hyperlink ref="B28" r:id="rId18" xr:uid="{F172CF14-5D4D-4D39-90EA-C147198F2D9A}"/>
    <hyperlink ref="B29" r:id="rId19" xr:uid="{70748DB8-6DD1-4783-968D-866147A8B79C}"/>
    <hyperlink ref="B30" r:id="rId20" xr:uid="{7E7F458E-0838-4C9D-8086-6BD256DC1E05}"/>
    <hyperlink ref="B31" r:id="rId21" xr:uid="{773F9B18-626D-47EB-9C0E-C110A1D6FA97}"/>
    <hyperlink ref="B32" r:id="rId22" xr:uid="{A1E2154B-70C6-4EAF-BAF3-695F384C9483}"/>
    <hyperlink ref="B10" r:id="rId23" xr:uid="{A648B8BE-2810-444F-B797-7768FFD26093}"/>
    <hyperlink ref="B33" r:id="rId24" xr:uid="{D5F29ED8-2164-4283-870F-D084927BBEB9}"/>
    <hyperlink ref="B34" r:id="rId25" xr:uid="{D91BE321-E1DA-426F-83B0-B768EE7B8169}"/>
    <hyperlink ref="B35" r:id="rId26" xr:uid="{A96FD301-804A-48A9-9367-7AC09C434961}"/>
    <hyperlink ref="B36" r:id="rId27" xr:uid="{ED236D96-048A-4C89-B6F5-0F98F61465C1}"/>
    <hyperlink ref="B37" r:id="rId28" xr:uid="{B7E3C8F0-E97A-4737-BEDF-41D20DE944EA}"/>
    <hyperlink ref="B38" r:id="rId29" xr:uid="{88740853-2AD3-4518-A3AC-453269DB2DA0}"/>
    <hyperlink ref="B39" r:id="rId30" xr:uid="{C572A8E0-073D-4364-81FA-05EED6E0BC87}"/>
    <hyperlink ref="B40" r:id="rId31" xr:uid="{EE5843F2-FDB6-484B-9D30-03871169C51C}"/>
    <hyperlink ref="B41" r:id="rId32" xr:uid="{4869A96E-3B25-4CA9-8DB6-2056973D1E9D}"/>
    <hyperlink ref="B42" r:id="rId33" xr:uid="{A9359F14-C490-4D24-B5D2-6E02CC95F5D0}"/>
    <hyperlink ref="B62" r:id="rId34" xr:uid="{A26572CC-558A-4F26-BA7D-4FA3015AA620}"/>
    <hyperlink ref="B63" r:id="rId35" xr:uid="{1412A380-3101-48C5-BFD0-1AA3D4D290FF}"/>
    <hyperlink ref="B64" r:id="rId36" xr:uid="{58D22CCA-8987-47FA-814B-D739E02B3F06}"/>
    <hyperlink ref="B65" r:id="rId37" xr:uid="{7E39422F-0027-41D5-8788-7CD5691813D7}"/>
    <hyperlink ref="B66" r:id="rId38" xr:uid="{20EA7EB7-6777-4DE4-BF6F-D45CCAA1BA21}"/>
    <hyperlink ref="B67" r:id="rId39" xr:uid="{214BD865-3C49-47F4-9E88-D7C1ADE1E30A}"/>
    <hyperlink ref="B68" r:id="rId40" xr:uid="{B8D5F357-2964-4492-90D9-27C864D5CC0F}"/>
    <hyperlink ref="B69" r:id="rId41" xr:uid="{069FA69E-BE9D-4AE0-9134-CEE7F6E25275}"/>
    <hyperlink ref="B70" r:id="rId42" xr:uid="{F7B6E8C8-1838-40EF-B561-1252D7260BD9}"/>
    <hyperlink ref="B71" r:id="rId43" xr:uid="{E036C8CB-53E0-4814-8A32-B6E5E8834EA2}"/>
    <hyperlink ref="B72" r:id="rId44" xr:uid="{621E8940-63D8-4F16-9B02-F5441434747A}"/>
    <hyperlink ref="B73" r:id="rId45" xr:uid="{4E716FA9-79E1-4060-A234-52B1C55FCB0C}"/>
    <hyperlink ref="B74" r:id="rId46" xr:uid="{8F1A0334-7FD8-4D29-B8AD-96ABED3B64C4}"/>
    <hyperlink ref="B75" r:id="rId47" xr:uid="{1A79F1F1-A8BA-44F3-877D-CC330599F49B}"/>
    <hyperlink ref="B76" r:id="rId48" xr:uid="{3CFA9079-4717-4CCC-98FD-B9A359A7E76D}"/>
    <hyperlink ref="B77" r:id="rId49" xr:uid="{0BD6BB22-FFA0-4215-A589-5BCBAC565E4C}"/>
    <hyperlink ref="B78" r:id="rId50" xr:uid="{561DC099-0EC8-49CF-B586-7E91A68EFC04}"/>
    <hyperlink ref="B79" r:id="rId51" xr:uid="{F559F251-FAF8-49D5-B6F6-45A086CAEA5A}"/>
    <hyperlink ref="B80" r:id="rId52" xr:uid="{793F2F32-EDF8-41A9-B080-247DDFC00B9F}"/>
    <hyperlink ref="B81" r:id="rId53" xr:uid="{166535DE-BAF2-475B-87F7-A3A44AD89645}"/>
    <hyperlink ref="B57" r:id="rId54" xr:uid="{75B74443-D607-4779-B9D7-6116B363A657}"/>
    <hyperlink ref="B58" r:id="rId55" xr:uid="{D969B09C-749C-4701-A5F1-8708FB51ECA7}"/>
    <hyperlink ref="B59" r:id="rId56" xr:uid="{0080EBE2-ED9C-43BD-9227-D56317CD0D8B}"/>
    <hyperlink ref="B82" r:id="rId57" xr:uid="{689E5C9D-2F8C-4E08-B4B1-08731D41B26C}"/>
    <hyperlink ref="B83" r:id="rId58" xr:uid="{385958B4-868C-48A7-A1F1-CDAEEE134F09}"/>
    <hyperlink ref="B84" r:id="rId59" xr:uid="{EBAA0158-76E3-4A90-995F-CD7DB86A0043}"/>
    <hyperlink ref="B85" r:id="rId60" xr:uid="{A7A63A29-DB89-474E-8FB2-229FB0487383}"/>
    <hyperlink ref="B86" r:id="rId61" xr:uid="{7B0EA0C5-F26E-452B-A073-600A3958E226}"/>
    <hyperlink ref="B87" r:id="rId62" xr:uid="{17161705-AD3F-42E9-80D3-B50C564F8AB2}"/>
    <hyperlink ref="B88" r:id="rId63" xr:uid="{A5585E70-F9E8-432F-A376-D2530AB3BDBF}"/>
    <hyperlink ref="B89" r:id="rId64" xr:uid="{93C29281-C475-4C77-9C5A-5E3E0A743D16}"/>
    <hyperlink ref="B90" r:id="rId65" xr:uid="{4CEAC7ED-74F9-41B6-84D5-08D340F59220}"/>
    <hyperlink ref="B91" r:id="rId66" xr:uid="{BA1355EF-F299-4FD4-BEE5-145FA88A2E43}"/>
    <hyperlink ref="B43" r:id="rId67" display="Baguette 1        NEW!" xr:uid="{C366CD76-4978-4FDE-BF3D-F2B1B9CA8035}"/>
    <hyperlink ref="B44" r:id="rId68" display="Baguette 2        NEW!" xr:uid="{226FC244-2F92-4E78-A9F2-01065601FA86}"/>
    <hyperlink ref="B45" r:id="rId69" display="Baguette 3        NEW!" xr:uid="{C2E7ECA7-DD18-41E6-8984-3F4CFC7A4415}"/>
    <hyperlink ref="B46" r:id="rId70" display="Baguette 4        NEW!" xr:uid="{3E39E869-3DFD-40ED-AE37-325FC89E9254}"/>
    <hyperlink ref="B47" r:id="rId71" display="Baguette 5        NEW!" xr:uid="{EC191483-68AD-4809-9801-2AB116FF6C50}"/>
    <hyperlink ref="B48" r:id="rId72" display="Baguette 6        NEW!" xr:uid="{069B3911-3FC1-4B5E-AB3D-D2D1DCF6E113}"/>
    <hyperlink ref="B49" r:id="rId73" display="Baguette 7        NEW!" xr:uid="{9D864CDC-26F7-4D63-AD69-80BC7C485F8C}"/>
    <hyperlink ref="B50" r:id="rId74" display="Baguette 8        NEW!" xr:uid="{E9D2E1CF-4687-4FD8-ADD2-67C5C3E1BA79}"/>
    <hyperlink ref="B51" r:id="rId75" display="Baguette 9        NEW!" xr:uid="{027B8C62-DFE1-4FBD-A4DD-90E29723071C}"/>
    <hyperlink ref="B52" r:id="rId76" display="Baguette 10      NEW!" xr:uid="{93AD5F79-9A57-439F-BD70-C392E8A83C13}"/>
    <hyperlink ref="B53" r:id="rId77" display="Baguette 11      NEW!" xr:uid="{22504204-F9AD-4A5C-B477-8935F56B07B3}"/>
    <hyperlink ref="B54" r:id="rId78" display="Baguette 12      NEW!" xr:uid="{C7D3E4FC-9030-4244-8C0F-56314CA6E3EE}"/>
    <hyperlink ref="B55" r:id="rId79" display="Baguette 13      NEW!" xr:uid="{99E544A8-D250-4AF2-B905-AB5E0D010914}"/>
    <hyperlink ref="B92" r:id="rId80" display="Baguette 1        NEW!" xr:uid="{F9C90B28-3641-4A6B-BFB2-DAA061BEF490}"/>
    <hyperlink ref="B93" r:id="rId81" display="Baguette 2        NEW!" xr:uid="{EEEE6A4F-B82F-4B88-B17D-7798CBAA9819}"/>
    <hyperlink ref="B94" r:id="rId82" display="Baguette 3        NEW!" xr:uid="{746EBE23-C3B5-4C88-96D0-16104A2D4A71}"/>
    <hyperlink ref="B95" r:id="rId83" display="Baguette 4        NEW!" xr:uid="{386A352D-3C7B-4DD4-BA97-A6E013FC9382}"/>
    <hyperlink ref="B97" r:id="rId84" display="Baguette 6        NEW!" xr:uid="{2E70446D-C0E5-457E-A6DD-BC64D5C85E8A}"/>
    <hyperlink ref="B98" r:id="rId85" display="Baguette 7        NEW!" xr:uid="{9D88F73A-575A-4365-9C6D-3C9CEEC488D3}"/>
    <hyperlink ref="B99" r:id="rId86" display="Baguette 8        NEW!" xr:uid="{35129897-DE69-4547-B4FE-E520357DD315}"/>
    <hyperlink ref="B100" r:id="rId87" display="Baguette 9        NEW!" xr:uid="{8388116E-4D58-416F-8CC0-D2D5D5C32D68}"/>
    <hyperlink ref="B101" r:id="rId88" display="Baguette 10      NEW!" xr:uid="{436EFE69-8448-4AE1-8B56-FC5FFF01BA47}"/>
    <hyperlink ref="B102" r:id="rId89" display="Baguette 11      NEW!" xr:uid="{2402D19D-D377-41F5-9E0E-049972A78754}"/>
    <hyperlink ref="B103" r:id="rId90" display="Baguette 12      NEW!" xr:uid="{600077BB-E472-41FE-BA73-942DC664A3ED}"/>
    <hyperlink ref="B104" r:id="rId91" display="Baguette 13      NEW!" xr:uid="{D834BB78-3FB5-4F9E-8E1A-64C6E2F87712}"/>
    <hyperlink ref="B60" r:id="rId92" display="Baguettes         NEW!  " xr:uid="{2F380804-F30C-460E-B132-8A505F192C67}"/>
    <hyperlink ref="B11" r:id="rId93" display="Baguettes         NEW!  " xr:uid="{0D37DA20-31FA-47BE-AAD7-76E76DE89D6E}"/>
    <hyperlink ref="B96" r:id="rId94" display="Baguette 5        NEW!" xr:uid="{893B7257-7DDB-420B-BA11-C7875C3E02E1}"/>
  </hyperlinks>
  <pageMargins left="0.7" right="0.7" top="0.78740157499999996" bottom="0.78740157499999996" header="0.3" footer="0.3"/>
  <pageSetup paperSize="9" orientation="portrait" r:id="rId95"/>
  <tableParts count="1">
    <tablePart r:id="rId9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B08AB-1EB2-4804-92D2-9C18BDEFB1C3}">
  <sheetPr codeName="Tabelle5">
    <tabColor theme="7" tint="0.39997558519241921"/>
  </sheetPr>
  <dimension ref="B2:W63"/>
  <sheetViews>
    <sheetView showGridLines="0" workbookViewId="0">
      <pane xSplit="2" ySplit="5" topLeftCell="C6" activePane="bottomRight" state="frozen"/>
      <selection pane="bottomRight" activeCell="V8" activeCellId="4" sqref="E4:W4 D8:D63 O8:O63 R8:T63 V8:V63"/>
      <selection pane="bottomLeft" activeCell="A6" sqref="A6"/>
      <selection pane="topRight" activeCell="C1" sqref="C1"/>
    </sheetView>
  </sheetViews>
  <sheetFormatPr defaultColWidth="11.42578125" defaultRowHeight="15"/>
  <cols>
    <col min="1" max="1" width="10.7109375"/>
    <col min="2" max="2" width="22.7109375" bestFit="1" customWidth="1"/>
    <col min="3" max="3" width="6" customWidth="1"/>
    <col min="4" max="4" width="11.7109375" customWidth="1"/>
    <col min="5" max="14" width="8.42578125" customWidth="1"/>
    <col min="15" max="15" width="11" bestFit="1" customWidth="1"/>
    <col min="16" max="19" width="8.42578125" customWidth="1"/>
    <col min="20" max="20" width="15.42578125" bestFit="1" customWidth="1"/>
    <col min="21" max="21" width="11.140625" bestFit="1" customWidth="1"/>
    <col min="22" max="23" width="9.42578125" bestFit="1" customWidth="1"/>
    <col min="24" max="24" width="15.85546875" customWidth="1"/>
    <col min="25" max="25" width="11.7109375" bestFit="1" customWidth="1"/>
    <col min="26" max="26" width="9.85546875" bestFit="1" customWidth="1"/>
    <col min="27" max="27" width="10.7109375" customWidth="1"/>
    <col min="28" max="131" width="10.7109375"/>
  </cols>
  <sheetData>
    <row r="2" spans="2:23" ht="30.75" customHeight="1">
      <c r="B2" s="1" t="s">
        <v>26</v>
      </c>
      <c r="C2" s="136" t="s">
        <v>1116</v>
      </c>
      <c r="D2" s="91" t="s">
        <v>533</v>
      </c>
      <c r="E2" s="82" t="s">
        <v>534</v>
      </c>
      <c r="F2" s="84" t="s">
        <v>536</v>
      </c>
      <c r="G2" s="85" t="s">
        <v>537</v>
      </c>
      <c r="H2" s="86" t="s">
        <v>538</v>
      </c>
      <c r="I2" s="175" t="s">
        <v>30</v>
      </c>
      <c r="J2" s="87" t="s">
        <v>540</v>
      </c>
      <c r="K2" s="88" t="s">
        <v>541</v>
      </c>
      <c r="L2" s="89" t="s">
        <v>542</v>
      </c>
      <c r="M2" s="90" t="s">
        <v>543</v>
      </c>
      <c r="N2" s="83" t="s">
        <v>535</v>
      </c>
      <c r="O2" s="91" t="s">
        <v>544</v>
      </c>
      <c r="P2" s="92" t="s">
        <v>385</v>
      </c>
      <c r="Q2" s="93" t="s">
        <v>380</v>
      </c>
      <c r="R2" s="91" t="s">
        <v>1117</v>
      </c>
      <c r="S2" s="91" t="s">
        <v>1118</v>
      </c>
      <c r="T2" s="2" t="s">
        <v>36</v>
      </c>
      <c r="U2" s="2" t="s">
        <v>37</v>
      </c>
      <c r="V2" s="63" t="s">
        <v>1119</v>
      </c>
      <c r="W2" s="3" t="s">
        <v>13</v>
      </c>
    </row>
    <row r="3" spans="2:23">
      <c r="B3" s="94"/>
      <c r="C3" s="94"/>
      <c r="D3" s="94"/>
      <c r="E3" s="94">
        <v>10084</v>
      </c>
      <c r="F3" s="94">
        <v>10086</v>
      </c>
      <c r="G3" s="94">
        <v>10088</v>
      </c>
      <c r="H3" s="94">
        <v>10089</v>
      </c>
      <c r="I3" s="94">
        <v>10189</v>
      </c>
      <c r="J3" s="94">
        <v>10090</v>
      </c>
      <c r="K3" s="94">
        <v>10091</v>
      </c>
      <c r="L3" s="94">
        <v>10094</v>
      </c>
      <c r="M3" s="94">
        <v>10095</v>
      </c>
      <c r="N3" s="94">
        <v>10085</v>
      </c>
      <c r="O3" s="94"/>
      <c r="P3" s="94">
        <v>10083</v>
      </c>
      <c r="Q3" s="94">
        <v>10082</v>
      </c>
      <c r="R3" s="94"/>
      <c r="S3" s="94"/>
      <c r="T3" s="94"/>
      <c r="U3" s="94"/>
      <c r="V3" s="94"/>
      <c r="W3" s="94"/>
    </row>
    <row r="4" spans="2:23" ht="15.95">
      <c r="B4" s="61" t="s">
        <v>21</v>
      </c>
      <c r="C4" s="94"/>
      <c r="D4" s="94"/>
      <c r="E4" s="225">
        <f>SUM(Tabelle1345[Spalte3])</f>
        <v>0</v>
      </c>
      <c r="F4" s="225">
        <f>SUM(Tabelle1345[Spalte5])</f>
        <v>0</v>
      </c>
      <c r="G4" s="225">
        <f>SUM(Tabelle1345[Spalte6])</f>
        <v>0</v>
      </c>
      <c r="H4" s="225">
        <f>SUM(Tabelle1345[Spalte7])</f>
        <v>0</v>
      </c>
      <c r="I4" s="225">
        <f>SUM(Tabelle1345[Spalte72])</f>
        <v>0</v>
      </c>
      <c r="J4" s="225">
        <f>SUM(Tabelle1345[Spalte8])</f>
        <v>0</v>
      </c>
      <c r="K4" s="225">
        <f>SUM(Tabelle1345[Spalte9])</f>
        <v>0</v>
      </c>
      <c r="L4" s="225">
        <f>SUM(Tabelle1345[Spalte12])</f>
        <v>0</v>
      </c>
      <c r="M4" s="225">
        <f>SUM(Tabelle1345[Spalte13])</f>
        <v>0</v>
      </c>
      <c r="N4" s="225">
        <f>SUM(Tabelle1345[Spalte4])</f>
        <v>0</v>
      </c>
      <c r="O4" s="222"/>
      <c r="P4" s="225">
        <f>SUM(Tabelle1345[Spalte17])</f>
        <v>0</v>
      </c>
      <c r="Q4" s="225">
        <f>SUM(Tabelle1345[Spalte18])</f>
        <v>0</v>
      </c>
      <c r="R4" s="225">
        <f>SUM(Tabelle1345[Spalte19])</f>
        <v>0</v>
      </c>
      <c r="S4" s="225">
        <f>SUM(Tabelle1345[Spalte192])</f>
        <v>0</v>
      </c>
      <c r="T4" s="211">
        <f>SUM(Tabelle1345[Spalte20])</f>
        <v>0</v>
      </c>
      <c r="U4" s="222"/>
      <c r="V4" s="225">
        <f>SUMPRODUCT(Tabelle1345[Spalte19],Tabelle1345[Spalte22])</f>
        <v>0</v>
      </c>
      <c r="W4" s="214">
        <f>SUMPRODUCT(Tabelle1345[Spalte19],Tabelle1345[Spalte23])</f>
        <v>0</v>
      </c>
    </row>
    <row r="5" spans="2:23">
      <c r="B5" s="95"/>
      <c r="C5" s="95"/>
      <c r="D5" s="95"/>
      <c r="E5" s="95"/>
      <c r="F5" s="95"/>
      <c r="G5" s="95"/>
      <c r="H5" s="95"/>
      <c r="I5" s="95"/>
      <c r="J5" s="95"/>
      <c r="K5" s="95"/>
      <c r="L5" s="95"/>
      <c r="M5" s="95"/>
      <c r="N5" s="95"/>
      <c r="O5" s="95"/>
      <c r="P5" s="95"/>
      <c r="Q5" s="95"/>
      <c r="R5" s="95"/>
      <c r="S5" s="95"/>
      <c r="T5" s="95"/>
      <c r="U5" s="95"/>
      <c r="V5" s="95"/>
      <c r="W5" s="95"/>
    </row>
    <row r="6" spans="2:23">
      <c r="B6" s="96" t="s">
        <v>39</v>
      </c>
      <c r="C6" s="96" t="s">
        <v>49</v>
      </c>
      <c r="D6" s="96" t="s">
        <v>546</v>
      </c>
      <c r="E6" s="96" t="s">
        <v>961</v>
      </c>
      <c r="F6" s="96" t="s">
        <v>963</v>
      </c>
      <c r="G6" s="96" t="s">
        <v>964</v>
      </c>
      <c r="H6" s="96" t="s">
        <v>965</v>
      </c>
      <c r="I6" s="96" t="s">
        <v>966</v>
      </c>
      <c r="J6" s="96" t="s">
        <v>967</v>
      </c>
      <c r="K6" s="96" t="s">
        <v>968</v>
      </c>
      <c r="L6" s="96" t="s">
        <v>40</v>
      </c>
      <c r="M6" s="96" t="s">
        <v>41</v>
      </c>
      <c r="N6" s="96" t="s">
        <v>962</v>
      </c>
      <c r="O6" s="96" t="s">
        <v>42</v>
      </c>
      <c r="P6" s="96" t="s">
        <v>46</v>
      </c>
      <c r="Q6" s="96" t="s">
        <v>47</v>
      </c>
      <c r="R6" s="96" t="s">
        <v>48</v>
      </c>
      <c r="S6" s="96" t="s">
        <v>1120</v>
      </c>
      <c r="T6" s="96" t="s">
        <v>969</v>
      </c>
      <c r="U6" s="96" t="s">
        <v>970</v>
      </c>
      <c r="V6" s="96" t="s">
        <v>971</v>
      </c>
      <c r="W6" s="96" t="s">
        <v>1121</v>
      </c>
    </row>
    <row r="7" spans="2:23">
      <c r="B7" s="158" t="s">
        <v>972</v>
      </c>
      <c r="C7" s="5"/>
      <c r="D7" s="5"/>
      <c r="E7" s="5"/>
      <c r="F7" s="5"/>
      <c r="G7" s="5"/>
      <c r="H7" s="5"/>
      <c r="I7" s="5"/>
      <c r="J7" s="5"/>
      <c r="K7" s="5"/>
      <c r="L7" s="5"/>
      <c r="M7" s="5"/>
      <c r="N7" s="5"/>
      <c r="O7" s="5"/>
      <c r="P7" s="5"/>
      <c r="Q7" s="5"/>
      <c r="R7" s="5"/>
      <c r="S7" s="5"/>
      <c r="T7" s="5"/>
      <c r="U7" s="5"/>
      <c r="V7" s="5"/>
      <c r="W7" s="5"/>
    </row>
    <row r="8" spans="2:23">
      <c r="B8" s="170" t="s">
        <v>1122</v>
      </c>
      <c r="C8" s="59">
        <f>SUBTOTAL(109,C13:C30)</f>
        <v>194</v>
      </c>
      <c r="D8" s="212">
        <f>SUM(D13:D30)*0.9</f>
        <v>4387.5</v>
      </c>
      <c r="E8" s="58"/>
      <c r="F8" s="58"/>
      <c r="G8" s="58"/>
      <c r="H8" s="58"/>
      <c r="I8" s="58"/>
      <c r="J8" s="58"/>
      <c r="K8" s="58"/>
      <c r="L8" s="58"/>
      <c r="M8" s="58"/>
      <c r="N8" s="58"/>
      <c r="O8" s="216">
        <f>ROUNDUP((Tabelle1345[[#This Row],[Spalte2]]*1.05)/0.25,0)*0.25</f>
        <v>4607</v>
      </c>
      <c r="P8" s="58"/>
      <c r="Q8" s="58"/>
      <c r="R8" s="164">
        <f>SUM(Tabelle1345[[#This Row],[Spalte3]:[Spalte4]],Tabelle1345[[#This Row],[Spalte17]:[Spalte18]])</f>
        <v>0</v>
      </c>
      <c r="S8" s="164">
        <f>Tabelle1345[[#This Row],[Spalte19]]*Tabelle1345[[#This Row],[Spalte110]]</f>
        <v>0</v>
      </c>
      <c r="T8" s="216">
        <f>SUM(Tabelle1345[[#This Row],[Spalte3]:[Spalte4]])*Tabelle1345[[#This Row],[Spalte2]]+SUM(Tabelle1345[[#This Row],[Spalte17]:[Spalte18]])*Tabelle1345[[#This Row],[Spalte14]]</f>
        <v>0</v>
      </c>
      <c r="U8" s="59" t="s">
        <v>1123</v>
      </c>
      <c r="V8" s="164">
        <f>SUBTOTAL(109,V13:V30)</f>
        <v>194</v>
      </c>
      <c r="W8" s="60">
        <f>SUBTOTAL(109,W13:W30)</f>
        <v>119.59493670886074</v>
      </c>
    </row>
    <row r="9" spans="2:23">
      <c r="B9" s="170" t="s">
        <v>1124</v>
      </c>
      <c r="C9" s="59">
        <f>SUBTOTAL(109,C32:C38)</f>
        <v>65</v>
      </c>
      <c r="D9" s="212">
        <f>SUM(D32:D38)*0.9</f>
        <v>1874.25</v>
      </c>
      <c r="E9" s="58"/>
      <c r="F9" s="58"/>
      <c r="G9" s="58"/>
      <c r="H9" s="58"/>
      <c r="I9" s="58"/>
      <c r="J9" s="58"/>
      <c r="K9" s="58"/>
      <c r="L9" s="58"/>
      <c r="M9" s="58"/>
      <c r="N9" s="58"/>
      <c r="O9" s="216">
        <f>ROUNDUP((Tabelle1345[[#This Row],[Spalte2]]*1.05)/0.25,0)*0.25</f>
        <v>1968</v>
      </c>
      <c r="P9" s="58"/>
      <c r="Q9" s="58"/>
      <c r="R9" s="164">
        <f>SUM(Tabelle1345[[#This Row],[Spalte3]:[Spalte4]],Tabelle1345[[#This Row],[Spalte17]:[Spalte18]])</f>
        <v>0</v>
      </c>
      <c r="S9" s="164">
        <f>Tabelle1345[[#This Row],[Spalte19]]*Tabelle1345[[#This Row],[Spalte110]]</f>
        <v>0</v>
      </c>
      <c r="T9" s="216">
        <f>SUM(Tabelle1345[[#This Row],[Spalte3]:[Spalte4]])*Tabelle1345[[#This Row],[Spalte2]]+SUM(Tabelle1345[[#This Row],[Spalte17]:[Spalte18]])*Tabelle1345[[#This Row],[Spalte14]]</f>
        <v>0</v>
      </c>
      <c r="U9" s="59" t="s">
        <v>1125</v>
      </c>
      <c r="V9" s="164">
        <f>SUBTOTAL(109,V32:V38)</f>
        <v>65</v>
      </c>
      <c r="W9" s="60">
        <f>SUBTOTAL(109,W32:W38)</f>
        <v>48.498734177215191</v>
      </c>
    </row>
    <row r="10" spans="2:23">
      <c r="B10" s="170" t="s">
        <v>1126</v>
      </c>
      <c r="C10" s="59">
        <f>SUBTOTAL(109,C40:C46)</f>
        <v>70</v>
      </c>
      <c r="D10" s="212">
        <f>SUM(D40:D46)*0.9</f>
        <v>1777.5</v>
      </c>
      <c r="E10" s="58"/>
      <c r="F10" s="58"/>
      <c r="G10" s="58"/>
      <c r="H10" s="58"/>
      <c r="I10" s="58"/>
      <c r="J10" s="58"/>
      <c r="K10" s="58"/>
      <c r="L10" s="58"/>
      <c r="M10" s="58"/>
      <c r="N10" s="58"/>
      <c r="O10" s="216">
        <f>ROUNDUP((Tabelle1345[[#This Row],[Spalte2]]*1.05)/0.25,0)*0.25</f>
        <v>1866.5</v>
      </c>
      <c r="P10" s="58"/>
      <c r="Q10" s="58"/>
      <c r="R10" s="164">
        <f>SUM(Tabelle1345[[#This Row],[Spalte3]:[Spalte4]],Tabelle1345[[#This Row],[Spalte17]:[Spalte18]])</f>
        <v>0</v>
      </c>
      <c r="S10" s="164">
        <f>Tabelle1345[[#This Row],[Spalte19]]*Tabelle1345[[#This Row],[Spalte110]]</f>
        <v>0</v>
      </c>
      <c r="T10" s="216">
        <f>SUM(Tabelle1345[[#This Row],[Spalte3]:[Spalte4]])*Tabelle1345[[#This Row],[Spalte2]]+SUM(Tabelle1345[[#This Row],[Spalte17]:[Spalte18]])*Tabelle1345[[#This Row],[Spalte14]]</f>
        <v>0</v>
      </c>
      <c r="U10" s="59" t="s">
        <v>1127</v>
      </c>
      <c r="V10" s="164">
        <f>SUBTOTAL(109,V40:V46)</f>
        <v>70</v>
      </c>
      <c r="W10" s="60">
        <f>SUBTOTAL(109,W40:W46)</f>
        <v>43.329113924050631</v>
      </c>
    </row>
    <row r="11" spans="2:23">
      <c r="B11" s="170" t="s">
        <v>1128</v>
      </c>
      <c r="C11" s="59">
        <f>SUBTOTAL(109,C48:C63)</f>
        <v>115</v>
      </c>
      <c r="D11" s="212">
        <f>SUM(D48:D63)*0.9</f>
        <v>3161.25</v>
      </c>
      <c r="E11" s="58"/>
      <c r="F11" s="58"/>
      <c r="G11" s="58"/>
      <c r="H11" s="58"/>
      <c r="I11" s="58"/>
      <c r="J11" s="58"/>
      <c r="K11" s="58"/>
      <c r="L11" s="58"/>
      <c r="M11" s="58"/>
      <c r="N11" s="58"/>
      <c r="O11" s="216">
        <f>ROUNDUP((Tabelle1345[[#This Row],[Spalte2]]*1.05)/0.25,0)*0.25</f>
        <v>3319.5</v>
      </c>
      <c r="P11" s="58"/>
      <c r="Q11" s="58"/>
      <c r="R11" s="164">
        <f>SUM(Tabelle1345[[#This Row],[Spalte3]:[Spalte4]],Tabelle1345[[#This Row],[Spalte17]:[Spalte18]])</f>
        <v>0</v>
      </c>
      <c r="S11" s="164">
        <f>Tabelle1345[[#This Row],[Spalte19]]*Tabelle1345[[#This Row],[Spalte110]]</f>
        <v>0</v>
      </c>
      <c r="T11" s="216">
        <f>SUM(Tabelle1345[[#This Row],[Spalte3]:[Spalte4]])*Tabelle1345[[#This Row],[Spalte2]]+SUM(Tabelle1345[[#This Row],[Spalte17]:[Spalte18]])*Tabelle1345[[#This Row],[Spalte14]]</f>
        <v>0</v>
      </c>
      <c r="U11" s="59" t="s">
        <v>1129</v>
      </c>
      <c r="V11" s="164">
        <f>SUBTOTAL(109,V48:V63)</f>
        <v>117</v>
      </c>
      <c r="W11" s="60">
        <f>SUBTOTAL(109,W48:W63)</f>
        <v>54.602267553046168</v>
      </c>
    </row>
    <row r="12" spans="2:23">
      <c r="B12" s="4" t="s">
        <v>1122</v>
      </c>
      <c r="C12" s="4"/>
      <c r="D12" s="212"/>
      <c r="E12" s="5"/>
      <c r="F12" s="5"/>
      <c r="G12" s="5"/>
      <c r="H12" s="5"/>
      <c r="I12" s="5"/>
      <c r="J12" s="5"/>
      <c r="K12" s="5"/>
      <c r="L12" s="5"/>
      <c r="M12" s="5"/>
      <c r="N12" s="5"/>
      <c r="O12" s="216"/>
      <c r="P12" s="5"/>
      <c r="Q12" s="5"/>
      <c r="R12" s="213"/>
      <c r="S12" s="213"/>
      <c r="T12" s="213"/>
      <c r="U12" s="5"/>
      <c r="V12" s="213"/>
      <c r="W12" s="5"/>
    </row>
    <row r="13" spans="2:23">
      <c r="B13" s="170" t="s">
        <v>1130</v>
      </c>
      <c r="C13" s="59">
        <v>25</v>
      </c>
      <c r="D13" s="212">
        <v>137.5</v>
      </c>
      <c r="E13" s="58"/>
      <c r="F13" s="58"/>
      <c r="G13" s="58"/>
      <c r="H13" s="58"/>
      <c r="I13" s="58"/>
      <c r="J13" s="58"/>
      <c r="K13" s="58"/>
      <c r="L13" s="58"/>
      <c r="M13" s="58"/>
      <c r="N13" s="5"/>
      <c r="O13" s="216">
        <f>ROUNDUP((Tabelle1345[[#This Row],[Spalte2]]*1.05)/0.25,0)*0.25</f>
        <v>144.5</v>
      </c>
      <c r="P13" s="58"/>
      <c r="Q13" s="5"/>
      <c r="R13" s="164">
        <f>SUM(Tabelle1345[[#This Row],[Spalte3]:[Spalte13]],Tabelle1345[[#This Row],[Spalte17]:[Spalte18]])</f>
        <v>0</v>
      </c>
      <c r="S13" s="164">
        <f>Tabelle1345[[#This Row],[Spalte19]]*Tabelle1345[[#This Row],[Spalte110]]</f>
        <v>0</v>
      </c>
      <c r="T13" s="216">
        <f>SUM(Tabelle1345[[#This Row],[Spalte3]:[Spalte13]])*Tabelle1345[[#This Row],[Spalte2]]+SUM(Tabelle1345[[#This Row],[Spalte17]:[Spalte18]])*Tabelle1345[[#This Row],[Spalte14]]</f>
        <v>0</v>
      </c>
      <c r="U13" s="59" t="s">
        <v>1131</v>
      </c>
      <c r="V13" s="164">
        <v>25</v>
      </c>
      <c r="W13" s="60">
        <v>1.3417721518987342</v>
      </c>
    </row>
    <row r="14" spans="2:23">
      <c r="B14" s="170" t="s">
        <v>1132</v>
      </c>
      <c r="C14" s="59">
        <v>20</v>
      </c>
      <c r="D14" s="212">
        <v>117.5</v>
      </c>
      <c r="E14" s="58"/>
      <c r="F14" s="58"/>
      <c r="G14" s="58"/>
      <c r="H14" s="58"/>
      <c r="I14" s="58"/>
      <c r="J14" s="58"/>
      <c r="K14" s="58"/>
      <c r="L14" s="58"/>
      <c r="M14" s="58"/>
      <c r="N14" s="5"/>
      <c r="O14" s="216">
        <f>ROUNDUP((Tabelle1345[[#This Row],[Spalte2]]*1.05)/0.25,0)*0.25</f>
        <v>123.5</v>
      </c>
      <c r="P14" s="58"/>
      <c r="Q14" s="5"/>
      <c r="R14" s="164">
        <f>SUM(Tabelle1345[[#This Row],[Spalte3]:[Spalte13]],Tabelle1345[[#This Row],[Spalte17]:[Spalte18]])</f>
        <v>0</v>
      </c>
      <c r="S14" s="164">
        <f>Tabelle1345[[#This Row],[Spalte19]]*Tabelle1345[[#This Row],[Spalte110]]</f>
        <v>0</v>
      </c>
      <c r="T14" s="216">
        <f>SUM(Tabelle1345[[#This Row],[Spalte3]:[Spalte13]])*Tabelle1345[[#This Row],[Spalte2]]+SUM(Tabelle1345[[#This Row],[Spalte17]:[Spalte18]])*Tabelle1345[[#This Row],[Spalte14]]</f>
        <v>0</v>
      </c>
      <c r="U14" s="59" t="s">
        <v>1133</v>
      </c>
      <c r="V14" s="164">
        <v>20</v>
      </c>
      <c r="W14" s="60">
        <v>0.92405063291139233</v>
      </c>
    </row>
    <row r="15" spans="2:23">
      <c r="B15" s="170" t="s">
        <v>1134</v>
      </c>
      <c r="C15" s="59">
        <v>10</v>
      </c>
      <c r="D15" s="212">
        <v>130</v>
      </c>
      <c r="E15" s="58"/>
      <c r="F15" s="58"/>
      <c r="G15" s="58"/>
      <c r="H15" s="58"/>
      <c r="I15" s="58"/>
      <c r="J15" s="58"/>
      <c r="K15" s="58"/>
      <c r="L15" s="58"/>
      <c r="M15" s="58"/>
      <c r="N15" s="5"/>
      <c r="O15" s="216">
        <f>ROUNDUP((Tabelle1345[[#This Row],[Spalte2]]*1.05)/0.25,0)*0.25</f>
        <v>136.5</v>
      </c>
      <c r="P15" s="58"/>
      <c r="Q15" s="5"/>
      <c r="R15" s="164">
        <f>SUM(Tabelle1345[[#This Row],[Spalte3]:[Spalte13]],Tabelle1345[[#This Row],[Spalte17]:[Spalte18]])</f>
        <v>0</v>
      </c>
      <c r="S15" s="164">
        <f>Tabelle1345[[#This Row],[Spalte19]]*Tabelle1345[[#This Row],[Spalte110]]</f>
        <v>0</v>
      </c>
      <c r="T15" s="216">
        <f>SUM(Tabelle1345[[#This Row],[Spalte3]:[Spalte13]])*Tabelle1345[[#This Row],[Spalte2]]+SUM(Tabelle1345[[#This Row],[Spalte17]:[Spalte18]])*Tabelle1345[[#This Row],[Spalte14]]</f>
        <v>0</v>
      </c>
      <c r="U15" s="59" t="s">
        <v>1135</v>
      </c>
      <c r="V15" s="164">
        <v>10</v>
      </c>
      <c r="W15" s="60">
        <v>2.037974683544304</v>
      </c>
    </row>
    <row r="16" spans="2:23">
      <c r="B16" s="170" t="s">
        <v>1136</v>
      </c>
      <c r="C16" s="59">
        <v>10</v>
      </c>
      <c r="D16" s="212">
        <v>127.5</v>
      </c>
      <c r="E16" s="58"/>
      <c r="F16" s="58"/>
      <c r="G16" s="58"/>
      <c r="H16" s="58"/>
      <c r="I16" s="58"/>
      <c r="J16" s="58"/>
      <c r="K16" s="58"/>
      <c r="L16" s="58"/>
      <c r="M16" s="58"/>
      <c r="N16" s="5"/>
      <c r="O16" s="216">
        <f>ROUNDUP((Tabelle1345[[#This Row],[Spalte2]]*1.05)/0.25,0)*0.25</f>
        <v>134</v>
      </c>
      <c r="P16" s="58"/>
      <c r="Q16" s="5"/>
      <c r="R16" s="164">
        <f>SUM(Tabelle1345[[#This Row],[Spalte3]:[Spalte13]],Tabelle1345[[#This Row],[Spalte17]:[Spalte18]])</f>
        <v>0</v>
      </c>
      <c r="S16" s="164">
        <f>Tabelle1345[[#This Row],[Spalte19]]*Tabelle1345[[#This Row],[Spalte110]]</f>
        <v>0</v>
      </c>
      <c r="T16" s="216">
        <f>SUM(Tabelle1345[[#This Row],[Spalte3]:[Spalte13]])*Tabelle1345[[#This Row],[Spalte2]]+SUM(Tabelle1345[[#This Row],[Spalte17]:[Spalte18]])*Tabelle1345[[#This Row],[Spalte14]]</f>
        <v>0</v>
      </c>
      <c r="U16" s="59" t="s">
        <v>1137</v>
      </c>
      <c r="V16" s="164">
        <v>10</v>
      </c>
      <c r="W16" s="60">
        <v>1.6962025316455696</v>
      </c>
    </row>
    <row r="17" spans="2:23">
      <c r="B17" s="170" t="s">
        <v>1138</v>
      </c>
      <c r="C17" s="59">
        <v>10</v>
      </c>
      <c r="D17" s="212">
        <v>127.5</v>
      </c>
      <c r="E17" s="58"/>
      <c r="F17" s="58"/>
      <c r="G17" s="58"/>
      <c r="H17" s="58"/>
      <c r="I17" s="58"/>
      <c r="J17" s="58"/>
      <c r="K17" s="58"/>
      <c r="L17" s="58"/>
      <c r="M17" s="58"/>
      <c r="N17" s="5"/>
      <c r="O17" s="216">
        <f>ROUNDUP((Tabelle1345[[#This Row],[Spalte2]]*1.05)/0.25,0)*0.25</f>
        <v>134</v>
      </c>
      <c r="P17" s="58"/>
      <c r="Q17" s="5"/>
      <c r="R17" s="164">
        <f>SUM(Tabelle1345[[#This Row],[Spalte3]:[Spalte13]],Tabelle1345[[#This Row],[Spalte17]:[Spalte18]])</f>
        <v>0</v>
      </c>
      <c r="S17" s="164">
        <f>Tabelle1345[[#This Row],[Spalte19]]*Tabelle1345[[#This Row],[Spalte110]]</f>
        <v>0</v>
      </c>
      <c r="T17" s="216">
        <f>SUM(Tabelle1345[[#This Row],[Spalte3]:[Spalte13]])*Tabelle1345[[#This Row],[Spalte2]]+SUM(Tabelle1345[[#This Row],[Spalte17]:[Spalte18]])*Tabelle1345[[#This Row],[Spalte14]]</f>
        <v>0</v>
      </c>
      <c r="U17" s="59" t="s">
        <v>1139</v>
      </c>
      <c r="V17" s="164">
        <v>10</v>
      </c>
      <c r="W17" s="60">
        <v>2.2911392405063289</v>
      </c>
    </row>
    <row r="18" spans="2:23">
      <c r="B18" s="170" t="s">
        <v>1140</v>
      </c>
      <c r="C18" s="59">
        <v>10</v>
      </c>
      <c r="D18" s="212">
        <v>102.5</v>
      </c>
      <c r="E18" s="58"/>
      <c r="F18" s="58"/>
      <c r="G18" s="58"/>
      <c r="H18" s="58"/>
      <c r="I18" s="58"/>
      <c r="J18" s="58"/>
      <c r="K18" s="58"/>
      <c r="L18" s="58"/>
      <c r="M18" s="58"/>
      <c r="N18" s="5"/>
      <c r="O18" s="216">
        <f>ROUNDUP((Tabelle1345[[#This Row],[Spalte2]]*1.05)/0.25,0)*0.25</f>
        <v>107.75</v>
      </c>
      <c r="P18" s="58"/>
      <c r="Q18" s="5"/>
      <c r="R18" s="164">
        <f>SUM(Tabelle1345[[#This Row],[Spalte3]:[Spalte13]],Tabelle1345[[#This Row],[Spalte17]:[Spalte18]])</f>
        <v>0</v>
      </c>
      <c r="S18" s="164">
        <f>Tabelle1345[[#This Row],[Spalte19]]*Tabelle1345[[#This Row],[Spalte110]]</f>
        <v>0</v>
      </c>
      <c r="T18" s="216">
        <f>SUM(Tabelle1345[[#This Row],[Spalte3]:[Spalte13]])*Tabelle1345[[#This Row],[Spalte2]]+SUM(Tabelle1345[[#This Row],[Spalte17]:[Spalte18]])*Tabelle1345[[#This Row],[Spalte14]]</f>
        <v>0</v>
      </c>
      <c r="U18" s="59" t="s">
        <v>1141</v>
      </c>
      <c r="V18" s="164">
        <v>10</v>
      </c>
      <c r="W18" s="60">
        <v>0.94936708860759489</v>
      </c>
    </row>
    <row r="19" spans="2:23">
      <c r="B19" s="170" t="s">
        <v>1142</v>
      </c>
      <c r="C19" s="59">
        <v>10</v>
      </c>
      <c r="D19" s="212">
        <v>102.5</v>
      </c>
      <c r="E19" s="58"/>
      <c r="F19" s="58"/>
      <c r="G19" s="58"/>
      <c r="H19" s="58"/>
      <c r="I19" s="58"/>
      <c r="J19" s="58"/>
      <c r="K19" s="58"/>
      <c r="L19" s="58"/>
      <c r="M19" s="58"/>
      <c r="N19" s="5"/>
      <c r="O19" s="216">
        <f>ROUNDUP((Tabelle1345[[#This Row],[Spalte2]]*1.05)/0.25,0)*0.25</f>
        <v>107.75</v>
      </c>
      <c r="P19" s="58"/>
      <c r="Q19" s="5"/>
      <c r="R19" s="164">
        <f>SUM(Tabelle1345[[#This Row],[Spalte3]:[Spalte13]],Tabelle1345[[#This Row],[Spalte17]:[Spalte18]])</f>
        <v>0</v>
      </c>
      <c r="S19" s="164">
        <f>Tabelle1345[[#This Row],[Spalte19]]*Tabelle1345[[#This Row],[Spalte110]]</f>
        <v>0</v>
      </c>
      <c r="T19" s="216">
        <f>SUM(Tabelle1345[[#This Row],[Spalte3]:[Spalte13]])*Tabelle1345[[#This Row],[Spalte2]]+SUM(Tabelle1345[[#This Row],[Spalte17]:[Spalte18]])*Tabelle1345[[#This Row],[Spalte14]]</f>
        <v>0</v>
      </c>
      <c r="U19" s="59" t="s">
        <v>1143</v>
      </c>
      <c r="V19" s="164">
        <v>10</v>
      </c>
      <c r="W19" s="60">
        <v>1.0126582278481013</v>
      </c>
    </row>
    <row r="20" spans="2:23">
      <c r="B20" s="170" t="s">
        <v>1144</v>
      </c>
      <c r="C20" s="59">
        <v>10</v>
      </c>
      <c r="D20" s="212">
        <v>165</v>
      </c>
      <c r="E20" s="58"/>
      <c r="F20" s="58"/>
      <c r="G20" s="58"/>
      <c r="H20" s="58"/>
      <c r="I20" s="58"/>
      <c r="J20" s="58"/>
      <c r="K20" s="58"/>
      <c r="L20" s="58"/>
      <c r="M20" s="58"/>
      <c r="N20" s="5"/>
      <c r="O20" s="216">
        <f>ROUNDUP((Tabelle1345[[#This Row],[Spalte2]]*1.05)/0.25,0)*0.25</f>
        <v>173.25</v>
      </c>
      <c r="P20" s="58"/>
      <c r="Q20" s="5"/>
      <c r="R20" s="164">
        <f>SUM(Tabelle1345[[#This Row],[Spalte3]:[Spalte13]],Tabelle1345[[#This Row],[Spalte17]:[Spalte18]])</f>
        <v>0</v>
      </c>
      <c r="S20" s="164">
        <f>Tabelle1345[[#This Row],[Spalte19]]*Tabelle1345[[#This Row],[Spalte110]]</f>
        <v>0</v>
      </c>
      <c r="T20" s="216">
        <f>SUM(Tabelle1345[[#This Row],[Spalte3]:[Spalte13]])*Tabelle1345[[#This Row],[Spalte2]]+SUM(Tabelle1345[[#This Row],[Spalte17]:[Spalte18]])*Tabelle1345[[#This Row],[Spalte14]]</f>
        <v>0</v>
      </c>
      <c r="U20" s="59" t="s">
        <v>1145</v>
      </c>
      <c r="V20" s="164">
        <v>10</v>
      </c>
      <c r="W20" s="60">
        <v>2.9873417721518982</v>
      </c>
    </row>
    <row r="21" spans="2:23">
      <c r="B21" s="170" t="s">
        <v>1146</v>
      </c>
      <c r="C21" s="59">
        <v>10</v>
      </c>
      <c r="D21" s="212">
        <v>287.5</v>
      </c>
      <c r="E21" s="58"/>
      <c r="F21" s="58"/>
      <c r="G21" s="58"/>
      <c r="H21" s="58"/>
      <c r="I21" s="58"/>
      <c r="J21" s="58"/>
      <c r="K21" s="58"/>
      <c r="L21" s="58"/>
      <c r="M21" s="58"/>
      <c r="N21" s="5"/>
      <c r="O21" s="216">
        <f>ROUNDUP((Tabelle1345[[#This Row],[Spalte2]]*1.05)/0.25,0)*0.25</f>
        <v>302</v>
      </c>
      <c r="P21" s="58"/>
      <c r="Q21" s="5"/>
      <c r="R21" s="164">
        <f>SUM(Tabelle1345[[#This Row],[Spalte3]:[Spalte13]],Tabelle1345[[#This Row],[Spalte17]:[Spalte18]])</f>
        <v>0</v>
      </c>
      <c r="S21" s="164">
        <f>Tabelle1345[[#This Row],[Spalte19]]*Tabelle1345[[#This Row],[Spalte110]]</f>
        <v>0</v>
      </c>
      <c r="T21" s="216">
        <f>SUM(Tabelle1345[[#This Row],[Spalte3]:[Spalte13]])*Tabelle1345[[#This Row],[Spalte2]]+SUM(Tabelle1345[[#This Row],[Spalte17]:[Spalte18]])*Tabelle1345[[#This Row],[Spalte14]]</f>
        <v>0</v>
      </c>
      <c r="U21" s="59" t="s">
        <v>1147</v>
      </c>
      <c r="V21" s="164">
        <v>10</v>
      </c>
      <c r="W21" s="60">
        <v>5.7848101265822782</v>
      </c>
    </row>
    <row r="22" spans="2:23">
      <c r="B22" s="170" t="s">
        <v>1148</v>
      </c>
      <c r="C22" s="59">
        <v>10</v>
      </c>
      <c r="D22" s="212">
        <v>815</v>
      </c>
      <c r="E22" s="58"/>
      <c r="F22" s="58"/>
      <c r="G22" s="58"/>
      <c r="H22" s="58"/>
      <c r="I22" s="58"/>
      <c r="J22" s="58"/>
      <c r="K22" s="58"/>
      <c r="L22" s="58"/>
      <c r="M22" s="58"/>
      <c r="N22" s="5"/>
      <c r="O22" s="216">
        <f>ROUNDUP((Tabelle1345[[#This Row],[Spalte2]]*1.05)/0.25,0)*0.25</f>
        <v>855.75</v>
      </c>
      <c r="P22" s="58"/>
      <c r="Q22" s="5"/>
      <c r="R22" s="164">
        <f>SUM(Tabelle1345[[#This Row],[Spalte3]:[Spalte13]],Tabelle1345[[#This Row],[Spalte17]:[Spalte18]])</f>
        <v>0</v>
      </c>
      <c r="S22" s="164">
        <f>Tabelle1345[[#This Row],[Spalte19]]*Tabelle1345[[#This Row],[Spalte110]]</f>
        <v>0</v>
      </c>
      <c r="T22" s="216">
        <f>SUM(Tabelle1345[[#This Row],[Spalte3]:[Spalte13]])*Tabelle1345[[#This Row],[Spalte2]]+SUM(Tabelle1345[[#This Row],[Spalte17]:[Spalte18]])*Tabelle1345[[#This Row],[Spalte14]]</f>
        <v>0</v>
      </c>
      <c r="U22" s="59" t="s">
        <v>1149</v>
      </c>
      <c r="V22" s="164">
        <v>10</v>
      </c>
      <c r="W22" s="60">
        <v>23.721518987341771</v>
      </c>
    </row>
    <row r="23" spans="2:23">
      <c r="B23" s="170" t="s">
        <v>1150</v>
      </c>
      <c r="C23" s="59">
        <v>10</v>
      </c>
      <c r="D23" s="212">
        <v>167.5</v>
      </c>
      <c r="E23" s="58"/>
      <c r="F23" s="58"/>
      <c r="G23" s="58"/>
      <c r="H23" s="58"/>
      <c r="I23" s="58"/>
      <c r="J23" s="58"/>
      <c r="K23" s="58"/>
      <c r="L23" s="58"/>
      <c r="M23" s="58"/>
      <c r="N23" s="5"/>
      <c r="O23" s="216">
        <f>ROUNDUP((Tabelle1345[[#This Row],[Spalte2]]*1.05)/0.25,0)*0.25</f>
        <v>176</v>
      </c>
      <c r="P23" s="58"/>
      <c r="Q23" s="5"/>
      <c r="R23" s="164">
        <f>SUM(Tabelle1345[[#This Row],[Spalte3]:[Spalte13]],Tabelle1345[[#This Row],[Spalte17]:[Spalte18]])</f>
        <v>0</v>
      </c>
      <c r="S23" s="164">
        <f>Tabelle1345[[#This Row],[Spalte19]]*Tabelle1345[[#This Row],[Spalte110]]</f>
        <v>0</v>
      </c>
      <c r="T23" s="216">
        <f>SUM(Tabelle1345[[#This Row],[Spalte3]:[Spalte13]])*Tabelle1345[[#This Row],[Spalte2]]+SUM(Tabelle1345[[#This Row],[Spalte17]:[Spalte18]])*Tabelle1345[[#This Row],[Spalte14]]</f>
        <v>0</v>
      </c>
      <c r="U23" s="59" t="s">
        <v>1151</v>
      </c>
      <c r="V23" s="164">
        <v>10</v>
      </c>
      <c r="W23" s="60">
        <v>3.8860759493670884</v>
      </c>
    </row>
    <row r="24" spans="2:23">
      <c r="B24" s="170" t="s">
        <v>1152</v>
      </c>
      <c r="C24" s="59">
        <v>10</v>
      </c>
      <c r="D24" s="212">
        <v>425</v>
      </c>
      <c r="E24" s="58"/>
      <c r="F24" s="58"/>
      <c r="G24" s="58"/>
      <c r="H24" s="58"/>
      <c r="I24" s="58"/>
      <c r="J24" s="58"/>
      <c r="K24" s="58"/>
      <c r="L24" s="58"/>
      <c r="M24" s="58"/>
      <c r="N24" s="5"/>
      <c r="O24" s="216">
        <f>ROUNDUP((Tabelle1345[[#This Row],[Spalte2]]*1.05)/0.25,0)*0.25</f>
        <v>446.25</v>
      </c>
      <c r="P24" s="58"/>
      <c r="Q24" s="5"/>
      <c r="R24" s="164">
        <f>SUM(Tabelle1345[[#This Row],[Spalte3]:[Spalte13]],Tabelle1345[[#This Row],[Spalte17]:[Spalte18]])</f>
        <v>0</v>
      </c>
      <c r="S24" s="164">
        <f>Tabelle1345[[#This Row],[Spalte19]]*Tabelle1345[[#This Row],[Spalte110]]</f>
        <v>0</v>
      </c>
      <c r="T24" s="216">
        <f>SUM(Tabelle1345[[#This Row],[Spalte3]:[Spalte13]])*Tabelle1345[[#This Row],[Spalte2]]+SUM(Tabelle1345[[#This Row],[Spalte17]:[Spalte18]])*Tabelle1345[[#This Row],[Spalte14]]</f>
        <v>0</v>
      </c>
      <c r="U24" s="59" t="s">
        <v>1153</v>
      </c>
      <c r="V24" s="164">
        <v>10</v>
      </c>
      <c r="W24" s="60">
        <v>12.962025316455696</v>
      </c>
    </row>
    <row r="25" spans="2:23">
      <c r="B25" s="170" t="s">
        <v>1154</v>
      </c>
      <c r="C25" s="59">
        <v>5</v>
      </c>
      <c r="D25" s="212">
        <v>322.5</v>
      </c>
      <c r="E25" s="58"/>
      <c r="F25" s="58"/>
      <c r="G25" s="58"/>
      <c r="H25" s="58"/>
      <c r="I25" s="58"/>
      <c r="J25" s="58"/>
      <c r="K25" s="58"/>
      <c r="L25" s="58"/>
      <c r="M25" s="58"/>
      <c r="N25" s="5"/>
      <c r="O25" s="216">
        <f>ROUNDUP((Tabelle1345[[#This Row],[Spalte2]]*1.05)/0.25,0)*0.25</f>
        <v>338.75</v>
      </c>
      <c r="P25" s="58"/>
      <c r="Q25" s="5"/>
      <c r="R25" s="164">
        <f>SUM(Tabelle1345[[#This Row],[Spalte3]:[Spalte13]],Tabelle1345[[#This Row],[Spalte17]:[Spalte18]])</f>
        <v>0</v>
      </c>
      <c r="S25" s="164">
        <f>Tabelle1345[[#This Row],[Spalte19]]*Tabelle1345[[#This Row],[Spalte110]]</f>
        <v>0</v>
      </c>
      <c r="T25" s="216">
        <f>SUM(Tabelle1345[[#This Row],[Spalte3]:[Spalte13]])*Tabelle1345[[#This Row],[Spalte2]]+SUM(Tabelle1345[[#This Row],[Spalte17]:[Spalte18]])*Tabelle1345[[#This Row],[Spalte14]]</f>
        <v>0</v>
      </c>
      <c r="U25" s="59" t="s">
        <v>1155</v>
      </c>
      <c r="V25" s="164">
        <v>5</v>
      </c>
      <c r="W25" s="60">
        <v>11.367088607594937</v>
      </c>
    </row>
    <row r="26" spans="2:23">
      <c r="B26" s="170" t="s">
        <v>1156</v>
      </c>
      <c r="C26" s="59">
        <v>10</v>
      </c>
      <c r="D26" s="212">
        <v>197.5</v>
      </c>
      <c r="E26" s="58"/>
      <c r="F26" s="58"/>
      <c r="G26" s="58"/>
      <c r="H26" s="58"/>
      <c r="I26" s="58"/>
      <c r="J26" s="58"/>
      <c r="K26" s="58"/>
      <c r="L26" s="58"/>
      <c r="M26" s="58"/>
      <c r="N26" s="5"/>
      <c r="O26" s="216">
        <f>ROUNDUP((Tabelle1345[[#This Row],[Spalte2]]*1.05)/0.25,0)*0.25</f>
        <v>207.5</v>
      </c>
      <c r="P26" s="58"/>
      <c r="Q26" s="5"/>
      <c r="R26" s="164">
        <f>SUM(Tabelle1345[[#This Row],[Spalte3]:[Spalte13]],Tabelle1345[[#This Row],[Spalte17]:[Spalte18]])</f>
        <v>0</v>
      </c>
      <c r="S26" s="164">
        <f>Tabelle1345[[#This Row],[Spalte19]]*Tabelle1345[[#This Row],[Spalte110]]</f>
        <v>0</v>
      </c>
      <c r="T26" s="216">
        <f>SUM(Tabelle1345[[#This Row],[Spalte3]:[Spalte13]])*Tabelle1345[[#This Row],[Spalte2]]+SUM(Tabelle1345[[#This Row],[Spalte17]:[Spalte18]])*Tabelle1345[[#This Row],[Spalte14]]</f>
        <v>0</v>
      </c>
      <c r="U26" s="59" t="s">
        <v>1157</v>
      </c>
      <c r="V26" s="164">
        <v>10</v>
      </c>
      <c r="W26" s="60">
        <v>4.6835443037974684</v>
      </c>
    </row>
    <row r="27" spans="2:23">
      <c r="B27" s="170" t="s">
        <v>1158</v>
      </c>
      <c r="C27" s="59">
        <v>10</v>
      </c>
      <c r="D27" s="212">
        <v>325</v>
      </c>
      <c r="E27" s="58"/>
      <c r="F27" s="58"/>
      <c r="G27" s="58"/>
      <c r="H27" s="58"/>
      <c r="I27" s="58"/>
      <c r="J27" s="58"/>
      <c r="K27" s="58"/>
      <c r="L27" s="58"/>
      <c r="M27" s="58"/>
      <c r="N27" s="5"/>
      <c r="O27" s="216">
        <f>ROUNDUP((Tabelle1345[[#This Row],[Spalte2]]*1.05)/0.25,0)*0.25</f>
        <v>341.25</v>
      </c>
      <c r="P27" s="58"/>
      <c r="Q27" s="5"/>
      <c r="R27" s="164">
        <f>SUM(Tabelle1345[[#This Row],[Spalte3]:[Spalte13]],Tabelle1345[[#This Row],[Spalte17]:[Spalte18]])</f>
        <v>0</v>
      </c>
      <c r="S27" s="164">
        <f>Tabelle1345[[#This Row],[Spalte19]]*Tabelle1345[[#This Row],[Spalte110]]</f>
        <v>0</v>
      </c>
      <c r="T27" s="216">
        <f>SUM(Tabelle1345[[#This Row],[Spalte3]:[Spalte13]])*Tabelle1345[[#This Row],[Spalte2]]+SUM(Tabelle1345[[#This Row],[Spalte17]:[Spalte18]])*Tabelle1345[[#This Row],[Spalte14]]</f>
        <v>0</v>
      </c>
      <c r="U27" s="59" t="s">
        <v>1159</v>
      </c>
      <c r="V27" s="164">
        <v>10</v>
      </c>
      <c r="W27" s="60">
        <v>8.5063291139240498</v>
      </c>
    </row>
    <row r="28" spans="2:23">
      <c r="B28" s="170" t="s">
        <v>1160</v>
      </c>
      <c r="C28" s="59">
        <v>4</v>
      </c>
      <c r="D28" s="212">
        <v>400</v>
      </c>
      <c r="E28" s="58"/>
      <c r="F28" s="58"/>
      <c r="G28" s="58"/>
      <c r="H28" s="58"/>
      <c r="I28" s="58"/>
      <c r="J28" s="58"/>
      <c r="K28" s="58"/>
      <c r="L28" s="58"/>
      <c r="M28" s="58"/>
      <c r="N28" s="5"/>
      <c r="O28" s="216">
        <f>ROUNDUP((Tabelle1345[[#This Row],[Spalte2]]*1.05)/0.25,0)*0.25</f>
        <v>420</v>
      </c>
      <c r="P28" s="58"/>
      <c r="Q28" s="5"/>
      <c r="R28" s="164">
        <f>SUM(Tabelle1345[[#This Row],[Spalte3]:[Spalte13]],Tabelle1345[[#This Row],[Spalte17]:[Spalte18]])</f>
        <v>0</v>
      </c>
      <c r="S28" s="164">
        <f>Tabelle1345[[#This Row],[Spalte19]]*Tabelle1345[[#This Row],[Spalte110]]</f>
        <v>0</v>
      </c>
      <c r="T28" s="216">
        <f>SUM(Tabelle1345[[#This Row],[Spalte3]:[Spalte13]])*Tabelle1345[[#This Row],[Spalte2]]+SUM(Tabelle1345[[#This Row],[Spalte17]:[Spalte18]])*Tabelle1345[[#This Row],[Spalte14]]</f>
        <v>0</v>
      </c>
      <c r="U28" s="59" t="s">
        <v>1161</v>
      </c>
      <c r="V28" s="164">
        <v>4</v>
      </c>
      <c r="W28" s="60">
        <v>11.126582278481012</v>
      </c>
    </row>
    <row r="29" spans="2:23">
      <c r="B29" s="170" t="s">
        <v>1162</v>
      </c>
      <c r="C29" s="59">
        <v>10</v>
      </c>
      <c r="D29" s="212">
        <v>427.5</v>
      </c>
      <c r="E29" s="58"/>
      <c r="F29" s="58"/>
      <c r="G29" s="58"/>
      <c r="H29" s="58"/>
      <c r="I29" s="58"/>
      <c r="J29" s="58"/>
      <c r="K29" s="58"/>
      <c r="L29" s="58"/>
      <c r="M29" s="58"/>
      <c r="N29" s="5"/>
      <c r="O29" s="216">
        <f>ROUNDUP((Tabelle1345[[#This Row],[Spalte2]]*1.05)/0.25,0)*0.25</f>
        <v>449</v>
      </c>
      <c r="P29" s="58"/>
      <c r="Q29" s="5"/>
      <c r="R29" s="164">
        <f>SUM(Tabelle1345[[#This Row],[Spalte3]:[Spalte13]],Tabelle1345[[#This Row],[Spalte17]:[Spalte18]])</f>
        <v>0</v>
      </c>
      <c r="S29" s="164">
        <f>Tabelle1345[[#This Row],[Spalte19]]*Tabelle1345[[#This Row],[Spalte110]]</f>
        <v>0</v>
      </c>
      <c r="T29" s="216">
        <f>SUM(Tabelle1345[[#This Row],[Spalte3]:[Spalte13]])*Tabelle1345[[#This Row],[Spalte2]]+SUM(Tabelle1345[[#This Row],[Spalte17]:[Spalte18]])*Tabelle1345[[#This Row],[Spalte14]]</f>
        <v>0</v>
      </c>
      <c r="U29" s="59" t="s">
        <v>1163</v>
      </c>
      <c r="V29" s="164">
        <v>10</v>
      </c>
      <c r="W29" s="60">
        <v>12.455696202531644</v>
      </c>
    </row>
    <row r="30" spans="2:23">
      <c r="B30" s="170" t="s">
        <v>1164</v>
      </c>
      <c r="C30" s="59">
        <v>10</v>
      </c>
      <c r="D30" s="212">
        <v>497.5</v>
      </c>
      <c r="E30" s="58"/>
      <c r="F30" s="58"/>
      <c r="G30" s="58"/>
      <c r="H30" s="58"/>
      <c r="I30" s="58"/>
      <c r="J30" s="58"/>
      <c r="K30" s="58"/>
      <c r="L30" s="58"/>
      <c r="M30" s="58"/>
      <c r="N30" s="5"/>
      <c r="O30" s="216">
        <f>ROUNDUP((Tabelle1345[[#This Row],[Spalte2]]*1.05)/0.25,0)*0.25</f>
        <v>522.5</v>
      </c>
      <c r="P30" s="58"/>
      <c r="Q30" s="5"/>
      <c r="R30" s="164">
        <f>SUM(Tabelle1345[[#This Row],[Spalte3]:[Spalte13]],Tabelle1345[[#This Row],[Spalte17]:[Spalte18]])</f>
        <v>0</v>
      </c>
      <c r="S30" s="164">
        <f>Tabelle1345[[#This Row],[Spalte19]]*Tabelle1345[[#This Row],[Spalte110]]</f>
        <v>0</v>
      </c>
      <c r="T30" s="216">
        <f>SUM(Tabelle1345[[#This Row],[Spalte3]:[Spalte13]])*Tabelle1345[[#This Row],[Spalte2]]+SUM(Tabelle1345[[#This Row],[Spalte17]:[Spalte18]])*Tabelle1345[[#This Row],[Spalte14]]</f>
        <v>0</v>
      </c>
      <c r="U30" s="59" t="s">
        <v>1165</v>
      </c>
      <c r="V30" s="164">
        <v>10</v>
      </c>
      <c r="W30" s="60">
        <v>11.860759493670885</v>
      </c>
    </row>
    <row r="31" spans="2:23">
      <c r="B31" s="4" t="s">
        <v>1124</v>
      </c>
      <c r="C31" s="4"/>
      <c r="D31" s="212"/>
      <c r="E31" s="5"/>
      <c r="F31" s="5"/>
      <c r="G31" s="5"/>
      <c r="H31" s="5"/>
      <c r="I31" s="5"/>
      <c r="J31" s="5"/>
      <c r="K31" s="5"/>
      <c r="L31" s="5"/>
      <c r="M31" s="5"/>
      <c r="N31" s="5"/>
      <c r="O31" s="213"/>
      <c r="P31" s="5"/>
      <c r="Q31" s="5"/>
      <c r="R31" s="213"/>
      <c r="S31" s="213"/>
      <c r="T31" s="216"/>
      <c r="U31" s="5"/>
      <c r="V31" s="213"/>
      <c r="W31" s="5"/>
    </row>
    <row r="32" spans="2:23">
      <c r="B32" s="171" t="s">
        <v>1166</v>
      </c>
      <c r="C32" s="59">
        <v>10</v>
      </c>
      <c r="D32" s="212">
        <v>112.5</v>
      </c>
      <c r="E32" s="58"/>
      <c r="F32" s="58"/>
      <c r="G32" s="58"/>
      <c r="H32" s="58"/>
      <c r="I32" s="58"/>
      <c r="J32" s="58"/>
      <c r="K32" s="58"/>
      <c r="L32" s="58"/>
      <c r="M32" s="58"/>
      <c r="N32" s="5"/>
      <c r="O32" s="216">
        <f>ROUNDUP((Tabelle1345[[#This Row],[Spalte2]]*1.05)/0.25,0)*0.25</f>
        <v>118.25</v>
      </c>
      <c r="P32" s="58"/>
      <c r="Q32" s="5"/>
      <c r="R32" s="164">
        <f>SUM(Tabelle1345[[#This Row],[Spalte3]:[Spalte13]],Tabelle1345[[#This Row],[Spalte17]:[Spalte18]])</f>
        <v>0</v>
      </c>
      <c r="S32" s="164">
        <f>Tabelle1345[[#This Row],[Spalte19]]*Tabelle1345[[#This Row],[Spalte110]]</f>
        <v>0</v>
      </c>
      <c r="T32" s="216">
        <f>SUM(Tabelle1345[[#This Row],[Spalte3]:[Spalte13]])*Tabelle1345[[#This Row],[Spalte2]]+SUM(Tabelle1345[[#This Row],[Spalte17]:[Spalte18]])*Tabelle1345[[#This Row],[Spalte14]]</f>
        <v>0</v>
      </c>
      <c r="U32" s="59" t="s">
        <v>1167</v>
      </c>
      <c r="V32" s="164">
        <v>10</v>
      </c>
      <c r="W32" s="60">
        <v>1.4303797468354429</v>
      </c>
    </row>
    <row r="33" spans="2:23">
      <c r="B33" s="171" t="s">
        <v>1168</v>
      </c>
      <c r="C33" s="59">
        <v>10</v>
      </c>
      <c r="D33" s="212">
        <v>97.5</v>
      </c>
      <c r="E33" s="58"/>
      <c r="F33" s="58"/>
      <c r="G33" s="58"/>
      <c r="H33" s="58"/>
      <c r="I33" s="58"/>
      <c r="J33" s="58"/>
      <c r="K33" s="58"/>
      <c r="L33" s="58"/>
      <c r="M33" s="58"/>
      <c r="N33" s="5"/>
      <c r="O33" s="216">
        <f>ROUNDUP((Tabelle1345[[#This Row],[Spalte2]]*1.05)/0.25,0)*0.25</f>
        <v>102.5</v>
      </c>
      <c r="P33" s="58"/>
      <c r="Q33" s="5"/>
      <c r="R33" s="164">
        <f>SUM(Tabelle1345[[#This Row],[Spalte3]:[Spalte13]],Tabelle1345[[#This Row],[Spalte17]:[Spalte18]])</f>
        <v>0</v>
      </c>
      <c r="S33" s="164">
        <f>Tabelle1345[[#This Row],[Spalte19]]*Tabelle1345[[#This Row],[Spalte110]]</f>
        <v>0</v>
      </c>
      <c r="T33" s="216">
        <f>SUM(Tabelle1345[[#This Row],[Spalte3]:[Spalte13]])*Tabelle1345[[#This Row],[Spalte2]]+SUM(Tabelle1345[[#This Row],[Spalte17]:[Spalte18]])*Tabelle1345[[#This Row],[Spalte14]]</f>
        <v>0</v>
      </c>
      <c r="U33" s="59" t="s">
        <v>1169</v>
      </c>
      <c r="V33" s="164">
        <v>10</v>
      </c>
      <c r="W33" s="60">
        <v>0.89873417721518978</v>
      </c>
    </row>
    <row r="34" spans="2:23">
      <c r="B34" s="171" t="s">
        <v>1170</v>
      </c>
      <c r="C34" s="59">
        <v>10</v>
      </c>
      <c r="D34" s="212">
        <v>142.5</v>
      </c>
      <c r="E34" s="58"/>
      <c r="F34" s="58"/>
      <c r="G34" s="58"/>
      <c r="H34" s="58"/>
      <c r="I34" s="58"/>
      <c r="J34" s="58"/>
      <c r="K34" s="58"/>
      <c r="L34" s="58"/>
      <c r="M34" s="58"/>
      <c r="N34" s="5"/>
      <c r="O34" s="216">
        <f>ROUNDUP((Tabelle1345[[#This Row],[Spalte2]]*1.05)/0.25,0)*0.25</f>
        <v>149.75</v>
      </c>
      <c r="P34" s="58"/>
      <c r="Q34" s="5"/>
      <c r="R34" s="164">
        <f>SUM(Tabelle1345[[#This Row],[Spalte3]:[Spalte13]],Tabelle1345[[#This Row],[Spalte17]:[Spalte18]])</f>
        <v>0</v>
      </c>
      <c r="S34" s="164">
        <f>Tabelle1345[[#This Row],[Spalte19]]*Tabelle1345[[#This Row],[Spalte110]]</f>
        <v>0</v>
      </c>
      <c r="T34" s="216">
        <f>SUM(Tabelle1345[[#This Row],[Spalte3]:[Spalte13]])*Tabelle1345[[#This Row],[Spalte2]]+SUM(Tabelle1345[[#This Row],[Spalte17]:[Spalte18]])*Tabelle1345[[#This Row],[Spalte14]]</f>
        <v>0</v>
      </c>
      <c r="U34" s="59" t="s">
        <v>1171</v>
      </c>
      <c r="V34" s="164">
        <v>10</v>
      </c>
      <c r="W34" s="60">
        <v>2.240506329113924</v>
      </c>
    </row>
    <row r="35" spans="2:23">
      <c r="B35" s="170" t="s">
        <v>1172</v>
      </c>
      <c r="C35" s="59">
        <v>10</v>
      </c>
      <c r="D35" s="212">
        <v>210</v>
      </c>
      <c r="E35" s="58"/>
      <c r="F35" s="58"/>
      <c r="G35" s="58"/>
      <c r="H35" s="58"/>
      <c r="I35" s="58"/>
      <c r="J35" s="58"/>
      <c r="K35" s="58"/>
      <c r="L35" s="58"/>
      <c r="M35" s="58"/>
      <c r="N35" s="5"/>
      <c r="O35" s="216">
        <f>ROUNDUP((Tabelle1345[[#This Row],[Spalte2]]*1.05)/0.25,0)*0.25</f>
        <v>220.5</v>
      </c>
      <c r="P35" s="58"/>
      <c r="Q35" s="5"/>
      <c r="R35" s="164">
        <f>SUM(Tabelle1345[[#This Row],[Spalte3]:[Spalte13]],Tabelle1345[[#This Row],[Spalte17]:[Spalte18]])</f>
        <v>0</v>
      </c>
      <c r="S35" s="164">
        <f>Tabelle1345[[#This Row],[Spalte19]]*Tabelle1345[[#This Row],[Spalte110]]</f>
        <v>0</v>
      </c>
      <c r="T35" s="216">
        <f>SUM(Tabelle1345[[#This Row],[Spalte3]:[Spalte13]])*Tabelle1345[[#This Row],[Spalte2]]+SUM(Tabelle1345[[#This Row],[Spalte17]:[Spalte18]])*Tabelle1345[[#This Row],[Spalte14]]</f>
        <v>0</v>
      </c>
      <c r="U35" s="59" t="s">
        <v>1173</v>
      </c>
      <c r="V35" s="164">
        <v>10</v>
      </c>
      <c r="W35" s="60">
        <v>2.6</v>
      </c>
    </row>
    <row r="36" spans="2:23">
      <c r="B36" s="170" t="s">
        <v>1174</v>
      </c>
      <c r="C36" s="59">
        <v>10</v>
      </c>
      <c r="D36" s="212">
        <v>300</v>
      </c>
      <c r="E36" s="58"/>
      <c r="F36" s="58"/>
      <c r="G36" s="58"/>
      <c r="H36" s="58"/>
      <c r="I36" s="58"/>
      <c r="J36" s="58"/>
      <c r="K36" s="58"/>
      <c r="L36" s="58"/>
      <c r="M36" s="58"/>
      <c r="N36" s="5"/>
      <c r="O36" s="216">
        <f>ROUNDUP((Tabelle1345[[#This Row],[Spalte2]]*1.05)/0.25,0)*0.25</f>
        <v>315</v>
      </c>
      <c r="P36" s="58"/>
      <c r="Q36" s="5"/>
      <c r="R36" s="164">
        <f>SUM(Tabelle1345[[#This Row],[Spalte3]:[Spalte13]],Tabelle1345[[#This Row],[Spalte17]:[Spalte18]])</f>
        <v>0</v>
      </c>
      <c r="S36" s="164">
        <f>Tabelle1345[[#This Row],[Spalte19]]*Tabelle1345[[#This Row],[Spalte110]]</f>
        <v>0</v>
      </c>
      <c r="T36" s="216">
        <f>SUM(Tabelle1345[[#This Row],[Spalte3]:[Spalte13]])*Tabelle1345[[#This Row],[Spalte2]]+SUM(Tabelle1345[[#This Row],[Spalte17]:[Spalte18]])*Tabelle1345[[#This Row],[Spalte14]]</f>
        <v>0</v>
      </c>
      <c r="U36" s="59" t="s">
        <v>1175</v>
      </c>
      <c r="V36" s="164">
        <v>10</v>
      </c>
      <c r="W36" s="60">
        <v>6</v>
      </c>
    </row>
    <row r="37" spans="2:23">
      <c r="B37" s="171" t="s">
        <v>1176</v>
      </c>
      <c r="C37" s="59">
        <v>10</v>
      </c>
      <c r="D37" s="212">
        <v>620</v>
      </c>
      <c r="E37" s="58"/>
      <c r="F37" s="58"/>
      <c r="G37" s="58"/>
      <c r="H37" s="58"/>
      <c r="I37" s="58"/>
      <c r="J37" s="58"/>
      <c r="K37" s="58"/>
      <c r="L37" s="58"/>
      <c r="M37" s="58"/>
      <c r="N37" s="5"/>
      <c r="O37" s="216">
        <f>ROUNDUP((Tabelle1345[[#This Row],[Spalte2]]*1.05)/0.25,0)*0.25</f>
        <v>651</v>
      </c>
      <c r="P37" s="58"/>
      <c r="Q37" s="5"/>
      <c r="R37" s="164">
        <f>SUM(Tabelle1345[[#This Row],[Spalte3]:[Spalte13]],Tabelle1345[[#This Row],[Spalte17]:[Spalte18]])</f>
        <v>0</v>
      </c>
      <c r="S37" s="164">
        <f>Tabelle1345[[#This Row],[Spalte19]]*Tabelle1345[[#This Row],[Spalte110]]</f>
        <v>0</v>
      </c>
      <c r="T37" s="216">
        <f>SUM(Tabelle1345[[#This Row],[Spalte3]:[Spalte13]])*Tabelle1345[[#This Row],[Spalte2]]+SUM(Tabelle1345[[#This Row],[Spalte17]:[Spalte18]])*Tabelle1345[[#This Row],[Spalte14]]</f>
        <v>0</v>
      </c>
      <c r="U37" s="59" t="s">
        <v>1177</v>
      </c>
      <c r="V37" s="164">
        <v>10</v>
      </c>
      <c r="W37" s="60">
        <v>14.949367088607595</v>
      </c>
    </row>
    <row r="38" spans="2:23">
      <c r="B38" s="171" t="s">
        <v>1178</v>
      </c>
      <c r="C38" s="59">
        <v>5</v>
      </c>
      <c r="D38" s="212">
        <v>600</v>
      </c>
      <c r="E38" s="58"/>
      <c r="F38" s="58"/>
      <c r="G38" s="58"/>
      <c r="H38" s="58"/>
      <c r="I38" s="58"/>
      <c r="J38" s="58"/>
      <c r="K38" s="58"/>
      <c r="L38" s="58"/>
      <c r="M38" s="58"/>
      <c r="N38" s="5"/>
      <c r="O38" s="216">
        <f>ROUNDUP((Tabelle1345[[#This Row],[Spalte2]]*1.05)/0.25,0)*0.25</f>
        <v>630</v>
      </c>
      <c r="P38" s="58"/>
      <c r="Q38" s="5"/>
      <c r="R38" s="164">
        <f>SUM(Tabelle1345[[#This Row],[Spalte3]:[Spalte13]],Tabelle1345[[#This Row],[Spalte17]:[Spalte18]])</f>
        <v>0</v>
      </c>
      <c r="S38" s="164">
        <f>Tabelle1345[[#This Row],[Spalte19]]*Tabelle1345[[#This Row],[Spalte110]]</f>
        <v>0</v>
      </c>
      <c r="T38" s="216">
        <f>SUM(Tabelle1345[[#This Row],[Spalte3]:[Spalte13]])*Tabelle1345[[#This Row],[Spalte2]]+SUM(Tabelle1345[[#This Row],[Spalte17]:[Spalte18]])*Tabelle1345[[#This Row],[Spalte14]]</f>
        <v>0</v>
      </c>
      <c r="U38" s="59" t="s">
        <v>1179</v>
      </c>
      <c r="V38" s="164">
        <v>5</v>
      </c>
      <c r="W38" s="60">
        <v>20.37974683544304</v>
      </c>
    </row>
    <row r="39" spans="2:23">
      <c r="B39" s="4" t="s">
        <v>1126</v>
      </c>
      <c r="C39" s="4"/>
      <c r="D39" s="213"/>
      <c r="E39" s="5"/>
      <c r="F39" s="5"/>
      <c r="G39" s="5"/>
      <c r="H39" s="5"/>
      <c r="I39" s="5"/>
      <c r="J39" s="5"/>
      <c r="K39" s="5"/>
      <c r="L39" s="5"/>
      <c r="M39" s="5"/>
      <c r="N39" s="5"/>
      <c r="O39" s="213"/>
      <c r="P39" s="5"/>
      <c r="Q39" s="5"/>
      <c r="R39" s="213"/>
      <c r="S39" s="213"/>
      <c r="T39" s="216"/>
      <c r="U39" s="5"/>
      <c r="V39" s="213"/>
      <c r="W39" s="5"/>
    </row>
    <row r="40" spans="2:23">
      <c r="B40" s="170" t="s">
        <v>1180</v>
      </c>
      <c r="C40" s="59">
        <v>20</v>
      </c>
      <c r="D40" s="212">
        <v>195</v>
      </c>
      <c r="E40" s="58"/>
      <c r="F40" s="58"/>
      <c r="G40" s="58"/>
      <c r="H40" s="58"/>
      <c r="I40" s="58"/>
      <c r="J40" s="58"/>
      <c r="K40" s="58"/>
      <c r="L40" s="58"/>
      <c r="M40" s="58"/>
      <c r="N40" s="5"/>
      <c r="O40" s="216">
        <f>ROUNDUP((Tabelle1345[[#This Row],[Spalte2]]*1.05)/0.25,0)*0.25</f>
        <v>204.75</v>
      </c>
      <c r="P40" s="58"/>
      <c r="Q40" s="5"/>
      <c r="R40" s="164">
        <f>SUM(Tabelle1345[[#This Row],[Spalte3]:[Spalte13]],Tabelle1345[[#This Row],[Spalte17]:[Spalte18]])</f>
        <v>0</v>
      </c>
      <c r="S40" s="164">
        <f>Tabelle1345[[#This Row],[Spalte19]]*Tabelle1345[[#This Row],[Spalte110]]</f>
        <v>0</v>
      </c>
      <c r="T40" s="216">
        <f>SUM(Tabelle1345[[#This Row],[Spalte3]:[Spalte13]])*Tabelle1345[[#This Row],[Spalte2]]+SUM(Tabelle1345[[#This Row],[Spalte17]:[Spalte18]])*Tabelle1345[[#This Row],[Spalte14]]</f>
        <v>0</v>
      </c>
      <c r="U40" s="59" t="s">
        <v>1181</v>
      </c>
      <c r="V40" s="164">
        <v>20</v>
      </c>
      <c r="W40" s="60">
        <v>1.9113924050632911</v>
      </c>
    </row>
    <row r="41" spans="2:23">
      <c r="B41" s="170" t="s">
        <v>1182</v>
      </c>
      <c r="C41" s="59">
        <v>10</v>
      </c>
      <c r="D41" s="212">
        <v>130</v>
      </c>
      <c r="E41" s="58"/>
      <c r="F41" s="58"/>
      <c r="G41" s="58"/>
      <c r="H41" s="58"/>
      <c r="I41" s="58"/>
      <c r="J41" s="58"/>
      <c r="K41" s="58"/>
      <c r="L41" s="58"/>
      <c r="M41" s="58"/>
      <c r="N41" s="5"/>
      <c r="O41" s="216">
        <f>ROUNDUP((Tabelle1345[[#This Row],[Spalte2]]*1.05)/0.25,0)*0.25</f>
        <v>136.5</v>
      </c>
      <c r="P41" s="58"/>
      <c r="Q41" s="5"/>
      <c r="R41" s="164">
        <f>SUM(Tabelle1345[[#This Row],[Spalte3]:[Spalte13]],Tabelle1345[[#This Row],[Spalte17]:[Spalte18]])</f>
        <v>0</v>
      </c>
      <c r="S41" s="164">
        <f>Tabelle1345[[#This Row],[Spalte19]]*Tabelle1345[[#This Row],[Spalte110]]</f>
        <v>0</v>
      </c>
      <c r="T41" s="216">
        <f>SUM(Tabelle1345[[#This Row],[Spalte3]:[Spalte13]])*Tabelle1345[[#This Row],[Spalte2]]+SUM(Tabelle1345[[#This Row],[Spalte17]:[Spalte18]])*Tabelle1345[[#This Row],[Spalte14]]</f>
        <v>0</v>
      </c>
      <c r="U41" s="59" t="s">
        <v>1183</v>
      </c>
      <c r="V41" s="164">
        <v>10</v>
      </c>
      <c r="W41" s="60">
        <v>2.4683544303797467</v>
      </c>
    </row>
    <row r="42" spans="2:23">
      <c r="B42" s="170" t="s">
        <v>1184</v>
      </c>
      <c r="C42" s="59">
        <v>10</v>
      </c>
      <c r="D42" s="212">
        <v>135</v>
      </c>
      <c r="E42" s="58"/>
      <c r="F42" s="58"/>
      <c r="G42" s="58"/>
      <c r="H42" s="58"/>
      <c r="I42" s="58"/>
      <c r="J42" s="58"/>
      <c r="K42" s="58"/>
      <c r="L42" s="58"/>
      <c r="M42" s="58"/>
      <c r="N42" s="5"/>
      <c r="O42" s="216">
        <f>ROUNDUP((Tabelle1345[[#This Row],[Spalte2]]*1.05)/0.25,0)*0.25</f>
        <v>141.75</v>
      </c>
      <c r="P42" s="58"/>
      <c r="Q42" s="5"/>
      <c r="R42" s="164">
        <f>SUM(Tabelle1345[[#This Row],[Spalte3]:[Spalte13]],Tabelle1345[[#This Row],[Spalte17]:[Spalte18]])</f>
        <v>0</v>
      </c>
      <c r="S42" s="164">
        <f>Tabelle1345[[#This Row],[Spalte19]]*Tabelle1345[[#This Row],[Spalte110]]</f>
        <v>0</v>
      </c>
      <c r="T42" s="216">
        <f>SUM(Tabelle1345[[#This Row],[Spalte3]:[Spalte13]])*Tabelle1345[[#This Row],[Spalte2]]+SUM(Tabelle1345[[#This Row],[Spalte17]:[Spalte18]])*Tabelle1345[[#This Row],[Spalte14]]</f>
        <v>0</v>
      </c>
      <c r="U42" s="59" t="s">
        <v>1185</v>
      </c>
      <c r="V42" s="164">
        <v>10</v>
      </c>
      <c r="W42" s="60">
        <v>2.5949367088607591</v>
      </c>
    </row>
    <row r="43" spans="2:23">
      <c r="B43" s="170" t="s">
        <v>1186</v>
      </c>
      <c r="C43" s="59">
        <v>10</v>
      </c>
      <c r="D43" s="212">
        <v>325</v>
      </c>
      <c r="E43" s="58"/>
      <c r="F43" s="58"/>
      <c r="G43" s="58"/>
      <c r="H43" s="58"/>
      <c r="I43" s="58"/>
      <c r="J43" s="58"/>
      <c r="K43" s="58"/>
      <c r="L43" s="58"/>
      <c r="M43" s="58"/>
      <c r="N43" s="5"/>
      <c r="O43" s="216">
        <f>ROUNDUP((Tabelle1345[[#This Row],[Spalte2]]*1.05)/0.25,0)*0.25</f>
        <v>341.25</v>
      </c>
      <c r="P43" s="58"/>
      <c r="Q43" s="5"/>
      <c r="R43" s="164">
        <f>SUM(Tabelle1345[[#This Row],[Spalte3]:[Spalte13]],Tabelle1345[[#This Row],[Spalte17]:[Spalte18]])</f>
        <v>0</v>
      </c>
      <c r="S43" s="164">
        <f>Tabelle1345[[#This Row],[Spalte19]]*Tabelle1345[[#This Row],[Spalte110]]</f>
        <v>0</v>
      </c>
      <c r="T43" s="216">
        <f>SUM(Tabelle1345[[#This Row],[Spalte3]:[Spalte13]])*Tabelle1345[[#This Row],[Spalte2]]+SUM(Tabelle1345[[#This Row],[Spalte17]:[Spalte18]])*Tabelle1345[[#This Row],[Spalte14]]</f>
        <v>0</v>
      </c>
      <c r="U43" s="59" t="s">
        <v>1187</v>
      </c>
      <c r="V43" s="164">
        <v>10</v>
      </c>
      <c r="W43" s="60">
        <v>7.6708860759493662</v>
      </c>
    </row>
    <row r="44" spans="2:23">
      <c r="B44" s="170" t="s">
        <v>1188</v>
      </c>
      <c r="C44" s="59">
        <v>10</v>
      </c>
      <c r="D44" s="212">
        <v>282.5</v>
      </c>
      <c r="E44" s="58"/>
      <c r="F44" s="58"/>
      <c r="G44" s="58"/>
      <c r="H44" s="58"/>
      <c r="I44" s="58"/>
      <c r="J44" s="58"/>
      <c r="K44" s="58"/>
      <c r="L44" s="58"/>
      <c r="M44" s="58"/>
      <c r="N44" s="5"/>
      <c r="O44" s="216">
        <f>ROUNDUP((Tabelle1345[[#This Row],[Spalte2]]*1.05)/0.25,0)*0.25</f>
        <v>296.75</v>
      </c>
      <c r="P44" s="58"/>
      <c r="Q44" s="5"/>
      <c r="R44" s="164">
        <f>SUM(Tabelle1345[[#This Row],[Spalte3]:[Spalte13]],Tabelle1345[[#This Row],[Spalte17]:[Spalte18]])</f>
        <v>0</v>
      </c>
      <c r="S44" s="164">
        <f>Tabelle1345[[#This Row],[Spalte19]]*Tabelle1345[[#This Row],[Spalte110]]</f>
        <v>0</v>
      </c>
      <c r="T44" s="216">
        <f>SUM(Tabelle1345[[#This Row],[Spalte3]:[Spalte13]])*Tabelle1345[[#This Row],[Spalte2]]+SUM(Tabelle1345[[#This Row],[Spalte17]:[Spalte18]])*Tabelle1345[[#This Row],[Spalte14]]</f>
        <v>0</v>
      </c>
      <c r="U44" s="59" t="s">
        <v>1189</v>
      </c>
      <c r="V44" s="164">
        <v>10</v>
      </c>
      <c r="W44" s="60">
        <v>5.9493670886075947</v>
      </c>
    </row>
    <row r="45" spans="2:23">
      <c r="B45" s="170" t="s">
        <v>1190</v>
      </c>
      <c r="C45" s="59">
        <v>5</v>
      </c>
      <c r="D45" s="212">
        <v>465</v>
      </c>
      <c r="E45" s="58"/>
      <c r="F45" s="58"/>
      <c r="G45" s="58"/>
      <c r="H45" s="58"/>
      <c r="I45" s="58"/>
      <c r="J45" s="58"/>
      <c r="K45" s="58"/>
      <c r="L45" s="58"/>
      <c r="M45" s="58"/>
      <c r="N45" s="5"/>
      <c r="O45" s="216">
        <f>ROUNDUP((Tabelle1345[[#This Row],[Spalte2]]*1.05)/0.25,0)*0.25</f>
        <v>488.25</v>
      </c>
      <c r="P45" s="58"/>
      <c r="Q45" s="5"/>
      <c r="R45" s="164">
        <f>SUM(Tabelle1345[[#This Row],[Spalte3]:[Spalte13]],Tabelle1345[[#This Row],[Spalte17]:[Spalte18]])</f>
        <v>0</v>
      </c>
      <c r="S45" s="164">
        <f>Tabelle1345[[#This Row],[Spalte19]]*Tabelle1345[[#This Row],[Spalte110]]</f>
        <v>0</v>
      </c>
      <c r="T45" s="216">
        <f>SUM(Tabelle1345[[#This Row],[Spalte3]:[Spalte13]])*Tabelle1345[[#This Row],[Spalte2]]+SUM(Tabelle1345[[#This Row],[Spalte17]:[Spalte18]])*Tabelle1345[[#This Row],[Spalte14]]</f>
        <v>0</v>
      </c>
      <c r="U45" s="59" t="s">
        <v>1191</v>
      </c>
      <c r="V45" s="164">
        <v>5</v>
      </c>
      <c r="W45" s="60">
        <v>10.924050632911394</v>
      </c>
    </row>
    <row r="46" spans="2:23">
      <c r="B46" s="170" t="s">
        <v>1192</v>
      </c>
      <c r="C46" s="59">
        <v>5</v>
      </c>
      <c r="D46" s="212">
        <v>442.5</v>
      </c>
      <c r="E46" s="58"/>
      <c r="F46" s="58"/>
      <c r="G46" s="58"/>
      <c r="H46" s="58"/>
      <c r="I46" s="58"/>
      <c r="J46" s="58"/>
      <c r="K46" s="58"/>
      <c r="L46" s="58"/>
      <c r="M46" s="58"/>
      <c r="N46" s="5"/>
      <c r="O46" s="216">
        <f>ROUNDUP((Tabelle1345[[#This Row],[Spalte2]]*1.05)/0.25,0)*0.25</f>
        <v>464.75</v>
      </c>
      <c r="P46" s="58"/>
      <c r="Q46" s="5"/>
      <c r="R46" s="164">
        <f>SUM(Tabelle1345[[#This Row],[Spalte3]:[Spalte13]],Tabelle1345[[#This Row],[Spalte17]:[Spalte18]])</f>
        <v>0</v>
      </c>
      <c r="S46" s="164">
        <f>Tabelle1345[[#This Row],[Spalte19]]*Tabelle1345[[#This Row],[Spalte110]]</f>
        <v>0</v>
      </c>
      <c r="T46" s="216">
        <f>SUM(Tabelle1345[[#This Row],[Spalte3]:[Spalte13]])*Tabelle1345[[#This Row],[Spalte2]]+SUM(Tabelle1345[[#This Row],[Spalte17]:[Spalte18]])*Tabelle1345[[#This Row],[Spalte14]]</f>
        <v>0</v>
      </c>
      <c r="U46" s="59" t="s">
        <v>1193</v>
      </c>
      <c r="V46" s="164">
        <v>5</v>
      </c>
      <c r="W46" s="60">
        <v>11.81012658227848</v>
      </c>
    </row>
    <row r="47" spans="2:23">
      <c r="B47" s="4" t="s">
        <v>1128</v>
      </c>
      <c r="C47" s="4"/>
      <c r="D47" s="212"/>
      <c r="E47" s="5"/>
      <c r="F47" s="5"/>
      <c r="G47" s="5"/>
      <c r="H47" s="5"/>
      <c r="I47" s="5"/>
      <c r="J47" s="5"/>
      <c r="K47" s="5"/>
      <c r="L47" s="5"/>
      <c r="M47" s="5"/>
      <c r="N47" s="5"/>
      <c r="O47" s="216"/>
      <c r="P47" s="5"/>
      <c r="Q47" s="5"/>
      <c r="R47" s="213"/>
      <c r="S47" s="213"/>
      <c r="T47" s="216"/>
      <c r="U47" s="5"/>
      <c r="V47" s="213"/>
      <c r="W47" s="5"/>
    </row>
    <row r="48" spans="2:23">
      <c r="B48" s="170" t="s">
        <v>1194</v>
      </c>
      <c r="C48" s="59">
        <v>15</v>
      </c>
      <c r="D48" s="212">
        <v>130</v>
      </c>
      <c r="E48" s="58"/>
      <c r="F48" s="58"/>
      <c r="G48" s="58"/>
      <c r="H48" s="58"/>
      <c r="I48" s="58"/>
      <c r="J48" s="58"/>
      <c r="K48" s="58"/>
      <c r="L48" s="58"/>
      <c r="M48" s="58"/>
      <c r="N48" s="5"/>
      <c r="O48" s="216">
        <f>ROUNDUP((Tabelle1345[[#This Row],[Spalte2]]*1.05)/0.25,0)*0.25</f>
        <v>136.5</v>
      </c>
      <c r="P48" s="58"/>
      <c r="Q48" s="5"/>
      <c r="R48" s="164">
        <f>SUM(Tabelle1345[[#This Row],[Spalte3]:[Spalte13]],Tabelle1345[[#This Row],[Spalte17]:[Spalte18]])</f>
        <v>0</v>
      </c>
      <c r="S48" s="164">
        <f>Tabelle1345[[#This Row],[Spalte19]]*Tabelle1345[[#This Row],[Spalte110]]</f>
        <v>0</v>
      </c>
      <c r="T48" s="216">
        <f>SUM(Tabelle1345[[#This Row],[Spalte3]:[Spalte13]])*Tabelle1345[[#This Row],[Spalte2]]+SUM(Tabelle1345[[#This Row],[Spalte17]:[Spalte18]])*Tabelle1345[[#This Row],[Spalte14]]</f>
        <v>0</v>
      </c>
      <c r="U48" s="59" t="s">
        <v>1195</v>
      </c>
      <c r="V48" s="164">
        <v>15</v>
      </c>
      <c r="W48" s="60">
        <v>1.0244968582096348</v>
      </c>
    </row>
    <row r="49" spans="2:23">
      <c r="B49" s="170" t="s">
        <v>1196</v>
      </c>
      <c r="C49" s="59">
        <v>10</v>
      </c>
      <c r="D49" s="212">
        <v>115</v>
      </c>
      <c r="E49" s="58"/>
      <c r="F49" s="58"/>
      <c r="G49" s="58"/>
      <c r="H49" s="58"/>
      <c r="I49" s="58"/>
      <c r="J49" s="58"/>
      <c r="K49" s="58"/>
      <c r="L49" s="58"/>
      <c r="M49" s="58"/>
      <c r="N49" s="5"/>
      <c r="O49" s="216">
        <f>ROUNDUP((Tabelle1345[[#This Row],[Spalte2]]*1.05)/0.25,0)*0.25</f>
        <v>120.75</v>
      </c>
      <c r="P49" s="58"/>
      <c r="Q49" s="5"/>
      <c r="R49" s="164">
        <f>SUM(Tabelle1345[[#This Row],[Spalte3]:[Spalte13]],Tabelle1345[[#This Row],[Spalte17]:[Spalte18]])</f>
        <v>0</v>
      </c>
      <c r="S49" s="164">
        <f>Tabelle1345[[#This Row],[Spalte19]]*Tabelle1345[[#This Row],[Spalte110]]</f>
        <v>0</v>
      </c>
      <c r="T49" s="216">
        <f>SUM(Tabelle1345[[#This Row],[Spalte3]:[Spalte13]])*Tabelle1345[[#This Row],[Spalte2]]+SUM(Tabelle1345[[#This Row],[Spalte17]:[Spalte18]])*Tabelle1345[[#This Row],[Spalte14]]</f>
        <v>0</v>
      </c>
      <c r="U49" s="59" t="s">
        <v>1197</v>
      </c>
      <c r="V49" s="164">
        <v>10</v>
      </c>
      <c r="W49" s="60">
        <v>1.0017302613605317</v>
      </c>
    </row>
    <row r="50" spans="2:23">
      <c r="B50" s="170" t="s">
        <v>1198</v>
      </c>
      <c r="C50" s="59">
        <v>10</v>
      </c>
      <c r="D50" s="212">
        <v>170</v>
      </c>
      <c r="E50" s="58"/>
      <c r="F50" s="58"/>
      <c r="G50" s="58"/>
      <c r="H50" s="58"/>
      <c r="I50" s="58"/>
      <c r="J50" s="58"/>
      <c r="K50" s="58"/>
      <c r="L50" s="58"/>
      <c r="M50" s="58"/>
      <c r="N50" s="5"/>
      <c r="O50" s="216">
        <f>ROUNDUP((Tabelle1345[[#This Row],[Spalte2]]*1.05)/0.25,0)*0.25</f>
        <v>178.5</v>
      </c>
      <c r="P50" s="58"/>
      <c r="Q50" s="5"/>
      <c r="R50" s="164">
        <f>SUM(Tabelle1345[[#This Row],[Spalte3]:[Spalte13]],Tabelle1345[[#This Row],[Spalte17]:[Spalte18]])</f>
        <v>0</v>
      </c>
      <c r="S50" s="164">
        <f>Tabelle1345[[#This Row],[Spalte19]]*Tabelle1345[[#This Row],[Spalte110]]</f>
        <v>0</v>
      </c>
      <c r="T50" s="216">
        <f>SUM(Tabelle1345[[#This Row],[Spalte3]:[Spalte13]])*Tabelle1345[[#This Row],[Spalte2]]+SUM(Tabelle1345[[#This Row],[Spalte17]:[Spalte18]])*Tabelle1345[[#This Row],[Spalte14]]</f>
        <v>0</v>
      </c>
      <c r="U50" s="59" t="s">
        <v>1199</v>
      </c>
      <c r="V50" s="164">
        <v>10</v>
      </c>
      <c r="W50" s="60">
        <v>1.4115290046443856</v>
      </c>
    </row>
    <row r="51" spans="2:23">
      <c r="B51" s="170" t="s">
        <v>1200</v>
      </c>
      <c r="C51" s="59">
        <v>10</v>
      </c>
      <c r="D51" s="212">
        <v>145</v>
      </c>
      <c r="E51" s="58"/>
      <c r="F51" s="58"/>
      <c r="G51" s="58"/>
      <c r="H51" s="58"/>
      <c r="I51" s="58"/>
      <c r="J51" s="58"/>
      <c r="K51" s="58"/>
      <c r="L51" s="58"/>
      <c r="M51" s="58"/>
      <c r="N51" s="5"/>
      <c r="O51" s="216">
        <f>ROUNDUP((Tabelle1345[[#This Row],[Spalte2]]*1.05)/0.25,0)*0.25</f>
        <v>152.25</v>
      </c>
      <c r="P51" s="58"/>
      <c r="Q51" s="5"/>
      <c r="R51" s="164">
        <f>SUM(Tabelle1345[[#This Row],[Spalte3]:[Spalte13]],Tabelle1345[[#This Row],[Spalte17]:[Spalte18]])</f>
        <v>0</v>
      </c>
      <c r="S51" s="164">
        <f>Tabelle1345[[#This Row],[Spalte19]]*Tabelle1345[[#This Row],[Spalte110]]</f>
        <v>0</v>
      </c>
      <c r="T51" s="216">
        <f>SUM(Tabelle1345[[#This Row],[Spalte3]:[Spalte13]])*Tabelle1345[[#This Row],[Spalte2]]+SUM(Tabelle1345[[#This Row],[Spalte17]:[Spalte18]])*Tabelle1345[[#This Row],[Spalte14]]</f>
        <v>0</v>
      </c>
      <c r="U51" s="59" t="s">
        <v>1201</v>
      </c>
      <c r="V51" s="164">
        <v>10</v>
      </c>
      <c r="W51" s="60">
        <v>2.5498588470995354</v>
      </c>
    </row>
    <row r="52" spans="2:23">
      <c r="B52" s="170" t="s">
        <v>1202</v>
      </c>
      <c r="C52" s="59">
        <v>5</v>
      </c>
      <c r="D52" s="212">
        <v>140</v>
      </c>
      <c r="E52" s="58"/>
      <c r="F52" s="58"/>
      <c r="G52" s="58"/>
      <c r="H52" s="58"/>
      <c r="I52" s="58"/>
      <c r="J52" s="58"/>
      <c r="K52" s="58"/>
      <c r="L52" s="58"/>
      <c r="M52" s="58"/>
      <c r="N52" s="5"/>
      <c r="O52" s="216">
        <f>ROUNDUP((Tabelle1345[[#This Row],[Spalte2]]*1.05)/0.25,0)*0.25</f>
        <v>147</v>
      </c>
      <c r="P52" s="58"/>
      <c r="Q52" s="5"/>
      <c r="R52" s="164">
        <f>SUM(Tabelle1345[[#This Row],[Spalte3]:[Spalte13]],Tabelle1345[[#This Row],[Spalte17]:[Spalte18]])</f>
        <v>0</v>
      </c>
      <c r="S52" s="164">
        <f>Tabelle1345[[#This Row],[Spalte19]]*Tabelle1345[[#This Row],[Spalte110]]</f>
        <v>0</v>
      </c>
      <c r="T52" s="216">
        <f>SUM(Tabelle1345[[#This Row],[Spalte3]:[Spalte13]])*Tabelle1345[[#This Row],[Spalte2]]+SUM(Tabelle1345[[#This Row],[Spalte17]:[Spalte18]])*Tabelle1345[[#This Row],[Spalte14]]</f>
        <v>0</v>
      </c>
      <c r="U52" s="59" t="s">
        <v>1203</v>
      </c>
      <c r="V52" s="164">
        <v>5</v>
      </c>
      <c r="W52" s="60">
        <v>1.4456788999180401</v>
      </c>
    </row>
    <row r="53" spans="2:23">
      <c r="B53" s="170" t="s">
        <v>1204</v>
      </c>
      <c r="C53" s="59">
        <v>5</v>
      </c>
      <c r="D53" s="212">
        <v>160</v>
      </c>
      <c r="E53" s="58"/>
      <c r="F53" s="58"/>
      <c r="G53" s="58"/>
      <c r="H53" s="58"/>
      <c r="I53" s="58"/>
      <c r="J53" s="58"/>
      <c r="K53" s="58"/>
      <c r="L53" s="58"/>
      <c r="M53" s="58"/>
      <c r="N53" s="5"/>
      <c r="O53" s="216">
        <f>ROUNDUP((Tabelle1345[[#This Row],[Spalte2]]*1.05)/0.25,0)*0.25</f>
        <v>168</v>
      </c>
      <c r="P53" s="58"/>
      <c r="Q53" s="5"/>
      <c r="R53" s="164">
        <f>SUM(Tabelle1345[[#This Row],[Spalte3]:[Spalte13]],Tabelle1345[[#This Row],[Spalte17]:[Spalte18]])</f>
        <v>0</v>
      </c>
      <c r="S53" s="164">
        <f>Tabelle1345[[#This Row],[Spalte19]]*Tabelle1345[[#This Row],[Spalte110]]</f>
        <v>0</v>
      </c>
      <c r="T53" s="216">
        <f>SUM(Tabelle1345[[#This Row],[Spalte3]:[Spalte13]])*Tabelle1345[[#This Row],[Spalte2]]+SUM(Tabelle1345[[#This Row],[Spalte17]:[Spalte18]])*Tabelle1345[[#This Row],[Spalte14]]</f>
        <v>0</v>
      </c>
      <c r="U53" s="59" t="s">
        <v>1205</v>
      </c>
      <c r="V53" s="164">
        <v>5</v>
      </c>
      <c r="W53" s="60">
        <v>2.3563427738821598</v>
      </c>
    </row>
    <row r="54" spans="2:23">
      <c r="B54" s="170" t="s">
        <v>1206</v>
      </c>
      <c r="C54" s="59">
        <v>5</v>
      </c>
      <c r="D54" s="212">
        <v>235</v>
      </c>
      <c r="E54" s="58"/>
      <c r="F54" s="58"/>
      <c r="G54" s="58"/>
      <c r="H54" s="58"/>
      <c r="I54" s="58"/>
      <c r="J54" s="58"/>
      <c r="K54" s="58"/>
      <c r="L54" s="58"/>
      <c r="M54" s="58"/>
      <c r="N54" s="5"/>
      <c r="O54" s="216">
        <f>ROUNDUP((Tabelle1345[[#This Row],[Spalte2]]*1.05)/0.25,0)*0.25</f>
        <v>246.75</v>
      </c>
      <c r="P54" s="58"/>
      <c r="Q54" s="5"/>
      <c r="R54" s="164">
        <f>SUM(Tabelle1345[[#This Row],[Spalte3]:[Spalte13]],Tabelle1345[[#This Row],[Spalte17]:[Spalte18]])</f>
        <v>0</v>
      </c>
      <c r="S54" s="164">
        <f>Tabelle1345[[#This Row],[Spalte19]]*Tabelle1345[[#This Row],[Spalte110]]</f>
        <v>0</v>
      </c>
      <c r="T54" s="216">
        <f>SUM(Tabelle1345[[#This Row],[Spalte3]:[Spalte13]])*Tabelle1345[[#This Row],[Spalte2]]+SUM(Tabelle1345[[#This Row],[Spalte17]:[Spalte18]])*Tabelle1345[[#This Row],[Spalte14]]</f>
        <v>0</v>
      </c>
      <c r="U54" s="59" t="s">
        <v>1207</v>
      </c>
      <c r="V54" s="164">
        <v>5</v>
      </c>
      <c r="W54" s="60">
        <v>3.8930880611966114</v>
      </c>
    </row>
    <row r="55" spans="2:23">
      <c r="B55" s="170" t="s">
        <v>1208</v>
      </c>
      <c r="C55" s="59">
        <v>5</v>
      </c>
      <c r="D55" s="212">
        <v>350</v>
      </c>
      <c r="E55" s="58"/>
      <c r="F55" s="58"/>
      <c r="G55" s="58"/>
      <c r="H55" s="58"/>
      <c r="I55" s="58"/>
      <c r="J55" s="58"/>
      <c r="K55" s="58"/>
      <c r="L55" s="58"/>
      <c r="M55" s="58"/>
      <c r="N55" s="5"/>
      <c r="O55" s="216">
        <f>ROUNDUP((Tabelle1345[[#This Row],[Spalte2]]*1.05)/0.25,0)*0.25</f>
        <v>367.5</v>
      </c>
      <c r="P55" s="58"/>
      <c r="Q55" s="5"/>
      <c r="R55" s="164">
        <f>SUM(Tabelle1345[[#This Row],[Spalte3]:[Spalte13]],Tabelle1345[[#This Row],[Spalte17]:[Spalte18]])</f>
        <v>0</v>
      </c>
      <c r="S55" s="164">
        <f>Tabelle1345[[#This Row],[Spalte19]]*Tabelle1345[[#This Row],[Spalte110]]</f>
        <v>0</v>
      </c>
      <c r="T55" s="216">
        <f>SUM(Tabelle1345[[#This Row],[Spalte3]:[Spalte13]])*Tabelle1345[[#This Row],[Spalte2]]+SUM(Tabelle1345[[#This Row],[Spalte17]:[Spalte18]])*Tabelle1345[[#This Row],[Spalte14]]</f>
        <v>0</v>
      </c>
      <c r="U55" s="59" t="s">
        <v>1209</v>
      </c>
      <c r="V55" s="164">
        <v>7</v>
      </c>
      <c r="W55" s="60">
        <v>7.0804116200710308</v>
      </c>
    </row>
    <row r="56" spans="2:23">
      <c r="B56" s="170" t="s">
        <v>1210</v>
      </c>
      <c r="C56" s="59">
        <v>5</v>
      </c>
      <c r="D56" s="212">
        <v>130</v>
      </c>
      <c r="E56" s="58"/>
      <c r="F56" s="58"/>
      <c r="G56" s="58"/>
      <c r="H56" s="58"/>
      <c r="I56" s="58"/>
      <c r="J56" s="58"/>
      <c r="K56" s="58"/>
      <c r="L56" s="58"/>
      <c r="M56" s="58"/>
      <c r="N56" s="5"/>
      <c r="O56" s="216">
        <f>ROUNDUP((Tabelle1345[[#This Row],[Spalte2]]*1.05)/0.25,0)*0.25</f>
        <v>136.5</v>
      </c>
      <c r="P56" s="58"/>
      <c r="Q56" s="5"/>
      <c r="R56" s="164">
        <f>SUM(Tabelle1345[[#This Row],[Spalte3]:[Spalte13]],Tabelle1345[[#This Row],[Spalte17]:[Spalte18]])</f>
        <v>0</v>
      </c>
      <c r="S56" s="164">
        <f>Tabelle1345[[#This Row],[Spalte19]]*Tabelle1345[[#This Row],[Spalte110]]</f>
        <v>0</v>
      </c>
      <c r="T56" s="216">
        <f>SUM(Tabelle1345[[#This Row],[Spalte3]:[Spalte13]])*Tabelle1345[[#This Row],[Spalte2]]+SUM(Tabelle1345[[#This Row],[Spalte17]:[Spalte18]])*Tabelle1345[[#This Row],[Spalte14]]</f>
        <v>0</v>
      </c>
      <c r="U56" s="59" t="s">
        <v>1211</v>
      </c>
      <c r="V56" s="164">
        <v>5</v>
      </c>
      <c r="W56" s="60">
        <v>0.9789636645114288</v>
      </c>
    </row>
    <row r="57" spans="2:23">
      <c r="B57" s="170" t="s">
        <v>1212</v>
      </c>
      <c r="C57" s="59">
        <v>5</v>
      </c>
      <c r="D57" s="212">
        <v>160</v>
      </c>
      <c r="E57" s="58"/>
      <c r="F57" s="58"/>
      <c r="G57" s="58"/>
      <c r="H57" s="58"/>
      <c r="I57" s="58"/>
      <c r="J57" s="58"/>
      <c r="K57" s="58"/>
      <c r="L57" s="58"/>
      <c r="M57" s="58"/>
      <c r="N57" s="5"/>
      <c r="O57" s="216">
        <f>ROUNDUP((Tabelle1345[[#This Row],[Spalte2]]*1.05)/0.25,0)*0.25</f>
        <v>168</v>
      </c>
      <c r="P57" s="58"/>
      <c r="Q57" s="5"/>
      <c r="R57" s="164">
        <f>SUM(Tabelle1345[[#This Row],[Spalte3]:[Spalte13]],Tabelle1345[[#This Row],[Spalte17]:[Spalte18]])</f>
        <v>0</v>
      </c>
      <c r="S57" s="164">
        <f>Tabelle1345[[#This Row],[Spalte19]]*Tabelle1345[[#This Row],[Spalte110]]</f>
        <v>0</v>
      </c>
      <c r="T57" s="216">
        <f>SUM(Tabelle1345[[#This Row],[Spalte3]:[Spalte13]])*Tabelle1345[[#This Row],[Spalte2]]+SUM(Tabelle1345[[#This Row],[Spalte17]:[Spalte18]])*Tabelle1345[[#This Row],[Spalte14]]</f>
        <v>0</v>
      </c>
      <c r="U57" s="59" t="s">
        <v>1213</v>
      </c>
      <c r="V57" s="164">
        <v>5</v>
      </c>
      <c r="W57" s="60">
        <v>2.3563427738821598</v>
      </c>
    </row>
    <row r="58" spans="2:23">
      <c r="B58" s="170" t="s">
        <v>1214</v>
      </c>
      <c r="C58" s="59">
        <v>5</v>
      </c>
      <c r="D58" s="212">
        <v>262.5</v>
      </c>
      <c r="E58" s="58"/>
      <c r="F58" s="58"/>
      <c r="G58" s="58"/>
      <c r="H58" s="58"/>
      <c r="I58" s="58"/>
      <c r="J58" s="58"/>
      <c r="K58" s="58"/>
      <c r="L58" s="58"/>
      <c r="M58" s="58"/>
      <c r="N58" s="5"/>
      <c r="O58" s="216">
        <f>ROUNDUP((Tabelle1345[[#This Row],[Spalte2]]*1.05)/0.25,0)*0.25</f>
        <v>275.75</v>
      </c>
      <c r="P58" s="58"/>
      <c r="Q58" s="5"/>
      <c r="R58" s="164">
        <f>SUM(Tabelle1345[[#This Row],[Spalte3]:[Spalte13]],Tabelle1345[[#This Row],[Spalte17]:[Spalte18]])</f>
        <v>0</v>
      </c>
      <c r="S58" s="164">
        <f>Tabelle1345[[#This Row],[Spalte19]]*Tabelle1345[[#This Row],[Spalte110]]</f>
        <v>0</v>
      </c>
      <c r="T58" s="216">
        <f>SUM(Tabelle1345[[#This Row],[Spalte3]:[Spalte13]])*Tabelle1345[[#This Row],[Spalte2]]+SUM(Tabelle1345[[#This Row],[Spalte17]:[Spalte18]])*Tabelle1345[[#This Row],[Spalte14]]</f>
        <v>0</v>
      </c>
      <c r="U58" s="59" t="s">
        <v>1215</v>
      </c>
      <c r="V58" s="164">
        <v>5</v>
      </c>
      <c r="W58" s="60">
        <v>5.0997176941990707</v>
      </c>
    </row>
    <row r="59" spans="2:23">
      <c r="B59" s="170" t="s">
        <v>1216</v>
      </c>
      <c r="C59" s="59">
        <v>5</v>
      </c>
      <c r="D59" s="212">
        <v>95</v>
      </c>
      <c r="E59" s="58"/>
      <c r="F59" s="58"/>
      <c r="G59" s="58"/>
      <c r="H59" s="58"/>
      <c r="I59" s="58"/>
      <c r="J59" s="58"/>
      <c r="K59" s="58"/>
      <c r="L59" s="58"/>
      <c r="M59" s="58"/>
      <c r="N59" s="5"/>
      <c r="O59" s="216">
        <f>ROUNDUP((Tabelle1345[[#This Row],[Spalte2]]*1.05)/0.25,0)*0.25</f>
        <v>99.75</v>
      </c>
      <c r="P59" s="58"/>
      <c r="Q59" s="5"/>
      <c r="R59" s="164">
        <f>SUM(Tabelle1345[[#This Row],[Spalte3]:[Spalte13]],Tabelle1345[[#This Row],[Spalte17]:[Spalte18]])</f>
        <v>0</v>
      </c>
      <c r="S59" s="164">
        <f>Tabelle1345[[#This Row],[Spalte19]]*Tabelle1345[[#This Row],[Spalte110]]</f>
        <v>0</v>
      </c>
      <c r="T59" s="216">
        <f>SUM(Tabelle1345[[#This Row],[Spalte3]:[Spalte13]])*Tabelle1345[[#This Row],[Spalte2]]+SUM(Tabelle1345[[#This Row],[Spalte17]:[Spalte18]])*Tabelle1345[[#This Row],[Spalte14]]</f>
        <v>0</v>
      </c>
      <c r="U59" s="59" t="s">
        <v>1217</v>
      </c>
      <c r="V59" s="164">
        <v>5</v>
      </c>
      <c r="W59" s="60">
        <v>0.86513068026591378</v>
      </c>
    </row>
    <row r="60" spans="2:23">
      <c r="B60" s="170" t="s">
        <v>1218</v>
      </c>
      <c r="C60" s="59">
        <v>5</v>
      </c>
      <c r="D60" s="212">
        <v>142.5</v>
      </c>
      <c r="E60" s="58"/>
      <c r="F60" s="58"/>
      <c r="G60" s="58"/>
      <c r="H60" s="58"/>
      <c r="I60" s="58"/>
      <c r="J60" s="58"/>
      <c r="K60" s="58"/>
      <c r="L60" s="58"/>
      <c r="M60" s="58"/>
      <c r="N60" s="5"/>
      <c r="O60" s="216">
        <f>ROUNDUP((Tabelle1345[[#This Row],[Spalte2]]*1.05)/0.25,0)*0.25</f>
        <v>149.75</v>
      </c>
      <c r="P60" s="58"/>
      <c r="Q60" s="5"/>
      <c r="R60" s="164">
        <f>SUM(Tabelle1345[[#This Row],[Spalte3]:[Spalte13]],Tabelle1345[[#This Row],[Spalte17]:[Spalte18]])</f>
        <v>0</v>
      </c>
      <c r="S60" s="164">
        <f>Tabelle1345[[#This Row],[Spalte19]]*Tabelle1345[[#This Row],[Spalte110]]</f>
        <v>0</v>
      </c>
      <c r="T60" s="216">
        <f>SUM(Tabelle1345[[#This Row],[Spalte3]:[Spalte13]])*Tabelle1345[[#This Row],[Spalte2]]+SUM(Tabelle1345[[#This Row],[Spalte17]:[Spalte18]])*Tabelle1345[[#This Row],[Spalte14]]</f>
        <v>0</v>
      </c>
      <c r="U60" s="59" t="s">
        <v>1219</v>
      </c>
      <c r="V60" s="164">
        <v>5</v>
      </c>
      <c r="W60" s="60">
        <v>1.6016300883343957</v>
      </c>
    </row>
    <row r="61" spans="2:23">
      <c r="B61" s="170" t="s">
        <v>1220</v>
      </c>
      <c r="C61" s="59">
        <v>10</v>
      </c>
      <c r="D61" s="212">
        <v>347.5</v>
      </c>
      <c r="E61" s="58"/>
      <c r="F61" s="58"/>
      <c r="G61" s="58"/>
      <c r="H61" s="58"/>
      <c r="I61" s="58"/>
      <c r="J61" s="58"/>
      <c r="K61" s="58"/>
      <c r="L61" s="58"/>
      <c r="M61" s="58"/>
      <c r="N61" s="5"/>
      <c r="O61" s="216">
        <f>ROUNDUP((Tabelle1345[[#This Row],[Spalte2]]*1.05)/0.25,0)*0.25</f>
        <v>365</v>
      </c>
      <c r="P61" s="58"/>
      <c r="Q61" s="5"/>
      <c r="R61" s="164">
        <f>SUM(Tabelle1345[[#This Row],[Spalte3]:[Spalte13]],Tabelle1345[[#This Row],[Spalte17]:[Spalte18]])</f>
        <v>0</v>
      </c>
      <c r="S61" s="164">
        <f>Tabelle1345[[#This Row],[Spalte19]]*Tabelle1345[[#This Row],[Spalte110]]</f>
        <v>0</v>
      </c>
      <c r="T61" s="216">
        <f>SUM(Tabelle1345[[#This Row],[Spalte3]:[Spalte13]])*Tabelle1345[[#This Row],[Spalte2]]+SUM(Tabelle1345[[#This Row],[Spalte17]:[Spalte18]])*Tabelle1345[[#This Row],[Spalte14]]</f>
        <v>0</v>
      </c>
      <c r="U61" s="59" t="s">
        <v>1221</v>
      </c>
      <c r="V61" s="164">
        <v>10</v>
      </c>
      <c r="W61" s="60">
        <v>4.5647026682451513</v>
      </c>
    </row>
    <row r="62" spans="2:23">
      <c r="B62" s="170" t="s">
        <v>1222</v>
      </c>
      <c r="C62" s="59">
        <v>10</v>
      </c>
      <c r="D62" s="212">
        <v>477.5</v>
      </c>
      <c r="E62" s="58"/>
      <c r="F62" s="58"/>
      <c r="G62" s="58"/>
      <c r="H62" s="58"/>
      <c r="I62" s="58"/>
      <c r="J62" s="58"/>
      <c r="K62" s="58"/>
      <c r="L62" s="58"/>
      <c r="M62" s="58"/>
      <c r="N62" s="5"/>
      <c r="O62" s="216">
        <f>ROUNDUP((Tabelle1345[[#This Row],[Spalte2]]*1.05)/0.25,0)*0.25</f>
        <v>501.5</v>
      </c>
      <c r="P62" s="58"/>
      <c r="Q62" s="5"/>
      <c r="R62" s="164">
        <f>SUM(Tabelle1345[[#This Row],[Spalte3]:[Spalte13]],Tabelle1345[[#This Row],[Spalte17]:[Spalte18]])</f>
        <v>0</v>
      </c>
      <c r="S62" s="164">
        <f>Tabelle1345[[#This Row],[Spalte19]]*Tabelle1345[[#This Row],[Spalte110]]</f>
        <v>0</v>
      </c>
      <c r="T62" s="216">
        <f>SUM(Tabelle1345[[#This Row],[Spalte3]:[Spalte13]])*Tabelle1345[[#This Row],[Spalte2]]+SUM(Tabelle1345[[#This Row],[Spalte17]:[Spalte18]])*Tabelle1345[[#This Row],[Spalte14]]</f>
        <v>0</v>
      </c>
      <c r="U62" s="59" t="s">
        <v>1223</v>
      </c>
      <c r="V62" s="164">
        <v>10</v>
      </c>
      <c r="W62" s="60">
        <v>8.5260905199890704</v>
      </c>
    </row>
    <row r="63" spans="2:23">
      <c r="B63" s="170" t="s">
        <v>1224</v>
      </c>
      <c r="C63" s="59">
        <v>5</v>
      </c>
      <c r="D63" s="212">
        <v>452.5</v>
      </c>
      <c r="E63" s="58"/>
      <c r="F63" s="58"/>
      <c r="G63" s="58"/>
      <c r="H63" s="58"/>
      <c r="I63" s="58"/>
      <c r="J63" s="58"/>
      <c r="K63" s="58"/>
      <c r="L63" s="58"/>
      <c r="M63" s="58"/>
      <c r="N63" s="5"/>
      <c r="O63" s="216">
        <f>ROUNDUP((Tabelle1345[[#This Row],[Spalte2]]*1.05)/0.25,0)*0.25</f>
        <v>475.25</v>
      </c>
      <c r="P63" s="58"/>
      <c r="Q63" s="5"/>
      <c r="R63" s="164">
        <f>SUM(Tabelle1345[[#This Row],[Spalte3]:[Spalte13]],Tabelle1345[[#This Row],[Spalte17]:[Spalte18]])</f>
        <v>0</v>
      </c>
      <c r="S63" s="164">
        <f>Tabelle1345[[#This Row],[Spalte19]]*Tabelle1345[[#This Row],[Spalte110]]</f>
        <v>0</v>
      </c>
      <c r="T63" s="216">
        <f>SUM(Tabelle1345[[#This Row],[Spalte3]:[Spalte13]])*Tabelle1345[[#This Row],[Spalte2]]+SUM(Tabelle1345[[#This Row],[Spalte17]:[Spalte18]])*Tabelle1345[[#This Row],[Spalte14]]</f>
        <v>0</v>
      </c>
      <c r="U63" s="59" t="s">
        <v>1225</v>
      </c>
      <c r="V63" s="164">
        <v>5</v>
      </c>
      <c r="W63" s="60">
        <v>9.846553137237045</v>
      </c>
    </row>
  </sheetData>
  <sheetProtection algorithmName="SHA-512" hashValue="bApgiLFIf1GoaUkwHVfxGlzy4iQRLkWBu6tHjM7nK8auHphzMRwS0vy61oecLGNUJcyGfuoCDrqTD6O9t0Qp1g==" saltValue="/Gqv19F9NoUN8sSqnAFdQA==" spinCount="100000" sheet="1" objects="1" scenarios="1"/>
  <phoneticPr fontId="4" type="noConversion"/>
  <hyperlinks>
    <hyperlink ref="B11" r:id="rId1" xr:uid="{E760D1B4-82CF-44B6-8D90-A35442D26139}"/>
    <hyperlink ref="B61" r:id="rId2" xr:uid="{F452B5F8-23A1-45E3-B527-13F5CF1DA2D5}"/>
    <hyperlink ref="B59" r:id="rId3" xr:uid="{0F9A54D8-A414-4E04-966D-3FEA6110E246}"/>
    <hyperlink ref="B60" r:id="rId4" xr:uid="{4440043F-F3C1-4837-A199-5997D3D84EE9}"/>
    <hyperlink ref="B62" r:id="rId5" xr:uid="{4F4EC555-D62B-4EF3-8713-D944773E5A35}"/>
    <hyperlink ref="B63" r:id="rId6" xr:uid="{9B9E99A4-983A-4312-A888-CCFC6A44BCF0}"/>
    <hyperlink ref="B51" r:id="rId7" xr:uid="{FAEE3652-B50F-4C2E-9EC3-67094EBFD17A}"/>
    <hyperlink ref="B52" r:id="rId8" xr:uid="{110226E8-A7EF-4427-A39F-4EB8230CC37B}"/>
    <hyperlink ref="B53" r:id="rId9" xr:uid="{9E652337-E5DA-4092-B57A-95A533AA0044}"/>
    <hyperlink ref="B54" r:id="rId10" xr:uid="{2250242B-DAAE-46F5-92E5-B94AC4714244}"/>
    <hyperlink ref="B55" r:id="rId11" xr:uid="{7A99A98A-DA25-4E36-B3E0-450656A7742E}"/>
    <hyperlink ref="B58" r:id="rId12" xr:uid="{D2C24C30-D809-47B2-873C-5EE8BAD6133C}"/>
    <hyperlink ref="B49" r:id="rId13" xr:uid="{11480772-566B-49E4-B60E-490515AD251D}"/>
    <hyperlink ref="B48" r:id="rId14" xr:uid="{D97612CA-C4DF-4D35-824A-6527EAD5C4F6}"/>
    <hyperlink ref="B33" r:id="rId15" xr:uid="{0DADCD13-136E-4E33-A495-F2DF574118FF}"/>
    <hyperlink ref="B34" r:id="rId16" xr:uid="{AE8F0AC8-2D75-42EC-BE0A-729BA07E01C3}"/>
    <hyperlink ref="B37" r:id="rId17" xr:uid="{087E9534-E9A3-4597-A518-89A6D4744B6B}"/>
    <hyperlink ref="B32" r:id="rId18" xr:uid="{D3793053-C03F-4D5A-8FC5-230FD5CD34C0}"/>
    <hyperlink ref="B38" r:id="rId19" xr:uid="{D7EED91F-EE18-4F17-8881-A241B62523DC}"/>
    <hyperlink ref="B44" r:id="rId20" xr:uid="{736FE879-69E0-4A15-9EDF-0A7E61097EDF}"/>
    <hyperlink ref="B41" r:id="rId21" xr:uid="{E381D2B0-6F5C-4C39-8AC3-FA8525B8F0E3}"/>
    <hyperlink ref="B42" r:id="rId22" xr:uid="{CA2D6585-383C-4F7B-B216-25D9BFD726D5}"/>
    <hyperlink ref="B43" r:id="rId23" xr:uid="{80A43368-124A-4B22-944A-6720FACDE61E}"/>
    <hyperlink ref="B40" r:id="rId24" xr:uid="{0E33E4AE-42F8-4B9E-A153-7B4326D2BCA7}"/>
    <hyperlink ref="B45" r:id="rId25" xr:uid="{4C2E2337-D290-4D9B-AC62-0E59E04322AE}"/>
    <hyperlink ref="B46" r:id="rId26" xr:uid="{E24A1050-721A-4C3F-B2E8-11BC79BA662C}"/>
    <hyperlink ref="B10" r:id="rId27" xr:uid="{628E73BB-7594-4130-A789-0FE895A23406}"/>
    <hyperlink ref="B20" r:id="rId28" xr:uid="{94976A3D-F74F-40FD-9571-BCD4B84F89F2}"/>
    <hyperlink ref="B21" r:id="rId29" xr:uid="{C276619A-ED0B-4907-B024-7DF5D8B51C69}"/>
    <hyperlink ref="B14" r:id="rId30" xr:uid="{808DE910-22B4-4BA2-9D97-FB0E3D126936}"/>
    <hyperlink ref="B15" r:id="rId31" xr:uid="{12DDB69E-C25A-4250-A8A6-7F6158DEBDF9}"/>
    <hyperlink ref="B16" r:id="rId32" xr:uid="{6FF576BD-59F5-452B-839F-2455B64FD99E}"/>
    <hyperlink ref="B17" r:id="rId33" xr:uid="{675CD744-ABC5-4134-BF55-FDBDF889BD10}"/>
    <hyperlink ref="B22" r:id="rId34" xr:uid="{1032369F-E52C-4975-82B9-96BCAD314419}"/>
    <hyperlink ref="B13" r:id="rId35" xr:uid="{6C0E03E1-8F0E-4736-B426-B80FCF94F2B2}"/>
    <hyperlink ref="B18" r:id="rId36" xr:uid="{DAB47E86-B8D1-4ADD-BF81-21D2FCD1ED62}"/>
    <hyperlink ref="B19" r:id="rId37" xr:uid="{088DBA41-8A29-4912-8267-EF8FE5E8D962}"/>
    <hyperlink ref="B23" r:id="rId38" xr:uid="{0840E78E-74AA-4554-96F6-F1E7CD85AA94}"/>
    <hyperlink ref="B24" r:id="rId39" xr:uid="{50E0D557-97A7-4A62-BC3E-816FE9EA7655}"/>
    <hyperlink ref="B25" r:id="rId40" xr:uid="{12C089E2-F3A4-4A82-BA1E-49C7F768AF29}"/>
    <hyperlink ref="B26" r:id="rId41" xr:uid="{511EE6F2-2F9E-4D54-A6AA-CDAD46F5154E}"/>
    <hyperlink ref="B27" r:id="rId42" xr:uid="{00A43459-14BE-4131-8AB5-B7F203D38804}"/>
    <hyperlink ref="B28" r:id="rId43" xr:uid="{ED436A55-84F3-4FF9-9F90-99008CF77BF0}"/>
    <hyperlink ref="B29" r:id="rId44" xr:uid="{3FE6EC27-0DD5-490A-8DAA-7F9F8D86F0BB}"/>
    <hyperlink ref="B30" r:id="rId45" xr:uid="{DCB41203-D9FF-4D52-B33A-C94CAC2D9DB3}"/>
    <hyperlink ref="B35" r:id="rId46" display="Baguettes XM      NEW!" xr:uid="{4930F934-9974-485A-AA95-72D565CCA744}"/>
    <hyperlink ref="B36" r:id="rId47" display="Baguettes L           NEW!" xr:uid="{F725B9A6-DE41-4A2E-88B8-9FDEAE2310D9}"/>
    <hyperlink ref="B9" r:id="rId48" xr:uid="{C497129B-4F80-4535-94DC-8E2207830930}"/>
    <hyperlink ref="B8" r:id="rId49" xr:uid="{DC2A5C68-B020-4B3B-97A9-85999A9F688D}"/>
    <hyperlink ref="B50" r:id="rId50" xr:uid="{194013EB-9AEF-4AAE-9CE8-EA066834A885}"/>
    <hyperlink ref="B56" r:id="rId51" xr:uid="{2A1B170B-585A-47EF-BC32-9D777424CCFF}"/>
    <hyperlink ref="B57" r:id="rId52" xr:uid="{6423C4DA-133A-4AC8-897F-017B5D997004}"/>
  </hyperlinks>
  <pageMargins left="0.7" right="0.7" top="0.78740157499999996" bottom="0.78740157499999996" header="0.3" footer="0.3"/>
  <pageSetup paperSize="9" orientation="portrait" r:id="rId53"/>
  <tableParts count="1">
    <tablePart r:id="rId5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5BC86-B573-4D9E-9E5E-CFEE4F592AE1}">
  <sheetPr codeName="Tabelle9">
    <tabColor theme="7" tint="0.39997558519241921"/>
  </sheetPr>
  <dimension ref="B2:U69"/>
  <sheetViews>
    <sheetView showGridLines="0" workbookViewId="0">
      <selection activeCell="N8" activeCellId="2" sqref="D4:Q4 C8:C10 N8:O10"/>
    </sheetView>
  </sheetViews>
  <sheetFormatPr defaultColWidth="11.42578125" defaultRowHeight="15"/>
  <cols>
    <col min="2" max="2" width="45.140625" bestFit="1" customWidth="1"/>
    <col min="15" max="15" width="12.28515625" bestFit="1" customWidth="1"/>
    <col min="19" max="19" width="18.28515625" bestFit="1" customWidth="1"/>
  </cols>
  <sheetData>
    <row r="2" spans="2:21" ht="49.5" customHeight="1">
      <c r="B2" s="1" t="s">
        <v>26</v>
      </c>
      <c r="C2" s="2" t="s">
        <v>14</v>
      </c>
      <c r="D2" s="137" t="s">
        <v>27</v>
      </c>
      <c r="E2" s="97" t="s">
        <v>28</v>
      </c>
      <c r="F2" s="98" t="s">
        <v>29</v>
      </c>
      <c r="G2" s="174" t="s">
        <v>30</v>
      </c>
      <c r="H2" s="99" t="s">
        <v>31</v>
      </c>
      <c r="I2" s="100" t="s">
        <v>32</v>
      </c>
      <c r="J2" s="101" t="s">
        <v>33</v>
      </c>
      <c r="K2" s="151" t="s">
        <v>34</v>
      </c>
      <c r="L2" s="151" t="s">
        <v>34</v>
      </c>
      <c r="M2" s="151" t="s">
        <v>34</v>
      </c>
      <c r="N2" s="2" t="s">
        <v>35</v>
      </c>
      <c r="O2" s="2" t="s">
        <v>36</v>
      </c>
      <c r="P2" s="2" t="s">
        <v>37</v>
      </c>
      <c r="Q2" s="3" t="s">
        <v>13</v>
      </c>
      <c r="S2" s="124" t="s">
        <v>34</v>
      </c>
      <c r="T2" s="125" t="s">
        <v>34</v>
      </c>
      <c r="U2" s="141" t="s">
        <v>55</v>
      </c>
    </row>
    <row r="3" spans="2:21">
      <c r="B3" s="94"/>
      <c r="C3" s="94"/>
      <c r="D3" s="106" t="s">
        <v>38</v>
      </c>
      <c r="E3" s="106">
        <v>10014</v>
      </c>
      <c r="F3" s="106">
        <v>10025</v>
      </c>
      <c r="G3" s="106">
        <v>10190</v>
      </c>
      <c r="H3" s="106">
        <v>10035</v>
      </c>
      <c r="I3" s="106">
        <v>10054</v>
      </c>
      <c r="J3" s="106">
        <v>10063</v>
      </c>
      <c r="K3" s="123" t="str">
        <f>_xlfn.XLOOKUP(K2,T3:T69,U3:U69,"No selection")</f>
        <v>No selection</v>
      </c>
      <c r="L3" s="123" t="str">
        <f>_xlfn.XLOOKUP(L2,T3:T66,U3:U66,"No selection")</f>
        <v>No selection</v>
      </c>
      <c r="M3" s="123" t="str">
        <f>_xlfn.XLOOKUP(M2,T3:T66,U3:U66,"No selection")</f>
        <v>No selection</v>
      </c>
      <c r="N3" s="94"/>
      <c r="O3" s="94"/>
      <c r="P3" s="94"/>
      <c r="Q3" s="94"/>
      <c r="S3" s="7" t="s">
        <v>57</v>
      </c>
      <c r="T3" s="7" t="s">
        <v>58</v>
      </c>
      <c r="U3" s="141" t="s">
        <v>59</v>
      </c>
    </row>
    <row r="4" spans="2:21" ht="15.95">
      <c r="B4" s="61" t="s">
        <v>21</v>
      </c>
      <c r="C4" s="94"/>
      <c r="D4" s="210">
        <f t="shared" ref="D4:O4" si="0">SUM(D8:D10)</f>
        <v>0</v>
      </c>
      <c r="E4" s="210">
        <f t="shared" si="0"/>
        <v>0</v>
      </c>
      <c r="F4" s="210">
        <f t="shared" si="0"/>
        <v>0</v>
      </c>
      <c r="G4" s="210"/>
      <c r="H4" s="210">
        <f t="shared" si="0"/>
        <v>0</v>
      </c>
      <c r="I4" s="210">
        <f t="shared" si="0"/>
        <v>0</v>
      </c>
      <c r="J4" s="210">
        <f t="shared" si="0"/>
        <v>0</v>
      </c>
      <c r="K4" s="210">
        <f t="shared" si="0"/>
        <v>0</v>
      </c>
      <c r="L4" s="210">
        <f t="shared" si="0"/>
        <v>0</v>
      </c>
      <c r="M4" s="210">
        <f t="shared" si="0"/>
        <v>0</v>
      </c>
      <c r="N4" s="210">
        <f t="shared" si="0"/>
        <v>0</v>
      </c>
      <c r="O4" s="211">
        <f t="shared" si="0"/>
        <v>0</v>
      </c>
      <c r="P4" s="215"/>
      <c r="Q4" s="214">
        <f>SUMPRODUCT(Q8:Q10,N8:N10)</f>
        <v>0</v>
      </c>
      <c r="S4" s="8" t="s">
        <v>62</v>
      </c>
      <c r="T4" s="8" t="s">
        <v>63</v>
      </c>
      <c r="U4" s="141" t="s">
        <v>64</v>
      </c>
    </row>
    <row r="5" spans="2:21">
      <c r="B5" s="95"/>
      <c r="C5" s="95"/>
      <c r="D5" s="95"/>
      <c r="E5" s="95"/>
      <c r="F5" s="95"/>
      <c r="G5" s="95"/>
      <c r="H5" s="95"/>
      <c r="I5" s="95"/>
      <c r="J5" s="95"/>
      <c r="K5" s="95"/>
      <c r="L5" s="95"/>
      <c r="M5" s="95"/>
      <c r="N5" s="95"/>
      <c r="O5" s="95"/>
      <c r="P5" s="95"/>
      <c r="Q5" s="95"/>
      <c r="S5" s="9" t="s">
        <v>67</v>
      </c>
      <c r="T5" s="9" t="s">
        <v>68</v>
      </c>
      <c r="U5" s="141" t="s">
        <v>69</v>
      </c>
    </row>
    <row r="6" spans="2:21">
      <c r="B6" s="153" t="s">
        <v>39</v>
      </c>
      <c r="C6" s="153" t="s">
        <v>546</v>
      </c>
      <c r="D6" s="153" t="s">
        <v>961</v>
      </c>
      <c r="E6" s="153" t="s">
        <v>962</v>
      </c>
      <c r="F6" s="153" t="s">
        <v>963</v>
      </c>
      <c r="G6" s="153"/>
      <c r="H6" s="153" t="s">
        <v>964</v>
      </c>
      <c r="I6" s="153" t="s">
        <v>965</v>
      </c>
      <c r="J6" s="153" t="s">
        <v>967</v>
      </c>
      <c r="K6" s="153" t="s">
        <v>968</v>
      </c>
      <c r="L6" s="153" t="s">
        <v>1226</v>
      </c>
      <c r="M6" s="153" t="s">
        <v>1227</v>
      </c>
      <c r="N6" s="153" t="s">
        <v>40</v>
      </c>
      <c r="O6" s="153" t="s">
        <v>41</v>
      </c>
      <c r="P6" s="153" t="s">
        <v>42</v>
      </c>
      <c r="Q6" s="153" t="s">
        <v>43</v>
      </c>
      <c r="S6" s="10" t="s">
        <v>72</v>
      </c>
      <c r="T6" s="10" t="s">
        <v>73</v>
      </c>
      <c r="U6" s="141" t="s">
        <v>74</v>
      </c>
    </row>
    <row r="7" spans="2:21">
      <c r="B7" s="4" t="s">
        <v>56</v>
      </c>
      <c r="C7" s="62"/>
      <c r="D7" s="5"/>
      <c r="E7" s="5"/>
      <c r="F7" s="5"/>
      <c r="G7" s="5"/>
      <c r="H7" s="5"/>
      <c r="I7" s="5"/>
      <c r="J7" s="5"/>
      <c r="K7" s="5"/>
      <c r="L7" s="5"/>
      <c r="M7" s="5"/>
      <c r="N7" s="5"/>
      <c r="O7" s="62"/>
      <c r="P7" s="5"/>
      <c r="Q7" s="5"/>
      <c r="S7" s="11" t="s">
        <v>77</v>
      </c>
      <c r="T7" s="11" t="s">
        <v>78</v>
      </c>
      <c r="U7" s="141" t="s">
        <v>79</v>
      </c>
    </row>
    <row r="8" spans="2:21">
      <c r="B8" s="170" t="s">
        <v>1228</v>
      </c>
      <c r="C8" s="212">
        <v>99.5</v>
      </c>
      <c r="D8" s="58"/>
      <c r="E8" s="58"/>
      <c r="F8" s="58"/>
      <c r="G8" s="58"/>
      <c r="H8" s="58"/>
      <c r="I8" s="58"/>
      <c r="J8" s="58"/>
      <c r="K8" s="58"/>
      <c r="L8" s="58"/>
      <c r="M8" s="58"/>
      <c r="N8" s="164">
        <f>SUM(D8:M8)</f>
        <v>0</v>
      </c>
      <c r="O8" s="212">
        <f>C8*N8</f>
        <v>0</v>
      </c>
      <c r="P8" s="59">
        <v>127283</v>
      </c>
      <c r="Q8" s="60">
        <v>6</v>
      </c>
      <c r="S8" s="105" t="s">
        <v>82</v>
      </c>
      <c r="T8" s="105" t="s">
        <v>83</v>
      </c>
      <c r="U8" s="141" t="s">
        <v>84</v>
      </c>
    </row>
    <row r="9" spans="2:21">
      <c r="B9" s="172" t="s">
        <v>1229</v>
      </c>
      <c r="C9" s="212">
        <v>159.5</v>
      </c>
      <c r="D9" s="155"/>
      <c r="E9" s="155"/>
      <c r="F9" s="155"/>
      <c r="G9" s="155"/>
      <c r="H9" s="155"/>
      <c r="I9" s="155"/>
      <c r="J9" s="155"/>
      <c r="K9" s="155"/>
      <c r="L9" s="155"/>
      <c r="M9" s="155"/>
      <c r="N9" s="226">
        <f t="shared" ref="N9:N10" si="1">SUM(D9:M9)</f>
        <v>0</v>
      </c>
      <c r="O9" s="212">
        <f t="shared" ref="O9:O10" si="2">C9*N9</f>
        <v>0</v>
      </c>
      <c r="P9" s="152">
        <v>127284</v>
      </c>
      <c r="Q9" s="128">
        <v>12</v>
      </c>
      <c r="S9" s="12" t="s">
        <v>87</v>
      </c>
      <c r="T9" s="12" t="s">
        <v>88</v>
      </c>
      <c r="U9" s="141" t="s">
        <v>89</v>
      </c>
    </row>
    <row r="10" spans="2:21">
      <c r="B10" s="170" t="s">
        <v>1230</v>
      </c>
      <c r="C10" s="212">
        <v>349.5</v>
      </c>
      <c r="D10" s="58"/>
      <c r="E10" s="58"/>
      <c r="F10" s="58"/>
      <c r="G10" s="58"/>
      <c r="H10" s="58"/>
      <c r="I10" s="58"/>
      <c r="J10" s="58"/>
      <c r="K10" s="58"/>
      <c r="L10" s="58"/>
      <c r="M10" s="58"/>
      <c r="N10" s="164">
        <f t="shared" si="1"/>
        <v>0</v>
      </c>
      <c r="O10" s="212">
        <f t="shared" si="2"/>
        <v>0</v>
      </c>
      <c r="P10" s="59">
        <v>127285</v>
      </c>
      <c r="Q10" s="60">
        <v>30</v>
      </c>
      <c r="S10" s="13" t="s">
        <v>92</v>
      </c>
      <c r="T10" s="13" t="s">
        <v>93</v>
      </c>
      <c r="U10" s="141" t="s">
        <v>94</v>
      </c>
    </row>
    <row r="11" spans="2:21">
      <c r="S11" s="14" t="s">
        <v>97</v>
      </c>
      <c r="T11" s="14" t="s">
        <v>98</v>
      </c>
      <c r="U11" s="141">
        <v>10119</v>
      </c>
    </row>
    <row r="12" spans="2:21">
      <c r="S12" s="15" t="s">
        <v>101</v>
      </c>
      <c r="T12" s="15" t="s">
        <v>102</v>
      </c>
      <c r="U12" s="141" t="s">
        <v>103</v>
      </c>
    </row>
    <row r="13" spans="2:21">
      <c r="S13" s="16" t="s">
        <v>106</v>
      </c>
      <c r="T13" s="16" t="s">
        <v>107</v>
      </c>
      <c r="U13" s="141" t="s">
        <v>108</v>
      </c>
    </row>
    <row r="14" spans="2:21" ht="15.95">
      <c r="B14" s="154"/>
      <c r="S14" s="17" t="s">
        <v>111</v>
      </c>
      <c r="T14" s="17" t="s">
        <v>112</v>
      </c>
      <c r="U14" s="141" t="s">
        <v>113</v>
      </c>
    </row>
    <row r="15" spans="2:21">
      <c r="S15" s="18" t="s">
        <v>116</v>
      </c>
      <c r="T15" s="18" t="s">
        <v>117</v>
      </c>
      <c r="U15" s="141" t="s">
        <v>118</v>
      </c>
    </row>
    <row r="16" spans="2:21" ht="15.95">
      <c r="B16" s="154"/>
      <c r="S16" s="107" t="s">
        <v>121</v>
      </c>
      <c r="T16" s="107" t="s">
        <v>122</v>
      </c>
      <c r="U16" s="141" t="s">
        <v>123</v>
      </c>
    </row>
    <row r="17" spans="2:21">
      <c r="S17" s="19" t="s">
        <v>126</v>
      </c>
      <c r="T17" s="19" t="s">
        <v>127</v>
      </c>
      <c r="U17" s="141">
        <v>10020</v>
      </c>
    </row>
    <row r="18" spans="2:21" ht="15.95">
      <c r="B18" s="154"/>
      <c r="S18" s="20" t="s">
        <v>130</v>
      </c>
      <c r="T18" s="20" t="s">
        <v>131</v>
      </c>
      <c r="U18" s="141" t="s">
        <v>132</v>
      </c>
    </row>
    <row r="19" spans="2:21">
      <c r="S19" s="21" t="s">
        <v>135</v>
      </c>
      <c r="T19" s="21" t="s">
        <v>136</v>
      </c>
      <c r="U19" s="141" t="s">
        <v>137</v>
      </c>
    </row>
    <row r="20" spans="2:21" ht="15.95">
      <c r="B20" s="154"/>
      <c r="S20" s="108" t="s">
        <v>140</v>
      </c>
      <c r="T20" s="108" t="s">
        <v>141</v>
      </c>
      <c r="U20" s="141" t="s">
        <v>142</v>
      </c>
    </row>
    <row r="21" spans="2:21">
      <c r="S21" s="22" t="s">
        <v>145</v>
      </c>
      <c r="T21" s="22" t="s">
        <v>146</v>
      </c>
      <c r="U21" s="141" t="s">
        <v>147</v>
      </c>
    </row>
    <row r="22" spans="2:21">
      <c r="S22" s="23" t="s">
        <v>150</v>
      </c>
      <c r="T22" s="23" t="s">
        <v>151</v>
      </c>
      <c r="U22" s="141" t="s">
        <v>152</v>
      </c>
    </row>
    <row r="23" spans="2:21">
      <c r="S23" s="109" t="s">
        <v>155</v>
      </c>
      <c r="T23" s="109" t="s">
        <v>156</v>
      </c>
      <c r="U23" s="141" t="s">
        <v>157</v>
      </c>
    </row>
    <row r="24" spans="2:21">
      <c r="S24" s="24" t="s">
        <v>160</v>
      </c>
      <c r="T24" s="24" t="s">
        <v>161</v>
      </c>
      <c r="U24" s="141" t="s">
        <v>162</v>
      </c>
    </row>
    <row r="25" spans="2:21">
      <c r="S25" s="25" t="s">
        <v>165</v>
      </c>
      <c r="T25" s="25" t="s">
        <v>166</v>
      </c>
      <c r="U25" s="141">
        <v>10065</v>
      </c>
    </row>
    <row r="26" spans="2:21">
      <c r="S26" s="26" t="s">
        <v>169</v>
      </c>
      <c r="T26" s="26" t="s">
        <v>170</v>
      </c>
      <c r="U26" s="141" t="s">
        <v>171</v>
      </c>
    </row>
    <row r="27" spans="2:21">
      <c r="S27" s="27" t="s">
        <v>174</v>
      </c>
      <c r="T27" s="27" t="s">
        <v>175</v>
      </c>
      <c r="U27" s="141" t="s">
        <v>176</v>
      </c>
    </row>
    <row r="28" spans="2:21">
      <c r="S28" s="110" t="s">
        <v>179</v>
      </c>
      <c r="T28" s="110" t="s">
        <v>180</v>
      </c>
      <c r="U28" s="141" t="s">
        <v>181</v>
      </c>
    </row>
    <row r="29" spans="2:21">
      <c r="S29" s="111" t="s">
        <v>184</v>
      </c>
      <c r="T29" s="111" t="s">
        <v>185</v>
      </c>
      <c r="U29" s="141" t="s">
        <v>186</v>
      </c>
    </row>
    <row r="30" spans="2:21">
      <c r="S30" s="28" t="s">
        <v>189</v>
      </c>
      <c r="T30" s="28" t="s">
        <v>190</v>
      </c>
      <c r="U30" s="141" t="s">
        <v>191</v>
      </c>
    </row>
    <row r="31" spans="2:21">
      <c r="S31" s="29" t="s">
        <v>194</v>
      </c>
      <c r="T31" s="29" t="s">
        <v>195</v>
      </c>
      <c r="U31" s="141" t="s">
        <v>196</v>
      </c>
    </row>
    <row r="32" spans="2:21">
      <c r="S32" s="30" t="s">
        <v>199</v>
      </c>
      <c r="T32" s="30" t="s">
        <v>200</v>
      </c>
      <c r="U32" s="141" t="s">
        <v>201</v>
      </c>
    </row>
    <row r="33" spans="19:21">
      <c r="S33" s="31" t="s">
        <v>204</v>
      </c>
      <c r="T33" s="31" t="s">
        <v>205</v>
      </c>
      <c r="U33" s="141" t="s">
        <v>206</v>
      </c>
    </row>
    <row r="34" spans="19:21">
      <c r="S34" s="112" t="s">
        <v>209</v>
      </c>
      <c r="T34" s="112" t="s">
        <v>210</v>
      </c>
      <c r="U34" s="141" t="s">
        <v>211</v>
      </c>
    </row>
    <row r="35" spans="19:21">
      <c r="S35" s="113" t="s">
        <v>214</v>
      </c>
      <c r="T35" s="113" t="s">
        <v>215</v>
      </c>
      <c r="U35" s="141" t="s">
        <v>216</v>
      </c>
    </row>
    <row r="36" spans="19:21">
      <c r="S36" s="114" t="s">
        <v>219</v>
      </c>
      <c r="T36" s="114" t="s">
        <v>220</v>
      </c>
      <c r="U36" s="141" t="s">
        <v>221</v>
      </c>
    </row>
    <row r="37" spans="19:21">
      <c r="S37" s="32" t="s">
        <v>224</v>
      </c>
      <c r="T37" s="32" t="s">
        <v>225</v>
      </c>
      <c r="U37" s="141" t="s">
        <v>226</v>
      </c>
    </row>
    <row r="38" spans="19:21">
      <c r="S38" s="33" t="s">
        <v>229</v>
      </c>
      <c r="T38" s="33" t="s">
        <v>230</v>
      </c>
      <c r="U38" s="141" t="s">
        <v>231</v>
      </c>
    </row>
    <row r="39" spans="19:21">
      <c r="S39" s="115" t="s">
        <v>234</v>
      </c>
      <c r="T39" s="115" t="s">
        <v>235</v>
      </c>
      <c r="U39" s="141" t="s">
        <v>236</v>
      </c>
    </row>
    <row r="40" spans="19:21">
      <c r="S40" s="34" t="s">
        <v>239</v>
      </c>
      <c r="T40" s="34" t="s">
        <v>240</v>
      </c>
      <c r="U40" s="141" t="s">
        <v>241</v>
      </c>
    </row>
    <row r="41" spans="19:21">
      <c r="S41" s="35" t="s">
        <v>244</v>
      </c>
      <c r="T41" s="35" t="s">
        <v>245</v>
      </c>
      <c r="U41" s="141" t="s">
        <v>246</v>
      </c>
    </row>
    <row r="42" spans="19:21">
      <c r="S42" s="36" t="s">
        <v>249</v>
      </c>
      <c r="T42" s="36" t="s">
        <v>250</v>
      </c>
      <c r="U42" s="141" t="s">
        <v>251</v>
      </c>
    </row>
    <row r="43" spans="19:21">
      <c r="S43" s="37" t="s">
        <v>254</v>
      </c>
      <c r="T43" s="37" t="s">
        <v>255</v>
      </c>
      <c r="U43" s="141" t="s">
        <v>256</v>
      </c>
    </row>
    <row r="44" spans="19:21">
      <c r="S44" s="117" t="s">
        <v>259</v>
      </c>
      <c r="T44" s="117" t="s">
        <v>260</v>
      </c>
      <c r="U44" s="141" t="s">
        <v>261</v>
      </c>
    </row>
    <row r="45" spans="19:21">
      <c r="S45" s="116" t="s">
        <v>264</v>
      </c>
      <c r="T45" s="116" t="s">
        <v>265</v>
      </c>
      <c r="U45" s="141" t="s">
        <v>266</v>
      </c>
    </row>
    <row r="46" spans="19:21">
      <c r="S46" s="118" t="s">
        <v>269</v>
      </c>
      <c r="T46" s="118" t="s">
        <v>270</v>
      </c>
      <c r="U46" s="141" t="s">
        <v>271</v>
      </c>
    </row>
    <row r="47" spans="19:21">
      <c r="S47" s="38" t="s">
        <v>274</v>
      </c>
      <c r="T47" s="38" t="s">
        <v>275</v>
      </c>
      <c r="U47" s="141" t="s">
        <v>276</v>
      </c>
    </row>
    <row r="48" spans="19:21">
      <c r="S48" s="119" t="s">
        <v>279</v>
      </c>
      <c r="T48" s="119" t="s">
        <v>280</v>
      </c>
      <c r="U48" s="141" t="s">
        <v>281</v>
      </c>
    </row>
    <row r="49" spans="19:21">
      <c r="S49" s="39" t="s">
        <v>284</v>
      </c>
      <c r="T49" s="39" t="s">
        <v>285</v>
      </c>
      <c r="U49" s="141" t="s">
        <v>286</v>
      </c>
    </row>
    <row r="50" spans="19:21">
      <c r="S50" s="120" t="s">
        <v>289</v>
      </c>
      <c r="T50" s="120" t="s">
        <v>290</v>
      </c>
      <c r="U50" s="141" t="s">
        <v>291</v>
      </c>
    </row>
    <row r="51" spans="19:21">
      <c r="S51" s="40" t="s">
        <v>294</v>
      </c>
      <c r="T51" s="40" t="s">
        <v>295</v>
      </c>
      <c r="U51" s="141" t="s">
        <v>296</v>
      </c>
    </row>
    <row r="52" spans="19:21">
      <c r="S52" s="121" t="s">
        <v>299</v>
      </c>
      <c r="T52" s="121" t="s">
        <v>300</v>
      </c>
      <c r="U52" s="141" t="s">
        <v>301</v>
      </c>
    </row>
    <row r="53" spans="19:21">
      <c r="S53" s="41" t="s">
        <v>304</v>
      </c>
      <c r="T53" s="41" t="s">
        <v>305</v>
      </c>
      <c r="U53" s="141" t="s">
        <v>306</v>
      </c>
    </row>
    <row r="54" spans="19:21">
      <c r="S54" s="42" t="s">
        <v>309</v>
      </c>
      <c r="T54" s="42" t="s">
        <v>310</v>
      </c>
      <c r="U54" s="141" t="s">
        <v>311</v>
      </c>
    </row>
    <row r="55" spans="19:21">
      <c r="S55" s="43" t="s">
        <v>314</v>
      </c>
      <c r="T55" s="43" t="s">
        <v>315</v>
      </c>
      <c r="U55" s="141" t="s">
        <v>316</v>
      </c>
    </row>
    <row r="56" spans="19:21">
      <c r="S56" s="44" t="s">
        <v>319</v>
      </c>
      <c r="T56" s="44" t="s">
        <v>320</v>
      </c>
      <c r="U56" s="141" t="s">
        <v>321</v>
      </c>
    </row>
    <row r="57" spans="19:21">
      <c r="S57" s="45" t="s">
        <v>324</v>
      </c>
      <c r="T57" s="45" t="s">
        <v>325</v>
      </c>
      <c r="U57" s="141" t="s">
        <v>326</v>
      </c>
    </row>
    <row r="58" spans="19:21">
      <c r="S58" s="122" t="s">
        <v>329</v>
      </c>
      <c r="T58" s="122" t="s">
        <v>330</v>
      </c>
      <c r="U58" s="141" t="s">
        <v>331</v>
      </c>
    </row>
    <row r="59" spans="19:21">
      <c r="S59" s="46" t="s">
        <v>334</v>
      </c>
      <c r="T59" s="46" t="s">
        <v>335</v>
      </c>
      <c r="U59" s="141" t="s">
        <v>336</v>
      </c>
    </row>
    <row r="60" spans="19:21">
      <c r="S60" s="47" t="s">
        <v>339</v>
      </c>
      <c r="T60" s="47" t="s">
        <v>340</v>
      </c>
      <c r="U60" s="141" t="s">
        <v>341</v>
      </c>
    </row>
    <row r="61" spans="19:21">
      <c r="S61" s="48" t="s">
        <v>344</v>
      </c>
      <c r="T61" s="48" t="s">
        <v>345</v>
      </c>
      <c r="U61" s="141" t="s">
        <v>346</v>
      </c>
    </row>
    <row r="62" spans="19:21">
      <c r="S62" s="49" t="s">
        <v>349</v>
      </c>
      <c r="T62" s="49" t="s">
        <v>350</v>
      </c>
      <c r="U62" s="141" t="s">
        <v>351</v>
      </c>
    </row>
    <row r="63" spans="19:21">
      <c r="S63" s="50" t="s">
        <v>354</v>
      </c>
      <c r="T63" s="50" t="s">
        <v>355</v>
      </c>
      <c r="U63" s="141" t="s">
        <v>356</v>
      </c>
    </row>
    <row r="64" spans="19:21">
      <c r="S64" s="51" t="s">
        <v>359</v>
      </c>
      <c r="T64" s="51" t="s">
        <v>360</v>
      </c>
      <c r="U64" s="141">
        <v>10064</v>
      </c>
    </row>
    <row r="65" spans="19:21">
      <c r="S65" s="52" t="s">
        <v>364</v>
      </c>
      <c r="T65" s="52" t="s">
        <v>365</v>
      </c>
      <c r="U65" s="141" t="s">
        <v>366</v>
      </c>
    </row>
    <row r="66" spans="19:21">
      <c r="S66" s="53" t="s">
        <v>369</v>
      </c>
      <c r="T66" s="53" t="s">
        <v>370</v>
      </c>
      <c r="U66" s="141" t="s">
        <v>371</v>
      </c>
    </row>
    <row r="67" spans="19:21">
      <c r="S67" s="54" t="s">
        <v>375</v>
      </c>
      <c r="T67" s="54" t="s">
        <v>376</v>
      </c>
      <c r="U67" s="141" t="s">
        <v>377</v>
      </c>
    </row>
    <row r="68" spans="19:21">
      <c r="S68" s="55" t="s">
        <v>380</v>
      </c>
      <c r="T68" s="55" t="s">
        <v>381</v>
      </c>
      <c r="U68" s="141">
        <v>10068</v>
      </c>
    </row>
    <row r="69" spans="19:21">
      <c r="S69" s="56" t="s">
        <v>385</v>
      </c>
      <c r="T69" s="56" t="s">
        <v>386</v>
      </c>
      <c r="U69" s="141" t="s">
        <v>387</v>
      </c>
    </row>
  </sheetData>
  <sheetProtection algorithmName="SHA-512" hashValue="uMdeG+lLmcpYhPPmZTITAig2l78sVal1pgi/ouJr0PTcCjzGbx1fbpXyQ/vPCf9lrbik3kaHNq2IJt1HX2dTYg==" saltValue="bcrhChoCFGpTqrsHE8V49w==" spinCount="100000" sheet="1" objects="1" scenarios="1"/>
  <autoFilter ref="B6:Q6" xr:uid="{FA15BC86-B573-4D9E-9E5E-CFEE4F592AE1}"/>
  <phoneticPr fontId="4" type="noConversion"/>
  <dataValidations count="1">
    <dataValidation type="list" allowBlank="1" showInputMessage="1" showErrorMessage="1" sqref="K2:M2" xr:uid="{88767C92-A2AE-4F74-B603-4CA49E72F6C3}">
      <formula1>$T$2:$T$69</formula1>
    </dataValidation>
  </dataValidations>
  <hyperlinks>
    <hyperlink ref="B8" r:id="rId1" xr:uid="{B4CD9285-38CB-4718-9746-BD2D76D9B60C}"/>
    <hyperlink ref="B9" r:id="rId2" xr:uid="{45935418-68FB-4627-BA33-E4490A94C264}"/>
    <hyperlink ref="B10" r:id="rId3" xr:uid="{2718987E-39D8-43C3-B09B-8870FF23F064}"/>
  </hyperlinks>
  <pageMargins left="0.7" right="0.7" top="0.78740157499999996" bottom="0.78740157499999996" header="0.3" footer="0.3"/>
  <pageSetup paperSize="9" orientation="portrait" horizontalDpi="200" verticalDpi="200"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6F5A5-EF38-43DF-BB0B-51F78DB71159}">
  <sheetPr codeName="Tabelle6">
    <tabColor theme="7" tint="0.39997558519241921"/>
  </sheetPr>
  <dimension ref="B1:L59"/>
  <sheetViews>
    <sheetView showGridLines="0" workbookViewId="0">
      <pane xSplit="2" ySplit="9" topLeftCell="C32" activePane="bottomRight" state="frozen"/>
      <selection pane="bottomRight" activeCell="E8" activeCellId="2" sqref="H15 I12:J55 E8:L8"/>
      <selection pane="bottomLeft" activeCell="A6" sqref="A6"/>
      <selection pane="topRight" activeCell="C1" sqref="C1"/>
    </sheetView>
  </sheetViews>
  <sheetFormatPr defaultColWidth="11.42578125" defaultRowHeight="15"/>
  <cols>
    <col min="1" max="1" width="10.7109375"/>
    <col min="2" max="2" width="46.28515625" customWidth="1"/>
    <col min="3" max="3" width="4.85546875" customWidth="1"/>
    <col min="4" max="4" width="9" bestFit="1" customWidth="1"/>
    <col min="5" max="5" width="9.140625" bestFit="1" customWidth="1"/>
    <col min="6" max="6" width="8.7109375" bestFit="1" customWidth="1"/>
    <col min="7" max="7" width="9.42578125" bestFit="1" customWidth="1"/>
    <col min="8" max="8" width="9.140625" customWidth="1"/>
    <col min="9" max="9" width="8.42578125" bestFit="1" customWidth="1"/>
    <col min="10" max="10" width="12.7109375" customWidth="1"/>
    <col min="11" max="11" width="11.28515625" customWidth="1"/>
    <col min="12" max="12" width="10.7109375" customWidth="1"/>
    <col min="13" max="116" width="10.7109375"/>
  </cols>
  <sheetData>
    <row r="1" spans="2:12">
      <c r="B1" s="264" t="s">
        <v>1231</v>
      </c>
      <c r="C1" s="265"/>
      <c r="D1" s="265"/>
      <c r="E1" s="265"/>
      <c r="F1" s="265"/>
      <c r="G1" s="265"/>
      <c r="H1" s="265"/>
      <c r="I1" s="265"/>
      <c r="J1" s="265"/>
      <c r="K1" s="265"/>
      <c r="L1" s="265"/>
    </row>
    <row r="2" spans="2:12">
      <c r="B2" s="265"/>
      <c r="C2" s="265"/>
      <c r="D2" s="265"/>
      <c r="E2" s="265"/>
      <c r="F2" s="265"/>
      <c r="G2" s="265"/>
      <c r="H2" s="265"/>
      <c r="I2" s="265"/>
      <c r="J2" s="265"/>
      <c r="K2" s="265"/>
      <c r="L2" s="265"/>
    </row>
    <row r="3" spans="2:12">
      <c r="B3" s="265"/>
      <c r="C3" s="265"/>
      <c r="D3" s="265"/>
      <c r="E3" s="265"/>
      <c r="F3" s="265"/>
      <c r="G3" s="265"/>
      <c r="H3" s="265"/>
      <c r="I3" s="265"/>
      <c r="J3" s="265"/>
      <c r="K3" s="265"/>
      <c r="L3" s="265"/>
    </row>
    <row r="4" spans="2:12">
      <c r="B4" s="265"/>
      <c r="C4" s="265"/>
      <c r="D4" s="265"/>
      <c r="E4" s="265"/>
      <c r="F4" s="265"/>
      <c r="G4" s="265"/>
      <c r="H4" s="265"/>
      <c r="I4" s="265"/>
      <c r="J4" s="265"/>
      <c r="K4" s="265"/>
      <c r="L4" s="265"/>
    </row>
    <row r="6" spans="2:12" ht="32.1">
      <c r="B6" s="1" t="s">
        <v>26</v>
      </c>
      <c r="C6" s="63" t="s">
        <v>1232</v>
      </c>
      <c r="D6" s="63" t="s">
        <v>533</v>
      </c>
      <c r="E6" s="63" t="s">
        <v>1233</v>
      </c>
      <c r="F6" s="63" t="s">
        <v>1234</v>
      </c>
      <c r="G6" s="63" t="s">
        <v>1235</v>
      </c>
      <c r="H6" s="63" t="s">
        <v>1236</v>
      </c>
      <c r="I6" s="79" t="s">
        <v>35</v>
      </c>
      <c r="J6" s="79" t="s">
        <v>36</v>
      </c>
      <c r="K6" s="79" t="s">
        <v>37</v>
      </c>
      <c r="L6" s="80" t="s">
        <v>13</v>
      </c>
    </row>
    <row r="7" spans="2:12">
      <c r="B7" s="94"/>
      <c r="C7" s="94"/>
      <c r="D7" s="94"/>
      <c r="E7" s="94"/>
      <c r="F7" s="94"/>
      <c r="G7" s="94"/>
      <c r="H7" s="94"/>
      <c r="I7" s="94"/>
      <c r="J7" s="94"/>
      <c r="K7" s="94"/>
      <c r="L7" s="94"/>
    </row>
    <row r="8" spans="2:12" ht="15.95">
      <c r="B8" s="61" t="s">
        <v>21</v>
      </c>
      <c r="C8" s="94"/>
      <c r="D8" s="94"/>
      <c r="E8" s="210">
        <f>SUM(Tabelle13456[Type4])</f>
        <v>0</v>
      </c>
      <c r="F8" s="215"/>
      <c r="G8" s="215"/>
      <c r="H8" s="210">
        <f>SUM(Tabelle13456[Type4])</f>
        <v>0</v>
      </c>
      <c r="I8" s="210">
        <f>SUM(Tabelle13456[Type4])</f>
        <v>0</v>
      </c>
      <c r="J8" s="211">
        <f>SUM(J12:J55)</f>
        <v>0</v>
      </c>
      <c r="K8" s="215"/>
      <c r="L8" s="214">
        <f>SUMPRODUCT(Tabelle13456[Type8],Tabelle13456[Type11])</f>
        <v>0</v>
      </c>
    </row>
    <row r="9" spans="2:12">
      <c r="B9" s="95"/>
      <c r="C9" s="95"/>
      <c r="D9" s="95"/>
      <c r="E9" s="95"/>
      <c r="F9" s="95"/>
      <c r="G9" s="95"/>
      <c r="H9" s="95"/>
      <c r="I9" s="95"/>
      <c r="J9" s="95"/>
      <c r="K9" s="95"/>
      <c r="L9" s="95"/>
    </row>
    <row r="10" spans="2:12">
      <c r="B10" s="103" t="s">
        <v>26</v>
      </c>
      <c r="C10" s="103" t="s">
        <v>1237</v>
      </c>
      <c r="D10" s="103" t="s">
        <v>1238</v>
      </c>
      <c r="E10" s="103" t="s">
        <v>1239</v>
      </c>
      <c r="F10" s="103" t="s">
        <v>1240</v>
      </c>
      <c r="G10" s="103" t="s">
        <v>1241</v>
      </c>
      <c r="H10" s="103" t="s">
        <v>1242</v>
      </c>
      <c r="I10" s="103" t="s">
        <v>1243</v>
      </c>
      <c r="J10" s="103" t="s">
        <v>1244</v>
      </c>
      <c r="K10" s="103" t="s">
        <v>1245</v>
      </c>
      <c r="L10" s="103" t="s">
        <v>1246</v>
      </c>
    </row>
    <row r="11" spans="2:12">
      <c r="B11" s="4" t="s">
        <v>1247</v>
      </c>
      <c r="C11" s="5"/>
      <c r="D11" s="5"/>
      <c r="E11" s="5"/>
      <c r="F11" s="5"/>
      <c r="G11" s="5"/>
      <c r="H11" s="5"/>
      <c r="I11" s="5"/>
      <c r="J11" s="6"/>
      <c r="K11" s="5"/>
      <c r="L11" s="5"/>
    </row>
    <row r="12" spans="2:12">
      <c r="B12" s="59" t="s">
        <v>1248</v>
      </c>
      <c r="C12" s="78">
        <v>1</v>
      </c>
      <c r="D12" s="62">
        <v>0.16875000000000001</v>
      </c>
      <c r="E12" s="58"/>
      <c r="F12" s="78">
        <v>100</v>
      </c>
      <c r="G12" s="6">
        <v>13.5</v>
      </c>
      <c r="H12" s="58"/>
      <c r="I12" s="164">
        <f>Tabelle13456[[#This Row],[Type4]]+Tabelle13456[[#This Row],[Type7]]*Tabelle13456[[#This Row],[Type5]]</f>
        <v>0</v>
      </c>
      <c r="J12" s="216">
        <f>Tabelle13456[[#This Row],[Type4]]*Tabelle13456[[#This Row],[Type3]]+Tabelle13456[[#This Row],[Type7]]*Tabelle13456[[#This Row],[Type6]]</f>
        <v>0</v>
      </c>
      <c r="K12" s="59">
        <v>20</v>
      </c>
      <c r="L12" s="60">
        <v>3.15E-2</v>
      </c>
    </row>
    <row r="13" spans="2:12">
      <c r="B13" s="59" t="s">
        <v>1249</v>
      </c>
      <c r="C13" s="78">
        <v>1</v>
      </c>
      <c r="D13" s="62">
        <v>0.18625</v>
      </c>
      <c r="E13" s="58"/>
      <c r="F13" s="78">
        <v>100</v>
      </c>
      <c r="G13" s="6">
        <v>14.9</v>
      </c>
      <c r="H13" s="58"/>
      <c r="I13" s="164">
        <f>Tabelle13456[[#This Row],[Type4]]+Tabelle13456[[#This Row],[Type7]]*Tabelle13456[[#This Row],[Type5]]</f>
        <v>0</v>
      </c>
      <c r="J13" s="216">
        <f>Tabelle13456[[#This Row],[Type4]]*Tabelle13456[[#This Row],[Type3]]+Tabelle13456[[#This Row],[Type7]]*Tabelle13456[[#This Row],[Type6]]</f>
        <v>0</v>
      </c>
      <c r="K13" s="59">
        <v>46406</v>
      </c>
      <c r="L13" s="60">
        <v>3.7399999999999996E-2</v>
      </c>
    </row>
    <row r="14" spans="2:12">
      <c r="B14" s="59" t="s">
        <v>1250</v>
      </c>
      <c r="C14" s="78">
        <v>1</v>
      </c>
      <c r="D14" s="62">
        <v>0.21375</v>
      </c>
      <c r="E14" s="58"/>
      <c r="F14" s="78">
        <v>100</v>
      </c>
      <c r="G14" s="6">
        <v>17.100000000000001</v>
      </c>
      <c r="H14" s="58"/>
      <c r="I14" s="164">
        <f>Tabelle13456[[#This Row],[Type4]]+Tabelle13456[[#This Row],[Type7]]*Tabelle13456[[#This Row],[Type5]]</f>
        <v>0</v>
      </c>
      <c r="J14" s="216">
        <f>Tabelle13456[[#This Row],[Type4]]*Tabelle13456[[#This Row],[Type3]]+Tabelle13456[[#This Row],[Type7]]*Tabelle13456[[#This Row],[Type6]]</f>
        <v>0</v>
      </c>
      <c r="K14" s="59">
        <v>46407</v>
      </c>
      <c r="L14" s="60">
        <v>4.3400000000000001E-2</v>
      </c>
    </row>
    <row r="15" spans="2:12">
      <c r="B15" s="59" t="s">
        <v>1251</v>
      </c>
      <c r="C15" s="78">
        <v>1</v>
      </c>
      <c r="D15" s="62">
        <v>0.24875</v>
      </c>
      <c r="E15" s="58"/>
      <c r="F15" s="78">
        <v>100</v>
      </c>
      <c r="G15" s="6">
        <v>19.899999999999999</v>
      </c>
      <c r="H15" s="220"/>
      <c r="I15" s="164">
        <f>Tabelle13456[[#This Row],[Type4]]+Tabelle13456[[#This Row],[Type7]]*Tabelle13456[[#This Row],[Type5]]</f>
        <v>0</v>
      </c>
      <c r="J15" s="216">
        <f>Tabelle13456[[#This Row],[Type4]]*Tabelle13456[[#This Row],[Type3]]+Tabelle13456[[#This Row],[Type7]]*Tabelle13456[[#This Row],[Type6]]</f>
        <v>0</v>
      </c>
      <c r="K15" s="59">
        <v>46408</v>
      </c>
      <c r="L15" s="60">
        <v>0.05</v>
      </c>
    </row>
    <row r="16" spans="2:12">
      <c r="B16" s="59" t="s">
        <v>1252</v>
      </c>
      <c r="C16" s="78">
        <v>1</v>
      </c>
      <c r="D16" s="62">
        <v>0.28999999999999998</v>
      </c>
      <c r="E16" s="58"/>
      <c r="F16" s="78">
        <v>100</v>
      </c>
      <c r="G16" s="6">
        <v>23.2</v>
      </c>
      <c r="H16" s="58"/>
      <c r="I16" s="164">
        <f>Tabelle13456[[#This Row],[Type4]]+Tabelle13456[[#This Row],[Type7]]*Tabelle13456[[#This Row],[Type5]]</f>
        <v>0</v>
      </c>
      <c r="J16" s="216">
        <f>Tabelle13456[[#This Row],[Type4]]*Tabelle13456[[#This Row],[Type3]]+Tabelle13456[[#This Row],[Type7]]*Tabelle13456[[#This Row],[Type6]]</f>
        <v>0</v>
      </c>
      <c r="K16" s="59">
        <v>21</v>
      </c>
      <c r="L16" s="60">
        <v>5.5299999999999995E-2</v>
      </c>
    </row>
    <row r="17" spans="2:12">
      <c r="B17" s="59" t="s">
        <v>1253</v>
      </c>
      <c r="C17" s="78">
        <v>1</v>
      </c>
      <c r="D17" s="62">
        <v>0.33250000000000002</v>
      </c>
      <c r="E17" s="58"/>
      <c r="F17" s="78">
        <v>100</v>
      </c>
      <c r="G17" s="6">
        <v>26.6</v>
      </c>
      <c r="H17" s="58"/>
      <c r="I17" s="164">
        <f>Tabelle13456[[#This Row],[Type4]]+Tabelle13456[[#This Row],[Type7]]*Tabelle13456[[#This Row],[Type5]]</f>
        <v>0</v>
      </c>
      <c r="J17" s="216">
        <f>Tabelle13456[[#This Row],[Type4]]*Tabelle13456[[#This Row],[Type3]]+Tabelle13456[[#This Row],[Type7]]*Tabelle13456[[#This Row],[Type6]]</f>
        <v>0</v>
      </c>
      <c r="K17" s="59">
        <v>46409</v>
      </c>
      <c r="L17" s="60">
        <v>6.1399999999999996E-2</v>
      </c>
    </row>
    <row r="18" spans="2:12">
      <c r="B18" s="59" t="s">
        <v>1254</v>
      </c>
      <c r="C18" s="78">
        <v>1</v>
      </c>
      <c r="D18" s="62">
        <v>0.36125000000000002</v>
      </c>
      <c r="E18" s="58"/>
      <c r="F18" s="78">
        <v>100</v>
      </c>
      <c r="G18" s="6">
        <v>28.9</v>
      </c>
      <c r="H18" s="58"/>
      <c r="I18" s="164">
        <f>Tabelle13456[[#This Row],[Type4]]+Tabelle13456[[#This Row],[Type7]]*Tabelle13456[[#This Row],[Type5]]</f>
        <v>0</v>
      </c>
      <c r="J18" s="216">
        <f>Tabelle13456[[#This Row],[Type4]]*Tabelle13456[[#This Row],[Type3]]+Tabelle13456[[#This Row],[Type7]]*Tabelle13456[[#This Row],[Type6]]</f>
        <v>0</v>
      </c>
      <c r="K18" s="59">
        <v>46410</v>
      </c>
      <c r="L18" s="60">
        <v>6.7099999999999993E-2</v>
      </c>
    </row>
    <row r="19" spans="2:12">
      <c r="B19" s="59" t="s">
        <v>1255</v>
      </c>
      <c r="C19" s="78">
        <v>1</v>
      </c>
      <c r="D19" s="62">
        <v>0.40375</v>
      </c>
      <c r="E19" s="58"/>
      <c r="F19" s="78">
        <v>100</v>
      </c>
      <c r="G19" s="6">
        <v>32.299999999999997</v>
      </c>
      <c r="H19" s="58"/>
      <c r="I19" s="164">
        <f>Tabelle13456[[#This Row],[Type4]]+Tabelle13456[[#This Row],[Type7]]*Tabelle13456[[#This Row],[Type5]]</f>
        <v>0</v>
      </c>
      <c r="J19" s="216">
        <f>Tabelle13456[[#This Row],[Type4]]*Tabelle13456[[#This Row],[Type3]]+Tabelle13456[[#This Row],[Type7]]*Tabelle13456[[#This Row],[Type6]]</f>
        <v>0</v>
      </c>
      <c r="K19" s="59">
        <v>46412</v>
      </c>
      <c r="L19" s="60">
        <v>7.3810000000000001E-2</v>
      </c>
    </row>
    <row r="20" spans="2:12">
      <c r="B20" s="59" t="s">
        <v>1256</v>
      </c>
      <c r="C20" s="78">
        <v>1</v>
      </c>
      <c r="D20" s="62">
        <v>0.53900000000000003</v>
      </c>
      <c r="E20" s="58"/>
      <c r="F20" s="78">
        <v>50</v>
      </c>
      <c r="G20" s="6">
        <v>21.56</v>
      </c>
      <c r="H20" s="58"/>
      <c r="I20" s="164">
        <f>Tabelle13456[[#This Row],[Type4]]+Tabelle13456[[#This Row],[Type7]]*Tabelle13456[[#This Row],[Type5]]</f>
        <v>0</v>
      </c>
      <c r="J20" s="216">
        <f>Tabelle13456[[#This Row],[Type4]]*Tabelle13456[[#This Row],[Type3]]+Tabelle13456[[#This Row],[Type7]]*Tabelle13456[[#This Row],[Type6]]</f>
        <v>0</v>
      </c>
      <c r="K20" s="59">
        <v>46413</v>
      </c>
      <c r="L20" s="60">
        <v>7.9299999999999995E-2</v>
      </c>
    </row>
    <row r="21" spans="2:12">
      <c r="B21" s="59" t="s">
        <v>1257</v>
      </c>
      <c r="C21" s="78">
        <v>1</v>
      </c>
      <c r="D21" s="62">
        <v>0.58499999999999996</v>
      </c>
      <c r="E21" s="58"/>
      <c r="F21" s="78">
        <v>50</v>
      </c>
      <c r="G21" s="6">
        <v>23.4</v>
      </c>
      <c r="H21" s="58"/>
      <c r="I21" s="164">
        <f>Tabelle13456[[#This Row],[Type4]]+Tabelle13456[[#This Row],[Type7]]*Tabelle13456[[#This Row],[Type5]]</f>
        <v>0</v>
      </c>
      <c r="J21" s="216">
        <f>Tabelle13456[[#This Row],[Type4]]*Tabelle13456[[#This Row],[Type3]]+Tabelle13456[[#This Row],[Type7]]*Tabelle13456[[#This Row],[Type6]]</f>
        <v>0</v>
      </c>
      <c r="K21" s="59">
        <v>46414</v>
      </c>
      <c r="L21" s="60">
        <v>8.5199999999999998E-2</v>
      </c>
    </row>
    <row r="22" spans="2:12">
      <c r="B22" s="59" t="s">
        <v>1258</v>
      </c>
      <c r="C22" s="78">
        <v>1</v>
      </c>
      <c r="D22" s="62">
        <v>0.624</v>
      </c>
      <c r="E22" s="58"/>
      <c r="F22" s="78">
        <v>50</v>
      </c>
      <c r="G22" s="6">
        <v>24.96</v>
      </c>
      <c r="H22" s="58"/>
      <c r="I22" s="164">
        <f>Tabelle13456[[#This Row],[Type4]]+Tabelle13456[[#This Row],[Type7]]*Tabelle13456[[#This Row],[Type5]]</f>
        <v>0</v>
      </c>
      <c r="J22" s="216">
        <f>Tabelle13456[[#This Row],[Type4]]*Tabelle13456[[#This Row],[Type3]]+Tabelle13456[[#This Row],[Type7]]*Tabelle13456[[#This Row],[Type6]]</f>
        <v>0</v>
      </c>
      <c r="K22" s="59">
        <v>46416</v>
      </c>
      <c r="L22" s="60">
        <v>9.1499999999999998E-2</v>
      </c>
    </row>
    <row r="23" spans="2:12">
      <c r="B23" s="59" t="s">
        <v>1259</v>
      </c>
      <c r="C23" s="78">
        <v>1</v>
      </c>
      <c r="D23" s="62">
        <v>0.82499999999999996</v>
      </c>
      <c r="E23" s="58"/>
      <c r="F23" s="78">
        <v>50</v>
      </c>
      <c r="G23" s="6">
        <v>33</v>
      </c>
      <c r="H23" s="58"/>
      <c r="I23" s="164">
        <f>Tabelle13456[[#This Row],[Type4]]+Tabelle13456[[#This Row],[Type7]]*Tabelle13456[[#This Row],[Type5]]</f>
        <v>0</v>
      </c>
      <c r="J23" s="216">
        <f>Tabelle13456[[#This Row],[Type4]]*Tabelle13456[[#This Row],[Type3]]+Tabelle13456[[#This Row],[Type7]]*Tabelle13456[[#This Row],[Type6]]</f>
        <v>0</v>
      </c>
      <c r="K23" s="59">
        <v>46418</v>
      </c>
      <c r="L23" s="60">
        <v>9.7200000000000009E-2</v>
      </c>
    </row>
    <row r="24" spans="2:12">
      <c r="B24" s="59" t="s">
        <v>1260</v>
      </c>
      <c r="C24" s="78">
        <v>1</v>
      </c>
      <c r="D24" s="62">
        <v>0.83875</v>
      </c>
      <c r="E24" s="58"/>
      <c r="F24" s="78">
        <v>50</v>
      </c>
      <c r="G24" s="6">
        <v>33.549999999999997</v>
      </c>
      <c r="H24" s="58"/>
      <c r="I24" s="164">
        <f>Tabelle13456[[#This Row],[Type4]]+Tabelle13456[[#This Row],[Type7]]*Tabelle13456[[#This Row],[Type5]]</f>
        <v>0</v>
      </c>
      <c r="J24" s="216">
        <f>Tabelle13456[[#This Row],[Type4]]*Tabelle13456[[#This Row],[Type3]]+Tabelle13456[[#This Row],[Type7]]*Tabelle13456[[#This Row],[Type6]]</f>
        <v>0</v>
      </c>
      <c r="K24" s="59">
        <v>46419</v>
      </c>
      <c r="L24" s="60">
        <v>0.10349999999999999</v>
      </c>
    </row>
    <row r="25" spans="2:12">
      <c r="B25" s="59" t="s">
        <v>1261</v>
      </c>
      <c r="C25" s="78">
        <v>1</v>
      </c>
      <c r="D25" s="62">
        <v>0.98250000000000004</v>
      </c>
      <c r="E25" s="58"/>
      <c r="F25" s="78">
        <v>50</v>
      </c>
      <c r="G25" s="6">
        <v>39.299999999999997</v>
      </c>
      <c r="H25" s="58"/>
      <c r="I25" s="164">
        <f>Tabelle13456[[#This Row],[Type4]]+Tabelle13456[[#This Row],[Type7]]*Tabelle13456[[#This Row],[Type5]]</f>
        <v>0</v>
      </c>
      <c r="J25" s="216">
        <f>Tabelle13456[[#This Row],[Type4]]*Tabelle13456[[#This Row],[Type3]]+Tabelle13456[[#This Row],[Type7]]*Tabelle13456[[#This Row],[Type6]]</f>
        <v>0</v>
      </c>
      <c r="K25" s="59">
        <v>46420</v>
      </c>
      <c r="L25" s="60">
        <v>0.11</v>
      </c>
    </row>
    <row r="26" spans="2:12">
      <c r="B26" s="59" t="s">
        <v>1262</v>
      </c>
      <c r="C26" s="78">
        <v>1</v>
      </c>
      <c r="D26" s="62">
        <v>1.2975000000000001</v>
      </c>
      <c r="E26" s="58"/>
      <c r="F26" s="78">
        <v>50</v>
      </c>
      <c r="G26" s="6">
        <v>51.9</v>
      </c>
      <c r="H26" s="58"/>
      <c r="I26" s="164">
        <f>Tabelle13456[[#This Row],[Type4]]+Tabelle13456[[#This Row],[Type7]]*Tabelle13456[[#This Row],[Type5]]</f>
        <v>0</v>
      </c>
      <c r="J26" s="216">
        <f>Tabelle13456[[#This Row],[Type4]]*Tabelle13456[[#This Row],[Type3]]+Tabelle13456[[#This Row],[Type7]]*Tabelle13456[[#This Row],[Type6]]</f>
        <v>0</v>
      </c>
      <c r="K26" s="59">
        <v>48723</v>
      </c>
      <c r="L26" s="60">
        <v>0.11700000000000001</v>
      </c>
    </row>
    <row r="27" spans="2:12">
      <c r="B27" s="59" t="s">
        <v>1263</v>
      </c>
      <c r="C27" s="78">
        <v>1</v>
      </c>
      <c r="D27" s="62">
        <v>1.7250000000000001</v>
      </c>
      <c r="E27" s="58"/>
      <c r="F27" s="78">
        <v>50</v>
      </c>
      <c r="G27" s="6">
        <v>69</v>
      </c>
      <c r="H27" s="58"/>
      <c r="I27" s="164">
        <f>Tabelle13456[[#This Row],[Type4]]+Tabelle13456[[#This Row],[Type7]]*Tabelle13456[[#This Row],[Type5]]</f>
        <v>0</v>
      </c>
      <c r="J27" s="216">
        <f>Tabelle13456[[#This Row],[Type4]]*Tabelle13456[[#This Row],[Type3]]+Tabelle13456[[#This Row],[Type7]]*Tabelle13456[[#This Row],[Type6]]</f>
        <v>0</v>
      </c>
      <c r="K27" s="59">
        <v>100994</v>
      </c>
      <c r="L27" s="60">
        <v>0.122</v>
      </c>
    </row>
    <row r="28" spans="2:12">
      <c r="B28" s="59" t="s">
        <v>1264</v>
      </c>
      <c r="C28" s="78">
        <v>1</v>
      </c>
      <c r="D28" s="62">
        <v>1.76</v>
      </c>
      <c r="E28" s="58"/>
      <c r="F28" s="78">
        <v>50</v>
      </c>
      <c r="G28" s="6">
        <v>70</v>
      </c>
      <c r="H28" s="58"/>
      <c r="I28" s="164">
        <f>Tabelle13456[[#This Row],[Type4]]+Tabelle13456[[#This Row],[Type7]]*Tabelle13456[[#This Row],[Type5]]</f>
        <v>0</v>
      </c>
      <c r="J28" s="216">
        <f>Tabelle13456[[#This Row],[Type4]]*Tabelle13456[[#This Row],[Type3]]+Tabelle13456[[#This Row],[Type7]]*Tabelle13456[[#This Row],[Type6]]</f>
        <v>0</v>
      </c>
      <c r="K28" s="59">
        <v>46422</v>
      </c>
      <c r="L28" s="60">
        <v>0.129</v>
      </c>
    </row>
    <row r="29" spans="2:12">
      <c r="B29" s="59" t="s">
        <v>1265</v>
      </c>
      <c r="C29" s="78">
        <v>1</v>
      </c>
      <c r="D29" s="62">
        <v>1.905</v>
      </c>
      <c r="E29" s="59"/>
      <c r="F29" s="78">
        <v>50</v>
      </c>
      <c r="G29" s="6">
        <v>76.2</v>
      </c>
      <c r="H29" s="59"/>
      <c r="I29" s="164">
        <f>Tabelle13456[[#This Row],[Type4]]+Tabelle13456[[#This Row],[Type7]]*Tabelle13456[[#This Row],[Type5]]</f>
        <v>0</v>
      </c>
      <c r="J29" s="216">
        <f>Tabelle13456[[#This Row],[Type4]]*Tabelle13456[[#This Row],[Type3]]+Tabelle13456[[#This Row],[Type7]]*Tabelle13456[[#This Row],[Type6]]</f>
        <v>0</v>
      </c>
      <c r="K29" s="59">
        <v>126868</v>
      </c>
      <c r="L29" s="60">
        <v>0.13200000000000001</v>
      </c>
    </row>
    <row r="30" spans="2:12">
      <c r="B30" s="59" t="s">
        <v>1266</v>
      </c>
      <c r="C30" s="78">
        <v>1</v>
      </c>
      <c r="D30" s="62">
        <v>1.95</v>
      </c>
      <c r="E30" s="58"/>
      <c r="F30" s="78">
        <v>50</v>
      </c>
      <c r="G30" s="6">
        <v>78</v>
      </c>
      <c r="H30" s="58"/>
      <c r="I30" s="164">
        <f>Tabelle13456[[#This Row],[Type4]]+Tabelle13456[[#This Row],[Type7]]*Tabelle13456[[#This Row],[Type5]]</f>
        <v>0</v>
      </c>
      <c r="J30" s="216">
        <f>Tabelle13456[[#This Row],[Type4]]*Tabelle13456[[#This Row],[Type3]]+Tabelle13456[[#This Row],[Type7]]*Tabelle13456[[#This Row],[Type6]]</f>
        <v>0</v>
      </c>
      <c r="K30" s="59">
        <v>46427</v>
      </c>
      <c r="L30" s="60">
        <v>0.13930000000000001</v>
      </c>
    </row>
    <row r="31" spans="2:12">
      <c r="B31" s="59" t="s">
        <v>1267</v>
      </c>
      <c r="C31" s="78">
        <v>1</v>
      </c>
      <c r="D31" s="62">
        <v>2.1475</v>
      </c>
      <c r="E31" s="58"/>
      <c r="F31" s="78">
        <v>50</v>
      </c>
      <c r="G31" s="6">
        <v>85.9</v>
      </c>
      <c r="H31" s="58"/>
      <c r="I31" s="164">
        <f>Tabelle13456[[#This Row],[Type4]]+Tabelle13456[[#This Row],[Type7]]*Tabelle13456[[#This Row],[Type5]]</f>
        <v>0</v>
      </c>
      <c r="J31" s="216">
        <f>Tabelle13456[[#This Row],[Type4]]*Tabelle13456[[#This Row],[Type3]]+Tabelle13456[[#This Row],[Type7]]*Tabelle13456[[#This Row],[Type6]]</f>
        <v>0</v>
      </c>
      <c r="K31" s="59">
        <v>46428</v>
      </c>
      <c r="L31" s="60">
        <v>0.15140000000000001</v>
      </c>
    </row>
    <row r="32" spans="2:12">
      <c r="B32" s="59" t="s">
        <v>1268</v>
      </c>
      <c r="C32" s="78">
        <v>1</v>
      </c>
      <c r="D32" s="62">
        <v>2.38625</v>
      </c>
      <c r="E32" s="58"/>
      <c r="F32" s="78">
        <v>50</v>
      </c>
      <c r="G32" s="6">
        <v>95.45</v>
      </c>
      <c r="H32" s="58"/>
      <c r="I32" s="164">
        <f>Tabelle13456[[#This Row],[Type4]]+Tabelle13456[[#This Row],[Type7]]*Tabelle13456[[#This Row],[Type5]]</f>
        <v>0</v>
      </c>
      <c r="J32" s="216">
        <f>Tabelle13456[[#This Row],[Type4]]*Tabelle13456[[#This Row],[Type3]]+Tabelle13456[[#This Row],[Type7]]*Tabelle13456[[#This Row],[Type6]]</f>
        <v>0</v>
      </c>
      <c r="K32" s="59">
        <v>46426</v>
      </c>
      <c r="L32" s="60">
        <v>0.15780000000000002</v>
      </c>
    </row>
    <row r="33" spans="2:12">
      <c r="B33" s="59" t="s">
        <v>1269</v>
      </c>
      <c r="C33" s="78">
        <v>1</v>
      </c>
      <c r="D33" s="62">
        <v>2.6749999999999998</v>
      </c>
      <c r="E33" s="58"/>
      <c r="F33" s="78">
        <v>50</v>
      </c>
      <c r="G33" s="6">
        <v>107</v>
      </c>
      <c r="H33" s="58"/>
      <c r="I33" s="164">
        <f>Tabelle13456[[#This Row],[Type4]]+Tabelle13456[[#This Row],[Type7]]*Tabelle13456[[#This Row],[Type5]]</f>
        <v>0</v>
      </c>
      <c r="J33" s="216">
        <f>Tabelle13456[[#This Row],[Type4]]*Tabelle13456[[#This Row],[Type3]]+Tabelle13456[[#This Row],[Type7]]*Tabelle13456[[#This Row],[Type6]]</f>
        <v>0</v>
      </c>
      <c r="K33" s="59">
        <v>46429</v>
      </c>
      <c r="L33" s="60">
        <v>0.1643</v>
      </c>
    </row>
    <row r="34" spans="2:12">
      <c r="B34" s="59" t="s">
        <v>1270</v>
      </c>
      <c r="C34" s="78">
        <v>1</v>
      </c>
      <c r="D34" s="62">
        <v>2.9249999999999998</v>
      </c>
      <c r="E34" s="58"/>
      <c r="F34" s="78">
        <v>50</v>
      </c>
      <c r="G34" s="6">
        <v>117</v>
      </c>
      <c r="H34" s="58"/>
      <c r="I34" s="164">
        <f>Tabelle13456[[#This Row],[Type4]]+Tabelle13456[[#This Row],[Type7]]*Tabelle13456[[#This Row],[Type5]]</f>
        <v>0</v>
      </c>
      <c r="J34" s="216">
        <f>Tabelle13456[[#This Row],[Type4]]*Tabelle13456[[#This Row],[Type3]]+Tabelle13456[[#This Row],[Type7]]*Tabelle13456[[#This Row],[Type6]]</f>
        <v>0</v>
      </c>
      <c r="K34" s="59">
        <v>49646</v>
      </c>
      <c r="L34" s="60">
        <v>0.16930000000000001</v>
      </c>
    </row>
    <row r="35" spans="2:12">
      <c r="B35" s="59" t="s">
        <v>1271</v>
      </c>
      <c r="C35" s="78">
        <v>1</v>
      </c>
      <c r="D35" s="62">
        <v>3.0750000000000002</v>
      </c>
      <c r="E35" s="58"/>
      <c r="F35" s="78">
        <v>50</v>
      </c>
      <c r="G35" s="6">
        <v>123</v>
      </c>
      <c r="H35" s="58"/>
      <c r="I35" s="164">
        <f>Tabelle13456[[#This Row],[Type4]]+Tabelle13456[[#This Row],[Type7]]*Tabelle13456[[#This Row],[Type5]]</f>
        <v>0</v>
      </c>
      <c r="J35" s="216">
        <f>Tabelle13456[[#This Row],[Type4]]*Tabelle13456[[#This Row],[Type3]]+Tabelle13456[[#This Row],[Type7]]*Tabelle13456[[#This Row],[Type6]]</f>
        <v>0</v>
      </c>
      <c r="K35" s="59">
        <v>46430</v>
      </c>
      <c r="L35" s="60">
        <v>0.17599999999999999</v>
      </c>
    </row>
    <row r="36" spans="2:12">
      <c r="B36" s="59" t="s">
        <v>1272</v>
      </c>
      <c r="C36" s="78">
        <v>1</v>
      </c>
      <c r="D36" s="62">
        <v>3.4750000000000001</v>
      </c>
      <c r="E36" s="58"/>
      <c r="F36" s="78">
        <v>50</v>
      </c>
      <c r="G36" s="6">
        <v>139</v>
      </c>
      <c r="H36" s="58"/>
      <c r="I36" s="164">
        <f>Tabelle13456[[#This Row],[Type4]]+Tabelle13456[[#This Row],[Type7]]*Tabelle13456[[#This Row],[Type5]]</f>
        <v>0</v>
      </c>
      <c r="J36" s="216">
        <f>Tabelle13456[[#This Row],[Type4]]*Tabelle13456[[#This Row],[Type3]]+Tabelle13456[[#This Row],[Type7]]*Tabelle13456[[#This Row],[Type6]]</f>
        <v>0</v>
      </c>
      <c r="K36" s="59">
        <v>46425</v>
      </c>
      <c r="L36" s="60">
        <v>0.18819999999999998</v>
      </c>
    </row>
    <row r="37" spans="2:12">
      <c r="B37" s="59" t="s">
        <v>1273</v>
      </c>
      <c r="C37" s="78">
        <v>1</v>
      </c>
      <c r="D37" s="62">
        <v>9.7249999999999996</v>
      </c>
      <c r="E37" s="58"/>
      <c r="F37" s="78">
        <v>50</v>
      </c>
      <c r="G37" s="6">
        <v>389</v>
      </c>
      <c r="H37" s="58"/>
      <c r="I37" s="164">
        <f>Tabelle13456[[#This Row],[Type4]]+Tabelle13456[[#This Row],[Type7]]*Tabelle13456[[#This Row],[Type5]]</f>
        <v>0</v>
      </c>
      <c r="J37" s="216">
        <f>Tabelle13456[[#This Row],[Type4]]*Tabelle13456[[#This Row],[Type3]]+Tabelle13456[[#This Row],[Type7]]*Tabelle13456[[#This Row],[Type6]]</f>
        <v>0</v>
      </c>
      <c r="K37" s="59">
        <v>46424</v>
      </c>
      <c r="L37" s="60">
        <v>0.19919999999999999</v>
      </c>
    </row>
    <row r="38" spans="2:12">
      <c r="B38" s="59" t="s">
        <v>1274</v>
      </c>
      <c r="C38" s="78">
        <v>1</v>
      </c>
      <c r="D38" s="62">
        <v>9.9499999999999993</v>
      </c>
      <c r="E38" s="58"/>
      <c r="F38" s="78">
        <v>50</v>
      </c>
      <c r="G38" s="6">
        <v>398</v>
      </c>
      <c r="H38" s="58"/>
      <c r="I38" s="164">
        <f>Tabelle13456[[#This Row],[Type4]]+Tabelle13456[[#This Row],[Type7]]*Tabelle13456[[#This Row],[Type5]]</f>
        <v>0</v>
      </c>
      <c r="J38" s="216">
        <f>Tabelle13456[[#This Row],[Type4]]*Tabelle13456[[#This Row],[Type3]]+Tabelle13456[[#This Row],[Type7]]*Tabelle13456[[#This Row],[Type6]]</f>
        <v>0</v>
      </c>
      <c r="K38" s="59">
        <v>46423</v>
      </c>
      <c r="L38" s="60">
        <v>0.21049999999999999</v>
      </c>
    </row>
    <row r="39" spans="2:12">
      <c r="B39" s="4" t="s">
        <v>1275</v>
      </c>
      <c r="C39" s="5"/>
      <c r="D39" s="5"/>
      <c r="E39" s="5"/>
      <c r="F39" s="5"/>
      <c r="G39" s="6"/>
      <c r="H39" s="5"/>
      <c r="I39" s="213"/>
      <c r="J39" s="216"/>
      <c r="K39" s="5"/>
      <c r="L39" s="5"/>
    </row>
    <row r="40" spans="2:12">
      <c r="B40" s="59" t="s">
        <v>1249</v>
      </c>
      <c r="C40" s="78">
        <v>1</v>
      </c>
      <c r="D40" s="62">
        <v>0.52</v>
      </c>
      <c r="E40" s="58"/>
      <c r="F40" s="78">
        <v>100</v>
      </c>
      <c r="G40" s="6">
        <v>41.6</v>
      </c>
      <c r="H40" s="58"/>
      <c r="I40" s="164">
        <f>Tabelle13456[[#This Row],[Type4]]+Tabelle13456[[#This Row],[Type7]]*Tabelle13456[[#This Row],[Type5]]</f>
        <v>0</v>
      </c>
      <c r="J40" s="216">
        <f>Tabelle13456[[#This Row],[Type4]]*Tabelle13456[[#This Row],[Type3]]+Tabelle13456[[#This Row],[Type7]]*Tabelle13456[[#This Row],[Type6]]</f>
        <v>0</v>
      </c>
      <c r="K40" s="59">
        <v>126861</v>
      </c>
      <c r="L40" s="81">
        <v>3.7399999999999996E-2</v>
      </c>
    </row>
    <row r="41" spans="2:12">
      <c r="B41" s="59" t="s">
        <v>1250</v>
      </c>
      <c r="C41" s="78">
        <v>1</v>
      </c>
      <c r="D41" s="62">
        <v>0.64749999999999996</v>
      </c>
      <c r="E41" s="58"/>
      <c r="F41" s="78">
        <v>100</v>
      </c>
      <c r="G41" s="6">
        <v>51.8</v>
      </c>
      <c r="H41" s="58"/>
      <c r="I41" s="164">
        <f>Tabelle13456[[#This Row],[Type4]]+Tabelle13456[[#This Row],[Type7]]*Tabelle13456[[#This Row],[Type5]]</f>
        <v>0</v>
      </c>
      <c r="J41" s="216">
        <f>Tabelle13456[[#This Row],[Type4]]*Tabelle13456[[#This Row],[Type3]]+Tabelle13456[[#This Row],[Type7]]*Tabelle13456[[#This Row],[Type6]]</f>
        <v>0</v>
      </c>
      <c r="K41" s="59">
        <v>126862</v>
      </c>
      <c r="L41" s="81">
        <v>4.3400000000000001E-2</v>
      </c>
    </row>
    <row r="42" spans="2:12">
      <c r="B42" s="59" t="s">
        <v>1251</v>
      </c>
      <c r="C42" s="78">
        <v>1</v>
      </c>
      <c r="D42" s="62">
        <v>0.745</v>
      </c>
      <c r="E42" s="58"/>
      <c r="F42" s="78">
        <v>100</v>
      </c>
      <c r="G42" s="6">
        <v>59.6</v>
      </c>
      <c r="H42" s="58"/>
      <c r="I42" s="164">
        <f>Tabelle13456[[#This Row],[Type4]]+Tabelle13456[[#This Row],[Type7]]*Tabelle13456[[#This Row],[Type5]]</f>
        <v>0</v>
      </c>
      <c r="J42" s="216">
        <f>Tabelle13456[[#This Row],[Type4]]*Tabelle13456[[#This Row],[Type3]]+Tabelle13456[[#This Row],[Type7]]*Tabelle13456[[#This Row],[Type6]]</f>
        <v>0</v>
      </c>
      <c r="K42" s="59">
        <v>126869</v>
      </c>
      <c r="L42" s="81">
        <v>0.05</v>
      </c>
    </row>
    <row r="43" spans="2:12">
      <c r="B43" s="59" t="s">
        <v>1252</v>
      </c>
      <c r="C43" s="78">
        <v>1</v>
      </c>
      <c r="D43" s="62">
        <v>0.84499999999999997</v>
      </c>
      <c r="E43" s="58"/>
      <c r="F43" s="78">
        <v>100</v>
      </c>
      <c r="G43" s="6">
        <v>67.599999999999994</v>
      </c>
      <c r="H43" s="58"/>
      <c r="I43" s="164">
        <f>Tabelle13456[[#This Row],[Type4]]+Tabelle13456[[#This Row],[Type7]]*Tabelle13456[[#This Row],[Type5]]</f>
        <v>0</v>
      </c>
      <c r="J43" s="216">
        <f>Tabelle13456[[#This Row],[Type4]]*Tabelle13456[[#This Row],[Type3]]+Tabelle13456[[#This Row],[Type7]]*Tabelle13456[[#This Row],[Type6]]</f>
        <v>0</v>
      </c>
      <c r="K43" s="59">
        <v>126863</v>
      </c>
      <c r="L43" s="81">
        <v>5.5299999999999995E-2</v>
      </c>
    </row>
    <row r="44" spans="2:12">
      <c r="B44" s="59" t="s">
        <v>1253</v>
      </c>
      <c r="C44" s="78">
        <v>1</v>
      </c>
      <c r="D44" s="62">
        <v>0.93874999999999997</v>
      </c>
      <c r="E44" s="58"/>
      <c r="F44" s="78">
        <v>100</v>
      </c>
      <c r="G44" s="6">
        <v>75.099999999999994</v>
      </c>
      <c r="H44" s="58"/>
      <c r="I44" s="164">
        <f>Tabelle13456[[#This Row],[Type4]]+Tabelle13456[[#This Row],[Type7]]*Tabelle13456[[#This Row],[Type5]]</f>
        <v>0</v>
      </c>
      <c r="J44" s="216">
        <f>Tabelle13456[[#This Row],[Type4]]*Tabelle13456[[#This Row],[Type3]]+Tabelle13456[[#This Row],[Type7]]*Tabelle13456[[#This Row],[Type6]]</f>
        <v>0</v>
      </c>
      <c r="K44" s="59">
        <v>126870</v>
      </c>
      <c r="L44" s="81">
        <v>6.1399999999999996E-2</v>
      </c>
    </row>
    <row r="45" spans="2:12">
      <c r="B45" s="59" t="s">
        <v>1254</v>
      </c>
      <c r="C45" s="78">
        <v>1</v>
      </c>
      <c r="D45" s="62">
        <v>1.085</v>
      </c>
      <c r="E45" s="58"/>
      <c r="F45" s="78">
        <v>100</v>
      </c>
      <c r="G45" s="6">
        <v>86.8</v>
      </c>
      <c r="H45" s="58"/>
      <c r="I45" s="164">
        <f>Tabelle13456[[#This Row],[Type4]]+Tabelle13456[[#This Row],[Type7]]*Tabelle13456[[#This Row],[Type5]]</f>
        <v>0</v>
      </c>
      <c r="J45" s="216">
        <f>Tabelle13456[[#This Row],[Type4]]*Tabelle13456[[#This Row],[Type3]]+Tabelle13456[[#This Row],[Type7]]*Tabelle13456[[#This Row],[Type6]]</f>
        <v>0</v>
      </c>
      <c r="K45" s="59">
        <v>126864</v>
      </c>
      <c r="L45" s="81">
        <v>6.7099999999999993E-2</v>
      </c>
    </row>
    <row r="46" spans="2:12">
      <c r="B46" s="59" t="s">
        <v>1255</v>
      </c>
      <c r="C46" s="78">
        <v>1</v>
      </c>
      <c r="D46" s="62">
        <v>2.4500000000000002</v>
      </c>
      <c r="E46" s="58"/>
      <c r="F46" s="78">
        <v>100</v>
      </c>
      <c r="G46" s="6">
        <v>196</v>
      </c>
      <c r="H46" s="58"/>
      <c r="I46" s="164">
        <f>Tabelle13456[[#This Row],[Type4]]+Tabelle13456[[#This Row],[Type7]]*Tabelle13456[[#This Row],[Type5]]</f>
        <v>0</v>
      </c>
      <c r="J46" s="216">
        <f>Tabelle13456[[#This Row],[Type4]]*Tabelle13456[[#This Row],[Type3]]+Tabelle13456[[#This Row],[Type7]]*Tabelle13456[[#This Row],[Type6]]</f>
        <v>0</v>
      </c>
      <c r="K46" s="59">
        <v>126871</v>
      </c>
      <c r="L46" s="81">
        <v>7.3810000000000001E-2</v>
      </c>
    </row>
    <row r="47" spans="2:12">
      <c r="B47" s="59" t="s">
        <v>1256</v>
      </c>
      <c r="C47" s="78">
        <v>1</v>
      </c>
      <c r="D47" s="62">
        <v>2.6</v>
      </c>
      <c r="E47" s="58"/>
      <c r="F47" s="78">
        <v>100</v>
      </c>
      <c r="G47" s="6">
        <v>208</v>
      </c>
      <c r="H47" s="58"/>
      <c r="I47" s="164">
        <f>Tabelle13456[[#This Row],[Type4]]+Tabelle13456[[#This Row],[Type7]]*Tabelle13456[[#This Row],[Type5]]</f>
        <v>0</v>
      </c>
      <c r="J47" s="216">
        <f>Tabelle13456[[#This Row],[Type4]]*Tabelle13456[[#This Row],[Type3]]+Tabelle13456[[#This Row],[Type7]]*Tabelle13456[[#This Row],[Type6]]</f>
        <v>0</v>
      </c>
      <c r="K47" s="59">
        <v>126872</v>
      </c>
      <c r="L47" s="81">
        <v>7.9299999999999995E-2</v>
      </c>
    </row>
    <row r="48" spans="2:12">
      <c r="B48" s="4" t="s">
        <v>1276</v>
      </c>
      <c r="C48" s="5"/>
      <c r="D48" s="5"/>
      <c r="E48" s="5"/>
      <c r="F48" s="78"/>
      <c r="G48" s="5"/>
      <c r="H48" s="5"/>
      <c r="I48" s="213"/>
      <c r="J48" s="216"/>
      <c r="K48" s="5"/>
      <c r="L48" s="5"/>
    </row>
    <row r="49" spans="2:12">
      <c r="B49" s="59" t="s">
        <v>1277</v>
      </c>
      <c r="C49" s="5"/>
      <c r="D49" s="5"/>
      <c r="E49" s="5"/>
      <c r="F49" s="78">
        <v>500</v>
      </c>
      <c r="G49" s="6">
        <v>14.5</v>
      </c>
      <c r="H49" s="58"/>
      <c r="I49" s="164">
        <f>Tabelle13456[[#This Row],[Type4]]+Tabelle13456[[#This Row],[Type7]]*Tabelle13456[[#This Row],[Type5]]</f>
        <v>0</v>
      </c>
      <c r="J49" s="216">
        <f>Tabelle13456[[#This Row],[Type4]]*Tabelle13456[[#This Row],[Type3]]+Tabelle13456[[#This Row],[Type7]]*Tabelle13456[[#This Row],[Type6]]</f>
        <v>0</v>
      </c>
      <c r="K49" s="59">
        <v>49906</v>
      </c>
      <c r="L49" s="81">
        <v>3.2504000000000001E-3</v>
      </c>
    </row>
    <row r="50" spans="2:12">
      <c r="B50" s="59" t="s">
        <v>1278</v>
      </c>
      <c r="C50" s="5"/>
      <c r="D50" s="5"/>
      <c r="E50" s="5"/>
      <c r="F50" s="78">
        <v>500</v>
      </c>
      <c r="G50" s="6">
        <v>16.3</v>
      </c>
      <c r="H50" s="58"/>
      <c r="I50" s="164">
        <f>Tabelle13456[[#This Row],[Type4]]+Tabelle13456[[#This Row],[Type7]]*Tabelle13456[[#This Row],[Type5]]</f>
        <v>0</v>
      </c>
      <c r="J50" s="216">
        <f>Tabelle13456[[#This Row],[Type4]]*Tabelle13456[[#This Row],[Type3]]+Tabelle13456[[#This Row],[Type7]]*Tabelle13456[[#This Row],[Type6]]</f>
        <v>0</v>
      </c>
      <c r="K50" s="59">
        <v>126867</v>
      </c>
      <c r="L50" s="81">
        <v>4.0749999999999996E-3</v>
      </c>
    </row>
    <row r="51" spans="2:12">
      <c r="B51" s="59" t="s">
        <v>1279</v>
      </c>
      <c r="C51" s="5"/>
      <c r="D51" s="5"/>
      <c r="E51" s="5"/>
      <c r="F51" s="78">
        <v>200</v>
      </c>
      <c r="G51" s="6">
        <v>10.4</v>
      </c>
      <c r="H51" s="58"/>
      <c r="I51" s="164">
        <f>Tabelle13456[[#This Row],[Type4]]+Tabelle13456[[#This Row],[Type7]]*Tabelle13456[[#This Row],[Type5]]</f>
        <v>0</v>
      </c>
      <c r="J51" s="216">
        <f>Tabelle13456[[#This Row],[Type4]]*Tabelle13456[[#This Row],[Type3]]+Tabelle13456[[#This Row],[Type7]]*Tabelle13456[[#This Row],[Type6]]</f>
        <v>0</v>
      </c>
      <c r="K51" s="59">
        <v>46389</v>
      </c>
      <c r="L51" s="81">
        <v>5.0495000000000002E-3</v>
      </c>
    </row>
    <row r="52" spans="2:12">
      <c r="B52" s="59" t="s">
        <v>1280</v>
      </c>
      <c r="C52" s="5"/>
      <c r="D52" s="5"/>
      <c r="E52" s="5"/>
      <c r="F52" s="78">
        <v>200</v>
      </c>
      <c r="G52" s="6">
        <v>27.6</v>
      </c>
      <c r="H52" s="58"/>
      <c r="I52" s="164">
        <f>Tabelle13456[[#This Row],[Type4]]+Tabelle13456[[#This Row],[Type7]]*Tabelle13456[[#This Row],[Type5]]</f>
        <v>0</v>
      </c>
      <c r="J52" s="216">
        <f>Tabelle13456[[#This Row],[Type4]]*Tabelle13456[[#This Row],[Type3]]+Tabelle13456[[#This Row],[Type7]]*Tabelle13456[[#This Row],[Type6]]</f>
        <v>0</v>
      </c>
      <c r="K52" s="59">
        <v>49547</v>
      </c>
      <c r="L52" s="81">
        <v>0</v>
      </c>
    </row>
    <row r="53" spans="2:12">
      <c r="B53" s="59" t="s">
        <v>1281</v>
      </c>
      <c r="C53" s="5"/>
      <c r="D53" s="5"/>
      <c r="E53" s="5"/>
      <c r="F53" s="78">
        <v>200</v>
      </c>
      <c r="G53" s="6">
        <v>23.8</v>
      </c>
      <c r="H53" s="58"/>
      <c r="I53" s="164">
        <f>Tabelle13456[[#This Row],[Type4]]+Tabelle13456[[#This Row],[Type7]]*Tabelle13456[[#This Row],[Type5]]</f>
        <v>0</v>
      </c>
      <c r="J53" s="216">
        <f>Tabelle13456[[#This Row],[Type4]]*Tabelle13456[[#This Row],[Type3]]+Tabelle13456[[#This Row],[Type7]]*Tabelle13456[[#This Row],[Type6]]</f>
        <v>0</v>
      </c>
      <c r="K53" s="59">
        <v>25</v>
      </c>
      <c r="L53" s="81">
        <v>1.9924999999999999E-3</v>
      </c>
    </row>
    <row r="54" spans="2:12">
      <c r="B54" s="4" t="s">
        <v>1282</v>
      </c>
      <c r="C54" s="5"/>
      <c r="D54" s="5"/>
      <c r="E54" s="5"/>
      <c r="F54" s="5"/>
      <c r="G54" s="5"/>
      <c r="H54" s="5"/>
      <c r="I54" s="213"/>
      <c r="J54" s="216"/>
      <c r="K54" s="5"/>
      <c r="L54" s="5"/>
    </row>
    <row r="55" spans="2:12">
      <c r="B55" s="59" t="s">
        <v>1283</v>
      </c>
      <c r="C55" s="5"/>
      <c r="D55" s="5"/>
      <c r="E55" s="5"/>
      <c r="F55" s="78">
        <v>1000</v>
      </c>
      <c r="G55" s="6">
        <v>187.4</v>
      </c>
      <c r="H55" s="58"/>
      <c r="I55" s="164">
        <f>Tabelle13456[[#This Row],[Type4]]+Tabelle13456[[#This Row],[Type7]]*Tabelle13456[[#This Row],[Type5]]</f>
        <v>0</v>
      </c>
      <c r="J55" s="216">
        <f>Tabelle13456[[#This Row],[Type4]]*Tabelle13456[[#This Row],[Type3]]+Tabelle13456[[#This Row],[Type7]]*Tabelle13456[[#This Row],[Type6]]</f>
        <v>0</v>
      </c>
      <c r="K55" s="59">
        <v>26</v>
      </c>
      <c r="L55" s="81">
        <v>2.2159999999999999E-2</v>
      </c>
    </row>
    <row r="57" spans="2:12">
      <c r="B57" s="262" t="s">
        <v>1284</v>
      </c>
      <c r="C57" s="262"/>
      <c r="D57" s="262"/>
      <c r="E57" s="262"/>
      <c r="F57" s="262"/>
      <c r="G57" s="262"/>
    </row>
    <row r="58" spans="2:12">
      <c r="B58" s="262" t="s">
        <v>1285</v>
      </c>
      <c r="C58" s="262"/>
      <c r="D58" s="262"/>
      <c r="E58" s="262"/>
      <c r="F58" s="262"/>
      <c r="G58" s="262"/>
    </row>
    <row r="59" spans="2:12">
      <c r="B59" s="263" t="s">
        <v>1286</v>
      </c>
      <c r="C59" s="263"/>
      <c r="D59" s="263"/>
      <c r="E59" s="263"/>
      <c r="F59" s="263"/>
      <c r="G59" s="64"/>
    </row>
  </sheetData>
  <sheetProtection algorithmName="SHA-512" hashValue="9G4qptuA4eSq4goRUScoWp+XEru0yaHRrodaHfm6r+r+dRaulAt4J8a0Zq2MLW14ofwVpdJDuM5ere5ZLUJzuQ==" saltValue="s7wrh+ROvI8yW0KMOTi0UA==" spinCount="100000" sheet="1" objects="1" scenarios="1"/>
  <mergeCells count="4">
    <mergeCell ref="B57:G57"/>
    <mergeCell ref="B58:G58"/>
    <mergeCell ref="B59:F59"/>
    <mergeCell ref="B1:L4"/>
  </mergeCells>
  <phoneticPr fontId="4" type="noConversion"/>
  <pageMargins left="0.7" right="0.7" top="0.78740157499999996" bottom="0.78740157499999996"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4A97A-8980-4662-A8FC-2D17FDE17077}">
  <sheetPr codeName="Tabelle10">
    <tabColor theme="7" tint="0.39997558519241921"/>
  </sheetPr>
  <dimension ref="B2:Q12"/>
  <sheetViews>
    <sheetView showGridLines="0" workbookViewId="0">
      <pane xSplit="2" ySplit="5" topLeftCell="C6" activePane="bottomRight" state="frozen"/>
      <selection pane="bottomRight" activeCell="J23" sqref="J23"/>
      <selection pane="bottomLeft" activeCell="A6" sqref="A6"/>
      <selection pane="topRight" activeCell="C1" sqref="C1"/>
    </sheetView>
  </sheetViews>
  <sheetFormatPr defaultColWidth="11.42578125" defaultRowHeight="15"/>
  <cols>
    <col min="2" max="2" width="46.28515625" customWidth="1"/>
    <col min="3" max="3" width="9" bestFit="1" customWidth="1"/>
    <col min="4" max="6" width="9" customWidth="1"/>
    <col min="7" max="7" width="9.140625" bestFit="1" customWidth="1"/>
    <col min="8" max="8" width="9.140625" customWidth="1"/>
    <col min="9" max="9" width="8.42578125" bestFit="1" customWidth="1"/>
    <col min="10" max="10" width="12.7109375" customWidth="1"/>
    <col min="11" max="11" width="11.28515625" customWidth="1"/>
    <col min="14" max="14" width="11.42578125" customWidth="1"/>
  </cols>
  <sheetData>
    <row r="2" spans="2:17" ht="32.1">
      <c r="B2" s="1" t="s">
        <v>26</v>
      </c>
      <c r="C2" s="63" t="s">
        <v>533</v>
      </c>
      <c r="D2" s="63" t="s">
        <v>1287</v>
      </c>
      <c r="E2" s="63" t="s">
        <v>1287</v>
      </c>
      <c r="F2" s="63" t="s">
        <v>1287</v>
      </c>
      <c r="G2" s="63" t="s">
        <v>1287</v>
      </c>
      <c r="H2" s="63" t="s">
        <v>1287</v>
      </c>
      <c r="I2" s="79" t="s">
        <v>35</v>
      </c>
      <c r="J2" s="79" t="s">
        <v>36</v>
      </c>
      <c r="K2" s="79" t="s">
        <v>37</v>
      </c>
    </row>
    <row r="3" spans="2:17">
      <c r="B3" s="94"/>
      <c r="C3" s="94"/>
      <c r="D3" s="177" t="s">
        <v>1288</v>
      </c>
      <c r="E3" s="177" t="s">
        <v>1289</v>
      </c>
      <c r="F3" s="177" t="s">
        <v>1290</v>
      </c>
      <c r="G3" s="177" t="s">
        <v>1291</v>
      </c>
      <c r="H3" s="177" t="s">
        <v>1292</v>
      </c>
      <c r="I3" s="94"/>
      <c r="J3" s="94"/>
      <c r="K3" s="94"/>
    </row>
    <row r="4" spans="2:17" ht="15.95">
      <c r="B4" s="61" t="s">
        <v>21</v>
      </c>
      <c r="C4" s="94"/>
      <c r="D4" s="210">
        <f>SUM(Tabelle134568[Type32])</f>
        <v>0</v>
      </c>
      <c r="E4" s="210">
        <f>SUM(Tabelle134568[Type33])</f>
        <v>0</v>
      </c>
      <c r="F4" s="210">
        <f>SUM(Tabelle134568[Type34])</f>
        <v>0</v>
      </c>
      <c r="G4" s="210">
        <f>SUM(Tabelle134568[Type4])</f>
        <v>0</v>
      </c>
      <c r="H4" s="210">
        <f>SUM(Tabelle134568[Type5])</f>
        <v>0</v>
      </c>
      <c r="I4" s="210">
        <f>SUM(Tabelle134568[Type8])</f>
        <v>0</v>
      </c>
      <c r="J4" s="211">
        <f>SUM(J8:J12)</f>
        <v>0</v>
      </c>
      <c r="K4" s="215"/>
    </row>
    <row r="5" spans="2:17">
      <c r="B5" s="95"/>
      <c r="C5" s="95"/>
      <c r="D5" s="95"/>
      <c r="E5" s="95"/>
      <c r="F5" s="95"/>
      <c r="G5" s="95"/>
      <c r="H5" s="95"/>
      <c r="I5" s="95"/>
      <c r="J5" s="95"/>
      <c r="K5" s="95"/>
    </row>
    <row r="6" spans="2:17">
      <c r="B6" s="103" t="s">
        <v>26</v>
      </c>
      <c r="C6" s="103" t="s">
        <v>1238</v>
      </c>
      <c r="D6" s="103" t="s">
        <v>1293</v>
      </c>
      <c r="E6" s="103" t="s">
        <v>1294</v>
      </c>
      <c r="F6" s="103" t="s">
        <v>1295</v>
      </c>
      <c r="G6" s="103" t="s">
        <v>1239</v>
      </c>
      <c r="H6" s="103" t="s">
        <v>1240</v>
      </c>
      <c r="I6" s="103" t="s">
        <v>1243</v>
      </c>
      <c r="J6" s="103" t="s">
        <v>1244</v>
      </c>
      <c r="K6" s="103" t="s">
        <v>1245</v>
      </c>
    </row>
    <row r="7" spans="2:17">
      <c r="B7" s="4" t="s">
        <v>1296</v>
      </c>
      <c r="C7" s="5"/>
      <c r="D7" s="5"/>
      <c r="E7" s="5"/>
      <c r="F7" s="5"/>
      <c r="G7" s="5"/>
      <c r="H7" s="5"/>
      <c r="I7" s="5"/>
      <c r="J7" s="6"/>
      <c r="K7" s="5"/>
    </row>
    <row r="8" spans="2:17">
      <c r="B8" s="59" t="s">
        <v>1297</v>
      </c>
      <c r="C8" s="62">
        <v>34.29</v>
      </c>
      <c r="D8" s="58"/>
      <c r="E8" s="58"/>
      <c r="F8" s="58"/>
      <c r="G8" s="58"/>
      <c r="H8" s="58"/>
      <c r="I8" s="164">
        <f>SUM(Tabelle134568[[#This Row],[Type32]:[Type5]])</f>
        <v>0</v>
      </c>
      <c r="J8" s="216">
        <f>Tabelle134568[[#This Row],[Type8]]*Tabelle134568[[#This Row],[Type3]]</f>
        <v>0</v>
      </c>
      <c r="K8" s="176" t="s">
        <v>1298</v>
      </c>
    </row>
    <row r="9" spans="2:17">
      <c r="B9" s="59" t="s">
        <v>1299</v>
      </c>
      <c r="C9" s="62">
        <v>34.29</v>
      </c>
      <c r="D9" s="58"/>
      <c r="E9" s="58"/>
      <c r="F9" s="58"/>
      <c r="G9" s="58"/>
      <c r="H9" s="58"/>
      <c r="I9" s="164">
        <f>SUM(Tabelle134568[[#This Row],[Type32]:[Type5]])</f>
        <v>0</v>
      </c>
      <c r="J9" s="216">
        <f>Tabelle134568[[#This Row],[Type8]]*Tabelle134568[[#This Row],[Type3]]</f>
        <v>0</v>
      </c>
      <c r="K9" s="176" t="s">
        <v>1300</v>
      </c>
      <c r="Q9" s="64"/>
    </row>
    <row r="10" spans="2:17">
      <c r="B10" s="59" t="s">
        <v>1301</v>
      </c>
      <c r="C10" s="62">
        <v>34.29</v>
      </c>
      <c r="D10" s="58"/>
      <c r="E10" s="58"/>
      <c r="F10" s="58"/>
      <c r="G10" s="58"/>
      <c r="H10" s="58"/>
      <c r="I10" s="164">
        <f>SUM(Tabelle134568[[#This Row],[Type32]:[Type5]])</f>
        <v>0</v>
      </c>
      <c r="J10" s="216">
        <f>Tabelle134568[[#This Row],[Type8]]*Tabelle134568[[#This Row],[Type3]]</f>
        <v>0</v>
      </c>
      <c r="K10" s="176" t="s">
        <v>1302</v>
      </c>
    </row>
    <row r="11" spans="2:17">
      <c r="B11" s="4" t="s">
        <v>1303</v>
      </c>
      <c r="C11" s="5"/>
      <c r="D11" s="5"/>
      <c r="E11" s="5"/>
      <c r="F11" s="5"/>
      <c r="G11" s="5"/>
      <c r="H11" s="5"/>
      <c r="I11" s="213"/>
      <c r="J11" s="213"/>
      <c r="K11" s="6"/>
    </row>
    <row r="12" spans="2:17">
      <c r="B12" s="59" t="s">
        <v>1297</v>
      </c>
      <c r="C12" s="62">
        <v>66.53</v>
      </c>
      <c r="D12" s="58"/>
      <c r="E12" s="58"/>
      <c r="F12" s="58"/>
      <c r="G12" s="58"/>
      <c r="H12" s="58"/>
      <c r="I12" s="164">
        <f>SUM(Tabelle134568[[#This Row],[Type32]:[Type5]])</f>
        <v>0</v>
      </c>
      <c r="J12" s="216">
        <f>Tabelle134568[[#This Row],[Type8]]*Tabelle134568[[#This Row],[Type3]]</f>
        <v>0</v>
      </c>
      <c r="K12" s="176" t="s">
        <v>1304</v>
      </c>
    </row>
  </sheetData>
  <sheetProtection algorithmName="SHA-512" hashValue="nbX42/h/hBdMLh9ZXmEONe7fC8OPFQgLL7Dhi9ygUDhYtn+lRKcrKuWbiqiAh0oPwNKDPtlLl147NA8zW15oxA==" saltValue="Z7figz9i3cyYyFc/1D/Uhg==" spinCount="100000" sheet="1" objects="1" scenarios="1"/>
  <phoneticPr fontId="4" type="noConversion"/>
  <pageMargins left="0.7" right="0.7" top="0.78740157499999996" bottom="0.78740157499999996"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20588-6ADA-4CDE-A274-6CAD17283EE9}">
  <sheetPr codeName="Tabelle11"/>
  <dimension ref="A1:L5928"/>
  <sheetViews>
    <sheetView zoomScaleNormal="100" workbookViewId="0">
      <pane ySplit="1" topLeftCell="A5245" activePane="bottomLeft" state="frozen"/>
      <selection pane="bottomLeft" activeCell="I1" sqref="I1"/>
    </sheetView>
  </sheetViews>
  <sheetFormatPr defaultColWidth="11.42578125" defaultRowHeight="15"/>
  <cols>
    <col min="1" max="1" width="10.7109375" style="64"/>
    <col min="2" max="2" width="11.7109375" style="64" bestFit="1" customWidth="1"/>
    <col min="3" max="3" width="11.42578125" style="64"/>
    <col min="4" max="4" width="21.42578125" style="64" bestFit="1" customWidth="1"/>
    <col min="5" max="5" width="10.7109375" style="64"/>
    <col min="6" max="6" width="10.7109375" style="159"/>
    <col min="7" max="7" width="11.42578125" style="160"/>
    <col min="9" max="9" width="21.42578125" style="64" customWidth="1"/>
    <col min="10" max="10" width="14.42578125" style="64" bestFit="1" customWidth="1"/>
    <col min="11" max="11" width="22.7109375" style="64" bestFit="1" customWidth="1"/>
    <col min="12" max="12" width="11.42578125" style="159"/>
  </cols>
  <sheetData>
    <row r="1" spans="1:12">
      <c r="A1" s="64" t="s">
        <v>1305</v>
      </c>
      <c r="B1" s="64" t="s">
        <v>1306</v>
      </c>
      <c r="C1" s="64" t="s">
        <v>1307</v>
      </c>
      <c r="D1" s="165" t="s">
        <v>1308</v>
      </c>
      <c r="E1" s="165" t="s">
        <v>1309</v>
      </c>
      <c r="F1" s="166" t="s">
        <v>1310</v>
      </c>
      <c r="G1" s="167" t="s">
        <v>1311</v>
      </c>
      <c r="H1" s="167" t="s">
        <v>1312</v>
      </c>
      <c r="I1" s="64" t="s">
        <v>1313</v>
      </c>
      <c r="J1" s="64" t="s">
        <v>1314</v>
      </c>
      <c r="L1"/>
    </row>
    <row r="2" spans="1:12">
      <c r="A2" s="161" t="s">
        <v>1315</v>
      </c>
      <c r="B2" s="161">
        <f>_xlfn.XLOOKUP(D2,'Wall Volumes'!$P$8:$P$135,'Wall Volumes'!$D$8:$D$135)</f>
        <v>0</v>
      </c>
      <c r="C2" s="161"/>
      <c r="D2" s="161" t="s">
        <v>61</v>
      </c>
      <c r="E2" s="161">
        <f t="shared" ref="E2:E65" si="0">SUM(B2:C2)</f>
        <v>0</v>
      </c>
      <c r="F2" s="162" t="s">
        <v>38</v>
      </c>
      <c r="G2" s="163"/>
      <c r="I2" s="161"/>
      <c r="J2" s="161" t="s">
        <v>1316</v>
      </c>
      <c r="L2"/>
    </row>
    <row r="3" spans="1:12">
      <c r="A3" s="64" t="s">
        <v>1315</v>
      </c>
      <c r="B3" s="64">
        <f>_xlfn.XLOOKUP(D3,'Wall Volumes'!$P$8:$P$135,'Wall Volumes'!$D$8:$D$135)</f>
        <v>0</v>
      </c>
      <c r="D3" s="64" t="s">
        <v>66</v>
      </c>
      <c r="E3" s="64">
        <f t="shared" si="0"/>
        <v>0</v>
      </c>
      <c r="F3" s="159" t="s">
        <v>38</v>
      </c>
      <c r="L3"/>
    </row>
    <row r="4" spans="1:12">
      <c r="A4" s="64" t="s">
        <v>1315</v>
      </c>
      <c r="B4" s="64">
        <f>_xlfn.XLOOKUP(D4,'Wall Volumes'!$P$8:$P$135,'Wall Volumes'!$D$8:$D$135)</f>
        <v>0</v>
      </c>
      <c r="D4" s="64" t="s">
        <v>71</v>
      </c>
      <c r="E4" s="64">
        <f t="shared" si="0"/>
        <v>0</v>
      </c>
      <c r="F4" s="159" t="s">
        <v>38</v>
      </c>
      <c r="L4"/>
    </row>
    <row r="5" spans="1:12">
      <c r="A5" s="64" t="s">
        <v>1315</v>
      </c>
      <c r="B5" s="64">
        <f>_xlfn.XLOOKUP(D5,'Wall Volumes'!$P$8:$P$135,'Wall Volumes'!$D$8:$D$135)</f>
        <v>0</v>
      </c>
      <c r="D5" s="64" t="s">
        <v>76</v>
      </c>
      <c r="E5" s="64">
        <f t="shared" si="0"/>
        <v>0</v>
      </c>
      <c r="F5" s="159" t="s">
        <v>38</v>
      </c>
      <c r="L5"/>
    </row>
    <row r="6" spans="1:12">
      <c r="A6" s="64" t="s">
        <v>1315</v>
      </c>
      <c r="B6" s="64">
        <f>_xlfn.XLOOKUP(D6,'Wall Volumes'!$P$8:$P$135,'Wall Volumes'!$D$8:$D$135)</f>
        <v>0</v>
      </c>
      <c r="D6" s="64" t="s">
        <v>81</v>
      </c>
      <c r="E6" s="64">
        <f t="shared" si="0"/>
        <v>0</v>
      </c>
      <c r="F6" s="159" t="s">
        <v>38</v>
      </c>
      <c r="L6"/>
    </row>
    <row r="7" spans="1:12">
      <c r="A7" s="64" t="s">
        <v>1315</v>
      </c>
      <c r="B7" s="64">
        <f>_xlfn.XLOOKUP(D7,'Wall Volumes'!$P$8:$P$135,'Wall Volumes'!$D$8:$D$135)</f>
        <v>0</v>
      </c>
      <c r="D7" s="64" t="s">
        <v>86</v>
      </c>
      <c r="E7" s="64">
        <f t="shared" si="0"/>
        <v>0</v>
      </c>
      <c r="F7" s="159" t="s">
        <v>38</v>
      </c>
      <c r="L7"/>
    </row>
    <row r="8" spans="1:12">
      <c r="A8" s="64" t="s">
        <v>1315</v>
      </c>
      <c r="B8" s="64">
        <f>_xlfn.XLOOKUP(D8,'Wall Volumes'!$P$8:$P$135,'Wall Volumes'!$D$8:$D$135)</f>
        <v>0</v>
      </c>
      <c r="D8" s="64" t="s">
        <v>91</v>
      </c>
      <c r="E8" s="64">
        <f t="shared" si="0"/>
        <v>0</v>
      </c>
      <c r="F8" s="159" t="s">
        <v>38</v>
      </c>
      <c r="L8"/>
    </row>
    <row r="9" spans="1:12">
      <c r="A9" s="64" t="s">
        <v>1315</v>
      </c>
      <c r="B9" s="64">
        <f>_xlfn.XLOOKUP(D9,'Wall Volumes'!$P$8:$P$135,'Wall Volumes'!$D$8:$D$135)</f>
        <v>0</v>
      </c>
      <c r="D9" s="64" t="s">
        <v>96</v>
      </c>
      <c r="E9" s="64">
        <f t="shared" si="0"/>
        <v>0</v>
      </c>
      <c r="F9" s="159" t="s">
        <v>38</v>
      </c>
      <c r="L9"/>
    </row>
    <row r="10" spans="1:12">
      <c r="A10" s="64" t="s">
        <v>1315</v>
      </c>
      <c r="B10" s="64">
        <f>_xlfn.XLOOKUP(D10,'Wall Volumes'!$P$8:$P$135,'Wall Volumes'!$D$8:$D$135)</f>
        <v>0</v>
      </c>
      <c r="D10" s="64" t="s">
        <v>100</v>
      </c>
      <c r="E10" s="64">
        <f t="shared" si="0"/>
        <v>0</v>
      </c>
      <c r="F10" s="159" t="s">
        <v>38</v>
      </c>
      <c r="L10"/>
    </row>
    <row r="11" spans="1:12">
      <c r="A11" s="64" t="s">
        <v>1315</v>
      </c>
      <c r="B11" s="64">
        <f>_xlfn.XLOOKUP(D11,'Wall Volumes'!$P$8:$P$135,'Wall Volumes'!$D$8:$D$135)</f>
        <v>0</v>
      </c>
      <c r="D11" s="64" t="s">
        <v>105</v>
      </c>
      <c r="E11" s="64">
        <f t="shared" si="0"/>
        <v>0</v>
      </c>
      <c r="F11" s="159" t="s">
        <v>38</v>
      </c>
      <c r="L11"/>
    </row>
    <row r="12" spans="1:12">
      <c r="A12" s="64" t="s">
        <v>1315</v>
      </c>
      <c r="B12" s="64">
        <f>_xlfn.XLOOKUP(D12,'Wall Volumes'!$P$8:$P$135,'Wall Volumes'!$D$8:$D$135)</f>
        <v>0</v>
      </c>
      <c r="D12" s="64" t="s">
        <v>110</v>
      </c>
      <c r="E12" s="64">
        <f t="shared" si="0"/>
        <v>0</v>
      </c>
      <c r="F12" s="159" t="s">
        <v>38</v>
      </c>
      <c r="L12"/>
    </row>
    <row r="13" spans="1:12">
      <c r="A13" s="64" t="s">
        <v>1315</v>
      </c>
      <c r="B13" s="64">
        <f>_xlfn.XLOOKUP(D13,'Wall Volumes'!$P$8:$P$135,'Wall Volumes'!$D$8:$D$135)</f>
        <v>0</v>
      </c>
      <c r="D13" s="64" t="s">
        <v>115</v>
      </c>
      <c r="E13" s="64">
        <f t="shared" si="0"/>
        <v>0</v>
      </c>
      <c r="F13" s="159" t="s">
        <v>38</v>
      </c>
      <c r="L13"/>
    </row>
    <row r="14" spans="1:12">
      <c r="A14" s="64" t="s">
        <v>1315</v>
      </c>
      <c r="B14" s="64">
        <f>_xlfn.XLOOKUP(D14,'Wall Volumes'!$P$8:$P$135,'Wall Volumes'!$D$8:$D$135)</f>
        <v>0</v>
      </c>
      <c r="D14" s="64" t="s">
        <v>120</v>
      </c>
      <c r="E14" s="64">
        <f t="shared" si="0"/>
        <v>0</v>
      </c>
      <c r="F14" s="159" t="s">
        <v>38</v>
      </c>
      <c r="L14"/>
    </row>
    <row r="15" spans="1:12">
      <c r="A15" s="64" t="s">
        <v>1315</v>
      </c>
      <c r="B15" s="64">
        <f>_xlfn.XLOOKUP(D15,'Wall Volumes'!$P$8:$P$135,'Wall Volumes'!$D$8:$D$135)</f>
        <v>0</v>
      </c>
      <c r="D15" s="64" t="s">
        <v>125</v>
      </c>
      <c r="E15" s="64">
        <f t="shared" si="0"/>
        <v>0</v>
      </c>
      <c r="F15" s="159" t="s">
        <v>38</v>
      </c>
      <c r="L15"/>
    </row>
    <row r="16" spans="1:12">
      <c r="A16" s="64" t="s">
        <v>1315</v>
      </c>
      <c r="B16" s="64">
        <f>_xlfn.XLOOKUP(D16,'Wall Volumes'!$P$8:$P$135,'Wall Volumes'!$D$8:$D$135)</f>
        <v>0</v>
      </c>
      <c r="D16" s="64" t="s">
        <v>129</v>
      </c>
      <c r="E16" s="64">
        <f t="shared" si="0"/>
        <v>0</v>
      </c>
      <c r="F16" s="159" t="s">
        <v>38</v>
      </c>
      <c r="L16"/>
    </row>
    <row r="17" spans="1:12">
      <c r="A17" s="64" t="s">
        <v>1315</v>
      </c>
      <c r="B17" s="64">
        <f>_xlfn.XLOOKUP(D17,'Wall Volumes'!$P$8:$P$135,'Wall Volumes'!$D$8:$D$135)</f>
        <v>0</v>
      </c>
      <c r="D17" s="64" t="s">
        <v>134</v>
      </c>
      <c r="E17" s="64">
        <f t="shared" si="0"/>
        <v>0</v>
      </c>
      <c r="F17" s="159" t="s">
        <v>38</v>
      </c>
      <c r="L17"/>
    </row>
    <row r="18" spans="1:12">
      <c r="A18" s="64" t="s">
        <v>1315</v>
      </c>
      <c r="B18" s="64">
        <f>_xlfn.XLOOKUP(D18,'Wall Volumes'!$P$8:$P$135,'Wall Volumes'!$D$8:$D$135)</f>
        <v>0</v>
      </c>
      <c r="D18" s="64" t="s">
        <v>139</v>
      </c>
      <c r="E18" s="64">
        <f t="shared" si="0"/>
        <v>0</v>
      </c>
      <c r="F18" s="159" t="s">
        <v>38</v>
      </c>
      <c r="L18"/>
    </row>
    <row r="19" spans="1:12">
      <c r="A19" s="64" t="s">
        <v>1315</v>
      </c>
      <c r="B19" s="64">
        <f>_xlfn.XLOOKUP(D19,'Wall Volumes'!$P$8:$P$135,'Wall Volumes'!$D$8:$D$135)</f>
        <v>0</v>
      </c>
      <c r="D19" s="64" t="s">
        <v>144</v>
      </c>
      <c r="E19" s="64">
        <f t="shared" si="0"/>
        <v>0</v>
      </c>
      <c r="F19" s="159" t="s">
        <v>38</v>
      </c>
      <c r="L19"/>
    </row>
    <row r="20" spans="1:12">
      <c r="A20" s="64" t="s">
        <v>1315</v>
      </c>
      <c r="B20" s="64">
        <f>_xlfn.XLOOKUP(D20,'Wall Volumes'!$P$8:$P$135,'Wall Volumes'!$D$8:$D$135)</f>
        <v>0</v>
      </c>
      <c r="D20" s="64" t="s">
        <v>149</v>
      </c>
      <c r="E20" s="64">
        <f t="shared" si="0"/>
        <v>0</v>
      </c>
      <c r="F20" s="159" t="s">
        <v>38</v>
      </c>
      <c r="L20"/>
    </row>
    <row r="21" spans="1:12">
      <c r="A21" s="64" t="s">
        <v>1315</v>
      </c>
      <c r="B21" s="64">
        <f>_xlfn.XLOOKUP(D21,'Wall Volumes'!$P$8:$P$135,'Wall Volumes'!$D$8:$D$135)</f>
        <v>0</v>
      </c>
      <c r="D21" s="64" t="s">
        <v>154</v>
      </c>
      <c r="E21" s="64">
        <f t="shared" si="0"/>
        <v>0</v>
      </c>
      <c r="F21" s="159" t="s">
        <v>38</v>
      </c>
      <c r="L21"/>
    </row>
    <row r="22" spans="1:12">
      <c r="A22" s="64" t="s">
        <v>1315</v>
      </c>
      <c r="B22" s="64">
        <f>_xlfn.XLOOKUP(D22,'Wall Volumes'!$P$8:$P$135,'Wall Volumes'!$D$8:$D$135)</f>
        <v>0</v>
      </c>
      <c r="D22" s="64" t="s">
        <v>159</v>
      </c>
      <c r="E22" s="64">
        <f t="shared" si="0"/>
        <v>0</v>
      </c>
      <c r="F22" s="159" t="s">
        <v>38</v>
      </c>
      <c r="L22"/>
    </row>
    <row r="23" spans="1:12">
      <c r="A23" s="64" t="s">
        <v>1315</v>
      </c>
      <c r="B23" s="64">
        <f>_xlfn.XLOOKUP(D23,'Wall Volumes'!$P$8:$P$135,'Wall Volumes'!$D$8:$D$135)</f>
        <v>0</v>
      </c>
      <c r="D23" s="64" t="s">
        <v>164</v>
      </c>
      <c r="E23" s="64">
        <f t="shared" si="0"/>
        <v>0</v>
      </c>
      <c r="F23" s="159" t="s">
        <v>38</v>
      </c>
      <c r="L23"/>
    </row>
    <row r="24" spans="1:12">
      <c r="A24" s="64" t="s">
        <v>1315</v>
      </c>
      <c r="B24" s="64">
        <f>_xlfn.XLOOKUP(D24,'Wall Volumes'!$P$8:$P$135,'Wall Volumes'!$D$8:$D$135)</f>
        <v>0</v>
      </c>
      <c r="D24" s="64" t="s">
        <v>168</v>
      </c>
      <c r="E24" s="64">
        <f t="shared" si="0"/>
        <v>0</v>
      </c>
      <c r="F24" s="159" t="s">
        <v>38</v>
      </c>
      <c r="L24"/>
    </row>
    <row r="25" spans="1:12">
      <c r="A25" s="64" t="s">
        <v>1315</v>
      </c>
      <c r="B25" s="64">
        <f>_xlfn.XLOOKUP(D25,'Wall Volumes'!$P$8:$P$135,'Wall Volumes'!$D$8:$D$135)</f>
        <v>0</v>
      </c>
      <c r="D25" s="64" t="s">
        <v>173</v>
      </c>
      <c r="E25" s="64">
        <f t="shared" si="0"/>
        <v>0</v>
      </c>
      <c r="F25" s="159" t="s">
        <v>38</v>
      </c>
      <c r="L25"/>
    </row>
    <row r="26" spans="1:12">
      <c r="A26" s="64" t="s">
        <v>1315</v>
      </c>
      <c r="B26" s="64">
        <f>_xlfn.XLOOKUP(D26,'Wall Volumes'!$P$8:$P$135,'Wall Volumes'!$D$8:$D$135)</f>
        <v>0</v>
      </c>
      <c r="D26" s="64" t="s">
        <v>178</v>
      </c>
      <c r="E26" s="64">
        <f t="shared" si="0"/>
        <v>0</v>
      </c>
      <c r="F26" s="159" t="s">
        <v>38</v>
      </c>
      <c r="L26"/>
    </row>
    <row r="27" spans="1:12">
      <c r="A27" s="64" t="s">
        <v>1315</v>
      </c>
      <c r="B27" s="64">
        <f>_xlfn.XLOOKUP(D27,'Wall Volumes'!$P$8:$P$135,'Wall Volumes'!$D$8:$D$135)</f>
        <v>0</v>
      </c>
      <c r="D27" s="64" t="s">
        <v>183</v>
      </c>
      <c r="E27" s="64">
        <f t="shared" si="0"/>
        <v>0</v>
      </c>
      <c r="F27" s="159" t="s">
        <v>38</v>
      </c>
      <c r="L27"/>
    </row>
    <row r="28" spans="1:12">
      <c r="A28" s="64" t="s">
        <v>1315</v>
      </c>
      <c r="B28" s="64">
        <f>_xlfn.XLOOKUP(D28,'Wall Volumes'!$P$8:$P$135,'Wall Volumes'!$D$8:$D$135)</f>
        <v>0</v>
      </c>
      <c r="D28" s="64" t="s">
        <v>188</v>
      </c>
      <c r="E28" s="64">
        <f t="shared" si="0"/>
        <v>0</v>
      </c>
      <c r="F28" s="159" t="s">
        <v>38</v>
      </c>
      <c r="L28"/>
    </row>
    <row r="29" spans="1:12">
      <c r="A29" s="64" t="s">
        <v>1315</v>
      </c>
      <c r="B29" s="64">
        <f>_xlfn.XLOOKUP(D29,'Wall Volumes'!$P$8:$P$135,'Wall Volumes'!$D$8:$D$135)</f>
        <v>0</v>
      </c>
      <c r="D29" s="64" t="s">
        <v>193</v>
      </c>
      <c r="E29" s="64">
        <f t="shared" si="0"/>
        <v>0</v>
      </c>
      <c r="F29" s="159" t="s">
        <v>38</v>
      </c>
      <c r="L29"/>
    </row>
    <row r="30" spans="1:12">
      <c r="A30" s="64" t="s">
        <v>1315</v>
      </c>
      <c r="B30" s="64">
        <f>_xlfn.XLOOKUP(D30,'Wall Volumes'!$P$8:$P$135,'Wall Volumes'!$D$8:$D$135)</f>
        <v>0</v>
      </c>
      <c r="D30" s="64" t="s">
        <v>198</v>
      </c>
      <c r="E30" s="64">
        <f t="shared" si="0"/>
        <v>0</v>
      </c>
      <c r="F30" s="159" t="s">
        <v>38</v>
      </c>
      <c r="L30"/>
    </row>
    <row r="31" spans="1:12">
      <c r="A31" s="64" t="s">
        <v>1315</v>
      </c>
      <c r="B31" s="64">
        <f>_xlfn.XLOOKUP(D31,'Wall Volumes'!$P$8:$P$135,'Wall Volumes'!$D$8:$D$135)</f>
        <v>0</v>
      </c>
      <c r="D31" s="64" t="s">
        <v>203</v>
      </c>
      <c r="E31" s="64">
        <f t="shared" si="0"/>
        <v>0</v>
      </c>
      <c r="F31" s="159" t="s">
        <v>38</v>
      </c>
      <c r="L31"/>
    </row>
    <row r="32" spans="1:12">
      <c r="A32" s="64" t="s">
        <v>1315</v>
      </c>
      <c r="B32" s="64">
        <f>_xlfn.XLOOKUP(D32,'Wall Volumes'!$P$8:$P$135,'Wall Volumes'!$D$8:$D$135)</f>
        <v>0</v>
      </c>
      <c r="D32" s="64" t="s">
        <v>208</v>
      </c>
      <c r="E32" s="64">
        <f t="shared" si="0"/>
        <v>0</v>
      </c>
      <c r="F32" s="159" t="s">
        <v>38</v>
      </c>
      <c r="L32"/>
    </row>
    <row r="33" spans="1:12">
      <c r="A33" s="64" t="s">
        <v>1315</v>
      </c>
      <c r="B33" s="64">
        <f>_xlfn.XLOOKUP(D33,'Wall Volumes'!$P$8:$P$135,'Wall Volumes'!$D$8:$D$135)</f>
        <v>0</v>
      </c>
      <c r="D33" s="64" t="s">
        <v>213</v>
      </c>
      <c r="E33" s="64">
        <f t="shared" si="0"/>
        <v>0</v>
      </c>
      <c r="F33" s="159" t="s">
        <v>38</v>
      </c>
      <c r="L33"/>
    </row>
    <row r="34" spans="1:12">
      <c r="A34" s="64" t="s">
        <v>1315</v>
      </c>
      <c r="B34" s="64">
        <f>_xlfn.XLOOKUP(D34,'Wall Volumes'!$P$8:$P$135,'Wall Volumes'!$D$8:$D$135)</f>
        <v>0</v>
      </c>
      <c r="D34" s="64" t="s">
        <v>218</v>
      </c>
      <c r="E34" s="64">
        <f t="shared" si="0"/>
        <v>0</v>
      </c>
      <c r="F34" s="159" t="s">
        <v>38</v>
      </c>
      <c r="L34"/>
    </row>
    <row r="35" spans="1:12">
      <c r="A35" s="64" t="s">
        <v>1315</v>
      </c>
      <c r="B35" s="64">
        <f>_xlfn.XLOOKUP(D35,'Wall Volumes'!$P$8:$P$135,'Wall Volumes'!$D$8:$D$135)</f>
        <v>0</v>
      </c>
      <c r="D35" s="64" t="s">
        <v>223</v>
      </c>
      <c r="E35" s="64">
        <f t="shared" si="0"/>
        <v>0</v>
      </c>
      <c r="F35" s="159" t="s">
        <v>38</v>
      </c>
      <c r="L35"/>
    </row>
    <row r="36" spans="1:12">
      <c r="A36" s="64" t="s">
        <v>1315</v>
      </c>
      <c r="B36" s="64">
        <f>_xlfn.XLOOKUP(D36,'Wall Volumes'!$P$8:$P$135,'Wall Volumes'!$D$8:$D$135)</f>
        <v>0</v>
      </c>
      <c r="D36" s="64" t="s">
        <v>228</v>
      </c>
      <c r="E36" s="64">
        <f t="shared" si="0"/>
        <v>0</v>
      </c>
      <c r="F36" s="159" t="s">
        <v>38</v>
      </c>
      <c r="L36"/>
    </row>
    <row r="37" spans="1:12">
      <c r="A37" s="64" t="s">
        <v>1315</v>
      </c>
      <c r="B37" s="64">
        <f>_xlfn.XLOOKUP(D37,'Wall Volumes'!$P$8:$P$135,'Wall Volumes'!$D$8:$D$135)</f>
        <v>0</v>
      </c>
      <c r="D37" s="64" t="s">
        <v>233</v>
      </c>
      <c r="E37" s="64">
        <f t="shared" si="0"/>
        <v>0</v>
      </c>
      <c r="F37" s="159" t="s">
        <v>38</v>
      </c>
      <c r="L37"/>
    </row>
    <row r="38" spans="1:12">
      <c r="A38" s="64" t="s">
        <v>1315</v>
      </c>
      <c r="B38" s="64">
        <f>_xlfn.XLOOKUP(D38,'Wall Volumes'!$P$8:$P$135,'Wall Volumes'!$D$8:$D$135)</f>
        <v>0</v>
      </c>
      <c r="D38" s="64" t="s">
        <v>238</v>
      </c>
      <c r="E38" s="64">
        <f t="shared" si="0"/>
        <v>0</v>
      </c>
      <c r="F38" s="159" t="s">
        <v>38</v>
      </c>
      <c r="L38"/>
    </row>
    <row r="39" spans="1:12">
      <c r="A39" s="64" t="s">
        <v>1315</v>
      </c>
      <c r="B39" s="64">
        <f>_xlfn.XLOOKUP(D39,'Wall Volumes'!$P$8:$P$135,'Wall Volumes'!$D$8:$D$135)</f>
        <v>0</v>
      </c>
      <c r="D39" s="64" t="s">
        <v>243</v>
      </c>
      <c r="E39" s="64">
        <f t="shared" si="0"/>
        <v>0</v>
      </c>
      <c r="F39" s="159" t="s">
        <v>38</v>
      </c>
      <c r="L39"/>
    </row>
    <row r="40" spans="1:12">
      <c r="A40" s="64" t="s">
        <v>1315</v>
      </c>
      <c r="B40" s="64">
        <f>_xlfn.XLOOKUP(D40,'Wall Volumes'!$P$8:$P$135,'Wall Volumes'!$D$8:$D$135)</f>
        <v>0</v>
      </c>
      <c r="D40" s="64" t="s">
        <v>248</v>
      </c>
      <c r="E40" s="64">
        <f t="shared" si="0"/>
        <v>0</v>
      </c>
      <c r="F40" s="159" t="s">
        <v>38</v>
      </c>
      <c r="L40"/>
    </row>
    <row r="41" spans="1:12">
      <c r="A41" s="64" t="s">
        <v>1315</v>
      </c>
      <c r="B41" s="64">
        <f>_xlfn.XLOOKUP(D41,'Wall Volumes'!$P$8:$P$135,'Wall Volumes'!$D$8:$D$135)</f>
        <v>0</v>
      </c>
      <c r="D41" s="64" t="s">
        <v>253</v>
      </c>
      <c r="E41" s="64">
        <f t="shared" si="0"/>
        <v>0</v>
      </c>
      <c r="F41" s="159" t="s">
        <v>38</v>
      </c>
      <c r="L41"/>
    </row>
    <row r="42" spans="1:12">
      <c r="A42" s="64" t="s">
        <v>1315</v>
      </c>
      <c r="B42" s="64">
        <f>_xlfn.XLOOKUP(D42,'Wall Volumes'!$P$8:$P$135,'Wall Volumes'!$D$8:$D$135)</f>
        <v>0</v>
      </c>
      <c r="D42" s="64" t="s">
        <v>258</v>
      </c>
      <c r="E42" s="64">
        <f t="shared" si="0"/>
        <v>0</v>
      </c>
      <c r="F42" s="159" t="s">
        <v>38</v>
      </c>
      <c r="L42"/>
    </row>
    <row r="43" spans="1:12">
      <c r="A43" s="64" t="s">
        <v>1315</v>
      </c>
      <c r="B43" s="64">
        <f>_xlfn.XLOOKUP(D43,'Wall Volumes'!$P$8:$P$135,'Wall Volumes'!$D$8:$D$135)</f>
        <v>0</v>
      </c>
      <c r="D43" s="64" t="s">
        <v>263</v>
      </c>
      <c r="E43" s="64">
        <f t="shared" si="0"/>
        <v>0</v>
      </c>
      <c r="F43" s="159" t="s">
        <v>38</v>
      </c>
      <c r="L43"/>
    </row>
    <row r="44" spans="1:12">
      <c r="A44" s="64" t="s">
        <v>1315</v>
      </c>
      <c r="B44" s="64">
        <f>_xlfn.XLOOKUP(D44,'Wall Volumes'!$P$8:$P$135,'Wall Volumes'!$D$8:$D$135)</f>
        <v>0</v>
      </c>
      <c r="D44" s="64" t="s">
        <v>268</v>
      </c>
      <c r="E44" s="64">
        <f t="shared" si="0"/>
        <v>0</v>
      </c>
      <c r="F44" s="159" t="s">
        <v>38</v>
      </c>
      <c r="L44"/>
    </row>
    <row r="45" spans="1:12">
      <c r="A45" s="64" t="s">
        <v>1315</v>
      </c>
      <c r="B45" s="64">
        <f>_xlfn.XLOOKUP(D45,'Wall Volumes'!$P$8:$P$135,'Wall Volumes'!$D$8:$D$135)</f>
        <v>0</v>
      </c>
      <c r="D45" s="64" t="s">
        <v>273</v>
      </c>
      <c r="E45" s="64">
        <f t="shared" si="0"/>
        <v>0</v>
      </c>
      <c r="F45" s="159" t="s">
        <v>38</v>
      </c>
      <c r="L45"/>
    </row>
    <row r="46" spans="1:12">
      <c r="A46" s="64" t="s">
        <v>1315</v>
      </c>
      <c r="B46" s="64">
        <f>_xlfn.XLOOKUP(D46,'Wall Volumes'!$P$8:$P$135,'Wall Volumes'!$D$8:$D$135)</f>
        <v>0</v>
      </c>
      <c r="D46" s="64" t="s">
        <v>278</v>
      </c>
      <c r="E46" s="64">
        <f t="shared" si="0"/>
        <v>0</v>
      </c>
      <c r="F46" s="159" t="s">
        <v>38</v>
      </c>
      <c r="L46"/>
    </row>
    <row r="47" spans="1:12">
      <c r="A47" s="64" t="s">
        <v>1315</v>
      </c>
      <c r="B47" s="64">
        <f>_xlfn.XLOOKUP(D47,'Wall Volumes'!$P$8:$P$135,'Wall Volumes'!$D$8:$D$135)</f>
        <v>0</v>
      </c>
      <c r="D47" s="64" t="s">
        <v>283</v>
      </c>
      <c r="E47" s="64">
        <f t="shared" si="0"/>
        <v>0</v>
      </c>
      <c r="F47" s="159" t="s">
        <v>38</v>
      </c>
      <c r="L47"/>
    </row>
    <row r="48" spans="1:12">
      <c r="A48" s="64" t="s">
        <v>1315</v>
      </c>
      <c r="B48" s="64">
        <f>_xlfn.XLOOKUP(D48,'Wall Volumes'!$P$8:$P$135,'Wall Volumes'!$D$8:$D$135)</f>
        <v>0</v>
      </c>
      <c r="D48" s="64" t="s">
        <v>288</v>
      </c>
      <c r="E48" s="64">
        <f t="shared" si="0"/>
        <v>0</v>
      </c>
      <c r="F48" s="159" t="s">
        <v>38</v>
      </c>
      <c r="L48"/>
    </row>
    <row r="49" spans="1:12">
      <c r="A49" s="64" t="s">
        <v>1315</v>
      </c>
      <c r="B49" s="64">
        <f>_xlfn.XLOOKUP(D49,'Wall Volumes'!$P$8:$P$135,'Wall Volumes'!$D$8:$D$135)</f>
        <v>0</v>
      </c>
      <c r="D49" s="64" t="s">
        <v>293</v>
      </c>
      <c r="E49" s="64">
        <f t="shared" si="0"/>
        <v>0</v>
      </c>
      <c r="F49" s="159" t="s">
        <v>38</v>
      </c>
      <c r="L49"/>
    </row>
    <row r="50" spans="1:12">
      <c r="A50" s="64" t="s">
        <v>1315</v>
      </c>
      <c r="B50" s="64">
        <f>_xlfn.XLOOKUP(D50,'Wall Volumes'!$P$8:$P$135,'Wall Volumes'!$D$8:$D$135)</f>
        <v>0</v>
      </c>
      <c r="D50" s="64" t="s">
        <v>298</v>
      </c>
      <c r="E50" s="64">
        <f t="shared" si="0"/>
        <v>0</v>
      </c>
      <c r="F50" s="159" t="s">
        <v>38</v>
      </c>
      <c r="L50"/>
    </row>
    <row r="51" spans="1:12">
      <c r="A51" s="64" t="s">
        <v>1315</v>
      </c>
      <c r="B51" s="64">
        <f>_xlfn.XLOOKUP(D51,'Wall Volumes'!$P$8:$P$135,'Wall Volumes'!$D$8:$D$135)</f>
        <v>0</v>
      </c>
      <c r="D51" s="64" t="s">
        <v>303</v>
      </c>
      <c r="E51" s="64">
        <f t="shared" si="0"/>
        <v>0</v>
      </c>
      <c r="F51" s="159" t="s">
        <v>38</v>
      </c>
      <c r="L51"/>
    </row>
    <row r="52" spans="1:12">
      <c r="A52" s="64" t="s">
        <v>1315</v>
      </c>
      <c r="B52" s="64">
        <f>_xlfn.XLOOKUP(D52,'Wall Volumes'!$P$8:$P$135,'Wall Volumes'!$D$8:$D$135)</f>
        <v>0</v>
      </c>
      <c r="D52" s="64" t="s">
        <v>308</v>
      </c>
      <c r="E52" s="64">
        <f t="shared" si="0"/>
        <v>0</v>
      </c>
      <c r="F52" s="159" t="s">
        <v>38</v>
      </c>
      <c r="L52"/>
    </row>
    <row r="53" spans="1:12">
      <c r="A53" s="64" t="s">
        <v>1315</v>
      </c>
      <c r="B53" s="64">
        <f>_xlfn.XLOOKUP(D53,'Wall Volumes'!$P$8:$P$135,'Wall Volumes'!$D$8:$D$135)</f>
        <v>0</v>
      </c>
      <c r="D53" s="64" t="s">
        <v>313</v>
      </c>
      <c r="E53" s="64">
        <f t="shared" si="0"/>
        <v>0</v>
      </c>
      <c r="F53" s="159" t="s">
        <v>38</v>
      </c>
      <c r="L53"/>
    </row>
    <row r="54" spans="1:12">
      <c r="A54" s="64" t="s">
        <v>1315</v>
      </c>
      <c r="B54" s="64">
        <f>_xlfn.XLOOKUP(D54,'Wall Volumes'!$P$8:$P$135,'Wall Volumes'!$D$8:$D$135)</f>
        <v>0</v>
      </c>
      <c r="D54" s="64" t="s">
        <v>318</v>
      </c>
      <c r="E54" s="64">
        <f t="shared" si="0"/>
        <v>0</v>
      </c>
      <c r="F54" s="159" t="s">
        <v>38</v>
      </c>
      <c r="L54"/>
    </row>
    <row r="55" spans="1:12">
      <c r="A55" s="64" t="s">
        <v>1315</v>
      </c>
      <c r="B55" s="64">
        <f>_xlfn.XLOOKUP(D55,'Wall Volumes'!$P$8:$P$135,'Wall Volumes'!$D$8:$D$135)</f>
        <v>0</v>
      </c>
      <c r="D55" s="64" t="s">
        <v>323</v>
      </c>
      <c r="E55" s="64">
        <f t="shared" si="0"/>
        <v>0</v>
      </c>
      <c r="F55" s="159" t="s">
        <v>38</v>
      </c>
      <c r="L55"/>
    </row>
    <row r="56" spans="1:12">
      <c r="A56" s="64" t="s">
        <v>1315</v>
      </c>
      <c r="B56" s="64">
        <f>_xlfn.XLOOKUP(D56,'Wall Volumes'!$P$8:$P$135,'Wall Volumes'!$D$8:$D$135)</f>
        <v>0</v>
      </c>
      <c r="D56" s="64" t="s">
        <v>328</v>
      </c>
      <c r="E56" s="64">
        <f t="shared" si="0"/>
        <v>0</v>
      </c>
      <c r="F56" s="159" t="s">
        <v>38</v>
      </c>
      <c r="L56"/>
    </row>
    <row r="57" spans="1:12">
      <c r="A57" s="64" t="s">
        <v>1315</v>
      </c>
      <c r="B57" s="64">
        <f>_xlfn.XLOOKUP(D57,'Wall Volumes'!$P$8:$P$135,'Wall Volumes'!$D$8:$D$135)</f>
        <v>0</v>
      </c>
      <c r="D57" s="64" t="s">
        <v>333</v>
      </c>
      <c r="E57" s="64">
        <f t="shared" si="0"/>
        <v>0</v>
      </c>
      <c r="F57" s="159" t="s">
        <v>38</v>
      </c>
      <c r="L57"/>
    </row>
    <row r="58" spans="1:12">
      <c r="A58" s="64" t="s">
        <v>1315</v>
      </c>
      <c r="B58" s="64">
        <f>_xlfn.XLOOKUP(D58,'Wall Volumes'!$P$8:$P$135,'Wall Volumes'!$D$8:$D$135)</f>
        <v>0</v>
      </c>
      <c r="D58" s="64" t="s">
        <v>338</v>
      </c>
      <c r="E58" s="64">
        <f t="shared" si="0"/>
        <v>0</v>
      </c>
      <c r="F58" s="159" t="s">
        <v>38</v>
      </c>
      <c r="L58"/>
    </row>
    <row r="59" spans="1:12">
      <c r="A59" s="64" t="s">
        <v>1315</v>
      </c>
      <c r="B59" s="64">
        <f>_xlfn.XLOOKUP(D59,'Wall Volumes'!$P$8:$P$135,'Wall Volumes'!$D$8:$D$135)</f>
        <v>0</v>
      </c>
      <c r="D59" s="64" t="s">
        <v>343</v>
      </c>
      <c r="E59" s="64">
        <f t="shared" si="0"/>
        <v>0</v>
      </c>
      <c r="F59" s="159" t="s">
        <v>38</v>
      </c>
      <c r="L59"/>
    </row>
    <row r="60" spans="1:12">
      <c r="A60" s="64" t="s">
        <v>1315</v>
      </c>
      <c r="B60" s="64">
        <f>_xlfn.XLOOKUP(D60,'Wall Volumes'!$P$8:$P$135,'Wall Volumes'!$D$8:$D$135)</f>
        <v>0</v>
      </c>
      <c r="D60" s="64" t="s">
        <v>348</v>
      </c>
      <c r="E60" s="64">
        <f t="shared" si="0"/>
        <v>0</v>
      </c>
      <c r="F60" s="159" t="s">
        <v>38</v>
      </c>
      <c r="L60"/>
    </row>
    <row r="61" spans="1:12">
      <c r="A61" s="64" t="s">
        <v>1315</v>
      </c>
      <c r="B61" s="64">
        <f>_xlfn.XLOOKUP(D61,'Wall Volumes'!$P$8:$P$135,'Wall Volumes'!$D$8:$D$135)</f>
        <v>0</v>
      </c>
      <c r="D61" s="64" t="s">
        <v>353</v>
      </c>
      <c r="E61" s="64">
        <f t="shared" si="0"/>
        <v>0</v>
      </c>
      <c r="F61" s="159" t="s">
        <v>38</v>
      </c>
      <c r="L61"/>
    </row>
    <row r="62" spans="1:12">
      <c r="A62" s="64" t="s">
        <v>1315</v>
      </c>
      <c r="B62" s="64">
        <f>_xlfn.XLOOKUP(D62,'Wall Volumes'!$P$8:$P$135,'Wall Volumes'!$D$8:$D$135)</f>
        <v>0</v>
      </c>
      <c r="D62" s="64" t="s">
        <v>358</v>
      </c>
      <c r="E62" s="64">
        <f t="shared" si="0"/>
        <v>0</v>
      </c>
      <c r="F62" s="159" t="s">
        <v>38</v>
      </c>
      <c r="L62"/>
    </row>
    <row r="63" spans="1:12">
      <c r="A63" s="64" t="s">
        <v>1315</v>
      </c>
      <c r="B63" s="64">
        <f>_xlfn.XLOOKUP(D63,'Wall Volumes'!$P$8:$P$135,'Wall Volumes'!$D$8:$D$135)</f>
        <v>0</v>
      </c>
      <c r="D63" s="64" t="s">
        <v>362</v>
      </c>
      <c r="E63" s="64">
        <f t="shared" si="0"/>
        <v>0</v>
      </c>
      <c r="F63" s="159" t="s">
        <v>38</v>
      </c>
      <c r="L63"/>
    </row>
    <row r="64" spans="1:12">
      <c r="A64" s="64" t="s">
        <v>1315</v>
      </c>
      <c r="B64" s="64">
        <f>_xlfn.XLOOKUP(D64,'Wall Volumes'!$P$8:$P$135,'Wall Volumes'!$D$8:$D$135)</f>
        <v>0</v>
      </c>
      <c r="D64" s="64" t="s">
        <v>368</v>
      </c>
      <c r="E64" s="64">
        <f t="shared" si="0"/>
        <v>0</v>
      </c>
      <c r="F64" s="159" t="s">
        <v>38</v>
      </c>
      <c r="L64"/>
    </row>
    <row r="65" spans="1:12">
      <c r="A65" s="64" t="s">
        <v>1315</v>
      </c>
      <c r="B65" s="64">
        <f>_xlfn.XLOOKUP(D65,'Wall Volumes'!$P$8:$P$135,'Wall Volumes'!$D$8:$D$135)</f>
        <v>0</v>
      </c>
      <c r="D65" s="64" t="s">
        <v>373</v>
      </c>
      <c r="E65" s="64">
        <f t="shared" si="0"/>
        <v>0</v>
      </c>
      <c r="F65" s="159" t="s">
        <v>38</v>
      </c>
      <c r="L65"/>
    </row>
    <row r="66" spans="1:12">
      <c r="A66" s="64" t="s">
        <v>1315</v>
      </c>
      <c r="B66" s="64">
        <f>_xlfn.XLOOKUP(D66,'Wall Volumes'!$P$8:$P$135,'Wall Volumes'!$D$8:$D$135)</f>
        <v>0</v>
      </c>
      <c r="D66" s="64" t="s">
        <v>379</v>
      </c>
      <c r="E66" s="64">
        <f t="shared" ref="E66:E115" si="1">SUM(B66:C66)</f>
        <v>0</v>
      </c>
      <c r="F66" s="159" t="s">
        <v>38</v>
      </c>
      <c r="L66"/>
    </row>
    <row r="67" spans="1:12">
      <c r="A67" s="64" t="s">
        <v>1315</v>
      </c>
      <c r="B67" s="64">
        <f>_xlfn.XLOOKUP(D67,'Wall Volumes'!$P$8:$P$135,'Wall Volumes'!$D$8:$D$135)</f>
        <v>0</v>
      </c>
      <c r="D67" s="64" t="s">
        <v>383</v>
      </c>
      <c r="E67" s="64">
        <f t="shared" si="1"/>
        <v>0</v>
      </c>
      <c r="F67" s="159" t="s">
        <v>38</v>
      </c>
      <c r="L67"/>
    </row>
    <row r="68" spans="1:12">
      <c r="A68" s="64" t="s">
        <v>1315</v>
      </c>
      <c r="B68" s="64">
        <f>_xlfn.XLOOKUP(D68,'Wall Volumes'!$P$8:$P$135,'Wall Volumes'!$D$8:$D$135)</f>
        <v>0</v>
      </c>
      <c r="D68" s="64" t="s">
        <v>389</v>
      </c>
      <c r="E68" s="64">
        <f t="shared" si="1"/>
        <v>0</v>
      </c>
      <c r="F68" s="159" t="s">
        <v>38</v>
      </c>
      <c r="L68"/>
    </row>
    <row r="69" spans="1:12">
      <c r="A69" s="64" t="s">
        <v>1315</v>
      </c>
      <c r="B69" s="64">
        <f>_xlfn.XLOOKUP(D69,'Wall Volumes'!$P$8:$P$135,'Wall Volumes'!$D$8:$D$135)</f>
        <v>0</v>
      </c>
      <c r="D69" s="64" t="s">
        <v>391</v>
      </c>
      <c r="E69" s="64">
        <f t="shared" si="1"/>
        <v>0</v>
      </c>
      <c r="F69" s="159" t="s">
        <v>38</v>
      </c>
      <c r="L69"/>
    </row>
    <row r="70" spans="1:12">
      <c r="A70" s="64" t="s">
        <v>1315</v>
      </c>
      <c r="B70" s="64">
        <f>_xlfn.XLOOKUP(D70,'Wall Volumes'!$P$8:$P$135,'Wall Volumes'!$D$8:$D$135)</f>
        <v>0</v>
      </c>
      <c r="D70" s="64" t="s">
        <v>394</v>
      </c>
      <c r="E70" s="64">
        <f t="shared" si="1"/>
        <v>0</v>
      </c>
      <c r="F70" s="159" t="s">
        <v>38</v>
      </c>
      <c r="L70"/>
    </row>
    <row r="71" spans="1:12">
      <c r="A71" s="64" t="s">
        <v>1315</v>
      </c>
      <c r="B71" s="64">
        <f>_xlfn.XLOOKUP(D71,'Wall Volumes'!$P$8:$P$135,'Wall Volumes'!$D$8:$D$135)</f>
        <v>0</v>
      </c>
      <c r="D71" s="64" t="s">
        <v>396</v>
      </c>
      <c r="E71" s="64">
        <f t="shared" si="1"/>
        <v>0</v>
      </c>
      <c r="F71" s="159" t="s">
        <v>38</v>
      </c>
      <c r="L71"/>
    </row>
    <row r="72" spans="1:12">
      <c r="A72" s="64" t="s">
        <v>1315</v>
      </c>
      <c r="B72" s="64">
        <f>_xlfn.XLOOKUP(D72,'Wall Volumes'!$P$8:$P$135,'Wall Volumes'!$D$8:$D$135)</f>
        <v>0</v>
      </c>
      <c r="D72" s="64" t="s">
        <v>399</v>
      </c>
      <c r="E72" s="64">
        <f t="shared" si="1"/>
        <v>0</v>
      </c>
      <c r="F72" s="159" t="s">
        <v>38</v>
      </c>
      <c r="L72"/>
    </row>
    <row r="73" spans="1:12">
      <c r="A73" s="64" t="s">
        <v>1315</v>
      </c>
      <c r="B73" s="64">
        <f>_xlfn.XLOOKUP(D73,'Wall Volumes'!$P$8:$P$135,'Wall Volumes'!$D$8:$D$135)</f>
        <v>0</v>
      </c>
      <c r="D73" s="64" t="s">
        <v>401</v>
      </c>
      <c r="E73" s="64">
        <f t="shared" si="1"/>
        <v>0</v>
      </c>
      <c r="F73" s="159" t="s">
        <v>38</v>
      </c>
      <c r="L73"/>
    </row>
    <row r="74" spans="1:12">
      <c r="A74" s="64" t="s">
        <v>1315</v>
      </c>
      <c r="B74" s="64">
        <f>_xlfn.XLOOKUP(D74,'Wall Volumes'!$P$8:$P$135,'Wall Volumes'!$D$8:$D$135)</f>
        <v>0</v>
      </c>
      <c r="D74" s="64" t="s">
        <v>404</v>
      </c>
      <c r="E74" s="64">
        <f t="shared" si="1"/>
        <v>0</v>
      </c>
      <c r="F74" s="159" t="s">
        <v>38</v>
      </c>
      <c r="L74"/>
    </row>
    <row r="75" spans="1:12">
      <c r="A75" s="64" t="s">
        <v>1315</v>
      </c>
      <c r="B75" s="64">
        <f>_xlfn.XLOOKUP(D75,'Wall Volumes'!$P$8:$P$135,'Wall Volumes'!$D$8:$D$135)</f>
        <v>0</v>
      </c>
      <c r="D75" s="64" t="s">
        <v>406</v>
      </c>
      <c r="E75" s="64">
        <f t="shared" si="1"/>
        <v>0</v>
      </c>
      <c r="F75" s="159" t="s">
        <v>38</v>
      </c>
      <c r="L75"/>
    </row>
    <row r="76" spans="1:12">
      <c r="A76" s="64" t="s">
        <v>1315</v>
      </c>
      <c r="B76" s="64">
        <f>_xlfn.XLOOKUP(D76,'Wall Volumes'!$P$8:$P$135,'Wall Volumes'!$D$8:$D$135)</f>
        <v>0</v>
      </c>
      <c r="D76" s="64" t="s">
        <v>409</v>
      </c>
      <c r="E76" s="64">
        <f t="shared" si="1"/>
        <v>0</v>
      </c>
      <c r="F76" s="159" t="s">
        <v>38</v>
      </c>
      <c r="L76"/>
    </row>
    <row r="77" spans="1:12">
      <c r="A77" s="64" t="s">
        <v>1315</v>
      </c>
      <c r="B77" s="64">
        <f>_xlfn.XLOOKUP(D77,'Wall Volumes'!$P$8:$P$135,'Wall Volumes'!$D$8:$D$135)</f>
        <v>0</v>
      </c>
      <c r="D77" s="64" t="s">
        <v>411</v>
      </c>
      <c r="E77" s="64">
        <f t="shared" si="1"/>
        <v>0</v>
      </c>
      <c r="F77" s="159" t="s">
        <v>38</v>
      </c>
      <c r="L77"/>
    </row>
    <row r="78" spans="1:12">
      <c r="A78" s="64" t="s">
        <v>1315</v>
      </c>
      <c r="B78" s="64">
        <f>_xlfn.XLOOKUP(D78,'Wall Volumes'!$P$8:$P$135,'Wall Volumes'!$D$8:$D$135)</f>
        <v>0</v>
      </c>
      <c r="D78" s="64" t="s">
        <v>414</v>
      </c>
      <c r="E78" s="64">
        <f t="shared" si="1"/>
        <v>0</v>
      </c>
      <c r="F78" s="159" t="s">
        <v>38</v>
      </c>
      <c r="L78"/>
    </row>
    <row r="79" spans="1:12">
      <c r="A79" s="64" t="s">
        <v>1315</v>
      </c>
      <c r="B79" s="64">
        <f>_xlfn.XLOOKUP(D79,'Wall Volumes'!$P$8:$P$135,'Wall Volumes'!$D$8:$D$135)</f>
        <v>0</v>
      </c>
      <c r="D79" s="64" t="s">
        <v>416</v>
      </c>
      <c r="E79" s="64">
        <f t="shared" si="1"/>
        <v>0</v>
      </c>
      <c r="F79" s="159" t="s">
        <v>38</v>
      </c>
      <c r="L79"/>
    </row>
    <row r="80" spans="1:12">
      <c r="A80" s="64" t="s">
        <v>1315</v>
      </c>
      <c r="B80" s="64">
        <f>_xlfn.XLOOKUP(D80,'Wall Volumes'!$P$8:$P$135,'Wall Volumes'!$D$8:$D$135)</f>
        <v>0</v>
      </c>
      <c r="D80" s="64" t="s">
        <v>419</v>
      </c>
      <c r="E80" s="64">
        <f t="shared" si="1"/>
        <v>0</v>
      </c>
      <c r="F80" s="159" t="s">
        <v>38</v>
      </c>
      <c r="L80"/>
    </row>
    <row r="81" spans="1:12">
      <c r="A81" s="64" t="s">
        <v>1315</v>
      </c>
      <c r="B81" s="64">
        <f>_xlfn.XLOOKUP(D81,'Wall Volumes'!$P$8:$P$135,'Wall Volumes'!$D$8:$D$135)</f>
        <v>0</v>
      </c>
      <c r="D81" s="64" t="s">
        <v>421</v>
      </c>
      <c r="E81" s="64">
        <f t="shared" si="1"/>
        <v>0</v>
      </c>
      <c r="F81" s="159" t="s">
        <v>38</v>
      </c>
      <c r="L81"/>
    </row>
    <row r="82" spans="1:12">
      <c r="A82" s="64" t="s">
        <v>1315</v>
      </c>
      <c r="B82" s="64">
        <f>_xlfn.XLOOKUP(D82,'Wall Volumes'!$P$8:$P$135,'Wall Volumes'!$D$8:$D$135)</f>
        <v>0</v>
      </c>
      <c r="D82" s="64" t="s">
        <v>422</v>
      </c>
      <c r="E82" s="64">
        <f t="shared" si="1"/>
        <v>0</v>
      </c>
      <c r="F82" s="159" t="s">
        <v>38</v>
      </c>
      <c r="L82"/>
    </row>
    <row r="83" spans="1:12">
      <c r="A83" s="64" t="s">
        <v>1315</v>
      </c>
      <c r="B83" s="64">
        <f>_xlfn.XLOOKUP(D83,'Wall Volumes'!$P$8:$P$135,'Wall Volumes'!$D$8:$D$135)</f>
        <v>0</v>
      </c>
      <c r="D83" s="64" t="s">
        <v>423</v>
      </c>
      <c r="E83" s="64">
        <f t="shared" si="1"/>
        <v>0</v>
      </c>
      <c r="F83" s="159" t="s">
        <v>38</v>
      </c>
      <c r="L83"/>
    </row>
    <row r="84" spans="1:12">
      <c r="A84" s="64" t="s">
        <v>1315</v>
      </c>
      <c r="B84" s="64">
        <f>_xlfn.XLOOKUP(D84,'Wall Volumes'!$P$8:$P$135,'Wall Volumes'!$D$8:$D$135)</f>
        <v>0</v>
      </c>
      <c r="D84" s="64" t="s">
        <v>424</v>
      </c>
      <c r="E84" s="64">
        <f t="shared" si="1"/>
        <v>0</v>
      </c>
      <c r="F84" s="159" t="s">
        <v>38</v>
      </c>
      <c r="L84"/>
    </row>
    <row r="85" spans="1:12">
      <c r="A85" s="64" t="s">
        <v>1315</v>
      </c>
      <c r="B85" s="64">
        <f>_xlfn.XLOOKUP(D85,'Wall Volumes'!$P$8:$P$135,'Wall Volumes'!$D$8:$D$135)</f>
        <v>0</v>
      </c>
      <c r="D85" s="64" t="s">
        <v>425</v>
      </c>
      <c r="E85" s="64">
        <f t="shared" si="1"/>
        <v>0</v>
      </c>
      <c r="F85" s="159" t="s">
        <v>38</v>
      </c>
      <c r="L85"/>
    </row>
    <row r="86" spans="1:12">
      <c r="A86" s="64" t="s">
        <v>1315</v>
      </c>
      <c r="B86" s="64">
        <f>_xlfn.XLOOKUP(D86,'Wall Volumes'!$P$8:$P$135,'Wall Volumes'!$D$8:$D$135)</f>
        <v>0</v>
      </c>
      <c r="D86" s="64" t="s">
        <v>426</v>
      </c>
      <c r="E86" s="64">
        <f t="shared" si="1"/>
        <v>0</v>
      </c>
      <c r="F86" s="159" t="s">
        <v>38</v>
      </c>
      <c r="L86"/>
    </row>
    <row r="87" spans="1:12">
      <c r="A87" s="64" t="s">
        <v>1315</v>
      </c>
      <c r="B87" s="64">
        <f>_xlfn.XLOOKUP(D87,'Wall Volumes'!$P$8:$P$135,'Wall Volumes'!$D$8:$D$135)</f>
        <v>0</v>
      </c>
      <c r="D87" s="64" t="s">
        <v>427</v>
      </c>
      <c r="E87" s="64">
        <f t="shared" si="1"/>
        <v>0</v>
      </c>
      <c r="F87" s="159" t="s">
        <v>38</v>
      </c>
      <c r="L87"/>
    </row>
    <row r="88" spans="1:12">
      <c r="A88" s="64" t="s">
        <v>1315</v>
      </c>
      <c r="B88" s="64">
        <f>_xlfn.XLOOKUP(D88,'Wall Volumes'!$P$8:$P$135,'Wall Volumes'!$D$8:$D$135)</f>
        <v>0</v>
      </c>
      <c r="D88" s="64" t="s">
        <v>428</v>
      </c>
      <c r="E88" s="64">
        <f t="shared" si="1"/>
        <v>0</v>
      </c>
      <c r="F88" s="159" t="s">
        <v>38</v>
      </c>
      <c r="L88"/>
    </row>
    <row r="89" spans="1:12">
      <c r="A89" s="64" t="s">
        <v>1315</v>
      </c>
      <c r="B89" s="64">
        <f>_xlfn.XLOOKUP(D89,'Wall Volumes'!$P$8:$P$135,'Wall Volumes'!$D$8:$D$135)</f>
        <v>0</v>
      </c>
      <c r="D89" s="64" t="s">
        <v>429</v>
      </c>
      <c r="E89" s="64">
        <f t="shared" si="1"/>
        <v>0</v>
      </c>
      <c r="F89" s="159" t="s">
        <v>38</v>
      </c>
      <c r="L89"/>
    </row>
    <row r="90" spans="1:12">
      <c r="A90" s="64" t="s">
        <v>1315</v>
      </c>
      <c r="B90" s="64">
        <f>_xlfn.XLOOKUP(D90,'Wall Volumes'!$P$8:$P$135,'Wall Volumes'!$D$8:$D$135)</f>
        <v>0</v>
      </c>
      <c r="D90" s="64" t="s">
        <v>430</v>
      </c>
      <c r="E90" s="64">
        <f t="shared" si="1"/>
        <v>0</v>
      </c>
      <c r="F90" s="159" t="s">
        <v>38</v>
      </c>
      <c r="L90"/>
    </row>
    <row r="91" spans="1:12">
      <c r="A91" s="64" t="s">
        <v>1315</v>
      </c>
      <c r="B91" s="64">
        <f>_xlfn.XLOOKUP(D91,'Wall Volumes'!$P$8:$P$135,'Wall Volumes'!$D$8:$D$135)</f>
        <v>0</v>
      </c>
      <c r="D91" s="64" t="s">
        <v>431</v>
      </c>
      <c r="E91" s="64">
        <f t="shared" si="1"/>
        <v>0</v>
      </c>
      <c r="F91" s="159" t="s">
        <v>38</v>
      </c>
      <c r="L91"/>
    </row>
    <row r="92" spans="1:12">
      <c r="A92" s="64" t="s">
        <v>1315</v>
      </c>
      <c r="B92" s="64">
        <f>_xlfn.XLOOKUP(D92,'Wall Volumes'!$P$8:$P$135,'Wall Volumes'!$D$8:$D$135)</f>
        <v>0</v>
      </c>
      <c r="D92" s="64" t="s">
        <v>432</v>
      </c>
      <c r="E92" s="64">
        <f t="shared" si="1"/>
        <v>0</v>
      </c>
      <c r="F92" s="159" t="s">
        <v>38</v>
      </c>
      <c r="L92"/>
    </row>
    <row r="93" spans="1:12">
      <c r="A93" s="64" t="s">
        <v>1315</v>
      </c>
      <c r="B93" s="64">
        <f>_xlfn.XLOOKUP(D93,'Wall Volumes'!$P$8:$P$135,'Wall Volumes'!$D$8:$D$135)</f>
        <v>0</v>
      </c>
      <c r="D93" s="64" t="s">
        <v>433</v>
      </c>
      <c r="E93" s="64">
        <f t="shared" si="1"/>
        <v>0</v>
      </c>
      <c r="F93" s="159" t="s">
        <v>38</v>
      </c>
      <c r="L93"/>
    </row>
    <row r="94" spans="1:12">
      <c r="A94" s="64" t="s">
        <v>1315</v>
      </c>
      <c r="B94" s="64">
        <f>_xlfn.XLOOKUP(D94,'Wall Volumes'!$P$8:$P$135,'Wall Volumes'!$D$8:$D$135)</f>
        <v>0</v>
      </c>
      <c r="D94" s="64" t="s">
        <v>434</v>
      </c>
      <c r="E94" s="64">
        <f t="shared" si="1"/>
        <v>0</v>
      </c>
      <c r="F94" s="159" t="s">
        <v>38</v>
      </c>
      <c r="L94"/>
    </row>
    <row r="95" spans="1:12">
      <c r="A95" s="64" t="s">
        <v>1315</v>
      </c>
      <c r="B95" s="64">
        <f>_xlfn.XLOOKUP(D95,'Wall Volumes'!$P$8:$P$135,'Wall Volumes'!$D$8:$D$135)</f>
        <v>0</v>
      </c>
      <c r="D95" s="64" t="s">
        <v>435</v>
      </c>
      <c r="E95" s="64">
        <f t="shared" si="1"/>
        <v>0</v>
      </c>
      <c r="F95" s="159" t="s">
        <v>38</v>
      </c>
      <c r="L95"/>
    </row>
    <row r="96" spans="1:12">
      <c r="A96" s="64" t="s">
        <v>1315</v>
      </c>
      <c r="B96" s="64">
        <f>_xlfn.XLOOKUP(D96,'Wall Volumes'!$P$8:$P$135,'Wall Volumes'!$D$8:$D$135)</f>
        <v>0</v>
      </c>
      <c r="D96" s="64" t="s">
        <v>437</v>
      </c>
      <c r="E96" s="64">
        <f t="shared" si="1"/>
        <v>0</v>
      </c>
      <c r="F96" s="159" t="s">
        <v>38</v>
      </c>
      <c r="L96"/>
    </row>
    <row r="97" spans="1:12">
      <c r="A97" s="64" t="s">
        <v>1315</v>
      </c>
      <c r="B97" s="64">
        <f>_xlfn.XLOOKUP(D97,'Wall Volumes'!$P$8:$P$135,'Wall Volumes'!$D$8:$D$135)</f>
        <v>0</v>
      </c>
      <c r="D97" s="64" t="s">
        <v>439</v>
      </c>
      <c r="E97" s="64">
        <f t="shared" si="1"/>
        <v>0</v>
      </c>
      <c r="F97" s="159" t="s">
        <v>38</v>
      </c>
      <c r="L97"/>
    </row>
    <row r="98" spans="1:12">
      <c r="A98" s="64" t="s">
        <v>1315</v>
      </c>
      <c r="B98" s="64">
        <f>_xlfn.XLOOKUP(D98,'Wall Volumes'!$P$8:$P$135,'Wall Volumes'!$D$8:$D$135)</f>
        <v>0</v>
      </c>
      <c r="D98" s="64" t="s">
        <v>440</v>
      </c>
      <c r="E98" s="64">
        <f t="shared" si="1"/>
        <v>0</v>
      </c>
      <c r="F98" s="159" t="s">
        <v>38</v>
      </c>
      <c r="L98"/>
    </row>
    <row r="99" spans="1:12">
      <c r="A99" s="64" t="s">
        <v>1315</v>
      </c>
      <c r="B99" s="64">
        <f>_xlfn.XLOOKUP(D99,'Wall Volumes'!$P$8:$P$135,'Wall Volumes'!$D$8:$D$135)</f>
        <v>0</v>
      </c>
      <c r="D99" s="64" t="s">
        <v>441</v>
      </c>
      <c r="E99" s="64">
        <f t="shared" si="1"/>
        <v>0</v>
      </c>
      <c r="F99" s="159" t="s">
        <v>38</v>
      </c>
      <c r="L99"/>
    </row>
    <row r="100" spans="1:12">
      <c r="A100" s="64" t="s">
        <v>1315</v>
      </c>
      <c r="B100" s="64">
        <f>_xlfn.XLOOKUP(D100,'Wall Volumes'!$P$8:$P$135,'Wall Volumes'!$D$8:$D$135)</f>
        <v>0</v>
      </c>
      <c r="D100" s="64" t="s">
        <v>442</v>
      </c>
      <c r="E100" s="64">
        <f t="shared" si="1"/>
        <v>0</v>
      </c>
      <c r="F100" s="159" t="s">
        <v>38</v>
      </c>
      <c r="L100"/>
    </row>
    <row r="101" spans="1:12">
      <c r="A101" s="64" t="s">
        <v>1315</v>
      </c>
      <c r="B101" s="64">
        <f>_xlfn.XLOOKUP(D101,'Wall Volumes'!$P$8:$P$135,'Wall Volumes'!$D$8:$D$135)</f>
        <v>0</v>
      </c>
      <c r="D101" s="64" t="s">
        <v>443</v>
      </c>
      <c r="E101" s="64">
        <f t="shared" si="1"/>
        <v>0</v>
      </c>
      <c r="F101" s="159" t="s">
        <v>38</v>
      </c>
      <c r="L101"/>
    </row>
    <row r="102" spans="1:12">
      <c r="A102" s="64" t="s">
        <v>1315</v>
      </c>
      <c r="B102" s="64">
        <f>_xlfn.XLOOKUP(D102,'Wall Volumes'!$P$8:$P$135,'Wall Volumes'!$D$8:$D$135)</f>
        <v>0</v>
      </c>
      <c r="D102" s="64" t="s">
        <v>444</v>
      </c>
      <c r="E102" s="64">
        <f t="shared" si="1"/>
        <v>0</v>
      </c>
      <c r="F102" s="159" t="s">
        <v>38</v>
      </c>
      <c r="L102"/>
    </row>
    <row r="103" spans="1:12">
      <c r="A103" s="64" t="s">
        <v>1315</v>
      </c>
      <c r="B103" s="64">
        <f>_xlfn.XLOOKUP(D103,'Wall Volumes'!$P$8:$P$135,'Wall Volumes'!$D$8:$D$135)</f>
        <v>0</v>
      </c>
      <c r="D103" s="64" t="s">
        <v>445</v>
      </c>
      <c r="E103" s="64">
        <f t="shared" si="1"/>
        <v>0</v>
      </c>
      <c r="F103" s="159" t="s">
        <v>38</v>
      </c>
      <c r="L103"/>
    </row>
    <row r="104" spans="1:12">
      <c r="A104" s="64" t="s">
        <v>1315</v>
      </c>
      <c r="B104" s="64">
        <f>_xlfn.XLOOKUP(D104,'Wall Volumes'!$P$8:$P$135,'Wall Volumes'!$D$8:$D$135)</f>
        <v>0</v>
      </c>
      <c r="D104" s="64" t="s">
        <v>446</v>
      </c>
      <c r="E104" s="64">
        <f t="shared" si="1"/>
        <v>0</v>
      </c>
      <c r="F104" s="159" t="s">
        <v>38</v>
      </c>
      <c r="L104"/>
    </row>
    <row r="105" spans="1:12">
      <c r="A105" s="64" t="s">
        <v>1315</v>
      </c>
      <c r="B105" s="64">
        <f>_xlfn.XLOOKUP(D105,'Wall Volumes'!$P$8:$P$135,'Wall Volumes'!$D$8:$D$135)</f>
        <v>0</v>
      </c>
      <c r="D105" s="64" t="s">
        <v>447</v>
      </c>
      <c r="E105" s="64">
        <f t="shared" si="1"/>
        <v>0</v>
      </c>
      <c r="F105" s="159" t="s">
        <v>38</v>
      </c>
      <c r="L105"/>
    </row>
    <row r="106" spans="1:12">
      <c r="A106" s="64" t="s">
        <v>1315</v>
      </c>
      <c r="B106" s="64">
        <f>_xlfn.XLOOKUP(D106,'Wall Volumes'!$P$8:$P$135,'Wall Volumes'!$D$8:$D$135)</f>
        <v>0</v>
      </c>
      <c r="D106" s="64" t="s">
        <v>448</v>
      </c>
      <c r="E106" s="64">
        <f t="shared" si="1"/>
        <v>0</v>
      </c>
      <c r="F106" s="159" t="s">
        <v>38</v>
      </c>
      <c r="L106"/>
    </row>
    <row r="107" spans="1:12">
      <c r="A107" s="64" t="s">
        <v>1315</v>
      </c>
      <c r="B107" s="64">
        <f>_xlfn.XLOOKUP(D107,'Wall Volumes'!$P$8:$P$135,'Wall Volumes'!$D$8:$D$135)</f>
        <v>0</v>
      </c>
      <c r="D107" s="64" t="s">
        <v>449</v>
      </c>
      <c r="E107" s="64">
        <f t="shared" si="1"/>
        <v>0</v>
      </c>
      <c r="F107" s="159" t="s">
        <v>38</v>
      </c>
      <c r="L107"/>
    </row>
    <row r="108" spans="1:12">
      <c r="A108" s="64" t="s">
        <v>1315</v>
      </c>
      <c r="B108" s="64">
        <f>_xlfn.XLOOKUP(D108,'Wall Volumes'!$P$8:$P$135,'Wall Volumes'!$D$8:$D$135)</f>
        <v>0</v>
      </c>
      <c r="D108" s="64" t="s">
        <v>450</v>
      </c>
      <c r="E108" s="64">
        <f t="shared" si="1"/>
        <v>0</v>
      </c>
      <c r="F108" s="159" t="s">
        <v>38</v>
      </c>
      <c r="L108"/>
    </row>
    <row r="109" spans="1:12">
      <c r="A109" s="64" t="s">
        <v>1315</v>
      </c>
      <c r="B109" s="64">
        <f>_xlfn.XLOOKUP(D109,'Wall Volumes'!$P$8:$P$135,'Wall Volumes'!$D$8:$D$135)</f>
        <v>0</v>
      </c>
      <c r="D109" s="64" t="s">
        <v>453</v>
      </c>
      <c r="E109" s="64">
        <f t="shared" si="1"/>
        <v>0</v>
      </c>
      <c r="F109" s="159" t="s">
        <v>38</v>
      </c>
      <c r="L109"/>
    </row>
    <row r="110" spans="1:12">
      <c r="A110" s="64" t="s">
        <v>1315</v>
      </c>
      <c r="B110" s="64">
        <f>_xlfn.XLOOKUP(D110,'Wall Volumes'!$P$8:$P$135,'Wall Volumes'!$D$8:$D$135)</f>
        <v>0</v>
      </c>
      <c r="D110" s="64" t="s">
        <v>455</v>
      </c>
      <c r="E110" s="64">
        <f t="shared" si="1"/>
        <v>0</v>
      </c>
      <c r="F110" s="159" t="s">
        <v>38</v>
      </c>
      <c r="L110"/>
    </row>
    <row r="111" spans="1:12">
      <c r="A111" s="64" t="s">
        <v>1315</v>
      </c>
      <c r="B111" s="64">
        <f>_xlfn.XLOOKUP(D111,'Wall Volumes'!$P$8:$P$135,'Wall Volumes'!$D$8:$D$135)</f>
        <v>0</v>
      </c>
      <c r="D111" s="64" t="s">
        <v>457</v>
      </c>
      <c r="E111" s="64">
        <f t="shared" si="1"/>
        <v>0</v>
      </c>
      <c r="F111" s="159" t="s">
        <v>38</v>
      </c>
      <c r="L111"/>
    </row>
    <row r="112" spans="1:12">
      <c r="A112" s="64" t="s">
        <v>1315</v>
      </c>
      <c r="B112" s="64">
        <f>_xlfn.XLOOKUP(D112,'Wall Volumes'!$P$8:$P$135,'Wall Volumes'!$D$8:$D$135)</f>
        <v>0</v>
      </c>
      <c r="D112" s="64" t="s">
        <v>459</v>
      </c>
      <c r="E112" s="64">
        <f t="shared" si="1"/>
        <v>0</v>
      </c>
      <c r="F112" s="159" t="s">
        <v>38</v>
      </c>
      <c r="L112"/>
    </row>
    <row r="113" spans="1:12">
      <c r="A113" s="64" t="s">
        <v>1315</v>
      </c>
      <c r="B113" s="64">
        <f>_xlfn.XLOOKUP(D113,'Wall Volumes'!$P$8:$P$135,'Wall Volumes'!$D$8:$D$135)</f>
        <v>0</v>
      </c>
      <c r="D113" s="64" t="s">
        <v>461</v>
      </c>
      <c r="E113" s="64">
        <f t="shared" si="1"/>
        <v>0</v>
      </c>
      <c r="F113" s="159" t="s">
        <v>38</v>
      </c>
      <c r="L113"/>
    </row>
    <row r="114" spans="1:12">
      <c r="A114" s="64" t="s">
        <v>1315</v>
      </c>
      <c r="B114" s="64">
        <f>_xlfn.XLOOKUP(D114,'Wall Volumes'!$P$8:$P$135,'Wall Volumes'!$D$8:$D$135)</f>
        <v>0</v>
      </c>
      <c r="D114" s="64" t="s">
        <v>463</v>
      </c>
      <c r="E114" s="64">
        <f t="shared" si="1"/>
        <v>0</v>
      </c>
      <c r="F114" s="159" t="s">
        <v>38</v>
      </c>
      <c r="L114"/>
    </row>
    <row r="115" spans="1:12">
      <c r="A115" s="64" t="s">
        <v>1315</v>
      </c>
      <c r="B115" s="64">
        <f>_xlfn.XLOOKUP(D115,'Wall Volumes'!$P$8:$P$135,'Wall Volumes'!$D$8:$D$135)</f>
        <v>0</v>
      </c>
      <c r="D115" s="59" t="s">
        <v>457</v>
      </c>
      <c r="E115" s="64">
        <f t="shared" si="1"/>
        <v>0</v>
      </c>
      <c r="F115" s="159" t="s">
        <v>38</v>
      </c>
      <c r="L115"/>
    </row>
    <row r="116" spans="1:12">
      <c r="A116" s="64" t="s">
        <v>1315</v>
      </c>
      <c r="B116" s="64">
        <f>_xlfn.XLOOKUP(D116,'Wall Volumes'!$P$8:$P$135,'Wall Volumes'!$D$8:$D$135)</f>
        <v>0</v>
      </c>
      <c r="D116" s="64" t="s">
        <v>466</v>
      </c>
      <c r="E116" s="64">
        <f t="shared" ref="E116:E169" si="2">SUM(B116:C116)</f>
        <v>0</v>
      </c>
      <c r="F116" s="159" t="s">
        <v>38</v>
      </c>
      <c r="L116"/>
    </row>
    <row r="117" spans="1:12">
      <c r="A117" s="64" t="s">
        <v>1315</v>
      </c>
      <c r="B117" s="64">
        <f>_xlfn.XLOOKUP(D117,'Wall Volumes'!$P$8:$P$135,'Wall Volumes'!$D$8:$D$135)</f>
        <v>0</v>
      </c>
      <c r="D117" s="64" t="s">
        <v>468</v>
      </c>
      <c r="E117" s="64">
        <f t="shared" si="2"/>
        <v>0</v>
      </c>
      <c r="F117" s="159" t="s">
        <v>38</v>
      </c>
      <c r="L117"/>
    </row>
    <row r="118" spans="1:12">
      <c r="A118" s="64" t="s">
        <v>1315</v>
      </c>
      <c r="B118" s="64">
        <f>_xlfn.XLOOKUP(D118,'Wall Volumes'!$P$8:$P$135,'Wall Volumes'!$D$8:$D$135)</f>
        <v>0</v>
      </c>
      <c r="D118" s="64" t="s">
        <v>470</v>
      </c>
      <c r="E118" s="64">
        <f t="shared" si="2"/>
        <v>0</v>
      </c>
      <c r="F118" s="159" t="s">
        <v>38</v>
      </c>
      <c r="L118"/>
    </row>
    <row r="119" spans="1:12">
      <c r="A119" s="64" t="s">
        <v>1315</v>
      </c>
      <c r="B119" s="64">
        <f>_xlfn.XLOOKUP(D119,'Wall Volumes'!$P$8:$P$135,'Wall Volumes'!$D$8:$D$135)</f>
        <v>0</v>
      </c>
      <c r="D119" s="64" t="s">
        <v>472</v>
      </c>
      <c r="E119" s="64">
        <f t="shared" si="2"/>
        <v>0</v>
      </c>
      <c r="F119" s="159" t="s">
        <v>38</v>
      </c>
      <c r="L119"/>
    </row>
    <row r="120" spans="1:12">
      <c r="A120" s="64" t="s">
        <v>1315</v>
      </c>
      <c r="B120" s="64">
        <f>_xlfn.XLOOKUP(D120,'Wall Volumes'!$P$8:$P$135,'Wall Volumes'!$D$8:$D$135)</f>
        <v>0</v>
      </c>
      <c r="D120" s="64" t="s">
        <v>474</v>
      </c>
      <c r="E120" s="64">
        <f t="shared" si="2"/>
        <v>0</v>
      </c>
      <c r="F120" s="159" t="s">
        <v>38</v>
      </c>
      <c r="L120"/>
    </row>
    <row r="121" spans="1:12">
      <c r="A121" s="64" t="s">
        <v>1315</v>
      </c>
      <c r="B121" s="64">
        <f>_xlfn.XLOOKUP(D121,'Wall Volumes'!$P$8:$P$135,'Wall Volumes'!$D$8:$D$135)</f>
        <v>0</v>
      </c>
      <c r="D121" s="64" t="s">
        <v>476</v>
      </c>
      <c r="E121" s="64">
        <f t="shared" si="2"/>
        <v>0</v>
      </c>
      <c r="F121" s="159" t="s">
        <v>38</v>
      </c>
      <c r="L121"/>
    </row>
    <row r="122" spans="1:12">
      <c r="A122" s="64" t="s">
        <v>1315</v>
      </c>
      <c r="B122" s="64">
        <f>_xlfn.XLOOKUP(D122,'Wall Volumes'!$P$8:$P$135,'Wall Volumes'!$D$8:$D$135)</f>
        <v>0</v>
      </c>
      <c r="D122" s="64" t="s">
        <v>478</v>
      </c>
      <c r="E122" s="64">
        <f t="shared" si="2"/>
        <v>0</v>
      </c>
      <c r="F122" s="159" t="s">
        <v>38</v>
      </c>
      <c r="L122"/>
    </row>
    <row r="123" spans="1:12">
      <c r="A123" s="64" t="s">
        <v>1315</v>
      </c>
      <c r="B123" s="64">
        <f>_xlfn.XLOOKUP(D123,'Wall Volumes'!$P$8:$P$135,'Wall Volumes'!$D$8:$D$135)</f>
        <v>0</v>
      </c>
      <c r="D123" s="64" t="s">
        <v>481</v>
      </c>
      <c r="E123" s="64">
        <f t="shared" si="2"/>
        <v>0</v>
      </c>
      <c r="F123" s="159" t="s">
        <v>38</v>
      </c>
      <c r="L123"/>
    </row>
    <row r="124" spans="1:12">
      <c r="A124" s="64" t="s">
        <v>1315</v>
      </c>
      <c r="B124" s="64">
        <f>_xlfn.XLOOKUP(D124,'Wall Volumes'!$P$8:$P$135,'Wall Volumes'!$D$8:$D$135)</f>
        <v>0</v>
      </c>
      <c r="D124" s="64" t="s">
        <v>483</v>
      </c>
      <c r="E124" s="64">
        <f t="shared" si="2"/>
        <v>0</v>
      </c>
      <c r="F124" s="159" t="s">
        <v>38</v>
      </c>
      <c r="L124"/>
    </row>
    <row r="125" spans="1:12">
      <c r="A125" s="161" t="s">
        <v>1315</v>
      </c>
      <c r="B125" s="161">
        <f>_xlfn.XLOOKUP(D125,'Wall Volumes'!$P$8:$P$135,'Wall Volumes'!$E$8:$E$135)</f>
        <v>0</v>
      </c>
      <c r="C125" s="161"/>
      <c r="D125" s="161" t="s">
        <v>61</v>
      </c>
      <c r="E125" s="161">
        <f t="shared" si="2"/>
        <v>0</v>
      </c>
      <c r="F125" s="162">
        <v>10014</v>
      </c>
      <c r="G125" s="163"/>
      <c r="I125" s="161"/>
      <c r="J125" s="161" t="s">
        <v>1316</v>
      </c>
      <c r="L125"/>
    </row>
    <row r="126" spans="1:12">
      <c r="A126" s="64" t="s">
        <v>1315</v>
      </c>
      <c r="B126" s="64">
        <f>_xlfn.XLOOKUP(D126,'Wall Volumes'!$P$8:$P$135,'Wall Volumes'!$E$8:$E$135)</f>
        <v>0</v>
      </c>
      <c r="D126" s="64" t="s">
        <v>66</v>
      </c>
      <c r="E126" s="64">
        <f t="shared" si="2"/>
        <v>0</v>
      </c>
      <c r="F126" s="159">
        <v>10014</v>
      </c>
      <c r="L126"/>
    </row>
    <row r="127" spans="1:12">
      <c r="A127" s="64" t="s">
        <v>1315</v>
      </c>
      <c r="B127" s="64">
        <f>_xlfn.XLOOKUP(D127,'Wall Volumes'!$P$8:$P$135,'Wall Volumes'!$E$8:$E$135)</f>
        <v>0</v>
      </c>
      <c r="D127" s="64" t="s">
        <v>71</v>
      </c>
      <c r="E127" s="64">
        <f t="shared" si="2"/>
        <v>0</v>
      </c>
      <c r="F127" s="159">
        <v>10014</v>
      </c>
      <c r="L127"/>
    </row>
    <row r="128" spans="1:12">
      <c r="A128" s="64" t="s">
        <v>1315</v>
      </c>
      <c r="B128" s="64">
        <f>_xlfn.XLOOKUP(D128,'Wall Volumes'!$P$8:$P$135,'Wall Volumes'!$E$8:$E$135)</f>
        <v>0</v>
      </c>
      <c r="D128" s="64" t="s">
        <v>76</v>
      </c>
      <c r="E128" s="64">
        <f t="shared" si="2"/>
        <v>0</v>
      </c>
      <c r="F128" s="159">
        <v>10014</v>
      </c>
      <c r="L128"/>
    </row>
    <row r="129" spans="1:12">
      <c r="A129" s="64" t="s">
        <v>1315</v>
      </c>
      <c r="B129" s="64">
        <f>_xlfn.XLOOKUP(D129,'Wall Volumes'!$P$8:$P$135,'Wall Volumes'!$E$8:$E$135)</f>
        <v>0</v>
      </c>
      <c r="D129" s="64" t="s">
        <v>81</v>
      </c>
      <c r="E129" s="64">
        <f t="shared" si="2"/>
        <v>0</v>
      </c>
      <c r="F129" s="159">
        <v>10014</v>
      </c>
      <c r="L129"/>
    </row>
    <row r="130" spans="1:12">
      <c r="A130" s="64" t="s">
        <v>1315</v>
      </c>
      <c r="B130" s="64">
        <f>_xlfn.XLOOKUP(D130,'Wall Volumes'!$P$8:$P$135,'Wall Volumes'!$E$8:$E$135)</f>
        <v>0</v>
      </c>
      <c r="D130" s="64" t="s">
        <v>86</v>
      </c>
      <c r="E130" s="64">
        <f t="shared" si="2"/>
        <v>0</v>
      </c>
      <c r="F130" s="159">
        <v>10014</v>
      </c>
      <c r="L130"/>
    </row>
    <row r="131" spans="1:12">
      <c r="A131" s="64" t="s">
        <v>1315</v>
      </c>
      <c r="B131" s="64">
        <f>_xlfn.XLOOKUP(D131,'Wall Volumes'!$P$8:$P$135,'Wall Volumes'!$E$8:$E$135)</f>
        <v>0</v>
      </c>
      <c r="D131" s="64" t="s">
        <v>91</v>
      </c>
      <c r="E131" s="64">
        <f t="shared" si="2"/>
        <v>0</v>
      </c>
      <c r="F131" s="159">
        <v>10014</v>
      </c>
      <c r="L131"/>
    </row>
    <row r="132" spans="1:12">
      <c r="A132" s="64" t="s">
        <v>1315</v>
      </c>
      <c r="B132" s="64">
        <f>_xlfn.XLOOKUP(D132,'Wall Volumes'!$P$8:$P$135,'Wall Volumes'!$E$8:$E$135)</f>
        <v>0</v>
      </c>
      <c r="D132" s="64" t="s">
        <v>96</v>
      </c>
      <c r="E132" s="64">
        <f t="shared" si="2"/>
        <v>0</v>
      </c>
      <c r="F132" s="159">
        <v>10014</v>
      </c>
      <c r="L132"/>
    </row>
    <row r="133" spans="1:12">
      <c r="A133" s="64" t="s">
        <v>1315</v>
      </c>
      <c r="B133" s="64">
        <f>_xlfn.XLOOKUP(D133,'Wall Volumes'!$P$8:$P$135,'Wall Volumes'!$E$8:$E$135)</f>
        <v>0</v>
      </c>
      <c r="D133" s="64" t="s">
        <v>100</v>
      </c>
      <c r="E133" s="64">
        <f t="shared" si="2"/>
        <v>0</v>
      </c>
      <c r="F133" s="159">
        <v>10014</v>
      </c>
      <c r="L133"/>
    </row>
    <row r="134" spans="1:12">
      <c r="A134" s="64" t="s">
        <v>1315</v>
      </c>
      <c r="B134" s="64">
        <f>_xlfn.XLOOKUP(D134,'Wall Volumes'!$P$8:$P$135,'Wall Volumes'!$E$8:$E$135)</f>
        <v>0</v>
      </c>
      <c r="D134" s="64" t="s">
        <v>105</v>
      </c>
      <c r="E134" s="64">
        <f t="shared" si="2"/>
        <v>0</v>
      </c>
      <c r="F134" s="159">
        <v>10014</v>
      </c>
      <c r="L134"/>
    </row>
    <row r="135" spans="1:12">
      <c r="A135" s="64" t="s">
        <v>1315</v>
      </c>
      <c r="B135" s="64">
        <f>_xlfn.XLOOKUP(D135,'Wall Volumes'!$P$8:$P$135,'Wall Volumes'!$E$8:$E$135)</f>
        <v>0</v>
      </c>
      <c r="D135" s="64" t="s">
        <v>110</v>
      </c>
      <c r="E135" s="64">
        <f t="shared" si="2"/>
        <v>0</v>
      </c>
      <c r="F135" s="159">
        <v>10014</v>
      </c>
      <c r="L135"/>
    </row>
    <row r="136" spans="1:12">
      <c r="A136" s="64" t="s">
        <v>1315</v>
      </c>
      <c r="B136" s="64">
        <f>_xlfn.XLOOKUP(D136,'Wall Volumes'!$P$8:$P$135,'Wall Volumes'!$E$8:$E$135)</f>
        <v>0</v>
      </c>
      <c r="D136" s="64" t="s">
        <v>115</v>
      </c>
      <c r="E136" s="64">
        <f t="shared" si="2"/>
        <v>0</v>
      </c>
      <c r="F136" s="159">
        <v>10014</v>
      </c>
      <c r="L136"/>
    </row>
    <row r="137" spans="1:12">
      <c r="A137" s="64" t="s">
        <v>1315</v>
      </c>
      <c r="B137" s="64">
        <f>_xlfn.XLOOKUP(D137,'Wall Volumes'!$P$8:$P$135,'Wall Volumes'!$E$8:$E$135)</f>
        <v>0</v>
      </c>
      <c r="D137" s="64" t="s">
        <v>120</v>
      </c>
      <c r="E137" s="64">
        <f t="shared" si="2"/>
        <v>0</v>
      </c>
      <c r="F137" s="159">
        <v>10014</v>
      </c>
      <c r="L137"/>
    </row>
    <row r="138" spans="1:12">
      <c r="A138" s="64" t="s">
        <v>1315</v>
      </c>
      <c r="B138" s="64">
        <f>_xlfn.XLOOKUP(D138,'Wall Volumes'!$P$8:$P$135,'Wall Volumes'!$E$8:$E$135)</f>
        <v>0</v>
      </c>
      <c r="D138" s="64" t="s">
        <v>125</v>
      </c>
      <c r="E138" s="64">
        <f t="shared" si="2"/>
        <v>0</v>
      </c>
      <c r="F138" s="159">
        <v>10014</v>
      </c>
      <c r="L138"/>
    </row>
    <row r="139" spans="1:12">
      <c r="A139" s="64" t="s">
        <v>1315</v>
      </c>
      <c r="B139" s="64">
        <f>_xlfn.XLOOKUP(D139,'Wall Volumes'!$P$8:$P$135,'Wall Volumes'!$E$8:$E$135)</f>
        <v>0</v>
      </c>
      <c r="D139" s="64" t="s">
        <v>129</v>
      </c>
      <c r="E139" s="64">
        <f t="shared" si="2"/>
        <v>0</v>
      </c>
      <c r="F139" s="159">
        <v>10014</v>
      </c>
      <c r="L139"/>
    </row>
    <row r="140" spans="1:12">
      <c r="A140" s="64" t="s">
        <v>1315</v>
      </c>
      <c r="B140" s="64">
        <f>_xlfn.XLOOKUP(D140,'Wall Volumes'!$P$8:$P$135,'Wall Volumes'!$E$8:$E$135)</f>
        <v>0</v>
      </c>
      <c r="D140" s="64" t="s">
        <v>134</v>
      </c>
      <c r="E140" s="64">
        <f t="shared" si="2"/>
        <v>0</v>
      </c>
      <c r="F140" s="159">
        <v>10014</v>
      </c>
      <c r="L140"/>
    </row>
    <row r="141" spans="1:12">
      <c r="A141" s="64" t="s">
        <v>1315</v>
      </c>
      <c r="B141" s="64">
        <f>_xlfn.XLOOKUP(D141,'Wall Volumes'!$P$8:$P$135,'Wall Volumes'!$E$8:$E$135)</f>
        <v>0</v>
      </c>
      <c r="D141" s="64" t="s">
        <v>139</v>
      </c>
      <c r="E141" s="64">
        <f t="shared" si="2"/>
        <v>0</v>
      </c>
      <c r="F141" s="159">
        <v>10014</v>
      </c>
      <c r="L141"/>
    </row>
    <row r="142" spans="1:12">
      <c r="A142" s="64" t="s">
        <v>1315</v>
      </c>
      <c r="B142" s="64">
        <f>_xlfn.XLOOKUP(D142,'Wall Volumes'!$P$8:$P$135,'Wall Volumes'!$E$8:$E$135)</f>
        <v>0</v>
      </c>
      <c r="D142" s="64" t="s">
        <v>144</v>
      </c>
      <c r="E142" s="64">
        <f t="shared" si="2"/>
        <v>0</v>
      </c>
      <c r="F142" s="159">
        <v>10014</v>
      </c>
      <c r="L142"/>
    </row>
    <row r="143" spans="1:12">
      <c r="A143" s="64" t="s">
        <v>1315</v>
      </c>
      <c r="B143" s="64">
        <f>_xlfn.XLOOKUP(D143,'Wall Volumes'!$P$8:$P$135,'Wall Volumes'!$E$8:$E$135)</f>
        <v>0</v>
      </c>
      <c r="D143" s="64" t="s">
        <v>149</v>
      </c>
      <c r="E143" s="64">
        <f t="shared" si="2"/>
        <v>0</v>
      </c>
      <c r="F143" s="159">
        <v>10014</v>
      </c>
      <c r="L143"/>
    </row>
    <row r="144" spans="1:12">
      <c r="A144" s="64" t="s">
        <v>1315</v>
      </c>
      <c r="B144" s="64">
        <f>_xlfn.XLOOKUP(D144,'Wall Volumes'!$P$8:$P$135,'Wall Volumes'!$E$8:$E$135)</f>
        <v>0</v>
      </c>
      <c r="D144" s="64" t="s">
        <v>154</v>
      </c>
      <c r="E144" s="64">
        <f t="shared" si="2"/>
        <v>0</v>
      </c>
      <c r="F144" s="159">
        <v>10014</v>
      </c>
      <c r="L144"/>
    </row>
    <row r="145" spans="1:12">
      <c r="A145" s="64" t="s">
        <v>1315</v>
      </c>
      <c r="B145" s="64">
        <f>_xlfn.XLOOKUP(D145,'Wall Volumes'!$P$8:$P$135,'Wall Volumes'!$E$8:$E$135)</f>
        <v>0</v>
      </c>
      <c r="D145" s="64" t="s">
        <v>159</v>
      </c>
      <c r="E145" s="64">
        <f t="shared" si="2"/>
        <v>0</v>
      </c>
      <c r="F145" s="159">
        <v>10014</v>
      </c>
      <c r="L145"/>
    </row>
    <row r="146" spans="1:12">
      <c r="A146" s="64" t="s">
        <v>1315</v>
      </c>
      <c r="B146" s="64">
        <f>_xlfn.XLOOKUP(D146,'Wall Volumes'!$P$8:$P$135,'Wall Volumes'!$E$8:$E$135)</f>
        <v>0</v>
      </c>
      <c r="D146" s="64" t="s">
        <v>164</v>
      </c>
      <c r="E146" s="64">
        <f t="shared" si="2"/>
        <v>0</v>
      </c>
      <c r="F146" s="159">
        <v>10014</v>
      </c>
      <c r="L146"/>
    </row>
    <row r="147" spans="1:12">
      <c r="A147" s="64" t="s">
        <v>1315</v>
      </c>
      <c r="B147" s="64">
        <f>_xlfn.XLOOKUP(D147,'Wall Volumes'!$P$8:$P$135,'Wall Volumes'!$E$8:$E$135)</f>
        <v>0</v>
      </c>
      <c r="D147" s="64" t="s">
        <v>168</v>
      </c>
      <c r="E147" s="64">
        <f t="shared" si="2"/>
        <v>0</v>
      </c>
      <c r="F147" s="159">
        <v>10014</v>
      </c>
      <c r="L147"/>
    </row>
    <row r="148" spans="1:12">
      <c r="A148" s="64" t="s">
        <v>1315</v>
      </c>
      <c r="B148" s="64">
        <f>_xlfn.XLOOKUP(D148,'Wall Volumes'!$P$8:$P$135,'Wall Volumes'!$E$8:$E$135)</f>
        <v>0</v>
      </c>
      <c r="D148" s="64" t="s">
        <v>173</v>
      </c>
      <c r="E148" s="64">
        <f t="shared" si="2"/>
        <v>0</v>
      </c>
      <c r="F148" s="159">
        <v>10014</v>
      </c>
      <c r="L148"/>
    </row>
    <row r="149" spans="1:12">
      <c r="A149" s="64" t="s">
        <v>1315</v>
      </c>
      <c r="B149" s="64">
        <f>_xlfn.XLOOKUP(D149,'Wall Volumes'!$P$8:$P$135,'Wall Volumes'!$E$8:$E$135)</f>
        <v>0</v>
      </c>
      <c r="D149" s="64" t="s">
        <v>178</v>
      </c>
      <c r="E149" s="64">
        <f t="shared" si="2"/>
        <v>0</v>
      </c>
      <c r="F149" s="159">
        <v>10014</v>
      </c>
      <c r="L149"/>
    </row>
    <row r="150" spans="1:12">
      <c r="A150" s="64" t="s">
        <v>1315</v>
      </c>
      <c r="B150" s="64">
        <f>_xlfn.XLOOKUP(D150,'Wall Volumes'!$P$8:$P$135,'Wall Volumes'!$E$8:$E$135)</f>
        <v>0</v>
      </c>
      <c r="D150" s="64" t="s">
        <v>183</v>
      </c>
      <c r="E150" s="64">
        <f t="shared" si="2"/>
        <v>0</v>
      </c>
      <c r="F150" s="159">
        <v>10014</v>
      </c>
      <c r="L150"/>
    </row>
    <row r="151" spans="1:12">
      <c r="A151" s="64" t="s">
        <v>1315</v>
      </c>
      <c r="B151" s="64">
        <f>_xlfn.XLOOKUP(D151,'Wall Volumes'!$P$8:$P$135,'Wall Volumes'!$E$8:$E$135)</f>
        <v>0</v>
      </c>
      <c r="D151" s="64" t="s">
        <v>188</v>
      </c>
      <c r="E151" s="64">
        <f t="shared" si="2"/>
        <v>0</v>
      </c>
      <c r="F151" s="159">
        <v>10014</v>
      </c>
      <c r="L151"/>
    </row>
    <row r="152" spans="1:12">
      <c r="A152" s="64" t="s">
        <v>1315</v>
      </c>
      <c r="B152" s="64">
        <f>_xlfn.XLOOKUP(D152,'Wall Volumes'!$P$8:$P$135,'Wall Volumes'!$E$8:$E$135)</f>
        <v>0</v>
      </c>
      <c r="D152" s="64" t="s">
        <v>193</v>
      </c>
      <c r="E152" s="64">
        <f t="shared" si="2"/>
        <v>0</v>
      </c>
      <c r="F152" s="159">
        <v>10014</v>
      </c>
      <c r="L152"/>
    </row>
    <row r="153" spans="1:12">
      <c r="A153" s="64" t="s">
        <v>1315</v>
      </c>
      <c r="B153" s="64">
        <f>_xlfn.XLOOKUP(D153,'Wall Volumes'!$P$8:$P$135,'Wall Volumes'!$E$8:$E$135)</f>
        <v>0</v>
      </c>
      <c r="D153" s="64" t="s">
        <v>198</v>
      </c>
      <c r="E153" s="64">
        <f t="shared" si="2"/>
        <v>0</v>
      </c>
      <c r="F153" s="159">
        <v>10014</v>
      </c>
      <c r="L153"/>
    </row>
    <row r="154" spans="1:12">
      <c r="A154" s="64" t="s">
        <v>1315</v>
      </c>
      <c r="B154" s="64">
        <f>_xlfn.XLOOKUP(D154,'Wall Volumes'!$P$8:$P$135,'Wall Volumes'!$E$8:$E$135)</f>
        <v>0</v>
      </c>
      <c r="D154" s="64" t="s">
        <v>203</v>
      </c>
      <c r="E154" s="64">
        <f t="shared" si="2"/>
        <v>0</v>
      </c>
      <c r="F154" s="159">
        <v>10014</v>
      </c>
      <c r="L154"/>
    </row>
    <row r="155" spans="1:12">
      <c r="A155" s="64" t="s">
        <v>1315</v>
      </c>
      <c r="B155" s="64">
        <f>_xlfn.XLOOKUP(D155,'Wall Volumes'!$P$8:$P$135,'Wall Volumes'!$E$8:$E$135)</f>
        <v>0</v>
      </c>
      <c r="D155" s="64" t="s">
        <v>208</v>
      </c>
      <c r="E155" s="64">
        <f t="shared" si="2"/>
        <v>0</v>
      </c>
      <c r="F155" s="159">
        <v>10014</v>
      </c>
      <c r="L155"/>
    </row>
    <row r="156" spans="1:12">
      <c r="A156" s="64" t="s">
        <v>1315</v>
      </c>
      <c r="B156" s="64">
        <f>_xlfn.XLOOKUP(D156,'Wall Volumes'!$P$8:$P$135,'Wall Volumes'!$E$8:$E$135)</f>
        <v>0</v>
      </c>
      <c r="D156" s="64" t="s">
        <v>213</v>
      </c>
      <c r="E156" s="64">
        <f t="shared" si="2"/>
        <v>0</v>
      </c>
      <c r="F156" s="159">
        <v>10014</v>
      </c>
      <c r="L156"/>
    </row>
    <row r="157" spans="1:12">
      <c r="A157" s="64" t="s">
        <v>1315</v>
      </c>
      <c r="B157" s="64">
        <f>_xlfn.XLOOKUP(D157,'Wall Volumes'!$P$8:$P$135,'Wall Volumes'!$E$8:$E$135)</f>
        <v>0</v>
      </c>
      <c r="D157" s="64" t="s">
        <v>218</v>
      </c>
      <c r="E157" s="64">
        <f t="shared" si="2"/>
        <v>0</v>
      </c>
      <c r="F157" s="159">
        <v>10014</v>
      </c>
      <c r="L157"/>
    </row>
    <row r="158" spans="1:12">
      <c r="A158" s="64" t="s">
        <v>1315</v>
      </c>
      <c r="B158" s="64">
        <f>_xlfn.XLOOKUP(D158,'Wall Volumes'!$P$8:$P$135,'Wall Volumes'!$E$8:$E$135)</f>
        <v>0</v>
      </c>
      <c r="D158" s="64" t="s">
        <v>223</v>
      </c>
      <c r="E158" s="64">
        <f t="shared" si="2"/>
        <v>0</v>
      </c>
      <c r="F158" s="159">
        <v>10014</v>
      </c>
      <c r="L158"/>
    </row>
    <row r="159" spans="1:12">
      <c r="A159" s="64" t="s">
        <v>1315</v>
      </c>
      <c r="B159" s="64">
        <f>_xlfn.XLOOKUP(D159,'Wall Volumes'!$P$8:$P$135,'Wall Volumes'!$E$8:$E$135)</f>
        <v>0</v>
      </c>
      <c r="D159" s="64" t="s">
        <v>228</v>
      </c>
      <c r="E159" s="64">
        <f t="shared" si="2"/>
        <v>0</v>
      </c>
      <c r="F159" s="159">
        <v>10014</v>
      </c>
      <c r="L159"/>
    </row>
    <row r="160" spans="1:12">
      <c r="A160" s="64" t="s">
        <v>1315</v>
      </c>
      <c r="B160" s="64">
        <f>_xlfn.XLOOKUP(D160,'Wall Volumes'!$P$8:$P$135,'Wall Volumes'!$E$8:$E$135)</f>
        <v>0</v>
      </c>
      <c r="D160" s="64" t="s">
        <v>233</v>
      </c>
      <c r="E160" s="64">
        <f t="shared" si="2"/>
        <v>0</v>
      </c>
      <c r="F160" s="159">
        <v>10014</v>
      </c>
      <c r="L160"/>
    </row>
    <row r="161" spans="1:12">
      <c r="A161" s="64" t="s">
        <v>1315</v>
      </c>
      <c r="B161" s="64">
        <f>_xlfn.XLOOKUP(D161,'Wall Volumes'!$P$8:$P$135,'Wall Volumes'!$E$8:$E$135)</f>
        <v>0</v>
      </c>
      <c r="D161" s="64" t="s">
        <v>238</v>
      </c>
      <c r="E161" s="64">
        <f t="shared" si="2"/>
        <v>0</v>
      </c>
      <c r="F161" s="159">
        <v>10014</v>
      </c>
      <c r="L161"/>
    </row>
    <row r="162" spans="1:12">
      <c r="A162" s="64" t="s">
        <v>1315</v>
      </c>
      <c r="B162" s="64">
        <f>_xlfn.XLOOKUP(D162,'Wall Volumes'!$P$8:$P$135,'Wall Volumes'!$E$8:$E$135)</f>
        <v>0</v>
      </c>
      <c r="D162" s="64" t="s">
        <v>243</v>
      </c>
      <c r="E162" s="64">
        <f t="shared" si="2"/>
        <v>0</v>
      </c>
      <c r="F162" s="159">
        <v>10014</v>
      </c>
      <c r="L162"/>
    </row>
    <row r="163" spans="1:12">
      <c r="A163" s="64" t="s">
        <v>1315</v>
      </c>
      <c r="B163" s="64">
        <f>_xlfn.XLOOKUP(D163,'Wall Volumes'!$P$8:$P$135,'Wall Volumes'!$E$8:$E$135)</f>
        <v>0</v>
      </c>
      <c r="D163" s="64" t="s">
        <v>248</v>
      </c>
      <c r="E163" s="64">
        <f t="shared" si="2"/>
        <v>0</v>
      </c>
      <c r="F163" s="159">
        <v>10014</v>
      </c>
      <c r="L163"/>
    </row>
    <row r="164" spans="1:12">
      <c r="A164" s="64" t="s">
        <v>1315</v>
      </c>
      <c r="B164" s="64">
        <f>_xlfn.XLOOKUP(D164,'Wall Volumes'!$P$8:$P$135,'Wall Volumes'!$E$8:$E$135)</f>
        <v>0</v>
      </c>
      <c r="D164" s="64" t="s">
        <v>253</v>
      </c>
      <c r="E164" s="64">
        <f t="shared" si="2"/>
        <v>0</v>
      </c>
      <c r="F164" s="159">
        <v>10014</v>
      </c>
      <c r="L164"/>
    </row>
    <row r="165" spans="1:12">
      <c r="A165" s="64" t="s">
        <v>1315</v>
      </c>
      <c r="B165" s="64">
        <f>_xlfn.XLOOKUP(D165,'Wall Volumes'!$P$8:$P$135,'Wall Volumes'!$E$8:$E$135)</f>
        <v>0</v>
      </c>
      <c r="D165" s="64" t="s">
        <v>258</v>
      </c>
      <c r="E165" s="64">
        <f t="shared" si="2"/>
        <v>0</v>
      </c>
      <c r="F165" s="159">
        <v>10014</v>
      </c>
      <c r="L165"/>
    </row>
    <row r="166" spans="1:12">
      <c r="A166" s="64" t="s">
        <v>1315</v>
      </c>
      <c r="B166" s="64">
        <f>_xlfn.XLOOKUP(D166,'Wall Volumes'!$P$8:$P$135,'Wall Volumes'!$E$8:$E$135)</f>
        <v>0</v>
      </c>
      <c r="D166" s="64" t="s">
        <v>263</v>
      </c>
      <c r="E166" s="64">
        <f t="shared" si="2"/>
        <v>0</v>
      </c>
      <c r="F166" s="159">
        <v>10014</v>
      </c>
      <c r="L166"/>
    </row>
    <row r="167" spans="1:12">
      <c r="A167" s="64" t="s">
        <v>1315</v>
      </c>
      <c r="B167" s="64">
        <f>_xlfn.XLOOKUP(D167,'Wall Volumes'!$P$8:$P$135,'Wall Volumes'!$E$8:$E$135)</f>
        <v>0</v>
      </c>
      <c r="D167" s="64" t="s">
        <v>268</v>
      </c>
      <c r="E167" s="64">
        <f t="shared" si="2"/>
        <v>0</v>
      </c>
      <c r="F167" s="159">
        <v>10014</v>
      </c>
      <c r="L167"/>
    </row>
    <row r="168" spans="1:12">
      <c r="A168" s="64" t="s">
        <v>1315</v>
      </c>
      <c r="B168" s="64">
        <f>_xlfn.XLOOKUP(D168,'Wall Volumes'!$P$8:$P$135,'Wall Volumes'!$E$8:$E$135)</f>
        <v>0</v>
      </c>
      <c r="D168" s="64" t="s">
        <v>273</v>
      </c>
      <c r="E168" s="64">
        <f t="shared" si="2"/>
        <v>0</v>
      </c>
      <c r="F168" s="159">
        <v>10014</v>
      </c>
      <c r="L168"/>
    </row>
    <row r="169" spans="1:12">
      <c r="A169" s="64" t="s">
        <v>1315</v>
      </c>
      <c r="B169" s="64">
        <f>_xlfn.XLOOKUP(D169,'Wall Volumes'!$P$8:$P$135,'Wall Volumes'!$E$8:$E$135)</f>
        <v>0</v>
      </c>
      <c r="D169" s="64" t="s">
        <v>278</v>
      </c>
      <c r="E169" s="64">
        <f t="shared" si="2"/>
        <v>0</v>
      </c>
      <c r="F169" s="159">
        <v>10014</v>
      </c>
      <c r="L169"/>
    </row>
    <row r="170" spans="1:12">
      <c r="A170" s="64" t="s">
        <v>1315</v>
      </c>
      <c r="B170" s="64">
        <f>_xlfn.XLOOKUP(D170,'Wall Volumes'!$P$8:$P$135,'Wall Volumes'!$E$8:$E$135)</f>
        <v>0</v>
      </c>
      <c r="D170" s="64" t="s">
        <v>283</v>
      </c>
      <c r="E170" s="64">
        <f t="shared" ref="E170:E231" si="3">SUM(B170:C170)</f>
        <v>0</v>
      </c>
      <c r="F170" s="159">
        <v>10014</v>
      </c>
      <c r="L170"/>
    </row>
    <row r="171" spans="1:12">
      <c r="A171" s="64" t="s">
        <v>1315</v>
      </c>
      <c r="B171" s="64">
        <f>_xlfn.XLOOKUP(D171,'Wall Volumes'!$P$8:$P$135,'Wall Volumes'!$E$8:$E$135)</f>
        <v>0</v>
      </c>
      <c r="D171" s="64" t="s">
        <v>288</v>
      </c>
      <c r="E171" s="64">
        <f t="shared" si="3"/>
        <v>0</v>
      </c>
      <c r="F171" s="159">
        <v>10014</v>
      </c>
      <c r="L171"/>
    </row>
    <row r="172" spans="1:12">
      <c r="A172" s="64" t="s">
        <v>1315</v>
      </c>
      <c r="B172" s="64">
        <f>_xlfn.XLOOKUP(D172,'Wall Volumes'!$P$8:$P$135,'Wall Volumes'!$E$8:$E$135)</f>
        <v>0</v>
      </c>
      <c r="D172" s="64" t="s">
        <v>293</v>
      </c>
      <c r="E172" s="64">
        <f t="shared" si="3"/>
        <v>0</v>
      </c>
      <c r="F172" s="159">
        <v>10014</v>
      </c>
      <c r="L172"/>
    </row>
    <row r="173" spans="1:12">
      <c r="A173" s="64" t="s">
        <v>1315</v>
      </c>
      <c r="B173" s="64">
        <f>_xlfn.XLOOKUP(D173,'Wall Volumes'!$P$8:$P$135,'Wall Volumes'!$E$8:$E$135)</f>
        <v>0</v>
      </c>
      <c r="D173" s="64" t="s">
        <v>298</v>
      </c>
      <c r="E173" s="64">
        <f t="shared" si="3"/>
        <v>0</v>
      </c>
      <c r="F173" s="159">
        <v>10014</v>
      </c>
      <c r="L173"/>
    </row>
    <row r="174" spans="1:12">
      <c r="A174" s="64" t="s">
        <v>1315</v>
      </c>
      <c r="B174" s="64">
        <f>_xlfn.XLOOKUP(D174,'Wall Volumes'!$P$8:$P$135,'Wall Volumes'!$E$8:$E$135)</f>
        <v>0</v>
      </c>
      <c r="D174" s="64" t="s">
        <v>303</v>
      </c>
      <c r="E174" s="64">
        <f t="shared" si="3"/>
        <v>0</v>
      </c>
      <c r="F174" s="159">
        <v>10014</v>
      </c>
      <c r="L174"/>
    </row>
    <row r="175" spans="1:12">
      <c r="A175" s="64" t="s">
        <v>1315</v>
      </c>
      <c r="B175" s="64">
        <f>_xlfn.XLOOKUP(D175,'Wall Volumes'!$P$8:$P$135,'Wall Volumes'!$E$8:$E$135)</f>
        <v>0</v>
      </c>
      <c r="D175" s="64" t="s">
        <v>308</v>
      </c>
      <c r="E175" s="64">
        <f t="shared" si="3"/>
        <v>0</v>
      </c>
      <c r="F175" s="159">
        <v>10014</v>
      </c>
      <c r="L175"/>
    </row>
    <row r="176" spans="1:12">
      <c r="A176" s="64" t="s">
        <v>1315</v>
      </c>
      <c r="B176" s="64">
        <f>_xlfn.XLOOKUP(D176,'Wall Volumes'!$P$8:$P$135,'Wall Volumes'!$E$8:$E$135)</f>
        <v>0</v>
      </c>
      <c r="D176" s="64" t="s">
        <v>313</v>
      </c>
      <c r="E176" s="64">
        <f t="shared" si="3"/>
        <v>0</v>
      </c>
      <c r="F176" s="159">
        <v>10014</v>
      </c>
      <c r="L176"/>
    </row>
    <row r="177" spans="1:12">
      <c r="A177" s="64" t="s">
        <v>1315</v>
      </c>
      <c r="B177" s="64">
        <f>_xlfn.XLOOKUP(D177,'Wall Volumes'!$P$8:$P$135,'Wall Volumes'!$E$8:$E$135)</f>
        <v>0</v>
      </c>
      <c r="D177" s="64" t="s">
        <v>318</v>
      </c>
      <c r="E177" s="64">
        <f t="shared" si="3"/>
        <v>0</v>
      </c>
      <c r="F177" s="159">
        <v>10014</v>
      </c>
      <c r="L177"/>
    </row>
    <row r="178" spans="1:12">
      <c r="A178" s="64" t="s">
        <v>1315</v>
      </c>
      <c r="B178" s="64">
        <f>_xlfn.XLOOKUP(D178,'Wall Volumes'!$P$8:$P$135,'Wall Volumes'!$E$8:$E$135)</f>
        <v>0</v>
      </c>
      <c r="D178" s="64" t="s">
        <v>323</v>
      </c>
      <c r="E178" s="64">
        <f t="shared" si="3"/>
        <v>0</v>
      </c>
      <c r="F178" s="159">
        <v>10014</v>
      </c>
      <c r="L178"/>
    </row>
    <row r="179" spans="1:12">
      <c r="A179" s="64" t="s">
        <v>1315</v>
      </c>
      <c r="B179" s="64">
        <f>_xlfn.XLOOKUP(D179,'Wall Volumes'!$P$8:$P$135,'Wall Volumes'!$E$8:$E$135)</f>
        <v>0</v>
      </c>
      <c r="D179" s="64" t="s">
        <v>328</v>
      </c>
      <c r="E179" s="64">
        <f t="shared" si="3"/>
        <v>0</v>
      </c>
      <c r="F179" s="159">
        <v>10014</v>
      </c>
      <c r="L179"/>
    </row>
    <row r="180" spans="1:12">
      <c r="A180" s="64" t="s">
        <v>1315</v>
      </c>
      <c r="B180" s="64">
        <f>_xlfn.XLOOKUP(D180,'Wall Volumes'!$P$8:$P$135,'Wall Volumes'!$E$8:$E$135)</f>
        <v>0</v>
      </c>
      <c r="D180" s="64" t="s">
        <v>333</v>
      </c>
      <c r="E180" s="64">
        <f t="shared" si="3"/>
        <v>0</v>
      </c>
      <c r="F180" s="159">
        <v>10014</v>
      </c>
      <c r="L180"/>
    </row>
    <row r="181" spans="1:12">
      <c r="A181" s="64" t="s">
        <v>1315</v>
      </c>
      <c r="B181" s="64">
        <f>_xlfn.XLOOKUP(D181,'Wall Volumes'!$P$8:$P$135,'Wall Volumes'!$E$8:$E$135)</f>
        <v>0</v>
      </c>
      <c r="D181" s="64" t="s">
        <v>338</v>
      </c>
      <c r="E181" s="64">
        <f t="shared" si="3"/>
        <v>0</v>
      </c>
      <c r="F181" s="159">
        <v>10014</v>
      </c>
      <c r="L181"/>
    </row>
    <row r="182" spans="1:12">
      <c r="A182" s="64" t="s">
        <v>1315</v>
      </c>
      <c r="B182" s="64">
        <f>_xlfn.XLOOKUP(D182,'Wall Volumes'!$P$8:$P$135,'Wall Volumes'!$E$8:$E$135)</f>
        <v>0</v>
      </c>
      <c r="D182" s="64" t="s">
        <v>343</v>
      </c>
      <c r="E182" s="64">
        <f t="shared" si="3"/>
        <v>0</v>
      </c>
      <c r="F182" s="159">
        <v>10014</v>
      </c>
      <c r="L182"/>
    </row>
    <row r="183" spans="1:12">
      <c r="A183" s="64" t="s">
        <v>1315</v>
      </c>
      <c r="B183" s="64">
        <f>_xlfn.XLOOKUP(D183,'Wall Volumes'!$P$8:$P$135,'Wall Volumes'!$E$8:$E$135)</f>
        <v>0</v>
      </c>
      <c r="D183" s="64" t="s">
        <v>348</v>
      </c>
      <c r="E183" s="64">
        <f t="shared" si="3"/>
        <v>0</v>
      </c>
      <c r="F183" s="159">
        <v>10014</v>
      </c>
      <c r="L183"/>
    </row>
    <row r="184" spans="1:12">
      <c r="A184" s="64" t="s">
        <v>1315</v>
      </c>
      <c r="B184" s="64">
        <f>_xlfn.XLOOKUP(D184,'Wall Volumes'!$P$8:$P$135,'Wall Volumes'!$E$8:$E$135)</f>
        <v>0</v>
      </c>
      <c r="D184" s="64" t="s">
        <v>353</v>
      </c>
      <c r="E184" s="64">
        <f t="shared" si="3"/>
        <v>0</v>
      </c>
      <c r="F184" s="159">
        <v>10014</v>
      </c>
      <c r="L184"/>
    </row>
    <row r="185" spans="1:12">
      <c r="A185" s="64" t="s">
        <v>1315</v>
      </c>
      <c r="B185" s="64">
        <f>_xlfn.XLOOKUP(D185,'Wall Volumes'!$P$8:$P$135,'Wall Volumes'!$E$8:$E$135)</f>
        <v>0</v>
      </c>
      <c r="D185" s="64" t="s">
        <v>358</v>
      </c>
      <c r="E185" s="64">
        <f t="shared" si="3"/>
        <v>0</v>
      </c>
      <c r="F185" s="159">
        <v>10014</v>
      </c>
      <c r="L185"/>
    </row>
    <row r="186" spans="1:12">
      <c r="A186" s="64" t="s">
        <v>1315</v>
      </c>
      <c r="B186" s="64">
        <f>_xlfn.XLOOKUP(D186,'Wall Volumes'!$P$8:$P$135,'Wall Volumes'!$E$8:$E$135)</f>
        <v>0</v>
      </c>
      <c r="D186" s="64" t="s">
        <v>362</v>
      </c>
      <c r="E186" s="64">
        <f t="shared" si="3"/>
        <v>0</v>
      </c>
      <c r="F186" s="159">
        <v>10014</v>
      </c>
      <c r="L186"/>
    </row>
    <row r="187" spans="1:12">
      <c r="A187" s="64" t="s">
        <v>1315</v>
      </c>
      <c r="B187" s="64">
        <f>_xlfn.XLOOKUP(D187,'Wall Volumes'!$P$8:$P$135,'Wall Volumes'!$E$8:$E$135)</f>
        <v>0</v>
      </c>
      <c r="D187" s="64" t="s">
        <v>368</v>
      </c>
      <c r="E187" s="64">
        <f t="shared" si="3"/>
        <v>0</v>
      </c>
      <c r="F187" s="159">
        <v>10014</v>
      </c>
      <c r="L187"/>
    </row>
    <row r="188" spans="1:12">
      <c r="A188" s="64" t="s">
        <v>1315</v>
      </c>
      <c r="B188" s="64">
        <f>_xlfn.XLOOKUP(D188,'Wall Volumes'!$P$8:$P$135,'Wall Volumes'!$E$8:$E$135)</f>
        <v>0</v>
      </c>
      <c r="D188" s="64" t="s">
        <v>373</v>
      </c>
      <c r="E188" s="64">
        <f t="shared" si="3"/>
        <v>0</v>
      </c>
      <c r="F188" s="159">
        <v>10014</v>
      </c>
      <c r="L188"/>
    </row>
    <row r="189" spans="1:12">
      <c r="A189" s="64" t="s">
        <v>1315</v>
      </c>
      <c r="B189" s="64">
        <f>_xlfn.XLOOKUP(D189,'Wall Volumes'!$P$8:$P$135,'Wall Volumes'!$E$8:$E$135)</f>
        <v>0</v>
      </c>
      <c r="D189" s="64" t="s">
        <v>379</v>
      </c>
      <c r="E189" s="64">
        <f t="shared" si="3"/>
        <v>0</v>
      </c>
      <c r="F189" s="159">
        <v>10014</v>
      </c>
      <c r="L189"/>
    </row>
    <row r="190" spans="1:12">
      <c r="A190" s="64" t="s">
        <v>1315</v>
      </c>
      <c r="B190" s="64">
        <f>_xlfn.XLOOKUP(D190,'Wall Volumes'!$P$8:$P$135,'Wall Volumes'!$E$8:$E$135)</f>
        <v>0</v>
      </c>
      <c r="D190" s="64" t="s">
        <v>383</v>
      </c>
      <c r="E190" s="64">
        <f t="shared" si="3"/>
        <v>0</v>
      </c>
      <c r="F190" s="159">
        <v>10014</v>
      </c>
      <c r="L190"/>
    </row>
    <row r="191" spans="1:12">
      <c r="A191" s="64" t="s">
        <v>1315</v>
      </c>
      <c r="B191" s="64">
        <f>_xlfn.XLOOKUP(D191,'Wall Volumes'!$P$8:$P$135,'Wall Volumes'!$E$8:$E$135)</f>
        <v>0</v>
      </c>
      <c r="D191" s="64" t="s">
        <v>389</v>
      </c>
      <c r="E191" s="64">
        <f t="shared" si="3"/>
        <v>0</v>
      </c>
      <c r="F191" s="159">
        <v>10014</v>
      </c>
      <c r="L191"/>
    </row>
    <row r="192" spans="1:12">
      <c r="A192" s="64" t="s">
        <v>1315</v>
      </c>
      <c r="B192" s="64">
        <f>_xlfn.XLOOKUP(D192,'Wall Volumes'!$P$8:$P$135,'Wall Volumes'!$E$8:$E$135)</f>
        <v>0</v>
      </c>
      <c r="D192" s="64" t="s">
        <v>391</v>
      </c>
      <c r="E192" s="64">
        <f t="shared" si="3"/>
        <v>0</v>
      </c>
      <c r="F192" s="159">
        <v>10014</v>
      </c>
      <c r="L192"/>
    </row>
    <row r="193" spans="1:12">
      <c r="A193" s="64" t="s">
        <v>1315</v>
      </c>
      <c r="B193" s="64">
        <f>_xlfn.XLOOKUP(D193,'Wall Volumes'!$P$8:$P$135,'Wall Volumes'!$E$8:$E$135)</f>
        <v>0</v>
      </c>
      <c r="D193" s="64" t="s">
        <v>394</v>
      </c>
      <c r="E193" s="64">
        <f t="shared" si="3"/>
        <v>0</v>
      </c>
      <c r="F193" s="159">
        <v>10014</v>
      </c>
      <c r="L193"/>
    </row>
    <row r="194" spans="1:12">
      <c r="A194" s="64" t="s">
        <v>1315</v>
      </c>
      <c r="B194" s="64">
        <f>_xlfn.XLOOKUP(D194,'Wall Volumes'!$P$8:$P$135,'Wall Volumes'!$E$8:$E$135)</f>
        <v>0</v>
      </c>
      <c r="D194" s="64" t="s">
        <v>396</v>
      </c>
      <c r="E194" s="64">
        <f t="shared" si="3"/>
        <v>0</v>
      </c>
      <c r="F194" s="159">
        <v>10014</v>
      </c>
      <c r="L194"/>
    </row>
    <row r="195" spans="1:12">
      <c r="A195" s="64" t="s">
        <v>1315</v>
      </c>
      <c r="B195" s="64">
        <f>_xlfn.XLOOKUP(D195,'Wall Volumes'!$P$8:$P$135,'Wall Volumes'!$E$8:$E$135)</f>
        <v>0</v>
      </c>
      <c r="D195" s="64" t="s">
        <v>399</v>
      </c>
      <c r="E195" s="64">
        <f t="shared" si="3"/>
        <v>0</v>
      </c>
      <c r="F195" s="159">
        <v>10014</v>
      </c>
      <c r="L195"/>
    </row>
    <row r="196" spans="1:12">
      <c r="A196" s="64" t="s">
        <v>1315</v>
      </c>
      <c r="B196" s="64">
        <f>_xlfn.XLOOKUP(D196,'Wall Volumes'!$P$8:$P$135,'Wall Volumes'!$E$8:$E$135)</f>
        <v>0</v>
      </c>
      <c r="D196" s="64" t="s">
        <v>401</v>
      </c>
      <c r="E196" s="64">
        <f t="shared" si="3"/>
        <v>0</v>
      </c>
      <c r="F196" s="159">
        <v>10014</v>
      </c>
      <c r="L196"/>
    </row>
    <row r="197" spans="1:12">
      <c r="A197" s="64" t="s">
        <v>1315</v>
      </c>
      <c r="B197" s="64">
        <f>_xlfn.XLOOKUP(D197,'Wall Volumes'!$P$8:$P$135,'Wall Volumes'!$E$8:$E$135)</f>
        <v>0</v>
      </c>
      <c r="D197" s="64" t="s">
        <v>404</v>
      </c>
      <c r="E197" s="64">
        <f t="shared" si="3"/>
        <v>0</v>
      </c>
      <c r="F197" s="159">
        <v>10014</v>
      </c>
      <c r="L197"/>
    </row>
    <row r="198" spans="1:12">
      <c r="A198" s="64" t="s">
        <v>1315</v>
      </c>
      <c r="B198" s="64">
        <f>_xlfn.XLOOKUP(D198,'Wall Volumes'!$P$8:$P$135,'Wall Volumes'!$E$8:$E$135)</f>
        <v>0</v>
      </c>
      <c r="D198" s="64" t="s">
        <v>406</v>
      </c>
      <c r="E198" s="64">
        <f t="shared" si="3"/>
        <v>0</v>
      </c>
      <c r="F198" s="159">
        <v>10014</v>
      </c>
      <c r="L198"/>
    </row>
    <row r="199" spans="1:12">
      <c r="A199" s="64" t="s">
        <v>1315</v>
      </c>
      <c r="B199" s="64">
        <f>_xlfn.XLOOKUP(D199,'Wall Volumes'!$P$8:$P$135,'Wall Volumes'!$E$8:$E$135)</f>
        <v>0</v>
      </c>
      <c r="D199" s="64" t="s">
        <v>409</v>
      </c>
      <c r="E199" s="64">
        <f t="shared" si="3"/>
        <v>0</v>
      </c>
      <c r="F199" s="159">
        <v>10014</v>
      </c>
      <c r="L199"/>
    </row>
    <row r="200" spans="1:12">
      <c r="A200" s="64" t="s">
        <v>1315</v>
      </c>
      <c r="B200" s="64">
        <f>_xlfn.XLOOKUP(D200,'Wall Volumes'!$P$8:$P$135,'Wall Volumes'!$E$8:$E$135)</f>
        <v>0</v>
      </c>
      <c r="D200" s="64" t="s">
        <v>411</v>
      </c>
      <c r="E200" s="64">
        <f t="shared" si="3"/>
        <v>0</v>
      </c>
      <c r="F200" s="159">
        <v>10014</v>
      </c>
      <c r="L200"/>
    </row>
    <row r="201" spans="1:12">
      <c r="A201" s="64" t="s">
        <v>1315</v>
      </c>
      <c r="B201" s="64">
        <f>_xlfn.XLOOKUP(D201,'Wall Volumes'!$P$8:$P$135,'Wall Volumes'!$E$8:$E$135)</f>
        <v>0</v>
      </c>
      <c r="D201" s="64" t="s">
        <v>414</v>
      </c>
      <c r="E201" s="64">
        <f t="shared" si="3"/>
        <v>0</v>
      </c>
      <c r="F201" s="159">
        <v>10014</v>
      </c>
      <c r="L201"/>
    </row>
    <row r="202" spans="1:12">
      <c r="A202" s="64" t="s">
        <v>1315</v>
      </c>
      <c r="B202" s="64">
        <f>_xlfn.XLOOKUP(D202,'Wall Volumes'!$P$8:$P$135,'Wall Volumes'!$E$8:$E$135)</f>
        <v>0</v>
      </c>
      <c r="D202" s="64" t="s">
        <v>416</v>
      </c>
      <c r="E202" s="64">
        <f t="shared" si="3"/>
        <v>0</v>
      </c>
      <c r="F202" s="159">
        <v>10014</v>
      </c>
      <c r="L202"/>
    </row>
    <row r="203" spans="1:12">
      <c r="A203" s="64" t="s">
        <v>1315</v>
      </c>
      <c r="B203" s="64">
        <f>_xlfn.XLOOKUP(D203,'Wall Volumes'!$P$8:$P$135,'Wall Volumes'!$E$8:$E$135)</f>
        <v>0</v>
      </c>
      <c r="D203" s="64" t="s">
        <v>419</v>
      </c>
      <c r="E203" s="64">
        <f t="shared" si="3"/>
        <v>0</v>
      </c>
      <c r="F203" s="159">
        <v>10014</v>
      </c>
      <c r="L203"/>
    </row>
    <row r="204" spans="1:12">
      <c r="A204" s="64" t="s">
        <v>1315</v>
      </c>
      <c r="B204" s="64">
        <f>_xlfn.XLOOKUP(D204,'Wall Volumes'!$P$8:$P$135,'Wall Volumes'!$E$8:$E$135)</f>
        <v>0</v>
      </c>
      <c r="D204" s="64" t="s">
        <v>421</v>
      </c>
      <c r="E204" s="64">
        <f t="shared" si="3"/>
        <v>0</v>
      </c>
      <c r="F204" s="159">
        <v>10014</v>
      </c>
      <c r="L204"/>
    </row>
    <row r="205" spans="1:12">
      <c r="A205" s="64" t="s">
        <v>1315</v>
      </c>
      <c r="B205" s="64">
        <f>_xlfn.XLOOKUP(D205,'Wall Volumes'!$P$8:$P$135,'Wall Volumes'!$E$8:$E$135)</f>
        <v>0</v>
      </c>
      <c r="D205" s="64" t="s">
        <v>422</v>
      </c>
      <c r="E205" s="64">
        <f t="shared" si="3"/>
        <v>0</v>
      </c>
      <c r="F205" s="159">
        <v>10014</v>
      </c>
      <c r="L205"/>
    </row>
    <row r="206" spans="1:12">
      <c r="A206" s="64" t="s">
        <v>1315</v>
      </c>
      <c r="B206" s="64">
        <f>_xlfn.XLOOKUP(D206,'Wall Volumes'!$P$8:$P$135,'Wall Volumes'!$E$8:$E$135)</f>
        <v>0</v>
      </c>
      <c r="D206" s="64" t="s">
        <v>423</v>
      </c>
      <c r="E206" s="64">
        <f t="shared" si="3"/>
        <v>0</v>
      </c>
      <c r="F206" s="159">
        <v>10014</v>
      </c>
      <c r="L206"/>
    </row>
    <row r="207" spans="1:12">
      <c r="A207" s="64" t="s">
        <v>1315</v>
      </c>
      <c r="B207" s="64">
        <f>_xlfn.XLOOKUP(D207,'Wall Volumes'!$P$8:$P$135,'Wall Volumes'!$E$8:$E$135)</f>
        <v>0</v>
      </c>
      <c r="D207" s="64" t="s">
        <v>424</v>
      </c>
      <c r="E207" s="64">
        <f t="shared" si="3"/>
        <v>0</v>
      </c>
      <c r="F207" s="159">
        <v>10014</v>
      </c>
      <c r="L207"/>
    </row>
    <row r="208" spans="1:12">
      <c r="A208" s="64" t="s">
        <v>1315</v>
      </c>
      <c r="B208" s="64">
        <f>_xlfn.XLOOKUP(D208,'Wall Volumes'!$P$8:$P$135,'Wall Volumes'!$E$8:$E$135)</f>
        <v>0</v>
      </c>
      <c r="D208" s="64" t="s">
        <v>425</v>
      </c>
      <c r="E208" s="64">
        <f t="shared" si="3"/>
        <v>0</v>
      </c>
      <c r="F208" s="159">
        <v>10014</v>
      </c>
      <c r="L208"/>
    </row>
    <row r="209" spans="1:12">
      <c r="A209" s="64" t="s">
        <v>1315</v>
      </c>
      <c r="B209" s="64">
        <f>_xlfn.XLOOKUP(D209,'Wall Volumes'!$P$8:$P$135,'Wall Volumes'!$E$8:$E$135)</f>
        <v>0</v>
      </c>
      <c r="D209" s="64" t="s">
        <v>426</v>
      </c>
      <c r="E209" s="64">
        <f t="shared" si="3"/>
        <v>0</v>
      </c>
      <c r="F209" s="159">
        <v>10014</v>
      </c>
      <c r="L209"/>
    </row>
    <row r="210" spans="1:12">
      <c r="A210" s="64" t="s">
        <v>1315</v>
      </c>
      <c r="B210" s="64">
        <f>_xlfn.XLOOKUP(D210,'Wall Volumes'!$P$8:$P$135,'Wall Volumes'!$E$8:$E$135)</f>
        <v>0</v>
      </c>
      <c r="D210" s="64" t="s">
        <v>427</v>
      </c>
      <c r="E210" s="64">
        <f t="shared" si="3"/>
        <v>0</v>
      </c>
      <c r="F210" s="159">
        <v>10014</v>
      </c>
      <c r="L210"/>
    </row>
    <row r="211" spans="1:12">
      <c r="A211" s="64" t="s">
        <v>1315</v>
      </c>
      <c r="B211" s="64">
        <f>_xlfn.XLOOKUP(D211,'Wall Volumes'!$P$8:$P$135,'Wall Volumes'!$E$8:$E$135)</f>
        <v>0</v>
      </c>
      <c r="D211" s="64" t="s">
        <v>428</v>
      </c>
      <c r="E211" s="64">
        <f t="shared" si="3"/>
        <v>0</v>
      </c>
      <c r="F211" s="159">
        <v>10014</v>
      </c>
      <c r="L211"/>
    </row>
    <row r="212" spans="1:12">
      <c r="A212" s="64" t="s">
        <v>1315</v>
      </c>
      <c r="B212" s="64">
        <f>_xlfn.XLOOKUP(D212,'Wall Volumes'!$P$8:$P$135,'Wall Volumes'!$E$8:$E$135)</f>
        <v>0</v>
      </c>
      <c r="D212" s="64" t="s">
        <v>429</v>
      </c>
      <c r="E212" s="64">
        <f t="shared" si="3"/>
        <v>0</v>
      </c>
      <c r="F212" s="159">
        <v>10014</v>
      </c>
      <c r="L212"/>
    </row>
    <row r="213" spans="1:12">
      <c r="A213" s="64" t="s">
        <v>1315</v>
      </c>
      <c r="B213" s="64">
        <f>_xlfn.XLOOKUP(D213,'Wall Volumes'!$P$8:$P$135,'Wall Volumes'!$E$8:$E$135)</f>
        <v>0</v>
      </c>
      <c r="D213" s="64" t="s">
        <v>430</v>
      </c>
      <c r="E213" s="64">
        <f t="shared" si="3"/>
        <v>0</v>
      </c>
      <c r="F213" s="159">
        <v>10014</v>
      </c>
      <c r="L213"/>
    </row>
    <row r="214" spans="1:12">
      <c r="A214" s="64" t="s">
        <v>1315</v>
      </c>
      <c r="B214" s="64">
        <f>_xlfn.XLOOKUP(D214,'Wall Volumes'!$P$8:$P$135,'Wall Volumes'!$E$8:$E$135)</f>
        <v>0</v>
      </c>
      <c r="D214" s="64" t="s">
        <v>431</v>
      </c>
      <c r="E214" s="64">
        <f t="shared" si="3"/>
        <v>0</v>
      </c>
      <c r="F214" s="159">
        <v>10014</v>
      </c>
      <c r="L214"/>
    </row>
    <row r="215" spans="1:12">
      <c r="A215" s="64" t="s">
        <v>1315</v>
      </c>
      <c r="B215" s="64">
        <f>_xlfn.XLOOKUP(D215,'Wall Volumes'!$P$8:$P$135,'Wall Volumes'!$E$8:$E$135)</f>
        <v>0</v>
      </c>
      <c r="D215" s="64" t="s">
        <v>432</v>
      </c>
      <c r="E215" s="64">
        <f t="shared" si="3"/>
        <v>0</v>
      </c>
      <c r="F215" s="159">
        <v>10014</v>
      </c>
      <c r="L215"/>
    </row>
    <row r="216" spans="1:12">
      <c r="A216" s="64" t="s">
        <v>1315</v>
      </c>
      <c r="B216" s="64">
        <f>_xlfn.XLOOKUP(D216,'Wall Volumes'!$P$8:$P$135,'Wall Volumes'!$E$8:$E$135)</f>
        <v>0</v>
      </c>
      <c r="D216" s="64" t="s">
        <v>433</v>
      </c>
      <c r="E216" s="64">
        <f t="shared" si="3"/>
        <v>0</v>
      </c>
      <c r="F216" s="159">
        <v>10014</v>
      </c>
      <c r="L216"/>
    </row>
    <row r="217" spans="1:12">
      <c r="A217" s="64" t="s">
        <v>1315</v>
      </c>
      <c r="B217" s="64">
        <f>_xlfn.XLOOKUP(D217,'Wall Volumes'!$P$8:$P$135,'Wall Volumes'!$E$8:$E$135)</f>
        <v>0</v>
      </c>
      <c r="D217" s="64" t="s">
        <v>434</v>
      </c>
      <c r="E217" s="64">
        <f t="shared" si="3"/>
        <v>0</v>
      </c>
      <c r="F217" s="159">
        <v>10014</v>
      </c>
      <c r="L217"/>
    </row>
    <row r="218" spans="1:12">
      <c r="A218" s="64" t="s">
        <v>1315</v>
      </c>
      <c r="B218" s="64">
        <f>_xlfn.XLOOKUP(D218,'Wall Volumes'!$P$8:$P$135,'Wall Volumes'!$E$8:$E$135)</f>
        <v>0</v>
      </c>
      <c r="D218" s="64" t="s">
        <v>435</v>
      </c>
      <c r="E218" s="64">
        <f t="shared" si="3"/>
        <v>0</v>
      </c>
      <c r="F218" s="159">
        <v>10014</v>
      </c>
      <c r="L218"/>
    </row>
    <row r="219" spans="1:12">
      <c r="A219" s="64" t="s">
        <v>1315</v>
      </c>
      <c r="B219" s="64">
        <f>_xlfn.XLOOKUP(D219,'Wall Volumes'!$P$8:$P$135,'Wall Volumes'!$E$8:$E$135)</f>
        <v>0</v>
      </c>
      <c r="D219" s="64" t="s">
        <v>437</v>
      </c>
      <c r="E219" s="64">
        <f t="shared" si="3"/>
        <v>0</v>
      </c>
      <c r="F219" s="159">
        <v>10014</v>
      </c>
      <c r="L219"/>
    </row>
    <row r="220" spans="1:12">
      <c r="A220" s="64" t="s">
        <v>1315</v>
      </c>
      <c r="B220" s="64">
        <f>_xlfn.XLOOKUP(D220,'Wall Volumes'!$P$8:$P$135,'Wall Volumes'!$E$8:$E$135)</f>
        <v>0</v>
      </c>
      <c r="D220" s="64" t="s">
        <v>439</v>
      </c>
      <c r="E220" s="64">
        <f t="shared" si="3"/>
        <v>0</v>
      </c>
      <c r="F220" s="159">
        <v>10014</v>
      </c>
      <c r="L220"/>
    </row>
    <row r="221" spans="1:12">
      <c r="A221" s="64" t="s">
        <v>1315</v>
      </c>
      <c r="B221" s="64">
        <f>_xlfn.XLOOKUP(D221,'Wall Volumes'!$P$8:$P$135,'Wall Volumes'!$E$8:$E$135)</f>
        <v>0</v>
      </c>
      <c r="D221" s="64" t="s">
        <v>440</v>
      </c>
      <c r="E221" s="64">
        <f t="shared" si="3"/>
        <v>0</v>
      </c>
      <c r="F221" s="159">
        <v>10014</v>
      </c>
      <c r="L221"/>
    </row>
    <row r="222" spans="1:12">
      <c r="A222" s="64" t="s">
        <v>1315</v>
      </c>
      <c r="B222" s="64">
        <f>_xlfn.XLOOKUP(D222,'Wall Volumes'!$P$8:$P$135,'Wall Volumes'!$E$8:$E$135)</f>
        <v>0</v>
      </c>
      <c r="D222" s="64" t="s">
        <v>441</v>
      </c>
      <c r="E222" s="64">
        <f t="shared" si="3"/>
        <v>0</v>
      </c>
      <c r="F222" s="159">
        <v>10014</v>
      </c>
      <c r="L222"/>
    </row>
    <row r="223" spans="1:12">
      <c r="A223" s="64" t="s">
        <v>1315</v>
      </c>
      <c r="B223" s="64">
        <f>_xlfn.XLOOKUP(D223,'Wall Volumes'!$P$8:$P$135,'Wall Volumes'!$E$8:$E$135)</f>
        <v>0</v>
      </c>
      <c r="D223" s="64" t="s">
        <v>442</v>
      </c>
      <c r="E223" s="64">
        <f t="shared" si="3"/>
        <v>0</v>
      </c>
      <c r="F223" s="159">
        <v>10014</v>
      </c>
      <c r="L223"/>
    </row>
    <row r="224" spans="1:12">
      <c r="A224" s="64" t="s">
        <v>1315</v>
      </c>
      <c r="B224" s="64">
        <f>_xlfn.XLOOKUP(D224,'Wall Volumes'!$P$8:$P$135,'Wall Volumes'!$E$8:$E$135)</f>
        <v>0</v>
      </c>
      <c r="D224" s="64" t="s">
        <v>443</v>
      </c>
      <c r="E224" s="64">
        <f t="shared" si="3"/>
        <v>0</v>
      </c>
      <c r="F224" s="159">
        <v>10014</v>
      </c>
      <c r="L224"/>
    </row>
    <row r="225" spans="1:12">
      <c r="A225" s="64" t="s">
        <v>1315</v>
      </c>
      <c r="B225" s="64">
        <f>_xlfn.XLOOKUP(D225,'Wall Volumes'!$P$8:$P$135,'Wall Volumes'!$E$8:$E$135)</f>
        <v>0</v>
      </c>
      <c r="D225" s="64" t="s">
        <v>444</v>
      </c>
      <c r="E225" s="64">
        <f t="shared" si="3"/>
        <v>0</v>
      </c>
      <c r="F225" s="159">
        <v>10014</v>
      </c>
      <c r="L225"/>
    </row>
    <row r="226" spans="1:12">
      <c r="A226" s="64" t="s">
        <v>1315</v>
      </c>
      <c r="B226" s="64">
        <f>_xlfn.XLOOKUP(D226,'Wall Volumes'!$P$8:$P$135,'Wall Volumes'!$E$8:$E$135)</f>
        <v>0</v>
      </c>
      <c r="D226" s="64" t="s">
        <v>445</v>
      </c>
      <c r="E226" s="64">
        <f t="shared" si="3"/>
        <v>0</v>
      </c>
      <c r="F226" s="159">
        <v>10014</v>
      </c>
      <c r="L226"/>
    </row>
    <row r="227" spans="1:12">
      <c r="A227" s="64" t="s">
        <v>1315</v>
      </c>
      <c r="B227" s="64">
        <f>_xlfn.XLOOKUP(D227,'Wall Volumes'!$P$8:$P$135,'Wall Volumes'!$E$8:$E$135)</f>
        <v>0</v>
      </c>
      <c r="D227" s="64" t="s">
        <v>446</v>
      </c>
      <c r="E227" s="64">
        <f t="shared" si="3"/>
        <v>0</v>
      </c>
      <c r="F227" s="159">
        <v>10014</v>
      </c>
      <c r="L227"/>
    </row>
    <row r="228" spans="1:12">
      <c r="A228" s="64" t="s">
        <v>1315</v>
      </c>
      <c r="B228" s="64">
        <f>_xlfn.XLOOKUP(D228,'Wall Volumes'!$P$8:$P$135,'Wall Volumes'!$E$8:$E$135)</f>
        <v>0</v>
      </c>
      <c r="D228" s="64" t="s">
        <v>447</v>
      </c>
      <c r="E228" s="64">
        <f t="shared" si="3"/>
        <v>0</v>
      </c>
      <c r="F228" s="159">
        <v>10014</v>
      </c>
      <c r="L228"/>
    </row>
    <row r="229" spans="1:12">
      <c r="A229" s="64" t="s">
        <v>1315</v>
      </c>
      <c r="B229" s="64">
        <f>_xlfn.XLOOKUP(D229,'Wall Volumes'!$P$8:$P$135,'Wall Volumes'!$E$8:$E$135)</f>
        <v>0</v>
      </c>
      <c r="D229" s="64" t="s">
        <v>448</v>
      </c>
      <c r="E229" s="64">
        <f t="shared" si="3"/>
        <v>0</v>
      </c>
      <c r="F229" s="159">
        <v>10014</v>
      </c>
      <c r="L229"/>
    </row>
    <row r="230" spans="1:12">
      <c r="A230" s="64" t="s">
        <v>1315</v>
      </c>
      <c r="B230" s="64">
        <f>_xlfn.XLOOKUP(D230,'Wall Volumes'!$P$8:$P$135,'Wall Volumes'!$E$8:$E$135)</f>
        <v>0</v>
      </c>
      <c r="D230" s="64" t="s">
        <v>449</v>
      </c>
      <c r="E230" s="64">
        <f t="shared" si="3"/>
        <v>0</v>
      </c>
      <c r="F230" s="159">
        <v>10014</v>
      </c>
      <c r="L230"/>
    </row>
    <row r="231" spans="1:12">
      <c r="A231" s="64" t="s">
        <v>1315</v>
      </c>
      <c r="B231" s="64">
        <f>_xlfn.XLOOKUP(D231,'Wall Volumes'!$P$8:$P$135,'Wall Volumes'!$E$8:$E$135)</f>
        <v>0</v>
      </c>
      <c r="D231" s="64" t="s">
        <v>450</v>
      </c>
      <c r="E231" s="64">
        <f t="shared" si="3"/>
        <v>0</v>
      </c>
      <c r="F231" s="159">
        <v>10014</v>
      </c>
      <c r="L231"/>
    </row>
    <row r="232" spans="1:12">
      <c r="A232" s="64" t="s">
        <v>1315</v>
      </c>
      <c r="B232" s="64">
        <f>_xlfn.XLOOKUP(D232,'Wall Volumes'!$P$8:$P$135,'Wall Volumes'!$E$8:$E$135)</f>
        <v>0</v>
      </c>
      <c r="D232" s="64" t="s">
        <v>453</v>
      </c>
      <c r="E232" s="64">
        <f t="shared" ref="E232:E273" si="4">SUM(B232:C232)</f>
        <v>0</v>
      </c>
      <c r="F232" s="159">
        <v>10014</v>
      </c>
      <c r="L232"/>
    </row>
    <row r="233" spans="1:12">
      <c r="A233" s="64" t="s">
        <v>1315</v>
      </c>
      <c r="B233" s="64">
        <f>_xlfn.XLOOKUP(D233,'Wall Volumes'!$P$8:$P$135,'Wall Volumes'!$E$8:$E$135)</f>
        <v>0</v>
      </c>
      <c r="D233" s="64" t="s">
        <v>455</v>
      </c>
      <c r="E233" s="64">
        <f t="shared" si="4"/>
        <v>0</v>
      </c>
      <c r="F233" s="159">
        <v>10014</v>
      </c>
      <c r="L233"/>
    </row>
    <row r="234" spans="1:12">
      <c r="A234" s="64" t="s">
        <v>1315</v>
      </c>
      <c r="B234" s="64">
        <f>_xlfn.XLOOKUP(D234,'Wall Volumes'!$P$8:$P$135,'Wall Volumes'!$E$8:$E$135)</f>
        <v>0</v>
      </c>
      <c r="D234" s="64" t="s">
        <v>457</v>
      </c>
      <c r="E234" s="64">
        <f t="shared" si="4"/>
        <v>0</v>
      </c>
      <c r="F234" s="159">
        <v>10014</v>
      </c>
      <c r="L234"/>
    </row>
    <row r="235" spans="1:12">
      <c r="A235" s="64" t="s">
        <v>1315</v>
      </c>
      <c r="B235" s="64">
        <f>_xlfn.XLOOKUP(D235,'Wall Volumes'!$P$8:$P$135,'Wall Volumes'!$E$8:$E$135)</f>
        <v>0</v>
      </c>
      <c r="D235" s="64" t="s">
        <v>459</v>
      </c>
      <c r="E235" s="64">
        <f t="shared" si="4"/>
        <v>0</v>
      </c>
      <c r="F235" s="159">
        <v>10014</v>
      </c>
      <c r="L235"/>
    </row>
    <row r="236" spans="1:12">
      <c r="A236" s="64" t="s">
        <v>1315</v>
      </c>
      <c r="B236" s="64">
        <f>_xlfn.XLOOKUP(D236,'Wall Volumes'!$P$8:$P$135,'Wall Volumes'!$E$8:$E$135)</f>
        <v>0</v>
      </c>
      <c r="D236" s="64" t="s">
        <v>461</v>
      </c>
      <c r="E236" s="64">
        <f t="shared" si="4"/>
        <v>0</v>
      </c>
      <c r="F236" s="159">
        <v>10014</v>
      </c>
      <c r="L236"/>
    </row>
    <row r="237" spans="1:12">
      <c r="A237" s="64" t="s">
        <v>1315</v>
      </c>
      <c r="B237" s="64">
        <f>_xlfn.XLOOKUP(D237,'Wall Volumes'!$P$8:$P$135,'Wall Volumes'!$E$8:$E$135)</f>
        <v>0</v>
      </c>
      <c r="D237" s="64" t="s">
        <v>463</v>
      </c>
      <c r="E237" s="64">
        <f t="shared" si="4"/>
        <v>0</v>
      </c>
      <c r="F237" s="159">
        <v>10014</v>
      </c>
      <c r="L237"/>
    </row>
    <row r="238" spans="1:12">
      <c r="A238" s="64" t="s">
        <v>1315</v>
      </c>
      <c r="B238" s="64">
        <f>_xlfn.XLOOKUP(D238,'Wall Volumes'!$P$8:$P$135,'Wall Volumes'!$E$8:$E$135)</f>
        <v>0</v>
      </c>
      <c r="D238" s="59" t="s">
        <v>457</v>
      </c>
      <c r="E238" s="64">
        <f t="shared" si="4"/>
        <v>0</v>
      </c>
      <c r="F238" s="159">
        <v>10014</v>
      </c>
      <c r="L238"/>
    </row>
    <row r="239" spans="1:12">
      <c r="A239" s="64" t="s">
        <v>1315</v>
      </c>
      <c r="B239" s="64">
        <f>_xlfn.XLOOKUP(D239,'Wall Volumes'!$P$8:$P$135,'Wall Volumes'!$E$8:$E$135)</f>
        <v>0</v>
      </c>
      <c r="D239" s="64" t="s">
        <v>466</v>
      </c>
      <c r="E239" s="64">
        <f t="shared" si="4"/>
        <v>0</v>
      </c>
      <c r="F239" s="159">
        <v>10014</v>
      </c>
      <c r="L239"/>
    </row>
    <row r="240" spans="1:12">
      <c r="A240" s="64" t="s">
        <v>1315</v>
      </c>
      <c r="B240" s="64">
        <f>_xlfn.XLOOKUP(D240,'Wall Volumes'!$P$8:$P$135,'Wall Volumes'!$E$8:$E$135)</f>
        <v>0</v>
      </c>
      <c r="D240" s="64" t="s">
        <v>468</v>
      </c>
      <c r="E240" s="64">
        <f t="shared" si="4"/>
        <v>0</v>
      </c>
      <c r="F240" s="159">
        <v>10014</v>
      </c>
      <c r="L240"/>
    </row>
    <row r="241" spans="1:12">
      <c r="A241" s="64" t="s">
        <v>1315</v>
      </c>
      <c r="B241" s="64">
        <f>_xlfn.XLOOKUP(D241,'Wall Volumes'!$P$8:$P$135,'Wall Volumes'!$E$8:$E$135)</f>
        <v>0</v>
      </c>
      <c r="D241" s="64" t="s">
        <v>470</v>
      </c>
      <c r="E241" s="64">
        <f t="shared" si="4"/>
        <v>0</v>
      </c>
      <c r="F241" s="159">
        <v>10014</v>
      </c>
      <c r="L241"/>
    </row>
    <row r="242" spans="1:12">
      <c r="A242" s="64" t="s">
        <v>1315</v>
      </c>
      <c r="B242" s="64">
        <f>_xlfn.XLOOKUP(D242,'Wall Volumes'!$P$8:$P$135,'Wall Volumes'!$E$8:$E$135)</f>
        <v>0</v>
      </c>
      <c r="D242" s="64" t="s">
        <v>472</v>
      </c>
      <c r="E242" s="64">
        <f t="shared" si="4"/>
        <v>0</v>
      </c>
      <c r="F242" s="159">
        <v>10014</v>
      </c>
      <c r="L242"/>
    </row>
    <row r="243" spans="1:12">
      <c r="A243" s="64" t="s">
        <v>1315</v>
      </c>
      <c r="B243" s="64">
        <f>_xlfn.XLOOKUP(D243,'Wall Volumes'!$P$8:$P$135,'Wall Volumes'!$E$8:$E$135)</f>
        <v>0</v>
      </c>
      <c r="D243" s="64" t="s">
        <v>474</v>
      </c>
      <c r="E243" s="64">
        <f t="shared" si="4"/>
        <v>0</v>
      </c>
      <c r="F243" s="159">
        <v>10014</v>
      </c>
      <c r="L243"/>
    </row>
    <row r="244" spans="1:12">
      <c r="A244" s="64" t="s">
        <v>1315</v>
      </c>
      <c r="B244" s="64">
        <f>_xlfn.XLOOKUP(D244,'Wall Volumes'!$P$8:$P$135,'Wall Volumes'!$E$8:$E$135)</f>
        <v>0</v>
      </c>
      <c r="D244" s="64" t="s">
        <v>476</v>
      </c>
      <c r="E244" s="64">
        <f t="shared" si="4"/>
        <v>0</v>
      </c>
      <c r="F244" s="159">
        <v>10014</v>
      </c>
      <c r="L244"/>
    </row>
    <row r="245" spans="1:12">
      <c r="A245" s="64" t="s">
        <v>1315</v>
      </c>
      <c r="B245" s="64">
        <f>_xlfn.XLOOKUP(D245,'Wall Volumes'!$P$8:$P$135,'Wall Volumes'!$E$8:$E$135)</f>
        <v>0</v>
      </c>
      <c r="D245" s="64" t="s">
        <v>478</v>
      </c>
      <c r="E245" s="64">
        <f t="shared" si="4"/>
        <v>0</v>
      </c>
      <c r="F245" s="159">
        <v>10014</v>
      </c>
      <c r="L245"/>
    </row>
    <row r="246" spans="1:12">
      <c r="A246" s="64" t="s">
        <v>1315</v>
      </c>
      <c r="B246" s="64">
        <f>_xlfn.XLOOKUP(D246,'Wall Volumes'!$P$8:$P$135,'Wall Volumes'!$E$8:$E$135)</f>
        <v>0</v>
      </c>
      <c r="D246" s="64" t="s">
        <v>481</v>
      </c>
      <c r="E246" s="64">
        <f t="shared" si="4"/>
        <v>0</v>
      </c>
      <c r="F246" s="159">
        <v>10014</v>
      </c>
      <c r="L246"/>
    </row>
    <row r="247" spans="1:12">
      <c r="A247" s="64" t="s">
        <v>1315</v>
      </c>
      <c r="B247" s="64">
        <f>_xlfn.XLOOKUP(D247,'Wall Volumes'!$P$8:$P$135,'Wall Volumes'!$E$8:$E$135)</f>
        <v>0</v>
      </c>
      <c r="D247" s="64" t="s">
        <v>483</v>
      </c>
      <c r="E247" s="64">
        <f t="shared" si="4"/>
        <v>0</v>
      </c>
      <c r="F247" s="159">
        <v>10014</v>
      </c>
      <c r="L247"/>
    </row>
    <row r="248" spans="1:12">
      <c r="A248" s="161" t="s">
        <v>1315</v>
      </c>
      <c r="B248" s="161">
        <f>_xlfn.XLOOKUP(D248,'Wall Volumes'!$P$8:$P$135,'Wall Volumes'!$F$8:$F$135)</f>
        <v>0</v>
      </c>
      <c r="C248" s="161"/>
      <c r="D248" s="161" t="s">
        <v>61</v>
      </c>
      <c r="E248" s="161">
        <f t="shared" si="4"/>
        <v>0</v>
      </c>
      <c r="F248" s="162">
        <v>10025</v>
      </c>
      <c r="G248" s="163"/>
      <c r="I248" s="161"/>
      <c r="J248" s="161" t="s">
        <v>1316</v>
      </c>
      <c r="L248"/>
    </row>
    <row r="249" spans="1:12">
      <c r="A249" s="64" t="s">
        <v>1315</v>
      </c>
      <c r="B249" s="64">
        <f>_xlfn.XLOOKUP(D249,'Wall Volumes'!$P$8:$P$135,'Wall Volumes'!$F$8:$F$135)</f>
        <v>0</v>
      </c>
      <c r="D249" s="64" t="s">
        <v>66</v>
      </c>
      <c r="E249" s="64">
        <f t="shared" si="4"/>
        <v>0</v>
      </c>
      <c r="F249" s="159">
        <v>10025</v>
      </c>
      <c r="L249"/>
    </row>
    <row r="250" spans="1:12">
      <c r="A250" s="64" t="s">
        <v>1315</v>
      </c>
      <c r="B250" s="64">
        <f>_xlfn.XLOOKUP(D250,'Wall Volumes'!$P$8:$P$135,'Wall Volumes'!$F$8:$F$135)</f>
        <v>0</v>
      </c>
      <c r="D250" s="64" t="s">
        <v>71</v>
      </c>
      <c r="E250" s="64">
        <f t="shared" si="4"/>
        <v>0</v>
      </c>
      <c r="F250" s="159">
        <v>10025</v>
      </c>
      <c r="L250"/>
    </row>
    <row r="251" spans="1:12">
      <c r="A251" s="64" t="s">
        <v>1315</v>
      </c>
      <c r="B251" s="64">
        <f>_xlfn.XLOOKUP(D251,'Wall Volumes'!$P$8:$P$135,'Wall Volumes'!$F$8:$F$135)</f>
        <v>0</v>
      </c>
      <c r="D251" s="64" t="s">
        <v>76</v>
      </c>
      <c r="E251" s="64">
        <f t="shared" si="4"/>
        <v>0</v>
      </c>
      <c r="F251" s="159">
        <v>10025</v>
      </c>
      <c r="L251"/>
    </row>
    <row r="252" spans="1:12">
      <c r="A252" s="64" t="s">
        <v>1315</v>
      </c>
      <c r="B252" s="64">
        <f>_xlfn.XLOOKUP(D252,'Wall Volumes'!$P$8:$P$135,'Wall Volumes'!$F$8:$F$135)</f>
        <v>0</v>
      </c>
      <c r="D252" s="64" t="s">
        <v>81</v>
      </c>
      <c r="E252" s="64">
        <f t="shared" si="4"/>
        <v>0</v>
      </c>
      <c r="F252" s="159">
        <v>10025</v>
      </c>
      <c r="L252"/>
    </row>
    <row r="253" spans="1:12">
      <c r="A253" s="64" t="s">
        <v>1315</v>
      </c>
      <c r="B253" s="64">
        <f>_xlfn.XLOOKUP(D253,'Wall Volumes'!$P$8:$P$135,'Wall Volumes'!$F$8:$F$135)</f>
        <v>0</v>
      </c>
      <c r="D253" s="64" t="s">
        <v>86</v>
      </c>
      <c r="E253" s="64">
        <f t="shared" si="4"/>
        <v>0</v>
      </c>
      <c r="F253" s="159">
        <v>10025</v>
      </c>
      <c r="L253"/>
    </row>
    <row r="254" spans="1:12">
      <c r="A254" s="64" t="s">
        <v>1315</v>
      </c>
      <c r="B254" s="64">
        <f>_xlfn.XLOOKUP(D254,'Wall Volumes'!$P$8:$P$135,'Wall Volumes'!$F$8:$F$135)</f>
        <v>0</v>
      </c>
      <c r="D254" s="64" t="s">
        <v>91</v>
      </c>
      <c r="E254" s="64">
        <f t="shared" si="4"/>
        <v>0</v>
      </c>
      <c r="F254" s="159">
        <v>10025</v>
      </c>
      <c r="L254"/>
    </row>
    <row r="255" spans="1:12">
      <c r="A255" s="64" t="s">
        <v>1315</v>
      </c>
      <c r="B255" s="64">
        <f>_xlfn.XLOOKUP(D255,'Wall Volumes'!$P$8:$P$135,'Wall Volumes'!$F$8:$F$135)</f>
        <v>0</v>
      </c>
      <c r="D255" s="64" t="s">
        <v>96</v>
      </c>
      <c r="E255" s="64">
        <f t="shared" si="4"/>
        <v>0</v>
      </c>
      <c r="F255" s="159">
        <v>10025</v>
      </c>
      <c r="L255"/>
    </row>
    <row r="256" spans="1:12">
      <c r="A256" s="64" t="s">
        <v>1315</v>
      </c>
      <c r="B256" s="64">
        <f>_xlfn.XLOOKUP(D256,'Wall Volumes'!$P$8:$P$135,'Wall Volumes'!$F$8:$F$135)</f>
        <v>0</v>
      </c>
      <c r="D256" s="64" t="s">
        <v>100</v>
      </c>
      <c r="E256" s="64">
        <f t="shared" si="4"/>
        <v>0</v>
      </c>
      <c r="F256" s="159">
        <v>10025</v>
      </c>
      <c r="L256"/>
    </row>
    <row r="257" spans="1:12">
      <c r="A257" s="64" t="s">
        <v>1315</v>
      </c>
      <c r="B257" s="64">
        <f>_xlfn.XLOOKUP(D257,'Wall Volumes'!$P$8:$P$135,'Wall Volumes'!$F$8:$F$135)</f>
        <v>0</v>
      </c>
      <c r="D257" s="64" t="s">
        <v>105</v>
      </c>
      <c r="E257" s="64">
        <f t="shared" si="4"/>
        <v>0</v>
      </c>
      <c r="F257" s="159">
        <v>10025</v>
      </c>
      <c r="L257"/>
    </row>
    <row r="258" spans="1:12">
      <c r="A258" s="64" t="s">
        <v>1315</v>
      </c>
      <c r="B258" s="64">
        <f>_xlfn.XLOOKUP(D258,'Wall Volumes'!$P$8:$P$135,'Wall Volumes'!$F$8:$F$135)</f>
        <v>0</v>
      </c>
      <c r="D258" s="64" t="s">
        <v>110</v>
      </c>
      <c r="E258" s="64">
        <f t="shared" si="4"/>
        <v>0</v>
      </c>
      <c r="F258" s="159">
        <v>10025</v>
      </c>
      <c r="L258"/>
    </row>
    <row r="259" spans="1:12">
      <c r="A259" s="64" t="s">
        <v>1315</v>
      </c>
      <c r="B259" s="64">
        <f>_xlfn.XLOOKUP(D259,'Wall Volumes'!$P$8:$P$135,'Wall Volumes'!$F$8:$F$135)</f>
        <v>0</v>
      </c>
      <c r="D259" s="64" t="s">
        <v>115</v>
      </c>
      <c r="E259" s="64">
        <f t="shared" si="4"/>
        <v>0</v>
      </c>
      <c r="F259" s="159">
        <v>10025</v>
      </c>
      <c r="L259"/>
    </row>
    <row r="260" spans="1:12">
      <c r="A260" s="64" t="s">
        <v>1315</v>
      </c>
      <c r="B260" s="64">
        <f>_xlfn.XLOOKUP(D260,'Wall Volumes'!$P$8:$P$135,'Wall Volumes'!$F$8:$F$135)</f>
        <v>0</v>
      </c>
      <c r="D260" s="64" t="s">
        <v>120</v>
      </c>
      <c r="E260" s="64">
        <f t="shared" si="4"/>
        <v>0</v>
      </c>
      <c r="F260" s="159">
        <v>10025</v>
      </c>
      <c r="L260"/>
    </row>
    <row r="261" spans="1:12">
      <c r="A261" s="64" t="s">
        <v>1315</v>
      </c>
      <c r="B261" s="64">
        <f>_xlfn.XLOOKUP(D261,'Wall Volumes'!$P$8:$P$135,'Wall Volumes'!$F$8:$F$135)</f>
        <v>0</v>
      </c>
      <c r="D261" s="64" t="s">
        <v>125</v>
      </c>
      <c r="E261" s="64">
        <f t="shared" si="4"/>
        <v>0</v>
      </c>
      <c r="F261" s="159">
        <v>10025</v>
      </c>
      <c r="L261"/>
    </row>
    <row r="262" spans="1:12">
      <c r="A262" s="64" t="s">
        <v>1315</v>
      </c>
      <c r="B262" s="64">
        <f>_xlfn.XLOOKUP(D262,'Wall Volumes'!$P$8:$P$135,'Wall Volumes'!$F$8:$F$135)</f>
        <v>0</v>
      </c>
      <c r="D262" s="64" t="s">
        <v>129</v>
      </c>
      <c r="E262" s="64">
        <f t="shared" si="4"/>
        <v>0</v>
      </c>
      <c r="F262" s="159">
        <v>10025</v>
      </c>
      <c r="L262"/>
    </row>
    <row r="263" spans="1:12">
      <c r="A263" s="64" t="s">
        <v>1315</v>
      </c>
      <c r="B263" s="64">
        <f>_xlfn.XLOOKUP(D263,'Wall Volumes'!$P$8:$P$135,'Wall Volumes'!$F$8:$F$135)</f>
        <v>0</v>
      </c>
      <c r="D263" s="64" t="s">
        <v>134</v>
      </c>
      <c r="E263" s="64">
        <f t="shared" si="4"/>
        <v>0</v>
      </c>
      <c r="F263" s="159">
        <v>10025</v>
      </c>
      <c r="L263"/>
    </row>
    <row r="264" spans="1:12">
      <c r="A264" s="64" t="s">
        <v>1315</v>
      </c>
      <c r="B264" s="64">
        <f>_xlfn.XLOOKUP(D264,'Wall Volumes'!$P$8:$P$135,'Wall Volumes'!$F$8:$F$135)</f>
        <v>0</v>
      </c>
      <c r="D264" s="64" t="s">
        <v>139</v>
      </c>
      <c r="E264" s="64">
        <f t="shared" si="4"/>
        <v>0</v>
      </c>
      <c r="F264" s="159">
        <v>10025</v>
      </c>
      <c r="L264"/>
    </row>
    <row r="265" spans="1:12">
      <c r="A265" s="64" t="s">
        <v>1315</v>
      </c>
      <c r="B265" s="64">
        <f>_xlfn.XLOOKUP(D265,'Wall Volumes'!$P$8:$P$135,'Wall Volumes'!$F$8:$F$135)</f>
        <v>0</v>
      </c>
      <c r="D265" s="64" t="s">
        <v>144</v>
      </c>
      <c r="E265" s="64">
        <f t="shared" si="4"/>
        <v>0</v>
      </c>
      <c r="F265" s="159">
        <v>10025</v>
      </c>
      <c r="L265"/>
    </row>
    <row r="266" spans="1:12">
      <c r="A266" s="64" t="s">
        <v>1315</v>
      </c>
      <c r="B266" s="64">
        <f>_xlfn.XLOOKUP(D266,'Wall Volumes'!$P$8:$P$135,'Wall Volumes'!$F$8:$F$135)</f>
        <v>0</v>
      </c>
      <c r="D266" s="64" t="s">
        <v>149</v>
      </c>
      <c r="E266" s="64">
        <f t="shared" si="4"/>
        <v>0</v>
      </c>
      <c r="F266" s="159">
        <v>10025</v>
      </c>
      <c r="L266"/>
    </row>
    <row r="267" spans="1:12">
      <c r="A267" s="64" t="s">
        <v>1315</v>
      </c>
      <c r="B267" s="64">
        <f>_xlfn.XLOOKUP(D267,'Wall Volumes'!$P$8:$P$135,'Wall Volumes'!$F$8:$F$135)</f>
        <v>0</v>
      </c>
      <c r="D267" s="64" t="s">
        <v>154</v>
      </c>
      <c r="E267" s="64">
        <f t="shared" si="4"/>
        <v>0</v>
      </c>
      <c r="F267" s="159">
        <v>10025</v>
      </c>
      <c r="L267"/>
    </row>
    <row r="268" spans="1:12">
      <c r="A268" s="64" t="s">
        <v>1315</v>
      </c>
      <c r="B268" s="64">
        <f>_xlfn.XLOOKUP(D268,'Wall Volumes'!$P$8:$P$135,'Wall Volumes'!$F$8:$F$135)</f>
        <v>0</v>
      </c>
      <c r="D268" s="64" t="s">
        <v>159</v>
      </c>
      <c r="E268" s="64">
        <f t="shared" si="4"/>
        <v>0</v>
      </c>
      <c r="F268" s="159">
        <v>10025</v>
      </c>
      <c r="L268"/>
    </row>
    <row r="269" spans="1:12">
      <c r="A269" s="64" t="s">
        <v>1315</v>
      </c>
      <c r="B269" s="64">
        <f>_xlfn.XLOOKUP(D269,'Wall Volumes'!$P$8:$P$135,'Wall Volumes'!$F$8:$F$135)</f>
        <v>0</v>
      </c>
      <c r="D269" s="64" t="s">
        <v>164</v>
      </c>
      <c r="E269" s="64">
        <f t="shared" si="4"/>
        <v>0</v>
      </c>
      <c r="F269" s="159">
        <v>10025</v>
      </c>
      <c r="L269"/>
    </row>
    <row r="270" spans="1:12">
      <c r="A270" s="64" t="s">
        <v>1315</v>
      </c>
      <c r="B270" s="64">
        <f>_xlfn.XLOOKUP(D270,'Wall Volumes'!$P$8:$P$135,'Wall Volumes'!$F$8:$F$135)</f>
        <v>0</v>
      </c>
      <c r="D270" s="64" t="s">
        <v>168</v>
      </c>
      <c r="E270" s="64">
        <f t="shared" si="4"/>
        <v>0</v>
      </c>
      <c r="F270" s="159">
        <v>10025</v>
      </c>
      <c r="L270"/>
    </row>
    <row r="271" spans="1:12">
      <c r="A271" s="64" t="s">
        <v>1315</v>
      </c>
      <c r="B271" s="64">
        <f>_xlfn.XLOOKUP(D271,'Wall Volumes'!$P$8:$P$135,'Wall Volumes'!$F$8:$F$135)</f>
        <v>0</v>
      </c>
      <c r="D271" s="64" t="s">
        <v>173</v>
      </c>
      <c r="E271" s="64">
        <f t="shared" si="4"/>
        <v>0</v>
      </c>
      <c r="F271" s="159">
        <v>10025</v>
      </c>
      <c r="L271"/>
    </row>
    <row r="272" spans="1:12">
      <c r="A272" s="64" t="s">
        <v>1315</v>
      </c>
      <c r="B272" s="64">
        <f>_xlfn.XLOOKUP(D272,'Wall Volumes'!$P$8:$P$135,'Wall Volumes'!$F$8:$F$135)</f>
        <v>0</v>
      </c>
      <c r="D272" s="64" t="s">
        <v>178</v>
      </c>
      <c r="E272" s="64">
        <f t="shared" si="4"/>
        <v>0</v>
      </c>
      <c r="F272" s="159">
        <v>10025</v>
      </c>
      <c r="L272"/>
    </row>
    <row r="273" spans="1:12">
      <c r="A273" s="64" t="s">
        <v>1315</v>
      </c>
      <c r="B273" s="64">
        <f>_xlfn.XLOOKUP(D273,'Wall Volumes'!$P$8:$P$135,'Wall Volumes'!$F$8:$F$135)</f>
        <v>0</v>
      </c>
      <c r="D273" s="64" t="s">
        <v>183</v>
      </c>
      <c r="E273" s="64">
        <f t="shared" si="4"/>
        <v>0</v>
      </c>
      <c r="F273" s="159">
        <v>10025</v>
      </c>
      <c r="L273"/>
    </row>
    <row r="274" spans="1:12">
      <c r="A274" s="64" t="s">
        <v>1315</v>
      </c>
      <c r="B274" s="64">
        <f>_xlfn.XLOOKUP(D274,'Wall Volumes'!$P$8:$P$135,'Wall Volumes'!$F$8:$F$135)</f>
        <v>0</v>
      </c>
      <c r="D274" s="64" t="s">
        <v>188</v>
      </c>
      <c r="E274" s="64">
        <f t="shared" ref="E274:E337" si="5">SUM(B274:C274)</f>
        <v>0</v>
      </c>
      <c r="F274" s="159">
        <v>10025</v>
      </c>
      <c r="L274"/>
    </row>
    <row r="275" spans="1:12">
      <c r="A275" s="64" t="s">
        <v>1315</v>
      </c>
      <c r="B275" s="64">
        <f>_xlfn.XLOOKUP(D275,'Wall Volumes'!$P$8:$P$135,'Wall Volumes'!$F$8:$F$135)</f>
        <v>0</v>
      </c>
      <c r="D275" s="64" t="s">
        <v>193</v>
      </c>
      <c r="E275" s="64">
        <f t="shared" si="5"/>
        <v>0</v>
      </c>
      <c r="F275" s="159">
        <v>10025</v>
      </c>
      <c r="L275"/>
    </row>
    <row r="276" spans="1:12">
      <c r="A276" s="64" t="s">
        <v>1315</v>
      </c>
      <c r="B276" s="64">
        <f>_xlfn.XLOOKUP(D276,'Wall Volumes'!$P$8:$P$135,'Wall Volumes'!$F$8:$F$135)</f>
        <v>0</v>
      </c>
      <c r="D276" s="64" t="s">
        <v>198</v>
      </c>
      <c r="E276" s="64">
        <f t="shared" si="5"/>
        <v>0</v>
      </c>
      <c r="F276" s="159">
        <v>10025</v>
      </c>
      <c r="L276"/>
    </row>
    <row r="277" spans="1:12">
      <c r="A277" s="64" t="s">
        <v>1315</v>
      </c>
      <c r="B277" s="64">
        <f>_xlfn.XLOOKUP(D277,'Wall Volumes'!$P$8:$P$135,'Wall Volumes'!$F$8:$F$135)</f>
        <v>0</v>
      </c>
      <c r="D277" s="64" t="s">
        <v>203</v>
      </c>
      <c r="E277" s="64">
        <f t="shared" si="5"/>
        <v>0</v>
      </c>
      <c r="F277" s="159">
        <v>10025</v>
      </c>
      <c r="L277"/>
    </row>
    <row r="278" spans="1:12">
      <c r="A278" s="64" t="s">
        <v>1315</v>
      </c>
      <c r="B278" s="64">
        <f>_xlfn.XLOOKUP(D278,'Wall Volumes'!$P$8:$P$135,'Wall Volumes'!$F$8:$F$135)</f>
        <v>0</v>
      </c>
      <c r="D278" s="64" t="s">
        <v>208</v>
      </c>
      <c r="E278" s="64">
        <f t="shared" si="5"/>
        <v>0</v>
      </c>
      <c r="F278" s="159">
        <v>10025</v>
      </c>
      <c r="L278"/>
    </row>
    <row r="279" spans="1:12">
      <c r="A279" s="64" t="s">
        <v>1315</v>
      </c>
      <c r="B279" s="64">
        <f>_xlfn.XLOOKUP(D279,'Wall Volumes'!$P$8:$P$135,'Wall Volumes'!$F$8:$F$135)</f>
        <v>0</v>
      </c>
      <c r="D279" s="64" t="s">
        <v>213</v>
      </c>
      <c r="E279" s="64">
        <f t="shared" si="5"/>
        <v>0</v>
      </c>
      <c r="F279" s="159">
        <v>10025</v>
      </c>
      <c r="L279"/>
    </row>
    <row r="280" spans="1:12">
      <c r="A280" s="64" t="s">
        <v>1315</v>
      </c>
      <c r="B280" s="64">
        <f>_xlfn.XLOOKUP(D280,'Wall Volumes'!$P$8:$P$135,'Wall Volumes'!$F$8:$F$135)</f>
        <v>0</v>
      </c>
      <c r="D280" s="64" t="s">
        <v>218</v>
      </c>
      <c r="E280" s="64">
        <f t="shared" si="5"/>
        <v>0</v>
      </c>
      <c r="F280" s="159">
        <v>10025</v>
      </c>
      <c r="L280"/>
    </row>
    <row r="281" spans="1:12">
      <c r="A281" s="64" t="s">
        <v>1315</v>
      </c>
      <c r="B281" s="64">
        <f>_xlfn.XLOOKUP(D281,'Wall Volumes'!$P$8:$P$135,'Wall Volumes'!$F$8:$F$135)</f>
        <v>0</v>
      </c>
      <c r="D281" s="64" t="s">
        <v>223</v>
      </c>
      <c r="E281" s="64">
        <f t="shared" si="5"/>
        <v>0</v>
      </c>
      <c r="F281" s="159">
        <v>10025</v>
      </c>
      <c r="L281"/>
    </row>
    <row r="282" spans="1:12">
      <c r="A282" s="64" t="s">
        <v>1315</v>
      </c>
      <c r="B282" s="64">
        <f>_xlfn.XLOOKUP(D282,'Wall Volumes'!$P$8:$P$135,'Wall Volumes'!$F$8:$F$135)</f>
        <v>0</v>
      </c>
      <c r="D282" s="64" t="s">
        <v>228</v>
      </c>
      <c r="E282" s="64">
        <f t="shared" si="5"/>
        <v>0</v>
      </c>
      <c r="F282" s="159">
        <v>10025</v>
      </c>
      <c r="L282"/>
    </row>
    <row r="283" spans="1:12">
      <c r="A283" s="64" t="s">
        <v>1315</v>
      </c>
      <c r="B283" s="64">
        <f>_xlfn.XLOOKUP(D283,'Wall Volumes'!$P$8:$P$135,'Wall Volumes'!$F$8:$F$135)</f>
        <v>0</v>
      </c>
      <c r="D283" s="64" t="s">
        <v>233</v>
      </c>
      <c r="E283" s="64">
        <f t="shared" si="5"/>
        <v>0</v>
      </c>
      <c r="F283" s="159">
        <v>10025</v>
      </c>
      <c r="L283"/>
    </row>
    <row r="284" spans="1:12">
      <c r="A284" s="64" t="s">
        <v>1315</v>
      </c>
      <c r="B284" s="64">
        <f>_xlfn.XLOOKUP(D284,'Wall Volumes'!$P$8:$P$135,'Wall Volumes'!$F$8:$F$135)</f>
        <v>0</v>
      </c>
      <c r="D284" s="64" t="s">
        <v>238</v>
      </c>
      <c r="E284" s="64">
        <f t="shared" si="5"/>
        <v>0</v>
      </c>
      <c r="F284" s="159">
        <v>10025</v>
      </c>
      <c r="L284"/>
    </row>
    <row r="285" spans="1:12">
      <c r="A285" s="64" t="s">
        <v>1315</v>
      </c>
      <c r="B285" s="64">
        <f>_xlfn.XLOOKUP(D285,'Wall Volumes'!$P$8:$P$135,'Wall Volumes'!$F$8:$F$135)</f>
        <v>0</v>
      </c>
      <c r="D285" s="64" t="s">
        <v>243</v>
      </c>
      <c r="E285" s="64">
        <f t="shared" si="5"/>
        <v>0</v>
      </c>
      <c r="F285" s="159">
        <v>10025</v>
      </c>
      <c r="L285"/>
    </row>
    <row r="286" spans="1:12">
      <c r="A286" s="64" t="s">
        <v>1315</v>
      </c>
      <c r="B286" s="64">
        <f>_xlfn.XLOOKUP(D286,'Wall Volumes'!$P$8:$P$135,'Wall Volumes'!$F$8:$F$135)</f>
        <v>0</v>
      </c>
      <c r="D286" s="64" t="s">
        <v>248</v>
      </c>
      <c r="E286" s="64">
        <f t="shared" si="5"/>
        <v>0</v>
      </c>
      <c r="F286" s="159">
        <v>10025</v>
      </c>
      <c r="L286"/>
    </row>
    <row r="287" spans="1:12">
      <c r="A287" s="64" t="s">
        <v>1315</v>
      </c>
      <c r="B287" s="64">
        <f>_xlfn.XLOOKUP(D287,'Wall Volumes'!$P$8:$P$135,'Wall Volumes'!$F$8:$F$135)</f>
        <v>0</v>
      </c>
      <c r="D287" s="64" t="s">
        <v>253</v>
      </c>
      <c r="E287" s="64">
        <f t="shared" si="5"/>
        <v>0</v>
      </c>
      <c r="F287" s="159">
        <v>10025</v>
      </c>
      <c r="L287"/>
    </row>
    <row r="288" spans="1:12">
      <c r="A288" s="64" t="s">
        <v>1315</v>
      </c>
      <c r="B288" s="64">
        <f>_xlfn.XLOOKUP(D288,'Wall Volumes'!$P$8:$P$135,'Wall Volumes'!$F$8:$F$135)</f>
        <v>0</v>
      </c>
      <c r="D288" s="64" t="s">
        <v>258</v>
      </c>
      <c r="E288" s="64">
        <f t="shared" si="5"/>
        <v>0</v>
      </c>
      <c r="F288" s="159">
        <v>10025</v>
      </c>
      <c r="L288"/>
    </row>
    <row r="289" spans="1:12">
      <c r="A289" s="64" t="s">
        <v>1315</v>
      </c>
      <c r="B289" s="64">
        <f>_xlfn.XLOOKUP(D289,'Wall Volumes'!$P$8:$P$135,'Wall Volumes'!$F$8:$F$135)</f>
        <v>0</v>
      </c>
      <c r="D289" s="64" t="s">
        <v>263</v>
      </c>
      <c r="E289" s="64">
        <f t="shared" si="5"/>
        <v>0</v>
      </c>
      <c r="F289" s="159">
        <v>10025</v>
      </c>
      <c r="L289"/>
    </row>
    <row r="290" spans="1:12">
      <c r="A290" s="64" t="s">
        <v>1315</v>
      </c>
      <c r="B290" s="64">
        <f>_xlfn.XLOOKUP(D290,'Wall Volumes'!$P$8:$P$135,'Wall Volumes'!$F$8:$F$135)</f>
        <v>0</v>
      </c>
      <c r="D290" s="64" t="s">
        <v>268</v>
      </c>
      <c r="E290" s="64">
        <f t="shared" si="5"/>
        <v>0</v>
      </c>
      <c r="F290" s="159">
        <v>10025</v>
      </c>
      <c r="L290"/>
    </row>
    <row r="291" spans="1:12">
      <c r="A291" s="64" t="s">
        <v>1315</v>
      </c>
      <c r="B291" s="64">
        <f>_xlfn.XLOOKUP(D291,'Wall Volumes'!$P$8:$P$135,'Wall Volumes'!$F$8:$F$135)</f>
        <v>0</v>
      </c>
      <c r="D291" s="64" t="s">
        <v>273</v>
      </c>
      <c r="E291" s="64">
        <f t="shared" si="5"/>
        <v>0</v>
      </c>
      <c r="F291" s="159">
        <v>10025</v>
      </c>
      <c r="L291"/>
    </row>
    <row r="292" spans="1:12">
      <c r="A292" s="64" t="s">
        <v>1315</v>
      </c>
      <c r="B292" s="64">
        <f>_xlfn.XLOOKUP(D292,'Wall Volumes'!$P$8:$P$135,'Wall Volumes'!$F$8:$F$135)</f>
        <v>0</v>
      </c>
      <c r="D292" s="64" t="s">
        <v>278</v>
      </c>
      <c r="E292" s="64">
        <f t="shared" si="5"/>
        <v>0</v>
      </c>
      <c r="F292" s="159">
        <v>10025</v>
      </c>
      <c r="L292"/>
    </row>
    <row r="293" spans="1:12">
      <c r="A293" s="64" t="s">
        <v>1315</v>
      </c>
      <c r="B293" s="64">
        <f>_xlfn.XLOOKUP(D293,'Wall Volumes'!$P$8:$P$135,'Wall Volumes'!$F$8:$F$135)</f>
        <v>0</v>
      </c>
      <c r="D293" s="64" t="s">
        <v>283</v>
      </c>
      <c r="E293" s="64">
        <f t="shared" si="5"/>
        <v>0</v>
      </c>
      <c r="F293" s="159">
        <v>10025</v>
      </c>
      <c r="L293"/>
    </row>
    <row r="294" spans="1:12">
      <c r="A294" s="64" t="s">
        <v>1315</v>
      </c>
      <c r="B294" s="64">
        <f>_xlfn.XLOOKUP(D294,'Wall Volumes'!$P$8:$P$135,'Wall Volumes'!$F$8:$F$135)</f>
        <v>0</v>
      </c>
      <c r="D294" s="64" t="s">
        <v>288</v>
      </c>
      <c r="E294" s="64">
        <f t="shared" si="5"/>
        <v>0</v>
      </c>
      <c r="F294" s="159">
        <v>10025</v>
      </c>
      <c r="L294"/>
    </row>
    <row r="295" spans="1:12">
      <c r="A295" s="64" t="s">
        <v>1315</v>
      </c>
      <c r="B295" s="64">
        <f>_xlfn.XLOOKUP(D295,'Wall Volumes'!$P$8:$P$135,'Wall Volumes'!$F$8:$F$135)</f>
        <v>0</v>
      </c>
      <c r="D295" s="64" t="s">
        <v>293</v>
      </c>
      <c r="E295" s="64">
        <f t="shared" si="5"/>
        <v>0</v>
      </c>
      <c r="F295" s="159">
        <v>10025</v>
      </c>
      <c r="L295"/>
    </row>
    <row r="296" spans="1:12">
      <c r="A296" s="64" t="s">
        <v>1315</v>
      </c>
      <c r="B296" s="64">
        <f>_xlfn.XLOOKUP(D296,'Wall Volumes'!$P$8:$P$135,'Wall Volumes'!$F$8:$F$135)</f>
        <v>0</v>
      </c>
      <c r="D296" s="64" t="s">
        <v>298</v>
      </c>
      <c r="E296" s="64">
        <f t="shared" si="5"/>
        <v>0</v>
      </c>
      <c r="F296" s="159">
        <v>10025</v>
      </c>
      <c r="L296"/>
    </row>
    <row r="297" spans="1:12">
      <c r="A297" s="64" t="s">
        <v>1315</v>
      </c>
      <c r="B297" s="64">
        <f>_xlfn.XLOOKUP(D297,'Wall Volumes'!$P$8:$P$135,'Wall Volumes'!$F$8:$F$135)</f>
        <v>0</v>
      </c>
      <c r="D297" s="64" t="s">
        <v>303</v>
      </c>
      <c r="E297" s="64">
        <f t="shared" si="5"/>
        <v>0</v>
      </c>
      <c r="F297" s="159">
        <v>10025</v>
      </c>
      <c r="L297"/>
    </row>
    <row r="298" spans="1:12">
      <c r="A298" s="64" t="s">
        <v>1315</v>
      </c>
      <c r="B298" s="64">
        <f>_xlfn.XLOOKUP(D298,'Wall Volumes'!$P$8:$P$135,'Wall Volumes'!$F$8:$F$135)</f>
        <v>0</v>
      </c>
      <c r="D298" s="64" t="s">
        <v>308</v>
      </c>
      <c r="E298" s="64">
        <f t="shared" si="5"/>
        <v>0</v>
      </c>
      <c r="F298" s="159">
        <v>10025</v>
      </c>
      <c r="L298"/>
    </row>
    <row r="299" spans="1:12">
      <c r="A299" s="64" t="s">
        <v>1315</v>
      </c>
      <c r="B299" s="64">
        <f>_xlfn.XLOOKUP(D299,'Wall Volumes'!$P$8:$P$135,'Wall Volumes'!$F$8:$F$135)</f>
        <v>0</v>
      </c>
      <c r="D299" s="64" t="s">
        <v>313</v>
      </c>
      <c r="E299" s="64">
        <f t="shared" si="5"/>
        <v>0</v>
      </c>
      <c r="F299" s="159">
        <v>10025</v>
      </c>
      <c r="L299"/>
    </row>
    <row r="300" spans="1:12">
      <c r="A300" s="64" t="s">
        <v>1315</v>
      </c>
      <c r="B300" s="64">
        <f>_xlfn.XLOOKUP(D300,'Wall Volumes'!$P$8:$P$135,'Wall Volumes'!$F$8:$F$135)</f>
        <v>0</v>
      </c>
      <c r="D300" s="64" t="s">
        <v>318</v>
      </c>
      <c r="E300" s="64">
        <f t="shared" si="5"/>
        <v>0</v>
      </c>
      <c r="F300" s="159">
        <v>10025</v>
      </c>
      <c r="L300"/>
    </row>
    <row r="301" spans="1:12">
      <c r="A301" s="64" t="s">
        <v>1315</v>
      </c>
      <c r="B301" s="64">
        <f>_xlfn.XLOOKUP(D301,'Wall Volumes'!$P$8:$P$135,'Wall Volumes'!$F$8:$F$135)</f>
        <v>0</v>
      </c>
      <c r="D301" s="64" t="s">
        <v>323</v>
      </c>
      <c r="E301" s="64">
        <f t="shared" si="5"/>
        <v>0</v>
      </c>
      <c r="F301" s="159">
        <v>10025</v>
      </c>
      <c r="L301"/>
    </row>
    <row r="302" spans="1:12">
      <c r="A302" s="64" t="s">
        <v>1315</v>
      </c>
      <c r="B302" s="64">
        <f>_xlfn.XLOOKUP(D302,'Wall Volumes'!$P$8:$P$135,'Wall Volumes'!$F$8:$F$135)</f>
        <v>0</v>
      </c>
      <c r="D302" s="64" t="s">
        <v>328</v>
      </c>
      <c r="E302" s="64">
        <f t="shared" si="5"/>
        <v>0</v>
      </c>
      <c r="F302" s="159">
        <v>10025</v>
      </c>
      <c r="L302"/>
    </row>
    <row r="303" spans="1:12">
      <c r="A303" s="64" t="s">
        <v>1315</v>
      </c>
      <c r="B303" s="64">
        <f>_xlfn.XLOOKUP(D303,'Wall Volumes'!$P$8:$P$135,'Wall Volumes'!$F$8:$F$135)</f>
        <v>0</v>
      </c>
      <c r="D303" s="64" t="s">
        <v>333</v>
      </c>
      <c r="E303" s="64">
        <f t="shared" si="5"/>
        <v>0</v>
      </c>
      <c r="F303" s="159">
        <v>10025</v>
      </c>
      <c r="L303"/>
    </row>
    <row r="304" spans="1:12">
      <c r="A304" s="64" t="s">
        <v>1315</v>
      </c>
      <c r="B304" s="64">
        <f>_xlfn.XLOOKUP(D304,'Wall Volumes'!$P$8:$P$135,'Wall Volumes'!$F$8:$F$135)</f>
        <v>0</v>
      </c>
      <c r="D304" s="64" t="s">
        <v>338</v>
      </c>
      <c r="E304" s="64">
        <f t="shared" si="5"/>
        <v>0</v>
      </c>
      <c r="F304" s="159">
        <v>10025</v>
      </c>
      <c r="L304"/>
    </row>
    <row r="305" spans="1:12">
      <c r="A305" s="64" t="s">
        <v>1315</v>
      </c>
      <c r="B305" s="64">
        <f>_xlfn.XLOOKUP(D305,'Wall Volumes'!$P$8:$P$135,'Wall Volumes'!$F$8:$F$135)</f>
        <v>0</v>
      </c>
      <c r="D305" s="64" t="s">
        <v>343</v>
      </c>
      <c r="E305" s="64">
        <f t="shared" si="5"/>
        <v>0</v>
      </c>
      <c r="F305" s="159">
        <v>10025</v>
      </c>
      <c r="L305"/>
    </row>
    <row r="306" spans="1:12">
      <c r="A306" s="64" t="s">
        <v>1315</v>
      </c>
      <c r="B306" s="64">
        <f>_xlfn.XLOOKUP(D306,'Wall Volumes'!$P$8:$P$135,'Wall Volumes'!$F$8:$F$135)</f>
        <v>0</v>
      </c>
      <c r="D306" s="64" t="s">
        <v>348</v>
      </c>
      <c r="E306" s="64">
        <f t="shared" si="5"/>
        <v>0</v>
      </c>
      <c r="F306" s="159">
        <v>10025</v>
      </c>
      <c r="L306"/>
    </row>
    <row r="307" spans="1:12">
      <c r="A307" s="64" t="s">
        <v>1315</v>
      </c>
      <c r="B307" s="64">
        <f>_xlfn.XLOOKUP(D307,'Wall Volumes'!$P$8:$P$135,'Wall Volumes'!$F$8:$F$135)</f>
        <v>0</v>
      </c>
      <c r="D307" s="64" t="s">
        <v>353</v>
      </c>
      <c r="E307" s="64">
        <f t="shared" si="5"/>
        <v>0</v>
      </c>
      <c r="F307" s="159">
        <v>10025</v>
      </c>
      <c r="L307"/>
    </row>
    <row r="308" spans="1:12">
      <c r="A308" s="64" t="s">
        <v>1315</v>
      </c>
      <c r="B308" s="64">
        <f>_xlfn.XLOOKUP(D308,'Wall Volumes'!$P$8:$P$135,'Wall Volumes'!$F$8:$F$135)</f>
        <v>0</v>
      </c>
      <c r="D308" s="64" t="s">
        <v>358</v>
      </c>
      <c r="E308" s="64">
        <f t="shared" si="5"/>
        <v>0</v>
      </c>
      <c r="F308" s="159">
        <v>10025</v>
      </c>
      <c r="L308"/>
    </row>
    <row r="309" spans="1:12">
      <c r="A309" s="64" t="s">
        <v>1315</v>
      </c>
      <c r="B309" s="64">
        <f>_xlfn.XLOOKUP(D309,'Wall Volumes'!$P$8:$P$135,'Wall Volumes'!$F$8:$F$135)</f>
        <v>0</v>
      </c>
      <c r="D309" s="64" t="s">
        <v>362</v>
      </c>
      <c r="E309" s="64">
        <f t="shared" si="5"/>
        <v>0</v>
      </c>
      <c r="F309" s="159">
        <v>10025</v>
      </c>
      <c r="L309"/>
    </row>
    <row r="310" spans="1:12">
      <c r="A310" s="64" t="s">
        <v>1315</v>
      </c>
      <c r="B310" s="64">
        <f>_xlfn.XLOOKUP(D310,'Wall Volumes'!$P$8:$P$135,'Wall Volumes'!$F$8:$F$135)</f>
        <v>0</v>
      </c>
      <c r="D310" s="64" t="s">
        <v>368</v>
      </c>
      <c r="E310" s="64">
        <f t="shared" si="5"/>
        <v>0</v>
      </c>
      <c r="F310" s="159">
        <v>10025</v>
      </c>
      <c r="L310"/>
    </row>
    <row r="311" spans="1:12">
      <c r="A311" s="64" t="s">
        <v>1315</v>
      </c>
      <c r="B311" s="64">
        <f>_xlfn.XLOOKUP(D311,'Wall Volumes'!$P$8:$P$135,'Wall Volumes'!$F$8:$F$135)</f>
        <v>0</v>
      </c>
      <c r="D311" s="64" t="s">
        <v>373</v>
      </c>
      <c r="E311" s="64">
        <f t="shared" si="5"/>
        <v>0</v>
      </c>
      <c r="F311" s="159">
        <v>10025</v>
      </c>
      <c r="L311"/>
    </row>
    <row r="312" spans="1:12">
      <c r="A312" s="64" t="s">
        <v>1315</v>
      </c>
      <c r="B312" s="64">
        <f>_xlfn.XLOOKUP(D312,'Wall Volumes'!$P$8:$P$135,'Wall Volumes'!$F$8:$F$135)</f>
        <v>0</v>
      </c>
      <c r="D312" s="64" t="s">
        <v>379</v>
      </c>
      <c r="E312" s="64">
        <f t="shared" si="5"/>
        <v>0</v>
      </c>
      <c r="F312" s="159">
        <v>10025</v>
      </c>
      <c r="L312"/>
    </row>
    <row r="313" spans="1:12">
      <c r="A313" s="64" t="s">
        <v>1315</v>
      </c>
      <c r="B313" s="64">
        <f>_xlfn.XLOOKUP(D313,'Wall Volumes'!$P$8:$P$135,'Wall Volumes'!$F$8:$F$135)</f>
        <v>0</v>
      </c>
      <c r="D313" s="64" t="s">
        <v>383</v>
      </c>
      <c r="E313" s="64">
        <f t="shared" si="5"/>
        <v>0</v>
      </c>
      <c r="F313" s="159">
        <v>10025</v>
      </c>
      <c r="L313"/>
    </row>
    <row r="314" spans="1:12">
      <c r="A314" s="64" t="s">
        <v>1315</v>
      </c>
      <c r="B314" s="64">
        <f>_xlfn.XLOOKUP(D314,'Wall Volumes'!$P$8:$P$135,'Wall Volumes'!$F$8:$F$135)</f>
        <v>0</v>
      </c>
      <c r="D314" s="64" t="s">
        <v>389</v>
      </c>
      <c r="E314" s="64">
        <f t="shared" si="5"/>
        <v>0</v>
      </c>
      <c r="F314" s="159">
        <v>10025</v>
      </c>
      <c r="L314"/>
    </row>
    <row r="315" spans="1:12">
      <c r="A315" s="64" t="s">
        <v>1315</v>
      </c>
      <c r="B315" s="64">
        <f>_xlfn.XLOOKUP(D315,'Wall Volumes'!$P$8:$P$135,'Wall Volumes'!$F$8:$F$135)</f>
        <v>0</v>
      </c>
      <c r="D315" s="64" t="s">
        <v>391</v>
      </c>
      <c r="E315" s="64">
        <f t="shared" si="5"/>
        <v>0</v>
      </c>
      <c r="F315" s="159">
        <v>10025</v>
      </c>
      <c r="L315"/>
    </row>
    <row r="316" spans="1:12">
      <c r="A316" s="64" t="s">
        <v>1315</v>
      </c>
      <c r="B316" s="64">
        <f>_xlfn.XLOOKUP(D316,'Wall Volumes'!$P$8:$P$135,'Wall Volumes'!$F$8:$F$135)</f>
        <v>0</v>
      </c>
      <c r="D316" s="64" t="s">
        <v>394</v>
      </c>
      <c r="E316" s="64">
        <f t="shared" si="5"/>
        <v>0</v>
      </c>
      <c r="F316" s="159">
        <v>10025</v>
      </c>
      <c r="L316"/>
    </row>
    <row r="317" spans="1:12">
      <c r="A317" s="64" t="s">
        <v>1315</v>
      </c>
      <c r="B317" s="64">
        <f>_xlfn.XLOOKUP(D317,'Wall Volumes'!$P$8:$P$135,'Wall Volumes'!$F$8:$F$135)</f>
        <v>0</v>
      </c>
      <c r="D317" s="64" t="s">
        <v>396</v>
      </c>
      <c r="E317" s="64">
        <f t="shared" si="5"/>
        <v>0</v>
      </c>
      <c r="F317" s="159">
        <v>10025</v>
      </c>
      <c r="L317"/>
    </row>
    <row r="318" spans="1:12">
      <c r="A318" s="64" t="s">
        <v>1315</v>
      </c>
      <c r="B318" s="64">
        <f>_xlfn.XLOOKUP(D318,'Wall Volumes'!$P$8:$P$135,'Wall Volumes'!$F$8:$F$135)</f>
        <v>0</v>
      </c>
      <c r="D318" s="64" t="s">
        <v>399</v>
      </c>
      <c r="E318" s="64">
        <f t="shared" si="5"/>
        <v>0</v>
      </c>
      <c r="F318" s="159">
        <v>10025</v>
      </c>
      <c r="L318"/>
    </row>
    <row r="319" spans="1:12">
      <c r="A319" s="64" t="s">
        <v>1315</v>
      </c>
      <c r="B319" s="64">
        <f>_xlfn.XLOOKUP(D319,'Wall Volumes'!$P$8:$P$135,'Wall Volumes'!$F$8:$F$135)</f>
        <v>0</v>
      </c>
      <c r="D319" s="64" t="s">
        <v>401</v>
      </c>
      <c r="E319" s="64">
        <f t="shared" si="5"/>
        <v>0</v>
      </c>
      <c r="F319" s="159">
        <v>10025</v>
      </c>
      <c r="L319"/>
    </row>
    <row r="320" spans="1:12">
      <c r="A320" s="64" t="s">
        <v>1315</v>
      </c>
      <c r="B320" s="64">
        <f>_xlfn.XLOOKUP(D320,'Wall Volumes'!$P$8:$P$135,'Wall Volumes'!$F$8:$F$135)</f>
        <v>0</v>
      </c>
      <c r="D320" s="64" t="s">
        <v>404</v>
      </c>
      <c r="E320" s="64">
        <f t="shared" si="5"/>
        <v>0</v>
      </c>
      <c r="F320" s="159">
        <v>10025</v>
      </c>
      <c r="L320"/>
    </row>
    <row r="321" spans="1:12">
      <c r="A321" s="64" t="s">
        <v>1315</v>
      </c>
      <c r="B321" s="64">
        <f>_xlfn.XLOOKUP(D321,'Wall Volumes'!$P$8:$P$135,'Wall Volumes'!$F$8:$F$135)</f>
        <v>0</v>
      </c>
      <c r="D321" s="64" t="s">
        <v>406</v>
      </c>
      <c r="E321" s="64">
        <f t="shared" si="5"/>
        <v>0</v>
      </c>
      <c r="F321" s="159">
        <v>10025</v>
      </c>
      <c r="L321"/>
    </row>
    <row r="322" spans="1:12">
      <c r="A322" s="64" t="s">
        <v>1315</v>
      </c>
      <c r="B322" s="64">
        <f>_xlfn.XLOOKUP(D322,'Wall Volumes'!$P$8:$P$135,'Wall Volumes'!$F$8:$F$135)</f>
        <v>0</v>
      </c>
      <c r="D322" s="64" t="s">
        <v>409</v>
      </c>
      <c r="E322" s="64">
        <f t="shared" si="5"/>
        <v>0</v>
      </c>
      <c r="F322" s="159">
        <v>10025</v>
      </c>
      <c r="L322"/>
    </row>
    <row r="323" spans="1:12">
      <c r="A323" s="64" t="s">
        <v>1315</v>
      </c>
      <c r="B323" s="64">
        <f>_xlfn.XLOOKUP(D323,'Wall Volumes'!$P$8:$P$135,'Wall Volumes'!$F$8:$F$135)</f>
        <v>0</v>
      </c>
      <c r="D323" s="64" t="s">
        <v>411</v>
      </c>
      <c r="E323" s="64">
        <f t="shared" si="5"/>
        <v>0</v>
      </c>
      <c r="F323" s="159">
        <v>10025</v>
      </c>
      <c r="L323"/>
    </row>
    <row r="324" spans="1:12">
      <c r="A324" s="64" t="s">
        <v>1315</v>
      </c>
      <c r="B324" s="64">
        <f>_xlfn.XLOOKUP(D324,'Wall Volumes'!$P$8:$P$135,'Wall Volumes'!$F$8:$F$135)</f>
        <v>0</v>
      </c>
      <c r="D324" s="64" t="s">
        <v>414</v>
      </c>
      <c r="E324" s="64">
        <f t="shared" si="5"/>
        <v>0</v>
      </c>
      <c r="F324" s="159">
        <v>10025</v>
      </c>
      <c r="L324"/>
    </row>
    <row r="325" spans="1:12">
      <c r="A325" s="64" t="s">
        <v>1315</v>
      </c>
      <c r="B325" s="64">
        <f>_xlfn.XLOOKUP(D325,'Wall Volumes'!$P$8:$P$135,'Wall Volumes'!$F$8:$F$135)</f>
        <v>0</v>
      </c>
      <c r="D325" s="64" t="s">
        <v>416</v>
      </c>
      <c r="E325" s="64">
        <f t="shared" si="5"/>
        <v>0</v>
      </c>
      <c r="F325" s="159">
        <v>10025</v>
      </c>
      <c r="L325"/>
    </row>
    <row r="326" spans="1:12">
      <c r="A326" s="64" t="s">
        <v>1315</v>
      </c>
      <c r="B326" s="64">
        <f>_xlfn.XLOOKUP(D326,'Wall Volumes'!$P$8:$P$135,'Wall Volumes'!$F$8:$F$135)</f>
        <v>0</v>
      </c>
      <c r="D326" s="64" t="s">
        <v>419</v>
      </c>
      <c r="E326" s="64">
        <f t="shared" si="5"/>
        <v>0</v>
      </c>
      <c r="F326" s="159">
        <v>10025</v>
      </c>
      <c r="L326"/>
    </row>
    <row r="327" spans="1:12">
      <c r="A327" s="64" t="s">
        <v>1315</v>
      </c>
      <c r="B327" s="64">
        <f>_xlfn.XLOOKUP(D327,'Wall Volumes'!$P$8:$P$135,'Wall Volumes'!$F$8:$F$135)</f>
        <v>0</v>
      </c>
      <c r="D327" s="64" t="s">
        <v>421</v>
      </c>
      <c r="E327" s="64">
        <f t="shared" si="5"/>
        <v>0</v>
      </c>
      <c r="F327" s="159">
        <v>10025</v>
      </c>
      <c r="L327"/>
    </row>
    <row r="328" spans="1:12">
      <c r="A328" s="64" t="s">
        <v>1315</v>
      </c>
      <c r="B328" s="64">
        <f>_xlfn.XLOOKUP(D328,'Wall Volumes'!$P$8:$P$135,'Wall Volumes'!$F$8:$F$135)</f>
        <v>0</v>
      </c>
      <c r="D328" s="64" t="s">
        <v>422</v>
      </c>
      <c r="E328" s="64">
        <f t="shared" si="5"/>
        <v>0</v>
      </c>
      <c r="F328" s="159">
        <v>10025</v>
      </c>
      <c r="L328"/>
    </row>
    <row r="329" spans="1:12">
      <c r="A329" s="64" t="s">
        <v>1315</v>
      </c>
      <c r="B329" s="64">
        <f>_xlfn.XLOOKUP(D329,'Wall Volumes'!$P$8:$P$135,'Wall Volumes'!$F$8:$F$135)</f>
        <v>0</v>
      </c>
      <c r="D329" s="64" t="s">
        <v>423</v>
      </c>
      <c r="E329" s="64">
        <f t="shared" si="5"/>
        <v>0</v>
      </c>
      <c r="F329" s="159">
        <v>10025</v>
      </c>
      <c r="L329"/>
    </row>
    <row r="330" spans="1:12">
      <c r="A330" s="64" t="s">
        <v>1315</v>
      </c>
      <c r="B330" s="64">
        <f>_xlfn.XLOOKUP(D330,'Wall Volumes'!$P$8:$P$135,'Wall Volumes'!$F$8:$F$135)</f>
        <v>0</v>
      </c>
      <c r="D330" s="64" t="s">
        <v>424</v>
      </c>
      <c r="E330" s="64">
        <f t="shared" si="5"/>
        <v>0</v>
      </c>
      <c r="F330" s="159">
        <v>10025</v>
      </c>
      <c r="L330"/>
    </row>
    <row r="331" spans="1:12">
      <c r="A331" s="64" t="s">
        <v>1315</v>
      </c>
      <c r="B331" s="64">
        <f>_xlfn.XLOOKUP(D331,'Wall Volumes'!$P$8:$P$135,'Wall Volumes'!$F$8:$F$135)</f>
        <v>0</v>
      </c>
      <c r="D331" s="64" t="s">
        <v>425</v>
      </c>
      <c r="E331" s="64">
        <f t="shared" si="5"/>
        <v>0</v>
      </c>
      <c r="F331" s="159">
        <v>10025</v>
      </c>
      <c r="L331"/>
    </row>
    <row r="332" spans="1:12">
      <c r="A332" s="64" t="s">
        <v>1315</v>
      </c>
      <c r="B332" s="64">
        <f>_xlfn.XLOOKUP(D332,'Wall Volumes'!$P$8:$P$135,'Wall Volumes'!$F$8:$F$135)</f>
        <v>0</v>
      </c>
      <c r="D332" s="64" t="s">
        <v>426</v>
      </c>
      <c r="E332" s="64">
        <f t="shared" si="5"/>
        <v>0</v>
      </c>
      <c r="F332" s="159">
        <v>10025</v>
      </c>
      <c r="L332"/>
    </row>
    <row r="333" spans="1:12">
      <c r="A333" s="64" t="s">
        <v>1315</v>
      </c>
      <c r="B333" s="64">
        <f>_xlfn.XLOOKUP(D333,'Wall Volumes'!$P$8:$P$135,'Wall Volumes'!$F$8:$F$135)</f>
        <v>0</v>
      </c>
      <c r="D333" s="64" t="s">
        <v>427</v>
      </c>
      <c r="E333" s="64">
        <f t="shared" si="5"/>
        <v>0</v>
      </c>
      <c r="F333" s="159">
        <v>10025</v>
      </c>
      <c r="L333"/>
    </row>
    <row r="334" spans="1:12">
      <c r="A334" s="64" t="s">
        <v>1315</v>
      </c>
      <c r="B334" s="64">
        <f>_xlfn.XLOOKUP(D334,'Wall Volumes'!$P$8:$P$135,'Wall Volumes'!$F$8:$F$135)</f>
        <v>0</v>
      </c>
      <c r="D334" s="64" t="s">
        <v>428</v>
      </c>
      <c r="E334" s="64">
        <f t="shared" si="5"/>
        <v>0</v>
      </c>
      <c r="F334" s="159">
        <v>10025</v>
      </c>
      <c r="L334"/>
    </row>
    <row r="335" spans="1:12">
      <c r="A335" s="64" t="s">
        <v>1315</v>
      </c>
      <c r="B335" s="64">
        <f>_xlfn.XLOOKUP(D335,'Wall Volumes'!$P$8:$P$135,'Wall Volumes'!$F$8:$F$135)</f>
        <v>0</v>
      </c>
      <c r="D335" s="64" t="s">
        <v>429</v>
      </c>
      <c r="E335" s="64">
        <f t="shared" si="5"/>
        <v>0</v>
      </c>
      <c r="F335" s="159">
        <v>10025</v>
      </c>
      <c r="L335"/>
    </row>
    <row r="336" spans="1:12">
      <c r="A336" s="64" t="s">
        <v>1315</v>
      </c>
      <c r="B336" s="64">
        <f>_xlfn.XLOOKUP(D336,'Wall Volumes'!$P$8:$P$135,'Wall Volumes'!$F$8:$F$135)</f>
        <v>0</v>
      </c>
      <c r="D336" s="64" t="s">
        <v>430</v>
      </c>
      <c r="E336" s="64">
        <f t="shared" si="5"/>
        <v>0</v>
      </c>
      <c r="F336" s="159">
        <v>10025</v>
      </c>
      <c r="L336"/>
    </row>
    <row r="337" spans="1:12">
      <c r="A337" s="64" t="s">
        <v>1315</v>
      </c>
      <c r="B337" s="64">
        <f>_xlfn.XLOOKUP(D337,'Wall Volumes'!$P$8:$P$135,'Wall Volumes'!$F$8:$F$135)</f>
        <v>0</v>
      </c>
      <c r="D337" s="64" t="s">
        <v>431</v>
      </c>
      <c r="E337" s="64">
        <f t="shared" si="5"/>
        <v>0</v>
      </c>
      <c r="F337" s="159">
        <v>10025</v>
      </c>
      <c r="L337"/>
    </row>
    <row r="338" spans="1:12">
      <c r="A338" s="64" t="s">
        <v>1315</v>
      </c>
      <c r="B338" s="64">
        <f>_xlfn.XLOOKUP(D338,'Wall Volumes'!$P$8:$P$135,'Wall Volumes'!$F$8:$F$135)</f>
        <v>0</v>
      </c>
      <c r="D338" s="64" t="s">
        <v>432</v>
      </c>
      <c r="E338" s="64">
        <f t="shared" ref="E338:E377" si="6">SUM(B338:C338)</f>
        <v>0</v>
      </c>
      <c r="F338" s="159">
        <v>10025</v>
      </c>
      <c r="L338"/>
    </row>
    <row r="339" spans="1:12">
      <c r="A339" s="64" t="s">
        <v>1315</v>
      </c>
      <c r="B339" s="64">
        <f>_xlfn.XLOOKUP(D339,'Wall Volumes'!$P$8:$P$135,'Wall Volumes'!$F$8:$F$135)</f>
        <v>0</v>
      </c>
      <c r="D339" s="64" t="s">
        <v>433</v>
      </c>
      <c r="E339" s="64">
        <f t="shared" si="6"/>
        <v>0</v>
      </c>
      <c r="F339" s="159">
        <v>10025</v>
      </c>
      <c r="L339"/>
    </row>
    <row r="340" spans="1:12">
      <c r="A340" s="64" t="s">
        <v>1315</v>
      </c>
      <c r="B340" s="64">
        <f>_xlfn.XLOOKUP(D340,'Wall Volumes'!$P$8:$P$135,'Wall Volumes'!$F$8:$F$135)</f>
        <v>0</v>
      </c>
      <c r="D340" s="64" t="s">
        <v>434</v>
      </c>
      <c r="E340" s="64">
        <f t="shared" si="6"/>
        <v>0</v>
      </c>
      <c r="F340" s="159">
        <v>10025</v>
      </c>
      <c r="L340"/>
    </row>
    <row r="341" spans="1:12">
      <c r="A341" s="64" t="s">
        <v>1315</v>
      </c>
      <c r="B341" s="64">
        <f>_xlfn.XLOOKUP(D341,'Wall Volumes'!$P$8:$P$135,'Wall Volumes'!$F$8:$F$135)</f>
        <v>0</v>
      </c>
      <c r="D341" s="64" t="s">
        <v>435</v>
      </c>
      <c r="E341" s="64">
        <f t="shared" si="6"/>
        <v>0</v>
      </c>
      <c r="F341" s="159">
        <v>10025</v>
      </c>
      <c r="L341"/>
    </row>
    <row r="342" spans="1:12">
      <c r="A342" s="64" t="s">
        <v>1315</v>
      </c>
      <c r="B342" s="64">
        <f>_xlfn.XLOOKUP(D342,'Wall Volumes'!$P$8:$P$135,'Wall Volumes'!$F$8:$F$135)</f>
        <v>0</v>
      </c>
      <c r="D342" s="64" t="s">
        <v>437</v>
      </c>
      <c r="E342" s="64">
        <f t="shared" si="6"/>
        <v>0</v>
      </c>
      <c r="F342" s="159">
        <v>10025</v>
      </c>
      <c r="L342"/>
    </row>
    <row r="343" spans="1:12">
      <c r="A343" s="64" t="s">
        <v>1315</v>
      </c>
      <c r="B343" s="64">
        <f>_xlfn.XLOOKUP(D343,'Wall Volumes'!$P$8:$P$135,'Wall Volumes'!$F$8:$F$135)</f>
        <v>0</v>
      </c>
      <c r="D343" s="64" t="s">
        <v>439</v>
      </c>
      <c r="E343" s="64">
        <f t="shared" si="6"/>
        <v>0</v>
      </c>
      <c r="F343" s="159">
        <v>10025</v>
      </c>
      <c r="L343"/>
    </row>
    <row r="344" spans="1:12">
      <c r="A344" s="64" t="s">
        <v>1315</v>
      </c>
      <c r="B344" s="64">
        <f>_xlfn.XLOOKUP(D344,'Wall Volumes'!$P$8:$P$135,'Wall Volumes'!$F$8:$F$135)</f>
        <v>0</v>
      </c>
      <c r="D344" s="64" t="s">
        <v>440</v>
      </c>
      <c r="E344" s="64">
        <f t="shared" si="6"/>
        <v>0</v>
      </c>
      <c r="F344" s="159">
        <v>10025</v>
      </c>
      <c r="L344"/>
    </row>
    <row r="345" spans="1:12">
      <c r="A345" s="64" t="s">
        <v>1315</v>
      </c>
      <c r="B345" s="64">
        <f>_xlfn.XLOOKUP(D345,'Wall Volumes'!$P$8:$P$135,'Wall Volumes'!$F$8:$F$135)</f>
        <v>0</v>
      </c>
      <c r="D345" s="64" t="s">
        <v>441</v>
      </c>
      <c r="E345" s="64">
        <f t="shared" si="6"/>
        <v>0</v>
      </c>
      <c r="F345" s="159">
        <v>10025</v>
      </c>
      <c r="L345"/>
    </row>
    <row r="346" spans="1:12">
      <c r="A346" s="64" t="s">
        <v>1315</v>
      </c>
      <c r="B346" s="64">
        <f>_xlfn.XLOOKUP(D346,'Wall Volumes'!$P$8:$P$135,'Wall Volumes'!$F$8:$F$135)</f>
        <v>0</v>
      </c>
      <c r="D346" s="64" t="s">
        <v>442</v>
      </c>
      <c r="E346" s="64">
        <f t="shared" si="6"/>
        <v>0</v>
      </c>
      <c r="F346" s="159">
        <v>10025</v>
      </c>
      <c r="L346"/>
    </row>
    <row r="347" spans="1:12">
      <c r="A347" s="64" t="s">
        <v>1315</v>
      </c>
      <c r="B347" s="64">
        <f>_xlfn.XLOOKUP(D347,'Wall Volumes'!$P$8:$P$135,'Wall Volumes'!$F$8:$F$135)</f>
        <v>0</v>
      </c>
      <c r="D347" s="64" t="s">
        <v>443</v>
      </c>
      <c r="E347" s="64">
        <f t="shared" si="6"/>
        <v>0</v>
      </c>
      <c r="F347" s="159">
        <v>10025</v>
      </c>
      <c r="L347"/>
    </row>
    <row r="348" spans="1:12">
      <c r="A348" s="64" t="s">
        <v>1315</v>
      </c>
      <c r="B348" s="64">
        <f>_xlfn.XLOOKUP(D348,'Wall Volumes'!$P$8:$P$135,'Wall Volumes'!$F$8:$F$135)</f>
        <v>0</v>
      </c>
      <c r="D348" s="64" t="s">
        <v>444</v>
      </c>
      <c r="E348" s="64">
        <f t="shared" si="6"/>
        <v>0</v>
      </c>
      <c r="F348" s="159">
        <v>10025</v>
      </c>
      <c r="L348"/>
    </row>
    <row r="349" spans="1:12">
      <c r="A349" s="64" t="s">
        <v>1315</v>
      </c>
      <c r="B349" s="64">
        <f>_xlfn.XLOOKUP(D349,'Wall Volumes'!$P$8:$P$135,'Wall Volumes'!$F$8:$F$135)</f>
        <v>0</v>
      </c>
      <c r="D349" s="64" t="s">
        <v>445</v>
      </c>
      <c r="E349" s="64">
        <f t="shared" si="6"/>
        <v>0</v>
      </c>
      <c r="F349" s="159">
        <v>10025</v>
      </c>
      <c r="L349"/>
    </row>
    <row r="350" spans="1:12">
      <c r="A350" s="64" t="s">
        <v>1315</v>
      </c>
      <c r="B350" s="64">
        <f>_xlfn.XLOOKUP(D350,'Wall Volumes'!$P$8:$P$135,'Wall Volumes'!$F$8:$F$135)</f>
        <v>0</v>
      </c>
      <c r="D350" s="64" t="s">
        <v>446</v>
      </c>
      <c r="E350" s="64">
        <f t="shared" si="6"/>
        <v>0</v>
      </c>
      <c r="F350" s="159">
        <v>10025</v>
      </c>
      <c r="L350"/>
    </row>
    <row r="351" spans="1:12">
      <c r="A351" s="64" t="s">
        <v>1315</v>
      </c>
      <c r="B351" s="64">
        <f>_xlfn.XLOOKUP(D351,'Wall Volumes'!$P$8:$P$135,'Wall Volumes'!$F$8:$F$135)</f>
        <v>0</v>
      </c>
      <c r="D351" s="64" t="s">
        <v>447</v>
      </c>
      <c r="E351" s="64">
        <f t="shared" si="6"/>
        <v>0</v>
      </c>
      <c r="F351" s="159">
        <v>10025</v>
      </c>
      <c r="L351"/>
    </row>
    <row r="352" spans="1:12">
      <c r="A352" s="64" t="s">
        <v>1315</v>
      </c>
      <c r="B352" s="64">
        <f>_xlfn.XLOOKUP(D352,'Wall Volumes'!$P$8:$P$135,'Wall Volumes'!$F$8:$F$135)</f>
        <v>0</v>
      </c>
      <c r="D352" s="64" t="s">
        <v>448</v>
      </c>
      <c r="E352" s="64">
        <f t="shared" si="6"/>
        <v>0</v>
      </c>
      <c r="F352" s="159">
        <v>10025</v>
      </c>
      <c r="L352"/>
    </row>
    <row r="353" spans="1:12">
      <c r="A353" s="64" t="s">
        <v>1315</v>
      </c>
      <c r="B353" s="64">
        <f>_xlfn.XLOOKUP(D353,'Wall Volumes'!$P$8:$P$135,'Wall Volumes'!$F$8:$F$135)</f>
        <v>0</v>
      </c>
      <c r="D353" s="64" t="s">
        <v>449</v>
      </c>
      <c r="E353" s="64">
        <f t="shared" si="6"/>
        <v>0</v>
      </c>
      <c r="F353" s="159">
        <v>10025</v>
      </c>
      <c r="L353"/>
    </row>
    <row r="354" spans="1:12">
      <c r="A354" s="64" t="s">
        <v>1315</v>
      </c>
      <c r="B354" s="64">
        <f>_xlfn.XLOOKUP(D354,'Wall Volumes'!$P$8:$P$135,'Wall Volumes'!$F$8:$F$135)</f>
        <v>0</v>
      </c>
      <c r="D354" s="64" t="s">
        <v>450</v>
      </c>
      <c r="E354" s="64">
        <f t="shared" si="6"/>
        <v>0</v>
      </c>
      <c r="F354" s="159">
        <v>10025</v>
      </c>
      <c r="L354"/>
    </row>
    <row r="355" spans="1:12">
      <c r="A355" s="64" t="s">
        <v>1315</v>
      </c>
      <c r="B355" s="64">
        <f>_xlfn.XLOOKUP(D355,'Wall Volumes'!$P$8:$P$135,'Wall Volumes'!$F$8:$F$135)</f>
        <v>0</v>
      </c>
      <c r="D355" s="64" t="s">
        <v>453</v>
      </c>
      <c r="E355" s="64">
        <f t="shared" si="6"/>
        <v>0</v>
      </c>
      <c r="F355" s="159">
        <v>10025</v>
      </c>
      <c r="L355"/>
    </row>
    <row r="356" spans="1:12">
      <c r="A356" s="64" t="s">
        <v>1315</v>
      </c>
      <c r="B356" s="64">
        <f>_xlfn.XLOOKUP(D356,'Wall Volumes'!$P$8:$P$135,'Wall Volumes'!$F$8:$F$135)</f>
        <v>0</v>
      </c>
      <c r="D356" s="64" t="s">
        <v>455</v>
      </c>
      <c r="E356" s="64">
        <f t="shared" si="6"/>
        <v>0</v>
      </c>
      <c r="F356" s="159">
        <v>10025</v>
      </c>
      <c r="L356"/>
    </row>
    <row r="357" spans="1:12">
      <c r="A357" s="64" t="s">
        <v>1315</v>
      </c>
      <c r="B357" s="64">
        <f>_xlfn.XLOOKUP(D357,'Wall Volumes'!$P$8:$P$135,'Wall Volumes'!$F$8:$F$135)</f>
        <v>0</v>
      </c>
      <c r="D357" s="64" t="s">
        <v>457</v>
      </c>
      <c r="E357" s="64">
        <f t="shared" si="6"/>
        <v>0</v>
      </c>
      <c r="F357" s="159">
        <v>10025</v>
      </c>
      <c r="L357"/>
    </row>
    <row r="358" spans="1:12">
      <c r="A358" s="64" t="s">
        <v>1315</v>
      </c>
      <c r="B358" s="64">
        <f>_xlfn.XLOOKUP(D358,'Wall Volumes'!$P$8:$P$135,'Wall Volumes'!$F$8:$F$135)</f>
        <v>0</v>
      </c>
      <c r="D358" s="64" t="s">
        <v>459</v>
      </c>
      <c r="E358" s="64">
        <f t="shared" si="6"/>
        <v>0</v>
      </c>
      <c r="F358" s="159">
        <v>10025</v>
      </c>
      <c r="L358"/>
    </row>
    <row r="359" spans="1:12">
      <c r="A359" s="64" t="s">
        <v>1315</v>
      </c>
      <c r="B359" s="64">
        <f>_xlfn.XLOOKUP(D359,'Wall Volumes'!$P$8:$P$135,'Wall Volumes'!$F$8:$F$135)</f>
        <v>0</v>
      </c>
      <c r="D359" s="64" t="s">
        <v>461</v>
      </c>
      <c r="E359" s="64">
        <f t="shared" si="6"/>
        <v>0</v>
      </c>
      <c r="F359" s="159">
        <v>10025</v>
      </c>
      <c r="L359"/>
    </row>
    <row r="360" spans="1:12">
      <c r="A360" s="64" t="s">
        <v>1315</v>
      </c>
      <c r="B360" s="64">
        <f>_xlfn.XLOOKUP(D360,'Wall Volumes'!$P$8:$P$135,'Wall Volumes'!$F$8:$F$135)</f>
        <v>0</v>
      </c>
      <c r="D360" s="64" t="s">
        <v>463</v>
      </c>
      <c r="E360" s="64">
        <f t="shared" si="6"/>
        <v>0</v>
      </c>
      <c r="F360" s="159">
        <v>10025</v>
      </c>
      <c r="L360"/>
    </row>
    <row r="361" spans="1:12">
      <c r="A361" s="64" t="s">
        <v>1315</v>
      </c>
      <c r="B361" s="64">
        <f>_xlfn.XLOOKUP(D361,'Wall Volumes'!$P$8:$P$135,'Wall Volumes'!$F$8:$F$135)</f>
        <v>0</v>
      </c>
      <c r="D361" s="59" t="s">
        <v>457</v>
      </c>
      <c r="E361" s="64">
        <f t="shared" si="6"/>
        <v>0</v>
      </c>
      <c r="F361" s="159">
        <v>10025</v>
      </c>
      <c r="L361"/>
    </row>
    <row r="362" spans="1:12">
      <c r="A362" s="64" t="s">
        <v>1315</v>
      </c>
      <c r="B362" s="64">
        <f>_xlfn.XLOOKUP(D362,'Wall Volumes'!$P$8:$P$135,'Wall Volumes'!$F$8:$F$135)</f>
        <v>0</v>
      </c>
      <c r="D362" s="64" t="s">
        <v>466</v>
      </c>
      <c r="E362" s="64">
        <f t="shared" si="6"/>
        <v>0</v>
      </c>
      <c r="F362" s="159">
        <v>10025</v>
      </c>
      <c r="L362"/>
    </row>
    <row r="363" spans="1:12">
      <c r="A363" s="64" t="s">
        <v>1315</v>
      </c>
      <c r="B363" s="64">
        <f>_xlfn.XLOOKUP(D363,'Wall Volumes'!$P$8:$P$135,'Wall Volumes'!$F$8:$F$135)</f>
        <v>0</v>
      </c>
      <c r="D363" s="64" t="s">
        <v>468</v>
      </c>
      <c r="E363" s="64">
        <f t="shared" si="6"/>
        <v>0</v>
      </c>
      <c r="F363" s="159">
        <v>10025</v>
      </c>
      <c r="L363"/>
    </row>
    <row r="364" spans="1:12">
      <c r="A364" s="64" t="s">
        <v>1315</v>
      </c>
      <c r="B364" s="64">
        <f>_xlfn.XLOOKUP(D364,'Wall Volumes'!$P$8:$P$135,'Wall Volumes'!$F$8:$F$135)</f>
        <v>0</v>
      </c>
      <c r="D364" s="64" t="s">
        <v>470</v>
      </c>
      <c r="E364" s="64">
        <f t="shared" si="6"/>
        <v>0</v>
      </c>
      <c r="F364" s="159">
        <v>10025</v>
      </c>
      <c r="L364"/>
    </row>
    <row r="365" spans="1:12">
      <c r="A365" s="64" t="s">
        <v>1315</v>
      </c>
      <c r="B365" s="64">
        <f>_xlfn.XLOOKUP(D365,'Wall Volumes'!$P$8:$P$135,'Wall Volumes'!$F$8:$F$135)</f>
        <v>0</v>
      </c>
      <c r="D365" s="64" t="s">
        <v>472</v>
      </c>
      <c r="E365" s="64">
        <f t="shared" si="6"/>
        <v>0</v>
      </c>
      <c r="F365" s="159">
        <v>10025</v>
      </c>
      <c r="L365"/>
    </row>
    <row r="366" spans="1:12">
      <c r="A366" s="64" t="s">
        <v>1315</v>
      </c>
      <c r="B366" s="64">
        <f>_xlfn.XLOOKUP(D366,'Wall Volumes'!$P$8:$P$135,'Wall Volumes'!$F$8:$F$135)</f>
        <v>0</v>
      </c>
      <c r="D366" s="64" t="s">
        <v>474</v>
      </c>
      <c r="E366" s="64">
        <f t="shared" si="6"/>
        <v>0</v>
      </c>
      <c r="F366" s="159">
        <v>10025</v>
      </c>
      <c r="L366"/>
    </row>
    <row r="367" spans="1:12">
      <c r="A367" s="64" t="s">
        <v>1315</v>
      </c>
      <c r="B367" s="64">
        <f>_xlfn.XLOOKUP(D367,'Wall Volumes'!$P$8:$P$135,'Wall Volumes'!$F$8:$F$135)</f>
        <v>0</v>
      </c>
      <c r="D367" s="64" t="s">
        <v>476</v>
      </c>
      <c r="E367" s="64">
        <f t="shared" si="6"/>
        <v>0</v>
      </c>
      <c r="F367" s="159">
        <v>10025</v>
      </c>
      <c r="L367"/>
    </row>
    <row r="368" spans="1:12">
      <c r="A368" s="64" t="s">
        <v>1315</v>
      </c>
      <c r="B368" s="64">
        <f>_xlfn.XLOOKUP(D368,'Wall Volumes'!$P$8:$P$135,'Wall Volumes'!$F$8:$F$135)</f>
        <v>0</v>
      </c>
      <c r="D368" s="64" t="s">
        <v>478</v>
      </c>
      <c r="E368" s="64">
        <f t="shared" si="6"/>
        <v>0</v>
      </c>
      <c r="F368" s="159">
        <v>10025</v>
      </c>
      <c r="L368"/>
    </row>
    <row r="369" spans="1:12">
      <c r="A369" s="64" t="s">
        <v>1315</v>
      </c>
      <c r="B369" s="64">
        <f>_xlfn.XLOOKUP(D369,'Wall Volumes'!$P$8:$P$135,'Wall Volumes'!$F$8:$F$135)</f>
        <v>0</v>
      </c>
      <c r="D369" s="64" t="s">
        <v>481</v>
      </c>
      <c r="E369" s="64">
        <f t="shared" si="6"/>
        <v>0</v>
      </c>
      <c r="F369" s="159">
        <v>10025</v>
      </c>
      <c r="L369"/>
    </row>
    <row r="370" spans="1:12">
      <c r="A370" s="64" t="s">
        <v>1315</v>
      </c>
      <c r="B370" s="64">
        <f>_xlfn.XLOOKUP(D370,'Wall Volumes'!$P$8:$P$135,'Wall Volumes'!$F$8:$F$135)</f>
        <v>0</v>
      </c>
      <c r="D370" s="64" t="s">
        <v>483</v>
      </c>
      <c r="E370" s="64">
        <f t="shared" si="6"/>
        <v>0</v>
      </c>
      <c r="F370" s="159">
        <v>10025</v>
      </c>
      <c r="L370"/>
    </row>
    <row r="371" spans="1:12">
      <c r="A371" s="161" t="s">
        <v>1315</v>
      </c>
      <c r="B371" s="161">
        <f>_xlfn.XLOOKUP(D371,'Wall Volumes'!$P$8:$P$135,'Wall Volumes'!$H$8:$H$135)</f>
        <v>0</v>
      </c>
      <c r="C371" s="161"/>
      <c r="D371" s="161" t="s">
        <v>61</v>
      </c>
      <c r="E371" s="161">
        <f t="shared" si="6"/>
        <v>0</v>
      </c>
      <c r="F371" s="162">
        <v>10035</v>
      </c>
      <c r="G371" s="163"/>
      <c r="I371" s="161"/>
      <c r="J371" s="161" t="s">
        <v>1316</v>
      </c>
      <c r="L371"/>
    </row>
    <row r="372" spans="1:12">
      <c r="A372" s="64" t="s">
        <v>1315</v>
      </c>
      <c r="B372" s="64">
        <f>_xlfn.XLOOKUP(D372,'Wall Volumes'!$P$8:$P$135,'Wall Volumes'!$H$8:$H$135)</f>
        <v>0</v>
      </c>
      <c r="D372" s="64" t="s">
        <v>66</v>
      </c>
      <c r="E372" s="64">
        <f t="shared" si="6"/>
        <v>0</v>
      </c>
      <c r="F372" s="159">
        <v>10035</v>
      </c>
      <c r="L372"/>
    </row>
    <row r="373" spans="1:12">
      <c r="A373" s="64" t="s">
        <v>1315</v>
      </c>
      <c r="B373" s="64">
        <f>_xlfn.XLOOKUP(D373,'Wall Volumes'!$P$8:$P$135,'Wall Volumes'!$H$8:$H$135)</f>
        <v>0</v>
      </c>
      <c r="D373" s="64" t="s">
        <v>71</v>
      </c>
      <c r="E373" s="64">
        <f t="shared" si="6"/>
        <v>0</v>
      </c>
      <c r="F373" s="159">
        <v>10035</v>
      </c>
      <c r="L373"/>
    </row>
    <row r="374" spans="1:12">
      <c r="A374" s="64" t="s">
        <v>1315</v>
      </c>
      <c r="B374" s="64">
        <f>_xlfn.XLOOKUP(D374,'Wall Volumes'!$P$8:$P$135,'Wall Volumes'!$H$8:$H$135)</f>
        <v>0</v>
      </c>
      <c r="D374" s="64" t="s">
        <v>76</v>
      </c>
      <c r="E374" s="64">
        <f t="shared" si="6"/>
        <v>0</v>
      </c>
      <c r="F374" s="159">
        <v>10035</v>
      </c>
      <c r="L374"/>
    </row>
    <row r="375" spans="1:12">
      <c r="A375" s="64" t="s">
        <v>1315</v>
      </c>
      <c r="B375" s="64">
        <f>_xlfn.XLOOKUP(D375,'Wall Volumes'!$P$8:$P$135,'Wall Volumes'!$H$8:$H$135)</f>
        <v>0</v>
      </c>
      <c r="D375" s="64" t="s">
        <v>81</v>
      </c>
      <c r="E375" s="64">
        <f t="shared" si="6"/>
        <v>0</v>
      </c>
      <c r="F375" s="159">
        <v>10035</v>
      </c>
      <c r="L375"/>
    </row>
    <row r="376" spans="1:12">
      <c r="A376" s="64" t="s">
        <v>1315</v>
      </c>
      <c r="B376" s="64">
        <f>_xlfn.XLOOKUP(D376,'Wall Volumes'!$P$8:$P$135,'Wall Volumes'!$H$8:$H$135)</f>
        <v>0</v>
      </c>
      <c r="D376" s="64" t="s">
        <v>86</v>
      </c>
      <c r="E376" s="64">
        <f t="shared" si="6"/>
        <v>0</v>
      </c>
      <c r="F376" s="159">
        <v>10035</v>
      </c>
      <c r="L376"/>
    </row>
    <row r="377" spans="1:12">
      <c r="A377" s="64" t="s">
        <v>1315</v>
      </c>
      <c r="B377" s="64">
        <f>_xlfn.XLOOKUP(D377,'Wall Volumes'!$P$8:$P$135,'Wall Volumes'!$H$8:$H$135)</f>
        <v>0</v>
      </c>
      <c r="D377" s="64" t="s">
        <v>91</v>
      </c>
      <c r="E377" s="64">
        <f t="shared" si="6"/>
        <v>0</v>
      </c>
      <c r="F377" s="159">
        <v>10035</v>
      </c>
      <c r="L377"/>
    </row>
    <row r="378" spans="1:12">
      <c r="A378" s="64" t="s">
        <v>1315</v>
      </c>
      <c r="B378" s="64">
        <f>_xlfn.XLOOKUP(D378,'Wall Volumes'!$P$8:$P$135,'Wall Volumes'!$H$8:$H$135)</f>
        <v>0</v>
      </c>
      <c r="D378" s="64" t="s">
        <v>96</v>
      </c>
      <c r="E378" s="64">
        <f t="shared" ref="E378:E441" si="7">SUM(B378:C378)</f>
        <v>0</v>
      </c>
      <c r="F378" s="159">
        <v>10035</v>
      </c>
      <c r="L378"/>
    </row>
    <row r="379" spans="1:12">
      <c r="A379" s="64" t="s">
        <v>1315</v>
      </c>
      <c r="B379" s="64">
        <f>_xlfn.XLOOKUP(D379,'Wall Volumes'!$P$8:$P$135,'Wall Volumes'!$H$8:$H$135)</f>
        <v>0</v>
      </c>
      <c r="D379" s="64" t="s">
        <v>100</v>
      </c>
      <c r="E379" s="64">
        <f t="shared" si="7"/>
        <v>0</v>
      </c>
      <c r="F379" s="159">
        <v>10035</v>
      </c>
      <c r="L379"/>
    </row>
    <row r="380" spans="1:12">
      <c r="A380" s="64" t="s">
        <v>1315</v>
      </c>
      <c r="B380" s="64">
        <f>_xlfn.XLOOKUP(D380,'Wall Volumes'!$P$8:$P$135,'Wall Volumes'!$H$8:$H$135)</f>
        <v>0</v>
      </c>
      <c r="D380" s="64" t="s">
        <v>105</v>
      </c>
      <c r="E380" s="64">
        <f t="shared" si="7"/>
        <v>0</v>
      </c>
      <c r="F380" s="159">
        <v>10035</v>
      </c>
      <c r="L380"/>
    </row>
    <row r="381" spans="1:12">
      <c r="A381" s="64" t="s">
        <v>1315</v>
      </c>
      <c r="B381" s="64">
        <f>_xlfn.XLOOKUP(D381,'Wall Volumes'!$P$8:$P$135,'Wall Volumes'!$H$8:$H$135)</f>
        <v>0</v>
      </c>
      <c r="D381" s="64" t="s">
        <v>110</v>
      </c>
      <c r="E381" s="64">
        <f t="shared" si="7"/>
        <v>0</v>
      </c>
      <c r="F381" s="159">
        <v>10035</v>
      </c>
      <c r="L381"/>
    </row>
    <row r="382" spans="1:12">
      <c r="A382" s="64" t="s">
        <v>1315</v>
      </c>
      <c r="B382" s="64">
        <f>_xlfn.XLOOKUP(D382,'Wall Volumes'!$P$8:$P$135,'Wall Volumes'!$H$8:$H$135)</f>
        <v>0</v>
      </c>
      <c r="D382" s="64" t="s">
        <v>115</v>
      </c>
      <c r="E382" s="64">
        <f t="shared" si="7"/>
        <v>0</v>
      </c>
      <c r="F382" s="159">
        <v>10035</v>
      </c>
      <c r="L382"/>
    </row>
    <row r="383" spans="1:12">
      <c r="A383" s="64" t="s">
        <v>1315</v>
      </c>
      <c r="B383" s="64">
        <f>_xlfn.XLOOKUP(D383,'Wall Volumes'!$P$8:$P$135,'Wall Volumes'!$H$8:$H$135)</f>
        <v>0</v>
      </c>
      <c r="D383" s="64" t="s">
        <v>120</v>
      </c>
      <c r="E383" s="64">
        <f t="shared" si="7"/>
        <v>0</v>
      </c>
      <c r="F383" s="159">
        <v>10035</v>
      </c>
      <c r="L383"/>
    </row>
    <row r="384" spans="1:12">
      <c r="A384" s="64" t="s">
        <v>1315</v>
      </c>
      <c r="B384" s="64">
        <f>_xlfn.XLOOKUP(D384,'Wall Volumes'!$P$8:$P$135,'Wall Volumes'!$H$8:$H$135)</f>
        <v>0</v>
      </c>
      <c r="D384" s="64" t="s">
        <v>125</v>
      </c>
      <c r="E384" s="64">
        <f t="shared" si="7"/>
        <v>0</v>
      </c>
      <c r="F384" s="159">
        <v>10035</v>
      </c>
      <c r="L384"/>
    </row>
    <row r="385" spans="1:12">
      <c r="A385" s="64" t="s">
        <v>1315</v>
      </c>
      <c r="B385" s="64">
        <f>_xlfn.XLOOKUP(D385,'Wall Volumes'!$P$8:$P$135,'Wall Volumes'!$H$8:$H$135)</f>
        <v>0</v>
      </c>
      <c r="D385" s="64" t="s">
        <v>129</v>
      </c>
      <c r="E385" s="64">
        <f t="shared" si="7"/>
        <v>0</v>
      </c>
      <c r="F385" s="159">
        <v>10035</v>
      </c>
      <c r="L385"/>
    </row>
    <row r="386" spans="1:12">
      <c r="A386" s="64" t="s">
        <v>1315</v>
      </c>
      <c r="B386" s="64">
        <f>_xlfn.XLOOKUP(D386,'Wall Volumes'!$P$8:$P$135,'Wall Volumes'!$H$8:$H$135)</f>
        <v>0</v>
      </c>
      <c r="D386" s="64" t="s">
        <v>134</v>
      </c>
      <c r="E386" s="64">
        <f t="shared" si="7"/>
        <v>0</v>
      </c>
      <c r="F386" s="159">
        <v>10035</v>
      </c>
      <c r="L386"/>
    </row>
    <row r="387" spans="1:12">
      <c r="A387" s="64" t="s">
        <v>1315</v>
      </c>
      <c r="B387" s="64">
        <f>_xlfn.XLOOKUP(D387,'Wall Volumes'!$P$8:$P$135,'Wall Volumes'!$H$8:$H$135)</f>
        <v>0</v>
      </c>
      <c r="D387" s="64" t="s">
        <v>139</v>
      </c>
      <c r="E387" s="64">
        <f t="shared" si="7"/>
        <v>0</v>
      </c>
      <c r="F387" s="159">
        <v>10035</v>
      </c>
      <c r="L387"/>
    </row>
    <row r="388" spans="1:12">
      <c r="A388" s="64" t="s">
        <v>1315</v>
      </c>
      <c r="B388" s="64">
        <f>_xlfn.XLOOKUP(D388,'Wall Volumes'!$P$8:$P$135,'Wall Volumes'!$H$8:$H$135)</f>
        <v>0</v>
      </c>
      <c r="D388" s="64" t="s">
        <v>144</v>
      </c>
      <c r="E388" s="64">
        <f t="shared" si="7"/>
        <v>0</v>
      </c>
      <c r="F388" s="159">
        <v>10035</v>
      </c>
      <c r="L388"/>
    </row>
    <row r="389" spans="1:12">
      <c r="A389" s="64" t="s">
        <v>1315</v>
      </c>
      <c r="B389" s="64">
        <f>_xlfn.XLOOKUP(D389,'Wall Volumes'!$P$8:$P$135,'Wall Volumes'!$H$8:$H$135)</f>
        <v>0</v>
      </c>
      <c r="D389" s="64" t="s">
        <v>149</v>
      </c>
      <c r="E389" s="64">
        <f t="shared" si="7"/>
        <v>0</v>
      </c>
      <c r="F389" s="159">
        <v>10035</v>
      </c>
      <c r="L389"/>
    </row>
    <row r="390" spans="1:12">
      <c r="A390" s="64" t="s">
        <v>1315</v>
      </c>
      <c r="B390" s="64">
        <f>_xlfn.XLOOKUP(D390,'Wall Volumes'!$P$8:$P$135,'Wall Volumes'!$H$8:$H$135)</f>
        <v>0</v>
      </c>
      <c r="D390" s="64" t="s">
        <v>154</v>
      </c>
      <c r="E390" s="64">
        <f t="shared" si="7"/>
        <v>0</v>
      </c>
      <c r="F390" s="159">
        <v>10035</v>
      </c>
      <c r="L390"/>
    </row>
    <row r="391" spans="1:12">
      <c r="A391" s="64" t="s">
        <v>1315</v>
      </c>
      <c r="B391" s="64">
        <f>_xlfn.XLOOKUP(D391,'Wall Volumes'!$P$8:$P$135,'Wall Volumes'!$H$8:$H$135)</f>
        <v>0</v>
      </c>
      <c r="D391" s="64" t="s">
        <v>159</v>
      </c>
      <c r="E391" s="64">
        <f t="shared" si="7"/>
        <v>0</v>
      </c>
      <c r="F391" s="159">
        <v>10035</v>
      </c>
      <c r="L391"/>
    </row>
    <row r="392" spans="1:12">
      <c r="A392" s="64" t="s">
        <v>1315</v>
      </c>
      <c r="B392" s="64">
        <f>_xlfn.XLOOKUP(D392,'Wall Volumes'!$P$8:$P$135,'Wall Volumes'!$H$8:$H$135)</f>
        <v>0</v>
      </c>
      <c r="D392" s="64" t="s">
        <v>164</v>
      </c>
      <c r="E392" s="64">
        <f t="shared" si="7"/>
        <v>0</v>
      </c>
      <c r="F392" s="159">
        <v>10035</v>
      </c>
      <c r="L392"/>
    </row>
    <row r="393" spans="1:12">
      <c r="A393" s="64" t="s">
        <v>1315</v>
      </c>
      <c r="B393" s="64">
        <f>_xlfn.XLOOKUP(D393,'Wall Volumes'!$P$8:$P$135,'Wall Volumes'!$H$8:$H$135)</f>
        <v>0</v>
      </c>
      <c r="D393" s="64" t="s">
        <v>168</v>
      </c>
      <c r="E393" s="64">
        <f t="shared" si="7"/>
        <v>0</v>
      </c>
      <c r="F393" s="159">
        <v>10035</v>
      </c>
      <c r="L393"/>
    </row>
    <row r="394" spans="1:12">
      <c r="A394" s="64" t="s">
        <v>1315</v>
      </c>
      <c r="B394" s="64">
        <f>_xlfn.XLOOKUP(D394,'Wall Volumes'!$P$8:$P$135,'Wall Volumes'!$H$8:$H$135)</f>
        <v>0</v>
      </c>
      <c r="D394" s="64" t="s">
        <v>173</v>
      </c>
      <c r="E394" s="64">
        <f t="shared" si="7"/>
        <v>0</v>
      </c>
      <c r="F394" s="159">
        <v>10035</v>
      </c>
      <c r="L394"/>
    </row>
    <row r="395" spans="1:12">
      <c r="A395" s="64" t="s">
        <v>1315</v>
      </c>
      <c r="B395" s="64">
        <f>_xlfn.XLOOKUP(D395,'Wall Volumes'!$P$8:$P$135,'Wall Volumes'!$H$8:$H$135)</f>
        <v>0</v>
      </c>
      <c r="D395" s="64" t="s">
        <v>178</v>
      </c>
      <c r="E395" s="64">
        <f t="shared" si="7"/>
        <v>0</v>
      </c>
      <c r="F395" s="159">
        <v>10035</v>
      </c>
      <c r="L395"/>
    </row>
    <row r="396" spans="1:12">
      <c r="A396" s="64" t="s">
        <v>1315</v>
      </c>
      <c r="B396" s="64">
        <f>_xlfn.XLOOKUP(D396,'Wall Volumes'!$P$8:$P$135,'Wall Volumes'!$H$8:$H$135)</f>
        <v>0</v>
      </c>
      <c r="D396" s="64" t="s">
        <v>183</v>
      </c>
      <c r="E396" s="64">
        <f t="shared" si="7"/>
        <v>0</v>
      </c>
      <c r="F396" s="159">
        <v>10035</v>
      </c>
      <c r="L396"/>
    </row>
    <row r="397" spans="1:12">
      <c r="A397" s="64" t="s">
        <v>1315</v>
      </c>
      <c r="B397" s="64">
        <f>_xlfn.XLOOKUP(D397,'Wall Volumes'!$P$8:$P$135,'Wall Volumes'!$H$8:$H$135)</f>
        <v>0</v>
      </c>
      <c r="D397" s="64" t="s">
        <v>188</v>
      </c>
      <c r="E397" s="64">
        <f t="shared" si="7"/>
        <v>0</v>
      </c>
      <c r="F397" s="159">
        <v>10035</v>
      </c>
      <c r="L397"/>
    </row>
    <row r="398" spans="1:12">
      <c r="A398" s="64" t="s">
        <v>1315</v>
      </c>
      <c r="B398" s="64">
        <f>_xlfn.XLOOKUP(D398,'Wall Volumes'!$P$8:$P$135,'Wall Volumes'!$H$8:$H$135)</f>
        <v>0</v>
      </c>
      <c r="D398" s="64" t="s">
        <v>193</v>
      </c>
      <c r="E398" s="64">
        <f t="shared" si="7"/>
        <v>0</v>
      </c>
      <c r="F398" s="159">
        <v>10035</v>
      </c>
      <c r="L398"/>
    </row>
    <row r="399" spans="1:12">
      <c r="A399" s="64" t="s">
        <v>1315</v>
      </c>
      <c r="B399" s="64">
        <f>_xlfn.XLOOKUP(D399,'Wall Volumes'!$P$8:$P$135,'Wall Volumes'!$H$8:$H$135)</f>
        <v>0</v>
      </c>
      <c r="D399" s="64" t="s">
        <v>198</v>
      </c>
      <c r="E399" s="64">
        <f t="shared" si="7"/>
        <v>0</v>
      </c>
      <c r="F399" s="159">
        <v>10035</v>
      </c>
      <c r="L399"/>
    </row>
    <row r="400" spans="1:12">
      <c r="A400" s="64" t="s">
        <v>1315</v>
      </c>
      <c r="B400" s="64">
        <f>_xlfn.XLOOKUP(D400,'Wall Volumes'!$P$8:$P$135,'Wall Volumes'!$H$8:$H$135)</f>
        <v>0</v>
      </c>
      <c r="D400" s="64" t="s">
        <v>203</v>
      </c>
      <c r="E400" s="64">
        <f t="shared" si="7"/>
        <v>0</v>
      </c>
      <c r="F400" s="159">
        <v>10035</v>
      </c>
      <c r="L400"/>
    </row>
    <row r="401" spans="1:12">
      <c r="A401" s="64" t="s">
        <v>1315</v>
      </c>
      <c r="B401" s="64">
        <f>_xlfn.XLOOKUP(D401,'Wall Volumes'!$P$8:$P$135,'Wall Volumes'!$H$8:$H$135)</f>
        <v>0</v>
      </c>
      <c r="D401" s="64" t="s">
        <v>208</v>
      </c>
      <c r="E401" s="64">
        <f t="shared" si="7"/>
        <v>0</v>
      </c>
      <c r="F401" s="159">
        <v>10035</v>
      </c>
      <c r="L401"/>
    </row>
    <row r="402" spans="1:12">
      <c r="A402" s="64" t="s">
        <v>1315</v>
      </c>
      <c r="B402" s="64">
        <f>_xlfn.XLOOKUP(D402,'Wall Volumes'!$P$8:$P$135,'Wall Volumes'!$H$8:$H$135)</f>
        <v>0</v>
      </c>
      <c r="D402" s="64" t="s">
        <v>213</v>
      </c>
      <c r="E402" s="64">
        <f t="shared" si="7"/>
        <v>0</v>
      </c>
      <c r="F402" s="159">
        <v>10035</v>
      </c>
      <c r="L402"/>
    </row>
    <row r="403" spans="1:12">
      <c r="A403" s="64" t="s">
        <v>1315</v>
      </c>
      <c r="B403" s="64">
        <f>_xlfn.XLOOKUP(D403,'Wall Volumes'!$P$8:$P$135,'Wall Volumes'!$H$8:$H$135)</f>
        <v>0</v>
      </c>
      <c r="D403" s="64" t="s">
        <v>218</v>
      </c>
      <c r="E403" s="64">
        <f t="shared" si="7"/>
        <v>0</v>
      </c>
      <c r="F403" s="159">
        <v>10035</v>
      </c>
      <c r="L403"/>
    </row>
    <row r="404" spans="1:12">
      <c r="A404" s="64" t="s">
        <v>1315</v>
      </c>
      <c r="B404" s="64">
        <f>_xlfn.XLOOKUP(D404,'Wall Volumes'!$P$8:$P$135,'Wall Volumes'!$H$8:$H$135)</f>
        <v>0</v>
      </c>
      <c r="D404" s="64" t="s">
        <v>223</v>
      </c>
      <c r="E404" s="64">
        <f t="shared" si="7"/>
        <v>0</v>
      </c>
      <c r="F404" s="159">
        <v>10035</v>
      </c>
      <c r="L404"/>
    </row>
    <row r="405" spans="1:12">
      <c r="A405" s="64" t="s">
        <v>1315</v>
      </c>
      <c r="B405" s="64">
        <f>_xlfn.XLOOKUP(D405,'Wall Volumes'!$P$8:$P$135,'Wall Volumes'!$H$8:$H$135)</f>
        <v>0</v>
      </c>
      <c r="D405" s="64" t="s">
        <v>228</v>
      </c>
      <c r="E405" s="64">
        <f t="shared" si="7"/>
        <v>0</v>
      </c>
      <c r="F405" s="159">
        <v>10035</v>
      </c>
      <c r="L405"/>
    </row>
    <row r="406" spans="1:12">
      <c r="A406" s="64" t="s">
        <v>1315</v>
      </c>
      <c r="B406" s="64">
        <f>_xlfn.XLOOKUP(D406,'Wall Volumes'!$P$8:$P$135,'Wall Volumes'!$H$8:$H$135)</f>
        <v>0</v>
      </c>
      <c r="D406" s="64" t="s">
        <v>233</v>
      </c>
      <c r="E406" s="64">
        <f t="shared" si="7"/>
        <v>0</v>
      </c>
      <c r="F406" s="159">
        <v>10035</v>
      </c>
      <c r="L406"/>
    </row>
    <row r="407" spans="1:12">
      <c r="A407" s="64" t="s">
        <v>1315</v>
      </c>
      <c r="B407" s="64">
        <f>_xlfn.XLOOKUP(D407,'Wall Volumes'!$P$8:$P$135,'Wall Volumes'!$H$8:$H$135)</f>
        <v>0</v>
      </c>
      <c r="D407" s="64" t="s">
        <v>238</v>
      </c>
      <c r="E407" s="64">
        <f t="shared" si="7"/>
        <v>0</v>
      </c>
      <c r="F407" s="159">
        <v>10035</v>
      </c>
      <c r="L407"/>
    </row>
    <row r="408" spans="1:12">
      <c r="A408" s="64" t="s">
        <v>1315</v>
      </c>
      <c r="B408" s="64">
        <f>_xlfn.XLOOKUP(D408,'Wall Volumes'!$P$8:$P$135,'Wall Volumes'!$H$8:$H$135)</f>
        <v>0</v>
      </c>
      <c r="D408" s="64" t="s">
        <v>243</v>
      </c>
      <c r="E408" s="64">
        <f t="shared" si="7"/>
        <v>0</v>
      </c>
      <c r="F408" s="159">
        <v>10035</v>
      </c>
      <c r="L408"/>
    </row>
    <row r="409" spans="1:12">
      <c r="A409" s="64" t="s">
        <v>1315</v>
      </c>
      <c r="B409" s="64">
        <f>_xlfn.XLOOKUP(D409,'Wall Volumes'!$P$8:$P$135,'Wall Volumes'!$H$8:$H$135)</f>
        <v>0</v>
      </c>
      <c r="D409" s="64" t="s">
        <v>248</v>
      </c>
      <c r="E409" s="64">
        <f t="shared" si="7"/>
        <v>0</v>
      </c>
      <c r="F409" s="159">
        <v>10035</v>
      </c>
      <c r="L409"/>
    </row>
    <row r="410" spans="1:12">
      <c r="A410" s="64" t="s">
        <v>1315</v>
      </c>
      <c r="B410" s="64">
        <f>_xlfn.XLOOKUP(D410,'Wall Volumes'!$P$8:$P$135,'Wall Volumes'!$H$8:$H$135)</f>
        <v>0</v>
      </c>
      <c r="D410" s="64" t="s">
        <v>253</v>
      </c>
      <c r="E410" s="64">
        <f t="shared" si="7"/>
        <v>0</v>
      </c>
      <c r="F410" s="159">
        <v>10035</v>
      </c>
      <c r="L410"/>
    </row>
    <row r="411" spans="1:12">
      <c r="A411" s="64" t="s">
        <v>1315</v>
      </c>
      <c r="B411" s="64">
        <f>_xlfn.XLOOKUP(D411,'Wall Volumes'!$P$8:$P$135,'Wall Volumes'!$H$8:$H$135)</f>
        <v>0</v>
      </c>
      <c r="D411" s="64" t="s">
        <v>258</v>
      </c>
      <c r="E411" s="64">
        <f t="shared" si="7"/>
        <v>0</v>
      </c>
      <c r="F411" s="159">
        <v>10035</v>
      </c>
      <c r="L411"/>
    </row>
    <row r="412" spans="1:12">
      <c r="A412" s="64" t="s">
        <v>1315</v>
      </c>
      <c r="B412" s="64">
        <f>_xlfn.XLOOKUP(D412,'Wall Volumes'!$P$8:$P$135,'Wall Volumes'!$H$8:$H$135)</f>
        <v>0</v>
      </c>
      <c r="D412" s="64" t="s">
        <v>263</v>
      </c>
      <c r="E412" s="64">
        <f t="shared" si="7"/>
        <v>0</v>
      </c>
      <c r="F412" s="159">
        <v>10035</v>
      </c>
      <c r="L412"/>
    </row>
    <row r="413" spans="1:12">
      <c r="A413" s="64" t="s">
        <v>1315</v>
      </c>
      <c r="B413" s="64">
        <f>_xlfn.XLOOKUP(D413,'Wall Volumes'!$P$8:$P$135,'Wall Volumes'!$H$8:$H$135)</f>
        <v>0</v>
      </c>
      <c r="D413" s="64" t="s">
        <v>268</v>
      </c>
      <c r="E413" s="64">
        <f t="shared" si="7"/>
        <v>0</v>
      </c>
      <c r="F413" s="159">
        <v>10035</v>
      </c>
      <c r="L413"/>
    </row>
    <row r="414" spans="1:12">
      <c r="A414" s="64" t="s">
        <v>1315</v>
      </c>
      <c r="B414" s="64">
        <f>_xlfn.XLOOKUP(D414,'Wall Volumes'!$P$8:$P$135,'Wall Volumes'!$H$8:$H$135)</f>
        <v>0</v>
      </c>
      <c r="D414" s="64" t="s">
        <v>273</v>
      </c>
      <c r="E414" s="64">
        <f t="shared" si="7"/>
        <v>0</v>
      </c>
      <c r="F414" s="159">
        <v>10035</v>
      </c>
      <c r="L414"/>
    </row>
    <row r="415" spans="1:12">
      <c r="A415" s="64" t="s">
        <v>1315</v>
      </c>
      <c r="B415" s="64">
        <f>_xlfn.XLOOKUP(D415,'Wall Volumes'!$P$8:$P$135,'Wall Volumes'!$H$8:$H$135)</f>
        <v>0</v>
      </c>
      <c r="D415" s="64" t="s">
        <v>278</v>
      </c>
      <c r="E415" s="64">
        <f t="shared" si="7"/>
        <v>0</v>
      </c>
      <c r="F415" s="159">
        <v>10035</v>
      </c>
      <c r="L415"/>
    </row>
    <row r="416" spans="1:12">
      <c r="A416" s="64" t="s">
        <v>1315</v>
      </c>
      <c r="B416" s="64">
        <f>_xlfn.XLOOKUP(D416,'Wall Volumes'!$P$8:$P$135,'Wall Volumes'!$H$8:$H$135)</f>
        <v>0</v>
      </c>
      <c r="D416" s="64" t="s">
        <v>283</v>
      </c>
      <c r="E416" s="64">
        <f t="shared" si="7"/>
        <v>0</v>
      </c>
      <c r="F416" s="159">
        <v>10035</v>
      </c>
      <c r="L416"/>
    </row>
    <row r="417" spans="1:12">
      <c r="A417" s="64" t="s">
        <v>1315</v>
      </c>
      <c r="B417" s="64">
        <f>_xlfn.XLOOKUP(D417,'Wall Volumes'!$P$8:$P$135,'Wall Volumes'!$H$8:$H$135)</f>
        <v>0</v>
      </c>
      <c r="D417" s="64" t="s">
        <v>288</v>
      </c>
      <c r="E417" s="64">
        <f t="shared" si="7"/>
        <v>0</v>
      </c>
      <c r="F417" s="159">
        <v>10035</v>
      </c>
      <c r="L417"/>
    </row>
    <row r="418" spans="1:12">
      <c r="A418" s="64" t="s">
        <v>1315</v>
      </c>
      <c r="B418" s="64">
        <f>_xlfn.XLOOKUP(D418,'Wall Volumes'!$P$8:$P$135,'Wall Volumes'!$H$8:$H$135)</f>
        <v>0</v>
      </c>
      <c r="D418" s="64" t="s">
        <v>293</v>
      </c>
      <c r="E418" s="64">
        <f t="shared" si="7"/>
        <v>0</v>
      </c>
      <c r="F418" s="159">
        <v>10035</v>
      </c>
      <c r="L418"/>
    </row>
    <row r="419" spans="1:12">
      <c r="A419" s="64" t="s">
        <v>1315</v>
      </c>
      <c r="B419" s="64">
        <f>_xlfn.XLOOKUP(D419,'Wall Volumes'!$P$8:$P$135,'Wall Volumes'!$H$8:$H$135)</f>
        <v>0</v>
      </c>
      <c r="D419" s="64" t="s">
        <v>298</v>
      </c>
      <c r="E419" s="64">
        <f t="shared" si="7"/>
        <v>0</v>
      </c>
      <c r="F419" s="159">
        <v>10035</v>
      </c>
      <c r="L419"/>
    </row>
    <row r="420" spans="1:12">
      <c r="A420" s="64" t="s">
        <v>1315</v>
      </c>
      <c r="B420" s="64">
        <f>_xlfn.XLOOKUP(D420,'Wall Volumes'!$P$8:$P$135,'Wall Volumes'!$H$8:$H$135)</f>
        <v>0</v>
      </c>
      <c r="D420" s="64" t="s">
        <v>303</v>
      </c>
      <c r="E420" s="64">
        <f t="shared" si="7"/>
        <v>0</v>
      </c>
      <c r="F420" s="159">
        <v>10035</v>
      </c>
      <c r="L420"/>
    </row>
    <row r="421" spans="1:12">
      <c r="A421" s="64" t="s">
        <v>1315</v>
      </c>
      <c r="B421" s="64">
        <f>_xlfn.XLOOKUP(D421,'Wall Volumes'!$P$8:$P$135,'Wall Volumes'!$H$8:$H$135)</f>
        <v>0</v>
      </c>
      <c r="D421" s="64" t="s">
        <v>308</v>
      </c>
      <c r="E421" s="64">
        <f t="shared" si="7"/>
        <v>0</v>
      </c>
      <c r="F421" s="159">
        <v>10035</v>
      </c>
      <c r="L421"/>
    </row>
    <row r="422" spans="1:12">
      <c r="A422" s="64" t="s">
        <v>1315</v>
      </c>
      <c r="B422" s="64">
        <f>_xlfn.XLOOKUP(D422,'Wall Volumes'!$P$8:$P$135,'Wall Volumes'!$H$8:$H$135)</f>
        <v>0</v>
      </c>
      <c r="D422" s="64" t="s">
        <v>313</v>
      </c>
      <c r="E422" s="64">
        <f t="shared" si="7"/>
        <v>0</v>
      </c>
      <c r="F422" s="159">
        <v>10035</v>
      </c>
      <c r="L422"/>
    </row>
    <row r="423" spans="1:12">
      <c r="A423" s="64" t="s">
        <v>1315</v>
      </c>
      <c r="B423" s="64">
        <f>_xlfn.XLOOKUP(D423,'Wall Volumes'!$P$8:$P$135,'Wall Volumes'!$H$8:$H$135)</f>
        <v>0</v>
      </c>
      <c r="D423" s="64" t="s">
        <v>318</v>
      </c>
      <c r="E423" s="64">
        <f t="shared" si="7"/>
        <v>0</v>
      </c>
      <c r="F423" s="159">
        <v>10035</v>
      </c>
      <c r="L423"/>
    </row>
    <row r="424" spans="1:12">
      <c r="A424" s="64" t="s">
        <v>1315</v>
      </c>
      <c r="B424" s="64">
        <f>_xlfn.XLOOKUP(D424,'Wall Volumes'!$P$8:$P$135,'Wall Volumes'!$H$8:$H$135)</f>
        <v>0</v>
      </c>
      <c r="D424" s="64" t="s">
        <v>323</v>
      </c>
      <c r="E424" s="64">
        <f t="shared" si="7"/>
        <v>0</v>
      </c>
      <c r="F424" s="159">
        <v>10035</v>
      </c>
      <c r="L424"/>
    </row>
    <row r="425" spans="1:12">
      <c r="A425" s="64" t="s">
        <v>1315</v>
      </c>
      <c r="B425" s="64">
        <f>_xlfn.XLOOKUP(D425,'Wall Volumes'!$P$8:$P$135,'Wall Volumes'!$H$8:$H$135)</f>
        <v>0</v>
      </c>
      <c r="D425" s="64" t="s">
        <v>328</v>
      </c>
      <c r="E425" s="64">
        <f t="shared" si="7"/>
        <v>0</v>
      </c>
      <c r="F425" s="159">
        <v>10035</v>
      </c>
      <c r="L425"/>
    </row>
    <row r="426" spans="1:12">
      <c r="A426" s="64" t="s">
        <v>1315</v>
      </c>
      <c r="B426" s="64">
        <f>_xlfn.XLOOKUP(D426,'Wall Volumes'!$P$8:$P$135,'Wall Volumes'!$H$8:$H$135)</f>
        <v>0</v>
      </c>
      <c r="D426" s="64" t="s">
        <v>333</v>
      </c>
      <c r="E426" s="64">
        <f t="shared" si="7"/>
        <v>0</v>
      </c>
      <c r="F426" s="159">
        <v>10035</v>
      </c>
      <c r="L426"/>
    </row>
    <row r="427" spans="1:12">
      <c r="A427" s="64" t="s">
        <v>1315</v>
      </c>
      <c r="B427" s="64">
        <f>_xlfn.XLOOKUP(D427,'Wall Volumes'!$P$8:$P$135,'Wall Volumes'!$H$8:$H$135)</f>
        <v>0</v>
      </c>
      <c r="D427" s="64" t="s">
        <v>338</v>
      </c>
      <c r="E427" s="64">
        <f t="shared" si="7"/>
        <v>0</v>
      </c>
      <c r="F427" s="159">
        <v>10035</v>
      </c>
      <c r="L427"/>
    </row>
    <row r="428" spans="1:12">
      <c r="A428" s="64" t="s">
        <v>1315</v>
      </c>
      <c r="B428" s="64">
        <f>_xlfn.XLOOKUP(D428,'Wall Volumes'!$P$8:$P$135,'Wall Volumes'!$H$8:$H$135)</f>
        <v>0</v>
      </c>
      <c r="D428" s="64" t="s">
        <v>343</v>
      </c>
      <c r="E428" s="64">
        <f t="shared" si="7"/>
        <v>0</v>
      </c>
      <c r="F428" s="159">
        <v>10035</v>
      </c>
      <c r="L428"/>
    </row>
    <row r="429" spans="1:12">
      <c r="A429" s="64" t="s">
        <v>1315</v>
      </c>
      <c r="B429" s="64">
        <f>_xlfn.XLOOKUP(D429,'Wall Volumes'!$P$8:$P$135,'Wall Volumes'!$H$8:$H$135)</f>
        <v>0</v>
      </c>
      <c r="D429" s="64" t="s">
        <v>348</v>
      </c>
      <c r="E429" s="64">
        <f t="shared" si="7"/>
        <v>0</v>
      </c>
      <c r="F429" s="159">
        <v>10035</v>
      </c>
      <c r="L429"/>
    </row>
    <row r="430" spans="1:12">
      <c r="A430" s="64" t="s">
        <v>1315</v>
      </c>
      <c r="B430" s="64">
        <f>_xlfn.XLOOKUP(D430,'Wall Volumes'!$P$8:$P$135,'Wall Volumes'!$H$8:$H$135)</f>
        <v>0</v>
      </c>
      <c r="D430" s="64" t="s">
        <v>353</v>
      </c>
      <c r="E430" s="64">
        <f t="shared" si="7"/>
        <v>0</v>
      </c>
      <c r="F430" s="159">
        <v>10035</v>
      </c>
      <c r="L430"/>
    </row>
    <row r="431" spans="1:12">
      <c r="A431" s="64" t="s">
        <v>1315</v>
      </c>
      <c r="B431" s="64">
        <f>_xlfn.XLOOKUP(D431,'Wall Volumes'!$P$8:$P$135,'Wall Volumes'!$H$8:$H$135)</f>
        <v>0</v>
      </c>
      <c r="D431" s="64" t="s">
        <v>358</v>
      </c>
      <c r="E431" s="64">
        <f t="shared" si="7"/>
        <v>0</v>
      </c>
      <c r="F431" s="159">
        <v>10035</v>
      </c>
      <c r="L431"/>
    </row>
    <row r="432" spans="1:12">
      <c r="A432" s="64" t="s">
        <v>1315</v>
      </c>
      <c r="B432" s="64">
        <f>_xlfn.XLOOKUP(D432,'Wall Volumes'!$P$8:$P$135,'Wall Volumes'!$H$8:$H$135)</f>
        <v>0</v>
      </c>
      <c r="D432" s="64" t="s">
        <v>362</v>
      </c>
      <c r="E432" s="64">
        <f t="shared" si="7"/>
        <v>0</v>
      </c>
      <c r="F432" s="159">
        <v>10035</v>
      </c>
      <c r="L432"/>
    </row>
    <row r="433" spans="1:12">
      <c r="A433" s="64" t="s">
        <v>1315</v>
      </c>
      <c r="B433" s="64">
        <f>_xlfn.XLOOKUP(D433,'Wall Volumes'!$P$8:$P$135,'Wall Volumes'!$H$8:$H$135)</f>
        <v>0</v>
      </c>
      <c r="D433" s="64" t="s">
        <v>368</v>
      </c>
      <c r="E433" s="64">
        <f t="shared" si="7"/>
        <v>0</v>
      </c>
      <c r="F433" s="159">
        <v>10035</v>
      </c>
      <c r="L433"/>
    </row>
    <row r="434" spans="1:12">
      <c r="A434" s="64" t="s">
        <v>1315</v>
      </c>
      <c r="B434" s="64">
        <f>_xlfn.XLOOKUP(D434,'Wall Volumes'!$P$8:$P$135,'Wall Volumes'!$H$8:$H$135)</f>
        <v>0</v>
      </c>
      <c r="D434" s="64" t="s">
        <v>373</v>
      </c>
      <c r="E434" s="64">
        <f t="shared" si="7"/>
        <v>0</v>
      </c>
      <c r="F434" s="159">
        <v>10035</v>
      </c>
      <c r="L434"/>
    </row>
    <row r="435" spans="1:12">
      <c r="A435" s="64" t="s">
        <v>1315</v>
      </c>
      <c r="B435" s="64">
        <f>_xlfn.XLOOKUP(D435,'Wall Volumes'!$P$8:$P$135,'Wall Volumes'!$H$8:$H$135)</f>
        <v>0</v>
      </c>
      <c r="D435" s="64" t="s">
        <v>379</v>
      </c>
      <c r="E435" s="64">
        <f t="shared" si="7"/>
        <v>0</v>
      </c>
      <c r="F435" s="159">
        <v>10035</v>
      </c>
      <c r="L435"/>
    </row>
    <row r="436" spans="1:12">
      <c r="A436" s="64" t="s">
        <v>1315</v>
      </c>
      <c r="B436" s="64">
        <f>_xlfn.XLOOKUP(D436,'Wall Volumes'!$P$8:$P$135,'Wall Volumes'!$H$8:$H$135)</f>
        <v>0</v>
      </c>
      <c r="D436" s="64" t="s">
        <v>383</v>
      </c>
      <c r="E436" s="64">
        <f t="shared" si="7"/>
        <v>0</v>
      </c>
      <c r="F436" s="159">
        <v>10035</v>
      </c>
      <c r="L436"/>
    </row>
    <row r="437" spans="1:12">
      <c r="A437" s="64" t="s">
        <v>1315</v>
      </c>
      <c r="B437" s="64">
        <f>_xlfn.XLOOKUP(D437,'Wall Volumes'!$P$8:$P$135,'Wall Volumes'!$H$8:$H$135)</f>
        <v>0</v>
      </c>
      <c r="D437" s="64" t="s">
        <v>389</v>
      </c>
      <c r="E437" s="64">
        <f t="shared" si="7"/>
        <v>0</v>
      </c>
      <c r="F437" s="159">
        <v>10035</v>
      </c>
      <c r="L437"/>
    </row>
    <row r="438" spans="1:12">
      <c r="A438" s="64" t="s">
        <v>1315</v>
      </c>
      <c r="B438" s="64">
        <f>_xlfn.XLOOKUP(D438,'Wall Volumes'!$P$8:$P$135,'Wall Volumes'!$H$8:$H$135)</f>
        <v>0</v>
      </c>
      <c r="D438" s="64" t="s">
        <v>391</v>
      </c>
      <c r="E438" s="64">
        <f t="shared" si="7"/>
        <v>0</v>
      </c>
      <c r="F438" s="159">
        <v>10035</v>
      </c>
      <c r="L438"/>
    </row>
    <row r="439" spans="1:12">
      <c r="A439" s="64" t="s">
        <v>1315</v>
      </c>
      <c r="B439" s="64">
        <f>_xlfn.XLOOKUP(D439,'Wall Volumes'!$P$8:$P$135,'Wall Volumes'!$H$8:$H$135)</f>
        <v>0</v>
      </c>
      <c r="D439" s="64" t="s">
        <v>394</v>
      </c>
      <c r="E439" s="64">
        <f t="shared" si="7"/>
        <v>0</v>
      </c>
      <c r="F439" s="159">
        <v>10035</v>
      </c>
      <c r="L439"/>
    </row>
    <row r="440" spans="1:12">
      <c r="A440" s="64" t="s">
        <v>1315</v>
      </c>
      <c r="B440" s="64">
        <f>_xlfn.XLOOKUP(D440,'Wall Volumes'!$P$8:$P$135,'Wall Volumes'!$H$8:$H$135)</f>
        <v>0</v>
      </c>
      <c r="D440" s="64" t="s">
        <v>396</v>
      </c>
      <c r="E440" s="64">
        <f t="shared" si="7"/>
        <v>0</v>
      </c>
      <c r="F440" s="159">
        <v>10035</v>
      </c>
      <c r="L440"/>
    </row>
    <row r="441" spans="1:12">
      <c r="A441" s="64" t="s">
        <v>1315</v>
      </c>
      <c r="B441" s="64">
        <f>_xlfn.XLOOKUP(D441,'Wall Volumes'!$P$8:$P$135,'Wall Volumes'!$H$8:$H$135)</f>
        <v>0</v>
      </c>
      <c r="D441" s="64" t="s">
        <v>399</v>
      </c>
      <c r="E441" s="64">
        <f t="shared" si="7"/>
        <v>0</v>
      </c>
      <c r="F441" s="159">
        <v>10035</v>
      </c>
      <c r="L441"/>
    </row>
    <row r="442" spans="1:12">
      <c r="A442" s="64" t="s">
        <v>1315</v>
      </c>
      <c r="B442" s="64">
        <f>_xlfn.XLOOKUP(D442,'Wall Volumes'!$P$8:$P$135,'Wall Volumes'!$H$8:$H$135)</f>
        <v>0</v>
      </c>
      <c r="D442" s="64" t="s">
        <v>401</v>
      </c>
      <c r="E442" s="64">
        <f t="shared" ref="E442:E486" si="8">SUM(B442:C442)</f>
        <v>0</v>
      </c>
      <c r="F442" s="159">
        <v>10035</v>
      </c>
      <c r="L442"/>
    </row>
    <row r="443" spans="1:12">
      <c r="A443" s="64" t="s">
        <v>1315</v>
      </c>
      <c r="B443" s="64">
        <f>_xlfn.XLOOKUP(D443,'Wall Volumes'!$P$8:$P$135,'Wall Volumes'!$H$8:$H$135)</f>
        <v>0</v>
      </c>
      <c r="D443" s="64" t="s">
        <v>404</v>
      </c>
      <c r="E443" s="64">
        <f t="shared" si="8"/>
        <v>0</v>
      </c>
      <c r="F443" s="159">
        <v>10035</v>
      </c>
      <c r="L443"/>
    </row>
    <row r="444" spans="1:12">
      <c r="A444" s="64" t="s">
        <v>1315</v>
      </c>
      <c r="B444" s="64">
        <f>_xlfn.XLOOKUP(D444,'Wall Volumes'!$P$8:$P$135,'Wall Volumes'!$H$8:$H$135)</f>
        <v>0</v>
      </c>
      <c r="D444" s="64" t="s">
        <v>406</v>
      </c>
      <c r="E444" s="64">
        <f t="shared" si="8"/>
        <v>0</v>
      </c>
      <c r="F444" s="159">
        <v>10035</v>
      </c>
      <c r="L444"/>
    </row>
    <row r="445" spans="1:12">
      <c r="A445" s="64" t="s">
        <v>1315</v>
      </c>
      <c r="B445" s="64">
        <f>_xlfn.XLOOKUP(D445,'Wall Volumes'!$P$8:$P$135,'Wall Volumes'!$H$8:$H$135)</f>
        <v>0</v>
      </c>
      <c r="D445" s="64" t="s">
        <v>409</v>
      </c>
      <c r="E445" s="64">
        <f t="shared" si="8"/>
        <v>0</v>
      </c>
      <c r="F445" s="159">
        <v>10035</v>
      </c>
      <c r="L445"/>
    </row>
    <row r="446" spans="1:12">
      <c r="A446" s="64" t="s">
        <v>1315</v>
      </c>
      <c r="B446" s="64">
        <f>_xlfn.XLOOKUP(D446,'Wall Volumes'!$P$8:$P$135,'Wall Volumes'!$H$8:$H$135)</f>
        <v>0</v>
      </c>
      <c r="D446" s="64" t="s">
        <v>411</v>
      </c>
      <c r="E446" s="64">
        <f t="shared" si="8"/>
        <v>0</v>
      </c>
      <c r="F446" s="159">
        <v>10035</v>
      </c>
      <c r="L446"/>
    </row>
    <row r="447" spans="1:12">
      <c r="A447" s="64" t="s">
        <v>1315</v>
      </c>
      <c r="B447" s="64">
        <f>_xlfn.XLOOKUP(D447,'Wall Volumes'!$P$8:$P$135,'Wall Volumes'!$H$8:$H$135)</f>
        <v>0</v>
      </c>
      <c r="D447" s="64" t="s">
        <v>414</v>
      </c>
      <c r="E447" s="64">
        <f t="shared" si="8"/>
        <v>0</v>
      </c>
      <c r="F447" s="159">
        <v>10035</v>
      </c>
      <c r="L447"/>
    </row>
    <row r="448" spans="1:12">
      <c r="A448" s="64" t="s">
        <v>1315</v>
      </c>
      <c r="B448" s="64">
        <f>_xlfn.XLOOKUP(D448,'Wall Volumes'!$P$8:$P$135,'Wall Volumes'!$H$8:$H$135)</f>
        <v>0</v>
      </c>
      <c r="D448" s="64" t="s">
        <v>416</v>
      </c>
      <c r="E448" s="64">
        <f t="shared" si="8"/>
        <v>0</v>
      </c>
      <c r="F448" s="159">
        <v>10035</v>
      </c>
      <c r="L448"/>
    </row>
    <row r="449" spans="1:12">
      <c r="A449" s="64" t="s">
        <v>1315</v>
      </c>
      <c r="B449" s="64">
        <f>_xlfn.XLOOKUP(D449,'Wall Volumes'!$P$8:$P$135,'Wall Volumes'!$H$8:$H$135)</f>
        <v>0</v>
      </c>
      <c r="D449" s="64" t="s">
        <v>419</v>
      </c>
      <c r="E449" s="64">
        <f t="shared" si="8"/>
        <v>0</v>
      </c>
      <c r="F449" s="159">
        <v>10035</v>
      </c>
      <c r="L449"/>
    </row>
    <row r="450" spans="1:12">
      <c r="A450" s="64" t="s">
        <v>1315</v>
      </c>
      <c r="B450" s="64">
        <f>_xlfn.XLOOKUP(D450,'Wall Volumes'!$P$8:$P$135,'Wall Volumes'!$H$8:$H$135)</f>
        <v>0</v>
      </c>
      <c r="D450" s="64" t="s">
        <v>421</v>
      </c>
      <c r="E450" s="64">
        <f t="shared" si="8"/>
        <v>0</v>
      </c>
      <c r="F450" s="159">
        <v>10035</v>
      </c>
      <c r="L450"/>
    </row>
    <row r="451" spans="1:12">
      <c r="A451" s="64" t="s">
        <v>1315</v>
      </c>
      <c r="B451" s="64">
        <f>_xlfn.XLOOKUP(D451,'Wall Volumes'!$P$8:$P$135,'Wall Volumes'!$H$8:$H$135)</f>
        <v>0</v>
      </c>
      <c r="D451" s="64" t="s">
        <v>422</v>
      </c>
      <c r="E451" s="64">
        <f t="shared" si="8"/>
        <v>0</v>
      </c>
      <c r="F451" s="159">
        <v>10035</v>
      </c>
      <c r="L451"/>
    </row>
    <row r="452" spans="1:12">
      <c r="A452" s="64" t="s">
        <v>1315</v>
      </c>
      <c r="B452" s="64">
        <f>_xlfn.XLOOKUP(D452,'Wall Volumes'!$P$8:$P$135,'Wall Volumes'!$H$8:$H$135)</f>
        <v>0</v>
      </c>
      <c r="D452" s="64" t="s">
        <v>423</v>
      </c>
      <c r="E452" s="64">
        <f t="shared" si="8"/>
        <v>0</v>
      </c>
      <c r="F452" s="159">
        <v>10035</v>
      </c>
      <c r="L452"/>
    </row>
    <row r="453" spans="1:12">
      <c r="A453" s="64" t="s">
        <v>1315</v>
      </c>
      <c r="B453" s="64">
        <f>_xlfn.XLOOKUP(D453,'Wall Volumes'!$P$8:$P$135,'Wall Volumes'!$H$8:$H$135)</f>
        <v>0</v>
      </c>
      <c r="D453" s="64" t="s">
        <v>424</v>
      </c>
      <c r="E453" s="64">
        <f t="shared" si="8"/>
        <v>0</v>
      </c>
      <c r="F453" s="159">
        <v>10035</v>
      </c>
      <c r="L453"/>
    </row>
    <row r="454" spans="1:12">
      <c r="A454" s="64" t="s">
        <v>1315</v>
      </c>
      <c r="B454" s="64">
        <f>_xlfn.XLOOKUP(D454,'Wall Volumes'!$P$8:$P$135,'Wall Volumes'!$H$8:$H$135)</f>
        <v>0</v>
      </c>
      <c r="D454" s="64" t="s">
        <v>425</v>
      </c>
      <c r="E454" s="64">
        <f t="shared" si="8"/>
        <v>0</v>
      </c>
      <c r="F454" s="159">
        <v>10035</v>
      </c>
      <c r="L454"/>
    </row>
    <row r="455" spans="1:12">
      <c r="A455" s="64" t="s">
        <v>1315</v>
      </c>
      <c r="B455" s="64">
        <f>_xlfn.XLOOKUP(D455,'Wall Volumes'!$P$8:$P$135,'Wall Volumes'!$H$8:$H$135)</f>
        <v>0</v>
      </c>
      <c r="D455" s="64" t="s">
        <v>426</v>
      </c>
      <c r="E455" s="64">
        <f t="shared" si="8"/>
        <v>0</v>
      </c>
      <c r="F455" s="159">
        <v>10035</v>
      </c>
      <c r="L455"/>
    </row>
    <row r="456" spans="1:12">
      <c r="A456" s="64" t="s">
        <v>1315</v>
      </c>
      <c r="B456" s="64">
        <f>_xlfn.XLOOKUP(D456,'Wall Volumes'!$P$8:$P$135,'Wall Volumes'!$H$8:$H$135)</f>
        <v>0</v>
      </c>
      <c r="D456" s="64" t="s">
        <v>427</v>
      </c>
      <c r="E456" s="64">
        <f t="shared" si="8"/>
        <v>0</v>
      </c>
      <c r="F456" s="159">
        <v>10035</v>
      </c>
      <c r="L456"/>
    </row>
    <row r="457" spans="1:12">
      <c r="A457" s="64" t="s">
        <v>1315</v>
      </c>
      <c r="B457" s="64">
        <f>_xlfn.XLOOKUP(D457,'Wall Volumes'!$P$8:$P$135,'Wall Volumes'!$H$8:$H$135)</f>
        <v>0</v>
      </c>
      <c r="D457" s="64" t="s">
        <v>428</v>
      </c>
      <c r="E457" s="64">
        <f t="shared" si="8"/>
        <v>0</v>
      </c>
      <c r="F457" s="159">
        <v>10035</v>
      </c>
      <c r="L457"/>
    </row>
    <row r="458" spans="1:12">
      <c r="A458" s="64" t="s">
        <v>1315</v>
      </c>
      <c r="B458" s="64">
        <f>_xlfn.XLOOKUP(D458,'Wall Volumes'!$P$8:$P$135,'Wall Volumes'!$H$8:$H$135)</f>
        <v>0</v>
      </c>
      <c r="D458" s="64" t="s">
        <v>429</v>
      </c>
      <c r="E458" s="64">
        <f t="shared" si="8"/>
        <v>0</v>
      </c>
      <c r="F458" s="159">
        <v>10035</v>
      </c>
      <c r="L458"/>
    </row>
    <row r="459" spans="1:12">
      <c r="A459" s="64" t="s">
        <v>1315</v>
      </c>
      <c r="B459" s="64">
        <f>_xlfn.XLOOKUP(D459,'Wall Volumes'!$P$8:$P$135,'Wall Volumes'!$H$8:$H$135)</f>
        <v>0</v>
      </c>
      <c r="D459" s="64" t="s">
        <v>430</v>
      </c>
      <c r="E459" s="64">
        <f t="shared" si="8"/>
        <v>0</v>
      </c>
      <c r="F459" s="159">
        <v>10035</v>
      </c>
      <c r="L459"/>
    </row>
    <row r="460" spans="1:12">
      <c r="A460" s="64" t="s">
        <v>1315</v>
      </c>
      <c r="B460" s="64">
        <f>_xlfn.XLOOKUP(D460,'Wall Volumes'!$P$8:$P$135,'Wall Volumes'!$H$8:$H$135)</f>
        <v>0</v>
      </c>
      <c r="D460" s="64" t="s">
        <v>431</v>
      </c>
      <c r="E460" s="64">
        <f t="shared" si="8"/>
        <v>0</v>
      </c>
      <c r="F460" s="159">
        <v>10035</v>
      </c>
      <c r="L460"/>
    </row>
    <row r="461" spans="1:12">
      <c r="A461" s="64" t="s">
        <v>1315</v>
      </c>
      <c r="B461" s="64">
        <f>_xlfn.XLOOKUP(D461,'Wall Volumes'!$P$8:$P$135,'Wall Volumes'!$H$8:$H$135)</f>
        <v>0</v>
      </c>
      <c r="D461" s="64" t="s">
        <v>432</v>
      </c>
      <c r="E461" s="64">
        <f t="shared" si="8"/>
        <v>0</v>
      </c>
      <c r="F461" s="159">
        <v>10035</v>
      </c>
      <c r="L461"/>
    </row>
    <row r="462" spans="1:12">
      <c r="A462" s="64" t="s">
        <v>1315</v>
      </c>
      <c r="B462" s="64">
        <f>_xlfn.XLOOKUP(D462,'Wall Volumes'!$P$8:$P$135,'Wall Volumes'!$H$8:$H$135)</f>
        <v>0</v>
      </c>
      <c r="D462" s="64" t="s">
        <v>433</v>
      </c>
      <c r="E462" s="64">
        <f t="shared" si="8"/>
        <v>0</v>
      </c>
      <c r="F462" s="159">
        <v>10035</v>
      </c>
      <c r="L462"/>
    </row>
    <row r="463" spans="1:12">
      <c r="A463" s="64" t="s">
        <v>1315</v>
      </c>
      <c r="B463" s="64">
        <f>_xlfn.XLOOKUP(D463,'Wall Volumes'!$P$8:$P$135,'Wall Volumes'!$H$8:$H$135)</f>
        <v>0</v>
      </c>
      <c r="D463" s="64" t="s">
        <v>434</v>
      </c>
      <c r="E463" s="64">
        <f t="shared" si="8"/>
        <v>0</v>
      </c>
      <c r="F463" s="159">
        <v>10035</v>
      </c>
      <c r="L463"/>
    </row>
    <row r="464" spans="1:12">
      <c r="A464" s="64" t="s">
        <v>1315</v>
      </c>
      <c r="B464" s="64">
        <f>_xlfn.XLOOKUP(D464,'Wall Volumes'!$P$8:$P$135,'Wall Volumes'!$H$8:$H$135)</f>
        <v>0</v>
      </c>
      <c r="D464" s="64" t="s">
        <v>435</v>
      </c>
      <c r="E464" s="64">
        <f t="shared" si="8"/>
        <v>0</v>
      </c>
      <c r="F464" s="159">
        <v>10035</v>
      </c>
      <c r="L464"/>
    </row>
    <row r="465" spans="1:12">
      <c r="A465" s="64" t="s">
        <v>1315</v>
      </c>
      <c r="B465" s="64">
        <f>_xlfn.XLOOKUP(D465,'Wall Volumes'!$P$8:$P$135,'Wall Volumes'!$H$8:$H$135)</f>
        <v>0</v>
      </c>
      <c r="D465" s="64" t="s">
        <v>437</v>
      </c>
      <c r="E465" s="64">
        <f t="shared" si="8"/>
        <v>0</v>
      </c>
      <c r="F465" s="159">
        <v>10035</v>
      </c>
      <c r="L465"/>
    </row>
    <row r="466" spans="1:12">
      <c r="A466" s="64" t="s">
        <v>1315</v>
      </c>
      <c r="B466" s="64">
        <f>_xlfn.XLOOKUP(D466,'Wall Volumes'!$P$8:$P$135,'Wall Volumes'!$H$8:$H$135)</f>
        <v>0</v>
      </c>
      <c r="D466" s="64" t="s">
        <v>439</v>
      </c>
      <c r="E466" s="64">
        <f t="shared" si="8"/>
        <v>0</v>
      </c>
      <c r="F466" s="159">
        <v>10035</v>
      </c>
      <c r="L466"/>
    </row>
    <row r="467" spans="1:12">
      <c r="A467" s="64" t="s">
        <v>1315</v>
      </c>
      <c r="B467" s="64">
        <f>_xlfn.XLOOKUP(D467,'Wall Volumes'!$P$8:$P$135,'Wall Volumes'!$H$8:$H$135)</f>
        <v>0</v>
      </c>
      <c r="D467" s="64" t="s">
        <v>440</v>
      </c>
      <c r="E467" s="64">
        <f t="shared" si="8"/>
        <v>0</v>
      </c>
      <c r="F467" s="159">
        <v>10035</v>
      </c>
      <c r="L467"/>
    </row>
    <row r="468" spans="1:12">
      <c r="A468" s="64" t="s">
        <v>1315</v>
      </c>
      <c r="B468" s="64">
        <f>_xlfn.XLOOKUP(D468,'Wall Volumes'!$P$8:$P$135,'Wall Volumes'!$H$8:$H$135)</f>
        <v>0</v>
      </c>
      <c r="D468" s="64" t="s">
        <v>441</v>
      </c>
      <c r="E468" s="64">
        <f t="shared" si="8"/>
        <v>0</v>
      </c>
      <c r="F468" s="159">
        <v>10035</v>
      </c>
      <c r="L468"/>
    </row>
    <row r="469" spans="1:12">
      <c r="A469" s="64" t="s">
        <v>1315</v>
      </c>
      <c r="B469" s="64">
        <f>_xlfn.XLOOKUP(D469,'Wall Volumes'!$P$8:$P$135,'Wall Volumes'!$H$8:$H$135)</f>
        <v>0</v>
      </c>
      <c r="D469" s="64" t="s">
        <v>442</v>
      </c>
      <c r="E469" s="64">
        <f t="shared" si="8"/>
        <v>0</v>
      </c>
      <c r="F469" s="159">
        <v>10035</v>
      </c>
      <c r="L469"/>
    </row>
    <row r="470" spans="1:12">
      <c r="A470" s="64" t="s">
        <v>1315</v>
      </c>
      <c r="B470" s="64">
        <f>_xlfn.XLOOKUP(D470,'Wall Volumes'!$P$8:$P$135,'Wall Volumes'!$H$8:$H$135)</f>
        <v>0</v>
      </c>
      <c r="D470" s="64" t="s">
        <v>443</v>
      </c>
      <c r="E470" s="64">
        <f t="shared" si="8"/>
        <v>0</v>
      </c>
      <c r="F470" s="159">
        <v>10035</v>
      </c>
      <c r="L470"/>
    </row>
    <row r="471" spans="1:12">
      <c r="A471" s="64" t="s">
        <v>1315</v>
      </c>
      <c r="B471" s="64">
        <f>_xlfn.XLOOKUP(D471,'Wall Volumes'!$P$8:$P$135,'Wall Volumes'!$H$8:$H$135)</f>
        <v>0</v>
      </c>
      <c r="D471" s="64" t="s">
        <v>444</v>
      </c>
      <c r="E471" s="64">
        <f t="shared" si="8"/>
        <v>0</v>
      </c>
      <c r="F471" s="159">
        <v>10035</v>
      </c>
      <c r="L471"/>
    </row>
    <row r="472" spans="1:12">
      <c r="A472" s="64" t="s">
        <v>1315</v>
      </c>
      <c r="B472" s="64">
        <f>_xlfn.XLOOKUP(D472,'Wall Volumes'!$P$8:$P$135,'Wall Volumes'!$H$8:$H$135)</f>
        <v>0</v>
      </c>
      <c r="D472" s="64" t="s">
        <v>445</v>
      </c>
      <c r="E472" s="64">
        <f t="shared" si="8"/>
        <v>0</v>
      </c>
      <c r="F472" s="159">
        <v>10035</v>
      </c>
      <c r="L472"/>
    </row>
    <row r="473" spans="1:12">
      <c r="A473" s="64" t="s">
        <v>1315</v>
      </c>
      <c r="B473" s="64">
        <f>_xlfn.XLOOKUP(D473,'Wall Volumes'!$P$8:$P$135,'Wall Volumes'!$H$8:$H$135)</f>
        <v>0</v>
      </c>
      <c r="D473" s="64" t="s">
        <v>446</v>
      </c>
      <c r="E473" s="64">
        <f t="shared" si="8"/>
        <v>0</v>
      </c>
      <c r="F473" s="159">
        <v>10035</v>
      </c>
      <c r="L473"/>
    </row>
    <row r="474" spans="1:12">
      <c r="A474" s="64" t="s">
        <v>1315</v>
      </c>
      <c r="B474" s="64">
        <f>_xlfn.XLOOKUP(D474,'Wall Volumes'!$P$8:$P$135,'Wall Volumes'!$H$8:$H$135)</f>
        <v>0</v>
      </c>
      <c r="D474" s="64" t="s">
        <v>447</v>
      </c>
      <c r="E474" s="64">
        <f t="shared" si="8"/>
        <v>0</v>
      </c>
      <c r="F474" s="159">
        <v>10035</v>
      </c>
      <c r="L474"/>
    </row>
    <row r="475" spans="1:12">
      <c r="A475" s="64" t="s">
        <v>1315</v>
      </c>
      <c r="B475" s="64">
        <f>_xlfn.XLOOKUP(D475,'Wall Volumes'!$P$8:$P$135,'Wall Volumes'!$H$8:$H$135)</f>
        <v>0</v>
      </c>
      <c r="D475" s="64" t="s">
        <v>448</v>
      </c>
      <c r="E475" s="64">
        <f t="shared" si="8"/>
        <v>0</v>
      </c>
      <c r="F475" s="159">
        <v>10035</v>
      </c>
      <c r="L475"/>
    </row>
    <row r="476" spans="1:12">
      <c r="A476" s="64" t="s">
        <v>1315</v>
      </c>
      <c r="B476" s="64">
        <f>_xlfn.XLOOKUP(D476,'Wall Volumes'!$P$8:$P$135,'Wall Volumes'!$H$8:$H$135)</f>
        <v>0</v>
      </c>
      <c r="D476" s="64" t="s">
        <v>449</v>
      </c>
      <c r="E476" s="64">
        <f t="shared" si="8"/>
        <v>0</v>
      </c>
      <c r="F476" s="159">
        <v>10035</v>
      </c>
      <c r="L476"/>
    </row>
    <row r="477" spans="1:12">
      <c r="A477" s="64" t="s">
        <v>1315</v>
      </c>
      <c r="B477" s="64">
        <f>_xlfn.XLOOKUP(D477,'Wall Volumes'!$P$8:$P$135,'Wall Volumes'!$H$8:$H$135)</f>
        <v>0</v>
      </c>
      <c r="D477" s="64" t="s">
        <v>450</v>
      </c>
      <c r="E477" s="64">
        <f t="shared" si="8"/>
        <v>0</v>
      </c>
      <c r="F477" s="159">
        <v>10035</v>
      </c>
      <c r="L477"/>
    </row>
    <row r="478" spans="1:12">
      <c r="A478" s="64" t="s">
        <v>1315</v>
      </c>
      <c r="B478" s="64">
        <f>_xlfn.XLOOKUP(D478,'Wall Volumes'!$P$8:$P$135,'Wall Volumes'!$H$8:$H$135)</f>
        <v>0</v>
      </c>
      <c r="D478" s="64" t="s">
        <v>453</v>
      </c>
      <c r="E478" s="64">
        <f t="shared" si="8"/>
        <v>0</v>
      </c>
      <c r="F478" s="159">
        <v>10035</v>
      </c>
      <c r="L478"/>
    </row>
    <row r="479" spans="1:12">
      <c r="A479" s="64" t="s">
        <v>1315</v>
      </c>
      <c r="B479" s="64">
        <f>_xlfn.XLOOKUP(D479,'Wall Volumes'!$P$8:$P$135,'Wall Volumes'!$H$8:$H$135)</f>
        <v>0</v>
      </c>
      <c r="D479" s="64" t="s">
        <v>455</v>
      </c>
      <c r="E479" s="64">
        <f t="shared" si="8"/>
        <v>0</v>
      </c>
      <c r="F479" s="159">
        <v>10035</v>
      </c>
      <c r="L479"/>
    </row>
    <row r="480" spans="1:12">
      <c r="A480" s="64" t="s">
        <v>1315</v>
      </c>
      <c r="B480" s="64">
        <f>_xlfn.XLOOKUP(D480,'Wall Volumes'!$P$8:$P$135,'Wall Volumes'!$H$8:$H$135)</f>
        <v>0</v>
      </c>
      <c r="D480" s="64" t="s">
        <v>457</v>
      </c>
      <c r="E480" s="64">
        <f t="shared" si="8"/>
        <v>0</v>
      </c>
      <c r="F480" s="159">
        <v>10035</v>
      </c>
      <c r="L480"/>
    </row>
    <row r="481" spans="1:12">
      <c r="A481" s="64" t="s">
        <v>1315</v>
      </c>
      <c r="B481" s="64">
        <f>_xlfn.XLOOKUP(D481,'Wall Volumes'!$P$8:$P$135,'Wall Volumes'!$H$8:$H$135)</f>
        <v>0</v>
      </c>
      <c r="D481" s="64" t="s">
        <v>459</v>
      </c>
      <c r="E481" s="64">
        <f t="shared" si="8"/>
        <v>0</v>
      </c>
      <c r="F481" s="159">
        <v>10035</v>
      </c>
      <c r="L481"/>
    </row>
    <row r="482" spans="1:12">
      <c r="A482" s="64" t="s">
        <v>1315</v>
      </c>
      <c r="B482" s="64">
        <f>_xlfn.XLOOKUP(D482,'Wall Volumes'!$P$8:$P$135,'Wall Volumes'!$H$8:$H$135)</f>
        <v>0</v>
      </c>
      <c r="D482" s="64" t="s">
        <v>461</v>
      </c>
      <c r="E482" s="64">
        <f t="shared" si="8"/>
        <v>0</v>
      </c>
      <c r="F482" s="159">
        <v>10035</v>
      </c>
      <c r="L482"/>
    </row>
    <row r="483" spans="1:12">
      <c r="A483" s="64" t="s">
        <v>1315</v>
      </c>
      <c r="B483" s="64">
        <f>_xlfn.XLOOKUP(D483,'Wall Volumes'!$P$8:$P$135,'Wall Volumes'!$H$8:$H$135)</f>
        <v>0</v>
      </c>
      <c r="D483" s="64" t="s">
        <v>463</v>
      </c>
      <c r="E483" s="64">
        <f t="shared" si="8"/>
        <v>0</v>
      </c>
      <c r="F483" s="159">
        <v>10035</v>
      </c>
      <c r="L483"/>
    </row>
    <row r="484" spans="1:12">
      <c r="A484" s="64" t="s">
        <v>1315</v>
      </c>
      <c r="B484" s="64">
        <f>_xlfn.XLOOKUP(D484,'Wall Volumes'!$P$8:$P$135,'Wall Volumes'!$H$8:$H$135)</f>
        <v>0</v>
      </c>
      <c r="D484" s="59" t="s">
        <v>457</v>
      </c>
      <c r="E484" s="64">
        <f t="shared" si="8"/>
        <v>0</v>
      </c>
      <c r="F484" s="159">
        <v>10035</v>
      </c>
      <c r="L484"/>
    </row>
    <row r="485" spans="1:12">
      <c r="A485" s="64" t="s">
        <v>1315</v>
      </c>
      <c r="B485" s="64">
        <f>_xlfn.XLOOKUP(D485,'Wall Volumes'!$P$8:$P$135,'Wall Volumes'!$H$8:$H$135)</f>
        <v>0</v>
      </c>
      <c r="D485" s="64" t="s">
        <v>466</v>
      </c>
      <c r="E485" s="64">
        <f t="shared" si="8"/>
        <v>0</v>
      </c>
      <c r="F485" s="159">
        <v>10035</v>
      </c>
      <c r="L485"/>
    </row>
    <row r="486" spans="1:12">
      <c r="A486" s="64" t="s">
        <v>1315</v>
      </c>
      <c r="B486" s="64">
        <f>_xlfn.XLOOKUP(D486,'Wall Volumes'!$P$8:$P$135,'Wall Volumes'!$H$8:$H$135)</f>
        <v>0</v>
      </c>
      <c r="D486" s="64" t="s">
        <v>468</v>
      </c>
      <c r="E486" s="64">
        <f t="shared" si="8"/>
        <v>0</v>
      </c>
      <c r="F486" s="159">
        <v>10035</v>
      </c>
      <c r="L486"/>
    </row>
    <row r="487" spans="1:12">
      <c r="A487" s="64" t="s">
        <v>1315</v>
      </c>
      <c r="B487" s="64">
        <f>_xlfn.XLOOKUP(D487,'Wall Volumes'!$P$8:$P$135,'Wall Volumes'!$H$8:$H$135)</f>
        <v>0</v>
      </c>
      <c r="D487" s="64" t="s">
        <v>470</v>
      </c>
      <c r="E487" s="64">
        <f t="shared" ref="E487:E545" si="9">SUM(B487:C487)</f>
        <v>0</v>
      </c>
      <c r="F487" s="159">
        <v>10035</v>
      </c>
      <c r="L487"/>
    </row>
    <row r="488" spans="1:12">
      <c r="A488" s="64" t="s">
        <v>1315</v>
      </c>
      <c r="B488" s="64">
        <f>_xlfn.XLOOKUP(D488,'Wall Volumes'!$P$8:$P$135,'Wall Volumes'!$H$8:$H$135)</f>
        <v>0</v>
      </c>
      <c r="D488" s="64" t="s">
        <v>472</v>
      </c>
      <c r="E488" s="64">
        <f t="shared" si="9"/>
        <v>0</v>
      </c>
      <c r="F488" s="159">
        <v>10035</v>
      </c>
      <c r="L488"/>
    </row>
    <row r="489" spans="1:12">
      <c r="A489" s="64" t="s">
        <v>1315</v>
      </c>
      <c r="B489" s="64">
        <f>_xlfn.XLOOKUP(D489,'Wall Volumes'!$P$8:$P$135,'Wall Volumes'!$H$8:$H$135)</f>
        <v>0</v>
      </c>
      <c r="D489" s="64" t="s">
        <v>474</v>
      </c>
      <c r="E489" s="64">
        <f t="shared" si="9"/>
        <v>0</v>
      </c>
      <c r="F489" s="159">
        <v>10035</v>
      </c>
      <c r="L489"/>
    </row>
    <row r="490" spans="1:12">
      <c r="A490" s="64" t="s">
        <v>1315</v>
      </c>
      <c r="B490" s="64">
        <f>_xlfn.XLOOKUP(D490,'Wall Volumes'!$P$8:$P$135,'Wall Volumes'!$H$8:$H$135)</f>
        <v>0</v>
      </c>
      <c r="D490" s="64" t="s">
        <v>476</v>
      </c>
      <c r="E490" s="64">
        <f t="shared" si="9"/>
        <v>0</v>
      </c>
      <c r="F490" s="159">
        <v>10035</v>
      </c>
      <c r="L490"/>
    </row>
    <row r="491" spans="1:12">
      <c r="A491" s="64" t="s">
        <v>1315</v>
      </c>
      <c r="B491" s="64">
        <f>_xlfn.XLOOKUP(D491,'Wall Volumes'!$P$8:$P$135,'Wall Volumes'!$H$8:$H$135)</f>
        <v>0</v>
      </c>
      <c r="D491" s="64" t="s">
        <v>478</v>
      </c>
      <c r="E491" s="64">
        <f t="shared" si="9"/>
        <v>0</v>
      </c>
      <c r="F491" s="159">
        <v>10035</v>
      </c>
      <c r="L491"/>
    </row>
    <row r="492" spans="1:12">
      <c r="A492" s="64" t="s">
        <v>1315</v>
      </c>
      <c r="B492" s="64">
        <f>_xlfn.XLOOKUP(D492,'Wall Volumes'!$P$8:$P$135,'Wall Volumes'!$H$8:$H$135)</f>
        <v>0</v>
      </c>
      <c r="D492" s="64" t="s">
        <v>481</v>
      </c>
      <c r="E492" s="64">
        <f t="shared" si="9"/>
        <v>0</v>
      </c>
      <c r="F492" s="159">
        <v>10035</v>
      </c>
      <c r="L492"/>
    </row>
    <row r="493" spans="1:12">
      <c r="A493" s="64" t="s">
        <v>1315</v>
      </c>
      <c r="B493" s="64">
        <f>_xlfn.XLOOKUP(D493,'Wall Volumes'!$P$8:$P$135,'Wall Volumes'!$H$8:$H$135)</f>
        <v>0</v>
      </c>
      <c r="D493" s="64" t="s">
        <v>483</v>
      </c>
      <c r="E493" s="64">
        <f t="shared" si="9"/>
        <v>0</v>
      </c>
      <c r="F493" s="159">
        <v>10035</v>
      </c>
      <c r="L493"/>
    </row>
    <row r="494" spans="1:12">
      <c r="A494" s="161" t="s">
        <v>1315</v>
      </c>
      <c r="B494" s="161">
        <f>_xlfn.XLOOKUP(D494,'Wall Volumes'!$P$8:$P$135,'Wall Volumes'!$I$8:$I$135)</f>
        <v>0</v>
      </c>
      <c r="C494" s="161"/>
      <c r="D494" s="161" t="s">
        <v>61</v>
      </c>
      <c r="E494" s="161">
        <f t="shared" si="9"/>
        <v>0</v>
      </c>
      <c r="F494" s="162">
        <v>10054</v>
      </c>
      <c r="G494" s="163"/>
      <c r="I494" s="161"/>
      <c r="J494" s="161" t="s">
        <v>1316</v>
      </c>
      <c r="L494"/>
    </row>
    <row r="495" spans="1:12">
      <c r="A495" s="64" t="s">
        <v>1315</v>
      </c>
      <c r="B495" s="64">
        <f>_xlfn.XLOOKUP(D495,'Wall Volumes'!$P$8:$P$135,'Wall Volumes'!$I$8:$I$135)</f>
        <v>0</v>
      </c>
      <c r="D495" s="64" t="s">
        <v>66</v>
      </c>
      <c r="E495" s="64">
        <f t="shared" si="9"/>
        <v>0</v>
      </c>
      <c r="F495" s="159">
        <v>10054</v>
      </c>
      <c r="L495"/>
    </row>
    <row r="496" spans="1:12">
      <c r="A496" s="64" t="s">
        <v>1315</v>
      </c>
      <c r="B496" s="64">
        <f>_xlfn.XLOOKUP(D496,'Wall Volumes'!$P$8:$P$135,'Wall Volumes'!$I$8:$I$135)</f>
        <v>0</v>
      </c>
      <c r="D496" s="64" t="s">
        <v>71</v>
      </c>
      <c r="E496" s="64">
        <f t="shared" si="9"/>
        <v>0</v>
      </c>
      <c r="F496" s="159">
        <v>10054</v>
      </c>
      <c r="L496"/>
    </row>
    <row r="497" spans="1:12">
      <c r="A497" s="64" t="s">
        <v>1315</v>
      </c>
      <c r="B497" s="64">
        <f>_xlfn.XLOOKUP(D497,'Wall Volumes'!$P$8:$P$135,'Wall Volumes'!$I$8:$I$135)</f>
        <v>0</v>
      </c>
      <c r="D497" s="64" t="s">
        <v>76</v>
      </c>
      <c r="E497" s="64">
        <f t="shared" si="9"/>
        <v>0</v>
      </c>
      <c r="F497" s="159">
        <v>10054</v>
      </c>
      <c r="L497"/>
    </row>
    <row r="498" spans="1:12">
      <c r="A498" s="64" t="s">
        <v>1315</v>
      </c>
      <c r="B498" s="64">
        <f>_xlfn.XLOOKUP(D498,'Wall Volumes'!$P$8:$P$135,'Wall Volumes'!$I$8:$I$135)</f>
        <v>0</v>
      </c>
      <c r="D498" s="64" t="s">
        <v>81</v>
      </c>
      <c r="E498" s="64">
        <f t="shared" si="9"/>
        <v>0</v>
      </c>
      <c r="F498" s="159">
        <v>10054</v>
      </c>
      <c r="L498"/>
    </row>
    <row r="499" spans="1:12">
      <c r="A499" s="64" t="s">
        <v>1315</v>
      </c>
      <c r="B499" s="64">
        <f>_xlfn.XLOOKUP(D499,'Wall Volumes'!$P$8:$P$135,'Wall Volumes'!$I$8:$I$135)</f>
        <v>0</v>
      </c>
      <c r="D499" s="64" t="s">
        <v>86</v>
      </c>
      <c r="E499" s="64">
        <f t="shared" si="9"/>
        <v>0</v>
      </c>
      <c r="F499" s="159">
        <v>10054</v>
      </c>
      <c r="L499"/>
    </row>
    <row r="500" spans="1:12">
      <c r="A500" s="64" t="s">
        <v>1315</v>
      </c>
      <c r="B500" s="64">
        <f>_xlfn.XLOOKUP(D500,'Wall Volumes'!$P$8:$P$135,'Wall Volumes'!$I$8:$I$135)</f>
        <v>0</v>
      </c>
      <c r="D500" s="64" t="s">
        <v>91</v>
      </c>
      <c r="E500" s="64">
        <f t="shared" si="9"/>
        <v>0</v>
      </c>
      <c r="F500" s="159">
        <v>10054</v>
      </c>
      <c r="L500"/>
    </row>
    <row r="501" spans="1:12">
      <c r="A501" s="64" t="s">
        <v>1315</v>
      </c>
      <c r="B501" s="64">
        <f>_xlfn.XLOOKUP(D501,'Wall Volumes'!$P$8:$P$135,'Wall Volumes'!$I$8:$I$135)</f>
        <v>0</v>
      </c>
      <c r="D501" s="64" t="s">
        <v>96</v>
      </c>
      <c r="E501" s="64">
        <f t="shared" si="9"/>
        <v>0</v>
      </c>
      <c r="F501" s="159">
        <v>10054</v>
      </c>
      <c r="L501"/>
    </row>
    <row r="502" spans="1:12">
      <c r="A502" s="64" t="s">
        <v>1315</v>
      </c>
      <c r="B502" s="64">
        <f>_xlfn.XLOOKUP(D502,'Wall Volumes'!$P$8:$P$135,'Wall Volumes'!$I$8:$I$135)</f>
        <v>0</v>
      </c>
      <c r="D502" s="64" t="s">
        <v>100</v>
      </c>
      <c r="E502" s="64">
        <f t="shared" si="9"/>
        <v>0</v>
      </c>
      <c r="F502" s="159">
        <v>10054</v>
      </c>
      <c r="L502"/>
    </row>
    <row r="503" spans="1:12">
      <c r="A503" s="64" t="s">
        <v>1315</v>
      </c>
      <c r="B503" s="64">
        <f>_xlfn.XLOOKUP(D503,'Wall Volumes'!$P$8:$P$135,'Wall Volumes'!$I$8:$I$135)</f>
        <v>0</v>
      </c>
      <c r="D503" s="64" t="s">
        <v>105</v>
      </c>
      <c r="E503" s="64">
        <f t="shared" si="9"/>
        <v>0</v>
      </c>
      <c r="F503" s="159">
        <v>10054</v>
      </c>
      <c r="L503"/>
    </row>
    <row r="504" spans="1:12">
      <c r="A504" s="64" t="s">
        <v>1315</v>
      </c>
      <c r="B504" s="64">
        <f>_xlfn.XLOOKUP(D504,'Wall Volumes'!$P$8:$P$135,'Wall Volumes'!$I$8:$I$135)</f>
        <v>0</v>
      </c>
      <c r="D504" s="64" t="s">
        <v>110</v>
      </c>
      <c r="E504" s="64">
        <f t="shared" si="9"/>
        <v>0</v>
      </c>
      <c r="F504" s="159">
        <v>10054</v>
      </c>
      <c r="L504"/>
    </row>
    <row r="505" spans="1:12">
      <c r="A505" s="64" t="s">
        <v>1315</v>
      </c>
      <c r="B505" s="64">
        <f>_xlfn.XLOOKUP(D505,'Wall Volumes'!$P$8:$P$135,'Wall Volumes'!$I$8:$I$135)</f>
        <v>0</v>
      </c>
      <c r="D505" s="64" t="s">
        <v>115</v>
      </c>
      <c r="E505" s="64">
        <f t="shared" si="9"/>
        <v>0</v>
      </c>
      <c r="F505" s="159">
        <v>10054</v>
      </c>
      <c r="L505"/>
    </row>
    <row r="506" spans="1:12">
      <c r="A506" s="64" t="s">
        <v>1315</v>
      </c>
      <c r="B506" s="64">
        <f>_xlfn.XLOOKUP(D506,'Wall Volumes'!$P$8:$P$135,'Wall Volumes'!$I$8:$I$135)</f>
        <v>0</v>
      </c>
      <c r="D506" s="64" t="s">
        <v>120</v>
      </c>
      <c r="E506" s="64">
        <f t="shared" si="9"/>
        <v>0</v>
      </c>
      <c r="F506" s="159">
        <v>10054</v>
      </c>
      <c r="L506"/>
    </row>
    <row r="507" spans="1:12">
      <c r="A507" s="64" t="s">
        <v>1315</v>
      </c>
      <c r="B507" s="64">
        <f>_xlfn.XLOOKUP(D507,'Wall Volumes'!$P$8:$P$135,'Wall Volumes'!$I$8:$I$135)</f>
        <v>0</v>
      </c>
      <c r="D507" s="64" t="s">
        <v>125</v>
      </c>
      <c r="E507" s="64">
        <f t="shared" si="9"/>
        <v>0</v>
      </c>
      <c r="F507" s="159">
        <v>10054</v>
      </c>
      <c r="L507"/>
    </row>
    <row r="508" spans="1:12">
      <c r="A508" s="64" t="s">
        <v>1315</v>
      </c>
      <c r="B508" s="64">
        <f>_xlfn.XLOOKUP(D508,'Wall Volumes'!$P$8:$P$135,'Wall Volumes'!$I$8:$I$135)</f>
        <v>0</v>
      </c>
      <c r="D508" s="64" t="s">
        <v>129</v>
      </c>
      <c r="E508" s="64">
        <f t="shared" si="9"/>
        <v>0</v>
      </c>
      <c r="F508" s="159">
        <v>10054</v>
      </c>
      <c r="L508"/>
    </row>
    <row r="509" spans="1:12">
      <c r="A509" s="64" t="s">
        <v>1315</v>
      </c>
      <c r="B509" s="64">
        <f>_xlfn.XLOOKUP(D509,'Wall Volumes'!$P$8:$P$135,'Wall Volumes'!$I$8:$I$135)</f>
        <v>0</v>
      </c>
      <c r="D509" s="64" t="s">
        <v>134</v>
      </c>
      <c r="E509" s="64">
        <f t="shared" si="9"/>
        <v>0</v>
      </c>
      <c r="F509" s="159">
        <v>10054</v>
      </c>
      <c r="L509"/>
    </row>
    <row r="510" spans="1:12">
      <c r="A510" s="64" t="s">
        <v>1315</v>
      </c>
      <c r="B510" s="64">
        <f>_xlfn.XLOOKUP(D510,'Wall Volumes'!$P$8:$P$135,'Wall Volumes'!$I$8:$I$135)</f>
        <v>0</v>
      </c>
      <c r="D510" s="64" t="s">
        <v>139</v>
      </c>
      <c r="E510" s="64">
        <f t="shared" si="9"/>
        <v>0</v>
      </c>
      <c r="F510" s="159">
        <v>10054</v>
      </c>
      <c r="L510"/>
    </row>
    <row r="511" spans="1:12">
      <c r="A511" s="64" t="s">
        <v>1315</v>
      </c>
      <c r="B511" s="64">
        <f>_xlfn.XLOOKUP(D511,'Wall Volumes'!$P$8:$P$135,'Wall Volumes'!$I$8:$I$135)</f>
        <v>0</v>
      </c>
      <c r="D511" s="64" t="s">
        <v>144</v>
      </c>
      <c r="E511" s="64">
        <f t="shared" si="9"/>
        <v>0</v>
      </c>
      <c r="F511" s="159">
        <v>10054</v>
      </c>
      <c r="L511"/>
    </row>
    <row r="512" spans="1:12">
      <c r="A512" s="64" t="s">
        <v>1315</v>
      </c>
      <c r="B512" s="64">
        <f>_xlfn.XLOOKUP(D512,'Wall Volumes'!$P$8:$P$135,'Wall Volumes'!$I$8:$I$135)</f>
        <v>0</v>
      </c>
      <c r="D512" s="64" t="s">
        <v>149</v>
      </c>
      <c r="E512" s="64">
        <f t="shared" si="9"/>
        <v>0</v>
      </c>
      <c r="F512" s="159">
        <v>10054</v>
      </c>
      <c r="L512"/>
    </row>
    <row r="513" spans="1:12">
      <c r="A513" s="64" t="s">
        <v>1315</v>
      </c>
      <c r="B513" s="64">
        <f>_xlfn.XLOOKUP(D513,'Wall Volumes'!$P$8:$P$135,'Wall Volumes'!$I$8:$I$135)</f>
        <v>0</v>
      </c>
      <c r="D513" s="64" t="s">
        <v>154</v>
      </c>
      <c r="E513" s="64">
        <f t="shared" si="9"/>
        <v>0</v>
      </c>
      <c r="F513" s="159">
        <v>10054</v>
      </c>
      <c r="L513"/>
    </row>
    <row r="514" spans="1:12">
      <c r="A514" s="64" t="s">
        <v>1315</v>
      </c>
      <c r="B514" s="64">
        <f>_xlfn.XLOOKUP(D514,'Wall Volumes'!$P$8:$P$135,'Wall Volumes'!$I$8:$I$135)</f>
        <v>0</v>
      </c>
      <c r="D514" s="64" t="s">
        <v>159</v>
      </c>
      <c r="E514" s="64">
        <f t="shared" si="9"/>
        <v>0</v>
      </c>
      <c r="F514" s="159">
        <v>10054</v>
      </c>
      <c r="L514"/>
    </row>
    <row r="515" spans="1:12">
      <c r="A515" s="64" t="s">
        <v>1315</v>
      </c>
      <c r="B515" s="64">
        <f>_xlfn.XLOOKUP(D515,'Wall Volumes'!$P$8:$P$135,'Wall Volumes'!$I$8:$I$135)</f>
        <v>0</v>
      </c>
      <c r="D515" s="64" t="s">
        <v>164</v>
      </c>
      <c r="E515" s="64">
        <f t="shared" si="9"/>
        <v>0</v>
      </c>
      <c r="F515" s="159">
        <v>10054</v>
      </c>
      <c r="L515"/>
    </row>
    <row r="516" spans="1:12">
      <c r="A516" s="64" t="s">
        <v>1315</v>
      </c>
      <c r="B516" s="64">
        <f>_xlfn.XLOOKUP(D516,'Wall Volumes'!$P$8:$P$135,'Wall Volumes'!$I$8:$I$135)</f>
        <v>0</v>
      </c>
      <c r="D516" s="64" t="s">
        <v>168</v>
      </c>
      <c r="E516" s="64">
        <f t="shared" si="9"/>
        <v>0</v>
      </c>
      <c r="F516" s="159">
        <v>10054</v>
      </c>
      <c r="L516"/>
    </row>
    <row r="517" spans="1:12">
      <c r="A517" s="64" t="s">
        <v>1315</v>
      </c>
      <c r="B517" s="64">
        <f>_xlfn.XLOOKUP(D517,'Wall Volumes'!$P$8:$P$135,'Wall Volumes'!$I$8:$I$135)</f>
        <v>0</v>
      </c>
      <c r="D517" s="64" t="s">
        <v>173</v>
      </c>
      <c r="E517" s="64">
        <f t="shared" si="9"/>
        <v>0</v>
      </c>
      <c r="F517" s="159">
        <v>10054</v>
      </c>
      <c r="L517"/>
    </row>
    <row r="518" spans="1:12">
      <c r="A518" s="64" t="s">
        <v>1315</v>
      </c>
      <c r="B518" s="64">
        <f>_xlfn.XLOOKUP(D518,'Wall Volumes'!$P$8:$P$135,'Wall Volumes'!$I$8:$I$135)</f>
        <v>0</v>
      </c>
      <c r="D518" s="64" t="s">
        <v>178</v>
      </c>
      <c r="E518" s="64">
        <f t="shared" si="9"/>
        <v>0</v>
      </c>
      <c r="F518" s="159">
        <v>10054</v>
      </c>
      <c r="L518"/>
    </row>
    <row r="519" spans="1:12">
      <c r="A519" s="64" t="s">
        <v>1315</v>
      </c>
      <c r="B519" s="64">
        <f>_xlfn.XLOOKUP(D519,'Wall Volumes'!$P$8:$P$135,'Wall Volumes'!$I$8:$I$135)</f>
        <v>0</v>
      </c>
      <c r="D519" s="64" t="s">
        <v>183</v>
      </c>
      <c r="E519" s="64">
        <f t="shared" si="9"/>
        <v>0</v>
      </c>
      <c r="F519" s="159">
        <v>10054</v>
      </c>
      <c r="L519"/>
    </row>
    <row r="520" spans="1:12">
      <c r="A520" s="64" t="s">
        <v>1315</v>
      </c>
      <c r="B520" s="64">
        <f>_xlfn.XLOOKUP(D520,'Wall Volumes'!$P$8:$P$135,'Wall Volumes'!$I$8:$I$135)</f>
        <v>0</v>
      </c>
      <c r="D520" s="64" t="s">
        <v>188</v>
      </c>
      <c r="E520" s="64">
        <f t="shared" si="9"/>
        <v>0</v>
      </c>
      <c r="F520" s="159">
        <v>10054</v>
      </c>
      <c r="L520"/>
    </row>
    <row r="521" spans="1:12">
      <c r="A521" s="64" t="s">
        <v>1315</v>
      </c>
      <c r="B521" s="64">
        <f>_xlfn.XLOOKUP(D521,'Wall Volumes'!$P$8:$P$135,'Wall Volumes'!$I$8:$I$135)</f>
        <v>0</v>
      </c>
      <c r="D521" s="64" t="s">
        <v>193</v>
      </c>
      <c r="E521" s="64">
        <f t="shared" si="9"/>
        <v>0</v>
      </c>
      <c r="F521" s="159">
        <v>10054</v>
      </c>
      <c r="L521"/>
    </row>
    <row r="522" spans="1:12">
      <c r="A522" s="64" t="s">
        <v>1315</v>
      </c>
      <c r="B522" s="64">
        <f>_xlfn.XLOOKUP(D522,'Wall Volumes'!$P$8:$P$135,'Wall Volumes'!$I$8:$I$135)</f>
        <v>0</v>
      </c>
      <c r="D522" s="64" t="s">
        <v>198</v>
      </c>
      <c r="E522" s="64">
        <f t="shared" si="9"/>
        <v>0</v>
      </c>
      <c r="F522" s="159">
        <v>10054</v>
      </c>
      <c r="L522"/>
    </row>
    <row r="523" spans="1:12">
      <c r="A523" s="64" t="s">
        <v>1315</v>
      </c>
      <c r="B523" s="64">
        <f>_xlfn.XLOOKUP(D523,'Wall Volumes'!$P$8:$P$135,'Wall Volumes'!$I$8:$I$135)</f>
        <v>0</v>
      </c>
      <c r="D523" s="64" t="s">
        <v>203</v>
      </c>
      <c r="E523" s="64">
        <f t="shared" si="9"/>
        <v>0</v>
      </c>
      <c r="F523" s="159">
        <v>10054</v>
      </c>
      <c r="L523"/>
    </row>
    <row r="524" spans="1:12">
      <c r="A524" s="64" t="s">
        <v>1315</v>
      </c>
      <c r="B524" s="64">
        <f>_xlfn.XLOOKUP(D524,'Wall Volumes'!$P$8:$P$135,'Wall Volumes'!$I$8:$I$135)</f>
        <v>0</v>
      </c>
      <c r="D524" s="64" t="s">
        <v>208</v>
      </c>
      <c r="E524" s="64">
        <f t="shared" si="9"/>
        <v>0</v>
      </c>
      <c r="F524" s="159">
        <v>10054</v>
      </c>
      <c r="L524"/>
    </row>
    <row r="525" spans="1:12">
      <c r="A525" s="64" t="s">
        <v>1315</v>
      </c>
      <c r="B525" s="64">
        <f>_xlfn.XLOOKUP(D525,'Wall Volumes'!$P$8:$P$135,'Wall Volumes'!$I$8:$I$135)</f>
        <v>0</v>
      </c>
      <c r="D525" s="64" t="s">
        <v>213</v>
      </c>
      <c r="E525" s="64">
        <f t="shared" si="9"/>
        <v>0</v>
      </c>
      <c r="F525" s="159">
        <v>10054</v>
      </c>
      <c r="L525"/>
    </row>
    <row r="526" spans="1:12">
      <c r="A526" s="64" t="s">
        <v>1315</v>
      </c>
      <c r="B526" s="64">
        <f>_xlfn.XLOOKUP(D526,'Wall Volumes'!$P$8:$P$135,'Wall Volumes'!$I$8:$I$135)</f>
        <v>0</v>
      </c>
      <c r="D526" s="64" t="s">
        <v>218</v>
      </c>
      <c r="E526" s="64">
        <f t="shared" si="9"/>
        <v>0</v>
      </c>
      <c r="F526" s="159">
        <v>10054</v>
      </c>
      <c r="L526"/>
    </row>
    <row r="527" spans="1:12">
      <c r="A527" s="64" t="s">
        <v>1315</v>
      </c>
      <c r="B527" s="64">
        <f>_xlfn.XLOOKUP(D527,'Wall Volumes'!$P$8:$P$135,'Wall Volumes'!$I$8:$I$135)</f>
        <v>0</v>
      </c>
      <c r="D527" s="64" t="s">
        <v>223</v>
      </c>
      <c r="E527" s="64">
        <f t="shared" si="9"/>
        <v>0</v>
      </c>
      <c r="F527" s="159">
        <v>10054</v>
      </c>
      <c r="L527"/>
    </row>
    <row r="528" spans="1:12">
      <c r="A528" s="64" t="s">
        <v>1315</v>
      </c>
      <c r="B528" s="64">
        <f>_xlfn.XLOOKUP(D528,'Wall Volumes'!$P$8:$P$135,'Wall Volumes'!$I$8:$I$135)</f>
        <v>0</v>
      </c>
      <c r="D528" s="64" t="s">
        <v>228</v>
      </c>
      <c r="E528" s="64">
        <f t="shared" si="9"/>
        <v>0</v>
      </c>
      <c r="F528" s="159">
        <v>10054</v>
      </c>
      <c r="L528"/>
    </row>
    <row r="529" spans="1:12">
      <c r="A529" s="64" t="s">
        <v>1315</v>
      </c>
      <c r="B529" s="64">
        <f>_xlfn.XLOOKUP(D529,'Wall Volumes'!$P$8:$P$135,'Wall Volumes'!$I$8:$I$135)</f>
        <v>0</v>
      </c>
      <c r="D529" s="64" t="s">
        <v>233</v>
      </c>
      <c r="E529" s="64">
        <f t="shared" si="9"/>
        <v>0</v>
      </c>
      <c r="F529" s="159">
        <v>10054</v>
      </c>
      <c r="L529"/>
    </row>
    <row r="530" spans="1:12">
      <c r="A530" s="64" t="s">
        <v>1315</v>
      </c>
      <c r="B530" s="64">
        <f>_xlfn.XLOOKUP(D530,'Wall Volumes'!$P$8:$P$135,'Wall Volumes'!$I$8:$I$135)</f>
        <v>0</v>
      </c>
      <c r="D530" s="64" t="s">
        <v>238</v>
      </c>
      <c r="E530" s="64">
        <f t="shared" si="9"/>
        <v>0</v>
      </c>
      <c r="F530" s="159">
        <v>10054</v>
      </c>
      <c r="L530"/>
    </row>
    <row r="531" spans="1:12">
      <c r="A531" s="64" t="s">
        <v>1315</v>
      </c>
      <c r="B531" s="64">
        <f>_xlfn.XLOOKUP(D531,'Wall Volumes'!$P$8:$P$135,'Wall Volumes'!$I$8:$I$135)</f>
        <v>0</v>
      </c>
      <c r="D531" s="64" t="s">
        <v>243</v>
      </c>
      <c r="E531" s="64">
        <f t="shared" si="9"/>
        <v>0</v>
      </c>
      <c r="F531" s="159">
        <v>10054</v>
      </c>
      <c r="L531"/>
    </row>
    <row r="532" spans="1:12">
      <c r="A532" s="64" t="s">
        <v>1315</v>
      </c>
      <c r="B532" s="64">
        <f>_xlfn.XLOOKUP(D532,'Wall Volumes'!$P$8:$P$135,'Wall Volumes'!$I$8:$I$135)</f>
        <v>0</v>
      </c>
      <c r="D532" s="64" t="s">
        <v>248</v>
      </c>
      <c r="E532" s="64">
        <f t="shared" si="9"/>
        <v>0</v>
      </c>
      <c r="F532" s="159">
        <v>10054</v>
      </c>
      <c r="L532"/>
    </row>
    <row r="533" spans="1:12">
      <c r="A533" s="64" t="s">
        <v>1315</v>
      </c>
      <c r="B533" s="64">
        <f>_xlfn.XLOOKUP(D533,'Wall Volumes'!$P$8:$P$135,'Wall Volumes'!$I$8:$I$135)</f>
        <v>0</v>
      </c>
      <c r="D533" s="64" t="s">
        <v>253</v>
      </c>
      <c r="E533" s="64">
        <f t="shared" si="9"/>
        <v>0</v>
      </c>
      <c r="F533" s="159">
        <v>10054</v>
      </c>
      <c r="L533"/>
    </row>
    <row r="534" spans="1:12">
      <c r="A534" s="64" t="s">
        <v>1315</v>
      </c>
      <c r="B534" s="64">
        <f>_xlfn.XLOOKUP(D534,'Wall Volumes'!$P$8:$P$135,'Wall Volumes'!$I$8:$I$135)</f>
        <v>0</v>
      </c>
      <c r="D534" s="64" t="s">
        <v>258</v>
      </c>
      <c r="E534" s="64">
        <f t="shared" si="9"/>
        <v>0</v>
      </c>
      <c r="F534" s="159">
        <v>10054</v>
      </c>
      <c r="L534"/>
    </row>
    <row r="535" spans="1:12">
      <c r="A535" s="64" t="s">
        <v>1315</v>
      </c>
      <c r="B535" s="64">
        <f>_xlfn.XLOOKUP(D535,'Wall Volumes'!$P$8:$P$135,'Wall Volumes'!$I$8:$I$135)</f>
        <v>0</v>
      </c>
      <c r="D535" s="64" t="s">
        <v>263</v>
      </c>
      <c r="E535" s="64">
        <f t="shared" si="9"/>
        <v>0</v>
      </c>
      <c r="F535" s="159">
        <v>10054</v>
      </c>
      <c r="L535"/>
    </row>
    <row r="536" spans="1:12">
      <c r="A536" s="64" t="s">
        <v>1315</v>
      </c>
      <c r="B536" s="64">
        <f>_xlfn.XLOOKUP(D536,'Wall Volumes'!$P$8:$P$135,'Wall Volumes'!$I$8:$I$135)</f>
        <v>0</v>
      </c>
      <c r="D536" s="64" t="s">
        <v>268</v>
      </c>
      <c r="E536" s="64">
        <f t="shared" si="9"/>
        <v>0</v>
      </c>
      <c r="F536" s="159">
        <v>10054</v>
      </c>
      <c r="L536"/>
    </row>
    <row r="537" spans="1:12">
      <c r="A537" s="64" t="s">
        <v>1315</v>
      </c>
      <c r="B537" s="64">
        <f>_xlfn.XLOOKUP(D537,'Wall Volumes'!$P$8:$P$135,'Wall Volumes'!$I$8:$I$135)</f>
        <v>0</v>
      </c>
      <c r="D537" s="64" t="s">
        <v>273</v>
      </c>
      <c r="E537" s="64">
        <f t="shared" si="9"/>
        <v>0</v>
      </c>
      <c r="F537" s="159">
        <v>10054</v>
      </c>
      <c r="L537"/>
    </row>
    <row r="538" spans="1:12">
      <c r="A538" s="64" t="s">
        <v>1315</v>
      </c>
      <c r="B538" s="64">
        <f>_xlfn.XLOOKUP(D538,'Wall Volumes'!$P$8:$P$135,'Wall Volumes'!$I$8:$I$135)</f>
        <v>0</v>
      </c>
      <c r="D538" s="64" t="s">
        <v>278</v>
      </c>
      <c r="E538" s="64">
        <f t="shared" si="9"/>
        <v>0</v>
      </c>
      <c r="F538" s="159">
        <v>10054</v>
      </c>
      <c r="L538"/>
    </row>
    <row r="539" spans="1:12">
      <c r="A539" s="64" t="s">
        <v>1315</v>
      </c>
      <c r="B539" s="64">
        <f>_xlfn.XLOOKUP(D539,'Wall Volumes'!$P$8:$P$135,'Wall Volumes'!$I$8:$I$135)</f>
        <v>0</v>
      </c>
      <c r="D539" s="64" t="s">
        <v>283</v>
      </c>
      <c r="E539" s="64">
        <f t="shared" si="9"/>
        <v>0</v>
      </c>
      <c r="F539" s="159">
        <v>10054</v>
      </c>
      <c r="L539"/>
    </row>
    <row r="540" spans="1:12">
      <c r="A540" s="64" t="s">
        <v>1315</v>
      </c>
      <c r="B540" s="64">
        <f>_xlfn.XLOOKUP(D540,'Wall Volumes'!$P$8:$P$135,'Wall Volumes'!$I$8:$I$135)</f>
        <v>0</v>
      </c>
      <c r="D540" s="64" t="s">
        <v>288</v>
      </c>
      <c r="E540" s="64">
        <f t="shared" si="9"/>
        <v>0</v>
      </c>
      <c r="F540" s="159">
        <v>10054</v>
      </c>
      <c r="L540"/>
    </row>
    <row r="541" spans="1:12">
      <c r="A541" s="64" t="s">
        <v>1315</v>
      </c>
      <c r="B541" s="64">
        <f>_xlfn.XLOOKUP(D541,'Wall Volumes'!$P$8:$P$135,'Wall Volumes'!$I$8:$I$135)</f>
        <v>0</v>
      </c>
      <c r="D541" s="64" t="s">
        <v>293</v>
      </c>
      <c r="E541" s="64">
        <f t="shared" si="9"/>
        <v>0</v>
      </c>
      <c r="F541" s="159">
        <v>10054</v>
      </c>
      <c r="L541"/>
    </row>
    <row r="542" spans="1:12">
      <c r="A542" s="64" t="s">
        <v>1315</v>
      </c>
      <c r="B542" s="64">
        <f>_xlfn.XLOOKUP(D542,'Wall Volumes'!$P$8:$P$135,'Wall Volumes'!$I$8:$I$135)</f>
        <v>0</v>
      </c>
      <c r="D542" s="64" t="s">
        <v>298</v>
      </c>
      <c r="E542" s="64">
        <f t="shared" si="9"/>
        <v>0</v>
      </c>
      <c r="F542" s="159">
        <v>10054</v>
      </c>
      <c r="L542"/>
    </row>
    <row r="543" spans="1:12">
      <c r="A543" s="64" t="s">
        <v>1315</v>
      </c>
      <c r="B543" s="64">
        <f>_xlfn.XLOOKUP(D543,'Wall Volumes'!$P$8:$P$135,'Wall Volumes'!$I$8:$I$135)</f>
        <v>0</v>
      </c>
      <c r="D543" s="64" t="s">
        <v>303</v>
      </c>
      <c r="E543" s="64">
        <f t="shared" si="9"/>
        <v>0</v>
      </c>
      <c r="F543" s="159">
        <v>10054</v>
      </c>
      <c r="L543"/>
    </row>
    <row r="544" spans="1:12">
      <c r="A544" s="64" t="s">
        <v>1315</v>
      </c>
      <c r="B544" s="64">
        <f>_xlfn.XLOOKUP(D544,'Wall Volumes'!$P$8:$P$135,'Wall Volumes'!$I$8:$I$135)</f>
        <v>0</v>
      </c>
      <c r="D544" s="64" t="s">
        <v>308</v>
      </c>
      <c r="E544" s="64">
        <f t="shared" si="9"/>
        <v>0</v>
      </c>
      <c r="F544" s="159">
        <v>10054</v>
      </c>
      <c r="L544"/>
    </row>
    <row r="545" spans="1:12">
      <c r="A545" s="64" t="s">
        <v>1315</v>
      </c>
      <c r="B545" s="64">
        <f>_xlfn.XLOOKUP(D545,'Wall Volumes'!$P$8:$P$135,'Wall Volumes'!$I$8:$I$135)</f>
        <v>0</v>
      </c>
      <c r="D545" s="64" t="s">
        <v>313</v>
      </c>
      <c r="E545" s="64">
        <f t="shared" si="9"/>
        <v>0</v>
      </c>
      <c r="F545" s="159">
        <v>10054</v>
      </c>
      <c r="L545"/>
    </row>
    <row r="546" spans="1:12">
      <c r="A546" s="64" t="s">
        <v>1315</v>
      </c>
      <c r="B546" s="64">
        <f>_xlfn.XLOOKUP(D546,'Wall Volumes'!$P$8:$P$135,'Wall Volumes'!$I$8:$I$135)</f>
        <v>0</v>
      </c>
      <c r="D546" s="64" t="s">
        <v>318</v>
      </c>
      <c r="E546" s="64">
        <f t="shared" ref="E546:E601" si="10">SUM(B546:C546)</f>
        <v>0</v>
      </c>
      <c r="F546" s="159">
        <v>10054</v>
      </c>
      <c r="L546"/>
    </row>
    <row r="547" spans="1:12">
      <c r="A547" s="64" t="s">
        <v>1315</v>
      </c>
      <c r="B547" s="64">
        <f>_xlfn.XLOOKUP(D547,'Wall Volumes'!$P$8:$P$135,'Wall Volumes'!$I$8:$I$135)</f>
        <v>0</v>
      </c>
      <c r="D547" s="64" t="s">
        <v>323</v>
      </c>
      <c r="E547" s="64">
        <f t="shared" si="10"/>
        <v>0</v>
      </c>
      <c r="F547" s="159">
        <v>10054</v>
      </c>
      <c r="L547"/>
    </row>
    <row r="548" spans="1:12">
      <c r="A548" s="64" t="s">
        <v>1315</v>
      </c>
      <c r="B548" s="64">
        <f>_xlfn.XLOOKUP(D548,'Wall Volumes'!$P$8:$P$135,'Wall Volumes'!$I$8:$I$135)</f>
        <v>0</v>
      </c>
      <c r="D548" s="64" t="s">
        <v>328</v>
      </c>
      <c r="E548" s="64">
        <f t="shared" si="10"/>
        <v>0</v>
      </c>
      <c r="F548" s="159">
        <v>10054</v>
      </c>
      <c r="L548"/>
    </row>
    <row r="549" spans="1:12">
      <c r="A549" s="64" t="s">
        <v>1315</v>
      </c>
      <c r="B549" s="64">
        <f>_xlfn.XLOOKUP(D549,'Wall Volumes'!$P$8:$P$135,'Wall Volumes'!$I$8:$I$135)</f>
        <v>0</v>
      </c>
      <c r="D549" s="64" t="s">
        <v>333</v>
      </c>
      <c r="E549" s="64">
        <f t="shared" si="10"/>
        <v>0</v>
      </c>
      <c r="F549" s="159">
        <v>10054</v>
      </c>
      <c r="L549"/>
    </row>
    <row r="550" spans="1:12">
      <c r="A550" s="64" t="s">
        <v>1315</v>
      </c>
      <c r="B550" s="64">
        <f>_xlfn.XLOOKUP(D550,'Wall Volumes'!$P$8:$P$135,'Wall Volumes'!$I$8:$I$135)</f>
        <v>0</v>
      </c>
      <c r="D550" s="64" t="s">
        <v>338</v>
      </c>
      <c r="E550" s="64">
        <f t="shared" si="10"/>
        <v>0</v>
      </c>
      <c r="F550" s="159">
        <v>10054</v>
      </c>
      <c r="L550"/>
    </row>
    <row r="551" spans="1:12">
      <c r="A551" s="64" t="s">
        <v>1315</v>
      </c>
      <c r="B551" s="64">
        <f>_xlfn.XLOOKUP(D551,'Wall Volumes'!$P$8:$P$135,'Wall Volumes'!$I$8:$I$135)</f>
        <v>0</v>
      </c>
      <c r="D551" s="64" t="s">
        <v>343</v>
      </c>
      <c r="E551" s="64">
        <f t="shared" si="10"/>
        <v>0</v>
      </c>
      <c r="F551" s="159">
        <v>10054</v>
      </c>
      <c r="L551"/>
    </row>
    <row r="552" spans="1:12">
      <c r="A552" s="64" t="s">
        <v>1315</v>
      </c>
      <c r="B552" s="64">
        <f>_xlfn.XLOOKUP(D552,'Wall Volumes'!$P$8:$P$135,'Wall Volumes'!$I$8:$I$135)</f>
        <v>0</v>
      </c>
      <c r="D552" s="64" t="s">
        <v>348</v>
      </c>
      <c r="E552" s="64">
        <f t="shared" si="10"/>
        <v>0</v>
      </c>
      <c r="F552" s="159">
        <v>10054</v>
      </c>
      <c r="L552"/>
    </row>
    <row r="553" spans="1:12">
      <c r="A553" s="64" t="s">
        <v>1315</v>
      </c>
      <c r="B553" s="64">
        <f>_xlfn.XLOOKUP(D553,'Wall Volumes'!$P$8:$P$135,'Wall Volumes'!$I$8:$I$135)</f>
        <v>0</v>
      </c>
      <c r="D553" s="64" t="s">
        <v>353</v>
      </c>
      <c r="E553" s="64">
        <f t="shared" si="10"/>
        <v>0</v>
      </c>
      <c r="F553" s="159">
        <v>10054</v>
      </c>
      <c r="L553"/>
    </row>
    <row r="554" spans="1:12">
      <c r="A554" s="64" t="s">
        <v>1315</v>
      </c>
      <c r="B554" s="64">
        <f>_xlfn.XLOOKUP(D554,'Wall Volumes'!$P$8:$P$135,'Wall Volumes'!$I$8:$I$135)</f>
        <v>0</v>
      </c>
      <c r="D554" s="64" t="s">
        <v>358</v>
      </c>
      <c r="E554" s="64">
        <f t="shared" si="10"/>
        <v>0</v>
      </c>
      <c r="F554" s="159">
        <v>10054</v>
      </c>
      <c r="L554"/>
    </row>
    <row r="555" spans="1:12">
      <c r="A555" s="64" t="s">
        <v>1315</v>
      </c>
      <c r="B555" s="64">
        <f>_xlfn.XLOOKUP(D555,'Wall Volumes'!$P$8:$P$135,'Wall Volumes'!$I$8:$I$135)</f>
        <v>0</v>
      </c>
      <c r="D555" s="64" t="s">
        <v>362</v>
      </c>
      <c r="E555" s="64">
        <f t="shared" si="10"/>
        <v>0</v>
      </c>
      <c r="F555" s="159">
        <v>10054</v>
      </c>
      <c r="L555"/>
    </row>
    <row r="556" spans="1:12">
      <c r="A556" s="64" t="s">
        <v>1315</v>
      </c>
      <c r="B556" s="64">
        <f>_xlfn.XLOOKUP(D556,'Wall Volumes'!$P$8:$P$135,'Wall Volumes'!$I$8:$I$135)</f>
        <v>0</v>
      </c>
      <c r="D556" s="64" t="s">
        <v>368</v>
      </c>
      <c r="E556" s="64">
        <f t="shared" si="10"/>
        <v>0</v>
      </c>
      <c r="F556" s="159">
        <v>10054</v>
      </c>
      <c r="L556"/>
    </row>
    <row r="557" spans="1:12">
      <c r="A557" s="64" t="s">
        <v>1315</v>
      </c>
      <c r="B557" s="64">
        <f>_xlfn.XLOOKUP(D557,'Wall Volumes'!$P$8:$P$135,'Wall Volumes'!$I$8:$I$135)</f>
        <v>0</v>
      </c>
      <c r="D557" s="64" t="s">
        <v>373</v>
      </c>
      <c r="E557" s="64">
        <f t="shared" si="10"/>
        <v>0</v>
      </c>
      <c r="F557" s="159">
        <v>10054</v>
      </c>
      <c r="L557"/>
    </row>
    <row r="558" spans="1:12">
      <c r="A558" s="64" t="s">
        <v>1315</v>
      </c>
      <c r="B558" s="64">
        <f>_xlfn.XLOOKUP(D558,'Wall Volumes'!$P$8:$P$135,'Wall Volumes'!$I$8:$I$135)</f>
        <v>0</v>
      </c>
      <c r="D558" s="64" t="s">
        <v>379</v>
      </c>
      <c r="E558" s="64">
        <f t="shared" si="10"/>
        <v>0</v>
      </c>
      <c r="F558" s="159">
        <v>10054</v>
      </c>
      <c r="L558"/>
    </row>
    <row r="559" spans="1:12">
      <c r="A559" s="64" t="s">
        <v>1315</v>
      </c>
      <c r="B559" s="64">
        <f>_xlfn.XLOOKUP(D559,'Wall Volumes'!$P$8:$P$135,'Wall Volumes'!$I$8:$I$135)</f>
        <v>0</v>
      </c>
      <c r="D559" s="64" t="s">
        <v>383</v>
      </c>
      <c r="E559" s="64">
        <f t="shared" si="10"/>
        <v>0</v>
      </c>
      <c r="F559" s="159">
        <v>10054</v>
      </c>
      <c r="L559"/>
    </row>
    <row r="560" spans="1:12">
      <c r="A560" s="64" t="s">
        <v>1315</v>
      </c>
      <c r="B560" s="64">
        <f>_xlfn.XLOOKUP(D560,'Wall Volumes'!$P$8:$P$135,'Wall Volumes'!$I$8:$I$135)</f>
        <v>0</v>
      </c>
      <c r="D560" s="64" t="s">
        <v>389</v>
      </c>
      <c r="E560" s="64">
        <f t="shared" si="10"/>
        <v>0</v>
      </c>
      <c r="F560" s="159">
        <v>10054</v>
      </c>
      <c r="L560"/>
    </row>
    <row r="561" spans="1:12">
      <c r="A561" s="64" t="s">
        <v>1315</v>
      </c>
      <c r="B561" s="64">
        <f>_xlfn.XLOOKUP(D561,'Wall Volumes'!$P$8:$P$135,'Wall Volumes'!$I$8:$I$135)</f>
        <v>0</v>
      </c>
      <c r="D561" s="64" t="s">
        <v>391</v>
      </c>
      <c r="E561" s="64">
        <f t="shared" si="10"/>
        <v>0</v>
      </c>
      <c r="F561" s="159">
        <v>10054</v>
      </c>
      <c r="L561"/>
    </row>
    <row r="562" spans="1:12">
      <c r="A562" s="64" t="s">
        <v>1315</v>
      </c>
      <c r="B562" s="64">
        <f>_xlfn.XLOOKUP(D562,'Wall Volumes'!$P$8:$P$135,'Wall Volumes'!$I$8:$I$135)</f>
        <v>0</v>
      </c>
      <c r="D562" s="64" t="s">
        <v>394</v>
      </c>
      <c r="E562" s="64">
        <f t="shared" si="10"/>
        <v>0</v>
      </c>
      <c r="F562" s="159">
        <v>10054</v>
      </c>
      <c r="L562"/>
    </row>
    <row r="563" spans="1:12">
      <c r="A563" s="64" t="s">
        <v>1315</v>
      </c>
      <c r="B563" s="64">
        <f>_xlfn.XLOOKUP(D563,'Wall Volumes'!$P$8:$P$135,'Wall Volumes'!$I$8:$I$135)</f>
        <v>0</v>
      </c>
      <c r="D563" s="64" t="s">
        <v>396</v>
      </c>
      <c r="E563" s="64">
        <f t="shared" si="10"/>
        <v>0</v>
      </c>
      <c r="F563" s="159">
        <v>10054</v>
      </c>
      <c r="L563"/>
    </row>
    <row r="564" spans="1:12">
      <c r="A564" s="64" t="s">
        <v>1315</v>
      </c>
      <c r="B564" s="64">
        <f>_xlfn.XLOOKUP(D564,'Wall Volumes'!$P$8:$P$135,'Wall Volumes'!$I$8:$I$135)</f>
        <v>0</v>
      </c>
      <c r="D564" s="64" t="s">
        <v>399</v>
      </c>
      <c r="E564" s="64">
        <f t="shared" si="10"/>
        <v>0</v>
      </c>
      <c r="F564" s="159">
        <v>10054</v>
      </c>
      <c r="L564"/>
    </row>
    <row r="565" spans="1:12">
      <c r="A565" s="64" t="s">
        <v>1315</v>
      </c>
      <c r="B565" s="64">
        <f>_xlfn.XLOOKUP(D565,'Wall Volumes'!$P$8:$P$135,'Wall Volumes'!$I$8:$I$135)</f>
        <v>0</v>
      </c>
      <c r="D565" s="64" t="s">
        <v>401</v>
      </c>
      <c r="E565" s="64">
        <f t="shared" si="10"/>
        <v>0</v>
      </c>
      <c r="F565" s="159">
        <v>10054</v>
      </c>
      <c r="L565"/>
    </row>
    <row r="566" spans="1:12">
      <c r="A566" s="64" t="s">
        <v>1315</v>
      </c>
      <c r="B566" s="64">
        <f>_xlfn.XLOOKUP(D566,'Wall Volumes'!$P$8:$P$135,'Wall Volumes'!$I$8:$I$135)</f>
        <v>0</v>
      </c>
      <c r="D566" s="64" t="s">
        <v>404</v>
      </c>
      <c r="E566" s="64">
        <f t="shared" si="10"/>
        <v>0</v>
      </c>
      <c r="F566" s="159">
        <v>10054</v>
      </c>
      <c r="L566"/>
    </row>
    <row r="567" spans="1:12">
      <c r="A567" s="64" t="s">
        <v>1315</v>
      </c>
      <c r="B567" s="64">
        <f>_xlfn.XLOOKUP(D567,'Wall Volumes'!$P$8:$P$135,'Wall Volumes'!$I$8:$I$135)</f>
        <v>0</v>
      </c>
      <c r="D567" s="64" t="s">
        <v>406</v>
      </c>
      <c r="E567" s="64">
        <f t="shared" si="10"/>
        <v>0</v>
      </c>
      <c r="F567" s="159">
        <v>10054</v>
      </c>
      <c r="L567"/>
    </row>
    <row r="568" spans="1:12">
      <c r="A568" s="64" t="s">
        <v>1315</v>
      </c>
      <c r="B568" s="64">
        <f>_xlfn.XLOOKUP(D568,'Wall Volumes'!$P$8:$P$135,'Wall Volumes'!$I$8:$I$135)</f>
        <v>0</v>
      </c>
      <c r="D568" s="64" t="s">
        <v>409</v>
      </c>
      <c r="E568" s="64">
        <f t="shared" si="10"/>
        <v>0</v>
      </c>
      <c r="F568" s="159">
        <v>10054</v>
      </c>
      <c r="L568"/>
    </row>
    <row r="569" spans="1:12">
      <c r="A569" s="64" t="s">
        <v>1315</v>
      </c>
      <c r="B569" s="64">
        <f>_xlfn.XLOOKUP(D569,'Wall Volumes'!$P$8:$P$135,'Wall Volumes'!$I$8:$I$135)</f>
        <v>0</v>
      </c>
      <c r="D569" s="64" t="s">
        <v>411</v>
      </c>
      <c r="E569" s="64">
        <f t="shared" si="10"/>
        <v>0</v>
      </c>
      <c r="F569" s="159">
        <v>10054</v>
      </c>
      <c r="L569"/>
    </row>
    <row r="570" spans="1:12">
      <c r="A570" s="64" t="s">
        <v>1315</v>
      </c>
      <c r="B570" s="64">
        <f>_xlfn.XLOOKUP(D570,'Wall Volumes'!$P$8:$P$135,'Wall Volumes'!$I$8:$I$135)</f>
        <v>0</v>
      </c>
      <c r="D570" s="64" t="s">
        <v>414</v>
      </c>
      <c r="E570" s="64">
        <f t="shared" si="10"/>
        <v>0</v>
      </c>
      <c r="F570" s="159">
        <v>10054</v>
      </c>
      <c r="L570"/>
    </row>
    <row r="571" spans="1:12">
      <c r="A571" s="64" t="s">
        <v>1315</v>
      </c>
      <c r="B571" s="64">
        <f>_xlfn.XLOOKUP(D571,'Wall Volumes'!$P$8:$P$135,'Wall Volumes'!$I$8:$I$135)</f>
        <v>0</v>
      </c>
      <c r="D571" s="64" t="s">
        <v>416</v>
      </c>
      <c r="E571" s="64">
        <f t="shared" si="10"/>
        <v>0</v>
      </c>
      <c r="F571" s="159">
        <v>10054</v>
      </c>
      <c r="L571"/>
    </row>
    <row r="572" spans="1:12">
      <c r="A572" s="64" t="s">
        <v>1315</v>
      </c>
      <c r="B572" s="64">
        <f>_xlfn.XLOOKUP(D572,'Wall Volumes'!$P$8:$P$135,'Wall Volumes'!$I$8:$I$135)</f>
        <v>0</v>
      </c>
      <c r="D572" s="64" t="s">
        <v>419</v>
      </c>
      <c r="E572" s="64">
        <f t="shared" si="10"/>
        <v>0</v>
      </c>
      <c r="F572" s="159">
        <v>10054</v>
      </c>
      <c r="L572"/>
    </row>
    <row r="573" spans="1:12">
      <c r="A573" s="64" t="s">
        <v>1315</v>
      </c>
      <c r="B573" s="64">
        <f>_xlfn.XLOOKUP(D573,'Wall Volumes'!$P$8:$P$135,'Wall Volumes'!$I$8:$I$135)</f>
        <v>0</v>
      </c>
      <c r="D573" s="64" t="s">
        <v>421</v>
      </c>
      <c r="E573" s="64">
        <f t="shared" si="10"/>
        <v>0</v>
      </c>
      <c r="F573" s="159">
        <v>10054</v>
      </c>
      <c r="L573"/>
    </row>
    <row r="574" spans="1:12">
      <c r="A574" s="64" t="s">
        <v>1315</v>
      </c>
      <c r="B574" s="64">
        <f>_xlfn.XLOOKUP(D574,'Wall Volumes'!$P$8:$P$135,'Wall Volumes'!$I$8:$I$135)</f>
        <v>0</v>
      </c>
      <c r="D574" s="64" t="s">
        <v>422</v>
      </c>
      <c r="E574" s="64">
        <f t="shared" si="10"/>
        <v>0</v>
      </c>
      <c r="F574" s="159">
        <v>10054</v>
      </c>
      <c r="L574"/>
    </row>
    <row r="575" spans="1:12">
      <c r="A575" s="64" t="s">
        <v>1315</v>
      </c>
      <c r="B575" s="64">
        <f>_xlfn.XLOOKUP(D575,'Wall Volumes'!$P$8:$P$135,'Wall Volumes'!$I$8:$I$135)</f>
        <v>0</v>
      </c>
      <c r="D575" s="64" t="s">
        <v>423</v>
      </c>
      <c r="E575" s="64">
        <f t="shared" si="10"/>
        <v>0</v>
      </c>
      <c r="F575" s="159">
        <v>10054</v>
      </c>
      <c r="L575"/>
    </row>
    <row r="576" spans="1:12">
      <c r="A576" s="64" t="s">
        <v>1315</v>
      </c>
      <c r="B576" s="64">
        <f>_xlfn.XLOOKUP(D576,'Wall Volumes'!$P$8:$P$135,'Wall Volumes'!$I$8:$I$135)</f>
        <v>0</v>
      </c>
      <c r="D576" s="64" t="s">
        <v>424</v>
      </c>
      <c r="E576" s="64">
        <f t="shared" si="10"/>
        <v>0</v>
      </c>
      <c r="F576" s="159">
        <v>10054</v>
      </c>
      <c r="L576"/>
    </row>
    <row r="577" spans="1:12">
      <c r="A577" s="64" t="s">
        <v>1315</v>
      </c>
      <c r="B577" s="64">
        <f>_xlfn.XLOOKUP(D577,'Wall Volumes'!$P$8:$P$135,'Wall Volumes'!$I$8:$I$135)</f>
        <v>0</v>
      </c>
      <c r="D577" s="64" t="s">
        <v>425</v>
      </c>
      <c r="E577" s="64">
        <f t="shared" si="10"/>
        <v>0</v>
      </c>
      <c r="F577" s="159">
        <v>10054</v>
      </c>
      <c r="L577"/>
    </row>
    <row r="578" spans="1:12">
      <c r="A578" s="64" t="s">
        <v>1315</v>
      </c>
      <c r="B578" s="64">
        <f>_xlfn.XLOOKUP(D578,'Wall Volumes'!$P$8:$P$135,'Wall Volumes'!$I$8:$I$135)</f>
        <v>0</v>
      </c>
      <c r="D578" s="64" t="s">
        <v>426</v>
      </c>
      <c r="E578" s="64">
        <f t="shared" si="10"/>
        <v>0</v>
      </c>
      <c r="F578" s="159">
        <v>10054</v>
      </c>
      <c r="L578"/>
    </row>
    <row r="579" spans="1:12">
      <c r="A579" s="64" t="s">
        <v>1315</v>
      </c>
      <c r="B579" s="64">
        <f>_xlfn.XLOOKUP(D579,'Wall Volumes'!$P$8:$P$135,'Wall Volumes'!$I$8:$I$135)</f>
        <v>0</v>
      </c>
      <c r="D579" s="64" t="s">
        <v>427</v>
      </c>
      <c r="E579" s="64">
        <f t="shared" si="10"/>
        <v>0</v>
      </c>
      <c r="F579" s="159">
        <v>10054</v>
      </c>
      <c r="L579"/>
    </row>
    <row r="580" spans="1:12">
      <c r="A580" s="64" t="s">
        <v>1315</v>
      </c>
      <c r="B580" s="64">
        <f>_xlfn.XLOOKUP(D580,'Wall Volumes'!$P$8:$P$135,'Wall Volumes'!$I$8:$I$135)</f>
        <v>0</v>
      </c>
      <c r="D580" s="64" t="s">
        <v>428</v>
      </c>
      <c r="E580" s="64">
        <f t="shared" si="10"/>
        <v>0</v>
      </c>
      <c r="F580" s="159">
        <v>10054</v>
      </c>
      <c r="L580"/>
    </row>
    <row r="581" spans="1:12">
      <c r="A581" s="64" t="s">
        <v>1315</v>
      </c>
      <c r="B581" s="64">
        <f>_xlfn.XLOOKUP(D581,'Wall Volumes'!$P$8:$P$135,'Wall Volumes'!$I$8:$I$135)</f>
        <v>0</v>
      </c>
      <c r="D581" s="64" t="s">
        <v>429</v>
      </c>
      <c r="E581" s="64">
        <f t="shared" si="10"/>
        <v>0</v>
      </c>
      <c r="F581" s="159">
        <v>10054</v>
      </c>
      <c r="L581"/>
    </row>
    <row r="582" spans="1:12">
      <c r="A582" s="64" t="s">
        <v>1315</v>
      </c>
      <c r="B582" s="64">
        <f>_xlfn.XLOOKUP(D582,'Wall Volumes'!$P$8:$P$135,'Wall Volumes'!$I$8:$I$135)</f>
        <v>0</v>
      </c>
      <c r="D582" s="64" t="s">
        <v>430</v>
      </c>
      <c r="E582" s="64">
        <f t="shared" si="10"/>
        <v>0</v>
      </c>
      <c r="F582" s="159">
        <v>10054</v>
      </c>
      <c r="L582"/>
    </row>
    <row r="583" spans="1:12">
      <c r="A583" s="64" t="s">
        <v>1315</v>
      </c>
      <c r="B583" s="64">
        <f>_xlfn.XLOOKUP(D583,'Wall Volumes'!$P$8:$P$135,'Wall Volumes'!$I$8:$I$135)</f>
        <v>0</v>
      </c>
      <c r="D583" s="64" t="s">
        <v>431</v>
      </c>
      <c r="E583" s="64">
        <f t="shared" si="10"/>
        <v>0</v>
      </c>
      <c r="F583" s="159">
        <v>10054</v>
      </c>
      <c r="L583"/>
    </row>
    <row r="584" spans="1:12">
      <c r="A584" s="64" t="s">
        <v>1315</v>
      </c>
      <c r="B584" s="64">
        <f>_xlfn.XLOOKUP(D584,'Wall Volumes'!$P$8:$P$135,'Wall Volumes'!$I$8:$I$135)</f>
        <v>0</v>
      </c>
      <c r="D584" s="64" t="s">
        <v>432</v>
      </c>
      <c r="E584" s="64">
        <f t="shared" si="10"/>
        <v>0</v>
      </c>
      <c r="F584" s="159">
        <v>10054</v>
      </c>
      <c r="L584"/>
    </row>
    <row r="585" spans="1:12">
      <c r="A585" s="64" t="s">
        <v>1315</v>
      </c>
      <c r="B585" s="64">
        <f>_xlfn.XLOOKUP(D585,'Wall Volumes'!$P$8:$P$135,'Wall Volumes'!$I$8:$I$135)</f>
        <v>0</v>
      </c>
      <c r="D585" s="64" t="s">
        <v>433</v>
      </c>
      <c r="E585" s="64">
        <f t="shared" si="10"/>
        <v>0</v>
      </c>
      <c r="F585" s="159">
        <v>10054</v>
      </c>
      <c r="L585"/>
    </row>
    <row r="586" spans="1:12">
      <c r="A586" s="64" t="s">
        <v>1315</v>
      </c>
      <c r="B586" s="64">
        <f>_xlfn.XLOOKUP(D586,'Wall Volumes'!$P$8:$P$135,'Wall Volumes'!$I$8:$I$135)</f>
        <v>0</v>
      </c>
      <c r="D586" s="64" t="s">
        <v>434</v>
      </c>
      <c r="E586" s="64">
        <f t="shared" si="10"/>
        <v>0</v>
      </c>
      <c r="F586" s="159">
        <v>10054</v>
      </c>
      <c r="L586"/>
    </row>
    <row r="587" spans="1:12">
      <c r="A587" s="64" t="s">
        <v>1315</v>
      </c>
      <c r="B587" s="64">
        <f>_xlfn.XLOOKUP(D587,'Wall Volumes'!$P$8:$P$135,'Wall Volumes'!$I$8:$I$135)</f>
        <v>0</v>
      </c>
      <c r="D587" s="64" t="s">
        <v>435</v>
      </c>
      <c r="E587" s="64">
        <f t="shared" si="10"/>
        <v>0</v>
      </c>
      <c r="F587" s="159">
        <v>10054</v>
      </c>
      <c r="L587"/>
    </row>
    <row r="588" spans="1:12">
      <c r="A588" s="64" t="s">
        <v>1315</v>
      </c>
      <c r="B588" s="64">
        <f>_xlfn.XLOOKUP(D588,'Wall Volumes'!$P$8:$P$135,'Wall Volumes'!$I$8:$I$135)</f>
        <v>0</v>
      </c>
      <c r="D588" s="64" t="s">
        <v>437</v>
      </c>
      <c r="E588" s="64">
        <f t="shared" si="10"/>
        <v>0</v>
      </c>
      <c r="F588" s="159">
        <v>10054</v>
      </c>
      <c r="L588"/>
    </row>
    <row r="589" spans="1:12">
      <c r="A589" s="64" t="s">
        <v>1315</v>
      </c>
      <c r="B589" s="64">
        <f>_xlfn.XLOOKUP(D589,'Wall Volumes'!$P$8:$P$135,'Wall Volumes'!$I$8:$I$135)</f>
        <v>0</v>
      </c>
      <c r="D589" s="64" t="s">
        <v>439</v>
      </c>
      <c r="E589" s="64">
        <f t="shared" si="10"/>
        <v>0</v>
      </c>
      <c r="F589" s="159">
        <v>10054</v>
      </c>
      <c r="L589"/>
    </row>
    <row r="590" spans="1:12">
      <c r="A590" s="64" t="s">
        <v>1315</v>
      </c>
      <c r="B590" s="64">
        <f>_xlfn.XLOOKUP(D590,'Wall Volumes'!$P$8:$P$135,'Wall Volumes'!$I$8:$I$135)</f>
        <v>0</v>
      </c>
      <c r="D590" s="64" t="s">
        <v>440</v>
      </c>
      <c r="E590" s="64">
        <f t="shared" si="10"/>
        <v>0</v>
      </c>
      <c r="F590" s="159">
        <v>10054</v>
      </c>
      <c r="L590"/>
    </row>
    <row r="591" spans="1:12">
      <c r="A591" s="64" t="s">
        <v>1315</v>
      </c>
      <c r="B591" s="64">
        <f>_xlfn.XLOOKUP(D591,'Wall Volumes'!$P$8:$P$135,'Wall Volumes'!$I$8:$I$135)</f>
        <v>0</v>
      </c>
      <c r="D591" s="64" t="s">
        <v>441</v>
      </c>
      <c r="E591" s="64">
        <f t="shared" si="10"/>
        <v>0</v>
      </c>
      <c r="F591" s="159">
        <v>10054</v>
      </c>
      <c r="L591"/>
    </row>
    <row r="592" spans="1:12">
      <c r="A592" s="64" t="s">
        <v>1315</v>
      </c>
      <c r="B592" s="64">
        <f>_xlfn.XLOOKUP(D592,'Wall Volumes'!$P$8:$P$135,'Wall Volumes'!$I$8:$I$135)</f>
        <v>0</v>
      </c>
      <c r="D592" s="64" t="s">
        <v>442</v>
      </c>
      <c r="E592" s="64">
        <f t="shared" si="10"/>
        <v>0</v>
      </c>
      <c r="F592" s="159">
        <v>10054</v>
      </c>
      <c r="L592"/>
    </row>
    <row r="593" spans="1:12">
      <c r="A593" s="64" t="s">
        <v>1315</v>
      </c>
      <c r="B593" s="64">
        <f>_xlfn.XLOOKUP(D593,'Wall Volumes'!$P$8:$P$135,'Wall Volumes'!$I$8:$I$135)</f>
        <v>0</v>
      </c>
      <c r="D593" s="64" t="s">
        <v>443</v>
      </c>
      <c r="E593" s="64">
        <f t="shared" si="10"/>
        <v>0</v>
      </c>
      <c r="F593" s="159">
        <v>10054</v>
      </c>
      <c r="L593"/>
    </row>
    <row r="594" spans="1:12">
      <c r="A594" s="64" t="s">
        <v>1315</v>
      </c>
      <c r="B594" s="64">
        <f>_xlfn.XLOOKUP(D594,'Wall Volumes'!$P$8:$P$135,'Wall Volumes'!$I$8:$I$135)</f>
        <v>0</v>
      </c>
      <c r="D594" s="64" t="s">
        <v>444</v>
      </c>
      <c r="E594" s="64">
        <f t="shared" si="10"/>
        <v>0</v>
      </c>
      <c r="F594" s="159">
        <v>10054</v>
      </c>
      <c r="L594"/>
    </row>
    <row r="595" spans="1:12">
      <c r="A595" s="64" t="s">
        <v>1315</v>
      </c>
      <c r="B595" s="64">
        <f>_xlfn.XLOOKUP(D595,'Wall Volumes'!$P$8:$P$135,'Wall Volumes'!$I$8:$I$135)</f>
        <v>0</v>
      </c>
      <c r="D595" s="64" t="s">
        <v>445</v>
      </c>
      <c r="E595" s="64">
        <f t="shared" si="10"/>
        <v>0</v>
      </c>
      <c r="F595" s="159">
        <v>10054</v>
      </c>
      <c r="L595"/>
    </row>
    <row r="596" spans="1:12">
      <c r="A596" s="64" t="s">
        <v>1315</v>
      </c>
      <c r="B596" s="64">
        <f>_xlfn.XLOOKUP(D596,'Wall Volumes'!$P$8:$P$135,'Wall Volumes'!$I$8:$I$135)</f>
        <v>0</v>
      </c>
      <c r="D596" s="64" t="s">
        <v>446</v>
      </c>
      <c r="E596" s="64">
        <f t="shared" si="10"/>
        <v>0</v>
      </c>
      <c r="F596" s="159">
        <v>10054</v>
      </c>
      <c r="L596"/>
    </row>
    <row r="597" spans="1:12">
      <c r="A597" s="64" t="s">
        <v>1315</v>
      </c>
      <c r="B597" s="64">
        <f>_xlfn.XLOOKUP(D597,'Wall Volumes'!$P$8:$P$135,'Wall Volumes'!$I$8:$I$135)</f>
        <v>0</v>
      </c>
      <c r="D597" s="64" t="s">
        <v>447</v>
      </c>
      <c r="E597" s="64">
        <f t="shared" si="10"/>
        <v>0</v>
      </c>
      <c r="F597" s="159">
        <v>10054</v>
      </c>
      <c r="L597"/>
    </row>
    <row r="598" spans="1:12">
      <c r="A598" s="64" t="s">
        <v>1315</v>
      </c>
      <c r="B598" s="64">
        <f>_xlfn.XLOOKUP(D598,'Wall Volumes'!$P$8:$P$135,'Wall Volumes'!$I$8:$I$135)</f>
        <v>0</v>
      </c>
      <c r="D598" s="64" t="s">
        <v>448</v>
      </c>
      <c r="E598" s="64">
        <f t="shared" si="10"/>
        <v>0</v>
      </c>
      <c r="F598" s="159">
        <v>10054</v>
      </c>
      <c r="L598"/>
    </row>
    <row r="599" spans="1:12">
      <c r="A599" s="64" t="s">
        <v>1315</v>
      </c>
      <c r="B599" s="64">
        <f>_xlfn.XLOOKUP(D599,'Wall Volumes'!$P$8:$P$135,'Wall Volumes'!$I$8:$I$135)</f>
        <v>0</v>
      </c>
      <c r="D599" s="64" t="s">
        <v>449</v>
      </c>
      <c r="E599" s="64">
        <f t="shared" si="10"/>
        <v>0</v>
      </c>
      <c r="F599" s="159">
        <v>10054</v>
      </c>
      <c r="L599"/>
    </row>
    <row r="600" spans="1:12">
      <c r="A600" s="64" t="s">
        <v>1315</v>
      </c>
      <c r="B600" s="64">
        <f>_xlfn.XLOOKUP(D600,'Wall Volumes'!$P$8:$P$135,'Wall Volumes'!$I$8:$I$135)</f>
        <v>0</v>
      </c>
      <c r="D600" s="64" t="s">
        <v>450</v>
      </c>
      <c r="E600" s="64">
        <f t="shared" si="10"/>
        <v>0</v>
      </c>
      <c r="F600" s="159">
        <v>10054</v>
      </c>
      <c r="L600"/>
    </row>
    <row r="601" spans="1:12">
      <c r="A601" s="64" t="s">
        <v>1315</v>
      </c>
      <c r="B601" s="64">
        <f>_xlfn.XLOOKUP(D601,'Wall Volumes'!$P$8:$P$135,'Wall Volumes'!$I$8:$I$135)</f>
        <v>0</v>
      </c>
      <c r="D601" s="64" t="s">
        <v>453</v>
      </c>
      <c r="E601" s="64">
        <f t="shared" si="10"/>
        <v>0</v>
      </c>
      <c r="F601" s="159">
        <v>10054</v>
      </c>
      <c r="L601"/>
    </row>
    <row r="602" spans="1:12">
      <c r="A602" s="64" t="s">
        <v>1315</v>
      </c>
      <c r="B602" s="64">
        <f>_xlfn.XLOOKUP(D602,'Wall Volumes'!$P$8:$P$135,'Wall Volumes'!$I$8:$I$135)</f>
        <v>0</v>
      </c>
      <c r="D602" s="64" t="s">
        <v>455</v>
      </c>
      <c r="E602" s="64">
        <f t="shared" ref="E602:E649" si="11">SUM(B602:C602)</f>
        <v>0</v>
      </c>
      <c r="F602" s="159">
        <v>10054</v>
      </c>
      <c r="L602"/>
    </row>
    <row r="603" spans="1:12">
      <c r="A603" s="64" t="s">
        <v>1315</v>
      </c>
      <c r="B603" s="64">
        <f>_xlfn.XLOOKUP(D603,'Wall Volumes'!$P$8:$P$135,'Wall Volumes'!$I$8:$I$135)</f>
        <v>0</v>
      </c>
      <c r="D603" s="64" t="s">
        <v>457</v>
      </c>
      <c r="E603" s="64">
        <f t="shared" si="11"/>
        <v>0</v>
      </c>
      <c r="F603" s="159">
        <v>10054</v>
      </c>
      <c r="L603"/>
    </row>
    <row r="604" spans="1:12">
      <c r="A604" s="64" t="s">
        <v>1315</v>
      </c>
      <c r="B604" s="64">
        <f>_xlfn.XLOOKUP(D604,'Wall Volumes'!$P$8:$P$135,'Wall Volumes'!$I$8:$I$135)</f>
        <v>0</v>
      </c>
      <c r="D604" s="64" t="s">
        <v>459</v>
      </c>
      <c r="E604" s="64">
        <f t="shared" si="11"/>
        <v>0</v>
      </c>
      <c r="F604" s="159">
        <v>10054</v>
      </c>
      <c r="L604"/>
    </row>
    <row r="605" spans="1:12">
      <c r="A605" s="64" t="s">
        <v>1315</v>
      </c>
      <c r="B605" s="64">
        <f>_xlfn.XLOOKUP(D605,'Wall Volumes'!$P$8:$P$135,'Wall Volumes'!$I$8:$I$135)</f>
        <v>0</v>
      </c>
      <c r="D605" s="64" t="s">
        <v>461</v>
      </c>
      <c r="E605" s="64">
        <f t="shared" si="11"/>
        <v>0</v>
      </c>
      <c r="F605" s="159">
        <v>10054</v>
      </c>
      <c r="L605"/>
    </row>
    <row r="606" spans="1:12">
      <c r="A606" s="64" t="s">
        <v>1315</v>
      </c>
      <c r="B606" s="64">
        <f>_xlfn.XLOOKUP(D606,'Wall Volumes'!$P$8:$P$135,'Wall Volumes'!$I$8:$I$135)</f>
        <v>0</v>
      </c>
      <c r="D606" s="64" t="s">
        <v>463</v>
      </c>
      <c r="E606" s="64">
        <f t="shared" si="11"/>
        <v>0</v>
      </c>
      <c r="F606" s="159">
        <v>10054</v>
      </c>
      <c r="L606"/>
    </row>
    <row r="607" spans="1:12">
      <c r="A607" s="64" t="s">
        <v>1315</v>
      </c>
      <c r="B607" s="64">
        <f>_xlfn.XLOOKUP(D607,'Wall Volumes'!$P$8:$P$135,'Wall Volumes'!$I$8:$I$135)</f>
        <v>0</v>
      </c>
      <c r="D607" s="59" t="s">
        <v>457</v>
      </c>
      <c r="E607" s="64">
        <f t="shared" si="11"/>
        <v>0</v>
      </c>
      <c r="F607" s="159">
        <v>10054</v>
      </c>
      <c r="L607"/>
    </row>
    <row r="608" spans="1:12">
      <c r="A608" s="64" t="s">
        <v>1315</v>
      </c>
      <c r="B608" s="64">
        <f>_xlfn.XLOOKUP(D608,'Wall Volumes'!$P$8:$P$135,'Wall Volumes'!$I$8:$I$135)</f>
        <v>0</v>
      </c>
      <c r="D608" s="64" t="s">
        <v>466</v>
      </c>
      <c r="E608" s="64">
        <f t="shared" si="11"/>
        <v>0</v>
      </c>
      <c r="F608" s="159">
        <v>10054</v>
      </c>
      <c r="L608"/>
    </row>
    <row r="609" spans="1:12">
      <c r="A609" s="64" t="s">
        <v>1315</v>
      </c>
      <c r="B609" s="64">
        <f>_xlfn.XLOOKUP(D609,'Wall Volumes'!$P$8:$P$135,'Wall Volumes'!$I$8:$I$135)</f>
        <v>0</v>
      </c>
      <c r="D609" s="64" t="s">
        <v>468</v>
      </c>
      <c r="E609" s="64">
        <f t="shared" si="11"/>
        <v>0</v>
      </c>
      <c r="F609" s="159">
        <v>10054</v>
      </c>
      <c r="L609"/>
    </row>
    <row r="610" spans="1:12">
      <c r="A610" s="64" t="s">
        <v>1315</v>
      </c>
      <c r="B610" s="64">
        <f>_xlfn.XLOOKUP(D610,'Wall Volumes'!$P$8:$P$135,'Wall Volumes'!$I$8:$I$135)</f>
        <v>0</v>
      </c>
      <c r="D610" s="64" t="s">
        <v>470</v>
      </c>
      <c r="E610" s="64">
        <f t="shared" si="11"/>
        <v>0</v>
      </c>
      <c r="F610" s="159">
        <v>10054</v>
      </c>
      <c r="L610"/>
    </row>
    <row r="611" spans="1:12">
      <c r="A611" s="64" t="s">
        <v>1315</v>
      </c>
      <c r="B611" s="64">
        <f>_xlfn.XLOOKUP(D611,'Wall Volumes'!$P$8:$P$135,'Wall Volumes'!$I$8:$I$135)</f>
        <v>0</v>
      </c>
      <c r="D611" s="64" t="s">
        <v>472</v>
      </c>
      <c r="E611" s="64">
        <f t="shared" si="11"/>
        <v>0</v>
      </c>
      <c r="F611" s="159">
        <v>10054</v>
      </c>
      <c r="L611"/>
    </row>
    <row r="612" spans="1:12">
      <c r="A612" s="64" t="s">
        <v>1315</v>
      </c>
      <c r="B612" s="64">
        <f>_xlfn.XLOOKUP(D612,'Wall Volumes'!$P$8:$P$135,'Wall Volumes'!$I$8:$I$135)</f>
        <v>0</v>
      </c>
      <c r="D612" s="64" t="s">
        <v>474</v>
      </c>
      <c r="E612" s="64">
        <f t="shared" si="11"/>
        <v>0</v>
      </c>
      <c r="F612" s="159">
        <v>10054</v>
      </c>
      <c r="L612"/>
    </row>
    <row r="613" spans="1:12">
      <c r="A613" s="64" t="s">
        <v>1315</v>
      </c>
      <c r="B613" s="64">
        <f>_xlfn.XLOOKUP(D613,'Wall Volumes'!$P$8:$P$135,'Wall Volumes'!$I$8:$I$135)</f>
        <v>0</v>
      </c>
      <c r="D613" s="64" t="s">
        <v>476</v>
      </c>
      <c r="E613" s="64">
        <f t="shared" si="11"/>
        <v>0</v>
      </c>
      <c r="F613" s="159">
        <v>10054</v>
      </c>
      <c r="L613"/>
    </row>
    <row r="614" spans="1:12">
      <c r="A614" s="64" t="s">
        <v>1315</v>
      </c>
      <c r="B614" s="64">
        <f>_xlfn.XLOOKUP(D614,'Wall Volumes'!$P$8:$P$135,'Wall Volumes'!$I$8:$I$135)</f>
        <v>0</v>
      </c>
      <c r="D614" s="64" t="s">
        <v>478</v>
      </c>
      <c r="E614" s="64">
        <f t="shared" si="11"/>
        <v>0</v>
      </c>
      <c r="F614" s="159">
        <v>10054</v>
      </c>
      <c r="L614"/>
    </row>
    <row r="615" spans="1:12">
      <c r="A615" s="64" t="s">
        <v>1315</v>
      </c>
      <c r="B615" s="64">
        <f>_xlfn.XLOOKUP(D615,'Wall Volumes'!$P$8:$P$135,'Wall Volumes'!$I$8:$I$135)</f>
        <v>0</v>
      </c>
      <c r="D615" s="64" t="s">
        <v>481</v>
      </c>
      <c r="E615" s="64">
        <f t="shared" si="11"/>
        <v>0</v>
      </c>
      <c r="F615" s="159">
        <v>10054</v>
      </c>
      <c r="L615"/>
    </row>
    <row r="616" spans="1:12">
      <c r="A616" s="64" t="s">
        <v>1315</v>
      </c>
      <c r="B616" s="64">
        <f>_xlfn.XLOOKUP(D616,'Wall Volumes'!$P$8:$P$135,'Wall Volumes'!$I$8:$I$135)</f>
        <v>0</v>
      </c>
      <c r="D616" s="64" t="s">
        <v>483</v>
      </c>
      <c r="E616" s="64">
        <f t="shared" si="11"/>
        <v>0</v>
      </c>
      <c r="F616" s="159">
        <v>10054</v>
      </c>
      <c r="L616"/>
    </row>
    <row r="617" spans="1:12">
      <c r="A617" s="161" t="s">
        <v>1315</v>
      </c>
      <c r="B617" s="161">
        <f>_xlfn.XLOOKUP(D617,'Wall Volumes'!$P$8:$P$135,'Wall Volumes'!$J$8:$J$135)</f>
        <v>0</v>
      </c>
      <c r="C617" s="161"/>
      <c r="D617" s="161" t="s">
        <v>61</v>
      </c>
      <c r="E617" s="161">
        <f t="shared" si="11"/>
        <v>0</v>
      </c>
      <c r="F617" s="162">
        <v>10063</v>
      </c>
      <c r="G617" s="163"/>
      <c r="I617" s="161"/>
      <c r="J617" s="161" t="s">
        <v>1316</v>
      </c>
      <c r="L617"/>
    </row>
    <row r="618" spans="1:12">
      <c r="A618" s="64" t="s">
        <v>1315</v>
      </c>
      <c r="B618" s="64">
        <f>_xlfn.XLOOKUP(D618,'Wall Volumes'!$P$8:$P$135,'Wall Volumes'!$J$8:$J$135)</f>
        <v>0</v>
      </c>
      <c r="D618" s="64" t="s">
        <v>66</v>
      </c>
      <c r="E618" s="64">
        <f t="shared" si="11"/>
        <v>0</v>
      </c>
      <c r="F618" s="159">
        <v>10063</v>
      </c>
      <c r="L618"/>
    </row>
    <row r="619" spans="1:12">
      <c r="A619" s="64" t="s">
        <v>1315</v>
      </c>
      <c r="B619" s="64">
        <f>_xlfn.XLOOKUP(D619,'Wall Volumes'!$P$8:$P$135,'Wall Volumes'!$J$8:$J$135)</f>
        <v>0</v>
      </c>
      <c r="D619" s="64" t="s">
        <v>71</v>
      </c>
      <c r="E619" s="64">
        <f t="shared" si="11"/>
        <v>0</v>
      </c>
      <c r="F619" s="159">
        <v>10063</v>
      </c>
      <c r="L619"/>
    </row>
    <row r="620" spans="1:12">
      <c r="A620" s="64" t="s">
        <v>1315</v>
      </c>
      <c r="B620" s="64">
        <f>_xlfn.XLOOKUP(D620,'Wall Volumes'!$P$8:$P$135,'Wall Volumes'!$J$8:$J$135)</f>
        <v>0</v>
      </c>
      <c r="D620" s="64" t="s">
        <v>76</v>
      </c>
      <c r="E620" s="64">
        <f t="shared" si="11"/>
        <v>0</v>
      </c>
      <c r="F620" s="159">
        <v>10063</v>
      </c>
      <c r="L620"/>
    </row>
    <row r="621" spans="1:12">
      <c r="A621" s="64" t="s">
        <v>1315</v>
      </c>
      <c r="B621" s="64">
        <f>_xlfn.XLOOKUP(D621,'Wall Volumes'!$P$8:$P$135,'Wall Volumes'!$J$8:$J$135)</f>
        <v>0</v>
      </c>
      <c r="D621" s="64" t="s">
        <v>81</v>
      </c>
      <c r="E621" s="64">
        <f t="shared" si="11"/>
        <v>0</v>
      </c>
      <c r="F621" s="159">
        <v>10063</v>
      </c>
      <c r="L621"/>
    </row>
    <row r="622" spans="1:12">
      <c r="A622" s="64" t="s">
        <v>1315</v>
      </c>
      <c r="B622" s="64">
        <f>_xlfn.XLOOKUP(D622,'Wall Volumes'!$P$8:$P$135,'Wall Volumes'!$J$8:$J$135)</f>
        <v>0</v>
      </c>
      <c r="D622" s="64" t="s">
        <v>86</v>
      </c>
      <c r="E622" s="64">
        <f t="shared" si="11"/>
        <v>0</v>
      </c>
      <c r="F622" s="159">
        <v>10063</v>
      </c>
      <c r="L622"/>
    </row>
    <row r="623" spans="1:12">
      <c r="A623" s="64" t="s">
        <v>1315</v>
      </c>
      <c r="B623" s="64">
        <f>_xlfn.XLOOKUP(D623,'Wall Volumes'!$P$8:$P$135,'Wall Volumes'!$J$8:$J$135)</f>
        <v>0</v>
      </c>
      <c r="D623" s="64" t="s">
        <v>91</v>
      </c>
      <c r="E623" s="64">
        <f t="shared" si="11"/>
        <v>0</v>
      </c>
      <c r="F623" s="159">
        <v>10063</v>
      </c>
      <c r="L623"/>
    </row>
    <row r="624" spans="1:12">
      <c r="A624" s="64" t="s">
        <v>1315</v>
      </c>
      <c r="B624" s="64">
        <f>_xlfn.XLOOKUP(D624,'Wall Volumes'!$P$8:$P$135,'Wall Volumes'!$J$8:$J$135)</f>
        <v>0</v>
      </c>
      <c r="D624" s="64" t="s">
        <v>96</v>
      </c>
      <c r="E624" s="64">
        <f t="shared" si="11"/>
        <v>0</v>
      </c>
      <c r="F624" s="159">
        <v>10063</v>
      </c>
      <c r="L624"/>
    </row>
    <row r="625" spans="1:12">
      <c r="A625" s="64" t="s">
        <v>1315</v>
      </c>
      <c r="B625" s="64">
        <f>_xlfn.XLOOKUP(D625,'Wall Volumes'!$P$8:$P$135,'Wall Volumes'!$J$8:$J$135)</f>
        <v>0</v>
      </c>
      <c r="D625" s="64" t="s">
        <v>100</v>
      </c>
      <c r="E625" s="64">
        <f t="shared" si="11"/>
        <v>0</v>
      </c>
      <c r="F625" s="159">
        <v>10063</v>
      </c>
      <c r="L625"/>
    </row>
    <row r="626" spans="1:12">
      <c r="A626" s="64" t="s">
        <v>1315</v>
      </c>
      <c r="B626" s="64">
        <f>_xlfn.XLOOKUP(D626,'Wall Volumes'!$P$8:$P$135,'Wall Volumes'!$J$8:$J$135)</f>
        <v>0</v>
      </c>
      <c r="D626" s="64" t="s">
        <v>105</v>
      </c>
      <c r="E626" s="64">
        <f t="shared" si="11"/>
        <v>0</v>
      </c>
      <c r="F626" s="159">
        <v>10063</v>
      </c>
      <c r="L626"/>
    </row>
    <row r="627" spans="1:12">
      <c r="A627" s="64" t="s">
        <v>1315</v>
      </c>
      <c r="B627" s="64">
        <f>_xlfn.XLOOKUP(D627,'Wall Volumes'!$P$8:$P$135,'Wall Volumes'!$J$8:$J$135)</f>
        <v>0</v>
      </c>
      <c r="D627" s="64" t="s">
        <v>110</v>
      </c>
      <c r="E627" s="64">
        <f t="shared" si="11"/>
        <v>0</v>
      </c>
      <c r="F627" s="159">
        <v>10063</v>
      </c>
      <c r="L627"/>
    </row>
    <row r="628" spans="1:12">
      <c r="A628" s="64" t="s">
        <v>1315</v>
      </c>
      <c r="B628" s="64">
        <f>_xlfn.XLOOKUP(D628,'Wall Volumes'!$P$8:$P$135,'Wall Volumes'!$J$8:$J$135)</f>
        <v>0</v>
      </c>
      <c r="D628" s="64" t="s">
        <v>115</v>
      </c>
      <c r="E628" s="64">
        <f t="shared" si="11"/>
        <v>0</v>
      </c>
      <c r="F628" s="159">
        <v>10063</v>
      </c>
      <c r="L628"/>
    </row>
    <row r="629" spans="1:12">
      <c r="A629" s="64" t="s">
        <v>1315</v>
      </c>
      <c r="B629" s="64">
        <f>_xlfn.XLOOKUP(D629,'Wall Volumes'!$P$8:$P$135,'Wall Volumes'!$J$8:$J$135)</f>
        <v>0</v>
      </c>
      <c r="D629" s="64" t="s">
        <v>120</v>
      </c>
      <c r="E629" s="64">
        <f t="shared" si="11"/>
        <v>0</v>
      </c>
      <c r="F629" s="159">
        <v>10063</v>
      </c>
      <c r="L629"/>
    </row>
    <row r="630" spans="1:12">
      <c r="A630" s="64" t="s">
        <v>1315</v>
      </c>
      <c r="B630" s="64">
        <f>_xlfn.XLOOKUP(D630,'Wall Volumes'!$P$8:$P$135,'Wall Volumes'!$J$8:$J$135)</f>
        <v>0</v>
      </c>
      <c r="D630" s="64" t="s">
        <v>125</v>
      </c>
      <c r="E630" s="64">
        <f t="shared" si="11"/>
        <v>0</v>
      </c>
      <c r="F630" s="159">
        <v>10063</v>
      </c>
      <c r="L630"/>
    </row>
    <row r="631" spans="1:12">
      <c r="A631" s="64" t="s">
        <v>1315</v>
      </c>
      <c r="B631" s="64">
        <f>_xlfn.XLOOKUP(D631,'Wall Volumes'!$P$8:$P$135,'Wall Volumes'!$J$8:$J$135)</f>
        <v>0</v>
      </c>
      <c r="D631" s="64" t="s">
        <v>129</v>
      </c>
      <c r="E631" s="64">
        <f t="shared" si="11"/>
        <v>0</v>
      </c>
      <c r="F631" s="159">
        <v>10063</v>
      </c>
      <c r="L631"/>
    </row>
    <row r="632" spans="1:12">
      <c r="A632" s="64" t="s">
        <v>1315</v>
      </c>
      <c r="B632" s="64">
        <f>_xlfn.XLOOKUP(D632,'Wall Volumes'!$P$8:$P$135,'Wall Volumes'!$J$8:$J$135)</f>
        <v>0</v>
      </c>
      <c r="D632" s="64" t="s">
        <v>134</v>
      </c>
      <c r="E632" s="64">
        <f t="shared" si="11"/>
        <v>0</v>
      </c>
      <c r="F632" s="159">
        <v>10063</v>
      </c>
      <c r="L632"/>
    </row>
    <row r="633" spans="1:12">
      <c r="A633" s="64" t="s">
        <v>1315</v>
      </c>
      <c r="B633" s="64">
        <f>_xlfn.XLOOKUP(D633,'Wall Volumes'!$P$8:$P$135,'Wall Volumes'!$J$8:$J$135)</f>
        <v>0</v>
      </c>
      <c r="D633" s="64" t="s">
        <v>139</v>
      </c>
      <c r="E633" s="64">
        <f t="shared" si="11"/>
        <v>0</v>
      </c>
      <c r="F633" s="159">
        <v>10063</v>
      </c>
      <c r="L633"/>
    </row>
    <row r="634" spans="1:12">
      <c r="A634" s="64" t="s">
        <v>1315</v>
      </c>
      <c r="B634" s="64">
        <f>_xlfn.XLOOKUP(D634,'Wall Volumes'!$P$8:$P$135,'Wall Volumes'!$J$8:$J$135)</f>
        <v>0</v>
      </c>
      <c r="D634" s="64" t="s">
        <v>144</v>
      </c>
      <c r="E634" s="64">
        <f t="shared" si="11"/>
        <v>0</v>
      </c>
      <c r="F634" s="159">
        <v>10063</v>
      </c>
      <c r="L634"/>
    </row>
    <row r="635" spans="1:12">
      <c r="A635" s="64" t="s">
        <v>1315</v>
      </c>
      <c r="B635" s="64">
        <f>_xlfn.XLOOKUP(D635,'Wall Volumes'!$P$8:$P$135,'Wall Volumes'!$J$8:$J$135)</f>
        <v>0</v>
      </c>
      <c r="D635" s="64" t="s">
        <v>149</v>
      </c>
      <c r="E635" s="64">
        <f t="shared" si="11"/>
        <v>0</v>
      </c>
      <c r="F635" s="159">
        <v>10063</v>
      </c>
      <c r="L635"/>
    </row>
    <row r="636" spans="1:12">
      <c r="A636" s="64" t="s">
        <v>1315</v>
      </c>
      <c r="B636" s="64">
        <f>_xlfn.XLOOKUP(D636,'Wall Volumes'!$P$8:$P$135,'Wall Volumes'!$J$8:$J$135)</f>
        <v>0</v>
      </c>
      <c r="D636" s="64" t="s">
        <v>154</v>
      </c>
      <c r="E636" s="64">
        <f t="shared" si="11"/>
        <v>0</v>
      </c>
      <c r="F636" s="159">
        <v>10063</v>
      </c>
      <c r="L636"/>
    </row>
    <row r="637" spans="1:12">
      <c r="A637" s="64" t="s">
        <v>1315</v>
      </c>
      <c r="B637" s="64">
        <f>_xlfn.XLOOKUP(D637,'Wall Volumes'!$P$8:$P$135,'Wall Volumes'!$J$8:$J$135)</f>
        <v>0</v>
      </c>
      <c r="D637" s="64" t="s">
        <v>159</v>
      </c>
      <c r="E637" s="64">
        <f t="shared" si="11"/>
        <v>0</v>
      </c>
      <c r="F637" s="159">
        <v>10063</v>
      </c>
      <c r="L637"/>
    </row>
    <row r="638" spans="1:12">
      <c r="A638" s="64" t="s">
        <v>1315</v>
      </c>
      <c r="B638" s="64">
        <f>_xlfn.XLOOKUP(D638,'Wall Volumes'!$P$8:$P$135,'Wall Volumes'!$J$8:$J$135)</f>
        <v>0</v>
      </c>
      <c r="D638" s="64" t="s">
        <v>164</v>
      </c>
      <c r="E638" s="64">
        <f t="shared" si="11"/>
        <v>0</v>
      </c>
      <c r="F638" s="159">
        <v>10063</v>
      </c>
      <c r="L638"/>
    </row>
    <row r="639" spans="1:12">
      <c r="A639" s="64" t="s">
        <v>1315</v>
      </c>
      <c r="B639" s="64">
        <f>_xlfn.XLOOKUP(D639,'Wall Volumes'!$P$8:$P$135,'Wall Volumes'!$J$8:$J$135)</f>
        <v>0</v>
      </c>
      <c r="D639" s="64" t="s">
        <v>168</v>
      </c>
      <c r="E639" s="64">
        <f t="shared" si="11"/>
        <v>0</v>
      </c>
      <c r="F639" s="159">
        <v>10063</v>
      </c>
      <c r="L639"/>
    </row>
    <row r="640" spans="1:12">
      <c r="A640" s="64" t="s">
        <v>1315</v>
      </c>
      <c r="B640" s="64">
        <f>_xlfn.XLOOKUP(D640,'Wall Volumes'!$P$8:$P$135,'Wall Volumes'!$J$8:$J$135)</f>
        <v>0</v>
      </c>
      <c r="D640" s="64" t="s">
        <v>173</v>
      </c>
      <c r="E640" s="64">
        <f t="shared" si="11"/>
        <v>0</v>
      </c>
      <c r="F640" s="159">
        <v>10063</v>
      </c>
      <c r="L640"/>
    </row>
    <row r="641" spans="1:12">
      <c r="A641" s="64" t="s">
        <v>1315</v>
      </c>
      <c r="B641" s="64">
        <f>_xlfn.XLOOKUP(D641,'Wall Volumes'!$P$8:$P$135,'Wall Volumes'!$J$8:$J$135)</f>
        <v>0</v>
      </c>
      <c r="D641" s="64" t="s">
        <v>178</v>
      </c>
      <c r="E641" s="64">
        <f t="shared" si="11"/>
        <v>0</v>
      </c>
      <c r="F641" s="159">
        <v>10063</v>
      </c>
      <c r="L641"/>
    </row>
    <row r="642" spans="1:12">
      <c r="A642" s="64" t="s">
        <v>1315</v>
      </c>
      <c r="B642" s="64">
        <f>_xlfn.XLOOKUP(D642,'Wall Volumes'!$P$8:$P$135,'Wall Volumes'!$J$8:$J$135)</f>
        <v>0</v>
      </c>
      <c r="D642" s="64" t="s">
        <v>183</v>
      </c>
      <c r="E642" s="64">
        <f t="shared" si="11"/>
        <v>0</v>
      </c>
      <c r="F642" s="159">
        <v>10063</v>
      </c>
      <c r="L642"/>
    </row>
    <row r="643" spans="1:12">
      <c r="A643" s="64" t="s">
        <v>1315</v>
      </c>
      <c r="B643" s="64">
        <f>_xlfn.XLOOKUP(D643,'Wall Volumes'!$P$8:$P$135,'Wall Volumes'!$J$8:$J$135)</f>
        <v>0</v>
      </c>
      <c r="D643" s="64" t="s">
        <v>188</v>
      </c>
      <c r="E643" s="64">
        <f t="shared" si="11"/>
        <v>0</v>
      </c>
      <c r="F643" s="159">
        <v>10063</v>
      </c>
      <c r="L643"/>
    </row>
    <row r="644" spans="1:12">
      <c r="A644" s="64" t="s">
        <v>1315</v>
      </c>
      <c r="B644" s="64">
        <f>_xlfn.XLOOKUP(D644,'Wall Volumes'!$P$8:$P$135,'Wall Volumes'!$J$8:$J$135)</f>
        <v>0</v>
      </c>
      <c r="D644" s="64" t="s">
        <v>193</v>
      </c>
      <c r="E644" s="64">
        <f t="shared" si="11"/>
        <v>0</v>
      </c>
      <c r="F644" s="159">
        <v>10063</v>
      </c>
      <c r="L644"/>
    </row>
    <row r="645" spans="1:12">
      <c r="A645" s="64" t="s">
        <v>1315</v>
      </c>
      <c r="B645" s="64">
        <f>_xlfn.XLOOKUP(D645,'Wall Volumes'!$P$8:$P$135,'Wall Volumes'!$J$8:$J$135)</f>
        <v>0</v>
      </c>
      <c r="D645" s="64" t="s">
        <v>198</v>
      </c>
      <c r="E645" s="64">
        <f t="shared" si="11"/>
        <v>0</v>
      </c>
      <c r="F645" s="159">
        <v>10063</v>
      </c>
      <c r="L645"/>
    </row>
    <row r="646" spans="1:12">
      <c r="A646" s="64" t="s">
        <v>1315</v>
      </c>
      <c r="B646" s="64">
        <f>_xlfn.XLOOKUP(D646,'Wall Volumes'!$P$8:$P$135,'Wall Volumes'!$J$8:$J$135)</f>
        <v>0</v>
      </c>
      <c r="D646" s="64" t="s">
        <v>203</v>
      </c>
      <c r="E646" s="64">
        <f t="shared" si="11"/>
        <v>0</v>
      </c>
      <c r="F646" s="159">
        <v>10063</v>
      </c>
      <c r="L646"/>
    </row>
    <row r="647" spans="1:12">
      <c r="A647" s="64" t="s">
        <v>1315</v>
      </c>
      <c r="B647" s="64">
        <f>_xlfn.XLOOKUP(D647,'Wall Volumes'!$P$8:$P$135,'Wall Volumes'!$J$8:$J$135)</f>
        <v>0</v>
      </c>
      <c r="D647" s="64" t="s">
        <v>208</v>
      </c>
      <c r="E647" s="64">
        <f t="shared" si="11"/>
        <v>0</v>
      </c>
      <c r="F647" s="159">
        <v>10063</v>
      </c>
      <c r="L647"/>
    </row>
    <row r="648" spans="1:12">
      <c r="A648" s="64" t="s">
        <v>1315</v>
      </c>
      <c r="B648" s="64">
        <f>_xlfn.XLOOKUP(D648,'Wall Volumes'!$P$8:$P$135,'Wall Volumes'!$J$8:$J$135)</f>
        <v>0</v>
      </c>
      <c r="D648" s="64" t="s">
        <v>213</v>
      </c>
      <c r="E648" s="64">
        <f t="shared" si="11"/>
        <v>0</v>
      </c>
      <c r="F648" s="159">
        <v>10063</v>
      </c>
      <c r="L648"/>
    </row>
    <row r="649" spans="1:12">
      <c r="A649" s="64" t="s">
        <v>1315</v>
      </c>
      <c r="B649" s="64">
        <f>_xlfn.XLOOKUP(D649,'Wall Volumes'!$P$8:$P$135,'Wall Volumes'!$J$8:$J$135)</f>
        <v>0</v>
      </c>
      <c r="D649" s="64" t="s">
        <v>218</v>
      </c>
      <c r="E649" s="64">
        <f t="shared" si="11"/>
        <v>0</v>
      </c>
      <c r="F649" s="159">
        <v>10063</v>
      </c>
      <c r="L649"/>
    </row>
    <row r="650" spans="1:12">
      <c r="A650" s="64" t="s">
        <v>1315</v>
      </c>
      <c r="B650" s="64">
        <f>_xlfn.XLOOKUP(D650,'Wall Volumes'!$P$8:$P$135,'Wall Volumes'!$J$8:$J$135)</f>
        <v>0</v>
      </c>
      <c r="D650" s="64" t="s">
        <v>223</v>
      </c>
      <c r="E650" s="64">
        <f t="shared" ref="E650:E713" si="12">SUM(B650:C650)</f>
        <v>0</v>
      </c>
      <c r="F650" s="159">
        <v>10063</v>
      </c>
      <c r="L650"/>
    </row>
    <row r="651" spans="1:12">
      <c r="A651" s="64" t="s">
        <v>1315</v>
      </c>
      <c r="B651" s="64">
        <f>_xlfn.XLOOKUP(D651,'Wall Volumes'!$P$8:$P$135,'Wall Volumes'!$J$8:$J$135)</f>
        <v>0</v>
      </c>
      <c r="D651" s="64" t="s">
        <v>228</v>
      </c>
      <c r="E651" s="64">
        <f t="shared" si="12"/>
        <v>0</v>
      </c>
      <c r="F651" s="159">
        <v>10063</v>
      </c>
      <c r="L651"/>
    </row>
    <row r="652" spans="1:12">
      <c r="A652" s="64" t="s">
        <v>1315</v>
      </c>
      <c r="B652" s="64">
        <f>_xlfn.XLOOKUP(D652,'Wall Volumes'!$P$8:$P$135,'Wall Volumes'!$J$8:$J$135)</f>
        <v>0</v>
      </c>
      <c r="D652" s="64" t="s">
        <v>233</v>
      </c>
      <c r="E652" s="64">
        <f t="shared" si="12"/>
        <v>0</v>
      </c>
      <c r="F652" s="159">
        <v>10063</v>
      </c>
      <c r="L652"/>
    </row>
    <row r="653" spans="1:12">
      <c r="A653" s="64" t="s">
        <v>1315</v>
      </c>
      <c r="B653" s="64">
        <f>_xlfn.XLOOKUP(D653,'Wall Volumes'!$P$8:$P$135,'Wall Volumes'!$J$8:$J$135)</f>
        <v>0</v>
      </c>
      <c r="D653" s="64" t="s">
        <v>238</v>
      </c>
      <c r="E653" s="64">
        <f t="shared" si="12"/>
        <v>0</v>
      </c>
      <c r="F653" s="159">
        <v>10063</v>
      </c>
      <c r="L653"/>
    </row>
    <row r="654" spans="1:12">
      <c r="A654" s="64" t="s">
        <v>1315</v>
      </c>
      <c r="B654" s="64">
        <f>_xlfn.XLOOKUP(D654,'Wall Volumes'!$P$8:$P$135,'Wall Volumes'!$J$8:$J$135)</f>
        <v>0</v>
      </c>
      <c r="D654" s="64" t="s">
        <v>243</v>
      </c>
      <c r="E654" s="64">
        <f t="shared" si="12"/>
        <v>0</v>
      </c>
      <c r="F654" s="159">
        <v>10063</v>
      </c>
      <c r="L654"/>
    </row>
    <row r="655" spans="1:12">
      <c r="A655" s="64" t="s">
        <v>1315</v>
      </c>
      <c r="B655" s="64">
        <f>_xlfn.XLOOKUP(D655,'Wall Volumes'!$P$8:$P$135,'Wall Volumes'!$J$8:$J$135)</f>
        <v>0</v>
      </c>
      <c r="D655" s="64" t="s">
        <v>248</v>
      </c>
      <c r="E655" s="64">
        <f t="shared" si="12"/>
        <v>0</v>
      </c>
      <c r="F655" s="159">
        <v>10063</v>
      </c>
      <c r="L655"/>
    </row>
    <row r="656" spans="1:12">
      <c r="A656" s="64" t="s">
        <v>1315</v>
      </c>
      <c r="B656" s="64">
        <f>_xlfn.XLOOKUP(D656,'Wall Volumes'!$P$8:$P$135,'Wall Volumes'!$J$8:$J$135)</f>
        <v>0</v>
      </c>
      <c r="D656" s="64" t="s">
        <v>253</v>
      </c>
      <c r="E656" s="64">
        <f t="shared" si="12"/>
        <v>0</v>
      </c>
      <c r="F656" s="159">
        <v>10063</v>
      </c>
      <c r="L656"/>
    </row>
    <row r="657" spans="1:12">
      <c r="A657" s="64" t="s">
        <v>1315</v>
      </c>
      <c r="B657" s="64">
        <f>_xlfn.XLOOKUP(D657,'Wall Volumes'!$P$8:$P$135,'Wall Volumes'!$J$8:$J$135)</f>
        <v>0</v>
      </c>
      <c r="D657" s="64" t="s">
        <v>258</v>
      </c>
      <c r="E657" s="64">
        <f t="shared" si="12"/>
        <v>0</v>
      </c>
      <c r="F657" s="159">
        <v>10063</v>
      </c>
      <c r="L657"/>
    </row>
    <row r="658" spans="1:12">
      <c r="A658" s="64" t="s">
        <v>1315</v>
      </c>
      <c r="B658" s="64">
        <f>_xlfn.XLOOKUP(D658,'Wall Volumes'!$P$8:$P$135,'Wall Volumes'!$J$8:$J$135)</f>
        <v>0</v>
      </c>
      <c r="D658" s="64" t="s">
        <v>263</v>
      </c>
      <c r="E658" s="64">
        <f t="shared" si="12"/>
        <v>0</v>
      </c>
      <c r="F658" s="159">
        <v>10063</v>
      </c>
      <c r="L658"/>
    </row>
    <row r="659" spans="1:12">
      <c r="A659" s="64" t="s">
        <v>1315</v>
      </c>
      <c r="B659" s="64">
        <f>_xlfn.XLOOKUP(D659,'Wall Volumes'!$P$8:$P$135,'Wall Volumes'!$J$8:$J$135)</f>
        <v>0</v>
      </c>
      <c r="D659" s="64" t="s">
        <v>268</v>
      </c>
      <c r="E659" s="64">
        <f t="shared" si="12"/>
        <v>0</v>
      </c>
      <c r="F659" s="159">
        <v>10063</v>
      </c>
      <c r="L659"/>
    </row>
    <row r="660" spans="1:12">
      <c r="A660" s="64" t="s">
        <v>1315</v>
      </c>
      <c r="B660" s="64">
        <f>_xlfn.XLOOKUP(D660,'Wall Volumes'!$P$8:$P$135,'Wall Volumes'!$J$8:$J$135)</f>
        <v>0</v>
      </c>
      <c r="D660" s="64" t="s">
        <v>273</v>
      </c>
      <c r="E660" s="64">
        <f t="shared" si="12"/>
        <v>0</v>
      </c>
      <c r="F660" s="159">
        <v>10063</v>
      </c>
      <c r="L660"/>
    </row>
    <row r="661" spans="1:12">
      <c r="A661" s="64" t="s">
        <v>1315</v>
      </c>
      <c r="B661" s="64">
        <f>_xlfn.XLOOKUP(D661,'Wall Volumes'!$P$8:$P$135,'Wall Volumes'!$J$8:$J$135)</f>
        <v>0</v>
      </c>
      <c r="D661" s="64" t="s">
        <v>278</v>
      </c>
      <c r="E661" s="64">
        <f t="shared" si="12"/>
        <v>0</v>
      </c>
      <c r="F661" s="159">
        <v>10063</v>
      </c>
      <c r="L661"/>
    </row>
    <row r="662" spans="1:12">
      <c r="A662" s="64" t="s">
        <v>1315</v>
      </c>
      <c r="B662" s="64">
        <f>_xlfn.XLOOKUP(D662,'Wall Volumes'!$P$8:$P$135,'Wall Volumes'!$J$8:$J$135)</f>
        <v>0</v>
      </c>
      <c r="D662" s="64" t="s">
        <v>283</v>
      </c>
      <c r="E662" s="64">
        <f t="shared" si="12"/>
        <v>0</v>
      </c>
      <c r="F662" s="159">
        <v>10063</v>
      </c>
      <c r="L662"/>
    </row>
    <row r="663" spans="1:12">
      <c r="A663" s="64" t="s">
        <v>1315</v>
      </c>
      <c r="B663" s="64">
        <f>_xlfn.XLOOKUP(D663,'Wall Volumes'!$P$8:$P$135,'Wall Volumes'!$J$8:$J$135)</f>
        <v>0</v>
      </c>
      <c r="D663" s="64" t="s">
        <v>288</v>
      </c>
      <c r="E663" s="64">
        <f t="shared" si="12"/>
        <v>0</v>
      </c>
      <c r="F663" s="159">
        <v>10063</v>
      </c>
      <c r="L663"/>
    </row>
    <row r="664" spans="1:12">
      <c r="A664" s="64" t="s">
        <v>1315</v>
      </c>
      <c r="B664" s="64">
        <f>_xlfn.XLOOKUP(D664,'Wall Volumes'!$P$8:$P$135,'Wall Volumes'!$J$8:$J$135)</f>
        <v>0</v>
      </c>
      <c r="D664" s="64" t="s">
        <v>293</v>
      </c>
      <c r="E664" s="64">
        <f t="shared" si="12"/>
        <v>0</v>
      </c>
      <c r="F664" s="159">
        <v>10063</v>
      </c>
      <c r="L664"/>
    </row>
    <row r="665" spans="1:12">
      <c r="A665" s="64" t="s">
        <v>1315</v>
      </c>
      <c r="B665" s="64">
        <f>_xlfn.XLOOKUP(D665,'Wall Volumes'!$P$8:$P$135,'Wall Volumes'!$J$8:$J$135)</f>
        <v>0</v>
      </c>
      <c r="D665" s="64" t="s">
        <v>298</v>
      </c>
      <c r="E665" s="64">
        <f t="shared" si="12"/>
        <v>0</v>
      </c>
      <c r="F665" s="159">
        <v>10063</v>
      </c>
      <c r="L665"/>
    </row>
    <row r="666" spans="1:12">
      <c r="A666" s="64" t="s">
        <v>1315</v>
      </c>
      <c r="B666" s="64">
        <f>_xlfn.XLOOKUP(D666,'Wall Volumes'!$P$8:$P$135,'Wall Volumes'!$J$8:$J$135)</f>
        <v>0</v>
      </c>
      <c r="D666" s="64" t="s">
        <v>303</v>
      </c>
      <c r="E666" s="64">
        <f t="shared" si="12"/>
        <v>0</v>
      </c>
      <c r="F666" s="159">
        <v>10063</v>
      </c>
      <c r="L666"/>
    </row>
    <row r="667" spans="1:12">
      <c r="A667" s="64" t="s">
        <v>1315</v>
      </c>
      <c r="B667" s="64">
        <f>_xlfn.XLOOKUP(D667,'Wall Volumes'!$P$8:$P$135,'Wall Volumes'!$J$8:$J$135)</f>
        <v>0</v>
      </c>
      <c r="D667" s="64" t="s">
        <v>308</v>
      </c>
      <c r="E667" s="64">
        <f t="shared" si="12"/>
        <v>0</v>
      </c>
      <c r="F667" s="159">
        <v>10063</v>
      </c>
      <c r="L667"/>
    </row>
    <row r="668" spans="1:12">
      <c r="A668" s="64" t="s">
        <v>1315</v>
      </c>
      <c r="B668" s="64">
        <f>_xlfn.XLOOKUP(D668,'Wall Volumes'!$P$8:$P$135,'Wall Volumes'!$J$8:$J$135)</f>
        <v>0</v>
      </c>
      <c r="D668" s="64" t="s">
        <v>313</v>
      </c>
      <c r="E668" s="64">
        <f t="shared" si="12"/>
        <v>0</v>
      </c>
      <c r="F668" s="159">
        <v>10063</v>
      </c>
      <c r="L668"/>
    </row>
    <row r="669" spans="1:12">
      <c r="A669" s="64" t="s">
        <v>1315</v>
      </c>
      <c r="B669" s="64">
        <f>_xlfn.XLOOKUP(D669,'Wall Volumes'!$P$8:$P$135,'Wall Volumes'!$J$8:$J$135)</f>
        <v>0</v>
      </c>
      <c r="D669" s="64" t="s">
        <v>318</v>
      </c>
      <c r="E669" s="64">
        <f t="shared" si="12"/>
        <v>0</v>
      </c>
      <c r="F669" s="159">
        <v>10063</v>
      </c>
      <c r="L669"/>
    </row>
    <row r="670" spans="1:12">
      <c r="A670" s="64" t="s">
        <v>1315</v>
      </c>
      <c r="B670" s="64">
        <f>_xlfn.XLOOKUP(D670,'Wall Volumes'!$P$8:$P$135,'Wall Volumes'!$J$8:$J$135)</f>
        <v>0</v>
      </c>
      <c r="D670" s="64" t="s">
        <v>323</v>
      </c>
      <c r="E670" s="64">
        <f t="shared" si="12"/>
        <v>0</v>
      </c>
      <c r="F670" s="159">
        <v>10063</v>
      </c>
      <c r="L670"/>
    </row>
    <row r="671" spans="1:12">
      <c r="A671" s="64" t="s">
        <v>1315</v>
      </c>
      <c r="B671" s="64">
        <f>_xlfn.XLOOKUP(D671,'Wall Volumes'!$P$8:$P$135,'Wall Volumes'!$J$8:$J$135)</f>
        <v>0</v>
      </c>
      <c r="D671" s="64" t="s">
        <v>328</v>
      </c>
      <c r="E671" s="64">
        <f t="shared" si="12"/>
        <v>0</v>
      </c>
      <c r="F671" s="159">
        <v>10063</v>
      </c>
      <c r="L671"/>
    </row>
    <row r="672" spans="1:12">
      <c r="A672" s="64" t="s">
        <v>1315</v>
      </c>
      <c r="B672" s="64">
        <f>_xlfn.XLOOKUP(D672,'Wall Volumes'!$P$8:$P$135,'Wall Volumes'!$J$8:$J$135)</f>
        <v>0</v>
      </c>
      <c r="D672" s="64" t="s">
        <v>333</v>
      </c>
      <c r="E672" s="64">
        <f t="shared" si="12"/>
        <v>0</v>
      </c>
      <c r="F672" s="159">
        <v>10063</v>
      </c>
      <c r="L672"/>
    </row>
    <row r="673" spans="1:12">
      <c r="A673" s="64" t="s">
        <v>1315</v>
      </c>
      <c r="B673" s="64">
        <f>_xlfn.XLOOKUP(D673,'Wall Volumes'!$P$8:$P$135,'Wall Volumes'!$J$8:$J$135)</f>
        <v>0</v>
      </c>
      <c r="D673" s="64" t="s">
        <v>338</v>
      </c>
      <c r="E673" s="64">
        <f t="shared" si="12"/>
        <v>0</v>
      </c>
      <c r="F673" s="159">
        <v>10063</v>
      </c>
      <c r="L673"/>
    </row>
    <row r="674" spans="1:12">
      <c r="A674" s="64" t="s">
        <v>1315</v>
      </c>
      <c r="B674" s="64">
        <f>_xlfn.XLOOKUP(D674,'Wall Volumes'!$P$8:$P$135,'Wall Volumes'!$J$8:$J$135)</f>
        <v>0</v>
      </c>
      <c r="D674" s="64" t="s">
        <v>343</v>
      </c>
      <c r="E674" s="64">
        <f t="shared" si="12"/>
        <v>0</v>
      </c>
      <c r="F674" s="159">
        <v>10063</v>
      </c>
      <c r="L674"/>
    </row>
    <row r="675" spans="1:12">
      <c r="A675" s="64" t="s">
        <v>1315</v>
      </c>
      <c r="B675" s="64">
        <f>_xlfn.XLOOKUP(D675,'Wall Volumes'!$P$8:$P$135,'Wall Volumes'!$J$8:$J$135)</f>
        <v>0</v>
      </c>
      <c r="D675" s="64" t="s">
        <v>348</v>
      </c>
      <c r="E675" s="64">
        <f t="shared" si="12"/>
        <v>0</v>
      </c>
      <c r="F675" s="159">
        <v>10063</v>
      </c>
      <c r="L675"/>
    </row>
    <row r="676" spans="1:12">
      <c r="A676" s="64" t="s">
        <v>1315</v>
      </c>
      <c r="B676" s="64">
        <f>_xlfn.XLOOKUP(D676,'Wall Volumes'!$P$8:$P$135,'Wall Volumes'!$J$8:$J$135)</f>
        <v>0</v>
      </c>
      <c r="D676" s="64" t="s">
        <v>353</v>
      </c>
      <c r="E676" s="64">
        <f t="shared" si="12"/>
        <v>0</v>
      </c>
      <c r="F676" s="159">
        <v>10063</v>
      </c>
      <c r="L676"/>
    </row>
    <row r="677" spans="1:12">
      <c r="A677" s="64" t="s">
        <v>1315</v>
      </c>
      <c r="B677" s="64">
        <f>_xlfn.XLOOKUP(D677,'Wall Volumes'!$P$8:$P$135,'Wall Volumes'!$J$8:$J$135)</f>
        <v>0</v>
      </c>
      <c r="D677" s="64" t="s">
        <v>358</v>
      </c>
      <c r="E677" s="64">
        <f t="shared" si="12"/>
        <v>0</v>
      </c>
      <c r="F677" s="159">
        <v>10063</v>
      </c>
      <c r="L677"/>
    </row>
    <row r="678" spans="1:12">
      <c r="A678" s="64" t="s">
        <v>1315</v>
      </c>
      <c r="B678" s="64">
        <f>_xlfn.XLOOKUP(D678,'Wall Volumes'!$P$8:$P$135,'Wall Volumes'!$J$8:$J$135)</f>
        <v>0</v>
      </c>
      <c r="D678" s="64" t="s">
        <v>362</v>
      </c>
      <c r="E678" s="64">
        <f t="shared" si="12"/>
        <v>0</v>
      </c>
      <c r="F678" s="159">
        <v>10063</v>
      </c>
      <c r="L678"/>
    </row>
    <row r="679" spans="1:12">
      <c r="A679" s="64" t="s">
        <v>1315</v>
      </c>
      <c r="B679" s="64">
        <f>_xlfn.XLOOKUP(D679,'Wall Volumes'!$P$8:$P$135,'Wall Volumes'!$J$8:$J$135)</f>
        <v>0</v>
      </c>
      <c r="D679" s="64" t="s">
        <v>368</v>
      </c>
      <c r="E679" s="64">
        <f t="shared" si="12"/>
        <v>0</v>
      </c>
      <c r="F679" s="159">
        <v>10063</v>
      </c>
      <c r="L679"/>
    </row>
    <row r="680" spans="1:12">
      <c r="A680" s="64" t="s">
        <v>1315</v>
      </c>
      <c r="B680" s="64">
        <f>_xlfn.XLOOKUP(D680,'Wall Volumes'!$P$8:$P$135,'Wall Volumes'!$J$8:$J$135)</f>
        <v>0</v>
      </c>
      <c r="D680" s="64" t="s">
        <v>373</v>
      </c>
      <c r="E680" s="64">
        <f t="shared" si="12"/>
        <v>0</v>
      </c>
      <c r="F680" s="159">
        <v>10063</v>
      </c>
      <c r="L680"/>
    </row>
    <row r="681" spans="1:12">
      <c r="A681" s="64" t="s">
        <v>1315</v>
      </c>
      <c r="B681" s="64">
        <f>_xlfn.XLOOKUP(D681,'Wall Volumes'!$P$8:$P$135,'Wall Volumes'!$J$8:$J$135)</f>
        <v>0</v>
      </c>
      <c r="D681" s="64" t="s">
        <v>379</v>
      </c>
      <c r="E681" s="64">
        <f t="shared" si="12"/>
        <v>0</v>
      </c>
      <c r="F681" s="159">
        <v>10063</v>
      </c>
      <c r="L681"/>
    </row>
    <row r="682" spans="1:12">
      <c r="A682" s="64" t="s">
        <v>1315</v>
      </c>
      <c r="B682" s="64">
        <f>_xlfn.XLOOKUP(D682,'Wall Volumes'!$P$8:$P$135,'Wall Volumes'!$J$8:$J$135)</f>
        <v>0</v>
      </c>
      <c r="D682" s="64" t="s">
        <v>383</v>
      </c>
      <c r="E682" s="64">
        <f t="shared" si="12"/>
        <v>0</v>
      </c>
      <c r="F682" s="159">
        <v>10063</v>
      </c>
      <c r="L682"/>
    </row>
    <row r="683" spans="1:12">
      <c r="A683" s="64" t="s">
        <v>1315</v>
      </c>
      <c r="B683" s="64">
        <f>_xlfn.XLOOKUP(D683,'Wall Volumes'!$P$8:$P$135,'Wall Volumes'!$J$8:$J$135)</f>
        <v>0</v>
      </c>
      <c r="D683" s="64" t="s">
        <v>389</v>
      </c>
      <c r="E683" s="64">
        <f t="shared" si="12"/>
        <v>0</v>
      </c>
      <c r="F683" s="159">
        <v>10063</v>
      </c>
      <c r="L683"/>
    </row>
    <row r="684" spans="1:12">
      <c r="A684" s="64" t="s">
        <v>1315</v>
      </c>
      <c r="B684" s="64">
        <f>_xlfn.XLOOKUP(D684,'Wall Volumes'!$P$8:$P$135,'Wall Volumes'!$J$8:$J$135)</f>
        <v>0</v>
      </c>
      <c r="D684" s="64" t="s">
        <v>391</v>
      </c>
      <c r="E684" s="64">
        <f t="shared" si="12"/>
        <v>0</v>
      </c>
      <c r="F684" s="159">
        <v>10063</v>
      </c>
      <c r="L684"/>
    </row>
    <row r="685" spans="1:12">
      <c r="A685" s="64" t="s">
        <v>1315</v>
      </c>
      <c r="B685" s="64">
        <f>_xlfn.XLOOKUP(D685,'Wall Volumes'!$P$8:$P$135,'Wall Volumes'!$J$8:$J$135)</f>
        <v>0</v>
      </c>
      <c r="D685" s="64" t="s">
        <v>394</v>
      </c>
      <c r="E685" s="64">
        <f t="shared" si="12"/>
        <v>0</v>
      </c>
      <c r="F685" s="159">
        <v>10063</v>
      </c>
      <c r="L685"/>
    </row>
    <row r="686" spans="1:12">
      <c r="A686" s="64" t="s">
        <v>1315</v>
      </c>
      <c r="B686" s="64">
        <f>_xlfn.XLOOKUP(D686,'Wall Volumes'!$P$8:$P$135,'Wall Volumes'!$J$8:$J$135)</f>
        <v>0</v>
      </c>
      <c r="D686" s="64" t="s">
        <v>396</v>
      </c>
      <c r="E686" s="64">
        <f t="shared" si="12"/>
        <v>0</v>
      </c>
      <c r="F686" s="159">
        <v>10063</v>
      </c>
      <c r="L686"/>
    </row>
    <row r="687" spans="1:12">
      <c r="A687" s="64" t="s">
        <v>1315</v>
      </c>
      <c r="B687" s="64">
        <f>_xlfn.XLOOKUP(D687,'Wall Volumes'!$P$8:$P$135,'Wall Volumes'!$J$8:$J$135)</f>
        <v>0</v>
      </c>
      <c r="D687" s="64" t="s">
        <v>399</v>
      </c>
      <c r="E687" s="64">
        <f t="shared" si="12"/>
        <v>0</v>
      </c>
      <c r="F687" s="159">
        <v>10063</v>
      </c>
      <c r="L687"/>
    </row>
    <row r="688" spans="1:12">
      <c r="A688" s="64" t="s">
        <v>1315</v>
      </c>
      <c r="B688" s="64">
        <f>_xlfn.XLOOKUP(D688,'Wall Volumes'!$P$8:$P$135,'Wall Volumes'!$J$8:$J$135)</f>
        <v>0</v>
      </c>
      <c r="D688" s="64" t="s">
        <v>401</v>
      </c>
      <c r="E688" s="64">
        <f t="shared" si="12"/>
        <v>0</v>
      </c>
      <c r="F688" s="159">
        <v>10063</v>
      </c>
      <c r="L688"/>
    </row>
    <row r="689" spans="1:12">
      <c r="A689" s="64" t="s">
        <v>1315</v>
      </c>
      <c r="B689" s="64">
        <f>_xlfn.XLOOKUP(D689,'Wall Volumes'!$P$8:$P$135,'Wall Volumes'!$J$8:$J$135)</f>
        <v>0</v>
      </c>
      <c r="D689" s="64" t="s">
        <v>404</v>
      </c>
      <c r="E689" s="64">
        <f t="shared" si="12"/>
        <v>0</v>
      </c>
      <c r="F689" s="159">
        <v>10063</v>
      </c>
      <c r="L689"/>
    </row>
    <row r="690" spans="1:12">
      <c r="A690" s="64" t="s">
        <v>1315</v>
      </c>
      <c r="B690" s="64">
        <f>_xlfn.XLOOKUP(D690,'Wall Volumes'!$P$8:$P$135,'Wall Volumes'!$J$8:$J$135)</f>
        <v>0</v>
      </c>
      <c r="D690" s="64" t="s">
        <v>406</v>
      </c>
      <c r="E690" s="64">
        <f t="shared" si="12"/>
        <v>0</v>
      </c>
      <c r="F690" s="159">
        <v>10063</v>
      </c>
      <c r="L690"/>
    </row>
    <row r="691" spans="1:12">
      <c r="A691" s="64" t="s">
        <v>1315</v>
      </c>
      <c r="B691" s="64">
        <f>_xlfn.XLOOKUP(D691,'Wall Volumes'!$P$8:$P$135,'Wall Volumes'!$J$8:$J$135)</f>
        <v>0</v>
      </c>
      <c r="D691" s="64" t="s">
        <v>409</v>
      </c>
      <c r="E691" s="64">
        <f t="shared" si="12"/>
        <v>0</v>
      </c>
      <c r="F691" s="159">
        <v>10063</v>
      </c>
      <c r="L691"/>
    </row>
    <row r="692" spans="1:12">
      <c r="A692" s="64" t="s">
        <v>1315</v>
      </c>
      <c r="B692" s="64">
        <f>_xlfn.XLOOKUP(D692,'Wall Volumes'!$P$8:$P$135,'Wall Volumes'!$J$8:$J$135)</f>
        <v>0</v>
      </c>
      <c r="D692" s="64" t="s">
        <v>411</v>
      </c>
      <c r="E692" s="64">
        <f t="shared" si="12"/>
        <v>0</v>
      </c>
      <c r="F692" s="159">
        <v>10063</v>
      </c>
      <c r="L692"/>
    </row>
    <row r="693" spans="1:12">
      <c r="A693" s="64" t="s">
        <v>1315</v>
      </c>
      <c r="B693" s="64">
        <f>_xlfn.XLOOKUP(D693,'Wall Volumes'!$P$8:$P$135,'Wall Volumes'!$J$8:$J$135)</f>
        <v>0</v>
      </c>
      <c r="D693" s="64" t="s">
        <v>414</v>
      </c>
      <c r="E693" s="64">
        <f t="shared" si="12"/>
        <v>0</v>
      </c>
      <c r="F693" s="159">
        <v>10063</v>
      </c>
      <c r="L693"/>
    </row>
    <row r="694" spans="1:12">
      <c r="A694" s="64" t="s">
        <v>1315</v>
      </c>
      <c r="B694" s="64">
        <f>_xlfn.XLOOKUP(D694,'Wall Volumes'!$P$8:$P$135,'Wall Volumes'!$J$8:$J$135)</f>
        <v>0</v>
      </c>
      <c r="D694" s="64" t="s">
        <v>416</v>
      </c>
      <c r="E694" s="64">
        <f t="shared" si="12"/>
        <v>0</v>
      </c>
      <c r="F694" s="159">
        <v>10063</v>
      </c>
      <c r="L694"/>
    </row>
    <row r="695" spans="1:12">
      <c r="A695" s="64" t="s">
        <v>1315</v>
      </c>
      <c r="B695" s="64">
        <f>_xlfn.XLOOKUP(D695,'Wall Volumes'!$P$8:$P$135,'Wall Volumes'!$J$8:$J$135)</f>
        <v>0</v>
      </c>
      <c r="D695" s="64" t="s">
        <v>419</v>
      </c>
      <c r="E695" s="64">
        <f t="shared" si="12"/>
        <v>0</v>
      </c>
      <c r="F695" s="159">
        <v>10063</v>
      </c>
      <c r="L695"/>
    </row>
    <row r="696" spans="1:12">
      <c r="A696" s="64" t="s">
        <v>1315</v>
      </c>
      <c r="B696" s="64">
        <f>_xlfn.XLOOKUP(D696,'Wall Volumes'!$P$8:$P$135,'Wall Volumes'!$J$8:$J$135)</f>
        <v>0</v>
      </c>
      <c r="D696" s="64" t="s">
        <v>421</v>
      </c>
      <c r="E696" s="64">
        <f t="shared" si="12"/>
        <v>0</v>
      </c>
      <c r="F696" s="159">
        <v>10063</v>
      </c>
      <c r="L696"/>
    </row>
    <row r="697" spans="1:12">
      <c r="A697" s="64" t="s">
        <v>1315</v>
      </c>
      <c r="B697" s="64">
        <f>_xlfn.XLOOKUP(D697,'Wall Volumes'!$P$8:$P$135,'Wall Volumes'!$J$8:$J$135)</f>
        <v>0</v>
      </c>
      <c r="D697" s="64" t="s">
        <v>422</v>
      </c>
      <c r="E697" s="64">
        <f t="shared" si="12"/>
        <v>0</v>
      </c>
      <c r="F697" s="159">
        <v>10063</v>
      </c>
      <c r="L697"/>
    </row>
    <row r="698" spans="1:12">
      <c r="A698" s="64" t="s">
        <v>1315</v>
      </c>
      <c r="B698" s="64">
        <f>_xlfn.XLOOKUP(D698,'Wall Volumes'!$P$8:$P$135,'Wall Volumes'!$J$8:$J$135)</f>
        <v>0</v>
      </c>
      <c r="D698" s="64" t="s">
        <v>423</v>
      </c>
      <c r="E698" s="64">
        <f t="shared" si="12"/>
        <v>0</v>
      </c>
      <c r="F698" s="159">
        <v>10063</v>
      </c>
      <c r="L698"/>
    </row>
    <row r="699" spans="1:12">
      <c r="A699" s="64" t="s">
        <v>1315</v>
      </c>
      <c r="B699" s="64">
        <f>_xlfn.XLOOKUP(D699,'Wall Volumes'!$P$8:$P$135,'Wall Volumes'!$J$8:$J$135)</f>
        <v>0</v>
      </c>
      <c r="D699" s="64" t="s">
        <v>424</v>
      </c>
      <c r="E699" s="64">
        <f t="shared" si="12"/>
        <v>0</v>
      </c>
      <c r="F699" s="159">
        <v>10063</v>
      </c>
      <c r="L699"/>
    </row>
    <row r="700" spans="1:12">
      <c r="A700" s="64" t="s">
        <v>1315</v>
      </c>
      <c r="B700" s="64">
        <f>_xlfn.XLOOKUP(D700,'Wall Volumes'!$P$8:$P$135,'Wall Volumes'!$J$8:$J$135)</f>
        <v>0</v>
      </c>
      <c r="D700" s="64" t="s">
        <v>425</v>
      </c>
      <c r="E700" s="64">
        <f t="shared" si="12"/>
        <v>0</v>
      </c>
      <c r="F700" s="159">
        <v>10063</v>
      </c>
      <c r="L700"/>
    </row>
    <row r="701" spans="1:12">
      <c r="A701" s="64" t="s">
        <v>1315</v>
      </c>
      <c r="B701" s="64">
        <f>_xlfn.XLOOKUP(D701,'Wall Volumes'!$P$8:$P$135,'Wall Volumes'!$J$8:$J$135)</f>
        <v>0</v>
      </c>
      <c r="D701" s="64" t="s">
        <v>426</v>
      </c>
      <c r="E701" s="64">
        <f t="shared" si="12"/>
        <v>0</v>
      </c>
      <c r="F701" s="159">
        <v>10063</v>
      </c>
      <c r="L701"/>
    </row>
    <row r="702" spans="1:12">
      <c r="A702" s="64" t="s">
        <v>1315</v>
      </c>
      <c r="B702" s="64">
        <f>_xlfn.XLOOKUP(D702,'Wall Volumes'!$P$8:$P$135,'Wall Volumes'!$J$8:$J$135)</f>
        <v>0</v>
      </c>
      <c r="D702" s="64" t="s">
        <v>427</v>
      </c>
      <c r="E702" s="64">
        <f t="shared" si="12"/>
        <v>0</v>
      </c>
      <c r="F702" s="159">
        <v>10063</v>
      </c>
      <c r="L702"/>
    </row>
    <row r="703" spans="1:12">
      <c r="A703" s="64" t="s">
        <v>1315</v>
      </c>
      <c r="B703" s="64">
        <f>_xlfn.XLOOKUP(D703,'Wall Volumes'!$P$8:$P$135,'Wall Volumes'!$J$8:$J$135)</f>
        <v>0</v>
      </c>
      <c r="D703" s="64" t="s">
        <v>428</v>
      </c>
      <c r="E703" s="64">
        <f t="shared" si="12"/>
        <v>0</v>
      </c>
      <c r="F703" s="159">
        <v>10063</v>
      </c>
      <c r="L703"/>
    </row>
    <row r="704" spans="1:12">
      <c r="A704" s="64" t="s">
        <v>1315</v>
      </c>
      <c r="B704" s="64">
        <f>_xlfn.XLOOKUP(D704,'Wall Volumes'!$P$8:$P$135,'Wall Volumes'!$J$8:$J$135)</f>
        <v>0</v>
      </c>
      <c r="D704" s="64" t="s">
        <v>429</v>
      </c>
      <c r="E704" s="64">
        <f t="shared" si="12"/>
        <v>0</v>
      </c>
      <c r="F704" s="159">
        <v>10063</v>
      </c>
      <c r="L704"/>
    </row>
    <row r="705" spans="1:12">
      <c r="A705" s="64" t="s">
        <v>1315</v>
      </c>
      <c r="B705" s="64">
        <f>_xlfn.XLOOKUP(D705,'Wall Volumes'!$P$8:$P$135,'Wall Volumes'!$J$8:$J$135)</f>
        <v>0</v>
      </c>
      <c r="D705" s="64" t="s">
        <v>430</v>
      </c>
      <c r="E705" s="64">
        <f t="shared" si="12"/>
        <v>0</v>
      </c>
      <c r="F705" s="159">
        <v>10063</v>
      </c>
      <c r="L705"/>
    </row>
    <row r="706" spans="1:12">
      <c r="A706" s="64" t="s">
        <v>1315</v>
      </c>
      <c r="B706" s="64">
        <f>_xlfn.XLOOKUP(D706,'Wall Volumes'!$P$8:$P$135,'Wall Volumes'!$J$8:$J$135)</f>
        <v>0</v>
      </c>
      <c r="D706" s="64" t="s">
        <v>431</v>
      </c>
      <c r="E706" s="64">
        <f t="shared" si="12"/>
        <v>0</v>
      </c>
      <c r="F706" s="159">
        <v>10063</v>
      </c>
      <c r="L706"/>
    </row>
    <row r="707" spans="1:12">
      <c r="A707" s="64" t="s">
        <v>1315</v>
      </c>
      <c r="B707" s="64">
        <f>_xlfn.XLOOKUP(D707,'Wall Volumes'!$P$8:$P$135,'Wall Volumes'!$J$8:$J$135)</f>
        <v>0</v>
      </c>
      <c r="D707" s="64" t="s">
        <v>432</v>
      </c>
      <c r="E707" s="64">
        <f t="shared" si="12"/>
        <v>0</v>
      </c>
      <c r="F707" s="159">
        <v>10063</v>
      </c>
      <c r="L707"/>
    </row>
    <row r="708" spans="1:12">
      <c r="A708" s="64" t="s">
        <v>1315</v>
      </c>
      <c r="B708" s="64">
        <f>_xlfn.XLOOKUP(D708,'Wall Volumes'!$P$8:$P$135,'Wall Volumes'!$J$8:$J$135)</f>
        <v>0</v>
      </c>
      <c r="D708" s="64" t="s">
        <v>433</v>
      </c>
      <c r="E708" s="64">
        <f t="shared" si="12"/>
        <v>0</v>
      </c>
      <c r="F708" s="159">
        <v>10063</v>
      </c>
      <c r="L708"/>
    </row>
    <row r="709" spans="1:12">
      <c r="A709" s="64" t="s">
        <v>1315</v>
      </c>
      <c r="B709" s="64">
        <f>_xlfn.XLOOKUP(D709,'Wall Volumes'!$P$8:$P$135,'Wall Volumes'!$J$8:$J$135)</f>
        <v>0</v>
      </c>
      <c r="D709" s="64" t="s">
        <v>434</v>
      </c>
      <c r="E709" s="64">
        <f t="shared" si="12"/>
        <v>0</v>
      </c>
      <c r="F709" s="159">
        <v>10063</v>
      </c>
      <c r="L709"/>
    </row>
    <row r="710" spans="1:12">
      <c r="A710" s="64" t="s">
        <v>1315</v>
      </c>
      <c r="B710" s="64">
        <f>_xlfn.XLOOKUP(D710,'Wall Volumes'!$P$8:$P$135,'Wall Volumes'!$J$8:$J$135)</f>
        <v>0</v>
      </c>
      <c r="D710" s="64" t="s">
        <v>435</v>
      </c>
      <c r="E710" s="64">
        <f t="shared" si="12"/>
        <v>0</v>
      </c>
      <c r="F710" s="159">
        <v>10063</v>
      </c>
      <c r="L710"/>
    </row>
    <row r="711" spans="1:12">
      <c r="A711" s="64" t="s">
        <v>1315</v>
      </c>
      <c r="B711" s="64">
        <f>_xlfn.XLOOKUP(D711,'Wall Volumes'!$P$8:$P$135,'Wall Volumes'!$J$8:$J$135)</f>
        <v>0</v>
      </c>
      <c r="D711" s="64" t="s">
        <v>437</v>
      </c>
      <c r="E711" s="64">
        <f t="shared" si="12"/>
        <v>0</v>
      </c>
      <c r="F711" s="159">
        <v>10063</v>
      </c>
      <c r="L711"/>
    </row>
    <row r="712" spans="1:12">
      <c r="A712" s="64" t="s">
        <v>1315</v>
      </c>
      <c r="B712" s="64">
        <f>_xlfn.XLOOKUP(D712,'Wall Volumes'!$P$8:$P$135,'Wall Volumes'!$J$8:$J$135)</f>
        <v>0</v>
      </c>
      <c r="D712" s="64" t="s">
        <v>439</v>
      </c>
      <c r="E712" s="64">
        <f t="shared" si="12"/>
        <v>0</v>
      </c>
      <c r="F712" s="159">
        <v>10063</v>
      </c>
      <c r="L712"/>
    </row>
    <row r="713" spans="1:12">
      <c r="A713" s="64" t="s">
        <v>1315</v>
      </c>
      <c r="B713" s="64">
        <f>_xlfn.XLOOKUP(D713,'Wall Volumes'!$P$8:$P$135,'Wall Volumes'!$J$8:$J$135)</f>
        <v>0</v>
      </c>
      <c r="D713" s="64" t="s">
        <v>440</v>
      </c>
      <c r="E713" s="64">
        <f t="shared" si="12"/>
        <v>0</v>
      </c>
      <c r="F713" s="159">
        <v>10063</v>
      </c>
      <c r="L713"/>
    </row>
    <row r="714" spans="1:12">
      <c r="A714" s="64" t="s">
        <v>1315</v>
      </c>
      <c r="B714" s="64">
        <f>_xlfn.XLOOKUP(D714,'Wall Volumes'!$P$8:$P$135,'Wall Volumes'!$J$8:$J$135)</f>
        <v>0</v>
      </c>
      <c r="D714" s="64" t="s">
        <v>441</v>
      </c>
      <c r="E714" s="64">
        <f t="shared" ref="E714:E753" si="13">SUM(B714:C714)</f>
        <v>0</v>
      </c>
      <c r="F714" s="159">
        <v>10063</v>
      </c>
      <c r="L714"/>
    </row>
    <row r="715" spans="1:12">
      <c r="A715" s="64" t="s">
        <v>1315</v>
      </c>
      <c r="B715" s="64">
        <f>_xlfn.XLOOKUP(D715,'Wall Volumes'!$P$8:$P$135,'Wall Volumes'!$J$8:$J$135)</f>
        <v>0</v>
      </c>
      <c r="D715" s="64" t="s">
        <v>442</v>
      </c>
      <c r="E715" s="64">
        <f t="shared" si="13"/>
        <v>0</v>
      </c>
      <c r="F715" s="159">
        <v>10063</v>
      </c>
      <c r="L715"/>
    </row>
    <row r="716" spans="1:12">
      <c r="A716" s="64" t="s">
        <v>1315</v>
      </c>
      <c r="B716" s="64">
        <f>_xlfn.XLOOKUP(D716,'Wall Volumes'!$P$8:$P$135,'Wall Volumes'!$J$8:$J$135)</f>
        <v>0</v>
      </c>
      <c r="D716" s="64" t="s">
        <v>443</v>
      </c>
      <c r="E716" s="64">
        <f t="shared" si="13"/>
        <v>0</v>
      </c>
      <c r="F716" s="159">
        <v>10063</v>
      </c>
      <c r="L716"/>
    </row>
    <row r="717" spans="1:12">
      <c r="A717" s="64" t="s">
        <v>1315</v>
      </c>
      <c r="B717" s="64">
        <f>_xlfn.XLOOKUP(D717,'Wall Volumes'!$P$8:$P$135,'Wall Volumes'!$J$8:$J$135)</f>
        <v>0</v>
      </c>
      <c r="D717" s="64" t="s">
        <v>444</v>
      </c>
      <c r="E717" s="64">
        <f t="shared" si="13"/>
        <v>0</v>
      </c>
      <c r="F717" s="159">
        <v>10063</v>
      </c>
      <c r="L717"/>
    </row>
    <row r="718" spans="1:12">
      <c r="A718" s="64" t="s">
        <v>1315</v>
      </c>
      <c r="B718" s="64">
        <f>_xlfn.XLOOKUP(D718,'Wall Volumes'!$P$8:$P$135,'Wall Volumes'!$J$8:$J$135)</f>
        <v>0</v>
      </c>
      <c r="D718" s="64" t="s">
        <v>445</v>
      </c>
      <c r="E718" s="64">
        <f t="shared" si="13"/>
        <v>0</v>
      </c>
      <c r="F718" s="159">
        <v>10063</v>
      </c>
      <c r="L718"/>
    </row>
    <row r="719" spans="1:12">
      <c r="A719" s="64" t="s">
        <v>1315</v>
      </c>
      <c r="B719" s="64">
        <f>_xlfn.XLOOKUP(D719,'Wall Volumes'!$P$8:$P$135,'Wall Volumes'!$J$8:$J$135)</f>
        <v>0</v>
      </c>
      <c r="D719" s="64" t="s">
        <v>446</v>
      </c>
      <c r="E719" s="64">
        <f t="shared" si="13"/>
        <v>0</v>
      </c>
      <c r="F719" s="159">
        <v>10063</v>
      </c>
      <c r="L719"/>
    </row>
    <row r="720" spans="1:12">
      <c r="A720" s="64" t="s">
        <v>1315</v>
      </c>
      <c r="B720" s="64">
        <f>_xlfn.XLOOKUP(D720,'Wall Volumes'!$P$8:$P$135,'Wall Volumes'!$J$8:$J$135)</f>
        <v>0</v>
      </c>
      <c r="D720" s="64" t="s">
        <v>447</v>
      </c>
      <c r="E720" s="64">
        <f t="shared" si="13"/>
        <v>0</v>
      </c>
      <c r="F720" s="159">
        <v>10063</v>
      </c>
      <c r="L720"/>
    </row>
    <row r="721" spans="1:12">
      <c r="A721" s="64" t="s">
        <v>1315</v>
      </c>
      <c r="B721" s="64">
        <f>_xlfn.XLOOKUP(D721,'Wall Volumes'!$P$8:$P$135,'Wall Volumes'!$J$8:$J$135)</f>
        <v>0</v>
      </c>
      <c r="D721" s="64" t="s">
        <v>448</v>
      </c>
      <c r="E721" s="64">
        <f t="shared" si="13"/>
        <v>0</v>
      </c>
      <c r="F721" s="159">
        <v>10063</v>
      </c>
      <c r="L721"/>
    </row>
    <row r="722" spans="1:12">
      <c r="A722" s="64" t="s">
        <v>1315</v>
      </c>
      <c r="B722" s="64">
        <f>_xlfn.XLOOKUP(D722,'Wall Volumes'!$P$8:$P$135,'Wall Volumes'!$J$8:$J$135)</f>
        <v>0</v>
      </c>
      <c r="D722" s="64" t="s">
        <v>449</v>
      </c>
      <c r="E722" s="64">
        <f t="shared" si="13"/>
        <v>0</v>
      </c>
      <c r="F722" s="159">
        <v>10063</v>
      </c>
      <c r="L722"/>
    </row>
    <row r="723" spans="1:12">
      <c r="A723" s="64" t="s">
        <v>1315</v>
      </c>
      <c r="B723" s="64">
        <f>_xlfn.XLOOKUP(D723,'Wall Volumes'!$P$8:$P$135,'Wall Volumes'!$J$8:$J$135)</f>
        <v>0</v>
      </c>
      <c r="D723" s="64" t="s">
        <v>450</v>
      </c>
      <c r="E723" s="64">
        <f t="shared" si="13"/>
        <v>0</v>
      </c>
      <c r="F723" s="159">
        <v>10063</v>
      </c>
      <c r="L723"/>
    </row>
    <row r="724" spans="1:12">
      <c r="A724" s="64" t="s">
        <v>1315</v>
      </c>
      <c r="B724" s="64">
        <f>_xlfn.XLOOKUP(D724,'Wall Volumes'!$P$8:$P$135,'Wall Volumes'!$J$8:$J$135)</f>
        <v>0</v>
      </c>
      <c r="D724" s="64" t="s">
        <v>453</v>
      </c>
      <c r="E724" s="64">
        <f t="shared" si="13"/>
        <v>0</v>
      </c>
      <c r="F724" s="159">
        <v>10063</v>
      </c>
      <c r="L724"/>
    </row>
    <row r="725" spans="1:12">
      <c r="A725" s="64" t="s">
        <v>1315</v>
      </c>
      <c r="B725" s="64">
        <f>_xlfn.XLOOKUP(D725,'Wall Volumes'!$P$8:$P$135,'Wall Volumes'!$J$8:$J$135)</f>
        <v>0</v>
      </c>
      <c r="D725" s="64" t="s">
        <v>455</v>
      </c>
      <c r="E725" s="64">
        <f t="shared" si="13"/>
        <v>0</v>
      </c>
      <c r="F725" s="159">
        <v>10063</v>
      </c>
      <c r="L725"/>
    </row>
    <row r="726" spans="1:12">
      <c r="A726" s="64" t="s">
        <v>1315</v>
      </c>
      <c r="B726" s="64">
        <f>_xlfn.XLOOKUP(D726,'Wall Volumes'!$P$8:$P$135,'Wall Volumes'!$J$8:$J$135)</f>
        <v>0</v>
      </c>
      <c r="D726" s="64" t="s">
        <v>457</v>
      </c>
      <c r="E726" s="64">
        <f t="shared" si="13"/>
        <v>0</v>
      </c>
      <c r="F726" s="159">
        <v>10063</v>
      </c>
      <c r="L726"/>
    </row>
    <row r="727" spans="1:12">
      <c r="A727" s="64" t="s">
        <v>1315</v>
      </c>
      <c r="B727" s="64">
        <f>_xlfn.XLOOKUP(D727,'Wall Volumes'!$P$8:$P$135,'Wall Volumes'!$J$8:$J$135)</f>
        <v>0</v>
      </c>
      <c r="D727" s="64" t="s">
        <v>459</v>
      </c>
      <c r="E727" s="64">
        <f t="shared" si="13"/>
        <v>0</v>
      </c>
      <c r="F727" s="159">
        <v>10063</v>
      </c>
      <c r="L727"/>
    </row>
    <row r="728" spans="1:12">
      <c r="A728" s="64" t="s">
        <v>1315</v>
      </c>
      <c r="B728" s="64">
        <f>_xlfn.XLOOKUP(D728,'Wall Volumes'!$P$8:$P$135,'Wall Volumes'!$J$8:$J$135)</f>
        <v>0</v>
      </c>
      <c r="D728" s="64" t="s">
        <v>461</v>
      </c>
      <c r="E728" s="64">
        <f t="shared" si="13"/>
        <v>0</v>
      </c>
      <c r="F728" s="159">
        <v>10063</v>
      </c>
      <c r="L728"/>
    </row>
    <row r="729" spans="1:12">
      <c r="A729" s="64" t="s">
        <v>1315</v>
      </c>
      <c r="B729" s="64">
        <f>_xlfn.XLOOKUP(D729,'Wall Volumes'!$P$8:$P$135,'Wall Volumes'!$J$8:$J$135)</f>
        <v>0</v>
      </c>
      <c r="D729" s="64" t="s">
        <v>463</v>
      </c>
      <c r="E729" s="64">
        <f t="shared" si="13"/>
        <v>0</v>
      </c>
      <c r="F729" s="159">
        <v>10063</v>
      </c>
      <c r="L729"/>
    </row>
    <row r="730" spans="1:12">
      <c r="A730" s="64" t="s">
        <v>1315</v>
      </c>
      <c r="B730" s="64">
        <f>_xlfn.XLOOKUP(D730,'Wall Volumes'!$P$8:$P$135,'Wall Volumes'!$J$8:$J$135)</f>
        <v>0</v>
      </c>
      <c r="D730" s="59" t="s">
        <v>457</v>
      </c>
      <c r="E730" s="64">
        <f t="shared" si="13"/>
        <v>0</v>
      </c>
      <c r="F730" s="159">
        <v>10063</v>
      </c>
      <c r="L730"/>
    </row>
    <row r="731" spans="1:12">
      <c r="A731" s="64" t="s">
        <v>1315</v>
      </c>
      <c r="B731" s="64">
        <f>_xlfn.XLOOKUP(D731,'Wall Volumes'!$P$8:$P$135,'Wall Volumes'!$J$8:$J$135)</f>
        <v>0</v>
      </c>
      <c r="D731" s="64" t="s">
        <v>466</v>
      </c>
      <c r="E731" s="64">
        <f t="shared" si="13"/>
        <v>0</v>
      </c>
      <c r="F731" s="159">
        <v>10063</v>
      </c>
      <c r="L731"/>
    </row>
    <row r="732" spans="1:12">
      <c r="A732" s="64" t="s">
        <v>1315</v>
      </c>
      <c r="B732" s="64">
        <f>_xlfn.XLOOKUP(D732,'Wall Volumes'!$P$8:$P$135,'Wall Volumes'!$J$8:$J$135)</f>
        <v>0</v>
      </c>
      <c r="D732" s="64" t="s">
        <v>468</v>
      </c>
      <c r="E732" s="64">
        <f t="shared" si="13"/>
        <v>0</v>
      </c>
      <c r="F732" s="159">
        <v>10063</v>
      </c>
      <c r="L732"/>
    </row>
    <row r="733" spans="1:12">
      <c r="A733" s="64" t="s">
        <v>1315</v>
      </c>
      <c r="B733" s="64">
        <f>_xlfn.XLOOKUP(D733,'Wall Volumes'!$P$8:$P$135,'Wall Volumes'!$J$8:$J$135)</f>
        <v>0</v>
      </c>
      <c r="D733" s="64" t="s">
        <v>470</v>
      </c>
      <c r="E733" s="64">
        <f t="shared" si="13"/>
        <v>0</v>
      </c>
      <c r="F733" s="159">
        <v>10063</v>
      </c>
      <c r="L733"/>
    </row>
    <row r="734" spans="1:12">
      <c r="A734" s="64" t="s">
        <v>1315</v>
      </c>
      <c r="B734" s="64">
        <f>_xlfn.XLOOKUP(D734,'Wall Volumes'!$P$8:$P$135,'Wall Volumes'!$J$8:$J$135)</f>
        <v>0</v>
      </c>
      <c r="D734" s="64" t="s">
        <v>472</v>
      </c>
      <c r="E734" s="64">
        <f t="shared" si="13"/>
        <v>0</v>
      </c>
      <c r="F734" s="159">
        <v>10063</v>
      </c>
      <c r="L734"/>
    </row>
    <row r="735" spans="1:12">
      <c r="A735" s="64" t="s">
        <v>1315</v>
      </c>
      <c r="B735" s="64">
        <f>_xlfn.XLOOKUP(D735,'Wall Volumes'!$P$8:$P$135,'Wall Volumes'!$J$8:$J$135)</f>
        <v>0</v>
      </c>
      <c r="D735" s="64" t="s">
        <v>474</v>
      </c>
      <c r="E735" s="64">
        <f t="shared" si="13"/>
        <v>0</v>
      </c>
      <c r="F735" s="159">
        <v>10063</v>
      </c>
      <c r="L735"/>
    </row>
    <row r="736" spans="1:12">
      <c r="A736" s="64" t="s">
        <v>1315</v>
      </c>
      <c r="B736" s="64">
        <f>_xlfn.XLOOKUP(D736,'Wall Volumes'!$P$8:$P$135,'Wall Volumes'!$J$8:$J$135)</f>
        <v>0</v>
      </c>
      <c r="D736" s="64" t="s">
        <v>476</v>
      </c>
      <c r="E736" s="64">
        <f t="shared" si="13"/>
        <v>0</v>
      </c>
      <c r="F736" s="159">
        <v>10063</v>
      </c>
      <c r="L736"/>
    </row>
    <row r="737" spans="1:12">
      <c r="A737" s="64" t="s">
        <v>1315</v>
      </c>
      <c r="B737" s="64">
        <f>_xlfn.XLOOKUP(D737,'Wall Volumes'!$P$8:$P$135,'Wall Volumes'!$J$8:$J$135)</f>
        <v>0</v>
      </c>
      <c r="D737" s="64" t="s">
        <v>478</v>
      </c>
      <c r="E737" s="64">
        <f t="shared" si="13"/>
        <v>0</v>
      </c>
      <c r="F737" s="159">
        <v>10063</v>
      </c>
      <c r="L737"/>
    </row>
    <row r="738" spans="1:12">
      <c r="A738" s="64" t="s">
        <v>1315</v>
      </c>
      <c r="B738" s="64">
        <f>_xlfn.XLOOKUP(D738,'Wall Volumes'!$P$8:$P$135,'Wall Volumes'!$J$8:$J$135)</f>
        <v>0</v>
      </c>
      <c r="D738" s="64" t="s">
        <v>481</v>
      </c>
      <c r="E738" s="64">
        <f t="shared" si="13"/>
        <v>0</v>
      </c>
      <c r="F738" s="159">
        <v>10063</v>
      </c>
      <c r="L738"/>
    </row>
    <row r="739" spans="1:12">
      <c r="A739" s="64" t="s">
        <v>1315</v>
      </c>
      <c r="B739" s="64">
        <f>_xlfn.XLOOKUP(D739,'Wall Volumes'!$P$8:$P$135,'Wall Volumes'!$J$8:$J$135)</f>
        <v>0</v>
      </c>
      <c r="D739" s="64" t="s">
        <v>483</v>
      </c>
      <c r="E739" s="64">
        <f t="shared" si="13"/>
        <v>0</v>
      </c>
      <c r="F739" s="159">
        <v>10063</v>
      </c>
      <c r="L739"/>
    </row>
    <row r="740" spans="1:12">
      <c r="A740" s="161" t="s">
        <v>1315</v>
      </c>
      <c r="B740" s="161">
        <f>_xlfn.XLOOKUP(D740,'Wall Volumes'!$P$8:$P$135,'Wall Volumes'!$K$8:$K$135)</f>
        <v>0</v>
      </c>
      <c r="C740" s="161"/>
      <c r="D740" s="161" t="s">
        <v>61</v>
      </c>
      <c r="E740" s="161">
        <f t="shared" si="13"/>
        <v>0</v>
      </c>
      <c r="F740" s="162" t="str">
        <f>'Wall Volumes'!$K$3</f>
        <v>No selection</v>
      </c>
      <c r="G740" s="163"/>
      <c r="I740" s="161"/>
      <c r="J740" s="161" t="s">
        <v>1316</v>
      </c>
      <c r="L740" t="str">
        <f>'Wall Volumes'!$K$3</f>
        <v>No selection</v>
      </c>
    </row>
    <row r="741" spans="1:12">
      <c r="A741" s="64" t="s">
        <v>1315</v>
      </c>
      <c r="B741" s="64">
        <f>_xlfn.XLOOKUP(D741,'Wall Volumes'!$P$8:$P$135,'Wall Volumes'!$K$8:$K$135)</f>
        <v>0</v>
      </c>
      <c r="D741" s="64" t="s">
        <v>66</v>
      </c>
      <c r="E741" s="64">
        <f t="shared" si="13"/>
        <v>0</v>
      </c>
      <c r="F741" s="159" t="str">
        <f>'Wall Volumes'!$K$3</f>
        <v>No selection</v>
      </c>
      <c r="L741" t="str">
        <f>'Wall Volumes'!$K$3</f>
        <v>No selection</v>
      </c>
    </row>
    <row r="742" spans="1:12">
      <c r="A742" s="64" t="s">
        <v>1315</v>
      </c>
      <c r="B742" s="64">
        <f>_xlfn.XLOOKUP(D742,'Wall Volumes'!$P$8:$P$135,'Wall Volumes'!$K$8:$K$135)</f>
        <v>0</v>
      </c>
      <c r="D742" s="64" t="s">
        <v>71</v>
      </c>
      <c r="E742" s="64">
        <f t="shared" si="13"/>
        <v>0</v>
      </c>
      <c r="F742" s="159" t="str">
        <f>'Wall Volumes'!$K$3</f>
        <v>No selection</v>
      </c>
      <c r="L742" t="str">
        <f>'Wall Volumes'!$K$3</f>
        <v>No selection</v>
      </c>
    </row>
    <row r="743" spans="1:12">
      <c r="A743" s="64" t="s">
        <v>1315</v>
      </c>
      <c r="B743" s="64">
        <f>_xlfn.XLOOKUP(D743,'Wall Volumes'!$P$8:$P$135,'Wall Volumes'!$K$8:$K$135)</f>
        <v>0</v>
      </c>
      <c r="D743" s="64" t="s">
        <v>76</v>
      </c>
      <c r="E743" s="64">
        <f t="shared" si="13"/>
        <v>0</v>
      </c>
      <c r="F743" s="159" t="str">
        <f>'Wall Volumes'!$K$3</f>
        <v>No selection</v>
      </c>
      <c r="L743" t="str">
        <f>'Wall Volumes'!$K$3</f>
        <v>No selection</v>
      </c>
    </row>
    <row r="744" spans="1:12">
      <c r="A744" s="64" t="s">
        <v>1315</v>
      </c>
      <c r="B744" s="64">
        <f>_xlfn.XLOOKUP(D744,'Wall Volumes'!$P$8:$P$135,'Wall Volumes'!$K$8:$K$135)</f>
        <v>0</v>
      </c>
      <c r="D744" s="64" t="s">
        <v>81</v>
      </c>
      <c r="E744" s="64">
        <f t="shared" si="13"/>
        <v>0</v>
      </c>
      <c r="F744" s="159" t="str">
        <f>'Wall Volumes'!$K$3</f>
        <v>No selection</v>
      </c>
      <c r="L744" t="str">
        <f>'Wall Volumes'!$K$3</f>
        <v>No selection</v>
      </c>
    </row>
    <row r="745" spans="1:12">
      <c r="A745" s="64" t="s">
        <v>1315</v>
      </c>
      <c r="B745" s="64">
        <f>_xlfn.XLOOKUP(D745,'Wall Volumes'!$P$8:$P$135,'Wall Volumes'!$K$8:$K$135)</f>
        <v>0</v>
      </c>
      <c r="D745" s="64" t="s">
        <v>86</v>
      </c>
      <c r="E745" s="64">
        <f t="shared" si="13"/>
        <v>0</v>
      </c>
      <c r="F745" s="159" t="str">
        <f>'Wall Volumes'!$K$3</f>
        <v>No selection</v>
      </c>
      <c r="L745" t="str">
        <f>'Wall Volumes'!$K$3</f>
        <v>No selection</v>
      </c>
    </row>
    <row r="746" spans="1:12">
      <c r="A746" s="64" t="s">
        <v>1315</v>
      </c>
      <c r="B746" s="64">
        <f>_xlfn.XLOOKUP(D746,'Wall Volumes'!$P$8:$P$135,'Wall Volumes'!$K$8:$K$135)</f>
        <v>0</v>
      </c>
      <c r="D746" s="64" t="s">
        <v>91</v>
      </c>
      <c r="E746" s="64">
        <f t="shared" si="13"/>
        <v>0</v>
      </c>
      <c r="F746" s="159" t="str">
        <f>'Wall Volumes'!$K$3</f>
        <v>No selection</v>
      </c>
      <c r="L746" t="str">
        <f>'Wall Volumes'!$K$3</f>
        <v>No selection</v>
      </c>
    </row>
    <row r="747" spans="1:12">
      <c r="A747" s="64" t="s">
        <v>1315</v>
      </c>
      <c r="B747" s="64">
        <f>_xlfn.XLOOKUP(D747,'Wall Volumes'!$P$8:$P$135,'Wall Volumes'!$K$8:$K$135)</f>
        <v>0</v>
      </c>
      <c r="D747" s="64" t="s">
        <v>96</v>
      </c>
      <c r="E747" s="64">
        <f t="shared" si="13"/>
        <v>0</v>
      </c>
      <c r="F747" s="159" t="str">
        <f>'Wall Volumes'!$K$3</f>
        <v>No selection</v>
      </c>
      <c r="L747" t="str">
        <f>'Wall Volumes'!$K$3</f>
        <v>No selection</v>
      </c>
    </row>
    <row r="748" spans="1:12">
      <c r="A748" s="64" t="s">
        <v>1315</v>
      </c>
      <c r="B748" s="64">
        <f>_xlfn.XLOOKUP(D748,'Wall Volumes'!$P$8:$P$135,'Wall Volumes'!$K$8:$K$135)</f>
        <v>0</v>
      </c>
      <c r="D748" s="64" t="s">
        <v>100</v>
      </c>
      <c r="E748" s="64">
        <f t="shared" si="13"/>
        <v>0</v>
      </c>
      <c r="F748" s="159" t="str">
        <f>'Wall Volumes'!$K$3</f>
        <v>No selection</v>
      </c>
      <c r="L748" t="str">
        <f>'Wall Volumes'!$K$3</f>
        <v>No selection</v>
      </c>
    </row>
    <row r="749" spans="1:12">
      <c r="A749" s="64" t="s">
        <v>1315</v>
      </c>
      <c r="B749" s="64">
        <f>_xlfn.XLOOKUP(D749,'Wall Volumes'!$P$8:$P$135,'Wall Volumes'!$K$8:$K$135)</f>
        <v>0</v>
      </c>
      <c r="D749" s="64" t="s">
        <v>105</v>
      </c>
      <c r="E749" s="64">
        <f t="shared" si="13"/>
        <v>0</v>
      </c>
      <c r="F749" s="159" t="str">
        <f>'Wall Volumes'!$K$3</f>
        <v>No selection</v>
      </c>
      <c r="L749" t="str">
        <f>'Wall Volumes'!$K$3</f>
        <v>No selection</v>
      </c>
    </row>
    <row r="750" spans="1:12">
      <c r="A750" s="64" t="s">
        <v>1315</v>
      </c>
      <c r="B750" s="64">
        <f>_xlfn.XLOOKUP(D750,'Wall Volumes'!$P$8:$P$135,'Wall Volumes'!$K$8:$K$135)</f>
        <v>0</v>
      </c>
      <c r="D750" s="64" t="s">
        <v>110</v>
      </c>
      <c r="E750" s="64">
        <f t="shared" si="13"/>
        <v>0</v>
      </c>
      <c r="F750" s="159" t="str">
        <f>'Wall Volumes'!$K$3</f>
        <v>No selection</v>
      </c>
      <c r="L750" t="str">
        <f>'Wall Volumes'!$K$3</f>
        <v>No selection</v>
      </c>
    </row>
    <row r="751" spans="1:12">
      <c r="A751" s="64" t="s">
        <v>1315</v>
      </c>
      <c r="B751" s="64">
        <f>_xlfn.XLOOKUP(D751,'Wall Volumes'!$P$8:$P$135,'Wall Volumes'!$K$8:$K$135)</f>
        <v>0</v>
      </c>
      <c r="D751" s="64" t="s">
        <v>115</v>
      </c>
      <c r="E751" s="64">
        <f t="shared" si="13"/>
        <v>0</v>
      </c>
      <c r="F751" s="159" t="str">
        <f>'Wall Volumes'!$K$3</f>
        <v>No selection</v>
      </c>
      <c r="L751" t="str">
        <f>'Wall Volumes'!$K$3</f>
        <v>No selection</v>
      </c>
    </row>
    <row r="752" spans="1:12">
      <c r="A752" s="64" t="s">
        <v>1315</v>
      </c>
      <c r="B752" s="64">
        <f>_xlfn.XLOOKUP(D752,'Wall Volumes'!$P$8:$P$135,'Wall Volumes'!$K$8:$K$135)</f>
        <v>0</v>
      </c>
      <c r="D752" s="64" t="s">
        <v>120</v>
      </c>
      <c r="E752" s="64">
        <f t="shared" si="13"/>
        <v>0</v>
      </c>
      <c r="F752" s="159" t="str">
        <f>'Wall Volumes'!$K$3</f>
        <v>No selection</v>
      </c>
      <c r="L752" t="str">
        <f>'Wall Volumes'!$K$3</f>
        <v>No selection</v>
      </c>
    </row>
    <row r="753" spans="1:12">
      <c r="A753" s="64" t="s">
        <v>1315</v>
      </c>
      <c r="B753" s="64">
        <f>_xlfn.XLOOKUP(D753,'Wall Volumes'!$P$8:$P$135,'Wall Volumes'!$K$8:$K$135)</f>
        <v>0</v>
      </c>
      <c r="D753" s="64" t="s">
        <v>125</v>
      </c>
      <c r="E753" s="64">
        <f t="shared" si="13"/>
        <v>0</v>
      </c>
      <c r="F753" s="159" t="str">
        <f>'Wall Volumes'!$K$3</f>
        <v>No selection</v>
      </c>
      <c r="L753" t="str">
        <f>'Wall Volumes'!$K$3</f>
        <v>No selection</v>
      </c>
    </row>
    <row r="754" spans="1:12">
      <c r="A754" s="64" t="s">
        <v>1315</v>
      </c>
      <c r="B754" s="64">
        <f>_xlfn.XLOOKUP(D754,'Wall Volumes'!$P$8:$P$135,'Wall Volumes'!$K$8:$K$135)</f>
        <v>0</v>
      </c>
      <c r="D754" s="64" t="s">
        <v>129</v>
      </c>
      <c r="E754" s="64">
        <f t="shared" ref="E754:E817" si="14">SUM(B754:C754)</f>
        <v>0</v>
      </c>
      <c r="F754" s="159" t="str">
        <f>'Wall Volumes'!$K$3</f>
        <v>No selection</v>
      </c>
      <c r="L754" t="str">
        <f>'Wall Volumes'!$K$3</f>
        <v>No selection</v>
      </c>
    </row>
    <row r="755" spans="1:12">
      <c r="A755" s="64" t="s">
        <v>1315</v>
      </c>
      <c r="B755" s="64">
        <f>_xlfn.XLOOKUP(D755,'Wall Volumes'!$P$8:$P$135,'Wall Volumes'!$K$8:$K$135)</f>
        <v>0</v>
      </c>
      <c r="D755" s="64" t="s">
        <v>134</v>
      </c>
      <c r="E755" s="64">
        <f t="shared" si="14"/>
        <v>0</v>
      </c>
      <c r="F755" s="159" t="str">
        <f>'Wall Volumes'!$K$3</f>
        <v>No selection</v>
      </c>
      <c r="L755" t="str">
        <f>'Wall Volumes'!$K$3</f>
        <v>No selection</v>
      </c>
    </row>
    <row r="756" spans="1:12">
      <c r="A756" s="64" t="s">
        <v>1315</v>
      </c>
      <c r="B756" s="64">
        <f>_xlfn.XLOOKUP(D756,'Wall Volumes'!$P$8:$P$135,'Wall Volumes'!$K$8:$K$135)</f>
        <v>0</v>
      </c>
      <c r="D756" s="64" t="s">
        <v>139</v>
      </c>
      <c r="E756" s="64">
        <f t="shared" si="14"/>
        <v>0</v>
      </c>
      <c r="F756" s="159" t="str">
        <f>'Wall Volumes'!$K$3</f>
        <v>No selection</v>
      </c>
      <c r="L756" t="str">
        <f>'Wall Volumes'!$K$3</f>
        <v>No selection</v>
      </c>
    </row>
    <row r="757" spans="1:12">
      <c r="A757" s="64" t="s">
        <v>1315</v>
      </c>
      <c r="B757" s="64">
        <f>_xlfn.XLOOKUP(D757,'Wall Volumes'!$P$8:$P$135,'Wall Volumes'!$K$8:$K$135)</f>
        <v>0</v>
      </c>
      <c r="D757" s="64" t="s">
        <v>144</v>
      </c>
      <c r="E757" s="64">
        <f t="shared" si="14"/>
        <v>0</v>
      </c>
      <c r="F757" s="159" t="str">
        <f>'Wall Volumes'!$K$3</f>
        <v>No selection</v>
      </c>
      <c r="L757" t="str">
        <f>'Wall Volumes'!$K$3</f>
        <v>No selection</v>
      </c>
    </row>
    <row r="758" spans="1:12">
      <c r="A758" s="64" t="s">
        <v>1315</v>
      </c>
      <c r="B758" s="64">
        <f>_xlfn.XLOOKUP(D758,'Wall Volumes'!$P$8:$P$135,'Wall Volumes'!$K$8:$K$135)</f>
        <v>0</v>
      </c>
      <c r="D758" s="64" t="s">
        <v>149</v>
      </c>
      <c r="E758" s="64">
        <f t="shared" si="14"/>
        <v>0</v>
      </c>
      <c r="F758" s="159" t="str">
        <f>'Wall Volumes'!$K$3</f>
        <v>No selection</v>
      </c>
      <c r="L758" t="str">
        <f>'Wall Volumes'!$K$3</f>
        <v>No selection</v>
      </c>
    </row>
    <row r="759" spans="1:12">
      <c r="A759" s="64" t="s">
        <v>1315</v>
      </c>
      <c r="B759" s="64">
        <f>_xlfn.XLOOKUP(D759,'Wall Volumes'!$P$8:$P$135,'Wall Volumes'!$K$8:$K$135)</f>
        <v>0</v>
      </c>
      <c r="D759" s="64" t="s">
        <v>154</v>
      </c>
      <c r="E759" s="64">
        <f t="shared" si="14"/>
        <v>0</v>
      </c>
      <c r="F759" s="159" t="str">
        <f>'Wall Volumes'!$K$3</f>
        <v>No selection</v>
      </c>
      <c r="L759" t="str">
        <f>'Wall Volumes'!$K$3</f>
        <v>No selection</v>
      </c>
    </row>
    <row r="760" spans="1:12">
      <c r="A760" s="64" t="s">
        <v>1315</v>
      </c>
      <c r="B760" s="64">
        <f>_xlfn.XLOOKUP(D760,'Wall Volumes'!$P$8:$P$135,'Wall Volumes'!$K$8:$K$135)</f>
        <v>0</v>
      </c>
      <c r="D760" s="64" t="s">
        <v>159</v>
      </c>
      <c r="E760" s="64">
        <f t="shared" si="14"/>
        <v>0</v>
      </c>
      <c r="F760" s="159" t="str">
        <f>'Wall Volumes'!$K$3</f>
        <v>No selection</v>
      </c>
      <c r="L760" t="str">
        <f>'Wall Volumes'!$K$3</f>
        <v>No selection</v>
      </c>
    </row>
    <row r="761" spans="1:12">
      <c r="A761" s="64" t="s">
        <v>1315</v>
      </c>
      <c r="B761" s="64">
        <f>_xlfn.XLOOKUP(D761,'Wall Volumes'!$P$8:$P$135,'Wall Volumes'!$K$8:$K$135)</f>
        <v>0</v>
      </c>
      <c r="D761" s="64" t="s">
        <v>164</v>
      </c>
      <c r="E761" s="64">
        <f t="shared" si="14"/>
        <v>0</v>
      </c>
      <c r="F761" s="159" t="str">
        <f>'Wall Volumes'!$K$3</f>
        <v>No selection</v>
      </c>
      <c r="L761" t="str">
        <f>'Wall Volumes'!$K$3</f>
        <v>No selection</v>
      </c>
    </row>
    <row r="762" spans="1:12">
      <c r="A762" s="64" t="s">
        <v>1315</v>
      </c>
      <c r="B762" s="64">
        <f>_xlfn.XLOOKUP(D762,'Wall Volumes'!$P$8:$P$135,'Wall Volumes'!$K$8:$K$135)</f>
        <v>0</v>
      </c>
      <c r="D762" s="64" t="s">
        <v>168</v>
      </c>
      <c r="E762" s="64">
        <f t="shared" si="14"/>
        <v>0</v>
      </c>
      <c r="F762" s="159" t="str">
        <f>'Wall Volumes'!$K$3</f>
        <v>No selection</v>
      </c>
      <c r="L762" t="str">
        <f>'Wall Volumes'!$K$3</f>
        <v>No selection</v>
      </c>
    </row>
    <row r="763" spans="1:12">
      <c r="A763" s="64" t="s">
        <v>1315</v>
      </c>
      <c r="B763" s="64">
        <f>_xlfn.XLOOKUP(D763,'Wall Volumes'!$P$8:$P$135,'Wall Volumes'!$K$8:$K$135)</f>
        <v>0</v>
      </c>
      <c r="D763" s="64" t="s">
        <v>173</v>
      </c>
      <c r="E763" s="64">
        <f t="shared" si="14"/>
        <v>0</v>
      </c>
      <c r="F763" s="159" t="str">
        <f>'Wall Volumes'!$K$3</f>
        <v>No selection</v>
      </c>
      <c r="L763" t="str">
        <f>'Wall Volumes'!$K$3</f>
        <v>No selection</v>
      </c>
    </row>
    <row r="764" spans="1:12">
      <c r="A764" s="64" t="s">
        <v>1315</v>
      </c>
      <c r="B764" s="64">
        <f>_xlfn.XLOOKUP(D764,'Wall Volumes'!$P$8:$P$135,'Wall Volumes'!$K$8:$K$135)</f>
        <v>0</v>
      </c>
      <c r="D764" s="64" t="s">
        <v>178</v>
      </c>
      <c r="E764" s="64">
        <f t="shared" si="14"/>
        <v>0</v>
      </c>
      <c r="F764" s="159" t="str">
        <f>'Wall Volumes'!$K$3</f>
        <v>No selection</v>
      </c>
      <c r="L764" t="str">
        <f>'Wall Volumes'!$K$3</f>
        <v>No selection</v>
      </c>
    </row>
    <row r="765" spans="1:12">
      <c r="A765" s="64" t="s">
        <v>1315</v>
      </c>
      <c r="B765" s="64">
        <f>_xlfn.XLOOKUP(D765,'Wall Volumes'!$P$8:$P$135,'Wall Volumes'!$K$8:$K$135)</f>
        <v>0</v>
      </c>
      <c r="D765" s="64" t="s">
        <v>183</v>
      </c>
      <c r="E765" s="64">
        <f t="shared" si="14"/>
        <v>0</v>
      </c>
      <c r="F765" s="159" t="str">
        <f>'Wall Volumes'!$K$3</f>
        <v>No selection</v>
      </c>
      <c r="L765" t="str">
        <f>'Wall Volumes'!$K$3</f>
        <v>No selection</v>
      </c>
    </row>
    <row r="766" spans="1:12">
      <c r="A766" s="64" t="s">
        <v>1315</v>
      </c>
      <c r="B766" s="64">
        <f>_xlfn.XLOOKUP(D766,'Wall Volumes'!$P$8:$P$135,'Wall Volumes'!$K$8:$K$135)</f>
        <v>0</v>
      </c>
      <c r="D766" s="64" t="s">
        <v>188</v>
      </c>
      <c r="E766" s="64">
        <f t="shared" si="14"/>
        <v>0</v>
      </c>
      <c r="F766" s="159" t="str">
        <f>'Wall Volumes'!$K$3</f>
        <v>No selection</v>
      </c>
      <c r="L766" t="str">
        <f>'Wall Volumes'!$K$3</f>
        <v>No selection</v>
      </c>
    </row>
    <row r="767" spans="1:12">
      <c r="A767" s="64" t="s">
        <v>1315</v>
      </c>
      <c r="B767" s="64">
        <f>_xlfn.XLOOKUP(D767,'Wall Volumes'!$P$8:$P$135,'Wall Volumes'!$K$8:$K$135)</f>
        <v>0</v>
      </c>
      <c r="D767" s="64" t="s">
        <v>193</v>
      </c>
      <c r="E767" s="64">
        <f t="shared" si="14"/>
        <v>0</v>
      </c>
      <c r="F767" s="159" t="str">
        <f>'Wall Volumes'!$K$3</f>
        <v>No selection</v>
      </c>
      <c r="L767" t="str">
        <f>'Wall Volumes'!$K$3</f>
        <v>No selection</v>
      </c>
    </row>
    <row r="768" spans="1:12">
      <c r="A768" s="64" t="s">
        <v>1315</v>
      </c>
      <c r="B768" s="64">
        <f>_xlfn.XLOOKUP(D768,'Wall Volumes'!$P$8:$P$135,'Wall Volumes'!$K$8:$K$135)</f>
        <v>0</v>
      </c>
      <c r="D768" s="64" t="s">
        <v>198</v>
      </c>
      <c r="E768" s="64">
        <f t="shared" si="14"/>
        <v>0</v>
      </c>
      <c r="F768" s="159" t="str">
        <f>'Wall Volumes'!$K$3</f>
        <v>No selection</v>
      </c>
      <c r="L768" t="str">
        <f>'Wall Volumes'!$K$3</f>
        <v>No selection</v>
      </c>
    </row>
    <row r="769" spans="1:12">
      <c r="A769" s="64" t="s">
        <v>1315</v>
      </c>
      <c r="B769" s="64">
        <f>_xlfn.XLOOKUP(D769,'Wall Volumes'!$P$8:$P$135,'Wall Volumes'!$K$8:$K$135)</f>
        <v>0</v>
      </c>
      <c r="D769" s="64" t="s">
        <v>203</v>
      </c>
      <c r="E769" s="64">
        <f t="shared" si="14"/>
        <v>0</v>
      </c>
      <c r="F769" s="159" t="str">
        <f>'Wall Volumes'!$K$3</f>
        <v>No selection</v>
      </c>
      <c r="L769" t="str">
        <f>'Wall Volumes'!$K$3</f>
        <v>No selection</v>
      </c>
    </row>
    <row r="770" spans="1:12">
      <c r="A770" s="64" t="s">
        <v>1315</v>
      </c>
      <c r="B770" s="64">
        <f>_xlfn.XLOOKUP(D770,'Wall Volumes'!$P$8:$P$135,'Wall Volumes'!$K$8:$K$135)</f>
        <v>0</v>
      </c>
      <c r="D770" s="64" t="s">
        <v>208</v>
      </c>
      <c r="E770" s="64">
        <f t="shared" si="14"/>
        <v>0</v>
      </c>
      <c r="F770" s="159" t="str">
        <f>'Wall Volumes'!$K$3</f>
        <v>No selection</v>
      </c>
      <c r="L770" t="str">
        <f>'Wall Volumes'!$K$3</f>
        <v>No selection</v>
      </c>
    </row>
    <row r="771" spans="1:12">
      <c r="A771" s="64" t="s">
        <v>1315</v>
      </c>
      <c r="B771" s="64">
        <f>_xlfn.XLOOKUP(D771,'Wall Volumes'!$P$8:$P$135,'Wall Volumes'!$K$8:$K$135)</f>
        <v>0</v>
      </c>
      <c r="D771" s="64" t="s">
        <v>213</v>
      </c>
      <c r="E771" s="64">
        <f t="shared" si="14"/>
        <v>0</v>
      </c>
      <c r="F771" s="159" t="str">
        <f>'Wall Volumes'!$K$3</f>
        <v>No selection</v>
      </c>
      <c r="L771" t="str">
        <f>'Wall Volumes'!$K$3</f>
        <v>No selection</v>
      </c>
    </row>
    <row r="772" spans="1:12">
      <c r="A772" s="64" t="s">
        <v>1315</v>
      </c>
      <c r="B772" s="64">
        <f>_xlfn.XLOOKUP(D772,'Wall Volumes'!$P$8:$P$135,'Wall Volumes'!$K$8:$K$135)</f>
        <v>0</v>
      </c>
      <c r="D772" s="64" t="s">
        <v>218</v>
      </c>
      <c r="E772" s="64">
        <f t="shared" si="14"/>
        <v>0</v>
      </c>
      <c r="F772" s="159" t="str">
        <f>'Wall Volumes'!$K$3</f>
        <v>No selection</v>
      </c>
      <c r="L772" t="str">
        <f>'Wall Volumes'!$K$3</f>
        <v>No selection</v>
      </c>
    </row>
    <row r="773" spans="1:12">
      <c r="A773" s="64" t="s">
        <v>1315</v>
      </c>
      <c r="B773" s="64">
        <f>_xlfn.XLOOKUP(D773,'Wall Volumes'!$P$8:$P$135,'Wall Volumes'!$K$8:$K$135)</f>
        <v>0</v>
      </c>
      <c r="D773" s="64" t="s">
        <v>223</v>
      </c>
      <c r="E773" s="64">
        <f t="shared" si="14"/>
        <v>0</v>
      </c>
      <c r="F773" s="159" t="str">
        <f>'Wall Volumes'!$K$3</f>
        <v>No selection</v>
      </c>
      <c r="L773" t="str">
        <f>'Wall Volumes'!$K$3</f>
        <v>No selection</v>
      </c>
    </row>
    <row r="774" spans="1:12">
      <c r="A774" s="64" t="s">
        <v>1315</v>
      </c>
      <c r="B774" s="64">
        <f>_xlfn.XLOOKUP(D774,'Wall Volumes'!$P$8:$P$135,'Wall Volumes'!$K$8:$K$135)</f>
        <v>0</v>
      </c>
      <c r="D774" s="64" t="s">
        <v>228</v>
      </c>
      <c r="E774" s="64">
        <f t="shared" si="14"/>
        <v>0</v>
      </c>
      <c r="F774" s="159" t="str">
        <f>'Wall Volumes'!$K$3</f>
        <v>No selection</v>
      </c>
      <c r="L774" t="str">
        <f>'Wall Volumes'!$K$3</f>
        <v>No selection</v>
      </c>
    </row>
    <row r="775" spans="1:12">
      <c r="A775" s="64" t="s">
        <v>1315</v>
      </c>
      <c r="B775" s="64">
        <f>_xlfn.XLOOKUP(D775,'Wall Volumes'!$P$8:$P$135,'Wall Volumes'!$K$8:$K$135)</f>
        <v>0</v>
      </c>
      <c r="D775" s="64" t="s">
        <v>233</v>
      </c>
      <c r="E775" s="64">
        <f t="shared" si="14"/>
        <v>0</v>
      </c>
      <c r="F775" s="159" t="str">
        <f>'Wall Volumes'!$K$3</f>
        <v>No selection</v>
      </c>
      <c r="L775" t="str">
        <f>'Wall Volumes'!$K$3</f>
        <v>No selection</v>
      </c>
    </row>
    <row r="776" spans="1:12">
      <c r="A776" s="64" t="s">
        <v>1315</v>
      </c>
      <c r="B776" s="64">
        <f>_xlfn.XLOOKUP(D776,'Wall Volumes'!$P$8:$P$135,'Wall Volumes'!$K$8:$K$135)</f>
        <v>0</v>
      </c>
      <c r="D776" s="64" t="s">
        <v>238</v>
      </c>
      <c r="E776" s="64">
        <f t="shared" si="14"/>
        <v>0</v>
      </c>
      <c r="F776" s="159" t="str">
        <f>'Wall Volumes'!$K$3</f>
        <v>No selection</v>
      </c>
      <c r="L776" t="str">
        <f>'Wall Volumes'!$K$3</f>
        <v>No selection</v>
      </c>
    </row>
    <row r="777" spans="1:12">
      <c r="A777" s="64" t="s">
        <v>1315</v>
      </c>
      <c r="B777" s="64">
        <f>_xlfn.XLOOKUP(D777,'Wall Volumes'!$P$8:$P$135,'Wall Volumes'!$K$8:$K$135)</f>
        <v>0</v>
      </c>
      <c r="D777" s="64" t="s">
        <v>243</v>
      </c>
      <c r="E777" s="64">
        <f t="shared" si="14"/>
        <v>0</v>
      </c>
      <c r="F777" s="159" t="str">
        <f>'Wall Volumes'!$K$3</f>
        <v>No selection</v>
      </c>
      <c r="L777" t="str">
        <f>'Wall Volumes'!$K$3</f>
        <v>No selection</v>
      </c>
    </row>
    <row r="778" spans="1:12">
      <c r="A778" s="64" t="s">
        <v>1315</v>
      </c>
      <c r="B778" s="64">
        <f>_xlfn.XLOOKUP(D778,'Wall Volumes'!$P$8:$P$135,'Wall Volumes'!$K$8:$K$135)</f>
        <v>0</v>
      </c>
      <c r="D778" s="64" t="s">
        <v>248</v>
      </c>
      <c r="E778" s="64">
        <f t="shared" si="14"/>
        <v>0</v>
      </c>
      <c r="F778" s="159" t="str">
        <f>'Wall Volumes'!$K$3</f>
        <v>No selection</v>
      </c>
      <c r="L778" t="str">
        <f>'Wall Volumes'!$K$3</f>
        <v>No selection</v>
      </c>
    </row>
    <row r="779" spans="1:12">
      <c r="A779" s="64" t="s">
        <v>1315</v>
      </c>
      <c r="B779" s="64">
        <f>_xlfn.XLOOKUP(D779,'Wall Volumes'!$P$8:$P$135,'Wall Volumes'!$K$8:$K$135)</f>
        <v>0</v>
      </c>
      <c r="D779" s="64" t="s">
        <v>253</v>
      </c>
      <c r="E779" s="64">
        <f t="shared" si="14"/>
        <v>0</v>
      </c>
      <c r="F779" s="159" t="str">
        <f>'Wall Volumes'!$K$3</f>
        <v>No selection</v>
      </c>
      <c r="L779" t="str">
        <f>'Wall Volumes'!$K$3</f>
        <v>No selection</v>
      </c>
    </row>
    <row r="780" spans="1:12">
      <c r="A780" s="64" t="s">
        <v>1315</v>
      </c>
      <c r="B780" s="64">
        <f>_xlfn.XLOOKUP(D780,'Wall Volumes'!$P$8:$P$135,'Wall Volumes'!$K$8:$K$135)</f>
        <v>0</v>
      </c>
      <c r="D780" s="64" t="s">
        <v>258</v>
      </c>
      <c r="E780" s="64">
        <f t="shared" si="14"/>
        <v>0</v>
      </c>
      <c r="F780" s="159" t="str">
        <f>'Wall Volumes'!$K$3</f>
        <v>No selection</v>
      </c>
      <c r="L780" t="str">
        <f>'Wall Volumes'!$K$3</f>
        <v>No selection</v>
      </c>
    </row>
    <row r="781" spans="1:12">
      <c r="A781" s="64" t="s">
        <v>1315</v>
      </c>
      <c r="B781" s="64">
        <f>_xlfn.XLOOKUP(D781,'Wall Volumes'!$P$8:$P$135,'Wall Volumes'!$K$8:$K$135)</f>
        <v>0</v>
      </c>
      <c r="D781" s="64" t="s">
        <v>263</v>
      </c>
      <c r="E781" s="64">
        <f t="shared" si="14"/>
        <v>0</v>
      </c>
      <c r="F781" s="159" t="str">
        <f>'Wall Volumes'!$K$3</f>
        <v>No selection</v>
      </c>
      <c r="L781" t="str">
        <f>'Wall Volumes'!$K$3</f>
        <v>No selection</v>
      </c>
    </row>
    <row r="782" spans="1:12">
      <c r="A782" s="64" t="s">
        <v>1315</v>
      </c>
      <c r="B782" s="64">
        <f>_xlfn.XLOOKUP(D782,'Wall Volumes'!$P$8:$P$135,'Wall Volumes'!$K$8:$K$135)</f>
        <v>0</v>
      </c>
      <c r="D782" s="64" t="s">
        <v>268</v>
      </c>
      <c r="E782" s="64">
        <f t="shared" si="14"/>
        <v>0</v>
      </c>
      <c r="F782" s="159" t="str">
        <f>'Wall Volumes'!$K$3</f>
        <v>No selection</v>
      </c>
      <c r="L782" t="str">
        <f>'Wall Volumes'!$K$3</f>
        <v>No selection</v>
      </c>
    </row>
    <row r="783" spans="1:12">
      <c r="A783" s="64" t="s">
        <v>1315</v>
      </c>
      <c r="B783" s="64">
        <f>_xlfn.XLOOKUP(D783,'Wall Volumes'!$P$8:$P$135,'Wall Volumes'!$K$8:$K$135)</f>
        <v>0</v>
      </c>
      <c r="D783" s="64" t="s">
        <v>273</v>
      </c>
      <c r="E783" s="64">
        <f t="shared" si="14"/>
        <v>0</v>
      </c>
      <c r="F783" s="159" t="str">
        <f>'Wall Volumes'!$K$3</f>
        <v>No selection</v>
      </c>
      <c r="L783" t="str">
        <f>'Wall Volumes'!$K$3</f>
        <v>No selection</v>
      </c>
    </row>
    <row r="784" spans="1:12">
      <c r="A784" s="64" t="s">
        <v>1315</v>
      </c>
      <c r="B784" s="64">
        <f>_xlfn.XLOOKUP(D784,'Wall Volumes'!$P$8:$P$135,'Wall Volumes'!$K$8:$K$135)</f>
        <v>0</v>
      </c>
      <c r="D784" s="64" t="s">
        <v>278</v>
      </c>
      <c r="E784" s="64">
        <f t="shared" si="14"/>
        <v>0</v>
      </c>
      <c r="F784" s="159" t="str">
        <f>'Wall Volumes'!$K$3</f>
        <v>No selection</v>
      </c>
      <c r="L784" t="str">
        <f>'Wall Volumes'!$K$3</f>
        <v>No selection</v>
      </c>
    </row>
    <row r="785" spans="1:12">
      <c r="A785" s="64" t="s">
        <v>1315</v>
      </c>
      <c r="B785" s="64">
        <f>_xlfn.XLOOKUP(D785,'Wall Volumes'!$P$8:$P$135,'Wall Volumes'!$K$8:$K$135)</f>
        <v>0</v>
      </c>
      <c r="D785" s="64" t="s">
        <v>283</v>
      </c>
      <c r="E785" s="64">
        <f t="shared" si="14"/>
        <v>0</v>
      </c>
      <c r="F785" s="159" t="str">
        <f>'Wall Volumes'!$K$3</f>
        <v>No selection</v>
      </c>
      <c r="L785" t="str">
        <f>'Wall Volumes'!$K$3</f>
        <v>No selection</v>
      </c>
    </row>
    <row r="786" spans="1:12">
      <c r="A786" s="64" t="s">
        <v>1315</v>
      </c>
      <c r="B786" s="64">
        <f>_xlfn.XLOOKUP(D786,'Wall Volumes'!$P$8:$P$135,'Wall Volumes'!$K$8:$K$135)</f>
        <v>0</v>
      </c>
      <c r="D786" s="64" t="s">
        <v>288</v>
      </c>
      <c r="E786" s="64">
        <f t="shared" si="14"/>
        <v>0</v>
      </c>
      <c r="F786" s="159" t="str">
        <f>'Wall Volumes'!$K$3</f>
        <v>No selection</v>
      </c>
      <c r="L786" t="str">
        <f>'Wall Volumes'!$K$3</f>
        <v>No selection</v>
      </c>
    </row>
    <row r="787" spans="1:12">
      <c r="A787" s="64" t="s">
        <v>1315</v>
      </c>
      <c r="B787" s="64">
        <f>_xlfn.XLOOKUP(D787,'Wall Volumes'!$P$8:$P$135,'Wall Volumes'!$K$8:$K$135)</f>
        <v>0</v>
      </c>
      <c r="D787" s="64" t="s">
        <v>293</v>
      </c>
      <c r="E787" s="64">
        <f t="shared" si="14"/>
        <v>0</v>
      </c>
      <c r="F787" s="159" t="str">
        <f>'Wall Volumes'!$K$3</f>
        <v>No selection</v>
      </c>
      <c r="L787" t="str">
        <f>'Wall Volumes'!$K$3</f>
        <v>No selection</v>
      </c>
    </row>
    <row r="788" spans="1:12">
      <c r="A788" s="64" t="s">
        <v>1315</v>
      </c>
      <c r="B788" s="64">
        <f>_xlfn.XLOOKUP(D788,'Wall Volumes'!$P$8:$P$135,'Wall Volumes'!$K$8:$K$135)</f>
        <v>0</v>
      </c>
      <c r="D788" s="64" t="s">
        <v>298</v>
      </c>
      <c r="E788" s="64">
        <f t="shared" si="14"/>
        <v>0</v>
      </c>
      <c r="F788" s="159" t="str">
        <f>'Wall Volumes'!$K$3</f>
        <v>No selection</v>
      </c>
      <c r="L788" t="str">
        <f>'Wall Volumes'!$K$3</f>
        <v>No selection</v>
      </c>
    </row>
    <row r="789" spans="1:12">
      <c r="A789" s="64" t="s">
        <v>1315</v>
      </c>
      <c r="B789" s="64">
        <f>_xlfn.XLOOKUP(D789,'Wall Volumes'!$P$8:$P$135,'Wall Volumes'!$K$8:$K$135)</f>
        <v>0</v>
      </c>
      <c r="D789" s="64" t="s">
        <v>303</v>
      </c>
      <c r="E789" s="64">
        <f t="shared" si="14"/>
        <v>0</v>
      </c>
      <c r="F789" s="159" t="str">
        <f>'Wall Volumes'!$K$3</f>
        <v>No selection</v>
      </c>
      <c r="L789" t="str">
        <f>'Wall Volumes'!$K$3</f>
        <v>No selection</v>
      </c>
    </row>
    <row r="790" spans="1:12">
      <c r="A790" s="64" t="s">
        <v>1315</v>
      </c>
      <c r="B790" s="64">
        <f>_xlfn.XLOOKUP(D790,'Wall Volumes'!$P$8:$P$135,'Wall Volumes'!$K$8:$K$135)</f>
        <v>0</v>
      </c>
      <c r="D790" s="64" t="s">
        <v>308</v>
      </c>
      <c r="E790" s="64">
        <f t="shared" si="14"/>
        <v>0</v>
      </c>
      <c r="F790" s="159" t="str">
        <f>'Wall Volumes'!$K$3</f>
        <v>No selection</v>
      </c>
      <c r="L790" t="str">
        <f>'Wall Volumes'!$K$3</f>
        <v>No selection</v>
      </c>
    </row>
    <row r="791" spans="1:12">
      <c r="A791" s="64" t="s">
        <v>1315</v>
      </c>
      <c r="B791" s="64">
        <f>_xlfn.XLOOKUP(D791,'Wall Volumes'!$P$8:$P$135,'Wall Volumes'!$K$8:$K$135)</f>
        <v>0</v>
      </c>
      <c r="D791" s="64" t="s">
        <v>313</v>
      </c>
      <c r="E791" s="64">
        <f t="shared" si="14"/>
        <v>0</v>
      </c>
      <c r="F791" s="159" t="str">
        <f>'Wall Volumes'!$K$3</f>
        <v>No selection</v>
      </c>
      <c r="L791" t="str">
        <f>'Wall Volumes'!$K$3</f>
        <v>No selection</v>
      </c>
    </row>
    <row r="792" spans="1:12">
      <c r="A792" s="64" t="s">
        <v>1315</v>
      </c>
      <c r="B792" s="64">
        <f>_xlfn.XLOOKUP(D792,'Wall Volumes'!$P$8:$P$135,'Wall Volumes'!$K$8:$K$135)</f>
        <v>0</v>
      </c>
      <c r="D792" s="64" t="s">
        <v>318</v>
      </c>
      <c r="E792" s="64">
        <f t="shared" si="14"/>
        <v>0</v>
      </c>
      <c r="F792" s="159" t="str">
        <f>'Wall Volumes'!$K$3</f>
        <v>No selection</v>
      </c>
      <c r="L792" t="str">
        <f>'Wall Volumes'!$K$3</f>
        <v>No selection</v>
      </c>
    </row>
    <row r="793" spans="1:12">
      <c r="A793" s="64" t="s">
        <v>1315</v>
      </c>
      <c r="B793" s="64">
        <f>_xlfn.XLOOKUP(D793,'Wall Volumes'!$P$8:$P$135,'Wall Volumes'!$K$8:$K$135)</f>
        <v>0</v>
      </c>
      <c r="D793" s="64" t="s">
        <v>323</v>
      </c>
      <c r="E793" s="64">
        <f t="shared" si="14"/>
        <v>0</v>
      </c>
      <c r="F793" s="159" t="str">
        <f>'Wall Volumes'!$K$3</f>
        <v>No selection</v>
      </c>
      <c r="L793" t="str">
        <f>'Wall Volumes'!$K$3</f>
        <v>No selection</v>
      </c>
    </row>
    <row r="794" spans="1:12">
      <c r="A794" s="64" t="s">
        <v>1315</v>
      </c>
      <c r="B794" s="64">
        <f>_xlfn.XLOOKUP(D794,'Wall Volumes'!$P$8:$P$135,'Wall Volumes'!$K$8:$K$135)</f>
        <v>0</v>
      </c>
      <c r="D794" s="64" t="s">
        <v>328</v>
      </c>
      <c r="E794" s="64">
        <f t="shared" si="14"/>
        <v>0</v>
      </c>
      <c r="F794" s="159" t="str">
        <f>'Wall Volumes'!$K$3</f>
        <v>No selection</v>
      </c>
      <c r="L794" t="str">
        <f>'Wall Volumes'!$K$3</f>
        <v>No selection</v>
      </c>
    </row>
    <row r="795" spans="1:12">
      <c r="A795" s="64" t="s">
        <v>1315</v>
      </c>
      <c r="B795" s="64">
        <f>_xlfn.XLOOKUP(D795,'Wall Volumes'!$P$8:$P$135,'Wall Volumes'!$K$8:$K$135)</f>
        <v>0</v>
      </c>
      <c r="D795" s="64" t="s">
        <v>333</v>
      </c>
      <c r="E795" s="64">
        <f t="shared" si="14"/>
        <v>0</v>
      </c>
      <c r="F795" s="159" t="str">
        <f>'Wall Volumes'!$K$3</f>
        <v>No selection</v>
      </c>
      <c r="L795" t="str">
        <f>'Wall Volumes'!$K$3</f>
        <v>No selection</v>
      </c>
    </row>
    <row r="796" spans="1:12">
      <c r="A796" s="64" t="s">
        <v>1315</v>
      </c>
      <c r="B796" s="64">
        <f>_xlfn.XLOOKUP(D796,'Wall Volumes'!$P$8:$P$135,'Wall Volumes'!$K$8:$K$135)</f>
        <v>0</v>
      </c>
      <c r="D796" s="64" t="s">
        <v>338</v>
      </c>
      <c r="E796" s="64">
        <f t="shared" si="14"/>
        <v>0</v>
      </c>
      <c r="F796" s="159" t="str">
        <f>'Wall Volumes'!$K$3</f>
        <v>No selection</v>
      </c>
      <c r="L796" t="str">
        <f>'Wall Volumes'!$K$3</f>
        <v>No selection</v>
      </c>
    </row>
    <row r="797" spans="1:12">
      <c r="A797" s="64" t="s">
        <v>1315</v>
      </c>
      <c r="B797" s="64">
        <f>_xlfn.XLOOKUP(D797,'Wall Volumes'!$P$8:$P$135,'Wall Volumes'!$K$8:$K$135)</f>
        <v>0</v>
      </c>
      <c r="D797" s="64" t="s">
        <v>343</v>
      </c>
      <c r="E797" s="64">
        <f t="shared" si="14"/>
        <v>0</v>
      </c>
      <c r="F797" s="159" t="str">
        <f>'Wall Volumes'!$K$3</f>
        <v>No selection</v>
      </c>
      <c r="L797" t="str">
        <f>'Wall Volumes'!$K$3</f>
        <v>No selection</v>
      </c>
    </row>
    <row r="798" spans="1:12">
      <c r="A798" s="64" t="s">
        <v>1315</v>
      </c>
      <c r="B798" s="64">
        <f>_xlfn.XLOOKUP(D798,'Wall Volumes'!$P$8:$P$135,'Wall Volumes'!$K$8:$K$135)</f>
        <v>0</v>
      </c>
      <c r="D798" s="64" t="s">
        <v>348</v>
      </c>
      <c r="E798" s="64">
        <f t="shared" si="14"/>
        <v>0</v>
      </c>
      <c r="F798" s="159" t="str">
        <f>'Wall Volumes'!$K$3</f>
        <v>No selection</v>
      </c>
      <c r="L798" t="str">
        <f>'Wall Volumes'!$K$3</f>
        <v>No selection</v>
      </c>
    </row>
    <row r="799" spans="1:12">
      <c r="A799" s="64" t="s">
        <v>1315</v>
      </c>
      <c r="B799" s="64">
        <f>_xlfn.XLOOKUP(D799,'Wall Volumes'!$P$8:$P$135,'Wall Volumes'!$K$8:$K$135)</f>
        <v>0</v>
      </c>
      <c r="D799" s="64" t="s">
        <v>353</v>
      </c>
      <c r="E799" s="64">
        <f t="shared" si="14"/>
        <v>0</v>
      </c>
      <c r="F799" s="159" t="str">
        <f>'Wall Volumes'!$K$3</f>
        <v>No selection</v>
      </c>
      <c r="L799" t="str">
        <f>'Wall Volumes'!$K$3</f>
        <v>No selection</v>
      </c>
    </row>
    <row r="800" spans="1:12">
      <c r="A800" s="64" t="s">
        <v>1315</v>
      </c>
      <c r="B800" s="64">
        <f>_xlfn.XLOOKUP(D800,'Wall Volumes'!$P$8:$P$135,'Wall Volumes'!$K$8:$K$135)</f>
        <v>0</v>
      </c>
      <c r="D800" s="64" t="s">
        <v>358</v>
      </c>
      <c r="E800" s="64">
        <f t="shared" si="14"/>
        <v>0</v>
      </c>
      <c r="F800" s="159" t="str">
        <f>'Wall Volumes'!$K$3</f>
        <v>No selection</v>
      </c>
      <c r="L800" t="str">
        <f>'Wall Volumes'!$K$3</f>
        <v>No selection</v>
      </c>
    </row>
    <row r="801" spans="1:12">
      <c r="A801" s="64" t="s">
        <v>1315</v>
      </c>
      <c r="B801" s="64">
        <f>_xlfn.XLOOKUP(D801,'Wall Volumes'!$P$8:$P$135,'Wall Volumes'!$K$8:$K$135)</f>
        <v>0</v>
      </c>
      <c r="D801" s="64" t="s">
        <v>362</v>
      </c>
      <c r="E801" s="64">
        <f t="shared" si="14"/>
        <v>0</v>
      </c>
      <c r="F801" s="159" t="str">
        <f>'Wall Volumes'!$K$3</f>
        <v>No selection</v>
      </c>
      <c r="L801" t="str">
        <f>'Wall Volumes'!$K$3</f>
        <v>No selection</v>
      </c>
    </row>
    <row r="802" spans="1:12">
      <c r="A802" s="64" t="s">
        <v>1315</v>
      </c>
      <c r="B802" s="64">
        <f>_xlfn.XLOOKUP(D802,'Wall Volumes'!$P$8:$P$135,'Wall Volumes'!$K$8:$K$135)</f>
        <v>0</v>
      </c>
      <c r="D802" s="64" t="s">
        <v>368</v>
      </c>
      <c r="E802" s="64">
        <f t="shared" si="14"/>
        <v>0</v>
      </c>
      <c r="F802" s="159" t="str">
        <f>'Wall Volumes'!$K$3</f>
        <v>No selection</v>
      </c>
      <c r="L802" t="str">
        <f>'Wall Volumes'!$K$3</f>
        <v>No selection</v>
      </c>
    </row>
    <row r="803" spans="1:12">
      <c r="A803" s="64" t="s">
        <v>1315</v>
      </c>
      <c r="B803" s="64">
        <f>_xlfn.XLOOKUP(D803,'Wall Volumes'!$P$8:$P$135,'Wall Volumes'!$K$8:$K$135)</f>
        <v>0</v>
      </c>
      <c r="D803" s="64" t="s">
        <v>373</v>
      </c>
      <c r="E803" s="64">
        <f t="shared" si="14"/>
        <v>0</v>
      </c>
      <c r="F803" s="159" t="str">
        <f>'Wall Volumes'!$K$3</f>
        <v>No selection</v>
      </c>
      <c r="L803" t="str">
        <f>'Wall Volumes'!$K$3</f>
        <v>No selection</v>
      </c>
    </row>
    <row r="804" spans="1:12">
      <c r="A804" s="64" t="s">
        <v>1315</v>
      </c>
      <c r="B804" s="64">
        <f>_xlfn.XLOOKUP(D804,'Wall Volumes'!$P$8:$P$135,'Wall Volumes'!$K$8:$K$135)</f>
        <v>0</v>
      </c>
      <c r="D804" s="64" t="s">
        <v>379</v>
      </c>
      <c r="E804" s="64">
        <f t="shared" si="14"/>
        <v>0</v>
      </c>
      <c r="F804" s="159" t="str">
        <f>'Wall Volumes'!$K$3</f>
        <v>No selection</v>
      </c>
      <c r="L804" t="str">
        <f>'Wall Volumes'!$K$3</f>
        <v>No selection</v>
      </c>
    </row>
    <row r="805" spans="1:12">
      <c r="A805" s="64" t="s">
        <v>1315</v>
      </c>
      <c r="B805" s="64">
        <f>_xlfn.XLOOKUP(D805,'Wall Volumes'!$P$8:$P$135,'Wall Volumes'!$K$8:$K$135)</f>
        <v>0</v>
      </c>
      <c r="D805" s="64" t="s">
        <v>383</v>
      </c>
      <c r="E805" s="64">
        <f t="shared" si="14"/>
        <v>0</v>
      </c>
      <c r="F805" s="159" t="str">
        <f>'Wall Volumes'!$K$3</f>
        <v>No selection</v>
      </c>
      <c r="L805" t="str">
        <f>'Wall Volumes'!$K$3</f>
        <v>No selection</v>
      </c>
    </row>
    <row r="806" spans="1:12">
      <c r="A806" s="64" t="s">
        <v>1315</v>
      </c>
      <c r="B806" s="64">
        <f>_xlfn.XLOOKUP(D806,'Wall Volumes'!$P$8:$P$135,'Wall Volumes'!$K$8:$K$135)</f>
        <v>0</v>
      </c>
      <c r="D806" s="64" t="s">
        <v>389</v>
      </c>
      <c r="E806" s="64">
        <f t="shared" si="14"/>
        <v>0</v>
      </c>
      <c r="F806" s="159" t="str">
        <f>'Wall Volumes'!$K$3</f>
        <v>No selection</v>
      </c>
      <c r="L806" t="str">
        <f>'Wall Volumes'!$K$3</f>
        <v>No selection</v>
      </c>
    </row>
    <row r="807" spans="1:12">
      <c r="A807" s="64" t="s">
        <v>1315</v>
      </c>
      <c r="B807" s="64">
        <f>_xlfn.XLOOKUP(D807,'Wall Volumes'!$P$8:$P$135,'Wall Volumes'!$K$8:$K$135)</f>
        <v>0</v>
      </c>
      <c r="D807" s="64" t="s">
        <v>391</v>
      </c>
      <c r="E807" s="64">
        <f t="shared" si="14"/>
        <v>0</v>
      </c>
      <c r="F807" s="159" t="str">
        <f>'Wall Volumes'!$K$3</f>
        <v>No selection</v>
      </c>
      <c r="L807" t="str">
        <f>'Wall Volumes'!$K$3</f>
        <v>No selection</v>
      </c>
    </row>
    <row r="808" spans="1:12">
      <c r="A808" s="64" t="s">
        <v>1315</v>
      </c>
      <c r="B808" s="64">
        <f>_xlfn.XLOOKUP(D808,'Wall Volumes'!$P$8:$P$135,'Wall Volumes'!$K$8:$K$135)</f>
        <v>0</v>
      </c>
      <c r="D808" s="64" t="s">
        <v>394</v>
      </c>
      <c r="E808" s="64">
        <f t="shared" si="14"/>
        <v>0</v>
      </c>
      <c r="F808" s="159" t="str">
        <f>'Wall Volumes'!$K$3</f>
        <v>No selection</v>
      </c>
      <c r="L808" t="str">
        <f>'Wall Volumes'!$K$3</f>
        <v>No selection</v>
      </c>
    </row>
    <row r="809" spans="1:12">
      <c r="A809" s="64" t="s">
        <v>1315</v>
      </c>
      <c r="B809" s="64">
        <f>_xlfn.XLOOKUP(D809,'Wall Volumes'!$P$8:$P$135,'Wall Volumes'!$K$8:$K$135)</f>
        <v>0</v>
      </c>
      <c r="D809" s="64" t="s">
        <v>396</v>
      </c>
      <c r="E809" s="64">
        <f t="shared" si="14"/>
        <v>0</v>
      </c>
      <c r="F809" s="159" t="str">
        <f>'Wall Volumes'!$K$3</f>
        <v>No selection</v>
      </c>
      <c r="L809" t="str">
        <f>'Wall Volumes'!$K$3</f>
        <v>No selection</v>
      </c>
    </row>
    <row r="810" spans="1:12">
      <c r="A810" s="64" t="s">
        <v>1315</v>
      </c>
      <c r="B810" s="64">
        <f>_xlfn.XLOOKUP(D810,'Wall Volumes'!$P$8:$P$135,'Wall Volumes'!$K$8:$K$135)</f>
        <v>0</v>
      </c>
      <c r="D810" s="64" t="s">
        <v>399</v>
      </c>
      <c r="E810" s="64">
        <f t="shared" si="14"/>
        <v>0</v>
      </c>
      <c r="F810" s="159" t="str">
        <f>'Wall Volumes'!$K$3</f>
        <v>No selection</v>
      </c>
      <c r="L810" t="str">
        <f>'Wall Volumes'!$K$3</f>
        <v>No selection</v>
      </c>
    </row>
    <row r="811" spans="1:12">
      <c r="A811" s="64" t="s">
        <v>1315</v>
      </c>
      <c r="B811" s="64">
        <f>_xlfn.XLOOKUP(D811,'Wall Volumes'!$P$8:$P$135,'Wall Volumes'!$K$8:$K$135)</f>
        <v>0</v>
      </c>
      <c r="D811" s="64" t="s">
        <v>401</v>
      </c>
      <c r="E811" s="64">
        <f t="shared" si="14"/>
        <v>0</v>
      </c>
      <c r="F811" s="159" t="str">
        <f>'Wall Volumes'!$K$3</f>
        <v>No selection</v>
      </c>
      <c r="L811" t="str">
        <f>'Wall Volumes'!$K$3</f>
        <v>No selection</v>
      </c>
    </row>
    <row r="812" spans="1:12">
      <c r="A812" s="64" t="s">
        <v>1315</v>
      </c>
      <c r="B812" s="64">
        <f>_xlfn.XLOOKUP(D812,'Wall Volumes'!$P$8:$P$135,'Wall Volumes'!$K$8:$K$135)</f>
        <v>0</v>
      </c>
      <c r="D812" s="64" t="s">
        <v>404</v>
      </c>
      <c r="E812" s="64">
        <f t="shared" si="14"/>
        <v>0</v>
      </c>
      <c r="F812" s="159" t="str">
        <f>'Wall Volumes'!$K$3</f>
        <v>No selection</v>
      </c>
      <c r="L812" t="str">
        <f>'Wall Volumes'!$K$3</f>
        <v>No selection</v>
      </c>
    </row>
    <row r="813" spans="1:12">
      <c r="A813" s="64" t="s">
        <v>1315</v>
      </c>
      <c r="B813" s="64">
        <f>_xlfn.XLOOKUP(D813,'Wall Volumes'!$P$8:$P$135,'Wall Volumes'!$K$8:$K$135)</f>
        <v>0</v>
      </c>
      <c r="D813" s="64" t="s">
        <v>406</v>
      </c>
      <c r="E813" s="64">
        <f t="shared" si="14"/>
        <v>0</v>
      </c>
      <c r="F813" s="159" t="str">
        <f>'Wall Volumes'!$K$3</f>
        <v>No selection</v>
      </c>
      <c r="L813" t="str">
        <f>'Wall Volumes'!$K$3</f>
        <v>No selection</v>
      </c>
    </row>
    <row r="814" spans="1:12">
      <c r="A814" s="64" t="s">
        <v>1315</v>
      </c>
      <c r="B814" s="64">
        <f>_xlfn.XLOOKUP(D814,'Wall Volumes'!$P$8:$P$135,'Wall Volumes'!$K$8:$K$135)</f>
        <v>0</v>
      </c>
      <c r="D814" s="64" t="s">
        <v>409</v>
      </c>
      <c r="E814" s="64">
        <f t="shared" si="14"/>
        <v>0</v>
      </c>
      <c r="F814" s="159" t="str">
        <f>'Wall Volumes'!$K$3</f>
        <v>No selection</v>
      </c>
      <c r="L814" t="str">
        <f>'Wall Volumes'!$K$3</f>
        <v>No selection</v>
      </c>
    </row>
    <row r="815" spans="1:12">
      <c r="A815" s="64" t="s">
        <v>1315</v>
      </c>
      <c r="B815" s="64">
        <f>_xlfn.XLOOKUP(D815,'Wall Volumes'!$P$8:$P$135,'Wall Volumes'!$K$8:$K$135)</f>
        <v>0</v>
      </c>
      <c r="D815" s="64" t="s">
        <v>411</v>
      </c>
      <c r="E815" s="64">
        <f t="shared" si="14"/>
        <v>0</v>
      </c>
      <c r="F815" s="159" t="str">
        <f>'Wall Volumes'!$K$3</f>
        <v>No selection</v>
      </c>
      <c r="L815" t="str">
        <f>'Wall Volumes'!$K$3</f>
        <v>No selection</v>
      </c>
    </row>
    <row r="816" spans="1:12">
      <c r="A816" s="64" t="s">
        <v>1315</v>
      </c>
      <c r="B816" s="64">
        <f>_xlfn.XLOOKUP(D816,'Wall Volumes'!$P$8:$P$135,'Wall Volumes'!$K$8:$K$135)</f>
        <v>0</v>
      </c>
      <c r="D816" s="64" t="s">
        <v>414</v>
      </c>
      <c r="E816" s="64">
        <f t="shared" si="14"/>
        <v>0</v>
      </c>
      <c r="F816" s="159" t="str">
        <f>'Wall Volumes'!$K$3</f>
        <v>No selection</v>
      </c>
      <c r="L816" t="str">
        <f>'Wall Volumes'!$K$3</f>
        <v>No selection</v>
      </c>
    </row>
    <row r="817" spans="1:12">
      <c r="A817" s="64" t="s">
        <v>1315</v>
      </c>
      <c r="B817" s="64">
        <f>_xlfn.XLOOKUP(D817,'Wall Volumes'!$P$8:$P$135,'Wall Volumes'!$K$8:$K$135)</f>
        <v>0</v>
      </c>
      <c r="D817" s="64" t="s">
        <v>416</v>
      </c>
      <c r="E817" s="64">
        <f t="shared" si="14"/>
        <v>0</v>
      </c>
      <c r="F817" s="159" t="str">
        <f>'Wall Volumes'!$K$3</f>
        <v>No selection</v>
      </c>
      <c r="L817" t="str">
        <f>'Wall Volumes'!$K$3</f>
        <v>No selection</v>
      </c>
    </row>
    <row r="818" spans="1:12">
      <c r="A818" s="64" t="s">
        <v>1315</v>
      </c>
      <c r="B818" s="64">
        <f>_xlfn.XLOOKUP(D818,'Wall Volumes'!$P$8:$P$135,'Wall Volumes'!$K$8:$K$135)</f>
        <v>0</v>
      </c>
      <c r="D818" s="64" t="s">
        <v>419</v>
      </c>
      <c r="E818" s="64">
        <f t="shared" ref="E818:E859" si="15">SUM(B818:C818)</f>
        <v>0</v>
      </c>
      <c r="F818" s="159" t="str">
        <f>'Wall Volumes'!$K$3</f>
        <v>No selection</v>
      </c>
      <c r="L818" t="str">
        <f>'Wall Volumes'!$K$3</f>
        <v>No selection</v>
      </c>
    </row>
    <row r="819" spans="1:12">
      <c r="A819" s="64" t="s">
        <v>1315</v>
      </c>
      <c r="B819" s="64">
        <f>_xlfn.XLOOKUP(D819,'Wall Volumes'!$P$8:$P$135,'Wall Volumes'!$K$8:$K$135)</f>
        <v>0</v>
      </c>
      <c r="D819" s="64" t="s">
        <v>421</v>
      </c>
      <c r="E819" s="64">
        <f t="shared" si="15"/>
        <v>0</v>
      </c>
      <c r="F819" s="159" t="str">
        <f>'Wall Volumes'!$K$3</f>
        <v>No selection</v>
      </c>
      <c r="L819" t="str">
        <f>'Wall Volumes'!$K$3</f>
        <v>No selection</v>
      </c>
    </row>
    <row r="820" spans="1:12">
      <c r="A820" s="64" t="s">
        <v>1315</v>
      </c>
      <c r="B820" s="64">
        <f>_xlfn.XLOOKUP(D820,'Wall Volumes'!$P$8:$P$135,'Wall Volumes'!$K$8:$K$135)</f>
        <v>0</v>
      </c>
      <c r="D820" s="64" t="s">
        <v>422</v>
      </c>
      <c r="E820" s="64">
        <f t="shared" si="15"/>
        <v>0</v>
      </c>
      <c r="F820" s="159" t="str">
        <f>'Wall Volumes'!$K$3</f>
        <v>No selection</v>
      </c>
      <c r="L820" t="str">
        <f>'Wall Volumes'!$K$3</f>
        <v>No selection</v>
      </c>
    </row>
    <row r="821" spans="1:12">
      <c r="A821" s="64" t="s">
        <v>1315</v>
      </c>
      <c r="B821" s="64">
        <f>_xlfn.XLOOKUP(D821,'Wall Volumes'!$P$8:$P$135,'Wall Volumes'!$K$8:$K$135)</f>
        <v>0</v>
      </c>
      <c r="D821" s="64" t="s">
        <v>423</v>
      </c>
      <c r="E821" s="64">
        <f t="shared" si="15"/>
        <v>0</v>
      </c>
      <c r="F821" s="159" t="str">
        <f>'Wall Volumes'!$K$3</f>
        <v>No selection</v>
      </c>
      <c r="L821" t="str">
        <f>'Wall Volumes'!$K$3</f>
        <v>No selection</v>
      </c>
    </row>
    <row r="822" spans="1:12">
      <c r="A822" s="64" t="s">
        <v>1315</v>
      </c>
      <c r="B822" s="64">
        <f>_xlfn.XLOOKUP(D822,'Wall Volumes'!$P$8:$P$135,'Wall Volumes'!$K$8:$K$135)</f>
        <v>0</v>
      </c>
      <c r="D822" s="64" t="s">
        <v>424</v>
      </c>
      <c r="E822" s="64">
        <f t="shared" si="15"/>
        <v>0</v>
      </c>
      <c r="F822" s="159" t="str">
        <f>'Wall Volumes'!$K$3</f>
        <v>No selection</v>
      </c>
      <c r="L822" t="str">
        <f>'Wall Volumes'!$K$3</f>
        <v>No selection</v>
      </c>
    </row>
    <row r="823" spans="1:12">
      <c r="A823" s="64" t="s">
        <v>1315</v>
      </c>
      <c r="B823" s="64">
        <f>_xlfn.XLOOKUP(D823,'Wall Volumes'!$P$8:$P$135,'Wall Volumes'!$K$8:$K$135)</f>
        <v>0</v>
      </c>
      <c r="D823" s="64" t="s">
        <v>425</v>
      </c>
      <c r="E823" s="64">
        <f t="shared" si="15"/>
        <v>0</v>
      </c>
      <c r="F823" s="159" t="str">
        <f>'Wall Volumes'!$K$3</f>
        <v>No selection</v>
      </c>
      <c r="L823" t="str">
        <f>'Wall Volumes'!$K$3</f>
        <v>No selection</v>
      </c>
    </row>
    <row r="824" spans="1:12">
      <c r="A824" s="64" t="s">
        <v>1315</v>
      </c>
      <c r="B824" s="64">
        <f>_xlfn.XLOOKUP(D824,'Wall Volumes'!$P$8:$P$135,'Wall Volumes'!$K$8:$K$135)</f>
        <v>0</v>
      </c>
      <c r="D824" s="64" t="s">
        <v>426</v>
      </c>
      <c r="E824" s="64">
        <f t="shared" si="15"/>
        <v>0</v>
      </c>
      <c r="F824" s="159" t="str">
        <f>'Wall Volumes'!$K$3</f>
        <v>No selection</v>
      </c>
      <c r="L824" t="str">
        <f>'Wall Volumes'!$K$3</f>
        <v>No selection</v>
      </c>
    </row>
    <row r="825" spans="1:12">
      <c r="A825" s="64" t="s">
        <v>1315</v>
      </c>
      <c r="B825" s="64">
        <f>_xlfn.XLOOKUP(D825,'Wall Volumes'!$P$8:$P$135,'Wall Volumes'!$K$8:$K$135)</f>
        <v>0</v>
      </c>
      <c r="D825" s="64" t="s">
        <v>427</v>
      </c>
      <c r="E825" s="64">
        <f t="shared" si="15"/>
        <v>0</v>
      </c>
      <c r="F825" s="159" t="str">
        <f>'Wall Volumes'!$K$3</f>
        <v>No selection</v>
      </c>
      <c r="L825" t="str">
        <f>'Wall Volumes'!$K$3</f>
        <v>No selection</v>
      </c>
    </row>
    <row r="826" spans="1:12">
      <c r="A826" s="64" t="s">
        <v>1315</v>
      </c>
      <c r="B826" s="64">
        <f>_xlfn.XLOOKUP(D826,'Wall Volumes'!$P$8:$P$135,'Wall Volumes'!$K$8:$K$135)</f>
        <v>0</v>
      </c>
      <c r="D826" s="64" t="s">
        <v>428</v>
      </c>
      <c r="E826" s="64">
        <f t="shared" si="15"/>
        <v>0</v>
      </c>
      <c r="F826" s="159" t="str">
        <f>'Wall Volumes'!$K$3</f>
        <v>No selection</v>
      </c>
      <c r="L826" t="str">
        <f>'Wall Volumes'!$K$3</f>
        <v>No selection</v>
      </c>
    </row>
    <row r="827" spans="1:12">
      <c r="A827" s="64" t="s">
        <v>1315</v>
      </c>
      <c r="B827" s="64">
        <f>_xlfn.XLOOKUP(D827,'Wall Volumes'!$P$8:$P$135,'Wall Volumes'!$K$8:$K$135)</f>
        <v>0</v>
      </c>
      <c r="D827" s="64" t="s">
        <v>429</v>
      </c>
      <c r="E827" s="64">
        <f t="shared" si="15"/>
        <v>0</v>
      </c>
      <c r="F827" s="159" t="str">
        <f>'Wall Volumes'!$K$3</f>
        <v>No selection</v>
      </c>
      <c r="L827" t="str">
        <f>'Wall Volumes'!$K$3</f>
        <v>No selection</v>
      </c>
    </row>
    <row r="828" spans="1:12">
      <c r="A828" s="64" t="s">
        <v>1315</v>
      </c>
      <c r="B828" s="64">
        <f>_xlfn.XLOOKUP(D828,'Wall Volumes'!$P$8:$P$135,'Wall Volumes'!$K$8:$K$135)</f>
        <v>0</v>
      </c>
      <c r="D828" s="64" t="s">
        <v>430</v>
      </c>
      <c r="E828" s="64">
        <f t="shared" si="15"/>
        <v>0</v>
      </c>
      <c r="F828" s="159" t="str">
        <f>'Wall Volumes'!$K$3</f>
        <v>No selection</v>
      </c>
      <c r="L828" t="str">
        <f>'Wall Volumes'!$K$3</f>
        <v>No selection</v>
      </c>
    </row>
    <row r="829" spans="1:12">
      <c r="A829" s="64" t="s">
        <v>1315</v>
      </c>
      <c r="B829" s="64">
        <f>_xlfn.XLOOKUP(D829,'Wall Volumes'!$P$8:$P$135,'Wall Volumes'!$K$8:$K$135)</f>
        <v>0</v>
      </c>
      <c r="D829" s="64" t="s">
        <v>431</v>
      </c>
      <c r="E829" s="64">
        <f t="shared" si="15"/>
        <v>0</v>
      </c>
      <c r="F829" s="159" t="str">
        <f>'Wall Volumes'!$K$3</f>
        <v>No selection</v>
      </c>
      <c r="L829" t="str">
        <f>'Wall Volumes'!$K$3</f>
        <v>No selection</v>
      </c>
    </row>
    <row r="830" spans="1:12">
      <c r="A830" s="64" t="s">
        <v>1315</v>
      </c>
      <c r="B830" s="64">
        <f>_xlfn.XLOOKUP(D830,'Wall Volumes'!$P$8:$P$135,'Wall Volumes'!$K$8:$K$135)</f>
        <v>0</v>
      </c>
      <c r="D830" s="64" t="s">
        <v>432</v>
      </c>
      <c r="E830" s="64">
        <f t="shared" si="15"/>
        <v>0</v>
      </c>
      <c r="F830" s="159" t="str">
        <f>'Wall Volumes'!$K$3</f>
        <v>No selection</v>
      </c>
      <c r="L830" t="str">
        <f>'Wall Volumes'!$K$3</f>
        <v>No selection</v>
      </c>
    </row>
    <row r="831" spans="1:12">
      <c r="A831" s="64" t="s">
        <v>1315</v>
      </c>
      <c r="B831" s="64">
        <f>_xlfn.XLOOKUP(D831,'Wall Volumes'!$P$8:$P$135,'Wall Volumes'!$K$8:$K$135)</f>
        <v>0</v>
      </c>
      <c r="D831" s="64" t="s">
        <v>433</v>
      </c>
      <c r="E831" s="64">
        <f t="shared" si="15"/>
        <v>0</v>
      </c>
      <c r="F831" s="159" t="str">
        <f>'Wall Volumes'!$K$3</f>
        <v>No selection</v>
      </c>
      <c r="L831" t="str">
        <f>'Wall Volumes'!$K$3</f>
        <v>No selection</v>
      </c>
    </row>
    <row r="832" spans="1:12">
      <c r="A832" s="64" t="s">
        <v>1315</v>
      </c>
      <c r="B832" s="64">
        <f>_xlfn.XLOOKUP(D832,'Wall Volumes'!$P$8:$P$135,'Wall Volumes'!$K$8:$K$135)</f>
        <v>0</v>
      </c>
      <c r="D832" s="64" t="s">
        <v>434</v>
      </c>
      <c r="E832" s="64">
        <f t="shared" si="15"/>
        <v>0</v>
      </c>
      <c r="F832" s="159" t="str">
        <f>'Wall Volumes'!$K$3</f>
        <v>No selection</v>
      </c>
      <c r="L832" t="str">
        <f>'Wall Volumes'!$K$3</f>
        <v>No selection</v>
      </c>
    </row>
    <row r="833" spans="1:12">
      <c r="A833" s="64" t="s">
        <v>1315</v>
      </c>
      <c r="B833" s="64">
        <f>_xlfn.XLOOKUP(D833,'Wall Volumes'!$P$8:$P$135,'Wall Volumes'!$K$8:$K$135)</f>
        <v>0</v>
      </c>
      <c r="D833" s="64" t="s">
        <v>435</v>
      </c>
      <c r="E833" s="64">
        <f t="shared" si="15"/>
        <v>0</v>
      </c>
      <c r="F833" s="159" t="str">
        <f>'Wall Volumes'!$K$3</f>
        <v>No selection</v>
      </c>
      <c r="L833" t="str">
        <f>'Wall Volumes'!$K$3</f>
        <v>No selection</v>
      </c>
    </row>
    <row r="834" spans="1:12">
      <c r="A834" s="64" t="s">
        <v>1315</v>
      </c>
      <c r="B834" s="64">
        <f>_xlfn.XLOOKUP(D834,'Wall Volumes'!$P$8:$P$135,'Wall Volumes'!$K$8:$K$135)</f>
        <v>0</v>
      </c>
      <c r="D834" s="64" t="s">
        <v>437</v>
      </c>
      <c r="E834" s="64">
        <f t="shared" si="15"/>
        <v>0</v>
      </c>
      <c r="F834" s="159" t="str">
        <f>'Wall Volumes'!$K$3</f>
        <v>No selection</v>
      </c>
      <c r="L834" t="str">
        <f>'Wall Volumes'!$K$3</f>
        <v>No selection</v>
      </c>
    </row>
    <row r="835" spans="1:12">
      <c r="A835" s="64" t="s">
        <v>1315</v>
      </c>
      <c r="B835" s="64">
        <f>_xlfn.XLOOKUP(D835,'Wall Volumes'!$P$8:$P$135,'Wall Volumes'!$K$8:$K$135)</f>
        <v>0</v>
      </c>
      <c r="D835" s="64" t="s">
        <v>439</v>
      </c>
      <c r="E835" s="64">
        <f t="shared" si="15"/>
        <v>0</v>
      </c>
      <c r="F835" s="159" t="str">
        <f>'Wall Volumes'!$K$3</f>
        <v>No selection</v>
      </c>
      <c r="L835" t="str">
        <f>'Wall Volumes'!$K$3</f>
        <v>No selection</v>
      </c>
    </row>
    <row r="836" spans="1:12">
      <c r="A836" s="64" t="s">
        <v>1315</v>
      </c>
      <c r="B836" s="64">
        <f>_xlfn.XLOOKUP(D836,'Wall Volumes'!$P$8:$P$135,'Wall Volumes'!$K$8:$K$135)</f>
        <v>0</v>
      </c>
      <c r="D836" s="64" t="s">
        <v>440</v>
      </c>
      <c r="E836" s="64">
        <f t="shared" si="15"/>
        <v>0</v>
      </c>
      <c r="F836" s="159" t="str">
        <f>'Wall Volumes'!$K$3</f>
        <v>No selection</v>
      </c>
      <c r="L836" t="str">
        <f>'Wall Volumes'!$K$3</f>
        <v>No selection</v>
      </c>
    </row>
    <row r="837" spans="1:12">
      <c r="A837" s="64" t="s">
        <v>1315</v>
      </c>
      <c r="B837" s="64">
        <f>_xlfn.XLOOKUP(D837,'Wall Volumes'!$P$8:$P$135,'Wall Volumes'!$K$8:$K$135)</f>
        <v>0</v>
      </c>
      <c r="D837" s="64" t="s">
        <v>441</v>
      </c>
      <c r="E837" s="64">
        <f t="shared" si="15"/>
        <v>0</v>
      </c>
      <c r="F837" s="159" t="str">
        <f>'Wall Volumes'!$K$3</f>
        <v>No selection</v>
      </c>
      <c r="L837" t="str">
        <f>'Wall Volumes'!$K$3</f>
        <v>No selection</v>
      </c>
    </row>
    <row r="838" spans="1:12">
      <c r="A838" s="64" t="s">
        <v>1315</v>
      </c>
      <c r="B838" s="64">
        <f>_xlfn.XLOOKUP(D838,'Wall Volumes'!$P$8:$P$135,'Wall Volumes'!$K$8:$K$135)</f>
        <v>0</v>
      </c>
      <c r="D838" s="64" t="s">
        <v>442</v>
      </c>
      <c r="E838" s="64">
        <f t="shared" si="15"/>
        <v>0</v>
      </c>
      <c r="F838" s="159" t="str">
        <f>'Wall Volumes'!$K$3</f>
        <v>No selection</v>
      </c>
      <c r="L838" t="str">
        <f>'Wall Volumes'!$K$3</f>
        <v>No selection</v>
      </c>
    </row>
    <row r="839" spans="1:12">
      <c r="A839" s="64" t="s">
        <v>1315</v>
      </c>
      <c r="B839" s="64">
        <f>_xlfn.XLOOKUP(D839,'Wall Volumes'!$P$8:$P$135,'Wall Volumes'!$K$8:$K$135)</f>
        <v>0</v>
      </c>
      <c r="D839" s="64" t="s">
        <v>443</v>
      </c>
      <c r="E839" s="64">
        <f t="shared" si="15"/>
        <v>0</v>
      </c>
      <c r="F839" s="159" t="str">
        <f>'Wall Volumes'!$K$3</f>
        <v>No selection</v>
      </c>
      <c r="L839" t="str">
        <f>'Wall Volumes'!$K$3</f>
        <v>No selection</v>
      </c>
    </row>
    <row r="840" spans="1:12">
      <c r="A840" s="64" t="s">
        <v>1315</v>
      </c>
      <c r="B840" s="64">
        <f>_xlfn.XLOOKUP(D840,'Wall Volumes'!$P$8:$P$135,'Wall Volumes'!$K$8:$K$135)</f>
        <v>0</v>
      </c>
      <c r="D840" s="64" t="s">
        <v>444</v>
      </c>
      <c r="E840" s="64">
        <f t="shared" si="15"/>
        <v>0</v>
      </c>
      <c r="F840" s="159" t="str">
        <f>'Wall Volumes'!$K$3</f>
        <v>No selection</v>
      </c>
      <c r="L840" t="str">
        <f>'Wall Volumes'!$K$3</f>
        <v>No selection</v>
      </c>
    </row>
    <row r="841" spans="1:12">
      <c r="A841" s="64" t="s">
        <v>1315</v>
      </c>
      <c r="B841" s="64">
        <f>_xlfn.XLOOKUP(D841,'Wall Volumes'!$P$8:$P$135,'Wall Volumes'!$K$8:$K$135)</f>
        <v>0</v>
      </c>
      <c r="D841" s="64" t="s">
        <v>445</v>
      </c>
      <c r="E841" s="64">
        <f t="shared" si="15"/>
        <v>0</v>
      </c>
      <c r="F841" s="159" t="str">
        <f>'Wall Volumes'!$K$3</f>
        <v>No selection</v>
      </c>
      <c r="L841" t="str">
        <f>'Wall Volumes'!$K$3</f>
        <v>No selection</v>
      </c>
    </row>
    <row r="842" spans="1:12">
      <c r="A842" s="64" t="s">
        <v>1315</v>
      </c>
      <c r="B842" s="64">
        <f>_xlfn.XLOOKUP(D842,'Wall Volumes'!$P$8:$P$135,'Wall Volumes'!$K$8:$K$135)</f>
        <v>0</v>
      </c>
      <c r="D842" s="64" t="s">
        <v>446</v>
      </c>
      <c r="E842" s="64">
        <f t="shared" si="15"/>
        <v>0</v>
      </c>
      <c r="F842" s="159" t="str">
        <f>'Wall Volumes'!$K$3</f>
        <v>No selection</v>
      </c>
      <c r="L842" t="str">
        <f>'Wall Volumes'!$K$3</f>
        <v>No selection</v>
      </c>
    </row>
    <row r="843" spans="1:12">
      <c r="A843" s="64" t="s">
        <v>1315</v>
      </c>
      <c r="B843" s="64">
        <f>_xlfn.XLOOKUP(D843,'Wall Volumes'!$P$8:$P$135,'Wall Volumes'!$K$8:$K$135)</f>
        <v>0</v>
      </c>
      <c r="D843" s="64" t="s">
        <v>447</v>
      </c>
      <c r="E843" s="64">
        <f t="shared" si="15"/>
        <v>0</v>
      </c>
      <c r="F843" s="159" t="str">
        <f>'Wall Volumes'!$K$3</f>
        <v>No selection</v>
      </c>
      <c r="L843" t="str">
        <f>'Wall Volumes'!$K$3</f>
        <v>No selection</v>
      </c>
    </row>
    <row r="844" spans="1:12">
      <c r="A844" s="64" t="s">
        <v>1315</v>
      </c>
      <c r="B844" s="64">
        <f>_xlfn.XLOOKUP(D844,'Wall Volumes'!$P$8:$P$135,'Wall Volumes'!$K$8:$K$135)</f>
        <v>0</v>
      </c>
      <c r="D844" s="64" t="s">
        <v>448</v>
      </c>
      <c r="E844" s="64">
        <f t="shared" si="15"/>
        <v>0</v>
      </c>
      <c r="F844" s="159" t="str">
        <f>'Wall Volumes'!$K$3</f>
        <v>No selection</v>
      </c>
      <c r="L844" t="str">
        <f>'Wall Volumes'!$K$3</f>
        <v>No selection</v>
      </c>
    </row>
    <row r="845" spans="1:12">
      <c r="A845" s="64" t="s">
        <v>1315</v>
      </c>
      <c r="B845" s="64">
        <f>_xlfn.XLOOKUP(D845,'Wall Volumes'!$P$8:$P$135,'Wall Volumes'!$K$8:$K$135)</f>
        <v>0</v>
      </c>
      <c r="D845" s="64" t="s">
        <v>449</v>
      </c>
      <c r="E845" s="64">
        <f t="shared" si="15"/>
        <v>0</v>
      </c>
      <c r="F845" s="159" t="str">
        <f>'Wall Volumes'!$K$3</f>
        <v>No selection</v>
      </c>
      <c r="L845" t="str">
        <f>'Wall Volumes'!$K$3</f>
        <v>No selection</v>
      </c>
    </row>
    <row r="846" spans="1:12">
      <c r="A846" s="64" t="s">
        <v>1315</v>
      </c>
      <c r="B846" s="64">
        <f>_xlfn.XLOOKUP(D846,'Wall Volumes'!$P$8:$P$135,'Wall Volumes'!$K$8:$K$135)</f>
        <v>0</v>
      </c>
      <c r="D846" s="64" t="s">
        <v>450</v>
      </c>
      <c r="E846" s="64">
        <f t="shared" si="15"/>
        <v>0</v>
      </c>
      <c r="F846" s="159" t="str">
        <f>'Wall Volumes'!$K$3</f>
        <v>No selection</v>
      </c>
      <c r="L846" t="str">
        <f>'Wall Volumes'!$K$3</f>
        <v>No selection</v>
      </c>
    </row>
    <row r="847" spans="1:12">
      <c r="A847" s="64" t="s">
        <v>1315</v>
      </c>
      <c r="B847" s="64">
        <f>_xlfn.XLOOKUP(D847,'Wall Volumes'!$P$8:$P$135,'Wall Volumes'!$K$8:$K$135)</f>
        <v>0</v>
      </c>
      <c r="D847" s="64" t="s">
        <v>453</v>
      </c>
      <c r="E847" s="64">
        <f t="shared" si="15"/>
        <v>0</v>
      </c>
      <c r="F847" s="159" t="str">
        <f>'Wall Volumes'!$K$3</f>
        <v>No selection</v>
      </c>
      <c r="L847" t="str">
        <f>'Wall Volumes'!$K$3</f>
        <v>No selection</v>
      </c>
    </row>
    <row r="848" spans="1:12">
      <c r="A848" s="64" t="s">
        <v>1315</v>
      </c>
      <c r="B848" s="64">
        <f>_xlfn.XLOOKUP(D848,'Wall Volumes'!$P$8:$P$135,'Wall Volumes'!$K$8:$K$135)</f>
        <v>0</v>
      </c>
      <c r="D848" s="64" t="s">
        <v>455</v>
      </c>
      <c r="E848" s="64">
        <f t="shared" si="15"/>
        <v>0</v>
      </c>
      <c r="F848" s="159" t="str">
        <f>'Wall Volumes'!$K$3</f>
        <v>No selection</v>
      </c>
      <c r="L848" t="str">
        <f>'Wall Volumes'!$K$3</f>
        <v>No selection</v>
      </c>
    </row>
    <row r="849" spans="1:12">
      <c r="A849" s="64" t="s">
        <v>1315</v>
      </c>
      <c r="B849" s="64">
        <f>_xlfn.XLOOKUP(D849,'Wall Volumes'!$P$8:$P$135,'Wall Volumes'!$K$8:$K$135)</f>
        <v>0</v>
      </c>
      <c r="D849" s="64" t="s">
        <v>457</v>
      </c>
      <c r="E849" s="64">
        <f t="shared" si="15"/>
        <v>0</v>
      </c>
      <c r="F849" s="159" t="str">
        <f>'Wall Volumes'!$K$3</f>
        <v>No selection</v>
      </c>
      <c r="L849" t="str">
        <f>'Wall Volumes'!$K$3</f>
        <v>No selection</v>
      </c>
    </row>
    <row r="850" spans="1:12">
      <c r="A850" s="64" t="s">
        <v>1315</v>
      </c>
      <c r="B850" s="64">
        <f>_xlfn.XLOOKUP(D850,'Wall Volumes'!$P$8:$P$135,'Wall Volumes'!$K$8:$K$135)</f>
        <v>0</v>
      </c>
      <c r="D850" s="64" t="s">
        <v>459</v>
      </c>
      <c r="E850" s="64">
        <f t="shared" si="15"/>
        <v>0</v>
      </c>
      <c r="F850" s="159" t="str">
        <f>'Wall Volumes'!$K$3</f>
        <v>No selection</v>
      </c>
      <c r="L850" t="str">
        <f>'Wall Volumes'!$K$3</f>
        <v>No selection</v>
      </c>
    </row>
    <row r="851" spans="1:12">
      <c r="A851" s="64" t="s">
        <v>1315</v>
      </c>
      <c r="B851" s="64">
        <f>_xlfn.XLOOKUP(D851,'Wall Volumes'!$P$8:$P$135,'Wall Volumes'!$K$8:$K$135)</f>
        <v>0</v>
      </c>
      <c r="D851" s="64" t="s">
        <v>461</v>
      </c>
      <c r="E851" s="64">
        <f t="shared" si="15"/>
        <v>0</v>
      </c>
      <c r="F851" s="159" t="str">
        <f>'Wall Volumes'!$K$3</f>
        <v>No selection</v>
      </c>
      <c r="L851" t="str">
        <f>'Wall Volumes'!$K$3</f>
        <v>No selection</v>
      </c>
    </row>
    <row r="852" spans="1:12">
      <c r="A852" s="64" t="s">
        <v>1315</v>
      </c>
      <c r="B852" s="64">
        <f>_xlfn.XLOOKUP(D852,'Wall Volumes'!$P$8:$P$135,'Wall Volumes'!$K$8:$K$135)</f>
        <v>0</v>
      </c>
      <c r="D852" s="64" t="s">
        <v>463</v>
      </c>
      <c r="E852" s="64">
        <f t="shared" si="15"/>
        <v>0</v>
      </c>
      <c r="F852" s="159" t="str">
        <f>'Wall Volumes'!$K$3</f>
        <v>No selection</v>
      </c>
      <c r="L852" t="str">
        <f>'Wall Volumes'!$K$3</f>
        <v>No selection</v>
      </c>
    </row>
    <row r="853" spans="1:12">
      <c r="A853" s="64" t="s">
        <v>1315</v>
      </c>
      <c r="B853" s="64">
        <f>_xlfn.XLOOKUP(D853,'Wall Volumes'!$P$8:$P$135,'Wall Volumes'!$K$8:$K$135)</f>
        <v>0</v>
      </c>
      <c r="D853" s="59" t="s">
        <v>457</v>
      </c>
      <c r="E853" s="64">
        <f t="shared" si="15"/>
        <v>0</v>
      </c>
      <c r="F853" s="159" t="str">
        <f>'Wall Volumes'!$K$3</f>
        <v>No selection</v>
      </c>
      <c r="L853" t="str">
        <f>'Wall Volumes'!$K$3</f>
        <v>No selection</v>
      </c>
    </row>
    <row r="854" spans="1:12">
      <c r="A854" s="64" t="s">
        <v>1315</v>
      </c>
      <c r="B854" s="64">
        <f>_xlfn.XLOOKUP(D854,'Wall Volumes'!$P$8:$P$135,'Wall Volumes'!$K$8:$K$135)</f>
        <v>0</v>
      </c>
      <c r="D854" s="64" t="s">
        <v>466</v>
      </c>
      <c r="E854" s="64">
        <f t="shared" si="15"/>
        <v>0</v>
      </c>
      <c r="F854" s="159" t="str">
        <f>'Wall Volumes'!$K$3</f>
        <v>No selection</v>
      </c>
      <c r="L854" t="str">
        <f>'Wall Volumes'!$K$3</f>
        <v>No selection</v>
      </c>
    </row>
    <row r="855" spans="1:12">
      <c r="A855" s="64" t="s">
        <v>1315</v>
      </c>
      <c r="B855" s="64">
        <f>_xlfn.XLOOKUP(D855,'Wall Volumes'!$P$8:$P$135,'Wall Volumes'!$K$8:$K$135)</f>
        <v>0</v>
      </c>
      <c r="D855" s="64" t="s">
        <v>468</v>
      </c>
      <c r="E855" s="64">
        <f t="shared" si="15"/>
        <v>0</v>
      </c>
      <c r="F855" s="159" t="str">
        <f>'Wall Volumes'!$K$3</f>
        <v>No selection</v>
      </c>
      <c r="L855" t="str">
        <f>'Wall Volumes'!$K$3</f>
        <v>No selection</v>
      </c>
    </row>
    <row r="856" spans="1:12">
      <c r="A856" s="64" t="s">
        <v>1315</v>
      </c>
      <c r="B856" s="64">
        <f>_xlfn.XLOOKUP(D856,'Wall Volumes'!$P$8:$P$135,'Wall Volumes'!$K$8:$K$135)</f>
        <v>0</v>
      </c>
      <c r="D856" s="64" t="s">
        <v>470</v>
      </c>
      <c r="E856" s="64">
        <f t="shared" si="15"/>
        <v>0</v>
      </c>
      <c r="F856" s="159" t="str">
        <f>'Wall Volumes'!$K$3</f>
        <v>No selection</v>
      </c>
      <c r="L856" t="str">
        <f>'Wall Volumes'!$K$3</f>
        <v>No selection</v>
      </c>
    </row>
    <row r="857" spans="1:12">
      <c r="A857" s="64" t="s">
        <v>1315</v>
      </c>
      <c r="B857" s="64">
        <f>_xlfn.XLOOKUP(D857,'Wall Volumes'!$P$8:$P$135,'Wall Volumes'!$K$8:$K$135)</f>
        <v>0</v>
      </c>
      <c r="D857" s="64" t="s">
        <v>472</v>
      </c>
      <c r="E857" s="64">
        <f t="shared" si="15"/>
        <v>0</v>
      </c>
      <c r="F857" s="159" t="str">
        <f>'Wall Volumes'!$K$3</f>
        <v>No selection</v>
      </c>
      <c r="L857" t="str">
        <f>'Wall Volumes'!$K$3</f>
        <v>No selection</v>
      </c>
    </row>
    <row r="858" spans="1:12">
      <c r="A858" s="64" t="s">
        <v>1315</v>
      </c>
      <c r="B858" s="64">
        <f>_xlfn.XLOOKUP(D858,'Wall Volumes'!$P$8:$P$135,'Wall Volumes'!$K$8:$K$135)</f>
        <v>0</v>
      </c>
      <c r="D858" s="64" t="s">
        <v>474</v>
      </c>
      <c r="E858" s="64">
        <f t="shared" si="15"/>
        <v>0</v>
      </c>
      <c r="F858" s="159" t="str">
        <f>'Wall Volumes'!$K$3</f>
        <v>No selection</v>
      </c>
      <c r="L858" t="str">
        <f>'Wall Volumes'!$K$3</f>
        <v>No selection</v>
      </c>
    </row>
    <row r="859" spans="1:12">
      <c r="A859" s="64" t="s">
        <v>1315</v>
      </c>
      <c r="B859" s="64">
        <f>_xlfn.XLOOKUP(D859,'Wall Volumes'!$P$8:$P$135,'Wall Volumes'!$K$8:$K$135)</f>
        <v>0</v>
      </c>
      <c r="D859" s="64" t="s">
        <v>476</v>
      </c>
      <c r="E859" s="64">
        <f t="shared" si="15"/>
        <v>0</v>
      </c>
      <c r="F859" s="159" t="str">
        <f>'Wall Volumes'!$K$3</f>
        <v>No selection</v>
      </c>
      <c r="L859" t="str">
        <f>'Wall Volumes'!$K$3</f>
        <v>No selection</v>
      </c>
    </row>
    <row r="860" spans="1:12">
      <c r="A860" s="64" t="s">
        <v>1315</v>
      </c>
      <c r="B860" s="64">
        <f>_xlfn.XLOOKUP(D860,'Wall Volumes'!$P$8:$P$135,'Wall Volumes'!$K$8:$K$135)</f>
        <v>0</v>
      </c>
      <c r="D860" s="64" t="s">
        <v>478</v>
      </c>
      <c r="E860" s="64">
        <f t="shared" ref="E860:E921" si="16">SUM(B860:C860)</f>
        <v>0</v>
      </c>
      <c r="F860" s="159" t="str">
        <f>'Wall Volumes'!$K$3</f>
        <v>No selection</v>
      </c>
      <c r="L860" t="str">
        <f>'Wall Volumes'!$K$3</f>
        <v>No selection</v>
      </c>
    </row>
    <row r="861" spans="1:12">
      <c r="A861" s="64" t="s">
        <v>1315</v>
      </c>
      <c r="B861" s="64">
        <f>_xlfn.XLOOKUP(D861,'Wall Volumes'!$P$8:$P$135,'Wall Volumes'!$K$8:$K$135)</f>
        <v>0</v>
      </c>
      <c r="D861" s="64" t="s">
        <v>481</v>
      </c>
      <c r="E861" s="64">
        <f t="shared" si="16"/>
        <v>0</v>
      </c>
      <c r="F861" s="159" t="str">
        <f>'Wall Volumes'!$K$3</f>
        <v>No selection</v>
      </c>
      <c r="L861" t="str">
        <f>'Wall Volumes'!$K$3</f>
        <v>No selection</v>
      </c>
    </row>
    <row r="862" spans="1:12">
      <c r="A862" s="64" t="s">
        <v>1315</v>
      </c>
      <c r="B862" s="64">
        <f>_xlfn.XLOOKUP(D862,'Wall Volumes'!$P$8:$P$135,'Wall Volumes'!$K$8:$K$135)</f>
        <v>0</v>
      </c>
      <c r="D862" s="64" t="s">
        <v>483</v>
      </c>
      <c r="E862" s="64">
        <f t="shared" si="16"/>
        <v>0</v>
      </c>
      <c r="F862" s="159" t="str">
        <f>'Wall Volumes'!$K$3</f>
        <v>No selection</v>
      </c>
      <c r="L862" t="str">
        <f>'Wall Volumes'!$K$3</f>
        <v>No selection</v>
      </c>
    </row>
    <row r="863" spans="1:12">
      <c r="A863" s="161" t="s">
        <v>1315</v>
      </c>
      <c r="B863" s="161">
        <f>_xlfn.XLOOKUP(D863,'Wall Volumes'!$P$8:$P$135,'Wall Volumes'!$L$8:$L$135)</f>
        <v>0</v>
      </c>
      <c r="C863" s="161"/>
      <c r="D863" s="161" t="s">
        <v>61</v>
      </c>
      <c r="E863" s="161">
        <f t="shared" si="16"/>
        <v>0</v>
      </c>
      <c r="F863" s="162" t="str">
        <f>'Wall Volumes'!$L$3</f>
        <v>No selection</v>
      </c>
      <c r="G863" s="163"/>
      <c r="I863" s="161"/>
      <c r="J863" s="161" t="s">
        <v>1316</v>
      </c>
      <c r="L863" t="str">
        <f>'Wall Volumes'!$L$3</f>
        <v>No selection</v>
      </c>
    </row>
    <row r="864" spans="1:12">
      <c r="A864" s="64" t="s">
        <v>1315</v>
      </c>
      <c r="B864" s="64">
        <f>_xlfn.XLOOKUP(D864,'Wall Volumes'!$P$8:$P$135,'Wall Volumes'!$L$8:$L$135)</f>
        <v>0</v>
      </c>
      <c r="D864" s="64" t="s">
        <v>66</v>
      </c>
      <c r="E864" s="64">
        <f t="shared" si="16"/>
        <v>0</v>
      </c>
      <c r="F864" s="159" t="str">
        <f>'Wall Volumes'!$L$3</f>
        <v>No selection</v>
      </c>
      <c r="L864" t="str">
        <f>'Wall Volumes'!$L$3</f>
        <v>No selection</v>
      </c>
    </row>
    <row r="865" spans="1:12">
      <c r="A865" s="64" t="s">
        <v>1315</v>
      </c>
      <c r="B865" s="64">
        <f>_xlfn.XLOOKUP(D865,'Wall Volumes'!$P$8:$P$135,'Wall Volumes'!$L$8:$L$135)</f>
        <v>0</v>
      </c>
      <c r="D865" s="64" t="s">
        <v>71</v>
      </c>
      <c r="E865" s="64">
        <f t="shared" si="16"/>
        <v>0</v>
      </c>
      <c r="F865" s="159" t="str">
        <f>'Wall Volumes'!$L$3</f>
        <v>No selection</v>
      </c>
      <c r="L865" t="str">
        <f>'Wall Volumes'!$L$3</f>
        <v>No selection</v>
      </c>
    </row>
    <row r="866" spans="1:12">
      <c r="A866" s="64" t="s">
        <v>1315</v>
      </c>
      <c r="B866" s="64">
        <f>_xlfn.XLOOKUP(D866,'Wall Volumes'!$P$8:$P$135,'Wall Volumes'!$L$8:$L$135)</f>
        <v>0</v>
      </c>
      <c r="D866" s="64" t="s">
        <v>76</v>
      </c>
      <c r="E866" s="64">
        <f t="shared" si="16"/>
        <v>0</v>
      </c>
      <c r="F866" s="159" t="str">
        <f>'Wall Volumes'!$L$3</f>
        <v>No selection</v>
      </c>
      <c r="L866" t="str">
        <f>'Wall Volumes'!$L$3</f>
        <v>No selection</v>
      </c>
    </row>
    <row r="867" spans="1:12">
      <c r="A867" s="64" t="s">
        <v>1315</v>
      </c>
      <c r="B867" s="64">
        <f>_xlfn.XLOOKUP(D867,'Wall Volumes'!$P$8:$P$135,'Wall Volumes'!$L$8:$L$135)</f>
        <v>0</v>
      </c>
      <c r="D867" s="64" t="s">
        <v>81</v>
      </c>
      <c r="E867" s="64">
        <f t="shared" si="16"/>
        <v>0</v>
      </c>
      <c r="F867" s="159" t="str">
        <f>'Wall Volumes'!$L$3</f>
        <v>No selection</v>
      </c>
      <c r="L867" t="str">
        <f>'Wall Volumes'!$L$3</f>
        <v>No selection</v>
      </c>
    </row>
    <row r="868" spans="1:12">
      <c r="A868" s="64" t="s">
        <v>1315</v>
      </c>
      <c r="B868" s="64">
        <f>_xlfn.XLOOKUP(D868,'Wall Volumes'!$P$8:$P$135,'Wall Volumes'!$L$8:$L$135)</f>
        <v>0</v>
      </c>
      <c r="D868" s="64" t="s">
        <v>86</v>
      </c>
      <c r="E868" s="64">
        <f t="shared" si="16"/>
        <v>0</v>
      </c>
      <c r="F868" s="159" t="str">
        <f>'Wall Volumes'!$L$3</f>
        <v>No selection</v>
      </c>
      <c r="L868" t="str">
        <f>'Wall Volumes'!$L$3</f>
        <v>No selection</v>
      </c>
    </row>
    <row r="869" spans="1:12">
      <c r="A869" s="64" t="s">
        <v>1315</v>
      </c>
      <c r="B869" s="64">
        <f>_xlfn.XLOOKUP(D869,'Wall Volumes'!$P$8:$P$135,'Wall Volumes'!$L$8:$L$135)</f>
        <v>0</v>
      </c>
      <c r="D869" s="64" t="s">
        <v>91</v>
      </c>
      <c r="E869" s="64">
        <f t="shared" si="16"/>
        <v>0</v>
      </c>
      <c r="F869" s="159" t="str">
        <f>'Wall Volumes'!$L$3</f>
        <v>No selection</v>
      </c>
      <c r="L869" t="str">
        <f>'Wall Volumes'!$L$3</f>
        <v>No selection</v>
      </c>
    </row>
    <row r="870" spans="1:12">
      <c r="A870" s="64" t="s">
        <v>1315</v>
      </c>
      <c r="B870" s="64">
        <f>_xlfn.XLOOKUP(D870,'Wall Volumes'!$P$8:$P$135,'Wall Volumes'!$L$8:$L$135)</f>
        <v>0</v>
      </c>
      <c r="D870" s="64" t="s">
        <v>96</v>
      </c>
      <c r="E870" s="64">
        <f t="shared" si="16"/>
        <v>0</v>
      </c>
      <c r="F870" s="159" t="str">
        <f>'Wall Volumes'!$L$3</f>
        <v>No selection</v>
      </c>
      <c r="L870" t="str">
        <f>'Wall Volumes'!$L$3</f>
        <v>No selection</v>
      </c>
    </row>
    <row r="871" spans="1:12">
      <c r="A871" s="64" t="s">
        <v>1315</v>
      </c>
      <c r="B871" s="64">
        <f>_xlfn.XLOOKUP(D871,'Wall Volumes'!$P$8:$P$135,'Wall Volumes'!$L$8:$L$135)</f>
        <v>0</v>
      </c>
      <c r="D871" s="64" t="s">
        <v>100</v>
      </c>
      <c r="E871" s="64">
        <f t="shared" si="16"/>
        <v>0</v>
      </c>
      <c r="F871" s="159" t="str">
        <f>'Wall Volumes'!$L$3</f>
        <v>No selection</v>
      </c>
      <c r="L871" t="str">
        <f>'Wall Volumes'!$L$3</f>
        <v>No selection</v>
      </c>
    </row>
    <row r="872" spans="1:12">
      <c r="A872" s="64" t="s">
        <v>1315</v>
      </c>
      <c r="B872" s="64">
        <f>_xlfn.XLOOKUP(D872,'Wall Volumes'!$P$8:$P$135,'Wall Volumes'!$L$8:$L$135)</f>
        <v>0</v>
      </c>
      <c r="D872" s="64" t="s">
        <v>105</v>
      </c>
      <c r="E872" s="64">
        <f t="shared" si="16"/>
        <v>0</v>
      </c>
      <c r="F872" s="159" t="str">
        <f>'Wall Volumes'!$L$3</f>
        <v>No selection</v>
      </c>
      <c r="L872" t="str">
        <f>'Wall Volumes'!$L$3</f>
        <v>No selection</v>
      </c>
    </row>
    <row r="873" spans="1:12">
      <c r="A873" s="64" t="s">
        <v>1315</v>
      </c>
      <c r="B873" s="64">
        <f>_xlfn.XLOOKUP(D873,'Wall Volumes'!$P$8:$P$135,'Wall Volumes'!$L$8:$L$135)</f>
        <v>0</v>
      </c>
      <c r="D873" s="64" t="s">
        <v>110</v>
      </c>
      <c r="E873" s="64">
        <f t="shared" si="16"/>
        <v>0</v>
      </c>
      <c r="F873" s="159" t="str">
        <f>'Wall Volumes'!$L$3</f>
        <v>No selection</v>
      </c>
      <c r="L873" t="str">
        <f>'Wall Volumes'!$L$3</f>
        <v>No selection</v>
      </c>
    </row>
    <row r="874" spans="1:12">
      <c r="A874" s="64" t="s">
        <v>1315</v>
      </c>
      <c r="B874" s="64">
        <f>_xlfn.XLOOKUP(D874,'Wall Volumes'!$P$8:$P$135,'Wall Volumes'!$L$8:$L$135)</f>
        <v>0</v>
      </c>
      <c r="D874" s="64" t="s">
        <v>115</v>
      </c>
      <c r="E874" s="64">
        <f t="shared" si="16"/>
        <v>0</v>
      </c>
      <c r="F874" s="159" t="str">
        <f>'Wall Volumes'!$L$3</f>
        <v>No selection</v>
      </c>
      <c r="L874" t="str">
        <f>'Wall Volumes'!$L$3</f>
        <v>No selection</v>
      </c>
    </row>
    <row r="875" spans="1:12">
      <c r="A875" s="64" t="s">
        <v>1315</v>
      </c>
      <c r="B875" s="64">
        <f>_xlfn.XLOOKUP(D875,'Wall Volumes'!$P$8:$P$135,'Wall Volumes'!$L$8:$L$135)</f>
        <v>0</v>
      </c>
      <c r="D875" s="64" t="s">
        <v>120</v>
      </c>
      <c r="E875" s="64">
        <f t="shared" si="16"/>
        <v>0</v>
      </c>
      <c r="F875" s="159" t="str">
        <f>'Wall Volumes'!$L$3</f>
        <v>No selection</v>
      </c>
      <c r="L875" t="str">
        <f>'Wall Volumes'!$L$3</f>
        <v>No selection</v>
      </c>
    </row>
    <row r="876" spans="1:12">
      <c r="A876" s="64" t="s">
        <v>1315</v>
      </c>
      <c r="B876" s="64">
        <f>_xlfn.XLOOKUP(D876,'Wall Volumes'!$P$8:$P$135,'Wall Volumes'!$L$8:$L$135)</f>
        <v>0</v>
      </c>
      <c r="D876" s="64" t="s">
        <v>125</v>
      </c>
      <c r="E876" s="64">
        <f t="shared" si="16"/>
        <v>0</v>
      </c>
      <c r="F876" s="159" t="str">
        <f>'Wall Volumes'!$L$3</f>
        <v>No selection</v>
      </c>
      <c r="L876" t="str">
        <f>'Wall Volumes'!$L$3</f>
        <v>No selection</v>
      </c>
    </row>
    <row r="877" spans="1:12">
      <c r="A877" s="64" t="s">
        <v>1315</v>
      </c>
      <c r="B877" s="64">
        <f>_xlfn.XLOOKUP(D877,'Wall Volumes'!$P$8:$P$135,'Wall Volumes'!$L$8:$L$135)</f>
        <v>0</v>
      </c>
      <c r="D877" s="64" t="s">
        <v>129</v>
      </c>
      <c r="E877" s="64">
        <f t="shared" si="16"/>
        <v>0</v>
      </c>
      <c r="F877" s="159" t="str">
        <f>'Wall Volumes'!$L$3</f>
        <v>No selection</v>
      </c>
      <c r="L877" t="str">
        <f>'Wall Volumes'!$L$3</f>
        <v>No selection</v>
      </c>
    </row>
    <row r="878" spans="1:12">
      <c r="A878" s="64" t="s">
        <v>1315</v>
      </c>
      <c r="B878" s="64">
        <f>_xlfn.XLOOKUP(D878,'Wall Volumes'!$P$8:$P$135,'Wall Volumes'!$L$8:$L$135)</f>
        <v>0</v>
      </c>
      <c r="D878" s="64" t="s">
        <v>134</v>
      </c>
      <c r="E878" s="64">
        <f t="shared" si="16"/>
        <v>0</v>
      </c>
      <c r="F878" s="159" t="str">
        <f>'Wall Volumes'!$L$3</f>
        <v>No selection</v>
      </c>
      <c r="L878" t="str">
        <f>'Wall Volumes'!$L$3</f>
        <v>No selection</v>
      </c>
    </row>
    <row r="879" spans="1:12">
      <c r="A879" s="64" t="s">
        <v>1315</v>
      </c>
      <c r="B879" s="64">
        <f>_xlfn.XLOOKUP(D879,'Wall Volumes'!$P$8:$P$135,'Wall Volumes'!$L$8:$L$135)</f>
        <v>0</v>
      </c>
      <c r="D879" s="64" t="s">
        <v>139</v>
      </c>
      <c r="E879" s="64">
        <f t="shared" si="16"/>
        <v>0</v>
      </c>
      <c r="F879" s="159" t="str">
        <f>'Wall Volumes'!$L$3</f>
        <v>No selection</v>
      </c>
      <c r="L879" t="str">
        <f>'Wall Volumes'!$L$3</f>
        <v>No selection</v>
      </c>
    </row>
    <row r="880" spans="1:12">
      <c r="A880" s="64" t="s">
        <v>1315</v>
      </c>
      <c r="B880" s="64">
        <f>_xlfn.XLOOKUP(D880,'Wall Volumes'!$P$8:$P$135,'Wall Volumes'!$L$8:$L$135)</f>
        <v>0</v>
      </c>
      <c r="D880" s="64" t="s">
        <v>144</v>
      </c>
      <c r="E880" s="64">
        <f t="shared" si="16"/>
        <v>0</v>
      </c>
      <c r="F880" s="159" t="str">
        <f>'Wall Volumes'!$L$3</f>
        <v>No selection</v>
      </c>
      <c r="L880" t="str">
        <f>'Wall Volumes'!$L$3</f>
        <v>No selection</v>
      </c>
    </row>
    <row r="881" spans="1:12">
      <c r="A881" s="64" t="s">
        <v>1315</v>
      </c>
      <c r="B881" s="64">
        <f>_xlfn.XLOOKUP(D881,'Wall Volumes'!$P$8:$P$135,'Wall Volumes'!$L$8:$L$135)</f>
        <v>0</v>
      </c>
      <c r="D881" s="64" t="s">
        <v>149</v>
      </c>
      <c r="E881" s="64">
        <f t="shared" si="16"/>
        <v>0</v>
      </c>
      <c r="F881" s="159" t="str">
        <f>'Wall Volumes'!$L$3</f>
        <v>No selection</v>
      </c>
      <c r="L881" t="str">
        <f>'Wall Volumes'!$L$3</f>
        <v>No selection</v>
      </c>
    </row>
    <row r="882" spans="1:12">
      <c r="A882" s="64" t="s">
        <v>1315</v>
      </c>
      <c r="B882" s="64">
        <f>_xlfn.XLOOKUP(D882,'Wall Volumes'!$P$8:$P$135,'Wall Volumes'!$L$8:$L$135)</f>
        <v>0</v>
      </c>
      <c r="D882" s="64" t="s">
        <v>154</v>
      </c>
      <c r="E882" s="64">
        <f t="shared" si="16"/>
        <v>0</v>
      </c>
      <c r="F882" s="159" t="str">
        <f>'Wall Volumes'!$L$3</f>
        <v>No selection</v>
      </c>
      <c r="L882" t="str">
        <f>'Wall Volumes'!$L$3</f>
        <v>No selection</v>
      </c>
    </row>
    <row r="883" spans="1:12">
      <c r="A883" s="64" t="s">
        <v>1315</v>
      </c>
      <c r="B883" s="64">
        <f>_xlfn.XLOOKUP(D883,'Wall Volumes'!$P$8:$P$135,'Wall Volumes'!$L$8:$L$135)</f>
        <v>0</v>
      </c>
      <c r="D883" s="64" t="s">
        <v>159</v>
      </c>
      <c r="E883" s="64">
        <f t="shared" si="16"/>
        <v>0</v>
      </c>
      <c r="F883" s="159" t="str">
        <f>'Wall Volumes'!$L$3</f>
        <v>No selection</v>
      </c>
      <c r="L883" t="str">
        <f>'Wall Volumes'!$L$3</f>
        <v>No selection</v>
      </c>
    </row>
    <row r="884" spans="1:12">
      <c r="A884" s="64" t="s">
        <v>1315</v>
      </c>
      <c r="B884" s="64">
        <f>_xlfn.XLOOKUP(D884,'Wall Volumes'!$P$8:$P$135,'Wall Volumes'!$L$8:$L$135)</f>
        <v>0</v>
      </c>
      <c r="D884" s="64" t="s">
        <v>164</v>
      </c>
      <c r="E884" s="64">
        <f t="shared" si="16"/>
        <v>0</v>
      </c>
      <c r="F884" s="159" t="str">
        <f>'Wall Volumes'!$L$3</f>
        <v>No selection</v>
      </c>
      <c r="L884" t="str">
        <f>'Wall Volumes'!$L$3</f>
        <v>No selection</v>
      </c>
    </row>
    <row r="885" spans="1:12">
      <c r="A885" s="64" t="s">
        <v>1315</v>
      </c>
      <c r="B885" s="64">
        <f>_xlfn.XLOOKUP(D885,'Wall Volumes'!$P$8:$P$135,'Wall Volumes'!$L$8:$L$135)</f>
        <v>0</v>
      </c>
      <c r="D885" s="64" t="s">
        <v>168</v>
      </c>
      <c r="E885" s="64">
        <f t="shared" si="16"/>
        <v>0</v>
      </c>
      <c r="F885" s="159" t="str">
        <f>'Wall Volumes'!$L$3</f>
        <v>No selection</v>
      </c>
      <c r="L885" t="str">
        <f>'Wall Volumes'!$L$3</f>
        <v>No selection</v>
      </c>
    </row>
    <row r="886" spans="1:12">
      <c r="A886" s="64" t="s">
        <v>1315</v>
      </c>
      <c r="B886" s="64">
        <f>_xlfn.XLOOKUP(D886,'Wall Volumes'!$P$8:$P$135,'Wall Volumes'!$L$8:$L$135)</f>
        <v>0</v>
      </c>
      <c r="D886" s="64" t="s">
        <v>173</v>
      </c>
      <c r="E886" s="64">
        <f t="shared" si="16"/>
        <v>0</v>
      </c>
      <c r="F886" s="159" t="str">
        <f>'Wall Volumes'!$L$3</f>
        <v>No selection</v>
      </c>
      <c r="L886" t="str">
        <f>'Wall Volumes'!$L$3</f>
        <v>No selection</v>
      </c>
    </row>
    <row r="887" spans="1:12">
      <c r="A887" s="64" t="s">
        <v>1315</v>
      </c>
      <c r="B887" s="64">
        <f>_xlfn.XLOOKUP(D887,'Wall Volumes'!$P$8:$P$135,'Wall Volumes'!$L$8:$L$135)</f>
        <v>0</v>
      </c>
      <c r="D887" s="64" t="s">
        <v>178</v>
      </c>
      <c r="E887" s="64">
        <f t="shared" si="16"/>
        <v>0</v>
      </c>
      <c r="F887" s="159" t="str">
        <f>'Wall Volumes'!$L$3</f>
        <v>No selection</v>
      </c>
      <c r="L887" t="str">
        <f>'Wall Volumes'!$L$3</f>
        <v>No selection</v>
      </c>
    </row>
    <row r="888" spans="1:12">
      <c r="A888" s="64" t="s">
        <v>1315</v>
      </c>
      <c r="B888" s="64">
        <f>_xlfn.XLOOKUP(D888,'Wall Volumes'!$P$8:$P$135,'Wall Volumes'!$L$8:$L$135)</f>
        <v>0</v>
      </c>
      <c r="D888" s="64" t="s">
        <v>183</v>
      </c>
      <c r="E888" s="64">
        <f t="shared" si="16"/>
        <v>0</v>
      </c>
      <c r="F888" s="159" t="str">
        <f>'Wall Volumes'!$L$3</f>
        <v>No selection</v>
      </c>
      <c r="L888" t="str">
        <f>'Wall Volumes'!$L$3</f>
        <v>No selection</v>
      </c>
    </row>
    <row r="889" spans="1:12">
      <c r="A889" s="64" t="s">
        <v>1315</v>
      </c>
      <c r="B889" s="64">
        <f>_xlfn.XLOOKUP(D889,'Wall Volumes'!$P$8:$P$135,'Wall Volumes'!$L$8:$L$135)</f>
        <v>0</v>
      </c>
      <c r="D889" s="64" t="s">
        <v>188</v>
      </c>
      <c r="E889" s="64">
        <f t="shared" si="16"/>
        <v>0</v>
      </c>
      <c r="F889" s="159" t="str">
        <f>'Wall Volumes'!$L$3</f>
        <v>No selection</v>
      </c>
      <c r="L889" t="str">
        <f>'Wall Volumes'!$L$3</f>
        <v>No selection</v>
      </c>
    </row>
    <row r="890" spans="1:12">
      <c r="A890" s="64" t="s">
        <v>1315</v>
      </c>
      <c r="B890" s="64">
        <f>_xlfn.XLOOKUP(D890,'Wall Volumes'!$P$8:$P$135,'Wall Volumes'!$L$8:$L$135)</f>
        <v>0</v>
      </c>
      <c r="D890" s="64" t="s">
        <v>193</v>
      </c>
      <c r="E890" s="64">
        <f t="shared" si="16"/>
        <v>0</v>
      </c>
      <c r="F890" s="159" t="str">
        <f>'Wall Volumes'!$L$3</f>
        <v>No selection</v>
      </c>
      <c r="L890" t="str">
        <f>'Wall Volumes'!$L$3</f>
        <v>No selection</v>
      </c>
    </row>
    <row r="891" spans="1:12">
      <c r="A891" s="64" t="s">
        <v>1315</v>
      </c>
      <c r="B891" s="64">
        <f>_xlfn.XLOOKUP(D891,'Wall Volumes'!$P$8:$P$135,'Wall Volumes'!$L$8:$L$135)</f>
        <v>0</v>
      </c>
      <c r="D891" s="64" t="s">
        <v>198</v>
      </c>
      <c r="E891" s="64">
        <f t="shared" si="16"/>
        <v>0</v>
      </c>
      <c r="F891" s="159" t="str">
        <f>'Wall Volumes'!$L$3</f>
        <v>No selection</v>
      </c>
      <c r="L891" t="str">
        <f>'Wall Volumes'!$L$3</f>
        <v>No selection</v>
      </c>
    </row>
    <row r="892" spans="1:12">
      <c r="A892" s="64" t="s">
        <v>1315</v>
      </c>
      <c r="B892" s="64">
        <f>_xlfn.XLOOKUP(D892,'Wall Volumes'!$P$8:$P$135,'Wall Volumes'!$L$8:$L$135)</f>
        <v>0</v>
      </c>
      <c r="D892" s="64" t="s">
        <v>203</v>
      </c>
      <c r="E892" s="64">
        <f t="shared" si="16"/>
        <v>0</v>
      </c>
      <c r="F892" s="159" t="str">
        <f>'Wall Volumes'!$L$3</f>
        <v>No selection</v>
      </c>
      <c r="L892" t="str">
        <f>'Wall Volumes'!$L$3</f>
        <v>No selection</v>
      </c>
    </row>
    <row r="893" spans="1:12">
      <c r="A893" s="64" t="s">
        <v>1315</v>
      </c>
      <c r="B893" s="64">
        <f>_xlfn.XLOOKUP(D893,'Wall Volumes'!$P$8:$P$135,'Wall Volumes'!$L$8:$L$135)</f>
        <v>0</v>
      </c>
      <c r="D893" s="64" t="s">
        <v>208</v>
      </c>
      <c r="E893" s="64">
        <f t="shared" si="16"/>
        <v>0</v>
      </c>
      <c r="F893" s="159" t="str">
        <f>'Wall Volumes'!$L$3</f>
        <v>No selection</v>
      </c>
      <c r="L893" t="str">
        <f>'Wall Volumes'!$L$3</f>
        <v>No selection</v>
      </c>
    </row>
    <row r="894" spans="1:12">
      <c r="A894" s="64" t="s">
        <v>1315</v>
      </c>
      <c r="B894" s="64">
        <f>_xlfn.XLOOKUP(D894,'Wall Volumes'!$P$8:$P$135,'Wall Volumes'!$L$8:$L$135)</f>
        <v>0</v>
      </c>
      <c r="D894" s="64" t="s">
        <v>213</v>
      </c>
      <c r="E894" s="64">
        <f t="shared" si="16"/>
        <v>0</v>
      </c>
      <c r="F894" s="159" t="str">
        <f>'Wall Volumes'!$L$3</f>
        <v>No selection</v>
      </c>
      <c r="L894" t="str">
        <f>'Wall Volumes'!$L$3</f>
        <v>No selection</v>
      </c>
    </row>
    <row r="895" spans="1:12">
      <c r="A895" s="64" t="s">
        <v>1315</v>
      </c>
      <c r="B895" s="64">
        <f>_xlfn.XLOOKUP(D895,'Wall Volumes'!$P$8:$P$135,'Wall Volumes'!$L$8:$L$135)</f>
        <v>0</v>
      </c>
      <c r="D895" s="64" t="s">
        <v>218</v>
      </c>
      <c r="E895" s="64">
        <f t="shared" si="16"/>
        <v>0</v>
      </c>
      <c r="F895" s="159" t="str">
        <f>'Wall Volumes'!$L$3</f>
        <v>No selection</v>
      </c>
      <c r="L895" t="str">
        <f>'Wall Volumes'!$L$3</f>
        <v>No selection</v>
      </c>
    </row>
    <row r="896" spans="1:12">
      <c r="A896" s="64" t="s">
        <v>1315</v>
      </c>
      <c r="B896" s="64">
        <f>_xlfn.XLOOKUP(D896,'Wall Volumes'!$P$8:$P$135,'Wall Volumes'!$L$8:$L$135)</f>
        <v>0</v>
      </c>
      <c r="D896" s="64" t="s">
        <v>223</v>
      </c>
      <c r="E896" s="64">
        <f t="shared" si="16"/>
        <v>0</v>
      </c>
      <c r="F896" s="159" t="str">
        <f>'Wall Volumes'!$L$3</f>
        <v>No selection</v>
      </c>
      <c r="L896" t="str">
        <f>'Wall Volumes'!$L$3</f>
        <v>No selection</v>
      </c>
    </row>
    <row r="897" spans="1:12">
      <c r="A897" s="64" t="s">
        <v>1315</v>
      </c>
      <c r="B897" s="64">
        <f>_xlfn.XLOOKUP(D897,'Wall Volumes'!$P$8:$P$135,'Wall Volumes'!$L$8:$L$135)</f>
        <v>0</v>
      </c>
      <c r="D897" s="64" t="s">
        <v>228</v>
      </c>
      <c r="E897" s="64">
        <f t="shared" si="16"/>
        <v>0</v>
      </c>
      <c r="F897" s="159" t="str">
        <f>'Wall Volumes'!$L$3</f>
        <v>No selection</v>
      </c>
      <c r="L897" t="str">
        <f>'Wall Volumes'!$L$3</f>
        <v>No selection</v>
      </c>
    </row>
    <row r="898" spans="1:12">
      <c r="A898" s="64" t="s">
        <v>1315</v>
      </c>
      <c r="B898" s="64">
        <f>_xlfn.XLOOKUP(D898,'Wall Volumes'!$P$8:$P$135,'Wall Volumes'!$L$8:$L$135)</f>
        <v>0</v>
      </c>
      <c r="D898" s="64" t="s">
        <v>233</v>
      </c>
      <c r="E898" s="64">
        <f t="shared" si="16"/>
        <v>0</v>
      </c>
      <c r="F898" s="159" t="str">
        <f>'Wall Volumes'!$L$3</f>
        <v>No selection</v>
      </c>
      <c r="L898" t="str">
        <f>'Wall Volumes'!$L$3</f>
        <v>No selection</v>
      </c>
    </row>
    <row r="899" spans="1:12">
      <c r="A899" s="64" t="s">
        <v>1315</v>
      </c>
      <c r="B899" s="64">
        <f>_xlfn.XLOOKUP(D899,'Wall Volumes'!$P$8:$P$135,'Wall Volumes'!$L$8:$L$135)</f>
        <v>0</v>
      </c>
      <c r="D899" s="64" t="s">
        <v>238</v>
      </c>
      <c r="E899" s="64">
        <f t="shared" si="16"/>
        <v>0</v>
      </c>
      <c r="F899" s="159" t="str">
        <f>'Wall Volumes'!$L$3</f>
        <v>No selection</v>
      </c>
      <c r="L899" t="str">
        <f>'Wall Volumes'!$L$3</f>
        <v>No selection</v>
      </c>
    </row>
    <row r="900" spans="1:12">
      <c r="A900" s="64" t="s">
        <v>1315</v>
      </c>
      <c r="B900" s="64">
        <f>_xlfn.XLOOKUP(D900,'Wall Volumes'!$P$8:$P$135,'Wall Volumes'!$L$8:$L$135)</f>
        <v>0</v>
      </c>
      <c r="D900" s="64" t="s">
        <v>243</v>
      </c>
      <c r="E900" s="64">
        <f t="shared" si="16"/>
        <v>0</v>
      </c>
      <c r="F900" s="159" t="str">
        <f>'Wall Volumes'!$L$3</f>
        <v>No selection</v>
      </c>
      <c r="L900" t="str">
        <f>'Wall Volumes'!$L$3</f>
        <v>No selection</v>
      </c>
    </row>
    <row r="901" spans="1:12">
      <c r="A901" s="64" t="s">
        <v>1315</v>
      </c>
      <c r="B901" s="64">
        <f>_xlfn.XLOOKUP(D901,'Wall Volumes'!$P$8:$P$135,'Wall Volumes'!$L$8:$L$135)</f>
        <v>0</v>
      </c>
      <c r="D901" s="64" t="s">
        <v>248</v>
      </c>
      <c r="E901" s="64">
        <f t="shared" si="16"/>
        <v>0</v>
      </c>
      <c r="F901" s="159" t="str">
        <f>'Wall Volumes'!$L$3</f>
        <v>No selection</v>
      </c>
      <c r="L901" t="str">
        <f>'Wall Volumes'!$L$3</f>
        <v>No selection</v>
      </c>
    </row>
    <row r="902" spans="1:12">
      <c r="A902" s="64" t="s">
        <v>1315</v>
      </c>
      <c r="B902" s="64">
        <f>_xlfn.XLOOKUP(D902,'Wall Volumes'!$P$8:$P$135,'Wall Volumes'!$L$8:$L$135)</f>
        <v>0</v>
      </c>
      <c r="D902" s="64" t="s">
        <v>253</v>
      </c>
      <c r="E902" s="64">
        <f t="shared" si="16"/>
        <v>0</v>
      </c>
      <c r="F902" s="159" t="str">
        <f>'Wall Volumes'!$L$3</f>
        <v>No selection</v>
      </c>
      <c r="L902" t="str">
        <f>'Wall Volumes'!$L$3</f>
        <v>No selection</v>
      </c>
    </row>
    <row r="903" spans="1:12">
      <c r="A903" s="64" t="s">
        <v>1315</v>
      </c>
      <c r="B903" s="64">
        <f>_xlfn.XLOOKUP(D903,'Wall Volumes'!$P$8:$P$135,'Wall Volumes'!$L$8:$L$135)</f>
        <v>0</v>
      </c>
      <c r="D903" s="64" t="s">
        <v>258</v>
      </c>
      <c r="E903" s="64">
        <f t="shared" si="16"/>
        <v>0</v>
      </c>
      <c r="F903" s="159" t="str">
        <f>'Wall Volumes'!$L$3</f>
        <v>No selection</v>
      </c>
      <c r="L903" t="str">
        <f>'Wall Volumes'!$L$3</f>
        <v>No selection</v>
      </c>
    </row>
    <row r="904" spans="1:12">
      <c r="A904" s="64" t="s">
        <v>1315</v>
      </c>
      <c r="B904" s="64">
        <f>_xlfn.XLOOKUP(D904,'Wall Volumes'!$P$8:$P$135,'Wall Volumes'!$L$8:$L$135)</f>
        <v>0</v>
      </c>
      <c r="D904" s="64" t="s">
        <v>263</v>
      </c>
      <c r="E904" s="64">
        <f t="shared" si="16"/>
        <v>0</v>
      </c>
      <c r="F904" s="159" t="str">
        <f>'Wall Volumes'!$L$3</f>
        <v>No selection</v>
      </c>
      <c r="L904" t="str">
        <f>'Wall Volumes'!$L$3</f>
        <v>No selection</v>
      </c>
    </row>
    <row r="905" spans="1:12">
      <c r="A905" s="64" t="s">
        <v>1315</v>
      </c>
      <c r="B905" s="64">
        <f>_xlfn.XLOOKUP(D905,'Wall Volumes'!$P$8:$P$135,'Wall Volumes'!$L$8:$L$135)</f>
        <v>0</v>
      </c>
      <c r="D905" s="64" t="s">
        <v>268</v>
      </c>
      <c r="E905" s="64">
        <f t="shared" si="16"/>
        <v>0</v>
      </c>
      <c r="F905" s="159" t="str">
        <f>'Wall Volumes'!$L$3</f>
        <v>No selection</v>
      </c>
      <c r="L905" t="str">
        <f>'Wall Volumes'!$L$3</f>
        <v>No selection</v>
      </c>
    </row>
    <row r="906" spans="1:12">
      <c r="A906" s="64" t="s">
        <v>1315</v>
      </c>
      <c r="B906" s="64">
        <f>_xlfn.XLOOKUP(D906,'Wall Volumes'!$P$8:$P$135,'Wall Volumes'!$L$8:$L$135)</f>
        <v>0</v>
      </c>
      <c r="D906" s="64" t="s">
        <v>273</v>
      </c>
      <c r="E906" s="64">
        <f t="shared" si="16"/>
        <v>0</v>
      </c>
      <c r="F906" s="159" t="str">
        <f>'Wall Volumes'!$L$3</f>
        <v>No selection</v>
      </c>
      <c r="L906" t="str">
        <f>'Wall Volumes'!$L$3</f>
        <v>No selection</v>
      </c>
    </row>
    <row r="907" spans="1:12">
      <c r="A907" s="64" t="s">
        <v>1315</v>
      </c>
      <c r="B907" s="64">
        <f>_xlfn.XLOOKUP(D907,'Wall Volumes'!$P$8:$P$135,'Wall Volumes'!$L$8:$L$135)</f>
        <v>0</v>
      </c>
      <c r="D907" s="64" t="s">
        <v>278</v>
      </c>
      <c r="E907" s="64">
        <f t="shared" si="16"/>
        <v>0</v>
      </c>
      <c r="F907" s="159" t="str">
        <f>'Wall Volumes'!$L$3</f>
        <v>No selection</v>
      </c>
      <c r="L907" t="str">
        <f>'Wall Volumes'!$L$3</f>
        <v>No selection</v>
      </c>
    </row>
    <row r="908" spans="1:12">
      <c r="A908" s="64" t="s">
        <v>1315</v>
      </c>
      <c r="B908" s="64">
        <f>_xlfn.XLOOKUP(D908,'Wall Volumes'!$P$8:$P$135,'Wall Volumes'!$L$8:$L$135)</f>
        <v>0</v>
      </c>
      <c r="D908" s="64" t="s">
        <v>283</v>
      </c>
      <c r="E908" s="64">
        <f t="shared" si="16"/>
        <v>0</v>
      </c>
      <c r="F908" s="159" t="str">
        <f>'Wall Volumes'!$L$3</f>
        <v>No selection</v>
      </c>
      <c r="L908" t="str">
        <f>'Wall Volumes'!$L$3</f>
        <v>No selection</v>
      </c>
    </row>
    <row r="909" spans="1:12">
      <c r="A909" s="64" t="s">
        <v>1315</v>
      </c>
      <c r="B909" s="64">
        <f>_xlfn.XLOOKUP(D909,'Wall Volumes'!$P$8:$P$135,'Wall Volumes'!$L$8:$L$135)</f>
        <v>0</v>
      </c>
      <c r="D909" s="64" t="s">
        <v>288</v>
      </c>
      <c r="E909" s="64">
        <f t="shared" si="16"/>
        <v>0</v>
      </c>
      <c r="F909" s="159" t="str">
        <f>'Wall Volumes'!$L$3</f>
        <v>No selection</v>
      </c>
      <c r="L909" t="str">
        <f>'Wall Volumes'!$L$3</f>
        <v>No selection</v>
      </c>
    </row>
    <row r="910" spans="1:12">
      <c r="A910" s="64" t="s">
        <v>1315</v>
      </c>
      <c r="B910" s="64">
        <f>_xlfn.XLOOKUP(D910,'Wall Volumes'!$P$8:$P$135,'Wall Volumes'!$L$8:$L$135)</f>
        <v>0</v>
      </c>
      <c r="D910" s="64" t="s">
        <v>293</v>
      </c>
      <c r="E910" s="64">
        <f t="shared" si="16"/>
        <v>0</v>
      </c>
      <c r="F910" s="159" t="str">
        <f>'Wall Volumes'!$L$3</f>
        <v>No selection</v>
      </c>
      <c r="L910" t="str">
        <f>'Wall Volumes'!$L$3</f>
        <v>No selection</v>
      </c>
    </row>
    <row r="911" spans="1:12">
      <c r="A911" s="64" t="s">
        <v>1315</v>
      </c>
      <c r="B911" s="64">
        <f>_xlfn.XLOOKUP(D911,'Wall Volumes'!$P$8:$P$135,'Wall Volumes'!$L$8:$L$135)</f>
        <v>0</v>
      </c>
      <c r="D911" s="64" t="s">
        <v>298</v>
      </c>
      <c r="E911" s="64">
        <f t="shared" si="16"/>
        <v>0</v>
      </c>
      <c r="F911" s="159" t="str">
        <f>'Wall Volumes'!$L$3</f>
        <v>No selection</v>
      </c>
      <c r="L911" t="str">
        <f>'Wall Volumes'!$L$3</f>
        <v>No selection</v>
      </c>
    </row>
    <row r="912" spans="1:12">
      <c r="A912" s="64" t="s">
        <v>1315</v>
      </c>
      <c r="B912" s="64">
        <f>_xlfn.XLOOKUP(D912,'Wall Volumes'!$P$8:$P$135,'Wall Volumes'!$L$8:$L$135)</f>
        <v>0</v>
      </c>
      <c r="D912" s="64" t="s">
        <v>303</v>
      </c>
      <c r="E912" s="64">
        <f t="shared" si="16"/>
        <v>0</v>
      </c>
      <c r="F912" s="159" t="str">
        <f>'Wall Volumes'!$L$3</f>
        <v>No selection</v>
      </c>
      <c r="L912" t="str">
        <f>'Wall Volumes'!$L$3</f>
        <v>No selection</v>
      </c>
    </row>
    <row r="913" spans="1:12">
      <c r="A913" s="64" t="s">
        <v>1315</v>
      </c>
      <c r="B913" s="64">
        <f>_xlfn.XLOOKUP(D913,'Wall Volumes'!$P$8:$P$135,'Wall Volumes'!$L$8:$L$135)</f>
        <v>0</v>
      </c>
      <c r="D913" s="64" t="s">
        <v>308</v>
      </c>
      <c r="E913" s="64">
        <f t="shared" si="16"/>
        <v>0</v>
      </c>
      <c r="F913" s="159" t="str">
        <f>'Wall Volumes'!$L$3</f>
        <v>No selection</v>
      </c>
      <c r="L913" t="str">
        <f>'Wall Volumes'!$L$3</f>
        <v>No selection</v>
      </c>
    </row>
    <row r="914" spans="1:12">
      <c r="A914" s="64" t="s">
        <v>1315</v>
      </c>
      <c r="B914" s="64">
        <f>_xlfn.XLOOKUP(D914,'Wall Volumes'!$P$8:$P$135,'Wall Volumes'!$L$8:$L$135)</f>
        <v>0</v>
      </c>
      <c r="D914" s="64" t="s">
        <v>313</v>
      </c>
      <c r="E914" s="64">
        <f t="shared" si="16"/>
        <v>0</v>
      </c>
      <c r="F914" s="159" t="str">
        <f>'Wall Volumes'!$L$3</f>
        <v>No selection</v>
      </c>
      <c r="L914" t="str">
        <f>'Wall Volumes'!$L$3</f>
        <v>No selection</v>
      </c>
    </row>
    <row r="915" spans="1:12">
      <c r="A915" s="64" t="s">
        <v>1315</v>
      </c>
      <c r="B915" s="64">
        <f>_xlfn.XLOOKUP(D915,'Wall Volumes'!$P$8:$P$135,'Wall Volumes'!$L$8:$L$135)</f>
        <v>0</v>
      </c>
      <c r="D915" s="64" t="s">
        <v>318</v>
      </c>
      <c r="E915" s="64">
        <f t="shared" si="16"/>
        <v>0</v>
      </c>
      <c r="F915" s="159" t="str">
        <f>'Wall Volumes'!$L$3</f>
        <v>No selection</v>
      </c>
      <c r="L915" t="str">
        <f>'Wall Volumes'!$L$3</f>
        <v>No selection</v>
      </c>
    </row>
    <row r="916" spans="1:12">
      <c r="A916" s="64" t="s">
        <v>1315</v>
      </c>
      <c r="B916" s="64">
        <f>_xlfn.XLOOKUP(D916,'Wall Volumes'!$P$8:$P$135,'Wall Volumes'!$L$8:$L$135)</f>
        <v>0</v>
      </c>
      <c r="D916" s="64" t="s">
        <v>323</v>
      </c>
      <c r="E916" s="64">
        <f t="shared" si="16"/>
        <v>0</v>
      </c>
      <c r="F916" s="159" t="str">
        <f>'Wall Volumes'!$L$3</f>
        <v>No selection</v>
      </c>
      <c r="L916" t="str">
        <f>'Wall Volumes'!$L$3</f>
        <v>No selection</v>
      </c>
    </row>
    <row r="917" spans="1:12">
      <c r="A917" s="64" t="s">
        <v>1315</v>
      </c>
      <c r="B917" s="64">
        <f>_xlfn.XLOOKUP(D917,'Wall Volumes'!$P$8:$P$135,'Wall Volumes'!$L$8:$L$135)</f>
        <v>0</v>
      </c>
      <c r="D917" s="64" t="s">
        <v>328</v>
      </c>
      <c r="E917" s="64">
        <f t="shared" si="16"/>
        <v>0</v>
      </c>
      <c r="F917" s="159" t="str">
        <f>'Wall Volumes'!$L$3</f>
        <v>No selection</v>
      </c>
      <c r="L917" t="str">
        <f>'Wall Volumes'!$L$3</f>
        <v>No selection</v>
      </c>
    </row>
    <row r="918" spans="1:12">
      <c r="A918" s="64" t="s">
        <v>1315</v>
      </c>
      <c r="B918" s="64">
        <f>_xlfn.XLOOKUP(D918,'Wall Volumes'!$P$8:$P$135,'Wall Volumes'!$L$8:$L$135)</f>
        <v>0</v>
      </c>
      <c r="D918" s="64" t="s">
        <v>333</v>
      </c>
      <c r="E918" s="64">
        <f t="shared" si="16"/>
        <v>0</v>
      </c>
      <c r="F918" s="159" t="str">
        <f>'Wall Volumes'!$L$3</f>
        <v>No selection</v>
      </c>
      <c r="L918" t="str">
        <f>'Wall Volumes'!$L$3</f>
        <v>No selection</v>
      </c>
    </row>
    <row r="919" spans="1:12">
      <c r="A919" s="64" t="s">
        <v>1315</v>
      </c>
      <c r="B919" s="64">
        <f>_xlfn.XLOOKUP(D919,'Wall Volumes'!$P$8:$P$135,'Wall Volumes'!$L$8:$L$135)</f>
        <v>0</v>
      </c>
      <c r="D919" s="64" t="s">
        <v>338</v>
      </c>
      <c r="E919" s="64">
        <f t="shared" si="16"/>
        <v>0</v>
      </c>
      <c r="F919" s="159" t="str">
        <f>'Wall Volumes'!$L$3</f>
        <v>No selection</v>
      </c>
      <c r="L919" t="str">
        <f>'Wall Volumes'!$L$3</f>
        <v>No selection</v>
      </c>
    </row>
    <row r="920" spans="1:12">
      <c r="A920" s="64" t="s">
        <v>1315</v>
      </c>
      <c r="B920" s="64">
        <f>_xlfn.XLOOKUP(D920,'Wall Volumes'!$P$8:$P$135,'Wall Volumes'!$L$8:$L$135)</f>
        <v>0</v>
      </c>
      <c r="D920" s="64" t="s">
        <v>343</v>
      </c>
      <c r="E920" s="64">
        <f t="shared" si="16"/>
        <v>0</v>
      </c>
      <c r="F920" s="159" t="str">
        <f>'Wall Volumes'!$L$3</f>
        <v>No selection</v>
      </c>
      <c r="L920" t="str">
        <f>'Wall Volumes'!$L$3</f>
        <v>No selection</v>
      </c>
    </row>
    <row r="921" spans="1:12">
      <c r="A921" s="64" t="s">
        <v>1315</v>
      </c>
      <c r="B921" s="64">
        <f>_xlfn.XLOOKUP(D921,'Wall Volumes'!$P$8:$P$135,'Wall Volumes'!$L$8:$L$135)</f>
        <v>0</v>
      </c>
      <c r="D921" s="64" t="s">
        <v>348</v>
      </c>
      <c r="E921" s="64">
        <f t="shared" si="16"/>
        <v>0</v>
      </c>
      <c r="F921" s="159" t="str">
        <f>'Wall Volumes'!$L$3</f>
        <v>No selection</v>
      </c>
      <c r="L921" t="str">
        <f>'Wall Volumes'!$L$3</f>
        <v>No selection</v>
      </c>
    </row>
    <row r="922" spans="1:12">
      <c r="A922" s="64" t="s">
        <v>1315</v>
      </c>
      <c r="B922" s="64">
        <f>_xlfn.XLOOKUP(D922,'Wall Volumes'!$P$8:$P$135,'Wall Volumes'!$L$8:$L$135)</f>
        <v>0</v>
      </c>
      <c r="D922" s="64" t="s">
        <v>353</v>
      </c>
      <c r="E922" s="64">
        <f t="shared" ref="E922:E973" si="17">SUM(B922:C922)</f>
        <v>0</v>
      </c>
      <c r="F922" s="159" t="str">
        <f>'Wall Volumes'!$L$3</f>
        <v>No selection</v>
      </c>
      <c r="L922" t="str">
        <f>'Wall Volumes'!$L$3</f>
        <v>No selection</v>
      </c>
    </row>
    <row r="923" spans="1:12">
      <c r="A923" s="64" t="s">
        <v>1315</v>
      </c>
      <c r="B923" s="64">
        <f>_xlfn.XLOOKUP(D923,'Wall Volumes'!$P$8:$P$135,'Wall Volumes'!$L$8:$L$135)</f>
        <v>0</v>
      </c>
      <c r="D923" s="64" t="s">
        <v>358</v>
      </c>
      <c r="E923" s="64">
        <f t="shared" si="17"/>
        <v>0</v>
      </c>
      <c r="F923" s="159" t="str">
        <f>'Wall Volumes'!$L$3</f>
        <v>No selection</v>
      </c>
      <c r="L923" t="str">
        <f>'Wall Volumes'!$L$3</f>
        <v>No selection</v>
      </c>
    </row>
    <row r="924" spans="1:12">
      <c r="A924" s="64" t="s">
        <v>1315</v>
      </c>
      <c r="B924" s="64">
        <f>_xlfn.XLOOKUP(D924,'Wall Volumes'!$P$8:$P$135,'Wall Volumes'!$L$8:$L$135)</f>
        <v>0</v>
      </c>
      <c r="D924" s="64" t="s">
        <v>362</v>
      </c>
      <c r="E924" s="64">
        <f t="shared" si="17"/>
        <v>0</v>
      </c>
      <c r="F924" s="159" t="str">
        <f>'Wall Volumes'!$L$3</f>
        <v>No selection</v>
      </c>
      <c r="L924" t="str">
        <f>'Wall Volumes'!$L$3</f>
        <v>No selection</v>
      </c>
    </row>
    <row r="925" spans="1:12">
      <c r="A925" s="64" t="s">
        <v>1315</v>
      </c>
      <c r="B925" s="64">
        <f>_xlfn.XLOOKUP(D925,'Wall Volumes'!$P$8:$P$135,'Wall Volumes'!$L$8:$L$135)</f>
        <v>0</v>
      </c>
      <c r="D925" s="64" t="s">
        <v>368</v>
      </c>
      <c r="E925" s="64">
        <f t="shared" si="17"/>
        <v>0</v>
      </c>
      <c r="F925" s="159" t="str">
        <f>'Wall Volumes'!$L$3</f>
        <v>No selection</v>
      </c>
      <c r="L925" t="str">
        <f>'Wall Volumes'!$L$3</f>
        <v>No selection</v>
      </c>
    </row>
    <row r="926" spans="1:12">
      <c r="A926" s="64" t="s">
        <v>1315</v>
      </c>
      <c r="B926" s="64">
        <f>_xlfn.XLOOKUP(D926,'Wall Volumes'!$P$8:$P$135,'Wall Volumes'!$L$8:$L$135)</f>
        <v>0</v>
      </c>
      <c r="D926" s="64" t="s">
        <v>373</v>
      </c>
      <c r="E926" s="64">
        <f t="shared" si="17"/>
        <v>0</v>
      </c>
      <c r="F926" s="159" t="str">
        <f>'Wall Volumes'!$L$3</f>
        <v>No selection</v>
      </c>
      <c r="L926" t="str">
        <f>'Wall Volumes'!$L$3</f>
        <v>No selection</v>
      </c>
    </row>
    <row r="927" spans="1:12">
      <c r="A927" s="64" t="s">
        <v>1315</v>
      </c>
      <c r="B927" s="64">
        <f>_xlfn.XLOOKUP(D927,'Wall Volumes'!$P$8:$P$135,'Wall Volumes'!$L$8:$L$135)</f>
        <v>0</v>
      </c>
      <c r="D927" s="64" t="s">
        <v>379</v>
      </c>
      <c r="E927" s="64">
        <f t="shared" si="17"/>
        <v>0</v>
      </c>
      <c r="F927" s="159" t="str">
        <f>'Wall Volumes'!$L$3</f>
        <v>No selection</v>
      </c>
      <c r="L927" t="str">
        <f>'Wall Volumes'!$L$3</f>
        <v>No selection</v>
      </c>
    </row>
    <row r="928" spans="1:12">
      <c r="A928" s="64" t="s">
        <v>1315</v>
      </c>
      <c r="B928" s="64">
        <f>_xlfn.XLOOKUP(D928,'Wall Volumes'!$P$8:$P$135,'Wall Volumes'!$L$8:$L$135)</f>
        <v>0</v>
      </c>
      <c r="D928" s="64" t="s">
        <v>383</v>
      </c>
      <c r="E928" s="64">
        <f t="shared" si="17"/>
        <v>0</v>
      </c>
      <c r="F928" s="159" t="str">
        <f>'Wall Volumes'!$L$3</f>
        <v>No selection</v>
      </c>
      <c r="L928" t="str">
        <f>'Wall Volumes'!$L$3</f>
        <v>No selection</v>
      </c>
    </row>
    <row r="929" spans="1:12">
      <c r="A929" s="64" t="s">
        <v>1315</v>
      </c>
      <c r="B929" s="64">
        <f>_xlfn.XLOOKUP(D929,'Wall Volumes'!$P$8:$P$135,'Wall Volumes'!$L$8:$L$135)</f>
        <v>0</v>
      </c>
      <c r="D929" s="64" t="s">
        <v>389</v>
      </c>
      <c r="E929" s="64">
        <f t="shared" si="17"/>
        <v>0</v>
      </c>
      <c r="F929" s="159" t="str">
        <f>'Wall Volumes'!$L$3</f>
        <v>No selection</v>
      </c>
      <c r="L929" t="str">
        <f>'Wall Volumes'!$L$3</f>
        <v>No selection</v>
      </c>
    </row>
    <row r="930" spans="1:12">
      <c r="A930" s="64" t="s">
        <v>1315</v>
      </c>
      <c r="B930" s="64">
        <f>_xlfn.XLOOKUP(D930,'Wall Volumes'!$P$8:$P$135,'Wall Volumes'!$L$8:$L$135)</f>
        <v>0</v>
      </c>
      <c r="D930" s="64" t="s">
        <v>391</v>
      </c>
      <c r="E930" s="64">
        <f t="shared" si="17"/>
        <v>0</v>
      </c>
      <c r="F930" s="159" t="str">
        <f>'Wall Volumes'!$L$3</f>
        <v>No selection</v>
      </c>
      <c r="L930" t="str">
        <f>'Wall Volumes'!$L$3</f>
        <v>No selection</v>
      </c>
    </row>
    <row r="931" spans="1:12">
      <c r="A931" s="64" t="s">
        <v>1315</v>
      </c>
      <c r="B931" s="64">
        <f>_xlfn.XLOOKUP(D931,'Wall Volumes'!$P$8:$P$135,'Wall Volumes'!$L$8:$L$135)</f>
        <v>0</v>
      </c>
      <c r="D931" s="64" t="s">
        <v>394</v>
      </c>
      <c r="E931" s="64">
        <f t="shared" si="17"/>
        <v>0</v>
      </c>
      <c r="F931" s="159" t="str">
        <f>'Wall Volumes'!$L$3</f>
        <v>No selection</v>
      </c>
      <c r="L931" t="str">
        <f>'Wall Volumes'!$L$3</f>
        <v>No selection</v>
      </c>
    </row>
    <row r="932" spans="1:12">
      <c r="A932" s="64" t="s">
        <v>1315</v>
      </c>
      <c r="B932" s="64">
        <f>_xlfn.XLOOKUP(D932,'Wall Volumes'!$P$8:$P$135,'Wall Volumes'!$L$8:$L$135)</f>
        <v>0</v>
      </c>
      <c r="D932" s="64" t="s">
        <v>396</v>
      </c>
      <c r="E932" s="64">
        <f t="shared" si="17"/>
        <v>0</v>
      </c>
      <c r="F932" s="159" t="str">
        <f>'Wall Volumes'!$L$3</f>
        <v>No selection</v>
      </c>
      <c r="L932" t="str">
        <f>'Wall Volumes'!$L$3</f>
        <v>No selection</v>
      </c>
    </row>
    <row r="933" spans="1:12">
      <c r="A933" s="64" t="s">
        <v>1315</v>
      </c>
      <c r="B933" s="64">
        <f>_xlfn.XLOOKUP(D933,'Wall Volumes'!$P$8:$P$135,'Wall Volumes'!$L$8:$L$135)</f>
        <v>0</v>
      </c>
      <c r="D933" s="64" t="s">
        <v>399</v>
      </c>
      <c r="E933" s="64">
        <f t="shared" si="17"/>
        <v>0</v>
      </c>
      <c r="F933" s="159" t="str">
        <f>'Wall Volumes'!$L$3</f>
        <v>No selection</v>
      </c>
      <c r="L933" t="str">
        <f>'Wall Volumes'!$L$3</f>
        <v>No selection</v>
      </c>
    </row>
    <row r="934" spans="1:12">
      <c r="A934" s="64" t="s">
        <v>1315</v>
      </c>
      <c r="B934" s="64">
        <f>_xlfn.XLOOKUP(D934,'Wall Volumes'!$P$8:$P$135,'Wall Volumes'!$L$8:$L$135)</f>
        <v>0</v>
      </c>
      <c r="D934" s="64" t="s">
        <v>401</v>
      </c>
      <c r="E934" s="64">
        <f t="shared" si="17"/>
        <v>0</v>
      </c>
      <c r="F934" s="159" t="str">
        <f>'Wall Volumes'!$L$3</f>
        <v>No selection</v>
      </c>
      <c r="L934" t="str">
        <f>'Wall Volumes'!$L$3</f>
        <v>No selection</v>
      </c>
    </row>
    <row r="935" spans="1:12">
      <c r="A935" s="64" t="s">
        <v>1315</v>
      </c>
      <c r="B935" s="64">
        <f>_xlfn.XLOOKUP(D935,'Wall Volumes'!$P$8:$P$135,'Wall Volumes'!$L$8:$L$135)</f>
        <v>0</v>
      </c>
      <c r="D935" s="64" t="s">
        <v>404</v>
      </c>
      <c r="E935" s="64">
        <f t="shared" si="17"/>
        <v>0</v>
      </c>
      <c r="F935" s="159" t="str">
        <f>'Wall Volumes'!$L$3</f>
        <v>No selection</v>
      </c>
      <c r="L935" t="str">
        <f>'Wall Volumes'!$L$3</f>
        <v>No selection</v>
      </c>
    </row>
    <row r="936" spans="1:12">
      <c r="A936" s="64" t="s">
        <v>1315</v>
      </c>
      <c r="B936" s="64">
        <f>_xlfn.XLOOKUP(D936,'Wall Volumes'!$P$8:$P$135,'Wall Volumes'!$L$8:$L$135)</f>
        <v>0</v>
      </c>
      <c r="D936" s="64" t="s">
        <v>406</v>
      </c>
      <c r="E936" s="64">
        <f t="shared" si="17"/>
        <v>0</v>
      </c>
      <c r="F936" s="159" t="str">
        <f>'Wall Volumes'!$L$3</f>
        <v>No selection</v>
      </c>
      <c r="L936" t="str">
        <f>'Wall Volumes'!$L$3</f>
        <v>No selection</v>
      </c>
    </row>
    <row r="937" spans="1:12">
      <c r="A937" s="64" t="s">
        <v>1315</v>
      </c>
      <c r="B937" s="64">
        <f>_xlfn.XLOOKUP(D937,'Wall Volumes'!$P$8:$P$135,'Wall Volumes'!$L$8:$L$135)</f>
        <v>0</v>
      </c>
      <c r="D937" s="64" t="s">
        <v>409</v>
      </c>
      <c r="E937" s="64">
        <f t="shared" si="17"/>
        <v>0</v>
      </c>
      <c r="F937" s="159" t="str">
        <f>'Wall Volumes'!$L$3</f>
        <v>No selection</v>
      </c>
      <c r="L937" t="str">
        <f>'Wall Volumes'!$L$3</f>
        <v>No selection</v>
      </c>
    </row>
    <row r="938" spans="1:12">
      <c r="A938" s="64" t="s">
        <v>1315</v>
      </c>
      <c r="B938" s="64">
        <f>_xlfn.XLOOKUP(D938,'Wall Volumes'!$P$8:$P$135,'Wall Volumes'!$L$8:$L$135)</f>
        <v>0</v>
      </c>
      <c r="D938" s="64" t="s">
        <v>411</v>
      </c>
      <c r="E938" s="64">
        <f t="shared" si="17"/>
        <v>0</v>
      </c>
      <c r="F938" s="159" t="str">
        <f>'Wall Volumes'!$L$3</f>
        <v>No selection</v>
      </c>
      <c r="L938" t="str">
        <f>'Wall Volumes'!$L$3</f>
        <v>No selection</v>
      </c>
    </row>
    <row r="939" spans="1:12">
      <c r="A939" s="64" t="s">
        <v>1315</v>
      </c>
      <c r="B939" s="64">
        <f>_xlfn.XLOOKUP(D939,'Wall Volumes'!$P$8:$P$135,'Wall Volumes'!$L$8:$L$135)</f>
        <v>0</v>
      </c>
      <c r="D939" s="64" t="s">
        <v>414</v>
      </c>
      <c r="E939" s="64">
        <f t="shared" si="17"/>
        <v>0</v>
      </c>
      <c r="F939" s="159" t="str">
        <f>'Wall Volumes'!$L$3</f>
        <v>No selection</v>
      </c>
      <c r="L939" t="str">
        <f>'Wall Volumes'!$L$3</f>
        <v>No selection</v>
      </c>
    </row>
    <row r="940" spans="1:12">
      <c r="A940" s="64" t="s">
        <v>1315</v>
      </c>
      <c r="B940" s="64">
        <f>_xlfn.XLOOKUP(D940,'Wall Volumes'!$P$8:$P$135,'Wall Volumes'!$L$8:$L$135)</f>
        <v>0</v>
      </c>
      <c r="D940" s="64" t="s">
        <v>416</v>
      </c>
      <c r="E940" s="64">
        <f t="shared" si="17"/>
        <v>0</v>
      </c>
      <c r="F940" s="159" t="str">
        <f>'Wall Volumes'!$L$3</f>
        <v>No selection</v>
      </c>
      <c r="L940" t="str">
        <f>'Wall Volumes'!$L$3</f>
        <v>No selection</v>
      </c>
    </row>
    <row r="941" spans="1:12">
      <c r="A941" s="64" t="s">
        <v>1315</v>
      </c>
      <c r="B941" s="64">
        <f>_xlfn.XLOOKUP(D941,'Wall Volumes'!$P$8:$P$135,'Wall Volumes'!$L$8:$L$135)</f>
        <v>0</v>
      </c>
      <c r="D941" s="64" t="s">
        <v>419</v>
      </c>
      <c r="E941" s="64">
        <f t="shared" si="17"/>
        <v>0</v>
      </c>
      <c r="F941" s="159" t="str">
        <f>'Wall Volumes'!$L$3</f>
        <v>No selection</v>
      </c>
      <c r="L941" t="str">
        <f>'Wall Volumes'!$L$3</f>
        <v>No selection</v>
      </c>
    </row>
    <row r="942" spans="1:12">
      <c r="A942" s="64" t="s">
        <v>1315</v>
      </c>
      <c r="B942" s="64">
        <f>_xlfn.XLOOKUP(D942,'Wall Volumes'!$P$8:$P$135,'Wall Volumes'!$L$8:$L$135)</f>
        <v>0</v>
      </c>
      <c r="D942" s="64" t="s">
        <v>421</v>
      </c>
      <c r="E942" s="64">
        <f t="shared" si="17"/>
        <v>0</v>
      </c>
      <c r="F942" s="159" t="str">
        <f>'Wall Volumes'!$L$3</f>
        <v>No selection</v>
      </c>
      <c r="L942" t="str">
        <f>'Wall Volumes'!$L$3</f>
        <v>No selection</v>
      </c>
    </row>
    <row r="943" spans="1:12">
      <c r="A943" s="64" t="s">
        <v>1315</v>
      </c>
      <c r="B943" s="64">
        <f>_xlfn.XLOOKUP(D943,'Wall Volumes'!$P$8:$P$135,'Wall Volumes'!$L$8:$L$135)</f>
        <v>0</v>
      </c>
      <c r="D943" s="64" t="s">
        <v>422</v>
      </c>
      <c r="E943" s="64">
        <f t="shared" si="17"/>
        <v>0</v>
      </c>
      <c r="F943" s="159" t="str">
        <f>'Wall Volumes'!$L$3</f>
        <v>No selection</v>
      </c>
      <c r="L943" t="str">
        <f>'Wall Volumes'!$L$3</f>
        <v>No selection</v>
      </c>
    </row>
    <row r="944" spans="1:12">
      <c r="A944" s="64" t="s">
        <v>1315</v>
      </c>
      <c r="B944" s="64">
        <f>_xlfn.XLOOKUP(D944,'Wall Volumes'!$P$8:$P$135,'Wall Volumes'!$L$8:$L$135)</f>
        <v>0</v>
      </c>
      <c r="D944" s="64" t="s">
        <v>423</v>
      </c>
      <c r="E944" s="64">
        <f t="shared" si="17"/>
        <v>0</v>
      </c>
      <c r="F944" s="159" t="str">
        <f>'Wall Volumes'!$L$3</f>
        <v>No selection</v>
      </c>
      <c r="L944" t="str">
        <f>'Wall Volumes'!$L$3</f>
        <v>No selection</v>
      </c>
    </row>
    <row r="945" spans="1:12">
      <c r="A945" s="64" t="s">
        <v>1315</v>
      </c>
      <c r="B945" s="64">
        <f>_xlfn.XLOOKUP(D945,'Wall Volumes'!$P$8:$P$135,'Wall Volumes'!$L$8:$L$135)</f>
        <v>0</v>
      </c>
      <c r="D945" s="64" t="s">
        <v>424</v>
      </c>
      <c r="E945" s="64">
        <f t="shared" si="17"/>
        <v>0</v>
      </c>
      <c r="F945" s="159" t="str">
        <f>'Wall Volumes'!$L$3</f>
        <v>No selection</v>
      </c>
      <c r="L945" t="str">
        <f>'Wall Volumes'!$L$3</f>
        <v>No selection</v>
      </c>
    </row>
    <row r="946" spans="1:12">
      <c r="A946" s="64" t="s">
        <v>1315</v>
      </c>
      <c r="B946" s="64">
        <f>_xlfn.XLOOKUP(D946,'Wall Volumes'!$P$8:$P$135,'Wall Volumes'!$L$8:$L$135)</f>
        <v>0</v>
      </c>
      <c r="D946" s="64" t="s">
        <v>425</v>
      </c>
      <c r="E946" s="64">
        <f t="shared" si="17"/>
        <v>0</v>
      </c>
      <c r="F946" s="159" t="str">
        <f>'Wall Volumes'!$L$3</f>
        <v>No selection</v>
      </c>
      <c r="L946" t="str">
        <f>'Wall Volumes'!$L$3</f>
        <v>No selection</v>
      </c>
    </row>
    <row r="947" spans="1:12">
      <c r="A947" s="64" t="s">
        <v>1315</v>
      </c>
      <c r="B947" s="64">
        <f>_xlfn.XLOOKUP(D947,'Wall Volumes'!$P$8:$P$135,'Wall Volumes'!$L$8:$L$135)</f>
        <v>0</v>
      </c>
      <c r="D947" s="64" t="s">
        <v>426</v>
      </c>
      <c r="E947" s="64">
        <f t="shared" si="17"/>
        <v>0</v>
      </c>
      <c r="F947" s="159" t="str">
        <f>'Wall Volumes'!$L$3</f>
        <v>No selection</v>
      </c>
      <c r="L947" t="str">
        <f>'Wall Volumes'!$L$3</f>
        <v>No selection</v>
      </c>
    </row>
    <row r="948" spans="1:12">
      <c r="A948" s="64" t="s">
        <v>1315</v>
      </c>
      <c r="B948" s="64">
        <f>_xlfn.XLOOKUP(D948,'Wall Volumes'!$P$8:$P$135,'Wall Volumes'!$L$8:$L$135)</f>
        <v>0</v>
      </c>
      <c r="D948" s="64" t="s">
        <v>427</v>
      </c>
      <c r="E948" s="64">
        <f t="shared" si="17"/>
        <v>0</v>
      </c>
      <c r="F948" s="159" t="str">
        <f>'Wall Volumes'!$L$3</f>
        <v>No selection</v>
      </c>
      <c r="L948" t="str">
        <f>'Wall Volumes'!$L$3</f>
        <v>No selection</v>
      </c>
    </row>
    <row r="949" spans="1:12">
      <c r="A949" s="64" t="s">
        <v>1315</v>
      </c>
      <c r="B949" s="64">
        <f>_xlfn.XLOOKUP(D949,'Wall Volumes'!$P$8:$P$135,'Wall Volumes'!$L$8:$L$135)</f>
        <v>0</v>
      </c>
      <c r="D949" s="64" t="s">
        <v>428</v>
      </c>
      <c r="E949" s="64">
        <f t="shared" si="17"/>
        <v>0</v>
      </c>
      <c r="F949" s="159" t="str">
        <f>'Wall Volumes'!$L$3</f>
        <v>No selection</v>
      </c>
      <c r="L949" t="str">
        <f>'Wall Volumes'!$L$3</f>
        <v>No selection</v>
      </c>
    </row>
    <row r="950" spans="1:12">
      <c r="A950" s="64" t="s">
        <v>1315</v>
      </c>
      <c r="B950" s="64">
        <f>_xlfn.XLOOKUP(D950,'Wall Volumes'!$P$8:$P$135,'Wall Volumes'!$L$8:$L$135)</f>
        <v>0</v>
      </c>
      <c r="D950" s="64" t="s">
        <v>429</v>
      </c>
      <c r="E950" s="64">
        <f t="shared" si="17"/>
        <v>0</v>
      </c>
      <c r="F950" s="159" t="str">
        <f>'Wall Volumes'!$L$3</f>
        <v>No selection</v>
      </c>
      <c r="L950" t="str">
        <f>'Wall Volumes'!$L$3</f>
        <v>No selection</v>
      </c>
    </row>
    <row r="951" spans="1:12">
      <c r="A951" s="64" t="s">
        <v>1315</v>
      </c>
      <c r="B951" s="64">
        <f>_xlfn.XLOOKUP(D951,'Wall Volumes'!$P$8:$P$135,'Wall Volumes'!$L$8:$L$135)</f>
        <v>0</v>
      </c>
      <c r="D951" s="64" t="s">
        <v>430</v>
      </c>
      <c r="E951" s="64">
        <f t="shared" si="17"/>
        <v>0</v>
      </c>
      <c r="F951" s="159" t="str">
        <f>'Wall Volumes'!$L$3</f>
        <v>No selection</v>
      </c>
      <c r="L951" t="str">
        <f>'Wall Volumes'!$L$3</f>
        <v>No selection</v>
      </c>
    </row>
    <row r="952" spans="1:12">
      <c r="A952" s="64" t="s">
        <v>1315</v>
      </c>
      <c r="B952" s="64">
        <f>_xlfn.XLOOKUP(D952,'Wall Volumes'!$P$8:$P$135,'Wall Volumes'!$L$8:$L$135)</f>
        <v>0</v>
      </c>
      <c r="D952" s="64" t="s">
        <v>431</v>
      </c>
      <c r="E952" s="64">
        <f t="shared" si="17"/>
        <v>0</v>
      </c>
      <c r="F952" s="159" t="str">
        <f>'Wall Volumes'!$L$3</f>
        <v>No selection</v>
      </c>
      <c r="L952" t="str">
        <f>'Wall Volumes'!$L$3</f>
        <v>No selection</v>
      </c>
    </row>
    <row r="953" spans="1:12">
      <c r="A953" s="64" t="s">
        <v>1315</v>
      </c>
      <c r="B953" s="64">
        <f>_xlfn.XLOOKUP(D953,'Wall Volumes'!$P$8:$P$135,'Wall Volumes'!$L$8:$L$135)</f>
        <v>0</v>
      </c>
      <c r="D953" s="64" t="s">
        <v>432</v>
      </c>
      <c r="E953" s="64">
        <f t="shared" si="17"/>
        <v>0</v>
      </c>
      <c r="F953" s="159" t="str">
        <f>'Wall Volumes'!$L$3</f>
        <v>No selection</v>
      </c>
      <c r="L953" t="str">
        <f>'Wall Volumes'!$L$3</f>
        <v>No selection</v>
      </c>
    </row>
    <row r="954" spans="1:12">
      <c r="A954" s="64" t="s">
        <v>1315</v>
      </c>
      <c r="B954" s="64">
        <f>_xlfn.XLOOKUP(D954,'Wall Volumes'!$P$8:$P$135,'Wall Volumes'!$L$8:$L$135)</f>
        <v>0</v>
      </c>
      <c r="D954" s="64" t="s">
        <v>433</v>
      </c>
      <c r="E954" s="64">
        <f t="shared" si="17"/>
        <v>0</v>
      </c>
      <c r="F954" s="159" t="str">
        <f>'Wall Volumes'!$L$3</f>
        <v>No selection</v>
      </c>
      <c r="L954" t="str">
        <f>'Wall Volumes'!$L$3</f>
        <v>No selection</v>
      </c>
    </row>
    <row r="955" spans="1:12">
      <c r="A955" s="64" t="s">
        <v>1315</v>
      </c>
      <c r="B955" s="64">
        <f>_xlfn.XLOOKUP(D955,'Wall Volumes'!$P$8:$P$135,'Wall Volumes'!$L$8:$L$135)</f>
        <v>0</v>
      </c>
      <c r="D955" s="64" t="s">
        <v>434</v>
      </c>
      <c r="E955" s="64">
        <f t="shared" si="17"/>
        <v>0</v>
      </c>
      <c r="F955" s="159" t="str">
        <f>'Wall Volumes'!$L$3</f>
        <v>No selection</v>
      </c>
      <c r="L955" t="str">
        <f>'Wall Volumes'!$L$3</f>
        <v>No selection</v>
      </c>
    </row>
    <row r="956" spans="1:12">
      <c r="A956" s="64" t="s">
        <v>1315</v>
      </c>
      <c r="B956" s="64">
        <f>_xlfn.XLOOKUP(D956,'Wall Volumes'!$P$8:$P$135,'Wall Volumes'!$L$8:$L$135)</f>
        <v>0</v>
      </c>
      <c r="D956" s="64" t="s">
        <v>435</v>
      </c>
      <c r="E956" s="64">
        <f t="shared" si="17"/>
        <v>0</v>
      </c>
      <c r="F956" s="159" t="str">
        <f>'Wall Volumes'!$L$3</f>
        <v>No selection</v>
      </c>
      <c r="L956" t="str">
        <f>'Wall Volumes'!$L$3</f>
        <v>No selection</v>
      </c>
    </row>
    <row r="957" spans="1:12">
      <c r="A957" s="64" t="s">
        <v>1315</v>
      </c>
      <c r="B957" s="64">
        <f>_xlfn.XLOOKUP(D957,'Wall Volumes'!$P$8:$P$135,'Wall Volumes'!$L$8:$L$135)</f>
        <v>0</v>
      </c>
      <c r="D957" s="64" t="s">
        <v>437</v>
      </c>
      <c r="E957" s="64">
        <f t="shared" si="17"/>
        <v>0</v>
      </c>
      <c r="F957" s="159" t="str">
        <f>'Wall Volumes'!$L$3</f>
        <v>No selection</v>
      </c>
      <c r="L957" t="str">
        <f>'Wall Volumes'!$L$3</f>
        <v>No selection</v>
      </c>
    </row>
    <row r="958" spans="1:12">
      <c r="A958" s="64" t="s">
        <v>1315</v>
      </c>
      <c r="B958" s="64">
        <f>_xlfn.XLOOKUP(D958,'Wall Volumes'!$P$8:$P$135,'Wall Volumes'!$L$8:$L$135)</f>
        <v>0</v>
      </c>
      <c r="D958" s="64" t="s">
        <v>439</v>
      </c>
      <c r="E958" s="64">
        <f t="shared" si="17"/>
        <v>0</v>
      </c>
      <c r="F958" s="159" t="str">
        <f>'Wall Volumes'!$L$3</f>
        <v>No selection</v>
      </c>
      <c r="L958" t="str">
        <f>'Wall Volumes'!$L$3</f>
        <v>No selection</v>
      </c>
    </row>
    <row r="959" spans="1:12">
      <c r="A959" s="64" t="s">
        <v>1315</v>
      </c>
      <c r="B959" s="64">
        <f>_xlfn.XLOOKUP(D959,'Wall Volumes'!$P$8:$P$135,'Wall Volumes'!$L$8:$L$135)</f>
        <v>0</v>
      </c>
      <c r="D959" s="64" t="s">
        <v>440</v>
      </c>
      <c r="E959" s="64">
        <f t="shared" si="17"/>
        <v>0</v>
      </c>
      <c r="F959" s="159" t="str">
        <f>'Wall Volumes'!$L$3</f>
        <v>No selection</v>
      </c>
      <c r="L959" t="str">
        <f>'Wall Volumes'!$L$3</f>
        <v>No selection</v>
      </c>
    </row>
    <row r="960" spans="1:12">
      <c r="A960" s="64" t="s">
        <v>1315</v>
      </c>
      <c r="B960" s="64">
        <f>_xlfn.XLOOKUP(D960,'Wall Volumes'!$P$8:$P$135,'Wall Volumes'!$L$8:$L$135)</f>
        <v>0</v>
      </c>
      <c r="D960" s="64" t="s">
        <v>441</v>
      </c>
      <c r="E960" s="64">
        <f t="shared" si="17"/>
        <v>0</v>
      </c>
      <c r="F960" s="159" t="str">
        <f>'Wall Volumes'!$L$3</f>
        <v>No selection</v>
      </c>
      <c r="L960" t="str">
        <f>'Wall Volumes'!$L$3</f>
        <v>No selection</v>
      </c>
    </row>
    <row r="961" spans="1:12">
      <c r="A961" s="64" t="s">
        <v>1315</v>
      </c>
      <c r="B961" s="64">
        <f>_xlfn.XLOOKUP(D961,'Wall Volumes'!$P$8:$P$135,'Wall Volumes'!$L$8:$L$135)</f>
        <v>0</v>
      </c>
      <c r="D961" s="64" t="s">
        <v>442</v>
      </c>
      <c r="E961" s="64">
        <f t="shared" si="17"/>
        <v>0</v>
      </c>
      <c r="F961" s="159" t="str">
        <f>'Wall Volumes'!$L$3</f>
        <v>No selection</v>
      </c>
      <c r="L961" t="str">
        <f>'Wall Volumes'!$L$3</f>
        <v>No selection</v>
      </c>
    </row>
    <row r="962" spans="1:12">
      <c r="A962" s="64" t="s">
        <v>1315</v>
      </c>
      <c r="B962" s="64">
        <f>_xlfn.XLOOKUP(D962,'Wall Volumes'!$P$8:$P$135,'Wall Volumes'!$L$8:$L$135)</f>
        <v>0</v>
      </c>
      <c r="D962" s="64" t="s">
        <v>443</v>
      </c>
      <c r="E962" s="64">
        <f t="shared" si="17"/>
        <v>0</v>
      </c>
      <c r="F962" s="159" t="str">
        <f>'Wall Volumes'!$L$3</f>
        <v>No selection</v>
      </c>
      <c r="L962" t="str">
        <f>'Wall Volumes'!$L$3</f>
        <v>No selection</v>
      </c>
    </row>
    <row r="963" spans="1:12">
      <c r="A963" s="64" t="s">
        <v>1315</v>
      </c>
      <c r="B963" s="64">
        <f>_xlfn.XLOOKUP(D963,'Wall Volumes'!$P$8:$P$135,'Wall Volumes'!$L$8:$L$135)</f>
        <v>0</v>
      </c>
      <c r="D963" s="64" t="s">
        <v>444</v>
      </c>
      <c r="E963" s="64">
        <f t="shared" si="17"/>
        <v>0</v>
      </c>
      <c r="F963" s="159" t="str">
        <f>'Wall Volumes'!$L$3</f>
        <v>No selection</v>
      </c>
      <c r="L963" t="str">
        <f>'Wall Volumes'!$L$3</f>
        <v>No selection</v>
      </c>
    </row>
    <row r="964" spans="1:12">
      <c r="A964" s="64" t="s">
        <v>1315</v>
      </c>
      <c r="B964" s="64">
        <f>_xlfn.XLOOKUP(D964,'Wall Volumes'!$P$8:$P$135,'Wall Volumes'!$L$8:$L$135)</f>
        <v>0</v>
      </c>
      <c r="D964" s="64" t="s">
        <v>445</v>
      </c>
      <c r="E964" s="64">
        <f t="shared" si="17"/>
        <v>0</v>
      </c>
      <c r="F964" s="159" t="str">
        <f>'Wall Volumes'!$L$3</f>
        <v>No selection</v>
      </c>
      <c r="L964" t="str">
        <f>'Wall Volumes'!$L$3</f>
        <v>No selection</v>
      </c>
    </row>
    <row r="965" spans="1:12">
      <c r="A965" s="64" t="s">
        <v>1315</v>
      </c>
      <c r="B965" s="64">
        <f>_xlfn.XLOOKUP(D965,'Wall Volumes'!$P$8:$P$135,'Wall Volumes'!$L$8:$L$135)</f>
        <v>0</v>
      </c>
      <c r="D965" s="64" t="s">
        <v>446</v>
      </c>
      <c r="E965" s="64">
        <f t="shared" si="17"/>
        <v>0</v>
      </c>
      <c r="F965" s="159" t="str">
        <f>'Wall Volumes'!$L$3</f>
        <v>No selection</v>
      </c>
      <c r="L965" t="str">
        <f>'Wall Volumes'!$L$3</f>
        <v>No selection</v>
      </c>
    </row>
    <row r="966" spans="1:12">
      <c r="A966" s="64" t="s">
        <v>1315</v>
      </c>
      <c r="B966" s="64">
        <f>_xlfn.XLOOKUP(D966,'Wall Volumes'!$P$8:$P$135,'Wall Volumes'!$L$8:$L$135)</f>
        <v>0</v>
      </c>
      <c r="D966" s="64" t="s">
        <v>447</v>
      </c>
      <c r="E966" s="64">
        <f t="shared" si="17"/>
        <v>0</v>
      </c>
      <c r="F966" s="159" t="str">
        <f>'Wall Volumes'!$L$3</f>
        <v>No selection</v>
      </c>
      <c r="L966" t="str">
        <f>'Wall Volumes'!$L$3</f>
        <v>No selection</v>
      </c>
    </row>
    <row r="967" spans="1:12">
      <c r="A967" s="64" t="s">
        <v>1315</v>
      </c>
      <c r="B967" s="64">
        <f>_xlfn.XLOOKUP(D967,'Wall Volumes'!$P$8:$P$135,'Wall Volumes'!$L$8:$L$135)</f>
        <v>0</v>
      </c>
      <c r="D967" s="64" t="s">
        <v>448</v>
      </c>
      <c r="E967" s="64">
        <f t="shared" si="17"/>
        <v>0</v>
      </c>
      <c r="F967" s="159" t="str">
        <f>'Wall Volumes'!$L$3</f>
        <v>No selection</v>
      </c>
      <c r="L967" t="str">
        <f>'Wall Volumes'!$L$3</f>
        <v>No selection</v>
      </c>
    </row>
    <row r="968" spans="1:12">
      <c r="A968" s="64" t="s">
        <v>1315</v>
      </c>
      <c r="B968" s="64">
        <f>_xlfn.XLOOKUP(D968,'Wall Volumes'!$P$8:$P$135,'Wall Volumes'!$L$8:$L$135)</f>
        <v>0</v>
      </c>
      <c r="D968" s="64" t="s">
        <v>449</v>
      </c>
      <c r="E968" s="64">
        <f t="shared" si="17"/>
        <v>0</v>
      </c>
      <c r="F968" s="159" t="str">
        <f>'Wall Volumes'!$L$3</f>
        <v>No selection</v>
      </c>
      <c r="L968" t="str">
        <f>'Wall Volumes'!$L$3</f>
        <v>No selection</v>
      </c>
    </row>
    <row r="969" spans="1:12">
      <c r="A969" s="64" t="s">
        <v>1315</v>
      </c>
      <c r="B969" s="64">
        <f>_xlfn.XLOOKUP(D969,'Wall Volumes'!$P$8:$P$135,'Wall Volumes'!$L$8:$L$135)</f>
        <v>0</v>
      </c>
      <c r="D969" s="64" t="s">
        <v>450</v>
      </c>
      <c r="E969" s="64">
        <f t="shared" si="17"/>
        <v>0</v>
      </c>
      <c r="F969" s="159" t="str">
        <f>'Wall Volumes'!$L$3</f>
        <v>No selection</v>
      </c>
      <c r="L969" t="str">
        <f>'Wall Volumes'!$L$3</f>
        <v>No selection</v>
      </c>
    </row>
    <row r="970" spans="1:12">
      <c r="A970" s="64" t="s">
        <v>1315</v>
      </c>
      <c r="B970" s="64">
        <f>_xlfn.XLOOKUP(D970,'Wall Volumes'!$P$8:$P$135,'Wall Volumes'!$L$8:$L$135)</f>
        <v>0</v>
      </c>
      <c r="D970" s="64" t="s">
        <v>453</v>
      </c>
      <c r="E970" s="64">
        <f t="shared" si="17"/>
        <v>0</v>
      </c>
      <c r="F970" s="159" t="str">
        <f>'Wall Volumes'!$L$3</f>
        <v>No selection</v>
      </c>
      <c r="L970" t="str">
        <f>'Wall Volumes'!$L$3</f>
        <v>No selection</v>
      </c>
    </row>
    <row r="971" spans="1:12">
      <c r="A971" s="64" t="s">
        <v>1315</v>
      </c>
      <c r="B971" s="64">
        <f>_xlfn.XLOOKUP(D971,'Wall Volumes'!$P$8:$P$135,'Wall Volumes'!$L$8:$L$135)</f>
        <v>0</v>
      </c>
      <c r="D971" s="64" t="s">
        <v>455</v>
      </c>
      <c r="E971" s="64">
        <f t="shared" si="17"/>
        <v>0</v>
      </c>
      <c r="F971" s="159" t="str">
        <f>'Wall Volumes'!$L$3</f>
        <v>No selection</v>
      </c>
      <c r="L971" t="str">
        <f>'Wall Volumes'!$L$3</f>
        <v>No selection</v>
      </c>
    </row>
    <row r="972" spans="1:12">
      <c r="A972" s="64" t="s">
        <v>1315</v>
      </c>
      <c r="B972" s="64">
        <f>_xlfn.XLOOKUP(D972,'Wall Volumes'!$P$8:$P$135,'Wall Volumes'!$L$8:$L$135)</f>
        <v>0</v>
      </c>
      <c r="D972" s="64" t="s">
        <v>457</v>
      </c>
      <c r="E972" s="64">
        <f t="shared" si="17"/>
        <v>0</v>
      </c>
      <c r="F972" s="159" t="str">
        <f>'Wall Volumes'!$L$3</f>
        <v>No selection</v>
      </c>
      <c r="L972" t="str">
        <f>'Wall Volumes'!$L$3</f>
        <v>No selection</v>
      </c>
    </row>
    <row r="973" spans="1:12">
      <c r="A973" s="64" t="s">
        <v>1315</v>
      </c>
      <c r="B973" s="64">
        <f>_xlfn.XLOOKUP(D973,'Wall Volumes'!$P$8:$P$135,'Wall Volumes'!$L$8:$L$135)</f>
        <v>0</v>
      </c>
      <c r="D973" s="64" t="s">
        <v>459</v>
      </c>
      <c r="E973" s="64">
        <f t="shared" si="17"/>
        <v>0</v>
      </c>
      <c r="F973" s="159" t="str">
        <f>'Wall Volumes'!$L$3</f>
        <v>No selection</v>
      </c>
      <c r="L973" t="str">
        <f>'Wall Volumes'!$L$3</f>
        <v>No selection</v>
      </c>
    </row>
    <row r="974" spans="1:12">
      <c r="A974" s="64" t="s">
        <v>1315</v>
      </c>
      <c r="B974" s="64">
        <f>_xlfn.XLOOKUP(D974,'Wall Volumes'!$P$8:$P$135,'Wall Volumes'!$L$8:$L$135)</f>
        <v>0</v>
      </c>
      <c r="D974" s="64" t="s">
        <v>461</v>
      </c>
      <c r="E974" s="64">
        <f t="shared" ref="E974:E1025" si="18">SUM(B974:C974)</f>
        <v>0</v>
      </c>
      <c r="F974" s="159" t="str">
        <f>'Wall Volumes'!$L$3</f>
        <v>No selection</v>
      </c>
      <c r="L974" t="str">
        <f>'Wall Volumes'!$L$3</f>
        <v>No selection</v>
      </c>
    </row>
    <row r="975" spans="1:12">
      <c r="A975" s="64" t="s">
        <v>1315</v>
      </c>
      <c r="B975" s="64">
        <f>_xlfn.XLOOKUP(D975,'Wall Volumes'!$P$8:$P$135,'Wall Volumes'!$L$8:$L$135)</f>
        <v>0</v>
      </c>
      <c r="D975" s="64" t="s">
        <v>463</v>
      </c>
      <c r="E975" s="64">
        <f t="shared" si="18"/>
        <v>0</v>
      </c>
      <c r="F975" s="159" t="str">
        <f>'Wall Volumes'!$L$3</f>
        <v>No selection</v>
      </c>
      <c r="L975" t="str">
        <f>'Wall Volumes'!$L$3</f>
        <v>No selection</v>
      </c>
    </row>
    <row r="976" spans="1:12">
      <c r="A976" s="64" t="s">
        <v>1315</v>
      </c>
      <c r="B976" s="64">
        <f>_xlfn.XLOOKUP(D976,'Wall Volumes'!$P$8:$P$135,'Wall Volumes'!$L$8:$L$135)</f>
        <v>0</v>
      </c>
      <c r="D976" s="59" t="s">
        <v>457</v>
      </c>
      <c r="E976" s="64">
        <f t="shared" si="18"/>
        <v>0</v>
      </c>
      <c r="F976" s="159" t="str">
        <f>'Wall Volumes'!$L$3</f>
        <v>No selection</v>
      </c>
      <c r="L976" t="str">
        <f>'Wall Volumes'!$L$3</f>
        <v>No selection</v>
      </c>
    </row>
    <row r="977" spans="1:12">
      <c r="A977" s="64" t="s">
        <v>1315</v>
      </c>
      <c r="B977" s="64">
        <f>_xlfn.XLOOKUP(D977,'Wall Volumes'!$P$8:$P$135,'Wall Volumes'!$L$8:$L$135)</f>
        <v>0</v>
      </c>
      <c r="D977" s="64" t="s">
        <v>466</v>
      </c>
      <c r="E977" s="64">
        <f t="shared" si="18"/>
        <v>0</v>
      </c>
      <c r="F977" s="159" t="str">
        <f>'Wall Volumes'!$L$3</f>
        <v>No selection</v>
      </c>
      <c r="L977" t="str">
        <f>'Wall Volumes'!$L$3</f>
        <v>No selection</v>
      </c>
    </row>
    <row r="978" spans="1:12">
      <c r="A978" s="64" t="s">
        <v>1315</v>
      </c>
      <c r="B978" s="64">
        <f>_xlfn.XLOOKUP(D978,'Wall Volumes'!$P$8:$P$135,'Wall Volumes'!$L$8:$L$135)</f>
        <v>0</v>
      </c>
      <c r="D978" s="64" t="s">
        <v>468</v>
      </c>
      <c r="E978" s="64">
        <f t="shared" si="18"/>
        <v>0</v>
      </c>
      <c r="F978" s="159" t="str">
        <f>'Wall Volumes'!$L$3</f>
        <v>No selection</v>
      </c>
      <c r="L978" t="str">
        <f>'Wall Volumes'!$L$3</f>
        <v>No selection</v>
      </c>
    </row>
    <row r="979" spans="1:12">
      <c r="A979" s="64" t="s">
        <v>1315</v>
      </c>
      <c r="B979" s="64">
        <f>_xlfn.XLOOKUP(D979,'Wall Volumes'!$P$8:$P$135,'Wall Volumes'!$L$8:$L$135)</f>
        <v>0</v>
      </c>
      <c r="D979" s="64" t="s">
        <v>470</v>
      </c>
      <c r="E979" s="64">
        <f t="shared" si="18"/>
        <v>0</v>
      </c>
      <c r="F979" s="159" t="str">
        <f>'Wall Volumes'!$L$3</f>
        <v>No selection</v>
      </c>
      <c r="L979" t="str">
        <f>'Wall Volumes'!$L$3</f>
        <v>No selection</v>
      </c>
    </row>
    <row r="980" spans="1:12">
      <c r="A980" s="64" t="s">
        <v>1315</v>
      </c>
      <c r="B980" s="64">
        <f>_xlfn.XLOOKUP(D980,'Wall Volumes'!$P$8:$P$135,'Wall Volumes'!$L$8:$L$135)</f>
        <v>0</v>
      </c>
      <c r="D980" s="64" t="s">
        <v>472</v>
      </c>
      <c r="E980" s="64">
        <f t="shared" si="18"/>
        <v>0</v>
      </c>
      <c r="F980" s="159" t="str">
        <f>'Wall Volumes'!$L$3</f>
        <v>No selection</v>
      </c>
      <c r="L980" t="str">
        <f>'Wall Volumes'!$L$3</f>
        <v>No selection</v>
      </c>
    </row>
    <row r="981" spans="1:12">
      <c r="A981" s="64" t="s">
        <v>1315</v>
      </c>
      <c r="B981" s="64">
        <f>_xlfn.XLOOKUP(D981,'Wall Volumes'!$P$8:$P$135,'Wall Volumes'!$L$8:$L$135)</f>
        <v>0</v>
      </c>
      <c r="D981" s="64" t="s">
        <v>474</v>
      </c>
      <c r="E981" s="64">
        <f t="shared" si="18"/>
        <v>0</v>
      </c>
      <c r="F981" s="159" t="str">
        <f>'Wall Volumes'!$L$3</f>
        <v>No selection</v>
      </c>
      <c r="L981" t="str">
        <f>'Wall Volumes'!$L$3</f>
        <v>No selection</v>
      </c>
    </row>
    <row r="982" spans="1:12">
      <c r="A982" s="64" t="s">
        <v>1315</v>
      </c>
      <c r="B982" s="64">
        <f>_xlfn.XLOOKUP(D982,'Wall Volumes'!$P$8:$P$135,'Wall Volumes'!$L$8:$L$135)</f>
        <v>0</v>
      </c>
      <c r="D982" s="64" t="s">
        <v>476</v>
      </c>
      <c r="E982" s="64">
        <f t="shared" si="18"/>
        <v>0</v>
      </c>
      <c r="F982" s="159" t="str">
        <f>'Wall Volumes'!$L$3</f>
        <v>No selection</v>
      </c>
      <c r="L982" t="str">
        <f>'Wall Volumes'!$L$3</f>
        <v>No selection</v>
      </c>
    </row>
    <row r="983" spans="1:12">
      <c r="A983" s="64" t="s">
        <v>1315</v>
      </c>
      <c r="B983" s="64">
        <f>_xlfn.XLOOKUP(D983,'Wall Volumes'!$P$8:$P$135,'Wall Volumes'!$L$8:$L$135)</f>
        <v>0</v>
      </c>
      <c r="D983" s="64" t="s">
        <v>478</v>
      </c>
      <c r="E983" s="64">
        <f t="shared" si="18"/>
        <v>0</v>
      </c>
      <c r="F983" s="159" t="str">
        <f>'Wall Volumes'!$L$3</f>
        <v>No selection</v>
      </c>
      <c r="L983" t="str">
        <f>'Wall Volumes'!$L$3</f>
        <v>No selection</v>
      </c>
    </row>
    <row r="984" spans="1:12">
      <c r="A984" s="64" t="s">
        <v>1315</v>
      </c>
      <c r="B984" s="64">
        <f>_xlfn.XLOOKUP(D984,'Wall Volumes'!$P$8:$P$135,'Wall Volumes'!$L$8:$L$135)</f>
        <v>0</v>
      </c>
      <c r="D984" s="64" t="s">
        <v>481</v>
      </c>
      <c r="E984" s="64">
        <f t="shared" si="18"/>
        <v>0</v>
      </c>
      <c r="F984" s="159" t="str">
        <f>'Wall Volumes'!$L$3</f>
        <v>No selection</v>
      </c>
      <c r="L984" t="str">
        <f>'Wall Volumes'!$L$3</f>
        <v>No selection</v>
      </c>
    </row>
    <row r="985" spans="1:12">
      <c r="A985" s="64" t="s">
        <v>1315</v>
      </c>
      <c r="B985" s="64">
        <f>_xlfn.XLOOKUP(D985,'Wall Volumes'!$P$8:$P$135,'Wall Volumes'!$L$8:$L$135)</f>
        <v>0</v>
      </c>
      <c r="D985" s="64" t="s">
        <v>483</v>
      </c>
      <c r="E985" s="64">
        <f t="shared" si="18"/>
        <v>0</v>
      </c>
      <c r="F985" s="159" t="str">
        <f>'Wall Volumes'!$L$3</f>
        <v>No selection</v>
      </c>
      <c r="L985" t="str">
        <f>'Wall Volumes'!$L$3</f>
        <v>No selection</v>
      </c>
    </row>
    <row r="986" spans="1:12">
      <c r="A986" s="161" t="s">
        <v>1315</v>
      </c>
      <c r="B986" s="161">
        <f>_xlfn.XLOOKUP(D986,'Wall Volumes'!$P$8:$P$135,'Wall Volumes'!$M$8:$M$135)</f>
        <v>0</v>
      </c>
      <c r="C986" s="161"/>
      <c r="D986" s="161" t="s">
        <v>61</v>
      </c>
      <c r="E986" s="161">
        <f t="shared" si="18"/>
        <v>0</v>
      </c>
      <c r="F986" s="162" t="str">
        <f>'Wall Volumes'!$M$3</f>
        <v>No selection</v>
      </c>
      <c r="G986" s="163"/>
      <c r="I986" s="161"/>
      <c r="J986" s="161" t="s">
        <v>1316</v>
      </c>
      <c r="L986" t="str">
        <f>'Wall Volumes'!$M$3</f>
        <v>No selection</v>
      </c>
    </row>
    <row r="987" spans="1:12">
      <c r="A987" s="64" t="s">
        <v>1315</v>
      </c>
      <c r="B987" s="64">
        <f>_xlfn.XLOOKUP(D987,'Wall Volumes'!$P$8:$P$135,'Wall Volumes'!$M$8:$M$135)</f>
        <v>0</v>
      </c>
      <c r="D987" s="64" t="s">
        <v>66</v>
      </c>
      <c r="E987" s="64">
        <f t="shared" si="18"/>
        <v>0</v>
      </c>
      <c r="F987" s="159" t="str">
        <f>'Wall Volumes'!$M$3</f>
        <v>No selection</v>
      </c>
      <c r="L987" t="str">
        <f>'Wall Volumes'!$M$3</f>
        <v>No selection</v>
      </c>
    </row>
    <row r="988" spans="1:12">
      <c r="A988" s="64" t="s">
        <v>1315</v>
      </c>
      <c r="B988" s="64">
        <f>_xlfn.XLOOKUP(D988,'Wall Volumes'!$P$8:$P$135,'Wall Volumes'!$M$8:$M$135)</f>
        <v>0</v>
      </c>
      <c r="D988" s="64" t="s">
        <v>71</v>
      </c>
      <c r="E988" s="64">
        <f t="shared" si="18"/>
        <v>0</v>
      </c>
      <c r="F988" s="159" t="str">
        <f>'Wall Volumes'!$M$3</f>
        <v>No selection</v>
      </c>
      <c r="L988" t="str">
        <f>'Wall Volumes'!$M$3</f>
        <v>No selection</v>
      </c>
    </row>
    <row r="989" spans="1:12">
      <c r="A989" s="64" t="s">
        <v>1315</v>
      </c>
      <c r="B989" s="64">
        <f>_xlfn.XLOOKUP(D989,'Wall Volumes'!$P$8:$P$135,'Wall Volumes'!$M$8:$M$135)</f>
        <v>0</v>
      </c>
      <c r="D989" s="64" t="s">
        <v>76</v>
      </c>
      <c r="E989" s="64">
        <f t="shared" si="18"/>
        <v>0</v>
      </c>
      <c r="F989" s="159" t="str">
        <f>'Wall Volumes'!$M$3</f>
        <v>No selection</v>
      </c>
      <c r="L989" t="str">
        <f>'Wall Volumes'!$M$3</f>
        <v>No selection</v>
      </c>
    </row>
    <row r="990" spans="1:12">
      <c r="A990" s="64" t="s">
        <v>1315</v>
      </c>
      <c r="B990" s="64">
        <f>_xlfn.XLOOKUP(D990,'Wall Volumes'!$P$8:$P$135,'Wall Volumes'!$M$8:$M$135)</f>
        <v>0</v>
      </c>
      <c r="D990" s="64" t="s">
        <v>81</v>
      </c>
      <c r="E990" s="64">
        <f t="shared" si="18"/>
        <v>0</v>
      </c>
      <c r="F990" s="159" t="str">
        <f>'Wall Volumes'!$M$3</f>
        <v>No selection</v>
      </c>
      <c r="L990" t="str">
        <f>'Wall Volumes'!$M$3</f>
        <v>No selection</v>
      </c>
    </row>
    <row r="991" spans="1:12">
      <c r="A991" s="64" t="s">
        <v>1315</v>
      </c>
      <c r="B991" s="64">
        <f>_xlfn.XLOOKUP(D991,'Wall Volumes'!$P$8:$P$135,'Wall Volumes'!$M$8:$M$135)</f>
        <v>0</v>
      </c>
      <c r="D991" s="64" t="s">
        <v>86</v>
      </c>
      <c r="E991" s="64">
        <f t="shared" si="18"/>
        <v>0</v>
      </c>
      <c r="F991" s="159" t="str">
        <f>'Wall Volumes'!$M$3</f>
        <v>No selection</v>
      </c>
      <c r="L991" t="str">
        <f>'Wall Volumes'!$M$3</f>
        <v>No selection</v>
      </c>
    </row>
    <row r="992" spans="1:12">
      <c r="A992" s="64" t="s">
        <v>1315</v>
      </c>
      <c r="B992" s="64">
        <f>_xlfn.XLOOKUP(D992,'Wall Volumes'!$P$8:$P$135,'Wall Volumes'!$M$8:$M$135)</f>
        <v>0</v>
      </c>
      <c r="D992" s="64" t="s">
        <v>91</v>
      </c>
      <c r="E992" s="64">
        <f t="shared" si="18"/>
        <v>0</v>
      </c>
      <c r="F992" s="159" t="str">
        <f>'Wall Volumes'!$M$3</f>
        <v>No selection</v>
      </c>
      <c r="L992" t="str">
        <f>'Wall Volumes'!$M$3</f>
        <v>No selection</v>
      </c>
    </row>
    <row r="993" spans="1:12">
      <c r="A993" s="64" t="s">
        <v>1315</v>
      </c>
      <c r="B993" s="64">
        <f>_xlfn.XLOOKUP(D993,'Wall Volumes'!$P$8:$P$135,'Wall Volumes'!$M$8:$M$135)</f>
        <v>0</v>
      </c>
      <c r="D993" s="64" t="s">
        <v>96</v>
      </c>
      <c r="E993" s="64">
        <f t="shared" si="18"/>
        <v>0</v>
      </c>
      <c r="F993" s="159" t="str">
        <f>'Wall Volumes'!$M$3</f>
        <v>No selection</v>
      </c>
      <c r="L993" t="str">
        <f>'Wall Volumes'!$M$3</f>
        <v>No selection</v>
      </c>
    </row>
    <row r="994" spans="1:12">
      <c r="A994" s="64" t="s">
        <v>1315</v>
      </c>
      <c r="B994" s="64">
        <f>_xlfn.XLOOKUP(D994,'Wall Volumes'!$P$8:$P$135,'Wall Volumes'!$M$8:$M$135)</f>
        <v>0</v>
      </c>
      <c r="D994" s="64" t="s">
        <v>100</v>
      </c>
      <c r="E994" s="64">
        <f t="shared" si="18"/>
        <v>0</v>
      </c>
      <c r="F994" s="159" t="str">
        <f>'Wall Volumes'!$M$3</f>
        <v>No selection</v>
      </c>
      <c r="L994" t="str">
        <f>'Wall Volumes'!$M$3</f>
        <v>No selection</v>
      </c>
    </row>
    <row r="995" spans="1:12">
      <c r="A995" s="64" t="s">
        <v>1315</v>
      </c>
      <c r="B995" s="64">
        <f>_xlfn.XLOOKUP(D995,'Wall Volumes'!$P$8:$P$135,'Wall Volumes'!$M$8:$M$135)</f>
        <v>0</v>
      </c>
      <c r="D995" s="64" t="s">
        <v>105</v>
      </c>
      <c r="E995" s="64">
        <f t="shared" si="18"/>
        <v>0</v>
      </c>
      <c r="F995" s="159" t="str">
        <f>'Wall Volumes'!$M$3</f>
        <v>No selection</v>
      </c>
      <c r="L995" t="str">
        <f>'Wall Volumes'!$M$3</f>
        <v>No selection</v>
      </c>
    </row>
    <row r="996" spans="1:12">
      <c r="A996" s="64" t="s">
        <v>1315</v>
      </c>
      <c r="B996" s="64">
        <f>_xlfn.XLOOKUP(D996,'Wall Volumes'!$P$8:$P$135,'Wall Volumes'!$M$8:$M$135)</f>
        <v>0</v>
      </c>
      <c r="D996" s="64" t="s">
        <v>110</v>
      </c>
      <c r="E996" s="64">
        <f t="shared" si="18"/>
        <v>0</v>
      </c>
      <c r="F996" s="159" t="str">
        <f>'Wall Volumes'!$M$3</f>
        <v>No selection</v>
      </c>
      <c r="L996" t="str">
        <f>'Wall Volumes'!$M$3</f>
        <v>No selection</v>
      </c>
    </row>
    <row r="997" spans="1:12">
      <c r="A997" s="64" t="s">
        <v>1315</v>
      </c>
      <c r="B997" s="64">
        <f>_xlfn.XLOOKUP(D997,'Wall Volumes'!$P$8:$P$135,'Wall Volumes'!$M$8:$M$135)</f>
        <v>0</v>
      </c>
      <c r="D997" s="64" t="s">
        <v>115</v>
      </c>
      <c r="E997" s="64">
        <f t="shared" si="18"/>
        <v>0</v>
      </c>
      <c r="F997" s="159" t="str">
        <f>'Wall Volumes'!$M$3</f>
        <v>No selection</v>
      </c>
      <c r="L997" t="str">
        <f>'Wall Volumes'!$M$3</f>
        <v>No selection</v>
      </c>
    </row>
    <row r="998" spans="1:12">
      <c r="A998" s="64" t="s">
        <v>1315</v>
      </c>
      <c r="B998" s="64">
        <f>_xlfn.XLOOKUP(D998,'Wall Volumes'!$P$8:$P$135,'Wall Volumes'!$M$8:$M$135)</f>
        <v>0</v>
      </c>
      <c r="D998" s="64" t="s">
        <v>120</v>
      </c>
      <c r="E998" s="64">
        <f t="shared" si="18"/>
        <v>0</v>
      </c>
      <c r="F998" s="159" t="str">
        <f>'Wall Volumes'!$M$3</f>
        <v>No selection</v>
      </c>
      <c r="L998" t="str">
        <f>'Wall Volumes'!$M$3</f>
        <v>No selection</v>
      </c>
    </row>
    <row r="999" spans="1:12">
      <c r="A999" s="64" t="s">
        <v>1315</v>
      </c>
      <c r="B999" s="64">
        <f>_xlfn.XLOOKUP(D999,'Wall Volumes'!$P$8:$P$135,'Wall Volumes'!$M$8:$M$135)</f>
        <v>0</v>
      </c>
      <c r="D999" s="64" t="s">
        <v>125</v>
      </c>
      <c r="E999" s="64">
        <f t="shared" si="18"/>
        <v>0</v>
      </c>
      <c r="F999" s="159" t="str">
        <f>'Wall Volumes'!$M$3</f>
        <v>No selection</v>
      </c>
      <c r="L999" t="str">
        <f>'Wall Volumes'!$M$3</f>
        <v>No selection</v>
      </c>
    </row>
    <row r="1000" spans="1:12">
      <c r="A1000" s="64" t="s">
        <v>1315</v>
      </c>
      <c r="B1000" s="64">
        <f>_xlfn.XLOOKUP(D1000,'Wall Volumes'!$P$8:$P$135,'Wall Volumes'!$M$8:$M$135)</f>
        <v>0</v>
      </c>
      <c r="D1000" s="64" t="s">
        <v>129</v>
      </c>
      <c r="E1000" s="64">
        <f t="shared" si="18"/>
        <v>0</v>
      </c>
      <c r="F1000" s="159" t="str">
        <f>'Wall Volumes'!$M$3</f>
        <v>No selection</v>
      </c>
      <c r="L1000" t="str">
        <f>'Wall Volumes'!$M$3</f>
        <v>No selection</v>
      </c>
    </row>
    <row r="1001" spans="1:12">
      <c r="A1001" s="64" t="s">
        <v>1315</v>
      </c>
      <c r="B1001" s="64">
        <f>_xlfn.XLOOKUP(D1001,'Wall Volumes'!$P$8:$P$135,'Wall Volumes'!$M$8:$M$135)</f>
        <v>0</v>
      </c>
      <c r="D1001" s="64" t="s">
        <v>134</v>
      </c>
      <c r="E1001" s="64">
        <f t="shared" si="18"/>
        <v>0</v>
      </c>
      <c r="F1001" s="159" t="str">
        <f>'Wall Volumes'!$M$3</f>
        <v>No selection</v>
      </c>
      <c r="L1001" t="str">
        <f>'Wall Volumes'!$M$3</f>
        <v>No selection</v>
      </c>
    </row>
    <row r="1002" spans="1:12">
      <c r="A1002" s="64" t="s">
        <v>1315</v>
      </c>
      <c r="B1002" s="64">
        <f>_xlfn.XLOOKUP(D1002,'Wall Volumes'!$P$8:$P$135,'Wall Volumes'!$M$8:$M$135)</f>
        <v>0</v>
      </c>
      <c r="D1002" s="64" t="s">
        <v>139</v>
      </c>
      <c r="E1002" s="64">
        <f t="shared" si="18"/>
        <v>0</v>
      </c>
      <c r="F1002" s="159" t="str">
        <f>'Wall Volumes'!$M$3</f>
        <v>No selection</v>
      </c>
      <c r="L1002" t="str">
        <f>'Wall Volumes'!$M$3</f>
        <v>No selection</v>
      </c>
    </row>
    <row r="1003" spans="1:12">
      <c r="A1003" s="64" t="s">
        <v>1315</v>
      </c>
      <c r="B1003" s="64">
        <f>_xlfn.XLOOKUP(D1003,'Wall Volumes'!$P$8:$P$135,'Wall Volumes'!$M$8:$M$135)</f>
        <v>0</v>
      </c>
      <c r="D1003" s="64" t="s">
        <v>144</v>
      </c>
      <c r="E1003" s="64">
        <f t="shared" si="18"/>
        <v>0</v>
      </c>
      <c r="F1003" s="159" t="str">
        <f>'Wall Volumes'!$M$3</f>
        <v>No selection</v>
      </c>
      <c r="L1003" t="str">
        <f>'Wall Volumes'!$M$3</f>
        <v>No selection</v>
      </c>
    </row>
    <row r="1004" spans="1:12">
      <c r="A1004" s="64" t="s">
        <v>1315</v>
      </c>
      <c r="B1004" s="64">
        <f>_xlfn.XLOOKUP(D1004,'Wall Volumes'!$P$8:$P$135,'Wall Volumes'!$M$8:$M$135)</f>
        <v>0</v>
      </c>
      <c r="D1004" s="64" t="s">
        <v>149</v>
      </c>
      <c r="E1004" s="64">
        <f t="shared" si="18"/>
        <v>0</v>
      </c>
      <c r="F1004" s="159" t="str">
        <f>'Wall Volumes'!$M$3</f>
        <v>No selection</v>
      </c>
      <c r="L1004" t="str">
        <f>'Wall Volumes'!$M$3</f>
        <v>No selection</v>
      </c>
    </row>
    <row r="1005" spans="1:12">
      <c r="A1005" s="64" t="s">
        <v>1315</v>
      </c>
      <c r="B1005" s="64">
        <f>_xlfn.XLOOKUP(D1005,'Wall Volumes'!$P$8:$P$135,'Wall Volumes'!$M$8:$M$135)</f>
        <v>0</v>
      </c>
      <c r="D1005" s="64" t="s">
        <v>154</v>
      </c>
      <c r="E1005" s="64">
        <f t="shared" si="18"/>
        <v>0</v>
      </c>
      <c r="F1005" s="159" t="str">
        <f>'Wall Volumes'!$M$3</f>
        <v>No selection</v>
      </c>
      <c r="L1005" t="str">
        <f>'Wall Volumes'!$M$3</f>
        <v>No selection</v>
      </c>
    </row>
    <row r="1006" spans="1:12">
      <c r="A1006" s="64" t="s">
        <v>1315</v>
      </c>
      <c r="B1006" s="64">
        <f>_xlfn.XLOOKUP(D1006,'Wall Volumes'!$P$8:$P$135,'Wall Volumes'!$M$8:$M$135)</f>
        <v>0</v>
      </c>
      <c r="D1006" s="64" t="s">
        <v>159</v>
      </c>
      <c r="E1006" s="64">
        <f t="shared" si="18"/>
        <v>0</v>
      </c>
      <c r="F1006" s="159" t="str">
        <f>'Wall Volumes'!$M$3</f>
        <v>No selection</v>
      </c>
      <c r="L1006" t="str">
        <f>'Wall Volumes'!$M$3</f>
        <v>No selection</v>
      </c>
    </row>
    <row r="1007" spans="1:12">
      <c r="A1007" s="64" t="s">
        <v>1315</v>
      </c>
      <c r="B1007" s="64">
        <f>_xlfn.XLOOKUP(D1007,'Wall Volumes'!$P$8:$P$135,'Wall Volumes'!$M$8:$M$135)</f>
        <v>0</v>
      </c>
      <c r="D1007" s="64" t="s">
        <v>164</v>
      </c>
      <c r="E1007" s="64">
        <f t="shared" si="18"/>
        <v>0</v>
      </c>
      <c r="F1007" s="159" t="str">
        <f>'Wall Volumes'!$M$3</f>
        <v>No selection</v>
      </c>
      <c r="L1007" t="str">
        <f>'Wall Volumes'!$M$3</f>
        <v>No selection</v>
      </c>
    </row>
    <row r="1008" spans="1:12">
      <c r="A1008" s="64" t="s">
        <v>1315</v>
      </c>
      <c r="B1008" s="64">
        <f>_xlfn.XLOOKUP(D1008,'Wall Volumes'!$P$8:$P$135,'Wall Volumes'!$M$8:$M$135)</f>
        <v>0</v>
      </c>
      <c r="D1008" s="64" t="s">
        <v>168</v>
      </c>
      <c r="E1008" s="64">
        <f t="shared" si="18"/>
        <v>0</v>
      </c>
      <c r="F1008" s="159" t="str">
        <f>'Wall Volumes'!$M$3</f>
        <v>No selection</v>
      </c>
      <c r="L1008" t="str">
        <f>'Wall Volumes'!$M$3</f>
        <v>No selection</v>
      </c>
    </row>
    <row r="1009" spans="1:12">
      <c r="A1009" s="64" t="s">
        <v>1315</v>
      </c>
      <c r="B1009" s="64">
        <f>_xlfn.XLOOKUP(D1009,'Wall Volumes'!$P$8:$P$135,'Wall Volumes'!$M$8:$M$135)</f>
        <v>0</v>
      </c>
      <c r="D1009" s="64" t="s">
        <v>173</v>
      </c>
      <c r="E1009" s="64">
        <f t="shared" si="18"/>
        <v>0</v>
      </c>
      <c r="F1009" s="159" t="str">
        <f>'Wall Volumes'!$M$3</f>
        <v>No selection</v>
      </c>
      <c r="L1009" t="str">
        <f>'Wall Volumes'!$M$3</f>
        <v>No selection</v>
      </c>
    </row>
    <row r="1010" spans="1:12">
      <c r="A1010" s="64" t="s">
        <v>1315</v>
      </c>
      <c r="B1010" s="64">
        <f>_xlfn.XLOOKUP(D1010,'Wall Volumes'!$P$8:$P$135,'Wall Volumes'!$M$8:$M$135)</f>
        <v>0</v>
      </c>
      <c r="D1010" s="64" t="s">
        <v>178</v>
      </c>
      <c r="E1010" s="64">
        <f t="shared" si="18"/>
        <v>0</v>
      </c>
      <c r="F1010" s="159" t="str">
        <f>'Wall Volumes'!$M$3</f>
        <v>No selection</v>
      </c>
      <c r="L1010" t="str">
        <f>'Wall Volumes'!$M$3</f>
        <v>No selection</v>
      </c>
    </row>
    <row r="1011" spans="1:12">
      <c r="A1011" s="64" t="s">
        <v>1315</v>
      </c>
      <c r="B1011" s="64">
        <f>_xlfn.XLOOKUP(D1011,'Wall Volumes'!$P$8:$P$135,'Wall Volumes'!$M$8:$M$135)</f>
        <v>0</v>
      </c>
      <c r="D1011" s="64" t="s">
        <v>183</v>
      </c>
      <c r="E1011" s="64">
        <f t="shared" si="18"/>
        <v>0</v>
      </c>
      <c r="F1011" s="159" t="str">
        <f>'Wall Volumes'!$M$3</f>
        <v>No selection</v>
      </c>
      <c r="L1011" t="str">
        <f>'Wall Volumes'!$M$3</f>
        <v>No selection</v>
      </c>
    </row>
    <row r="1012" spans="1:12">
      <c r="A1012" s="64" t="s">
        <v>1315</v>
      </c>
      <c r="B1012" s="64">
        <f>_xlfn.XLOOKUP(D1012,'Wall Volumes'!$P$8:$P$135,'Wall Volumes'!$M$8:$M$135)</f>
        <v>0</v>
      </c>
      <c r="D1012" s="64" t="s">
        <v>188</v>
      </c>
      <c r="E1012" s="64">
        <f t="shared" si="18"/>
        <v>0</v>
      </c>
      <c r="F1012" s="159" t="str">
        <f>'Wall Volumes'!$M$3</f>
        <v>No selection</v>
      </c>
      <c r="L1012" t="str">
        <f>'Wall Volumes'!$M$3</f>
        <v>No selection</v>
      </c>
    </row>
    <row r="1013" spans="1:12">
      <c r="A1013" s="64" t="s">
        <v>1315</v>
      </c>
      <c r="B1013" s="64">
        <f>_xlfn.XLOOKUP(D1013,'Wall Volumes'!$P$8:$P$135,'Wall Volumes'!$M$8:$M$135)</f>
        <v>0</v>
      </c>
      <c r="D1013" s="64" t="s">
        <v>193</v>
      </c>
      <c r="E1013" s="64">
        <f t="shared" si="18"/>
        <v>0</v>
      </c>
      <c r="F1013" s="159" t="str">
        <f>'Wall Volumes'!$M$3</f>
        <v>No selection</v>
      </c>
      <c r="L1013" t="str">
        <f>'Wall Volumes'!$M$3</f>
        <v>No selection</v>
      </c>
    </row>
    <row r="1014" spans="1:12">
      <c r="A1014" s="64" t="s">
        <v>1315</v>
      </c>
      <c r="B1014" s="64">
        <f>_xlfn.XLOOKUP(D1014,'Wall Volumes'!$P$8:$P$135,'Wall Volumes'!$M$8:$M$135)</f>
        <v>0</v>
      </c>
      <c r="D1014" s="64" t="s">
        <v>198</v>
      </c>
      <c r="E1014" s="64">
        <f t="shared" si="18"/>
        <v>0</v>
      </c>
      <c r="F1014" s="159" t="str">
        <f>'Wall Volumes'!$M$3</f>
        <v>No selection</v>
      </c>
      <c r="L1014" t="str">
        <f>'Wall Volumes'!$M$3</f>
        <v>No selection</v>
      </c>
    </row>
    <row r="1015" spans="1:12">
      <c r="A1015" s="64" t="s">
        <v>1315</v>
      </c>
      <c r="B1015" s="64">
        <f>_xlfn.XLOOKUP(D1015,'Wall Volumes'!$P$8:$P$135,'Wall Volumes'!$M$8:$M$135)</f>
        <v>0</v>
      </c>
      <c r="D1015" s="64" t="s">
        <v>203</v>
      </c>
      <c r="E1015" s="64">
        <f t="shared" si="18"/>
        <v>0</v>
      </c>
      <c r="F1015" s="159" t="str">
        <f>'Wall Volumes'!$M$3</f>
        <v>No selection</v>
      </c>
      <c r="L1015" t="str">
        <f>'Wall Volumes'!$M$3</f>
        <v>No selection</v>
      </c>
    </row>
    <row r="1016" spans="1:12">
      <c r="A1016" s="64" t="s">
        <v>1315</v>
      </c>
      <c r="B1016" s="64">
        <f>_xlfn.XLOOKUP(D1016,'Wall Volumes'!$P$8:$P$135,'Wall Volumes'!$M$8:$M$135)</f>
        <v>0</v>
      </c>
      <c r="D1016" s="64" t="s">
        <v>208</v>
      </c>
      <c r="E1016" s="64">
        <f t="shared" si="18"/>
        <v>0</v>
      </c>
      <c r="F1016" s="159" t="str">
        <f>'Wall Volumes'!$M$3</f>
        <v>No selection</v>
      </c>
      <c r="L1016" t="str">
        <f>'Wall Volumes'!$M$3</f>
        <v>No selection</v>
      </c>
    </row>
    <row r="1017" spans="1:12">
      <c r="A1017" s="64" t="s">
        <v>1315</v>
      </c>
      <c r="B1017" s="64">
        <f>_xlfn.XLOOKUP(D1017,'Wall Volumes'!$P$8:$P$135,'Wall Volumes'!$M$8:$M$135)</f>
        <v>0</v>
      </c>
      <c r="D1017" s="64" t="s">
        <v>213</v>
      </c>
      <c r="E1017" s="64">
        <f t="shared" si="18"/>
        <v>0</v>
      </c>
      <c r="F1017" s="159" t="str">
        <f>'Wall Volumes'!$M$3</f>
        <v>No selection</v>
      </c>
      <c r="L1017" t="str">
        <f>'Wall Volumes'!$M$3</f>
        <v>No selection</v>
      </c>
    </row>
    <row r="1018" spans="1:12">
      <c r="A1018" s="64" t="s">
        <v>1315</v>
      </c>
      <c r="B1018" s="64">
        <f>_xlfn.XLOOKUP(D1018,'Wall Volumes'!$P$8:$P$135,'Wall Volumes'!$M$8:$M$135)</f>
        <v>0</v>
      </c>
      <c r="D1018" s="64" t="s">
        <v>218</v>
      </c>
      <c r="E1018" s="64">
        <f t="shared" si="18"/>
        <v>0</v>
      </c>
      <c r="F1018" s="159" t="str">
        <f>'Wall Volumes'!$M$3</f>
        <v>No selection</v>
      </c>
      <c r="L1018" t="str">
        <f>'Wall Volumes'!$M$3</f>
        <v>No selection</v>
      </c>
    </row>
    <row r="1019" spans="1:12">
      <c r="A1019" s="64" t="s">
        <v>1315</v>
      </c>
      <c r="B1019" s="64">
        <f>_xlfn.XLOOKUP(D1019,'Wall Volumes'!$P$8:$P$135,'Wall Volumes'!$M$8:$M$135)</f>
        <v>0</v>
      </c>
      <c r="D1019" s="64" t="s">
        <v>223</v>
      </c>
      <c r="E1019" s="64">
        <f t="shared" si="18"/>
        <v>0</v>
      </c>
      <c r="F1019" s="159" t="str">
        <f>'Wall Volumes'!$M$3</f>
        <v>No selection</v>
      </c>
      <c r="L1019" t="str">
        <f>'Wall Volumes'!$M$3</f>
        <v>No selection</v>
      </c>
    </row>
    <row r="1020" spans="1:12">
      <c r="A1020" s="64" t="s">
        <v>1315</v>
      </c>
      <c r="B1020" s="64">
        <f>_xlfn.XLOOKUP(D1020,'Wall Volumes'!$P$8:$P$135,'Wall Volumes'!$M$8:$M$135)</f>
        <v>0</v>
      </c>
      <c r="D1020" s="64" t="s">
        <v>228</v>
      </c>
      <c r="E1020" s="64">
        <f t="shared" si="18"/>
        <v>0</v>
      </c>
      <c r="F1020" s="159" t="str">
        <f>'Wall Volumes'!$M$3</f>
        <v>No selection</v>
      </c>
      <c r="L1020" t="str">
        <f>'Wall Volumes'!$M$3</f>
        <v>No selection</v>
      </c>
    </row>
    <row r="1021" spans="1:12">
      <c r="A1021" s="64" t="s">
        <v>1315</v>
      </c>
      <c r="B1021" s="64">
        <f>_xlfn.XLOOKUP(D1021,'Wall Volumes'!$P$8:$P$135,'Wall Volumes'!$M$8:$M$135)</f>
        <v>0</v>
      </c>
      <c r="D1021" s="64" t="s">
        <v>233</v>
      </c>
      <c r="E1021" s="64">
        <f t="shared" si="18"/>
        <v>0</v>
      </c>
      <c r="F1021" s="159" t="str">
        <f>'Wall Volumes'!$M$3</f>
        <v>No selection</v>
      </c>
      <c r="L1021" t="str">
        <f>'Wall Volumes'!$M$3</f>
        <v>No selection</v>
      </c>
    </row>
    <row r="1022" spans="1:12">
      <c r="A1022" s="64" t="s">
        <v>1315</v>
      </c>
      <c r="B1022" s="64">
        <f>_xlfn.XLOOKUP(D1022,'Wall Volumes'!$P$8:$P$135,'Wall Volumes'!$M$8:$M$135)</f>
        <v>0</v>
      </c>
      <c r="D1022" s="64" t="s">
        <v>238</v>
      </c>
      <c r="E1022" s="64">
        <f t="shared" si="18"/>
        <v>0</v>
      </c>
      <c r="F1022" s="159" t="str">
        <f>'Wall Volumes'!$M$3</f>
        <v>No selection</v>
      </c>
      <c r="L1022" t="str">
        <f>'Wall Volumes'!$M$3</f>
        <v>No selection</v>
      </c>
    </row>
    <row r="1023" spans="1:12">
      <c r="A1023" s="64" t="s">
        <v>1315</v>
      </c>
      <c r="B1023" s="64">
        <f>_xlfn.XLOOKUP(D1023,'Wall Volumes'!$P$8:$P$135,'Wall Volumes'!$M$8:$M$135)</f>
        <v>0</v>
      </c>
      <c r="D1023" s="64" t="s">
        <v>243</v>
      </c>
      <c r="E1023" s="64">
        <f t="shared" si="18"/>
        <v>0</v>
      </c>
      <c r="F1023" s="159" t="str">
        <f>'Wall Volumes'!$M$3</f>
        <v>No selection</v>
      </c>
      <c r="L1023" t="str">
        <f>'Wall Volumes'!$M$3</f>
        <v>No selection</v>
      </c>
    </row>
    <row r="1024" spans="1:12">
      <c r="A1024" s="64" t="s">
        <v>1315</v>
      </c>
      <c r="B1024" s="64">
        <f>_xlfn.XLOOKUP(D1024,'Wall Volumes'!$P$8:$P$135,'Wall Volumes'!$M$8:$M$135)</f>
        <v>0</v>
      </c>
      <c r="D1024" s="64" t="s">
        <v>248</v>
      </c>
      <c r="E1024" s="64">
        <f t="shared" si="18"/>
        <v>0</v>
      </c>
      <c r="F1024" s="159" t="str">
        <f>'Wall Volumes'!$M$3</f>
        <v>No selection</v>
      </c>
      <c r="L1024" t="str">
        <f>'Wall Volumes'!$M$3</f>
        <v>No selection</v>
      </c>
    </row>
    <row r="1025" spans="1:12">
      <c r="A1025" s="64" t="s">
        <v>1315</v>
      </c>
      <c r="B1025" s="64">
        <f>_xlfn.XLOOKUP(D1025,'Wall Volumes'!$P$8:$P$135,'Wall Volumes'!$M$8:$M$135)</f>
        <v>0</v>
      </c>
      <c r="D1025" s="64" t="s">
        <v>253</v>
      </c>
      <c r="E1025" s="64">
        <f t="shared" si="18"/>
        <v>0</v>
      </c>
      <c r="F1025" s="159" t="str">
        <f>'Wall Volumes'!$M$3</f>
        <v>No selection</v>
      </c>
      <c r="L1025" t="str">
        <f>'Wall Volumes'!$M$3</f>
        <v>No selection</v>
      </c>
    </row>
    <row r="1026" spans="1:12">
      <c r="A1026" s="64" t="s">
        <v>1315</v>
      </c>
      <c r="B1026" s="64">
        <f>_xlfn.XLOOKUP(D1026,'Wall Volumes'!$P$8:$P$135,'Wall Volumes'!$M$8:$M$135)</f>
        <v>0</v>
      </c>
      <c r="D1026" s="64" t="s">
        <v>258</v>
      </c>
      <c r="E1026" s="64">
        <f t="shared" ref="E1026:E1089" si="19">SUM(B1026:C1026)</f>
        <v>0</v>
      </c>
      <c r="F1026" s="159" t="str">
        <f>'Wall Volumes'!$M$3</f>
        <v>No selection</v>
      </c>
      <c r="L1026" t="str">
        <f>'Wall Volumes'!$M$3</f>
        <v>No selection</v>
      </c>
    </row>
    <row r="1027" spans="1:12">
      <c r="A1027" s="64" t="s">
        <v>1315</v>
      </c>
      <c r="B1027" s="64">
        <f>_xlfn.XLOOKUP(D1027,'Wall Volumes'!$P$8:$P$135,'Wall Volumes'!$M$8:$M$135)</f>
        <v>0</v>
      </c>
      <c r="D1027" s="64" t="s">
        <v>263</v>
      </c>
      <c r="E1027" s="64">
        <f t="shared" si="19"/>
        <v>0</v>
      </c>
      <c r="F1027" s="159" t="str">
        <f>'Wall Volumes'!$M$3</f>
        <v>No selection</v>
      </c>
      <c r="L1027" t="str">
        <f>'Wall Volumes'!$M$3</f>
        <v>No selection</v>
      </c>
    </row>
    <row r="1028" spans="1:12">
      <c r="A1028" s="64" t="s">
        <v>1315</v>
      </c>
      <c r="B1028" s="64">
        <f>_xlfn.XLOOKUP(D1028,'Wall Volumes'!$P$8:$P$135,'Wall Volumes'!$M$8:$M$135)</f>
        <v>0</v>
      </c>
      <c r="D1028" s="64" t="s">
        <v>268</v>
      </c>
      <c r="E1028" s="64">
        <f t="shared" si="19"/>
        <v>0</v>
      </c>
      <c r="F1028" s="159" t="str">
        <f>'Wall Volumes'!$M$3</f>
        <v>No selection</v>
      </c>
      <c r="L1028" t="str">
        <f>'Wall Volumes'!$M$3</f>
        <v>No selection</v>
      </c>
    </row>
    <row r="1029" spans="1:12">
      <c r="A1029" s="64" t="s">
        <v>1315</v>
      </c>
      <c r="B1029" s="64">
        <f>_xlfn.XLOOKUP(D1029,'Wall Volumes'!$P$8:$P$135,'Wall Volumes'!$M$8:$M$135)</f>
        <v>0</v>
      </c>
      <c r="D1029" s="64" t="s">
        <v>273</v>
      </c>
      <c r="E1029" s="64">
        <f t="shared" si="19"/>
        <v>0</v>
      </c>
      <c r="F1029" s="159" t="str">
        <f>'Wall Volumes'!$M$3</f>
        <v>No selection</v>
      </c>
      <c r="L1029" t="str">
        <f>'Wall Volumes'!$M$3</f>
        <v>No selection</v>
      </c>
    </row>
    <row r="1030" spans="1:12">
      <c r="A1030" s="64" t="s">
        <v>1315</v>
      </c>
      <c r="B1030" s="64">
        <f>_xlfn.XLOOKUP(D1030,'Wall Volumes'!$P$8:$P$135,'Wall Volumes'!$M$8:$M$135)</f>
        <v>0</v>
      </c>
      <c r="D1030" s="64" t="s">
        <v>278</v>
      </c>
      <c r="E1030" s="64">
        <f t="shared" si="19"/>
        <v>0</v>
      </c>
      <c r="F1030" s="159" t="str">
        <f>'Wall Volumes'!$M$3</f>
        <v>No selection</v>
      </c>
      <c r="L1030" t="str">
        <f>'Wall Volumes'!$M$3</f>
        <v>No selection</v>
      </c>
    </row>
    <row r="1031" spans="1:12">
      <c r="A1031" s="64" t="s">
        <v>1315</v>
      </c>
      <c r="B1031" s="64">
        <f>_xlfn.XLOOKUP(D1031,'Wall Volumes'!$P$8:$P$135,'Wall Volumes'!$M$8:$M$135)</f>
        <v>0</v>
      </c>
      <c r="D1031" s="64" t="s">
        <v>283</v>
      </c>
      <c r="E1031" s="64">
        <f t="shared" si="19"/>
        <v>0</v>
      </c>
      <c r="F1031" s="159" t="str">
        <f>'Wall Volumes'!$M$3</f>
        <v>No selection</v>
      </c>
      <c r="L1031" t="str">
        <f>'Wall Volumes'!$M$3</f>
        <v>No selection</v>
      </c>
    </row>
    <row r="1032" spans="1:12">
      <c r="A1032" s="64" t="s">
        <v>1315</v>
      </c>
      <c r="B1032" s="64">
        <f>_xlfn.XLOOKUP(D1032,'Wall Volumes'!$P$8:$P$135,'Wall Volumes'!$M$8:$M$135)</f>
        <v>0</v>
      </c>
      <c r="D1032" s="64" t="s">
        <v>288</v>
      </c>
      <c r="E1032" s="64">
        <f t="shared" si="19"/>
        <v>0</v>
      </c>
      <c r="F1032" s="159" t="str">
        <f>'Wall Volumes'!$M$3</f>
        <v>No selection</v>
      </c>
      <c r="L1032" t="str">
        <f>'Wall Volumes'!$M$3</f>
        <v>No selection</v>
      </c>
    </row>
    <row r="1033" spans="1:12">
      <c r="A1033" s="64" t="s">
        <v>1315</v>
      </c>
      <c r="B1033" s="64">
        <f>_xlfn.XLOOKUP(D1033,'Wall Volumes'!$P$8:$P$135,'Wall Volumes'!$M$8:$M$135)</f>
        <v>0</v>
      </c>
      <c r="D1033" s="64" t="s">
        <v>293</v>
      </c>
      <c r="E1033" s="64">
        <f t="shared" si="19"/>
        <v>0</v>
      </c>
      <c r="F1033" s="159" t="str">
        <f>'Wall Volumes'!$M$3</f>
        <v>No selection</v>
      </c>
      <c r="L1033" t="str">
        <f>'Wall Volumes'!$M$3</f>
        <v>No selection</v>
      </c>
    </row>
    <row r="1034" spans="1:12">
      <c r="A1034" s="64" t="s">
        <v>1315</v>
      </c>
      <c r="B1034" s="64">
        <f>_xlfn.XLOOKUP(D1034,'Wall Volumes'!$P$8:$P$135,'Wall Volumes'!$M$8:$M$135)</f>
        <v>0</v>
      </c>
      <c r="D1034" s="64" t="s">
        <v>298</v>
      </c>
      <c r="E1034" s="64">
        <f t="shared" si="19"/>
        <v>0</v>
      </c>
      <c r="F1034" s="159" t="str">
        <f>'Wall Volumes'!$M$3</f>
        <v>No selection</v>
      </c>
      <c r="L1034" t="str">
        <f>'Wall Volumes'!$M$3</f>
        <v>No selection</v>
      </c>
    </row>
    <row r="1035" spans="1:12">
      <c r="A1035" s="64" t="s">
        <v>1315</v>
      </c>
      <c r="B1035" s="64">
        <f>_xlfn.XLOOKUP(D1035,'Wall Volumes'!$P$8:$P$135,'Wall Volumes'!$M$8:$M$135)</f>
        <v>0</v>
      </c>
      <c r="D1035" s="64" t="s">
        <v>303</v>
      </c>
      <c r="E1035" s="64">
        <f t="shared" si="19"/>
        <v>0</v>
      </c>
      <c r="F1035" s="159" t="str">
        <f>'Wall Volumes'!$M$3</f>
        <v>No selection</v>
      </c>
      <c r="L1035" t="str">
        <f>'Wall Volumes'!$M$3</f>
        <v>No selection</v>
      </c>
    </row>
    <row r="1036" spans="1:12">
      <c r="A1036" s="64" t="s">
        <v>1315</v>
      </c>
      <c r="B1036" s="64">
        <f>_xlfn.XLOOKUP(D1036,'Wall Volumes'!$P$8:$P$135,'Wall Volumes'!$M$8:$M$135)</f>
        <v>0</v>
      </c>
      <c r="D1036" s="64" t="s">
        <v>308</v>
      </c>
      <c r="E1036" s="64">
        <f t="shared" si="19"/>
        <v>0</v>
      </c>
      <c r="F1036" s="159" t="str">
        <f>'Wall Volumes'!$M$3</f>
        <v>No selection</v>
      </c>
      <c r="L1036" t="str">
        <f>'Wall Volumes'!$M$3</f>
        <v>No selection</v>
      </c>
    </row>
    <row r="1037" spans="1:12">
      <c r="A1037" s="64" t="s">
        <v>1315</v>
      </c>
      <c r="B1037" s="64">
        <f>_xlfn.XLOOKUP(D1037,'Wall Volumes'!$P$8:$P$135,'Wall Volumes'!$M$8:$M$135)</f>
        <v>0</v>
      </c>
      <c r="D1037" s="64" t="s">
        <v>313</v>
      </c>
      <c r="E1037" s="64">
        <f t="shared" si="19"/>
        <v>0</v>
      </c>
      <c r="F1037" s="159" t="str">
        <f>'Wall Volumes'!$M$3</f>
        <v>No selection</v>
      </c>
      <c r="L1037" t="str">
        <f>'Wall Volumes'!$M$3</f>
        <v>No selection</v>
      </c>
    </row>
    <row r="1038" spans="1:12">
      <c r="A1038" s="64" t="s">
        <v>1315</v>
      </c>
      <c r="B1038" s="64">
        <f>_xlfn.XLOOKUP(D1038,'Wall Volumes'!$P$8:$P$135,'Wall Volumes'!$M$8:$M$135)</f>
        <v>0</v>
      </c>
      <c r="D1038" s="64" t="s">
        <v>318</v>
      </c>
      <c r="E1038" s="64">
        <f t="shared" si="19"/>
        <v>0</v>
      </c>
      <c r="F1038" s="159" t="str">
        <f>'Wall Volumes'!$M$3</f>
        <v>No selection</v>
      </c>
      <c r="L1038" t="str">
        <f>'Wall Volumes'!$M$3</f>
        <v>No selection</v>
      </c>
    </row>
    <row r="1039" spans="1:12">
      <c r="A1039" s="64" t="s">
        <v>1315</v>
      </c>
      <c r="B1039" s="64">
        <f>_xlfn.XLOOKUP(D1039,'Wall Volumes'!$P$8:$P$135,'Wall Volumes'!$M$8:$M$135)</f>
        <v>0</v>
      </c>
      <c r="D1039" s="64" t="s">
        <v>323</v>
      </c>
      <c r="E1039" s="64">
        <f t="shared" si="19"/>
        <v>0</v>
      </c>
      <c r="F1039" s="159" t="str">
        <f>'Wall Volumes'!$M$3</f>
        <v>No selection</v>
      </c>
      <c r="L1039" t="str">
        <f>'Wall Volumes'!$M$3</f>
        <v>No selection</v>
      </c>
    </row>
    <row r="1040" spans="1:12">
      <c r="A1040" s="64" t="s">
        <v>1315</v>
      </c>
      <c r="B1040" s="64">
        <f>_xlfn.XLOOKUP(D1040,'Wall Volumes'!$P$8:$P$135,'Wall Volumes'!$M$8:$M$135)</f>
        <v>0</v>
      </c>
      <c r="D1040" s="64" t="s">
        <v>328</v>
      </c>
      <c r="E1040" s="64">
        <f t="shared" si="19"/>
        <v>0</v>
      </c>
      <c r="F1040" s="159" t="str">
        <f>'Wall Volumes'!$M$3</f>
        <v>No selection</v>
      </c>
      <c r="L1040" t="str">
        <f>'Wall Volumes'!$M$3</f>
        <v>No selection</v>
      </c>
    </row>
    <row r="1041" spans="1:12">
      <c r="A1041" s="64" t="s">
        <v>1315</v>
      </c>
      <c r="B1041" s="64">
        <f>_xlfn.XLOOKUP(D1041,'Wall Volumes'!$P$8:$P$135,'Wall Volumes'!$M$8:$M$135)</f>
        <v>0</v>
      </c>
      <c r="D1041" s="64" t="s">
        <v>333</v>
      </c>
      <c r="E1041" s="64">
        <f t="shared" si="19"/>
        <v>0</v>
      </c>
      <c r="F1041" s="159" t="str">
        <f>'Wall Volumes'!$M$3</f>
        <v>No selection</v>
      </c>
      <c r="L1041" t="str">
        <f>'Wall Volumes'!$M$3</f>
        <v>No selection</v>
      </c>
    </row>
    <row r="1042" spans="1:12">
      <c r="A1042" s="64" t="s">
        <v>1315</v>
      </c>
      <c r="B1042" s="64">
        <f>_xlfn.XLOOKUP(D1042,'Wall Volumes'!$P$8:$P$135,'Wall Volumes'!$M$8:$M$135)</f>
        <v>0</v>
      </c>
      <c r="D1042" s="64" t="s">
        <v>338</v>
      </c>
      <c r="E1042" s="64">
        <f t="shared" si="19"/>
        <v>0</v>
      </c>
      <c r="F1042" s="159" t="str">
        <f>'Wall Volumes'!$M$3</f>
        <v>No selection</v>
      </c>
      <c r="L1042" t="str">
        <f>'Wall Volumes'!$M$3</f>
        <v>No selection</v>
      </c>
    </row>
    <row r="1043" spans="1:12">
      <c r="A1043" s="64" t="s">
        <v>1315</v>
      </c>
      <c r="B1043" s="64">
        <f>_xlfn.XLOOKUP(D1043,'Wall Volumes'!$P$8:$P$135,'Wall Volumes'!$M$8:$M$135)</f>
        <v>0</v>
      </c>
      <c r="D1043" s="64" t="s">
        <v>343</v>
      </c>
      <c r="E1043" s="64">
        <f t="shared" si="19"/>
        <v>0</v>
      </c>
      <c r="F1043" s="159" t="str">
        <f>'Wall Volumes'!$M$3</f>
        <v>No selection</v>
      </c>
      <c r="L1043" t="str">
        <f>'Wall Volumes'!$M$3</f>
        <v>No selection</v>
      </c>
    </row>
    <row r="1044" spans="1:12">
      <c r="A1044" s="64" t="s">
        <v>1315</v>
      </c>
      <c r="B1044" s="64">
        <f>_xlfn.XLOOKUP(D1044,'Wall Volumes'!$P$8:$P$135,'Wall Volumes'!$M$8:$M$135)</f>
        <v>0</v>
      </c>
      <c r="D1044" s="64" t="s">
        <v>348</v>
      </c>
      <c r="E1044" s="64">
        <f t="shared" si="19"/>
        <v>0</v>
      </c>
      <c r="F1044" s="159" t="str">
        <f>'Wall Volumes'!$M$3</f>
        <v>No selection</v>
      </c>
      <c r="L1044" t="str">
        <f>'Wall Volumes'!$M$3</f>
        <v>No selection</v>
      </c>
    </row>
    <row r="1045" spans="1:12">
      <c r="A1045" s="64" t="s">
        <v>1315</v>
      </c>
      <c r="B1045" s="64">
        <f>_xlfn.XLOOKUP(D1045,'Wall Volumes'!$P$8:$P$135,'Wall Volumes'!$M$8:$M$135)</f>
        <v>0</v>
      </c>
      <c r="D1045" s="64" t="s">
        <v>353</v>
      </c>
      <c r="E1045" s="64">
        <f t="shared" si="19"/>
        <v>0</v>
      </c>
      <c r="F1045" s="159" t="str">
        <f>'Wall Volumes'!$M$3</f>
        <v>No selection</v>
      </c>
      <c r="L1045" t="str">
        <f>'Wall Volumes'!$M$3</f>
        <v>No selection</v>
      </c>
    </row>
    <row r="1046" spans="1:12">
      <c r="A1046" s="64" t="s">
        <v>1315</v>
      </c>
      <c r="B1046" s="64">
        <f>_xlfn.XLOOKUP(D1046,'Wall Volumes'!$P$8:$P$135,'Wall Volumes'!$M$8:$M$135)</f>
        <v>0</v>
      </c>
      <c r="D1046" s="64" t="s">
        <v>358</v>
      </c>
      <c r="E1046" s="64">
        <f t="shared" si="19"/>
        <v>0</v>
      </c>
      <c r="F1046" s="159" t="str">
        <f>'Wall Volumes'!$M$3</f>
        <v>No selection</v>
      </c>
      <c r="L1046" t="str">
        <f>'Wall Volumes'!$M$3</f>
        <v>No selection</v>
      </c>
    </row>
    <row r="1047" spans="1:12">
      <c r="A1047" s="64" t="s">
        <v>1315</v>
      </c>
      <c r="B1047" s="64">
        <f>_xlfn.XLOOKUP(D1047,'Wall Volumes'!$P$8:$P$135,'Wall Volumes'!$M$8:$M$135)</f>
        <v>0</v>
      </c>
      <c r="D1047" s="64" t="s">
        <v>362</v>
      </c>
      <c r="E1047" s="64">
        <f t="shared" si="19"/>
        <v>0</v>
      </c>
      <c r="F1047" s="159" t="str">
        <f>'Wall Volumes'!$M$3</f>
        <v>No selection</v>
      </c>
      <c r="L1047" t="str">
        <f>'Wall Volumes'!$M$3</f>
        <v>No selection</v>
      </c>
    </row>
    <row r="1048" spans="1:12">
      <c r="A1048" s="64" t="s">
        <v>1315</v>
      </c>
      <c r="B1048" s="64">
        <f>_xlfn.XLOOKUP(D1048,'Wall Volumes'!$P$8:$P$135,'Wall Volumes'!$M$8:$M$135)</f>
        <v>0</v>
      </c>
      <c r="D1048" s="64" t="s">
        <v>368</v>
      </c>
      <c r="E1048" s="64">
        <f t="shared" si="19"/>
        <v>0</v>
      </c>
      <c r="F1048" s="159" t="str">
        <f>'Wall Volumes'!$M$3</f>
        <v>No selection</v>
      </c>
      <c r="L1048" t="str">
        <f>'Wall Volumes'!$M$3</f>
        <v>No selection</v>
      </c>
    </row>
    <row r="1049" spans="1:12">
      <c r="A1049" s="64" t="s">
        <v>1315</v>
      </c>
      <c r="B1049" s="64">
        <f>_xlfn.XLOOKUP(D1049,'Wall Volumes'!$P$8:$P$135,'Wall Volumes'!$M$8:$M$135)</f>
        <v>0</v>
      </c>
      <c r="D1049" s="64" t="s">
        <v>373</v>
      </c>
      <c r="E1049" s="64">
        <f t="shared" si="19"/>
        <v>0</v>
      </c>
      <c r="F1049" s="159" t="str">
        <f>'Wall Volumes'!$M$3</f>
        <v>No selection</v>
      </c>
      <c r="L1049" t="str">
        <f>'Wall Volumes'!$M$3</f>
        <v>No selection</v>
      </c>
    </row>
    <row r="1050" spans="1:12">
      <c r="A1050" s="64" t="s">
        <v>1315</v>
      </c>
      <c r="B1050" s="64">
        <f>_xlfn.XLOOKUP(D1050,'Wall Volumes'!$P$8:$P$135,'Wall Volumes'!$M$8:$M$135)</f>
        <v>0</v>
      </c>
      <c r="D1050" s="64" t="s">
        <v>379</v>
      </c>
      <c r="E1050" s="64">
        <f t="shared" si="19"/>
        <v>0</v>
      </c>
      <c r="F1050" s="159" t="str">
        <f>'Wall Volumes'!$M$3</f>
        <v>No selection</v>
      </c>
      <c r="L1050" t="str">
        <f>'Wall Volumes'!$M$3</f>
        <v>No selection</v>
      </c>
    </row>
    <row r="1051" spans="1:12">
      <c r="A1051" s="64" t="s">
        <v>1315</v>
      </c>
      <c r="B1051" s="64">
        <f>_xlfn.XLOOKUP(D1051,'Wall Volumes'!$P$8:$P$135,'Wall Volumes'!$M$8:$M$135)</f>
        <v>0</v>
      </c>
      <c r="D1051" s="64" t="s">
        <v>383</v>
      </c>
      <c r="E1051" s="64">
        <f t="shared" si="19"/>
        <v>0</v>
      </c>
      <c r="F1051" s="159" t="str">
        <f>'Wall Volumes'!$M$3</f>
        <v>No selection</v>
      </c>
      <c r="L1051" t="str">
        <f>'Wall Volumes'!$M$3</f>
        <v>No selection</v>
      </c>
    </row>
    <row r="1052" spans="1:12">
      <c r="A1052" s="64" t="s">
        <v>1315</v>
      </c>
      <c r="B1052" s="64">
        <f>_xlfn.XLOOKUP(D1052,'Wall Volumes'!$P$8:$P$135,'Wall Volumes'!$M$8:$M$135)</f>
        <v>0</v>
      </c>
      <c r="D1052" s="64" t="s">
        <v>389</v>
      </c>
      <c r="E1052" s="64">
        <f t="shared" si="19"/>
        <v>0</v>
      </c>
      <c r="F1052" s="159" t="str">
        <f>'Wall Volumes'!$M$3</f>
        <v>No selection</v>
      </c>
      <c r="L1052" t="str">
        <f>'Wall Volumes'!$M$3</f>
        <v>No selection</v>
      </c>
    </row>
    <row r="1053" spans="1:12">
      <c r="A1053" s="64" t="s">
        <v>1315</v>
      </c>
      <c r="B1053" s="64">
        <f>_xlfn.XLOOKUP(D1053,'Wall Volumes'!$P$8:$P$135,'Wall Volumes'!$M$8:$M$135)</f>
        <v>0</v>
      </c>
      <c r="D1053" s="64" t="s">
        <v>391</v>
      </c>
      <c r="E1053" s="64">
        <f t="shared" si="19"/>
        <v>0</v>
      </c>
      <c r="F1053" s="159" t="str">
        <f>'Wall Volumes'!$M$3</f>
        <v>No selection</v>
      </c>
      <c r="L1053" t="str">
        <f>'Wall Volumes'!$M$3</f>
        <v>No selection</v>
      </c>
    </row>
    <row r="1054" spans="1:12">
      <c r="A1054" s="64" t="s">
        <v>1315</v>
      </c>
      <c r="B1054" s="64">
        <f>_xlfn.XLOOKUP(D1054,'Wall Volumes'!$P$8:$P$135,'Wall Volumes'!$M$8:$M$135)</f>
        <v>0</v>
      </c>
      <c r="D1054" s="64" t="s">
        <v>394</v>
      </c>
      <c r="E1054" s="64">
        <f t="shared" si="19"/>
        <v>0</v>
      </c>
      <c r="F1054" s="159" t="str">
        <f>'Wall Volumes'!$M$3</f>
        <v>No selection</v>
      </c>
      <c r="L1054" t="str">
        <f>'Wall Volumes'!$M$3</f>
        <v>No selection</v>
      </c>
    </row>
    <row r="1055" spans="1:12">
      <c r="A1055" s="64" t="s">
        <v>1315</v>
      </c>
      <c r="B1055" s="64">
        <f>_xlfn.XLOOKUP(D1055,'Wall Volumes'!$P$8:$P$135,'Wall Volumes'!$M$8:$M$135)</f>
        <v>0</v>
      </c>
      <c r="D1055" s="64" t="s">
        <v>396</v>
      </c>
      <c r="E1055" s="64">
        <f t="shared" si="19"/>
        <v>0</v>
      </c>
      <c r="F1055" s="159" t="str">
        <f>'Wall Volumes'!$M$3</f>
        <v>No selection</v>
      </c>
      <c r="L1055" t="str">
        <f>'Wall Volumes'!$M$3</f>
        <v>No selection</v>
      </c>
    </row>
    <row r="1056" spans="1:12">
      <c r="A1056" s="64" t="s">
        <v>1315</v>
      </c>
      <c r="B1056" s="64">
        <f>_xlfn.XLOOKUP(D1056,'Wall Volumes'!$P$8:$P$135,'Wall Volumes'!$M$8:$M$135)</f>
        <v>0</v>
      </c>
      <c r="D1056" s="64" t="s">
        <v>399</v>
      </c>
      <c r="E1056" s="64">
        <f t="shared" si="19"/>
        <v>0</v>
      </c>
      <c r="F1056" s="159" t="str">
        <f>'Wall Volumes'!$M$3</f>
        <v>No selection</v>
      </c>
      <c r="L1056" t="str">
        <f>'Wall Volumes'!$M$3</f>
        <v>No selection</v>
      </c>
    </row>
    <row r="1057" spans="1:12">
      <c r="A1057" s="64" t="s">
        <v>1315</v>
      </c>
      <c r="B1057" s="64">
        <f>_xlfn.XLOOKUP(D1057,'Wall Volumes'!$P$8:$P$135,'Wall Volumes'!$M$8:$M$135)</f>
        <v>0</v>
      </c>
      <c r="D1057" s="64" t="s">
        <v>401</v>
      </c>
      <c r="E1057" s="64">
        <f t="shared" si="19"/>
        <v>0</v>
      </c>
      <c r="F1057" s="159" t="str">
        <f>'Wall Volumes'!$M$3</f>
        <v>No selection</v>
      </c>
      <c r="L1057" t="str">
        <f>'Wall Volumes'!$M$3</f>
        <v>No selection</v>
      </c>
    </row>
    <row r="1058" spans="1:12">
      <c r="A1058" s="64" t="s">
        <v>1315</v>
      </c>
      <c r="B1058" s="64">
        <f>_xlfn.XLOOKUP(D1058,'Wall Volumes'!$P$8:$P$135,'Wall Volumes'!$M$8:$M$135)</f>
        <v>0</v>
      </c>
      <c r="D1058" s="64" t="s">
        <v>404</v>
      </c>
      <c r="E1058" s="64">
        <f t="shared" si="19"/>
        <v>0</v>
      </c>
      <c r="F1058" s="159" t="str">
        <f>'Wall Volumes'!$M$3</f>
        <v>No selection</v>
      </c>
      <c r="L1058" t="str">
        <f>'Wall Volumes'!$M$3</f>
        <v>No selection</v>
      </c>
    </row>
    <row r="1059" spans="1:12">
      <c r="A1059" s="64" t="s">
        <v>1315</v>
      </c>
      <c r="B1059" s="64">
        <f>_xlfn.XLOOKUP(D1059,'Wall Volumes'!$P$8:$P$135,'Wall Volumes'!$M$8:$M$135)</f>
        <v>0</v>
      </c>
      <c r="D1059" s="64" t="s">
        <v>406</v>
      </c>
      <c r="E1059" s="64">
        <f t="shared" si="19"/>
        <v>0</v>
      </c>
      <c r="F1059" s="159" t="str">
        <f>'Wall Volumes'!$M$3</f>
        <v>No selection</v>
      </c>
      <c r="L1059" t="str">
        <f>'Wall Volumes'!$M$3</f>
        <v>No selection</v>
      </c>
    </row>
    <row r="1060" spans="1:12">
      <c r="A1060" s="64" t="s">
        <v>1315</v>
      </c>
      <c r="B1060" s="64">
        <f>_xlfn.XLOOKUP(D1060,'Wall Volumes'!$P$8:$P$135,'Wall Volumes'!$M$8:$M$135)</f>
        <v>0</v>
      </c>
      <c r="D1060" s="64" t="s">
        <v>409</v>
      </c>
      <c r="E1060" s="64">
        <f t="shared" si="19"/>
        <v>0</v>
      </c>
      <c r="F1060" s="159" t="str">
        <f>'Wall Volumes'!$M$3</f>
        <v>No selection</v>
      </c>
      <c r="L1060" t="str">
        <f>'Wall Volumes'!$M$3</f>
        <v>No selection</v>
      </c>
    </row>
    <row r="1061" spans="1:12">
      <c r="A1061" s="64" t="s">
        <v>1315</v>
      </c>
      <c r="B1061" s="64">
        <f>_xlfn.XLOOKUP(D1061,'Wall Volumes'!$P$8:$P$135,'Wall Volumes'!$M$8:$M$135)</f>
        <v>0</v>
      </c>
      <c r="D1061" s="64" t="s">
        <v>411</v>
      </c>
      <c r="E1061" s="64">
        <f t="shared" si="19"/>
        <v>0</v>
      </c>
      <c r="F1061" s="159" t="str">
        <f>'Wall Volumes'!$M$3</f>
        <v>No selection</v>
      </c>
      <c r="L1061" t="str">
        <f>'Wall Volumes'!$M$3</f>
        <v>No selection</v>
      </c>
    </row>
    <row r="1062" spans="1:12">
      <c r="A1062" s="64" t="s">
        <v>1315</v>
      </c>
      <c r="B1062" s="64">
        <f>_xlfn.XLOOKUP(D1062,'Wall Volumes'!$P$8:$P$135,'Wall Volumes'!$M$8:$M$135)</f>
        <v>0</v>
      </c>
      <c r="D1062" s="64" t="s">
        <v>414</v>
      </c>
      <c r="E1062" s="64">
        <f t="shared" si="19"/>
        <v>0</v>
      </c>
      <c r="F1062" s="159" t="str">
        <f>'Wall Volumes'!$M$3</f>
        <v>No selection</v>
      </c>
      <c r="L1062" t="str">
        <f>'Wall Volumes'!$M$3</f>
        <v>No selection</v>
      </c>
    </row>
    <row r="1063" spans="1:12">
      <c r="A1063" s="64" t="s">
        <v>1315</v>
      </c>
      <c r="B1063" s="64">
        <f>_xlfn.XLOOKUP(D1063,'Wall Volumes'!$P$8:$P$135,'Wall Volumes'!$M$8:$M$135)</f>
        <v>0</v>
      </c>
      <c r="D1063" s="64" t="s">
        <v>416</v>
      </c>
      <c r="E1063" s="64">
        <f t="shared" si="19"/>
        <v>0</v>
      </c>
      <c r="F1063" s="159" t="str">
        <f>'Wall Volumes'!$M$3</f>
        <v>No selection</v>
      </c>
      <c r="L1063" t="str">
        <f>'Wall Volumes'!$M$3</f>
        <v>No selection</v>
      </c>
    </row>
    <row r="1064" spans="1:12">
      <c r="A1064" s="64" t="s">
        <v>1315</v>
      </c>
      <c r="B1064" s="64">
        <f>_xlfn.XLOOKUP(D1064,'Wall Volumes'!$P$8:$P$135,'Wall Volumes'!$M$8:$M$135)</f>
        <v>0</v>
      </c>
      <c r="D1064" s="64" t="s">
        <v>419</v>
      </c>
      <c r="E1064" s="64">
        <f t="shared" si="19"/>
        <v>0</v>
      </c>
      <c r="F1064" s="159" t="str">
        <f>'Wall Volumes'!$M$3</f>
        <v>No selection</v>
      </c>
      <c r="L1064" t="str">
        <f>'Wall Volumes'!$M$3</f>
        <v>No selection</v>
      </c>
    </row>
    <row r="1065" spans="1:12">
      <c r="A1065" s="64" t="s">
        <v>1315</v>
      </c>
      <c r="B1065" s="64">
        <f>_xlfn.XLOOKUP(D1065,'Wall Volumes'!$P$8:$P$135,'Wall Volumes'!$M$8:$M$135)</f>
        <v>0</v>
      </c>
      <c r="D1065" s="64" t="s">
        <v>421</v>
      </c>
      <c r="E1065" s="64">
        <f t="shared" si="19"/>
        <v>0</v>
      </c>
      <c r="F1065" s="159" t="str">
        <f>'Wall Volumes'!$M$3</f>
        <v>No selection</v>
      </c>
      <c r="L1065" t="str">
        <f>'Wall Volumes'!$M$3</f>
        <v>No selection</v>
      </c>
    </row>
    <row r="1066" spans="1:12">
      <c r="A1066" s="64" t="s">
        <v>1315</v>
      </c>
      <c r="B1066" s="64">
        <f>_xlfn.XLOOKUP(D1066,'Wall Volumes'!$P$8:$P$135,'Wall Volumes'!$M$8:$M$135)</f>
        <v>0</v>
      </c>
      <c r="D1066" s="64" t="s">
        <v>422</v>
      </c>
      <c r="E1066" s="64">
        <f t="shared" si="19"/>
        <v>0</v>
      </c>
      <c r="F1066" s="159" t="str">
        <f>'Wall Volumes'!$M$3</f>
        <v>No selection</v>
      </c>
      <c r="L1066" t="str">
        <f>'Wall Volumes'!$M$3</f>
        <v>No selection</v>
      </c>
    </row>
    <row r="1067" spans="1:12">
      <c r="A1067" s="64" t="s">
        <v>1315</v>
      </c>
      <c r="B1067" s="64">
        <f>_xlfn.XLOOKUP(D1067,'Wall Volumes'!$P$8:$P$135,'Wall Volumes'!$M$8:$M$135)</f>
        <v>0</v>
      </c>
      <c r="D1067" s="64" t="s">
        <v>423</v>
      </c>
      <c r="E1067" s="64">
        <f t="shared" si="19"/>
        <v>0</v>
      </c>
      <c r="F1067" s="159" t="str">
        <f>'Wall Volumes'!$M$3</f>
        <v>No selection</v>
      </c>
      <c r="L1067" t="str">
        <f>'Wall Volumes'!$M$3</f>
        <v>No selection</v>
      </c>
    </row>
    <row r="1068" spans="1:12">
      <c r="A1068" s="64" t="s">
        <v>1315</v>
      </c>
      <c r="B1068" s="64">
        <f>_xlfn.XLOOKUP(D1068,'Wall Volumes'!$P$8:$P$135,'Wall Volumes'!$M$8:$M$135)</f>
        <v>0</v>
      </c>
      <c r="D1068" s="64" t="s">
        <v>424</v>
      </c>
      <c r="E1068" s="64">
        <f t="shared" si="19"/>
        <v>0</v>
      </c>
      <c r="F1068" s="159" t="str">
        <f>'Wall Volumes'!$M$3</f>
        <v>No selection</v>
      </c>
      <c r="L1068" t="str">
        <f>'Wall Volumes'!$M$3</f>
        <v>No selection</v>
      </c>
    </row>
    <row r="1069" spans="1:12">
      <c r="A1069" s="64" t="s">
        <v>1315</v>
      </c>
      <c r="B1069" s="64">
        <f>_xlfn.XLOOKUP(D1069,'Wall Volumes'!$P$8:$P$135,'Wall Volumes'!$M$8:$M$135)</f>
        <v>0</v>
      </c>
      <c r="D1069" s="64" t="s">
        <v>425</v>
      </c>
      <c r="E1069" s="64">
        <f t="shared" si="19"/>
        <v>0</v>
      </c>
      <c r="F1069" s="159" t="str">
        <f>'Wall Volumes'!$M$3</f>
        <v>No selection</v>
      </c>
      <c r="L1069" t="str">
        <f>'Wall Volumes'!$M$3</f>
        <v>No selection</v>
      </c>
    </row>
    <row r="1070" spans="1:12">
      <c r="A1070" s="64" t="s">
        <v>1315</v>
      </c>
      <c r="B1070" s="64">
        <f>_xlfn.XLOOKUP(D1070,'Wall Volumes'!$P$8:$P$135,'Wall Volumes'!$M$8:$M$135)</f>
        <v>0</v>
      </c>
      <c r="D1070" s="64" t="s">
        <v>426</v>
      </c>
      <c r="E1070" s="64">
        <f t="shared" si="19"/>
        <v>0</v>
      </c>
      <c r="F1070" s="159" t="str">
        <f>'Wall Volumes'!$M$3</f>
        <v>No selection</v>
      </c>
      <c r="L1070" t="str">
        <f>'Wall Volumes'!$M$3</f>
        <v>No selection</v>
      </c>
    </row>
    <row r="1071" spans="1:12">
      <c r="A1071" s="64" t="s">
        <v>1315</v>
      </c>
      <c r="B1071" s="64">
        <f>_xlfn.XLOOKUP(D1071,'Wall Volumes'!$P$8:$P$135,'Wall Volumes'!$M$8:$M$135)</f>
        <v>0</v>
      </c>
      <c r="D1071" s="64" t="s">
        <v>427</v>
      </c>
      <c r="E1071" s="64">
        <f t="shared" si="19"/>
        <v>0</v>
      </c>
      <c r="F1071" s="159" t="str">
        <f>'Wall Volumes'!$M$3</f>
        <v>No selection</v>
      </c>
      <c r="L1071" t="str">
        <f>'Wall Volumes'!$M$3</f>
        <v>No selection</v>
      </c>
    </row>
    <row r="1072" spans="1:12">
      <c r="A1072" s="64" t="s">
        <v>1315</v>
      </c>
      <c r="B1072" s="64">
        <f>_xlfn.XLOOKUP(D1072,'Wall Volumes'!$P$8:$P$135,'Wall Volumes'!$M$8:$M$135)</f>
        <v>0</v>
      </c>
      <c r="D1072" s="64" t="s">
        <v>428</v>
      </c>
      <c r="E1072" s="64">
        <f t="shared" si="19"/>
        <v>0</v>
      </c>
      <c r="F1072" s="159" t="str">
        <f>'Wall Volumes'!$M$3</f>
        <v>No selection</v>
      </c>
      <c r="L1072" t="str">
        <f>'Wall Volumes'!$M$3</f>
        <v>No selection</v>
      </c>
    </row>
    <row r="1073" spans="1:12">
      <c r="A1073" s="64" t="s">
        <v>1315</v>
      </c>
      <c r="B1073" s="64">
        <f>_xlfn.XLOOKUP(D1073,'Wall Volumes'!$P$8:$P$135,'Wall Volumes'!$M$8:$M$135)</f>
        <v>0</v>
      </c>
      <c r="D1073" s="64" t="s">
        <v>429</v>
      </c>
      <c r="E1073" s="64">
        <f t="shared" si="19"/>
        <v>0</v>
      </c>
      <c r="F1073" s="159" t="str">
        <f>'Wall Volumes'!$M$3</f>
        <v>No selection</v>
      </c>
      <c r="L1073" t="str">
        <f>'Wall Volumes'!$M$3</f>
        <v>No selection</v>
      </c>
    </row>
    <row r="1074" spans="1:12">
      <c r="A1074" s="64" t="s">
        <v>1315</v>
      </c>
      <c r="B1074" s="64">
        <f>_xlfn.XLOOKUP(D1074,'Wall Volumes'!$P$8:$P$135,'Wall Volumes'!$M$8:$M$135)</f>
        <v>0</v>
      </c>
      <c r="D1074" s="64" t="s">
        <v>430</v>
      </c>
      <c r="E1074" s="64">
        <f t="shared" si="19"/>
        <v>0</v>
      </c>
      <c r="F1074" s="159" t="str">
        <f>'Wall Volumes'!$M$3</f>
        <v>No selection</v>
      </c>
      <c r="L1074" t="str">
        <f>'Wall Volumes'!$M$3</f>
        <v>No selection</v>
      </c>
    </row>
    <row r="1075" spans="1:12">
      <c r="A1075" s="64" t="s">
        <v>1315</v>
      </c>
      <c r="B1075" s="64">
        <f>_xlfn.XLOOKUP(D1075,'Wall Volumes'!$P$8:$P$135,'Wall Volumes'!$M$8:$M$135)</f>
        <v>0</v>
      </c>
      <c r="D1075" s="64" t="s">
        <v>431</v>
      </c>
      <c r="E1075" s="64">
        <f t="shared" si="19"/>
        <v>0</v>
      </c>
      <c r="F1075" s="159" t="str">
        <f>'Wall Volumes'!$M$3</f>
        <v>No selection</v>
      </c>
      <c r="L1075" t="str">
        <f>'Wall Volumes'!$M$3</f>
        <v>No selection</v>
      </c>
    </row>
    <row r="1076" spans="1:12">
      <c r="A1076" s="64" t="s">
        <v>1315</v>
      </c>
      <c r="B1076" s="64">
        <f>_xlfn.XLOOKUP(D1076,'Wall Volumes'!$P$8:$P$135,'Wall Volumes'!$M$8:$M$135)</f>
        <v>0</v>
      </c>
      <c r="D1076" s="64" t="s">
        <v>432</v>
      </c>
      <c r="E1076" s="64">
        <f t="shared" si="19"/>
        <v>0</v>
      </c>
      <c r="F1076" s="159" t="str">
        <f>'Wall Volumes'!$M$3</f>
        <v>No selection</v>
      </c>
      <c r="L1076" t="str">
        <f>'Wall Volumes'!$M$3</f>
        <v>No selection</v>
      </c>
    </row>
    <row r="1077" spans="1:12">
      <c r="A1077" s="64" t="s">
        <v>1315</v>
      </c>
      <c r="B1077" s="64">
        <f>_xlfn.XLOOKUP(D1077,'Wall Volumes'!$P$8:$P$135,'Wall Volumes'!$M$8:$M$135)</f>
        <v>0</v>
      </c>
      <c r="D1077" s="64" t="s">
        <v>433</v>
      </c>
      <c r="E1077" s="64">
        <f t="shared" si="19"/>
        <v>0</v>
      </c>
      <c r="F1077" s="159" t="str">
        <f>'Wall Volumes'!$M$3</f>
        <v>No selection</v>
      </c>
      <c r="L1077" t="str">
        <f>'Wall Volumes'!$M$3</f>
        <v>No selection</v>
      </c>
    </row>
    <row r="1078" spans="1:12">
      <c r="A1078" s="64" t="s">
        <v>1315</v>
      </c>
      <c r="B1078" s="64">
        <f>_xlfn.XLOOKUP(D1078,'Wall Volumes'!$P$8:$P$135,'Wall Volumes'!$M$8:$M$135)</f>
        <v>0</v>
      </c>
      <c r="D1078" s="64" t="s">
        <v>434</v>
      </c>
      <c r="E1078" s="64">
        <f t="shared" si="19"/>
        <v>0</v>
      </c>
      <c r="F1078" s="159" t="str">
        <f>'Wall Volumes'!$M$3</f>
        <v>No selection</v>
      </c>
      <c r="L1078" t="str">
        <f>'Wall Volumes'!$M$3</f>
        <v>No selection</v>
      </c>
    </row>
    <row r="1079" spans="1:12">
      <c r="A1079" s="64" t="s">
        <v>1315</v>
      </c>
      <c r="B1079" s="64">
        <f>_xlfn.XLOOKUP(D1079,'Wall Volumes'!$P$8:$P$135,'Wall Volumes'!$M$8:$M$135)</f>
        <v>0</v>
      </c>
      <c r="D1079" s="64" t="s">
        <v>435</v>
      </c>
      <c r="E1079" s="64">
        <f t="shared" si="19"/>
        <v>0</v>
      </c>
      <c r="F1079" s="159" t="str">
        <f>'Wall Volumes'!$M$3</f>
        <v>No selection</v>
      </c>
      <c r="L1079" t="str">
        <f>'Wall Volumes'!$M$3</f>
        <v>No selection</v>
      </c>
    </row>
    <row r="1080" spans="1:12">
      <c r="A1080" s="64" t="s">
        <v>1315</v>
      </c>
      <c r="B1080" s="64">
        <f>_xlfn.XLOOKUP(D1080,'Wall Volumes'!$P$8:$P$135,'Wall Volumes'!$M$8:$M$135)</f>
        <v>0</v>
      </c>
      <c r="D1080" s="64" t="s">
        <v>437</v>
      </c>
      <c r="E1080" s="64">
        <f t="shared" si="19"/>
        <v>0</v>
      </c>
      <c r="F1080" s="159" t="str">
        <f>'Wall Volumes'!$M$3</f>
        <v>No selection</v>
      </c>
      <c r="L1080" t="str">
        <f>'Wall Volumes'!$M$3</f>
        <v>No selection</v>
      </c>
    </row>
    <row r="1081" spans="1:12">
      <c r="A1081" s="64" t="s">
        <v>1315</v>
      </c>
      <c r="B1081" s="64">
        <f>_xlfn.XLOOKUP(D1081,'Wall Volumes'!$P$8:$P$135,'Wall Volumes'!$M$8:$M$135)</f>
        <v>0</v>
      </c>
      <c r="D1081" s="64" t="s">
        <v>439</v>
      </c>
      <c r="E1081" s="64">
        <f t="shared" si="19"/>
        <v>0</v>
      </c>
      <c r="F1081" s="159" t="str">
        <f>'Wall Volumes'!$M$3</f>
        <v>No selection</v>
      </c>
      <c r="L1081" t="str">
        <f>'Wall Volumes'!$M$3</f>
        <v>No selection</v>
      </c>
    </row>
    <row r="1082" spans="1:12">
      <c r="A1082" s="64" t="s">
        <v>1315</v>
      </c>
      <c r="B1082" s="64">
        <f>_xlfn.XLOOKUP(D1082,'Wall Volumes'!$P$8:$P$135,'Wall Volumes'!$M$8:$M$135)</f>
        <v>0</v>
      </c>
      <c r="D1082" s="64" t="s">
        <v>440</v>
      </c>
      <c r="E1082" s="64">
        <f t="shared" si="19"/>
        <v>0</v>
      </c>
      <c r="F1082" s="159" t="str">
        <f>'Wall Volumes'!$M$3</f>
        <v>No selection</v>
      </c>
      <c r="L1082" t="str">
        <f>'Wall Volumes'!$M$3</f>
        <v>No selection</v>
      </c>
    </row>
    <row r="1083" spans="1:12">
      <c r="A1083" s="64" t="s">
        <v>1315</v>
      </c>
      <c r="B1083" s="64">
        <f>_xlfn.XLOOKUP(D1083,'Wall Volumes'!$P$8:$P$135,'Wall Volumes'!$M$8:$M$135)</f>
        <v>0</v>
      </c>
      <c r="D1083" s="64" t="s">
        <v>441</v>
      </c>
      <c r="E1083" s="64">
        <f t="shared" si="19"/>
        <v>0</v>
      </c>
      <c r="F1083" s="159" t="str">
        <f>'Wall Volumes'!$M$3</f>
        <v>No selection</v>
      </c>
      <c r="L1083" t="str">
        <f>'Wall Volumes'!$M$3</f>
        <v>No selection</v>
      </c>
    </row>
    <row r="1084" spans="1:12">
      <c r="A1084" s="64" t="s">
        <v>1315</v>
      </c>
      <c r="B1084" s="64">
        <f>_xlfn.XLOOKUP(D1084,'Wall Volumes'!$P$8:$P$135,'Wall Volumes'!$M$8:$M$135)</f>
        <v>0</v>
      </c>
      <c r="D1084" s="64" t="s">
        <v>442</v>
      </c>
      <c r="E1084" s="64">
        <f t="shared" si="19"/>
        <v>0</v>
      </c>
      <c r="F1084" s="159" t="str">
        <f>'Wall Volumes'!$M$3</f>
        <v>No selection</v>
      </c>
      <c r="L1084" t="str">
        <f>'Wall Volumes'!$M$3</f>
        <v>No selection</v>
      </c>
    </row>
    <row r="1085" spans="1:12">
      <c r="A1085" s="64" t="s">
        <v>1315</v>
      </c>
      <c r="B1085" s="64">
        <f>_xlfn.XLOOKUP(D1085,'Wall Volumes'!$P$8:$P$135,'Wall Volumes'!$M$8:$M$135)</f>
        <v>0</v>
      </c>
      <c r="D1085" s="64" t="s">
        <v>443</v>
      </c>
      <c r="E1085" s="64">
        <f t="shared" si="19"/>
        <v>0</v>
      </c>
      <c r="F1085" s="159" t="str">
        <f>'Wall Volumes'!$M$3</f>
        <v>No selection</v>
      </c>
      <c r="L1085" t="str">
        <f>'Wall Volumes'!$M$3</f>
        <v>No selection</v>
      </c>
    </row>
    <row r="1086" spans="1:12">
      <c r="A1086" s="64" t="s">
        <v>1315</v>
      </c>
      <c r="B1086" s="64">
        <f>_xlfn.XLOOKUP(D1086,'Wall Volumes'!$P$8:$P$135,'Wall Volumes'!$M$8:$M$135)</f>
        <v>0</v>
      </c>
      <c r="D1086" s="64" t="s">
        <v>444</v>
      </c>
      <c r="E1086" s="64">
        <f t="shared" si="19"/>
        <v>0</v>
      </c>
      <c r="F1086" s="159" t="str">
        <f>'Wall Volumes'!$M$3</f>
        <v>No selection</v>
      </c>
      <c r="L1086" t="str">
        <f>'Wall Volumes'!$M$3</f>
        <v>No selection</v>
      </c>
    </row>
    <row r="1087" spans="1:12">
      <c r="A1087" s="64" t="s">
        <v>1315</v>
      </c>
      <c r="B1087" s="64">
        <f>_xlfn.XLOOKUP(D1087,'Wall Volumes'!$P$8:$P$135,'Wall Volumes'!$M$8:$M$135)</f>
        <v>0</v>
      </c>
      <c r="D1087" s="64" t="s">
        <v>445</v>
      </c>
      <c r="E1087" s="64">
        <f t="shared" si="19"/>
        <v>0</v>
      </c>
      <c r="F1087" s="159" t="str">
        <f>'Wall Volumes'!$M$3</f>
        <v>No selection</v>
      </c>
      <c r="L1087" t="str">
        <f>'Wall Volumes'!$M$3</f>
        <v>No selection</v>
      </c>
    </row>
    <row r="1088" spans="1:12">
      <c r="A1088" s="64" t="s">
        <v>1315</v>
      </c>
      <c r="B1088" s="64">
        <f>_xlfn.XLOOKUP(D1088,'Wall Volumes'!$P$8:$P$135,'Wall Volumes'!$M$8:$M$135)</f>
        <v>0</v>
      </c>
      <c r="D1088" s="64" t="s">
        <v>446</v>
      </c>
      <c r="E1088" s="64">
        <f t="shared" si="19"/>
        <v>0</v>
      </c>
      <c r="F1088" s="159" t="str">
        <f>'Wall Volumes'!$M$3</f>
        <v>No selection</v>
      </c>
      <c r="L1088" t="str">
        <f>'Wall Volumes'!$M$3</f>
        <v>No selection</v>
      </c>
    </row>
    <row r="1089" spans="1:12">
      <c r="A1089" s="64" t="s">
        <v>1315</v>
      </c>
      <c r="B1089" s="64">
        <f>_xlfn.XLOOKUP(D1089,'Wall Volumes'!$P$8:$P$135,'Wall Volumes'!$M$8:$M$135)</f>
        <v>0</v>
      </c>
      <c r="D1089" s="64" t="s">
        <v>447</v>
      </c>
      <c r="E1089" s="64">
        <f t="shared" si="19"/>
        <v>0</v>
      </c>
      <c r="F1089" s="159" t="str">
        <f>'Wall Volumes'!$M$3</f>
        <v>No selection</v>
      </c>
      <c r="L1089" t="str">
        <f>'Wall Volumes'!$M$3</f>
        <v>No selection</v>
      </c>
    </row>
    <row r="1090" spans="1:12">
      <c r="A1090" s="64" t="s">
        <v>1315</v>
      </c>
      <c r="B1090" s="64">
        <f>_xlfn.XLOOKUP(D1090,'Wall Volumes'!$P$8:$P$135,'Wall Volumes'!$M$8:$M$135)</f>
        <v>0</v>
      </c>
      <c r="D1090" s="64" t="s">
        <v>448</v>
      </c>
      <c r="E1090" s="64">
        <f t="shared" ref="E1090:E1129" si="20">SUM(B1090:C1090)</f>
        <v>0</v>
      </c>
      <c r="F1090" s="159" t="str">
        <f>'Wall Volumes'!$M$3</f>
        <v>No selection</v>
      </c>
      <c r="L1090" t="str">
        <f>'Wall Volumes'!$M$3</f>
        <v>No selection</v>
      </c>
    </row>
    <row r="1091" spans="1:12">
      <c r="A1091" s="64" t="s">
        <v>1315</v>
      </c>
      <c r="B1091" s="64">
        <f>_xlfn.XLOOKUP(D1091,'Wall Volumes'!$P$8:$P$135,'Wall Volumes'!$M$8:$M$135)</f>
        <v>0</v>
      </c>
      <c r="D1091" s="64" t="s">
        <v>449</v>
      </c>
      <c r="E1091" s="64">
        <f t="shared" si="20"/>
        <v>0</v>
      </c>
      <c r="F1091" s="159" t="str">
        <f>'Wall Volumes'!$M$3</f>
        <v>No selection</v>
      </c>
      <c r="L1091" t="str">
        <f>'Wall Volumes'!$M$3</f>
        <v>No selection</v>
      </c>
    </row>
    <row r="1092" spans="1:12">
      <c r="A1092" s="64" t="s">
        <v>1315</v>
      </c>
      <c r="B1092" s="64">
        <f>_xlfn.XLOOKUP(D1092,'Wall Volumes'!$P$8:$P$135,'Wall Volumes'!$M$8:$M$135)</f>
        <v>0</v>
      </c>
      <c r="D1092" s="64" t="s">
        <v>450</v>
      </c>
      <c r="E1092" s="64">
        <f t="shared" si="20"/>
        <v>0</v>
      </c>
      <c r="F1092" s="159" t="str">
        <f>'Wall Volumes'!$M$3</f>
        <v>No selection</v>
      </c>
      <c r="L1092" t="str">
        <f>'Wall Volumes'!$M$3</f>
        <v>No selection</v>
      </c>
    </row>
    <row r="1093" spans="1:12">
      <c r="A1093" s="64" t="s">
        <v>1315</v>
      </c>
      <c r="B1093" s="64">
        <f>_xlfn.XLOOKUP(D1093,'Wall Volumes'!$P$8:$P$135,'Wall Volumes'!$M$8:$M$135)</f>
        <v>0</v>
      </c>
      <c r="D1093" s="64" t="s">
        <v>453</v>
      </c>
      <c r="E1093" s="64">
        <f t="shared" si="20"/>
        <v>0</v>
      </c>
      <c r="F1093" s="159" t="str">
        <f>'Wall Volumes'!$M$3</f>
        <v>No selection</v>
      </c>
      <c r="L1093" t="str">
        <f>'Wall Volumes'!$M$3</f>
        <v>No selection</v>
      </c>
    </row>
    <row r="1094" spans="1:12">
      <c r="A1094" s="64" t="s">
        <v>1315</v>
      </c>
      <c r="B1094" s="64">
        <f>_xlfn.XLOOKUP(D1094,'Wall Volumes'!$P$8:$P$135,'Wall Volumes'!$M$8:$M$135)</f>
        <v>0</v>
      </c>
      <c r="D1094" s="64" t="s">
        <v>455</v>
      </c>
      <c r="E1094" s="64">
        <f t="shared" si="20"/>
        <v>0</v>
      </c>
      <c r="F1094" s="159" t="str">
        <f>'Wall Volumes'!$M$3</f>
        <v>No selection</v>
      </c>
      <c r="L1094" t="str">
        <f>'Wall Volumes'!$M$3</f>
        <v>No selection</v>
      </c>
    </row>
    <row r="1095" spans="1:12">
      <c r="A1095" s="64" t="s">
        <v>1315</v>
      </c>
      <c r="B1095" s="64">
        <f>_xlfn.XLOOKUP(D1095,'Wall Volumes'!$P$8:$P$135,'Wall Volumes'!$M$8:$M$135)</f>
        <v>0</v>
      </c>
      <c r="D1095" s="64" t="s">
        <v>457</v>
      </c>
      <c r="E1095" s="64">
        <f t="shared" si="20"/>
        <v>0</v>
      </c>
      <c r="F1095" s="159" t="str">
        <f>'Wall Volumes'!$M$3</f>
        <v>No selection</v>
      </c>
      <c r="L1095" t="str">
        <f>'Wall Volumes'!$M$3</f>
        <v>No selection</v>
      </c>
    </row>
    <row r="1096" spans="1:12">
      <c r="A1096" s="64" t="s">
        <v>1315</v>
      </c>
      <c r="B1096" s="64">
        <f>_xlfn.XLOOKUP(D1096,'Wall Volumes'!$P$8:$P$135,'Wall Volumes'!$M$8:$M$135)</f>
        <v>0</v>
      </c>
      <c r="D1096" s="64" t="s">
        <v>459</v>
      </c>
      <c r="E1096" s="64">
        <f t="shared" si="20"/>
        <v>0</v>
      </c>
      <c r="F1096" s="159" t="str">
        <f>'Wall Volumes'!$M$3</f>
        <v>No selection</v>
      </c>
      <c r="L1096" t="str">
        <f>'Wall Volumes'!$M$3</f>
        <v>No selection</v>
      </c>
    </row>
    <row r="1097" spans="1:12">
      <c r="A1097" s="64" t="s">
        <v>1315</v>
      </c>
      <c r="B1097" s="64">
        <f>_xlfn.XLOOKUP(D1097,'Wall Volumes'!$P$8:$P$135,'Wall Volumes'!$M$8:$M$135)</f>
        <v>0</v>
      </c>
      <c r="D1097" s="64" t="s">
        <v>461</v>
      </c>
      <c r="E1097" s="64">
        <f t="shared" si="20"/>
        <v>0</v>
      </c>
      <c r="F1097" s="159" t="str">
        <f>'Wall Volumes'!$M$3</f>
        <v>No selection</v>
      </c>
      <c r="L1097" t="str">
        <f>'Wall Volumes'!$M$3</f>
        <v>No selection</v>
      </c>
    </row>
    <row r="1098" spans="1:12">
      <c r="A1098" s="64" t="s">
        <v>1315</v>
      </c>
      <c r="B1098" s="64">
        <f>_xlfn.XLOOKUP(D1098,'Wall Volumes'!$P$8:$P$135,'Wall Volumes'!$M$8:$M$135)</f>
        <v>0</v>
      </c>
      <c r="D1098" s="64" t="s">
        <v>463</v>
      </c>
      <c r="E1098" s="64">
        <f t="shared" si="20"/>
        <v>0</v>
      </c>
      <c r="F1098" s="159" t="str">
        <f>'Wall Volumes'!$M$3</f>
        <v>No selection</v>
      </c>
      <c r="L1098" t="str">
        <f>'Wall Volumes'!$M$3</f>
        <v>No selection</v>
      </c>
    </row>
    <row r="1099" spans="1:12">
      <c r="A1099" s="64" t="s">
        <v>1315</v>
      </c>
      <c r="B1099" s="64">
        <f>_xlfn.XLOOKUP(D1099,'Wall Volumes'!$P$8:$P$135,'Wall Volumes'!$M$8:$M$135)</f>
        <v>0</v>
      </c>
      <c r="D1099" s="59" t="s">
        <v>457</v>
      </c>
      <c r="E1099" s="64">
        <f t="shared" si="20"/>
        <v>0</v>
      </c>
      <c r="F1099" s="159" t="str">
        <f>'Wall Volumes'!$M$3</f>
        <v>No selection</v>
      </c>
      <c r="L1099" t="str">
        <f>'Wall Volumes'!$M$3</f>
        <v>No selection</v>
      </c>
    </row>
    <row r="1100" spans="1:12">
      <c r="A1100" s="64" t="s">
        <v>1315</v>
      </c>
      <c r="B1100" s="64">
        <f>_xlfn.XLOOKUP(D1100,'Wall Volumes'!$P$8:$P$135,'Wall Volumes'!$M$8:$M$135)</f>
        <v>0</v>
      </c>
      <c r="D1100" s="64" t="s">
        <v>466</v>
      </c>
      <c r="E1100" s="64">
        <f t="shared" si="20"/>
        <v>0</v>
      </c>
      <c r="F1100" s="159" t="str">
        <f>'Wall Volumes'!$M$3</f>
        <v>No selection</v>
      </c>
      <c r="L1100" t="str">
        <f>'Wall Volumes'!$M$3</f>
        <v>No selection</v>
      </c>
    </row>
    <row r="1101" spans="1:12">
      <c r="A1101" s="64" t="s">
        <v>1315</v>
      </c>
      <c r="B1101" s="64">
        <f>_xlfn.XLOOKUP(D1101,'Wall Volumes'!$P$8:$P$135,'Wall Volumes'!$M$8:$M$135)</f>
        <v>0</v>
      </c>
      <c r="D1101" s="64" t="s">
        <v>468</v>
      </c>
      <c r="E1101" s="64">
        <f t="shared" si="20"/>
        <v>0</v>
      </c>
      <c r="F1101" s="159" t="str">
        <f>'Wall Volumes'!$M$3</f>
        <v>No selection</v>
      </c>
      <c r="L1101" t="str">
        <f>'Wall Volumes'!$M$3</f>
        <v>No selection</v>
      </c>
    </row>
    <row r="1102" spans="1:12">
      <c r="A1102" s="64" t="s">
        <v>1315</v>
      </c>
      <c r="B1102" s="64">
        <f>_xlfn.XLOOKUP(D1102,'Wall Volumes'!$P$8:$P$135,'Wall Volumes'!$M$8:$M$135)</f>
        <v>0</v>
      </c>
      <c r="D1102" s="64" t="s">
        <v>470</v>
      </c>
      <c r="E1102" s="64">
        <f t="shared" si="20"/>
        <v>0</v>
      </c>
      <c r="F1102" s="159" t="str">
        <f>'Wall Volumes'!$M$3</f>
        <v>No selection</v>
      </c>
      <c r="L1102" t="str">
        <f>'Wall Volumes'!$M$3</f>
        <v>No selection</v>
      </c>
    </row>
    <row r="1103" spans="1:12">
      <c r="A1103" s="64" t="s">
        <v>1315</v>
      </c>
      <c r="B1103" s="64">
        <f>_xlfn.XLOOKUP(D1103,'Wall Volumes'!$P$8:$P$135,'Wall Volumes'!$M$8:$M$135)</f>
        <v>0</v>
      </c>
      <c r="D1103" s="64" t="s">
        <v>472</v>
      </c>
      <c r="E1103" s="64">
        <f t="shared" si="20"/>
        <v>0</v>
      </c>
      <c r="F1103" s="159" t="str">
        <f>'Wall Volumes'!$M$3</f>
        <v>No selection</v>
      </c>
      <c r="L1103" t="str">
        <f>'Wall Volumes'!$M$3</f>
        <v>No selection</v>
      </c>
    </row>
    <row r="1104" spans="1:12">
      <c r="A1104" s="64" t="s">
        <v>1315</v>
      </c>
      <c r="B1104" s="64">
        <f>_xlfn.XLOOKUP(D1104,'Wall Volumes'!$P$8:$P$135,'Wall Volumes'!$M$8:$M$135)</f>
        <v>0</v>
      </c>
      <c r="D1104" s="64" t="s">
        <v>474</v>
      </c>
      <c r="E1104" s="64">
        <f t="shared" si="20"/>
        <v>0</v>
      </c>
      <c r="F1104" s="159" t="str">
        <f>'Wall Volumes'!$M$3</f>
        <v>No selection</v>
      </c>
      <c r="L1104" t="str">
        <f>'Wall Volumes'!$M$3</f>
        <v>No selection</v>
      </c>
    </row>
    <row r="1105" spans="1:12">
      <c r="A1105" s="64" t="s">
        <v>1315</v>
      </c>
      <c r="B1105" s="64">
        <f>_xlfn.XLOOKUP(D1105,'Wall Volumes'!$P$8:$P$135,'Wall Volumes'!$M$8:$M$135)</f>
        <v>0</v>
      </c>
      <c r="D1105" s="64" t="s">
        <v>476</v>
      </c>
      <c r="E1105" s="64">
        <f t="shared" si="20"/>
        <v>0</v>
      </c>
      <c r="F1105" s="159" t="str">
        <f>'Wall Volumes'!$M$3</f>
        <v>No selection</v>
      </c>
      <c r="L1105" t="str">
        <f>'Wall Volumes'!$M$3</f>
        <v>No selection</v>
      </c>
    </row>
    <row r="1106" spans="1:12">
      <c r="A1106" s="64" t="s">
        <v>1315</v>
      </c>
      <c r="B1106" s="64">
        <f>_xlfn.XLOOKUP(D1106,'Wall Volumes'!$P$8:$P$135,'Wall Volumes'!$M$8:$M$135)</f>
        <v>0</v>
      </c>
      <c r="D1106" s="64" t="s">
        <v>478</v>
      </c>
      <c r="E1106" s="64">
        <f t="shared" si="20"/>
        <v>0</v>
      </c>
      <c r="F1106" s="159" t="str">
        <f>'Wall Volumes'!$M$3</f>
        <v>No selection</v>
      </c>
      <c r="L1106" t="str">
        <f>'Wall Volumes'!$M$3</f>
        <v>No selection</v>
      </c>
    </row>
    <row r="1107" spans="1:12">
      <c r="A1107" s="64" t="s">
        <v>1315</v>
      </c>
      <c r="B1107" s="64">
        <f>_xlfn.XLOOKUP(D1107,'Wall Volumes'!$P$8:$P$135,'Wall Volumes'!$M$8:$M$135)</f>
        <v>0</v>
      </c>
      <c r="D1107" s="64" t="s">
        <v>481</v>
      </c>
      <c r="E1107" s="64">
        <f t="shared" si="20"/>
        <v>0</v>
      </c>
      <c r="F1107" s="159" t="str">
        <f>'Wall Volumes'!$M$3</f>
        <v>No selection</v>
      </c>
      <c r="L1107" t="str">
        <f>'Wall Volumes'!$M$3</f>
        <v>No selection</v>
      </c>
    </row>
    <row r="1108" spans="1:12">
      <c r="A1108" s="64" t="s">
        <v>1315</v>
      </c>
      <c r="B1108" s="64">
        <f>_xlfn.XLOOKUP(D1108,'Wall Volumes'!$P$8:$P$135,'Wall Volumes'!$M$8:$M$135)</f>
        <v>0</v>
      </c>
      <c r="D1108" s="64" t="s">
        <v>483</v>
      </c>
      <c r="E1108" s="64">
        <f t="shared" si="20"/>
        <v>0</v>
      </c>
      <c r="F1108" s="159" t="str">
        <f>'Wall Volumes'!$M$3</f>
        <v>No selection</v>
      </c>
      <c r="L1108" t="str">
        <f>'Wall Volumes'!$M$3</f>
        <v>No selection</v>
      </c>
    </row>
    <row r="1109" spans="1:12">
      <c r="A1109" s="161" t="s">
        <v>1317</v>
      </c>
      <c r="B1109" s="161">
        <f>_xlfn.XLOOKUP(D1109,'Wall Volumes Cooperations'!$O$8:$O$128,'Wall Volumes Cooperations'!$D$8:$D$128)</f>
        <v>0</v>
      </c>
      <c r="C1109" s="161"/>
      <c r="D1109" s="161" t="s">
        <v>487</v>
      </c>
      <c r="E1109" s="161">
        <f t="shared" si="20"/>
        <v>0</v>
      </c>
      <c r="F1109" s="162" t="s">
        <v>38</v>
      </c>
      <c r="G1109" s="163"/>
      <c r="I1109" s="161"/>
      <c r="J1109" s="161" t="s">
        <v>1316</v>
      </c>
      <c r="L1109"/>
    </row>
    <row r="1110" spans="1:12">
      <c r="A1110" s="64" t="s">
        <v>1317</v>
      </c>
      <c r="B1110" s="64">
        <f>_xlfn.XLOOKUP(D1110,'Wall Volumes Cooperations'!$O$8:$O$128,'Wall Volumes Cooperations'!$D$8:$D$128)</f>
        <v>0</v>
      </c>
      <c r="D1110" s="64" t="s">
        <v>489</v>
      </c>
      <c r="E1110" s="64">
        <f t="shared" si="20"/>
        <v>0</v>
      </c>
      <c r="F1110" s="159" t="s">
        <v>38</v>
      </c>
      <c r="L1110"/>
    </row>
    <row r="1111" spans="1:12">
      <c r="A1111" s="64" t="s">
        <v>1317</v>
      </c>
      <c r="B1111" s="64">
        <f>_xlfn.XLOOKUP(D1111,'Wall Volumes Cooperations'!$O$8:$O$128,'Wall Volumes Cooperations'!$D$8:$D$128)</f>
        <v>0</v>
      </c>
      <c r="D1111" s="64" t="s">
        <v>491</v>
      </c>
      <c r="E1111" s="64">
        <f t="shared" si="20"/>
        <v>0</v>
      </c>
      <c r="F1111" s="159" t="s">
        <v>38</v>
      </c>
      <c r="L1111"/>
    </row>
    <row r="1112" spans="1:12">
      <c r="A1112" s="64" t="s">
        <v>1317</v>
      </c>
      <c r="B1112" s="64">
        <f>_xlfn.XLOOKUP(D1112,'Wall Volumes Cooperations'!$O$8:$O$128,'Wall Volumes Cooperations'!$D$8:$D$128)</f>
        <v>0</v>
      </c>
      <c r="D1112" s="64" t="s">
        <v>493</v>
      </c>
      <c r="E1112" s="64">
        <f t="shared" si="20"/>
        <v>0</v>
      </c>
      <c r="F1112" s="159" t="s">
        <v>38</v>
      </c>
      <c r="L1112"/>
    </row>
    <row r="1113" spans="1:12">
      <c r="A1113" s="64" t="s">
        <v>1317</v>
      </c>
      <c r="B1113" s="64">
        <f>_xlfn.XLOOKUP(D1113,'Wall Volumes Cooperations'!$O$8:$O$128,'Wall Volumes Cooperations'!$D$8:$D$128)</f>
        <v>0</v>
      </c>
      <c r="D1113" s="64" t="s">
        <v>495</v>
      </c>
      <c r="E1113" s="64">
        <f t="shared" si="20"/>
        <v>0</v>
      </c>
      <c r="F1113" s="159" t="s">
        <v>38</v>
      </c>
      <c r="L1113"/>
    </row>
    <row r="1114" spans="1:12">
      <c r="A1114" s="64" t="s">
        <v>1317</v>
      </c>
      <c r="B1114" s="64">
        <f>_xlfn.XLOOKUP(D1114,'Wall Volumes Cooperations'!$O$8:$O$128,'Wall Volumes Cooperations'!$D$8:$D$128)</f>
        <v>0</v>
      </c>
      <c r="D1114" s="64" t="s">
        <v>497</v>
      </c>
      <c r="E1114" s="64">
        <f t="shared" si="20"/>
        <v>0</v>
      </c>
      <c r="F1114" s="159" t="s">
        <v>38</v>
      </c>
      <c r="L1114"/>
    </row>
    <row r="1115" spans="1:12">
      <c r="A1115" s="64" t="s">
        <v>1317</v>
      </c>
      <c r="B1115" s="64">
        <f>_xlfn.XLOOKUP(D1115,'Wall Volumes Cooperations'!$O$8:$O$128,'Wall Volumes Cooperations'!$D$8:$D$128)</f>
        <v>0</v>
      </c>
      <c r="D1115" s="64" t="s">
        <v>499</v>
      </c>
      <c r="E1115" s="64">
        <f t="shared" si="20"/>
        <v>0</v>
      </c>
      <c r="F1115" s="159" t="s">
        <v>38</v>
      </c>
      <c r="L1115"/>
    </row>
    <row r="1116" spans="1:12">
      <c r="A1116" s="64" t="s">
        <v>1317</v>
      </c>
      <c r="B1116" s="64">
        <f>_xlfn.XLOOKUP(D1116,'Wall Volumes Cooperations'!$O$8:$O$128,'Wall Volumes Cooperations'!$D$8:$D$128)</f>
        <v>0</v>
      </c>
      <c r="D1116" s="64" t="s">
        <v>501</v>
      </c>
      <c r="E1116" s="64">
        <f t="shared" si="20"/>
        <v>0</v>
      </c>
      <c r="F1116" s="159" t="s">
        <v>38</v>
      </c>
      <c r="L1116"/>
    </row>
    <row r="1117" spans="1:12">
      <c r="A1117" s="64" t="s">
        <v>1317</v>
      </c>
      <c r="B1117" s="64">
        <f>_xlfn.XLOOKUP(D1117,'Wall Volumes Cooperations'!$O$8:$O$128,'Wall Volumes Cooperations'!$D$8:$D$128)</f>
        <v>0</v>
      </c>
      <c r="D1117" s="64" t="s">
        <v>503</v>
      </c>
      <c r="E1117" s="64">
        <f t="shared" si="20"/>
        <v>0</v>
      </c>
      <c r="F1117" s="159" t="s">
        <v>38</v>
      </c>
      <c r="L1117"/>
    </row>
    <row r="1118" spans="1:12">
      <c r="A1118" s="64" t="s">
        <v>1317</v>
      </c>
      <c r="B1118" s="64">
        <f>_xlfn.XLOOKUP(D1118,'Wall Volumes Cooperations'!$O$8:$O$128,'Wall Volumes Cooperations'!$D$8:$D$128)</f>
        <v>0</v>
      </c>
      <c r="D1118" s="64" t="s">
        <v>505</v>
      </c>
      <c r="E1118" s="64">
        <f t="shared" si="20"/>
        <v>0</v>
      </c>
      <c r="F1118" s="159" t="s">
        <v>38</v>
      </c>
      <c r="L1118"/>
    </row>
    <row r="1119" spans="1:12">
      <c r="A1119" s="64" t="s">
        <v>1317</v>
      </c>
      <c r="B1119" s="64">
        <f>_xlfn.XLOOKUP(D1119,'Wall Volumes Cooperations'!$O$8:$O$128,'Wall Volumes Cooperations'!$D$8:$D$128)</f>
        <v>0</v>
      </c>
      <c r="D1119" s="64" t="s">
        <v>507</v>
      </c>
      <c r="E1119" s="64">
        <f t="shared" si="20"/>
        <v>0</v>
      </c>
      <c r="F1119" s="159" t="s">
        <v>38</v>
      </c>
      <c r="L1119"/>
    </row>
    <row r="1120" spans="1:12">
      <c r="A1120" s="64" t="s">
        <v>1317</v>
      </c>
      <c r="B1120" s="64">
        <f>_xlfn.XLOOKUP(D1120,'Wall Volumes Cooperations'!$O$8:$O$128,'Wall Volumes Cooperations'!$D$8:$D$128)</f>
        <v>0</v>
      </c>
      <c r="D1120" s="64" t="s">
        <v>509</v>
      </c>
      <c r="E1120" s="64">
        <f t="shared" si="20"/>
        <v>0</v>
      </c>
      <c r="F1120" s="159" t="s">
        <v>38</v>
      </c>
      <c r="L1120"/>
    </row>
    <row r="1121" spans="1:12">
      <c r="A1121" s="64" t="s">
        <v>1317</v>
      </c>
      <c r="B1121" s="64">
        <f>_xlfn.XLOOKUP(D1121,'Wall Volumes Cooperations'!$O$8:$O$128,'Wall Volumes Cooperations'!$D$8:$D$128)</f>
        <v>0</v>
      </c>
      <c r="D1121" s="64" t="s">
        <v>511</v>
      </c>
      <c r="E1121" s="64">
        <f t="shared" si="20"/>
        <v>0</v>
      </c>
      <c r="F1121" s="159" t="s">
        <v>38</v>
      </c>
      <c r="L1121"/>
    </row>
    <row r="1122" spans="1:12">
      <c r="A1122" s="64" t="s">
        <v>1317</v>
      </c>
      <c r="B1122" s="64">
        <f>_xlfn.XLOOKUP(D1122,'Wall Volumes Cooperations'!$O$8:$O$128,'Wall Volumes Cooperations'!$D$8:$D$128)</f>
        <v>0</v>
      </c>
      <c r="D1122" s="64" t="s">
        <v>513</v>
      </c>
      <c r="E1122" s="64">
        <f t="shared" si="20"/>
        <v>0</v>
      </c>
      <c r="F1122" s="159" t="s">
        <v>38</v>
      </c>
      <c r="L1122"/>
    </row>
    <row r="1123" spans="1:12">
      <c r="A1123" s="64" t="s">
        <v>1317</v>
      </c>
      <c r="B1123" s="64">
        <f>_xlfn.XLOOKUP(D1123,'Wall Volumes Cooperations'!$O$8:$O$128,'Wall Volumes Cooperations'!$D$8:$D$128)</f>
        <v>0</v>
      </c>
      <c r="D1123" s="64" t="s">
        <v>515</v>
      </c>
      <c r="E1123" s="64">
        <f t="shared" si="20"/>
        <v>0</v>
      </c>
      <c r="F1123" s="159" t="s">
        <v>38</v>
      </c>
      <c r="L1123"/>
    </row>
    <row r="1124" spans="1:12">
      <c r="A1124" s="64" t="s">
        <v>1317</v>
      </c>
      <c r="B1124" s="64">
        <f>_xlfn.XLOOKUP(D1124,'Wall Volumes Cooperations'!$O$8:$O$128,'Wall Volumes Cooperations'!$D$8:$D$128)</f>
        <v>0</v>
      </c>
      <c r="D1124" s="64" t="s">
        <v>517</v>
      </c>
      <c r="E1124" s="64">
        <f t="shared" si="20"/>
        <v>0</v>
      </c>
      <c r="F1124" s="159" t="s">
        <v>38</v>
      </c>
      <c r="L1124"/>
    </row>
    <row r="1125" spans="1:12">
      <c r="A1125" s="64" t="s">
        <v>1317</v>
      </c>
      <c r="B1125" s="64">
        <f>_xlfn.XLOOKUP(D1125,'Wall Volumes Cooperations'!$O$8:$O$128,'Wall Volumes Cooperations'!$D$8:$D$128)</f>
        <v>0</v>
      </c>
      <c r="D1125" s="64" t="s">
        <v>519</v>
      </c>
      <c r="E1125" s="64">
        <f t="shared" si="20"/>
        <v>0</v>
      </c>
      <c r="F1125" s="159" t="s">
        <v>38</v>
      </c>
      <c r="L1125"/>
    </row>
    <row r="1126" spans="1:12">
      <c r="A1126" s="64" t="s">
        <v>1317</v>
      </c>
      <c r="B1126" s="64">
        <f>_xlfn.XLOOKUP(D1126,'Wall Volumes Cooperations'!$O$8:$O$128,'Wall Volumes Cooperations'!$D$8:$D$128)</f>
        <v>0</v>
      </c>
      <c r="D1126" s="64" t="s">
        <v>520</v>
      </c>
      <c r="E1126" s="64">
        <f t="shared" si="20"/>
        <v>0</v>
      </c>
      <c r="F1126" s="159" t="s">
        <v>38</v>
      </c>
      <c r="L1126"/>
    </row>
    <row r="1127" spans="1:12">
      <c r="A1127" s="64" t="s">
        <v>1317</v>
      </c>
      <c r="B1127" s="64">
        <f>_xlfn.XLOOKUP(D1127,'Wall Volumes Cooperations'!$O$8:$O$128,'Wall Volumes Cooperations'!$D$8:$D$128)</f>
        <v>0</v>
      </c>
      <c r="D1127" s="64" t="s">
        <v>521</v>
      </c>
      <c r="E1127" s="64">
        <f t="shared" si="20"/>
        <v>0</v>
      </c>
      <c r="F1127" s="159" t="s">
        <v>38</v>
      </c>
      <c r="L1127"/>
    </row>
    <row r="1128" spans="1:12">
      <c r="A1128" s="64" t="s">
        <v>1317</v>
      </c>
      <c r="B1128" s="64">
        <f>_xlfn.XLOOKUP(D1128,'Wall Volumes Cooperations'!$O$8:$O$128,'Wall Volumes Cooperations'!$D$8:$D$128)</f>
        <v>0</v>
      </c>
      <c r="D1128" s="64" t="s">
        <v>522</v>
      </c>
      <c r="E1128" s="64">
        <f t="shared" si="20"/>
        <v>0</v>
      </c>
      <c r="F1128" s="159" t="s">
        <v>38</v>
      </c>
      <c r="L1128"/>
    </row>
    <row r="1129" spans="1:12">
      <c r="A1129" s="64" t="s">
        <v>1317</v>
      </c>
      <c r="B1129" s="64">
        <f>_xlfn.XLOOKUP(D1129,'Wall Volumes Cooperations'!$O$8:$O$128,'Wall Volumes Cooperations'!$D$8:$D$128)</f>
        <v>0</v>
      </c>
      <c r="D1129" s="64" t="s">
        <v>523</v>
      </c>
      <c r="E1129" s="64">
        <f t="shared" si="20"/>
        <v>0</v>
      </c>
      <c r="F1129" s="159" t="s">
        <v>38</v>
      </c>
      <c r="L1129"/>
    </row>
    <row r="1130" spans="1:12">
      <c r="A1130" s="64" t="s">
        <v>1317</v>
      </c>
      <c r="B1130" s="64">
        <f>_xlfn.XLOOKUP(D1130,'Wall Volumes Cooperations'!$O$8:$O$128,'Wall Volumes Cooperations'!$D$8:$D$128)</f>
        <v>0</v>
      </c>
      <c r="D1130" s="64" t="s">
        <v>524</v>
      </c>
      <c r="E1130" s="64">
        <f t="shared" ref="E1130:E1163" si="21">SUM(B1130:C1130)</f>
        <v>0</v>
      </c>
      <c r="F1130" s="159" t="s">
        <v>38</v>
      </c>
      <c r="L1130"/>
    </row>
    <row r="1131" spans="1:12">
      <c r="A1131" s="64" t="s">
        <v>1317</v>
      </c>
      <c r="B1131" s="64">
        <f>_xlfn.XLOOKUP(D1131,'Wall Volumes Cooperations'!$O$8:$O$128,'Wall Volumes Cooperations'!$D$8:$D$128)</f>
        <v>0</v>
      </c>
      <c r="D1131" s="64" t="s">
        <v>525</v>
      </c>
      <c r="E1131" s="64">
        <f t="shared" si="21"/>
        <v>0</v>
      </c>
      <c r="F1131" s="159" t="s">
        <v>38</v>
      </c>
      <c r="L1131"/>
    </row>
    <row r="1132" spans="1:12">
      <c r="A1132" s="64" t="s">
        <v>1317</v>
      </c>
      <c r="B1132" s="64">
        <f>_xlfn.XLOOKUP(D1132,'Wall Volumes Cooperations'!$O$8:$O$128,'Wall Volumes Cooperations'!$D$8:$D$128)</f>
        <v>0</v>
      </c>
      <c r="D1132" s="64" t="s">
        <v>526</v>
      </c>
      <c r="E1132" s="64">
        <f t="shared" si="21"/>
        <v>0</v>
      </c>
      <c r="F1132" s="159" t="s">
        <v>38</v>
      </c>
      <c r="L1132"/>
    </row>
    <row r="1133" spans="1:12">
      <c r="A1133" s="64" t="s">
        <v>1317</v>
      </c>
      <c r="B1133" s="64">
        <f>_xlfn.XLOOKUP(D1133,'Wall Volumes Cooperations'!$O$8:$O$128,'Wall Volumes Cooperations'!$D$8:$D$128)</f>
        <v>0</v>
      </c>
      <c r="D1133" s="64" t="s">
        <v>527</v>
      </c>
      <c r="E1133" s="64">
        <f t="shared" si="21"/>
        <v>0</v>
      </c>
      <c r="F1133" s="159" t="s">
        <v>38</v>
      </c>
      <c r="L1133"/>
    </row>
    <row r="1134" spans="1:12">
      <c r="A1134" s="64" t="s">
        <v>1317</v>
      </c>
      <c r="B1134" s="64">
        <f>_xlfn.XLOOKUP(D1134,'Wall Volumes Cooperations'!$O$8:$O$128,'Wall Volumes Cooperations'!$D$8:$D$128)</f>
        <v>0</v>
      </c>
      <c r="D1134" s="64" t="s">
        <v>528</v>
      </c>
      <c r="E1134" s="64">
        <f t="shared" si="21"/>
        <v>0</v>
      </c>
      <c r="F1134" s="159" t="s">
        <v>38</v>
      </c>
      <c r="L1134"/>
    </row>
    <row r="1135" spans="1:12">
      <c r="A1135" s="64" t="s">
        <v>1317</v>
      </c>
      <c r="B1135" s="64">
        <f>_xlfn.XLOOKUP(D1135,'Wall Volumes Cooperations'!$O$8:$O$128,'Wall Volumes Cooperations'!$D$8:$D$128)</f>
        <v>0</v>
      </c>
      <c r="D1135" s="64" t="s">
        <v>529</v>
      </c>
      <c r="E1135" s="64">
        <f t="shared" si="21"/>
        <v>0</v>
      </c>
      <c r="F1135" s="159" t="s">
        <v>38</v>
      </c>
      <c r="L1135"/>
    </row>
    <row r="1136" spans="1:12">
      <c r="A1136" s="64" t="s">
        <v>1317</v>
      </c>
      <c r="B1136" s="64">
        <f>_xlfn.XLOOKUP(D1136,'Wall Volumes Cooperations'!$O$8:$O$128,'Wall Volumes Cooperations'!$D$8:$D$128)</f>
        <v>0</v>
      </c>
      <c r="D1136" s="64" t="s">
        <v>530</v>
      </c>
      <c r="E1136" s="64">
        <f t="shared" si="21"/>
        <v>0</v>
      </c>
      <c r="F1136" s="159" t="s">
        <v>38</v>
      </c>
      <c r="L1136"/>
    </row>
    <row r="1137" spans="1:12">
      <c r="A1137" s="64" t="s">
        <v>1317</v>
      </c>
      <c r="B1137" s="64">
        <f>_xlfn.XLOOKUP(D1137,'Wall Volumes Cooperations'!$O$8:$O$128,'Wall Volumes Cooperations'!$D$8:$D$128)</f>
        <v>0</v>
      </c>
      <c r="D1137" s="64" t="s">
        <v>531</v>
      </c>
      <c r="E1137" s="64">
        <f t="shared" si="21"/>
        <v>0</v>
      </c>
      <c r="F1137" s="159" t="s">
        <v>38</v>
      </c>
      <c r="L1137"/>
    </row>
    <row r="1138" spans="1:12">
      <c r="A1138" s="161" t="s">
        <v>1317</v>
      </c>
      <c r="B1138" s="161">
        <f>_xlfn.XLOOKUP(D1138,'Wall Volumes Cooperations'!$O$8:$O$128,'Wall Volumes Cooperations'!$E$8:$E$128)</f>
        <v>0</v>
      </c>
      <c r="C1138" s="161"/>
      <c r="D1138" s="161" t="s">
        <v>487</v>
      </c>
      <c r="E1138" s="161">
        <f t="shared" si="21"/>
        <v>0</v>
      </c>
      <c r="F1138" s="162">
        <v>10014</v>
      </c>
      <c r="G1138" s="163"/>
      <c r="I1138" s="161"/>
      <c r="J1138" s="161" t="s">
        <v>1316</v>
      </c>
      <c r="L1138"/>
    </row>
    <row r="1139" spans="1:12">
      <c r="A1139" s="64" t="s">
        <v>1317</v>
      </c>
      <c r="B1139" s="64">
        <f>_xlfn.XLOOKUP(D1139,'Wall Volumes Cooperations'!$O$8:$O$128,'Wall Volumes Cooperations'!$E$8:$E$128)</f>
        <v>0</v>
      </c>
      <c r="D1139" s="64" t="s">
        <v>489</v>
      </c>
      <c r="E1139" s="64">
        <f t="shared" si="21"/>
        <v>0</v>
      </c>
      <c r="F1139" s="159">
        <v>10014</v>
      </c>
      <c r="L1139"/>
    </row>
    <row r="1140" spans="1:12">
      <c r="A1140" s="64" t="s">
        <v>1317</v>
      </c>
      <c r="B1140" s="64">
        <f>_xlfn.XLOOKUP(D1140,'Wall Volumes Cooperations'!$O$8:$O$128,'Wall Volumes Cooperations'!$E$8:$E$128)</f>
        <v>0</v>
      </c>
      <c r="D1140" s="64" t="s">
        <v>491</v>
      </c>
      <c r="E1140" s="64">
        <f t="shared" si="21"/>
        <v>0</v>
      </c>
      <c r="F1140" s="159">
        <v>10014</v>
      </c>
      <c r="L1140"/>
    </row>
    <row r="1141" spans="1:12">
      <c r="A1141" s="64" t="s">
        <v>1317</v>
      </c>
      <c r="B1141" s="64">
        <f>_xlfn.XLOOKUP(D1141,'Wall Volumes Cooperations'!$O$8:$O$128,'Wall Volumes Cooperations'!$E$8:$E$128)</f>
        <v>0</v>
      </c>
      <c r="D1141" s="64" t="s">
        <v>493</v>
      </c>
      <c r="E1141" s="64">
        <f t="shared" si="21"/>
        <v>0</v>
      </c>
      <c r="F1141" s="159">
        <v>10014</v>
      </c>
      <c r="L1141"/>
    </row>
    <row r="1142" spans="1:12">
      <c r="A1142" s="64" t="s">
        <v>1317</v>
      </c>
      <c r="B1142" s="64">
        <f>_xlfn.XLOOKUP(D1142,'Wall Volumes Cooperations'!$O$8:$O$128,'Wall Volumes Cooperations'!$E$8:$E$128)</f>
        <v>0</v>
      </c>
      <c r="D1142" s="64" t="s">
        <v>495</v>
      </c>
      <c r="E1142" s="64">
        <f t="shared" si="21"/>
        <v>0</v>
      </c>
      <c r="F1142" s="159">
        <v>10014</v>
      </c>
      <c r="L1142"/>
    </row>
    <row r="1143" spans="1:12">
      <c r="A1143" s="64" t="s">
        <v>1317</v>
      </c>
      <c r="B1143" s="64">
        <f>_xlfn.XLOOKUP(D1143,'Wall Volumes Cooperations'!$O$8:$O$128,'Wall Volumes Cooperations'!$E$8:$E$128)</f>
        <v>0</v>
      </c>
      <c r="D1143" s="64" t="s">
        <v>497</v>
      </c>
      <c r="E1143" s="64">
        <f t="shared" si="21"/>
        <v>0</v>
      </c>
      <c r="F1143" s="159">
        <v>10014</v>
      </c>
      <c r="L1143"/>
    </row>
    <row r="1144" spans="1:12">
      <c r="A1144" s="64" t="s">
        <v>1317</v>
      </c>
      <c r="B1144" s="64">
        <f>_xlfn.XLOOKUP(D1144,'Wall Volumes Cooperations'!$O$8:$O$128,'Wall Volumes Cooperations'!$E$8:$E$128)</f>
        <v>0</v>
      </c>
      <c r="D1144" s="64" t="s">
        <v>499</v>
      </c>
      <c r="E1144" s="64">
        <f t="shared" si="21"/>
        <v>0</v>
      </c>
      <c r="F1144" s="159">
        <v>10014</v>
      </c>
      <c r="L1144"/>
    </row>
    <row r="1145" spans="1:12">
      <c r="A1145" s="64" t="s">
        <v>1317</v>
      </c>
      <c r="B1145" s="64">
        <f>_xlfn.XLOOKUP(D1145,'Wall Volumes Cooperations'!$O$8:$O$128,'Wall Volumes Cooperations'!$E$8:$E$128)</f>
        <v>0</v>
      </c>
      <c r="D1145" s="64" t="s">
        <v>501</v>
      </c>
      <c r="E1145" s="64">
        <f t="shared" si="21"/>
        <v>0</v>
      </c>
      <c r="F1145" s="159">
        <v>10014</v>
      </c>
      <c r="L1145"/>
    </row>
    <row r="1146" spans="1:12">
      <c r="A1146" s="64" t="s">
        <v>1317</v>
      </c>
      <c r="B1146" s="64">
        <f>_xlfn.XLOOKUP(D1146,'Wall Volumes Cooperations'!$O$8:$O$128,'Wall Volumes Cooperations'!$E$8:$E$128)</f>
        <v>0</v>
      </c>
      <c r="D1146" s="64" t="s">
        <v>503</v>
      </c>
      <c r="E1146" s="64">
        <f t="shared" si="21"/>
        <v>0</v>
      </c>
      <c r="F1146" s="159">
        <v>10014</v>
      </c>
      <c r="L1146"/>
    </row>
    <row r="1147" spans="1:12">
      <c r="A1147" s="64" t="s">
        <v>1317</v>
      </c>
      <c r="B1147" s="64">
        <f>_xlfn.XLOOKUP(D1147,'Wall Volumes Cooperations'!$O$8:$O$128,'Wall Volumes Cooperations'!$E$8:$E$128)</f>
        <v>0</v>
      </c>
      <c r="D1147" s="64" t="s">
        <v>505</v>
      </c>
      <c r="E1147" s="64">
        <f t="shared" si="21"/>
        <v>0</v>
      </c>
      <c r="F1147" s="159">
        <v>10014</v>
      </c>
      <c r="L1147"/>
    </row>
    <row r="1148" spans="1:12">
      <c r="A1148" s="64" t="s">
        <v>1317</v>
      </c>
      <c r="B1148" s="64">
        <f>_xlfn.XLOOKUP(D1148,'Wall Volumes Cooperations'!$O$8:$O$128,'Wall Volumes Cooperations'!$E$8:$E$128)</f>
        <v>0</v>
      </c>
      <c r="D1148" s="64" t="s">
        <v>507</v>
      </c>
      <c r="E1148" s="64">
        <f t="shared" si="21"/>
        <v>0</v>
      </c>
      <c r="F1148" s="159">
        <v>10014</v>
      </c>
      <c r="L1148"/>
    </row>
    <row r="1149" spans="1:12">
      <c r="A1149" s="64" t="s">
        <v>1317</v>
      </c>
      <c r="B1149" s="64">
        <f>_xlfn.XLOOKUP(D1149,'Wall Volumes Cooperations'!$O$8:$O$128,'Wall Volumes Cooperations'!$E$8:$E$128)</f>
        <v>0</v>
      </c>
      <c r="D1149" s="64" t="s">
        <v>509</v>
      </c>
      <c r="E1149" s="64">
        <f t="shared" si="21"/>
        <v>0</v>
      </c>
      <c r="F1149" s="159">
        <v>10014</v>
      </c>
      <c r="L1149"/>
    </row>
    <row r="1150" spans="1:12">
      <c r="A1150" s="64" t="s">
        <v>1317</v>
      </c>
      <c r="B1150" s="64">
        <f>_xlfn.XLOOKUP(D1150,'Wall Volumes Cooperations'!$O$8:$O$128,'Wall Volumes Cooperations'!$E$8:$E$128)</f>
        <v>0</v>
      </c>
      <c r="D1150" s="64" t="s">
        <v>511</v>
      </c>
      <c r="E1150" s="64">
        <f t="shared" si="21"/>
        <v>0</v>
      </c>
      <c r="F1150" s="159">
        <v>10014</v>
      </c>
      <c r="L1150"/>
    </row>
    <row r="1151" spans="1:12">
      <c r="A1151" s="64" t="s">
        <v>1317</v>
      </c>
      <c r="B1151" s="64">
        <f>_xlfn.XLOOKUP(D1151,'Wall Volumes Cooperations'!$O$8:$O$128,'Wall Volumes Cooperations'!$E$8:$E$128)</f>
        <v>0</v>
      </c>
      <c r="D1151" s="64" t="s">
        <v>513</v>
      </c>
      <c r="E1151" s="64">
        <f t="shared" si="21"/>
        <v>0</v>
      </c>
      <c r="F1151" s="159">
        <v>10014</v>
      </c>
      <c r="L1151"/>
    </row>
    <row r="1152" spans="1:12">
      <c r="A1152" s="64" t="s">
        <v>1317</v>
      </c>
      <c r="B1152" s="64">
        <f>_xlfn.XLOOKUP(D1152,'Wall Volumes Cooperations'!$O$8:$O$128,'Wall Volumes Cooperations'!$E$8:$E$128)</f>
        <v>0</v>
      </c>
      <c r="D1152" s="64" t="s">
        <v>515</v>
      </c>
      <c r="E1152" s="64">
        <f t="shared" si="21"/>
        <v>0</v>
      </c>
      <c r="F1152" s="159">
        <v>10014</v>
      </c>
      <c r="L1152"/>
    </row>
    <row r="1153" spans="1:12">
      <c r="A1153" s="64" t="s">
        <v>1317</v>
      </c>
      <c r="B1153" s="64">
        <f>_xlfn.XLOOKUP(D1153,'Wall Volumes Cooperations'!$O$8:$O$128,'Wall Volumes Cooperations'!$E$8:$E$128)</f>
        <v>0</v>
      </c>
      <c r="D1153" s="64" t="s">
        <v>517</v>
      </c>
      <c r="E1153" s="64">
        <f t="shared" si="21"/>
        <v>0</v>
      </c>
      <c r="F1153" s="159">
        <v>10014</v>
      </c>
      <c r="L1153"/>
    </row>
    <row r="1154" spans="1:12">
      <c r="A1154" s="64" t="s">
        <v>1317</v>
      </c>
      <c r="B1154" s="64">
        <f>_xlfn.XLOOKUP(D1154,'Wall Volumes Cooperations'!$O$8:$O$128,'Wall Volumes Cooperations'!$E$8:$E$128)</f>
        <v>0</v>
      </c>
      <c r="D1154" s="64" t="s">
        <v>519</v>
      </c>
      <c r="E1154" s="64">
        <f t="shared" si="21"/>
        <v>0</v>
      </c>
      <c r="F1154" s="159">
        <v>10014</v>
      </c>
      <c r="L1154"/>
    </row>
    <row r="1155" spans="1:12">
      <c r="A1155" s="64" t="s">
        <v>1317</v>
      </c>
      <c r="B1155" s="64">
        <f>_xlfn.XLOOKUP(D1155,'Wall Volumes Cooperations'!$O$8:$O$128,'Wall Volumes Cooperations'!$E$8:$E$128)</f>
        <v>0</v>
      </c>
      <c r="D1155" s="64" t="s">
        <v>520</v>
      </c>
      <c r="E1155" s="64">
        <f t="shared" si="21"/>
        <v>0</v>
      </c>
      <c r="F1155" s="159">
        <v>10014</v>
      </c>
      <c r="L1155"/>
    </row>
    <row r="1156" spans="1:12">
      <c r="A1156" s="64" t="s">
        <v>1317</v>
      </c>
      <c r="B1156" s="64">
        <f>_xlfn.XLOOKUP(D1156,'Wall Volumes Cooperations'!$O$8:$O$128,'Wall Volumes Cooperations'!$E$8:$E$128)</f>
        <v>0</v>
      </c>
      <c r="D1156" s="64" t="s">
        <v>521</v>
      </c>
      <c r="E1156" s="64">
        <f t="shared" si="21"/>
        <v>0</v>
      </c>
      <c r="F1156" s="159">
        <v>10014</v>
      </c>
      <c r="L1156"/>
    </row>
    <row r="1157" spans="1:12">
      <c r="A1157" s="64" t="s">
        <v>1317</v>
      </c>
      <c r="B1157" s="64">
        <f>_xlfn.XLOOKUP(D1157,'Wall Volumes Cooperations'!$O$8:$O$128,'Wall Volumes Cooperations'!$E$8:$E$128)</f>
        <v>0</v>
      </c>
      <c r="D1157" s="64" t="s">
        <v>522</v>
      </c>
      <c r="E1157" s="64">
        <f t="shared" si="21"/>
        <v>0</v>
      </c>
      <c r="F1157" s="159">
        <v>10014</v>
      </c>
      <c r="L1157"/>
    </row>
    <row r="1158" spans="1:12">
      <c r="A1158" s="64" t="s">
        <v>1317</v>
      </c>
      <c r="B1158" s="64">
        <f>_xlfn.XLOOKUP(D1158,'Wall Volumes Cooperations'!$O$8:$O$128,'Wall Volumes Cooperations'!$E$8:$E$128)</f>
        <v>0</v>
      </c>
      <c r="D1158" s="64" t="s">
        <v>523</v>
      </c>
      <c r="E1158" s="64">
        <f t="shared" si="21"/>
        <v>0</v>
      </c>
      <c r="F1158" s="159">
        <v>10014</v>
      </c>
      <c r="L1158"/>
    </row>
    <row r="1159" spans="1:12">
      <c r="A1159" s="64" t="s">
        <v>1317</v>
      </c>
      <c r="B1159" s="64">
        <f>_xlfn.XLOOKUP(D1159,'Wall Volumes Cooperations'!$O$8:$O$128,'Wall Volumes Cooperations'!$E$8:$E$128)</f>
        <v>0</v>
      </c>
      <c r="D1159" s="64" t="s">
        <v>524</v>
      </c>
      <c r="E1159" s="64">
        <f t="shared" si="21"/>
        <v>0</v>
      </c>
      <c r="F1159" s="159">
        <v>10014</v>
      </c>
      <c r="L1159"/>
    </row>
    <row r="1160" spans="1:12">
      <c r="A1160" s="64" t="s">
        <v>1317</v>
      </c>
      <c r="B1160" s="64">
        <f>_xlfn.XLOOKUP(D1160,'Wall Volumes Cooperations'!$O$8:$O$128,'Wall Volumes Cooperations'!$E$8:$E$128)</f>
        <v>0</v>
      </c>
      <c r="D1160" s="64" t="s">
        <v>525</v>
      </c>
      <c r="E1160" s="64">
        <f t="shared" si="21"/>
        <v>0</v>
      </c>
      <c r="F1160" s="159">
        <v>10014</v>
      </c>
      <c r="L1160"/>
    </row>
    <row r="1161" spans="1:12">
      <c r="A1161" s="64" t="s">
        <v>1317</v>
      </c>
      <c r="B1161" s="64">
        <f>_xlfn.XLOOKUP(D1161,'Wall Volumes Cooperations'!$O$8:$O$128,'Wall Volumes Cooperations'!$E$8:$E$128)</f>
        <v>0</v>
      </c>
      <c r="D1161" s="64" t="s">
        <v>526</v>
      </c>
      <c r="E1161" s="64">
        <f t="shared" si="21"/>
        <v>0</v>
      </c>
      <c r="F1161" s="159">
        <v>10014</v>
      </c>
      <c r="L1161"/>
    </row>
    <row r="1162" spans="1:12">
      <c r="A1162" s="64" t="s">
        <v>1317</v>
      </c>
      <c r="B1162" s="64">
        <f>_xlfn.XLOOKUP(D1162,'Wall Volumes Cooperations'!$O$8:$O$128,'Wall Volumes Cooperations'!$E$8:$E$128)</f>
        <v>0</v>
      </c>
      <c r="D1162" s="64" t="s">
        <v>527</v>
      </c>
      <c r="E1162" s="64">
        <f t="shared" si="21"/>
        <v>0</v>
      </c>
      <c r="F1162" s="159">
        <v>10014</v>
      </c>
      <c r="L1162"/>
    </row>
    <row r="1163" spans="1:12">
      <c r="A1163" s="64" t="s">
        <v>1317</v>
      </c>
      <c r="B1163" s="64">
        <f>_xlfn.XLOOKUP(D1163,'Wall Volumes Cooperations'!$O$8:$O$128,'Wall Volumes Cooperations'!$E$8:$E$128)</f>
        <v>0</v>
      </c>
      <c r="D1163" s="64" t="s">
        <v>528</v>
      </c>
      <c r="E1163" s="64">
        <f t="shared" si="21"/>
        <v>0</v>
      </c>
      <c r="F1163" s="159">
        <v>10014</v>
      </c>
      <c r="L1163"/>
    </row>
    <row r="1164" spans="1:12">
      <c r="A1164" s="64" t="s">
        <v>1317</v>
      </c>
      <c r="B1164" s="64">
        <f>_xlfn.XLOOKUP(D1164,'Wall Volumes Cooperations'!$O$8:$O$128,'Wall Volumes Cooperations'!$E$8:$E$128)</f>
        <v>0</v>
      </c>
      <c r="D1164" s="64" t="s">
        <v>529</v>
      </c>
      <c r="E1164" s="64">
        <f t="shared" ref="E1164:E1195" si="22">SUM(B1164:C1164)</f>
        <v>0</v>
      </c>
      <c r="F1164" s="159">
        <v>10014</v>
      </c>
      <c r="L1164"/>
    </row>
    <row r="1165" spans="1:12">
      <c r="A1165" s="64" t="s">
        <v>1317</v>
      </c>
      <c r="B1165" s="64">
        <f>_xlfn.XLOOKUP(D1165,'Wall Volumes Cooperations'!$O$8:$O$128,'Wall Volumes Cooperations'!$E$8:$E$128)</f>
        <v>0</v>
      </c>
      <c r="D1165" s="64" t="s">
        <v>530</v>
      </c>
      <c r="E1165" s="64">
        <f t="shared" si="22"/>
        <v>0</v>
      </c>
      <c r="F1165" s="159">
        <v>10014</v>
      </c>
      <c r="L1165"/>
    </row>
    <row r="1166" spans="1:12">
      <c r="A1166" s="64" t="s">
        <v>1317</v>
      </c>
      <c r="B1166" s="64">
        <f>_xlfn.XLOOKUP(D1166,'Wall Volumes Cooperations'!$O$8:$O$128,'Wall Volumes Cooperations'!$E$8:$E$128)</f>
        <v>0</v>
      </c>
      <c r="D1166" s="64" t="s">
        <v>531</v>
      </c>
      <c r="E1166" s="64">
        <f t="shared" si="22"/>
        <v>0</v>
      </c>
      <c r="F1166" s="159">
        <v>10014</v>
      </c>
      <c r="L1166"/>
    </row>
    <row r="1167" spans="1:12">
      <c r="A1167" s="161" t="s">
        <v>1317</v>
      </c>
      <c r="B1167" s="161">
        <f>_xlfn.XLOOKUP(D1167,'Wall Volumes Cooperations'!$O$8:$O$128,'Wall Volumes Cooperations'!$F$8:$F$128)</f>
        <v>0</v>
      </c>
      <c r="C1167" s="161"/>
      <c r="D1167" s="161" t="s">
        <v>487</v>
      </c>
      <c r="E1167" s="161">
        <f t="shared" si="22"/>
        <v>0</v>
      </c>
      <c r="F1167" s="162">
        <v>10025</v>
      </c>
      <c r="G1167" s="163"/>
      <c r="I1167" s="161"/>
      <c r="J1167" s="161" t="s">
        <v>1316</v>
      </c>
      <c r="L1167"/>
    </row>
    <row r="1168" spans="1:12">
      <c r="A1168" s="64" t="s">
        <v>1317</v>
      </c>
      <c r="B1168" s="64">
        <f>_xlfn.XLOOKUP(D1168,'Wall Volumes Cooperations'!$O$8:$O$128,'Wall Volumes Cooperations'!$F$8:$F$128)</f>
        <v>0</v>
      </c>
      <c r="D1168" s="64" t="s">
        <v>489</v>
      </c>
      <c r="E1168" s="64">
        <f t="shared" si="22"/>
        <v>0</v>
      </c>
      <c r="F1168" s="159">
        <v>10025</v>
      </c>
      <c r="L1168"/>
    </row>
    <row r="1169" spans="1:12">
      <c r="A1169" s="64" t="s">
        <v>1317</v>
      </c>
      <c r="B1169" s="64">
        <f>_xlfn.XLOOKUP(D1169,'Wall Volumes Cooperations'!$O$8:$O$128,'Wall Volumes Cooperations'!$F$8:$F$128)</f>
        <v>0</v>
      </c>
      <c r="D1169" s="64" t="s">
        <v>491</v>
      </c>
      <c r="E1169" s="64">
        <f t="shared" si="22"/>
        <v>0</v>
      </c>
      <c r="F1169" s="159">
        <v>10025</v>
      </c>
      <c r="L1169"/>
    </row>
    <row r="1170" spans="1:12">
      <c r="A1170" s="64" t="s">
        <v>1317</v>
      </c>
      <c r="B1170" s="64">
        <f>_xlfn.XLOOKUP(D1170,'Wall Volumes Cooperations'!$O$8:$O$128,'Wall Volumes Cooperations'!$F$8:$F$128)</f>
        <v>0</v>
      </c>
      <c r="D1170" s="64" t="s">
        <v>493</v>
      </c>
      <c r="E1170" s="64">
        <f t="shared" si="22"/>
        <v>0</v>
      </c>
      <c r="F1170" s="159">
        <v>10025</v>
      </c>
      <c r="L1170"/>
    </row>
    <row r="1171" spans="1:12">
      <c r="A1171" s="64" t="s">
        <v>1317</v>
      </c>
      <c r="B1171" s="64">
        <f>_xlfn.XLOOKUP(D1171,'Wall Volumes Cooperations'!$O$8:$O$128,'Wall Volumes Cooperations'!$F$8:$F$128)</f>
        <v>0</v>
      </c>
      <c r="D1171" s="64" t="s">
        <v>495</v>
      </c>
      <c r="E1171" s="64">
        <f t="shared" si="22"/>
        <v>0</v>
      </c>
      <c r="F1171" s="159">
        <v>10025</v>
      </c>
      <c r="L1171"/>
    </row>
    <row r="1172" spans="1:12">
      <c r="A1172" s="64" t="s">
        <v>1317</v>
      </c>
      <c r="B1172" s="64">
        <f>_xlfn.XLOOKUP(D1172,'Wall Volumes Cooperations'!$O$8:$O$128,'Wall Volumes Cooperations'!$F$8:$F$128)</f>
        <v>0</v>
      </c>
      <c r="D1172" s="64" t="s">
        <v>497</v>
      </c>
      <c r="E1172" s="64">
        <f t="shared" si="22"/>
        <v>0</v>
      </c>
      <c r="F1172" s="159">
        <v>10025</v>
      </c>
      <c r="L1172"/>
    </row>
    <row r="1173" spans="1:12">
      <c r="A1173" s="64" t="s">
        <v>1317</v>
      </c>
      <c r="B1173" s="64">
        <f>_xlfn.XLOOKUP(D1173,'Wall Volumes Cooperations'!$O$8:$O$128,'Wall Volumes Cooperations'!$F$8:$F$128)</f>
        <v>0</v>
      </c>
      <c r="D1173" s="64" t="s">
        <v>499</v>
      </c>
      <c r="E1173" s="64">
        <f t="shared" si="22"/>
        <v>0</v>
      </c>
      <c r="F1173" s="159">
        <v>10025</v>
      </c>
      <c r="L1173"/>
    </row>
    <row r="1174" spans="1:12">
      <c r="A1174" s="64" t="s">
        <v>1317</v>
      </c>
      <c r="B1174" s="64">
        <f>_xlfn.XLOOKUP(D1174,'Wall Volumes Cooperations'!$O$8:$O$128,'Wall Volumes Cooperations'!$F$8:$F$128)</f>
        <v>0</v>
      </c>
      <c r="D1174" s="64" t="s">
        <v>501</v>
      </c>
      <c r="E1174" s="64">
        <f t="shared" si="22"/>
        <v>0</v>
      </c>
      <c r="F1174" s="159">
        <v>10025</v>
      </c>
      <c r="L1174"/>
    </row>
    <row r="1175" spans="1:12">
      <c r="A1175" s="64" t="s">
        <v>1317</v>
      </c>
      <c r="B1175" s="64">
        <f>_xlfn.XLOOKUP(D1175,'Wall Volumes Cooperations'!$O$8:$O$128,'Wall Volumes Cooperations'!$F$8:$F$128)</f>
        <v>0</v>
      </c>
      <c r="D1175" s="64" t="s">
        <v>503</v>
      </c>
      <c r="E1175" s="64">
        <f t="shared" si="22"/>
        <v>0</v>
      </c>
      <c r="F1175" s="159">
        <v>10025</v>
      </c>
      <c r="L1175"/>
    </row>
    <row r="1176" spans="1:12">
      <c r="A1176" s="64" t="s">
        <v>1317</v>
      </c>
      <c r="B1176" s="64">
        <f>_xlfn.XLOOKUP(D1176,'Wall Volumes Cooperations'!$O$8:$O$128,'Wall Volumes Cooperations'!$F$8:$F$128)</f>
        <v>0</v>
      </c>
      <c r="D1176" s="64" t="s">
        <v>505</v>
      </c>
      <c r="E1176" s="64">
        <f t="shared" si="22"/>
        <v>0</v>
      </c>
      <c r="F1176" s="159">
        <v>10025</v>
      </c>
      <c r="L1176"/>
    </row>
    <row r="1177" spans="1:12">
      <c r="A1177" s="64" t="s">
        <v>1317</v>
      </c>
      <c r="B1177" s="64">
        <f>_xlfn.XLOOKUP(D1177,'Wall Volumes Cooperations'!$O$8:$O$128,'Wall Volumes Cooperations'!$F$8:$F$128)</f>
        <v>0</v>
      </c>
      <c r="D1177" s="64" t="s">
        <v>507</v>
      </c>
      <c r="E1177" s="64">
        <f t="shared" si="22"/>
        <v>0</v>
      </c>
      <c r="F1177" s="159">
        <v>10025</v>
      </c>
      <c r="L1177"/>
    </row>
    <row r="1178" spans="1:12">
      <c r="A1178" s="64" t="s">
        <v>1317</v>
      </c>
      <c r="B1178" s="64">
        <f>_xlfn.XLOOKUP(D1178,'Wall Volumes Cooperations'!$O$8:$O$128,'Wall Volumes Cooperations'!$F$8:$F$128)</f>
        <v>0</v>
      </c>
      <c r="D1178" s="64" t="s">
        <v>509</v>
      </c>
      <c r="E1178" s="64">
        <f t="shared" si="22"/>
        <v>0</v>
      </c>
      <c r="F1178" s="159">
        <v>10025</v>
      </c>
      <c r="L1178"/>
    </row>
    <row r="1179" spans="1:12">
      <c r="A1179" s="64" t="s">
        <v>1317</v>
      </c>
      <c r="B1179" s="64">
        <f>_xlfn.XLOOKUP(D1179,'Wall Volumes Cooperations'!$O$8:$O$128,'Wall Volumes Cooperations'!$F$8:$F$128)</f>
        <v>0</v>
      </c>
      <c r="D1179" s="64" t="s">
        <v>511</v>
      </c>
      <c r="E1179" s="64">
        <f t="shared" si="22"/>
        <v>0</v>
      </c>
      <c r="F1179" s="159">
        <v>10025</v>
      </c>
      <c r="L1179"/>
    </row>
    <row r="1180" spans="1:12">
      <c r="A1180" s="64" t="s">
        <v>1317</v>
      </c>
      <c r="B1180" s="64">
        <f>_xlfn.XLOOKUP(D1180,'Wall Volumes Cooperations'!$O$8:$O$128,'Wall Volumes Cooperations'!$F$8:$F$128)</f>
        <v>0</v>
      </c>
      <c r="D1180" s="64" t="s">
        <v>513</v>
      </c>
      <c r="E1180" s="64">
        <f t="shared" si="22"/>
        <v>0</v>
      </c>
      <c r="F1180" s="159">
        <v>10025</v>
      </c>
      <c r="L1180"/>
    </row>
    <row r="1181" spans="1:12">
      <c r="A1181" s="64" t="s">
        <v>1317</v>
      </c>
      <c r="B1181" s="64">
        <f>_xlfn.XLOOKUP(D1181,'Wall Volumes Cooperations'!$O$8:$O$128,'Wall Volumes Cooperations'!$F$8:$F$128)</f>
        <v>0</v>
      </c>
      <c r="D1181" s="64" t="s">
        <v>515</v>
      </c>
      <c r="E1181" s="64">
        <f t="shared" si="22"/>
        <v>0</v>
      </c>
      <c r="F1181" s="159">
        <v>10025</v>
      </c>
      <c r="L1181"/>
    </row>
    <row r="1182" spans="1:12">
      <c r="A1182" s="64" t="s">
        <v>1317</v>
      </c>
      <c r="B1182" s="64">
        <f>_xlfn.XLOOKUP(D1182,'Wall Volumes Cooperations'!$O$8:$O$128,'Wall Volumes Cooperations'!$F$8:$F$128)</f>
        <v>0</v>
      </c>
      <c r="D1182" s="64" t="s">
        <v>517</v>
      </c>
      <c r="E1182" s="64">
        <f t="shared" si="22"/>
        <v>0</v>
      </c>
      <c r="F1182" s="159">
        <v>10025</v>
      </c>
      <c r="L1182"/>
    </row>
    <row r="1183" spans="1:12">
      <c r="A1183" s="64" t="s">
        <v>1317</v>
      </c>
      <c r="B1183" s="64">
        <f>_xlfn.XLOOKUP(D1183,'Wall Volumes Cooperations'!$O$8:$O$128,'Wall Volumes Cooperations'!$F$8:$F$128)</f>
        <v>0</v>
      </c>
      <c r="D1183" s="64" t="s">
        <v>519</v>
      </c>
      <c r="E1183" s="64">
        <f t="shared" si="22"/>
        <v>0</v>
      </c>
      <c r="F1183" s="159">
        <v>10025</v>
      </c>
      <c r="L1183"/>
    </row>
    <row r="1184" spans="1:12">
      <c r="A1184" s="64" t="s">
        <v>1317</v>
      </c>
      <c r="B1184" s="64">
        <f>_xlfn.XLOOKUP(D1184,'Wall Volumes Cooperations'!$O$8:$O$128,'Wall Volumes Cooperations'!$F$8:$F$128)</f>
        <v>0</v>
      </c>
      <c r="D1184" s="64" t="s">
        <v>520</v>
      </c>
      <c r="E1184" s="64">
        <f t="shared" si="22"/>
        <v>0</v>
      </c>
      <c r="F1184" s="159">
        <v>10025</v>
      </c>
      <c r="L1184"/>
    </row>
    <row r="1185" spans="1:12">
      <c r="A1185" s="64" t="s">
        <v>1317</v>
      </c>
      <c r="B1185" s="64">
        <f>_xlfn.XLOOKUP(D1185,'Wall Volumes Cooperations'!$O$8:$O$128,'Wall Volumes Cooperations'!$F$8:$F$128)</f>
        <v>0</v>
      </c>
      <c r="D1185" s="64" t="s">
        <v>521</v>
      </c>
      <c r="E1185" s="64">
        <f t="shared" si="22"/>
        <v>0</v>
      </c>
      <c r="F1185" s="159">
        <v>10025</v>
      </c>
      <c r="L1185"/>
    </row>
    <row r="1186" spans="1:12">
      <c r="A1186" s="64" t="s">
        <v>1317</v>
      </c>
      <c r="B1186" s="64">
        <f>_xlfn.XLOOKUP(D1186,'Wall Volumes Cooperations'!$O$8:$O$128,'Wall Volumes Cooperations'!$F$8:$F$128)</f>
        <v>0</v>
      </c>
      <c r="D1186" s="64" t="s">
        <v>522</v>
      </c>
      <c r="E1186" s="64">
        <f t="shared" si="22"/>
        <v>0</v>
      </c>
      <c r="F1186" s="159">
        <v>10025</v>
      </c>
      <c r="L1186"/>
    </row>
    <row r="1187" spans="1:12">
      <c r="A1187" s="64" t="s">
        <v>1317</v>
      </c>
      <c r="B1187" s="64">
        <f>_xlfn.XLOOKUP(D1187,'Wall Volumes Cooperations'!$O$8:$O$128,'Wall Volumes Cooperations'!$F$8:$F$128)</f>
        <v>0</v>
      </c>
      <c r="D1187" s="64" t="s">
        <v>523</v>
      </c>
      <c r="E1187" s="64">
        <f t="shared" si="22"/>
        <v>0</v>
      </c>
      <c r="F1187" s="159">
        <v>10025</v>
      </c>
      <c r="L1187"/>
    </row>
    <row r="1188" spans="1:12">
      <c r="A1188" s="64" t="s">
        <v>1317</v>
      </c>
      <c r="B1188" s="64">
        <f>_xlfn.XLOOKUP(D1188,'Wall Volumes Cooperations'!$O$8:$O$128,'Wall Volumes Cooperations'!$F$8:$F$128)</f>
        <v>0</v>
      </c>
      <c r="D1188" s="64" t="s">
        <v>524</v>
      </c>
      <c r="E1188" s="64">
        <f t="shared" si="22"/>
        <v>0</v>
      </c>
      <c r="F1188" s="159">
        <v>10025</v>
      </c>
      <c r="L1188"/>
    </row>
    <row r="1189" spans="1:12">
      <c r="A1189" s="64" t="s">
        <v>1317</v>
      </c>
      <c r="B1189" s="64">
        <f>_xlfn.XLOOKUP(D1189,'Wall Volumes Cooperations'!$O$8:$O$128,'Wall Volumes Cooperations'!$F$8:$F$128)</f>
        <v>0</v>
      </c>
      <c r="D1189" s="64" t="s">
        <v>525</v>
      </c>
      <c r="E1189" s="64">
        <f t="shared" si="22"/>
        <v>0</v>
      </c>
      <c r="F1189" s="159">
        <v>10025</v>
      </c>
      <c r="L1189"/>
    </row>
    <row r="1190" spans="1:12">
      <c r="A1190" s="64" t="s">
        <v>1317</v>
      </c>
      <c r="B1190" s="64">
        <f>_xlfn.XLOOKUP(D1190,'Wall Volumes Cooperations'!$O$8:$O$128,'Wall Volumes Cooperations'!$F$8:$F$128)</f>
        <v>0</v>
      </c>
      <c r="D1190" s="64" t="s">
        <v>526</v>
      </c>
      <c r="E1190" s="64">
        <f t="shared" si="22"/>
        <v>0</v>
      </c>
      <c r="F1190" s="159">
        <v>10025</v>
      </c>
      <c r="L1190"/>
    </row>
    <row r="1191" spans="1:12">
      <c r="A1191" s="64" t="s">
        <v>1317</v>
      </c>
      <c r="B1191" s="64">
        <f>_xlfn.XLOOKUP(D1191,'Wall Volumes Cooperations'!$O$8:$O$128,'Wall Volumes Cooperations'!$F$8:$F$128)</f>
        <v>0</v>
      </c>
      <c r="D1191" s="64" t="s">
        <v>527</v>
      </c>
      <c r="E1191" s="64">
        <f t="shared" si="22"/>
        <v>0</v>
      </c>
      <c r="F1191" s="159">
        <v>10025</v>
      </c>
      <c r="L1191"/>
    </row>
    <row r="1192" spans="1:12">
      <c r="A1192" s="64" t="s">
        <v>1317</v>
      </c>
      <c r="B1192" s="64">
        <f>_xlfn.XLOOKUP(D1192,'Wall Volumes Cooperations'!$O$8:$O$128,'Wall Volumes Cooperations'!$F$8:$F$128)</f>
        <v>0</v>
      </c>
      <c r="D1192" s="64" t="s">
        <v>528</v>
      </c>
      <c r="E1192" s="64">
        <f t="shared" si="22"/>
        <v>0</v>
      </c>
      <c r="F1192" s="159">
        <v>10025</v>
      </c>
      <c r="L1192"/>
    </row>
    <row r="1193" spans="1:12">
      <c r="A1193" s="64" t="s">
        <v>1317</v>
      </c>
      <c r="B1193" s="64">
        <f>_xlfn.XLOOKUP(D1193,'Wall Volumes Cooperations'!$O$8:$O$128,'Wall Volumes Cooperations'!$F$8:$F$128)</f>
        <v>0</v>
      </c>
      <c r="D1193" s="64" t="s">
        <v>529</v>
      </c>
      <c r="E1193" s="64">
        <f t="shared" si="22"/>
        <v>0</v>
      </c>
      <c r="F1193" s="159">
        <v>10025</v>
      </c>
      <c r="L1193"/>
    </row>
    <row r="1194" spans="1:12">
      <c r="A1194" s="64" t="s">
        <v>1317</v>
      </c>
      <c r="B1194" s="64">
        <f>_xlfn.XLOOKUP(D1194,'Wall Volumes Cooperations'!$O$8:$O$128,'Wall Volumes Cooperations'!$F$8:$F$128)</f>
        <v>0</v>
      </c>
      <c r="D1194" s="64" t="s">
        <v>530</v>
      </c>
      <c r="E1194" s="64">
        <f t="shared" si="22"/>
        <v>0</v>
      </c>
      <c r="F1194" s="159">
        <v>10025</v>
      </c>
      <c r="L1194"/>
    </row>
    <row r="1195" spans="1:12">
      <c r="A1195" s="64" t="s">
        <v>1317</v>
      </c>
      <c r="B1195" s="64">
        <f>_xlfn.XLOOKUP(D1195,'Wall Volumes Cooperations'!$O$8:$O$128,'Wall Volumes Cooperations'!$F$8:$F$128)</f>
        <v>0</v>
      </c>
      <c r="D1195" s="64" t="s">
        <v>531</v>
      </c>
      <c r="E1195" s="64">
        <f t="shared" si="22"/>
        <v>0</v>
      </c>
      <c r="F1195" s="159">
        <v>10025</v>
      </c>
      <c r="L1195"/>
    </row>
    <row r="1196" spans="1:12">
      <c r="A1196" s="161" t="s">
        <v>1317</v>
      </c>
      <c r="B1196" s="161">
        <f>_xlfn.XLOOKUP(D1196,'Wall Volumes Cooperations'!$O$8:$O$128,'Wall Volumes Cooperations'!$G$8:$G$128)</f>
        <v>0</v>
      </c>
      <c r="C1196" s="161"/>
      <c r="D1196" s="161" t="s">
        <v>487</v>
      </c>
      <c r="E1196" s="161">
        <f t="shared" ref="E1196:E1224" si="23">SUM(B1196:C1196)</f>
        <v>0</v>
      </c>
      <c r="F1196" s="162">
        <v>10035</v>
      </c>
      <c r="G1196" s="163"/>
      <c r="I1196" s="161"/>
      <c r="J1196" s="161" t="s">
        <v>1316</v>
      </c>
      <c r="L1196"/>
    </row>
    <row r="1197" spans="1:12">
      <c r="A1197" s="64" t="s">
        <v>1317</v>
      </c>
      <c r="B1197" s="64">
        <f>_xlfn.XLOOKUP(D1197,'Wall Volumes Cooperations'!$O$8:$O$128,'Wall Volumes Cooperations'!$G$8:$G$128)</f>
        <v>0</v>
      </c>
      <c r="D1197" s="64" t="s">
        <v>489</v>
      </c>
      <c r="E1197" s="64">
        <f t="shared" si="23"/>
        <v>0</v>
      </c>
      <c r="F1197" s="159">
        <v>10035</v>
      </c>
      <c r="L1197"/>
    </row>
    <row r="1198" spans="1:12">
      <c r="A1198" s="64" t="s">
        <v>1317</v>
      </c>
      <c r="B1198" s="64">
        <f>_xlfn.XLOOKUP(D1198,'Wall Volumes Cooperations'!$O$8:$O$128,'Wall Volumes Cooperations'!$G$8:$G$128)</f>
        <v>0</v>
      </c>
      <c r="D1198" s="64" t="s">
        <v>491</v>
      </c>
      <c r="E1198" s="64">
        <f t="shared" si="23"/>
        <v>0</v>
      </c>
      <c r="F1198" s="159">
        <v>10035</v>
      </c>
      <c r="L1198"/>
    </row>
    <row r="1199" spans="1:12">
      <c r="A1199" s="64" t="s">
        <v>1317</v>
      </c>
      <c r="B1199" s="64">
        <f>_xlfn.XLOOKUP(D1199,'Wall Volumes Cooperations'!$O$8:$O$128,'Wall Volumes Cooperations'!$G$8:$G$128)</f>
        <v>0</v>
      </c>
      <c r="D1199" s="64" t="s">
        <v>493</v>
      </c>
      <c r="E1199" s="64">
        <f t="shared" si="23"/>
        <v>0</v>
      </c>
      <c r="F1199" s="159">
        <v>10035</v>
      </c>
      <c r="L1199"/>
    </row>
    <row r="1200" spans="1:12">
      <c r="A1200" s="64" t="s">
        <v>1317</v>
      </c>
      <c r="B1200" s="64">
        <f>_xlfn.XLOOKUP(D1200,'Wall Volumes Cooperations'!$O$8:$O$128,'Wall Volumes Cooperations'!$G$8:$G$128)</f>
        <v>0</v>
      </c>
      <c r="D1200" s="64" t="s">
        <v>495</v>
      </c>
      <c r="E1200" s="64">
        <f t="shared" si="23"/>
        <v>0</v>
      </c>
      <c r="F1200" s="159">
        <v>10035</v>
      </c>
      <c r="L1200"/>
    </row>
    <row r="1201" spans="1:12">
      <c r="A1201" s="64" t="s">
        <v>1317</v>
      </c>
      <c r="B1201" s="64">
        <f>_xlfn.XLOOKUP(D1201,'Wall Volumes Cooperations'!$O$8:$O$128,'Wall Volumes Cooperations'!$G$8:$G$128)</f>
        <v>0</v>
      </c>
      <c r="D1201" s="64" t="s">
        <v>497</v>
      </c>
      <c r="E1201" s="64">
        <f t="shared" si="23"/>
        <v>0</v>
      </c>
      <c r="F1201" s="159">
        <v>10035</v>
      </c>
      <c r="L1201"/>
    </row>
    <row r="1202" spans="1:12">
      <c r="A1202" s="64" t="s">
        <v>1317</v>
      </c>
      <c r="B1202" s="64">
        <f>_xlfn.XLOOKUP(D1202,'Wall Volumes Cooperations'!$O$8:$O$128,'Wall Volumes Cooperations'!$G$8:$G$128)</f>
        <v>0</v>
      </c>
      <c r="D1202" s="64" t="s">
        <v>499</v>
      </c>
      <c r="E1202" s="64">
        <f t="shared" si="23"/>
        <v>0</v>
      </c>
      <c r="F1202" s="159">
        <v>10035</v>
      </c>
      <c r="L1202"/>
    </row>
    <row r="1203" spans="1:12">
      <c r="A1203" s="64" t="s">
        <v>1317</v>
      </c>
      <c r="B1203" s="64">
        <f>_xlfn.XLOOKUP(D1203,'Wall Volumes Cooperations'!$O$8:$O$128,'Wall Volumes Cooperations'!$G$8:$G$128)</f>
        <v>0</v>
      </c>
      <c r="D1203" s="64" t="s">
        <v>501</v>
      </c>
      <c r="E1203" s="64">
        <f t="shared" si="23"/>
        <v>0</v>
      </c>
      <c r="F1203" s="159">
        <v>10035</v>
      </c>
      <c r="L1203"/>
    </row>
    <row r="1204" spans="1:12">
      <c r="A1204" s="64" t="s">
        <v>1317</v>
      </c>
      <c r="B1204" s="64">
        <f>_xlfn.XLOOKUP(D1204,'Wall Volumes Cooperations'!$O$8:$O$128,'Wall Volumes Cooperations'!$G$8:$G$128)</f>
        <v>0</v>
      </c>
      <c r="D1204" s="64" t="s">
        <v>503</v>
      </c>
      <c r="E1204" s="64">
        <f t="shared" si="23"/>
        <v>0</v>
      </c>
      <c r="F1204" s="159">
        <v>10035</v>
      </c>
      <c r="L1204"/>
    </row>
    <row r="1205" spans="1:12">
      <c r="A1205" s="64" t="s">
        <v>1317</v>
      </c>
      <c r="B1205" s="64">
        <f>_xlfn.XLOOKUP(D1205,'Wall Volumes Cooperations'!$O$8:$O$128,'Wall Volumes Cooperations'!$G$8:$G$128)</f>
        <v>0</v>
      </c>
      <c r="D1205" s="64" t="s">
        <v>505</v>
      </c>
      <c r="E1205" s="64">
        <f t="shared" si="23"/>
        <v>0</v>
      </c>
      <c r="F1205" s="159">
        <v>10035</v>
      </c>
      <c r="L1205"/>
    </row>
    <row r="1206" spans="1:12">
      <c r="A1206" s="64" t="s">
        <v>1317</v>
      </c>
      <c r="B1206" s="64">
        <f>_xlfn.XLOOKUP(D1206,'Wall Volumes Cooperations'!$O$8:$O$128,'Wall Volumes Cooperations'!$G$8:$G$128)</f>
        <v>0</v>
      </c>
      <c r="D1206" s="64" t="s">
        <v>507</v>
      </c>
      <c r="E1206" s="64">
        <f t="shared" si="23"/>
        <v>0</v>
      </c>
      <c r="F1206" s="159">
        <v>10035</v>
      </c>
      <c r="L1206"/>
    </row>
    <row r="1207" spans="1:12">
      <c r="A1207" s="64" t="s">
        <v>1317</v>
      </c>
      <c r="B1207" s="64">
        <f>_xlfn.XLOOKUP(D1207,'Wall Volumes Cooperations'!$O$8:$O$128,'Wall Volumes Cooperations'!$G$8:$G$128)</f>
        <v>0</v>
      </c>
      <c r="D1207" s="64" t="s">
        <v>509</v>
      </c>
      <c r="E1207" s="64">
        <f t="shared" si="23"/>
        <v>0</v>
      </c>
      <c r="F1207" s="159">
        <v>10035</v>
      </c>
      <c r="L1207"/>
    </row>
    <row r="1208" spans="1:12">
      <c r="A1208" s="64" t="s">
        <v>1317</v>
      </c>
      <c r="B1208" s="64">
        <f>_xlfn.XLOOKUP(D1208,'Wall Volumes Cooperations'!$O$8:$O$128,'Wall Volumes Cooperations'!$G$8:$G$128)</f>
        <v>0</v>
      </c>
      <c r="D1208" s="64" t="s">
        <v>511</v>
      </c>
      <c r="E1208" s="64">
        <f t="shared" si="23"/>
        <v>0</v>
      </c>
      <c r="F1208" s="159">
        <v>10035</v>
      </c>
      <c r="L1208"/>
    </row>
    <row r="1209" spans="1:12">
      <c r="A1209" s="64" t="s">
        <v>1317</v>
      </c>
      <c r="B1209" s="64">
        <f>_xlfn.XLOOKUP(D1209,'Wall Volumes Cooperations'!$O$8:$O$128,'Wall Volumes Cooperations'!$G$8:$G$128)</f>
        <v>0</v>
      </c>
      <c r="D1209" s="64" t="s">
        <v>513</v>
      </c>
      <c r="E1209" s="64">
        <f t="shared" si="23"/>
        <v>0</v>
      </c>
      <c r="F1209" s="159">
        <v>10035</v>
      </c>
      <c r="L1209"/>
    </row>
    <row r="1210" spans="1:12">
      <c r="A1210" s="64" t="s">
        <v>1317</v>
      </c>
      <c r="B1210" s="64">
        <f>_xlfn.XLOOKUP(D1210,'Wall Volumes Cooperations'!$O$8:$O$128,'Wall Volumes Cooperations'!$G$8:$G$128)</f>
        <v>0</v>
      </c>
      <c r="D1210" s="64" t="s">
        <v>515</v>
      </c>
      <c r="E1210" s="64">
        <f t="shared" si="23"/>
        <v>0</v>
      </c>
      <c r="F1210" s="159">
        <v>10035</v>
      </c>
      <c r="L1210"/>
    </row>
    <row r="1211" spans="1:12">
      <c r="A1211" s="64" t="s">
        <v>1317</v>
      </c>
      <c r="B1211" s="64">
        <f>_xlfn.XLOOKUP(D1211,'Wall Volumes Cooperations'!$O$8:$O$128,'Wall Volumes Cooperations'!$G$8:$G$128)</f>
        <v>0</v>
      </c>
      <c r="D1211" s="64" t="s">
        <v>517</v>
      </c>
      <c r="E1211" s="64">
        <f t="shared" si="23"/>
        <v>0</v>
      </c>
      <c r="F1211" s="159">
        <v>10035</v>
      </c>
      <c r="L1211"/>
    </row>
    <row r="1212" spans="1:12">
      <c r="A1212" s="64" t="s">
        <v>1317</v>
      </c>
      <c r="B1212" s="64">
        <f>_xlfn.XLOOKUP(D1212,'Wall Volumes Cooperations'!$O$8:$O$128,'Wall Volumes Cooperations'!$G$8:$G$128)</f>
        <v>0</v>
      </c>
      <c r="D1212" s="64" t="s">
        <v>519</v>
      </c>
      <c r="E1212" s="64">
        <f t="shared" si="23"/>
        <v>0</v>
      </c>
      <c r="F1212" s="159">
        <v>10035</v>
      </c>
      <c r="L1212"/>
    </row>
    <row r="1213" spans="1:12">
      <c r="A1213" s="64" t="s">
        <v>1317</v>
      </c>
      <c r="B1213" s="64">
        <f>_xlfn.XLOOKUP(D1213,'Wall Volumes Cooperations'!$O$8:$O$128,'Wall Volumes Cooperations'!$G$8:$G$128)</f>
        <v>0</v>
      </c>
      <c r="D1213" s="64" t="s">
        <v>520</v>
      </c>
      <c r="E1213" s="64">
        <f t="shared" si="23"/>
        <v>0</v>
      </c>
      <c r="F1213" s="159">
        <v>10035</v>
      </c>
      <c r="L1213"/>
    </row>
    <row r="1214" spans="1:12">
      <c r="A1214" s="64" t="s">
        <v>1317</v>
      </c>
      <c r="B1214" s="64">
        <f>_xlfn.XLOOKUP(D1214,'Wall Volumes Cooperations'!$O$8:$O$128,'Wall Volumes Cooperations'!$G$8:$G$128)</f>
        <v>0</v>
      </c>
      <c r="D1214" s="64" t="s">
        <v>521</v>
      </c>
      <c r="E1214" s="64">
        <f t="shared" si="23"/>
        <v>0</v>
      </c>
      <c r="F1214" s="159">
        <v>10035</v>
      </c>
      <c r="L1214"/>
    </row>
    <row r="1215" spans="1:12">
      <c r="A1215" s="64" t="s">
        <v>1317</v>
      </c>
      <c r="B1215" s="64">
        <f>_xlfn.XLOOKUP(D1215,'Wall Volumes Cooperations'!$O$8:$O$128,'Wall Volumes Cooperations'!$G$8:$G$128)</f>
        <v>0</v>
      </c>
      <c r="D1215" s="64" t="s">
        <v>522</v>
      </c>
      <c r="E1215" s="64">
        <f t="shared" si="23"/>
        <v>0</v>
      </c>
      <c r="F1215" s="159">
        <v>10035</v>
      </c>
      <c r="L1215"/>
    </row>
    <row r="1216" spans="1:12">
      <c r="A1216" s="64" t="s">
        <v>1317</v>
      </c>
      <c r="B1216" s="64">
        <f>_xlfn.XLOOKUP(D1216,'Wall Volumes Cooperations'!$O$8:$O$128,'Wall Volumes Cooperations'!$G$8:$G$128)</f>
        <v>0</v>
      </c>
      <c r="D1216" s="64" t="s">
        <v>523</v>
      </c>
      <c r="E1216" s="64">
        <f t="shared" si="23"/>
        <v>0</v>
      </c>
      <c r="F1216" s="159">
        <v>10035</v>
      </c>
      <c r="L1216"/>
    </row>
    <row r="1217" spans="1:12">
      <c r="A1217" s="64" t="s">
        <v>1317</v>
      </c>
      <c r="B1217" s="64">
        <f>_xlfn.XLOOKUP(D1217,'Wall Volumes Cooperations'!$O$8:$O$128,'Wall Volumes Cooperations'!$G$8:$G$128)</f>
        <v>0</v>
      </c>
      <c r="D1217" s="64" t="s">
        <v>524</v>
      </c>
      <c r="E1217" s="64">
        <f t="shared" si="23"/>
        <v>0</v>
      </c>
      <c r="F1217" s="159">
        <v>10035</v>
      </c>
      <c r="L1217"/>
    </row>
    <row r="1218" spans="1:12">
      <c r="A1218" s="64" t="s">
        <v>1317</v>
      </c>
      <c r="B1218" s="64">
        <f>_xlfn.XLOOKUP(D1218,'Wall Volumes Cooperations'!$O$8:$O$128,'Wall Volumes Cooperations'!$G$8:$G$128)</f>
        <v>0</v>
      </c>
      <c r="D1218" s="64" t="s">
        <v>525</v>
      </c>
      <c r="E1218" s="64">
        <f t="shared" si="23"/>
        <v>0</v>
      </c>
      <c r="F1218" s="159">
        <v>10035</v>
      </c>
      <c r="L1218"/>
    </row>
    <row r="1219" spans="1:12">
      <c r="A1219" s="64" t="s">
        <v>1317</v>
      </c>
      <c r="B1219" s="64">
        <f>_xlfn.XLOOKUP(D1219,'Wall Volumes Cooperations'!$O$8:$O$128,'Wall Volumes Cooperations'!$G$8:$G$128)</f>
        <v>0</v>
      </c>
      <c r="D1219" s="64" t="s">
        <v>526</v>
      </c>
      <c r="E1219" s="64">
        <f t="shared" si="23"/>
        <v>0</v>
      </c>
      <c r="F1219" s="159">
        <v>10035</v>
      </c>
      <c r="L1219"/>
    </row>
    <row r="1220" spans="1:12">
      <c r="A1220" s="64" t="s">
        <v>1317</v>
      </c>
      <c r="B1220" s="64">
        <f>_xlfn.XLOOKUP(D1220,'Wall Volumes Cooperations'!$O$8:$O$128,'Wall Volumes Cooperations'!$G$8:$G$128)</f>
        <v>0</v>
      </c>
      <c r="D1220" s="64" t="s">
        <v>527</v>
      </c>
      <c r="E1220" s="64">
        <f t="shared" si="23"/>
        <v>0</v>
      </c>
      <c r="F1220" s="159">
        <v>10035</v>
      </c>
      <c r="L1220"/>
    </row>
    <row r="1221" spans="1:12">
      <c r="A1221" s="64" t="s">
        <v>1317</v>
      </c>
      <c r="B1221" s="64">
        <f>_xlfn.XLOOKUP(D1221,'Wall Volumes Cooperations'!$O$8:$O$128,'Wall Volumes Cooperations'!$G$8:$G$128)</f>
        <v>0</v>
      </c>
      <c r="D1221" s="64" t="s">
        <v>528</v>
      </c>
      <c r="E1221" s="64">
        <f t="shared" si="23"/>
        <v>0</v>
      </c>
      <c r="F1221" s="159">
        <v>10035</v>
      </c>
      <c r="L1221"/>
    </row>
    <row r="1222" spans="1:12">
      <c r="A1222" s="64" t="s">
        <v>1317</v>
      </c>
      <c r="B1222" s="64">
        <f>_xlfn.XLOOKUP(D1222,'Wall Volumes Cooperations'!$O$8:$O$128,'Wall Volumes Cooperations'!$G$8:$G$128)</f>
        <v>0</v>
      </c>
      <c r="D1222" s="64" t="s">
        <v>529</v>
      </c>
      <c r="E1222" s="64">
        <f t="shared" si="23"/>
        <v>0</v>
      </c>
      <c r="F1222" s="159">
        <v>10035</v>
      </c>
      <c r="L1222"/>
    </row>
    <row r="1223" spans="1:12">
      <c r="A1223" s="64" t="s">
        <v>1317</v>
      </c>
      <c r="B1223" s="64">
        <f>_xlfn.XLOOKUP(D1223,'Wall Volumes Cooperations'!$O$8:$O$128,'Wall Volumes Cooperations'!$G$8:$G$128)</f>
        <v>0</v>
      </c>
      <c r="D1223" s="64" t="s">
        <v>530</v>
      </c>
      <c r="E1223" s="64">
        <f t="shared" si="23"/>
        <v>0</v>
      </c>
      <c r="F1223" s="159">
        <v>10035</v>
      </c>
      <c r="L1223"/>
    </row>
    <row r="1224" spans="1:12">
      <c r="A1224" s="64" t="s">
        <v>1317</v>
      </c>
      <c r="B1224" s="64">
        <f>_xlfn.XLOOKUP(D1224,'Wall Volumes Cooperations'!$O$8:$O$128,'Wall Volumes Cooperations'!$G$8:$G$128)</f>
        <v>0</v>
      </c>
      <c r="D1224" s="64" t="s">
        <v>531</v>
      </c>
      <c r="E1224" s="64">
        <f t="shared" si="23"/>
        <v>0</v>
      </c>
      <c r="F1224" s="159">
        <v>10035</v>
      </c>
      <c r="L1224"/>
    </row>
    <row r="1225" spans="1:12">
      <c r="A1225" s="161" t="s">
        <v>1317</v>
      </c>
      <c r="B1225" s="161">
        <f>_xlfn.XLOOKUP(D1225,'Wall Volumes Cooperations'!$O$8:$O$128,'Wall Volumes Cooperations'!$H$8:$H$128)</f>
        <v>0</v>
      </c>
      <c r="C1225" s="161"/>
      <c r="D1225" s="161" t="s">
        <v>487</v>
      </c>
      <c r="E1225" s="161">
        <f t="shared" ref="E1225:E1253" si="24">SUM(B1225:C1225)</f>
        <v>0</v>
      </c>
      <c r="F1225" s="162">
        <v>10054</v>
      </c>
      <c r="G1225" s="163"/>
      <c r="I1225" s="161"/>
      <c r="J1225" s="161" t="s">
        <v>1316</v>
      </c>
      <c r="L1225"/>
    </row>
    <row r="1226" spans="1:12">
      <c r="A1226" s="64" t="s">
        <v>1317</v>
      </c>
      <c r="B1226" s="64">
        <f>_xlfn.XLOOKUP(D1226,'Wall Volumes Cooperations'!$O$8:$O$128,'Wall Volumes Cooperations'!$H$8:$H$128)</f>
        <v>0</v>
      </c>
      <c r="D1226" s="64" t="s">
        <v>489</v>
      </c>
      <c r="E1226" s="64">
        <f t="shared" si="24"/>
        <v>0</v>
      </c>
      <c r="F1226" s="159">
        <v>10054</v>
      </c>
      <c r="L1226"/>
    </row>
    <row r="1227" spans="1:12">
      <c r="A1227" s="64" t="s">
        <v>1317</v>
      </c>
      <c r="B1227" s="64">
        <f>_xlfn.XLOOKUP(D1227,'Wall Volumes Cooperations'!$O$8:$O$128,'Wall Volumes Cooperations'!$H$8:$H$128)</f>
        <v>0</v>
      </c>
      <c r="D1227" s="64" t="s">
        <v>491</v>
      </c>
      <c r="E1227" s="64">
        <f t="shared" si="24"/>
        <v>0</v>
      </c>
      <c r="F1227" s="159">
        <v>10054</v>
      </c>
      <c r="L1227"/>
    </row>
    <row r="1228" spans="1:12">
      <c r="A1228" s="64" t="s">
        <v>1317</v>
      </c>
      <c r="B1228" s="64">
        <f>_xlfn.XLOOKUP(D1228,'Wall Volumes Cooperations'!$O$8:$O$128,'Wall Volumes Cooperations'!$H$8:$H$128)</f>
        <v>0</v>
      </c>
      <c r="D1228" s="64" t="s">
        <v>493</v>
      </c>
      <c r="E1228" s="64">
        <f t="shared" si="24"/>
        <v>0</v>
      </c>
      <c r="F1228" s="159">
        <v>10054</v>
      </c>
      <c r="L1228"/>
    </row>
    <row r="1229" spans="1:12">
      <c r="A1229" s="64" t="s">
        <v>1317</v>
      </c>
      <c r="B1229" s="64">
        <f>_xlfn.XLOOKUP(D1229,'Wall Volumes Cooperations'!$O$8:$O$128,'Wall Volumes Cooperations'!$H$8:$H$128)</f>
        <v>0</v>
      </c>
      <c r="D1229" s="64" t="s">
        <v>495</v>
      </c>
      <c r="E1229" s="64">
        <f t="shared" si="24"/>
        <v>0</v>
      </c>
      <c r="F1229" s="159">
        <v>10054</v>
      </c>
      <c r="L1229"/>
    </row>
    <row r="1230" spans="1:12">
      <c r="A1230" s="64" t="s">
        <v>1317</v>
      </c>
      <c r="B1230" s="64">
        <f>_xlfn.XLOOKUP(D1230,'Wall Volumes Cooperations'!$O$8:$O$128,'Wall Volumes Cooperations'!$H$8:$H$128)</f>
        <v>0</v>
      </c>
      <c r="D1230" s="64" t="s">
        <v>497</v>
      </c>
      <c r="E1230" s="64">
        <f t="shared" si="24"/>
        <v>0</v>
      </c>
      <c r="F1230" s="159">
        <v>10054</v>
      </c>
      <c r="L1230"/>
    </row>
    <row r="1231" spans="1:12">
      <c r="A1231" s="64" t="s">
        <v>1317</v>
      </c>
      <c r="B1231" s="64">
        <f>_xlfn.XLOOKUP(D1231,'Wall Volumes Cooperations'!$O$8:$O$128,'Wall Volumes Cooperations'!$H$8:$H$128)</f>
        <v>0</v>
      </c>
      <c r="D1231" s="64" t="s">
        <v>499</v>
      </c>
      <c r="E1231" s="64">
        <f t="shared" si="24"/>
        <v>0</v>
      </c>
      <c r="F1231" s="159">
        <v>10054</v>
      </c>
      <c r="L1231"/>
    </row>
    <row r="1232" spans="1:12">
      <c r="A1232" s="64" t="s">
        <v>1317</v>
      </c>
      <c r="B1232" s="64">
        <f>_xlfn.XLOOKUP(D1232,'Wall Volumes Cooperations'!$O$8:$O$128,'Wall Volumes Cooperations'!$H$8:$H$128)</f>
        <v>0</v>
      </c>
      <c r="D1232" s="64" t="s">
        <v>501</v>
      </c>
      <c r="E1232" s="64">
        <f t="shared" si="24"/>
        <v>0</v>
      </c>
      <c r="F1232" s="159">
        <v>10054</v>
      </c>
      <c r="L1232"/>
    </row>
    <row r="1233" spans="1:12">
      <c r="A1233" s="64" t="s">
        <v>1317</v>
      </c>
      <c r="B1233" s="64">
        <f>_xlfn.XLOOKUP(D1233,'Wall Volumes Cooperations'!$O$8:$O$128,'Wall Volumes Cooperations'!$H$8:$H$128)</f>
        <v>0</v>
      </c>
      <c r="D1233" s="64" t="s">
        <v>503</v>
      </c>
      <c r="E1233" s="64">
        <f t="shared" si="24"/>
        <v>0</v>
      </c>
      <c r="F1233" s="159">
        <v>10054</v>
      </c>
      <c r="L1233"/>
    </row>
    <row r="1234" spans="1:12">
      <c r="A1234" s="64" t="s">
        <v>1317</v>
      </c>
      <c r="B1234" s="64">
        <f>_xlfn.XLOOKUP(D1234,'Wall Volumes Cooperations'!$O$8:$O$128,'Wall Volumes Cooperations'!$H$8:$H$128)</f>
        <v>0</v>
      </c>
      <c r="D1234" s="64" t="s">
        <v>505</v>
      </c>
      <c r="E1234" s="64">
        <f t="shared" si="24"/>
        <v>0</v>
      </c>
      <c r="F1234" s="159">
        <v>10054</v>
      </c>
      <c r="L1234"/>
    </row>
    <row r="1235" spans="1:12">
      <c r="A1235" s="64" t="s">
        <v>1317</v>
      </c>
      <c r="B1235" s="64">
        <f>_xlfn.XLOOKUP(D1235,'Wall Volumes Cooperations'!$O$8:$O$128,'Wall Volumes Cooperations'!$H$8:$H$128)</f>
        <v>0</v>
      </c>
      <c r="D1235" s="64" t="s">
        <v>507</v>
      </c>
      <c r="E1235" s="64">
        <f t="shared" si="24"/>
        <v>0</v>
      </c>
      <c r="F1235" s="159">
        <v>10054</v>
      </c>
      <c r="L1235"/>
    </row>
    <row r="1236" spans="1:12">
      <c r="A1236" s="64" t="s">
        <v>1317</v>
      </c>
      <c r="B1236" s="64">
        <f>_xlfn.XLOOKUP(D1236,'Wall Volumes Cooperations'!$O$8:$O$128,'Wall Volumes Cooperations'!$H$8:$H$128)</f>
        <v>0</v>
      </c>
      <c r="D1236" s="64" t="s">
        <v>509</v>
      </c>
      <c r="E1236" s="64">
        <f t="shared" si="24"/>
        <v>0</v>
      </c>
      <c r="F1236" s="159">
        <v>10054</v>
      </c>
      <c r="L1236"/>
    </row>
    <row r="1237" spans="1:12">
      <c r="A1237" s="64" t="s">
        <v>1317</v>
      </c>
      <c r="B1237" s="64">
        <f>_xlfn.XLOOKUP(D1237,'Wall Volumes Cooperations'!$O$8:$O$128,'Wall Volumes Cooperations'!$H$8:$H$128)</f>
        <v>0</v>
      </c>
      <c r="D1237" s="64" t="s">
        <v>511</v>
      </c>
      <c r="E1237" s="64">
        <f t="shared" si="24"/>
        <v>0</v>
      </c>
      <c r="F1237" s="159">
        <v>10054</v>
      </c>
      <c r="L1237"/>
    </row>
    <row r="1238" spans="1:12">
      <c r="A1238" s="64" t="s">
        <v>1317</v>
      </c>
      <c r="B1238" s="64">
        <f>_xlfn.XLOOKUP(D1238,'Wall Volumes Cooperations'!$O$8:$O$128,'Wall Volumes Cooperations'!$H$8:$H$128)</f>
        <v>0</v>
      </c>
      <c r="D1238" s="64" t="s">
        <v>513</v>
      </c>
      <c r="E1238" s="64">
        <f t="shared" si="24"/>
        <v>0</v>
      </c>
      <c r="F1238" s="159">
        <v>10054</v>
      </c>
      <c r="L1238"/>
    </row>
    <row r="1239" spans="1:12">
      <c r="A1239" s="64" t="s">
        <v>1317</v>
      </c>
      <c r="B1239" s="64">
        <f>_xlfn.XLOOKUP(D1239,'Wall Volumes Cooperations'!$O$8:$O$128,'Wall Volumes Cooperations'!$H$8:$H$128)</f>
        <v>0</v>
      </c>
      <c r="D1239" s="64" t="s">
        <v>515</v>
      </c>
      <c r="E1239" s="64">
        <f t="shared" si="24"/>
        <v>0</v>
      </c>
      <c r="F1239" s="159">
        <v>10054</v>
      </c>
      <c r="L1239"/>
    </row>
    <row r="1240" spans="1:12">
      <c r="A1240" s="64" t="s">
        <v>1317</v>
      </c>
      <c r="B1240" s="64">
        <f>_xlfn.XLOOKUP(D1240,'Wall Volumes Cooperations'!$O$8:$O$128,'Wall Volumes Cooperations'!$H$8:$H$128)</f>
        <v>0</v>
      </c>
      <c r="D1240" s="64" t="s">
        <v>517</v>
      </c>
      <c r="E1240" s="64">
        <f t="shared" si="24"/>
        <v>0</v>
      </c>
      <c r="F1240" s="159">
        <v>10054</v>
      </c>
      <c r="L1240"/>
    </row>
    <row r="1241" spans="1:12">
      <c r="A1241" s="64" t="s">
        <v>1317</v>
      </c>
      <c r="B1241" s="64">
        <f>_xlfn.XLOOKUP(D1241,'Wall Volumes Cooperations'!$O$8:$O$128,'Wall Volumes Cooperations'!$H$8:$H$128)</f>
        <v>0</v>
      </c>
      <c r="D1241" s="64" t="s">
        <v>519</v>
      </c>
      <c r="E1241" s="64">
        <f t="shared" si="24"/>
        <v>0</v>
      </c>
      <c r="F1241" s="159">
        <v>10054</v>
      </c>
      <c r="L1241"/>
    </row>
    <row r="1242" spans="1:12">
      <c r="A1242" s="64" t="s">
        <v>1317</v>
      </c>
      <c r="B1242" s="64">
        <f>_xlfn.XLOOKUP(D1242,'Wall Volumes Cooperations'!$O$8:$O$128,'Wall Volumes Cooperations'!$H$8:$H$128)</f>
        <v>0</v>
      </c>
      <c r="D1242" s="64" t="s">
        <v>520</v>
      </c>
      <c r="E1242" s="64">
        <f t="shared" si="24"/>
        <v>0</v>
      </c>
      <c r="F1242" s="159">
        <v>10054</v>
      </c>
      <c r="L1242"/>
    </row>
    <row r="1243" spans="1:12">
      <c r="A1243" s="64" t="s">
        <v>1317</v>
      </c>
      <c r="B1243" s="64">
        <f>_xlfn.XLOOKUP(D1243,'Wall Volumes Cooperations'!$O$8:$O$128,'Wall Volumes Cooperations'!$H$8:$H$128)</f>
        <v>0</v>
      </c>
      <c r="D1243" s="64" t="s">
        <v>521</v>
      </c>
      <c r="E1243" s="64">
        <f t="shared" si="24"/>
        <v>0</v>
      </c>
      <c r="F1243" s="159">
        <v>10054</v>
      </c>
      <c r="L1243"/>
    </row>
    <row r="1244" spans="1:12">
      <c r="A1244" s="64" t="s">
        <v>1317</v>
      </c>
      <c r="B1244" s="64">
        <f>_xlfn.XLOOKUP(D1244,'Wall Volumes Cooperations'!$O$8:$O$128,'Wall Volumes Cooperations'!$H$8:$H$128)</f>
        <v>0</v>
      </c>
      <c r="D1244" s="64" t="s">
        <v>522</v>
      </c>
      <c r="E1244" s="64">
        <f t="shared" si="24"/>
        <v>0</v>
      </c>
      <c r="F1244" s="159">
        <v>10054</v>
      </c>
      <c r="L1244"/>
    </row>
    <row r="1245" spans="1:12">
      <c r="A1245" s="64" t="s">
        <v>1317</v>
      </c>
      <c r="B1245" s="64">
        <f>_xlfn.XLOOKUP(D1245,'Wall Volumes Cooperations'!$O$8:$O$128,'Wall Volumes Cooperations'!$H$8:$H$128)</f>
        <v>0</v>
      </c>
      <c r="D1245" s="64" t="s">
        <v>523</v>
      </c>
      <c r="E1245" s="64">
        <f t="shared" si="24"/>
        <v>0</v>
      </c>
      <c r="F1245" s="159">
        <v>10054</v>
      </c>
      <c r="L1245"/>
    </row>
    <row r="1246" spans="1:12">
      <c r="A1246" s="64" t="s">
        <v>1317</v>
      </c>
      <c r="B1246" s="64">
        <f>_xlfn.XLOOKUP(D1246,'Wall Volumes Cooperations'!$O$8:$O$128,'Wall Volumes Cooperations'!$H$8:$H$128)</f>
        <v>0</v>
      </c>
      <c r="D1246" s="64" t="s">
        <v>524</v>
      </c>
      <c r="E1246" s="64">
        <f t="shared" si="24"/>
        <v>0</v>
      </c>
      <c r="F1246" s="159">
        <v>10054</v>
      </c>
      <c r="L1246"/>
    </row>
    <row r="1247" spans="1:12">
      <c r="A1247" s="64" t="s">
        <v>1317</v>
      </c>
      <c r="B1247" s="64">
        <f>_xlfn.XLOOKUP(D1247,'Wall Volumes Cooperations'!$O$8:$O$128,'Wall Volumes Cooperations'!$H$8:$H$128)</f>
        <v>0</v>
      </c>
      <c r="D1247" s="64" t="s">
        <v>525</v>
      </c>
      <c r="E1247" s="64">
        <f t="shared" si="24"/>
        <v>0</v>
      </c>
      <c r="F1247" s="159">
        <v>10054</v>
      </c>
      <c r="L1247"/>
    </row>
    <row r="1248" spans="1:12">
      <c r="A1248" s="64" t="s">
        <v>1317</v>
      </c>
      <c r="B1248" s="64">
        <f>_xlfn.XLOOKUP(D1248,'Wall Volumes Cooperations'!$O$8:$O$128,'Wall Volumes Cooperations'!$H$8:$H$128)</f>
        <v>0</v>
      </c>
      <c r="D1248" s="64" t="s">
        <v>526</v>
      </c>
      <c r="E1248" s="64">
        <f t="shared" si="24"/>
        <v>0</v>
      </c>
      <c r="F1248" s="159">
        <v>10054</v>
      </c>
      <c r="L1248"/>
    </row>
    <row r="1249" spans="1:12">
      <c r="A1249" s="64" t="s">
        <v>1317</v>
      </c>
      <c r="B1249" s="64">
        <f>_xlfn.XLOOKUP(D1249,'Wall Volumes Cooperations'!$O$8:$O$128,'Wall Volumes Cooperations'!$H$8:$H$128)</f>
        <v>0</v>
      </c>
      <c r="D1249" s="64" t="s">
        <v>527</v>
      </c>
      <c r="E1249" s="64">
        <f t="shared" si="24"/>
        <v>0</v>
      </c>
      <c r="F1249" s="159">
        <v>10054</v>
      </c>
      <c r="L1249"/>
    </row>
    <row r="1250" spans="1:12">
      <c r="A1250" s="64" t="s">
        <v>1317</v>
      </c>
      <c r="B1250" s="64">
        <f>_xlfn.XLOOKUP(D1250,'Wall Volumes Cooperations'!$O$8:$O$128,'Wall Volumes Cooperations'!$H$8:$H$128)</f>
        <v>0</v>
      </c>
      <c r="D1250" s="64" t="s">
        <v>528</v>
      </c>
      <c r="E1250" s="64">
        <f t="shared" si="24"/>
        <v>0</v>
      </c>
      <c r="F1250" s="159">
        <v>10054</v>
      </c>
      <c r="L1250"/>
    </row>
    <row r="1251" spans="1:12">
      <c r="A1251" s="64" t="s">
        <v>1317</v>
      </c>
      <c r="B1251" s="64">
        <f>_xlfn.XLOOKUP(D1251,'Wall Volumes Cooperations'!$O$8:$O$128,'Wall Volumes Cooperations'!$H$8:$H$128)</f>
        <v>0</v>
      </c>
      <c r="D1251" s="64" t="s">
        <v>529</v>
      </c>
      <c r="E1251" s="64">
        <f t="shared" si="24"/>
        <v>0</v>
      </c>
      <c r="F1251" s="159">
        <v>10054</v>
      </c>
      <c r="L1251"/>
    </row>
    <row r="1252" spans="1:12">
      <c r="A1252" s="64" t="s">
        <v>1317</v>
      </c>
      <c r="B1252" s="64">
        <f>_xlfn.XLOOKUP(D1252,'Wall Volumes Cooperations'!$O$8:$O$128,'Wall Volumes Cooperations'!$H$8:$H$128)</f>
        <v>0</v>
      </c>
      <c r="D1252" s="64" t="s">
        <v>530</v>
      </c>
      <c r="E1252" s="64">
        <f t="shared" si="24"/>
        <v>0</v>
      </c>
      <c r="F1252" s="159">
        <v>10054</v>
      </c>
      <c r="L1252"/>
    </row>
    <row r="1253" spans="1:12">
      <c r="A1253" s="64" t="s">
        <v>1317</v>
      </c>
      <c r="B1253" s="64">
        <f>_xlfn.XLOOKUP(D1253,'Wall Volumes Cooperations'!$O$8:$O$128,'Wall Volumes Cooperations'!$H$8:$H$128)</f>
        <v>0</v>
      </c>
      <c r="D1253" s="64" t="s">
        <v>531</v>
      </c>
      <c r="E1253" s="64">
        <f t="shared" si="24"/>
        <v>0</v>
      </c>
      <c r="F1253" s="159">
        <v>10054</v>
      </c>
      <c r="L1253"/>
    </row>
    <row r="1254" spans="1:12">
      <c r="A1254" s="161" t="s">
        <v>1317</v>
      </c>
      <c r="B1254" s="161">
        <f>_xlfn.XLOOKUP(D1254,'Wall Volumes Cooperations'!$O$8:$O$128,'Wall Volumes Cooperations'!$I$8:$I$128)</f>
        <v>0</v>
      </c>
      <c r="C1254" s="161"/>
      <c r="D1254" s="161" t="s">
        <v>487</v>
      </c>
      <c r="E1254" s="161">
        <f t="shared" ref="E1254:E1282" si="25">SUM(B1254:C1254)</f>
        <v>0</v>
      </c>
      <c r="F1254" s="162">
        <v>10063</v>
      </c>
      <c r="G1254" s="163"/>
      <c r="I1254" s="161"/>
      <c r="J1254" s="161" t="s">
        <v>1316</v>
      </c>
      <c r="L1254"/>
    </row>
    <row r="1255" spans="1:12">
      <c r="A1255" s="64" t="s">
        <v>1317</v>
      </c>
      <c r="B1255" s="64">
        <f>_xlfn.XLOOKUP(D1255,'Wall Volumes Cooperations'!$O$8:$O$128,'Wall Volumes Cooperations'!$I$8:$I$128)</f>
        <v>0</v>
      </c>
      <c r="D1255" s="64" t="s">
        <v>489</v>
      </c>
      <c r="E1255" s="64">
        <f t="shared" si="25"/>
        <v>0</v>
      </c>
      <c r="F1255" s="159">
        <v>10063</v>
      </c>
      <c r="L1255"/>
    </row>
    <row r="1256" spans="1:12">
      <c r="A1256" s="64" t="s">
        <v>1317</v>
      </c>
      <c r="B1256" s="64">
        <f>_xlfn.XLOOKUP(D1256,'Wall Volumes Cooperations'!$O$8:$O$128,'Wall Volumes Cooperations'!$I$8:$I$128)</f>
        <v>0</v>
      </c>
      <c r="D1256" s="64" t="s">
        <v>491</v>
      </c>
      <c r="E1256" s="64">
        <f t="shared" si="25"/>
        <v>0</v>
      </c>
      <c r="F1256" s="159">
        <v>10063</v>
      </c>
      <c r="L1256"/>
    </row>
    <row r="1257" spans="1:12">
      <c r="A1257" s="64" t="s">
        <v>1317</v>
      </c>
      <c r="B1257" s="64">
        <f>_xlfn.XLOOKUP(D1257,'Wall Volumes Cooperations'!$O$8:$O$128,'Wall Volumes Cooperations'!$I$8:$I$128)</f>
        <v>0</v>
      </c>
      <c r="D1257" s="64" t="s">
        <v>493</v>
      </c>
      <c r="E1257" s="64">
        <f t="shared" si="25"/>
        <v>0</v>
      </c>
      <c r="F1257" s="159">
        <v>10063</v>
      </c>
      <c r="L1257"/>
    </row>
    <row r="1258" spans="1:12">
      <c r="A1258" s="64" t="s">
        <v>1317</v>
      </c>
      <c r="B1258" s="64">
        <f>_xlfn.XLOOKUP(D1258,'Wall Volumes Cooperations'!$O$8:$O$128,'Wall Volumes Cooperations'!$I$8:$I$128)</f>
        <v>0</v>
      </c>
      <c r="D1258" s="64" t="s">
        <v>495</v>
      </c>
      <c r="E1258" s="64">
        <f t="shared" si="25"/>
        <v>0</v>
      </c>
      <c r="F1258" s="159">
        <v>10063</v>
      </c>
      <c r="L1258"/>
    </row>
    <row r="1259" spans="1:12">
      <c r="A1259" s="64" t="s">
        <v>1317</v>
      </c>
      <c r="B1259" s="64">
        <f>_xlfn.XLOOKUP(D1259,'Wall Volumes Cooperations'!$O$8:$O$128,'Wall Volumes Cooperations'!$I$8:$I$128)</f>
        <v>0</v>
      </c>
      <c r="D1259" s="64" t="s">
        <v>497</v>
      </c>
      <c r="E1259" s="64">
        <f t="shared" si="25"/>
        <v>0</v>
      </c>
      <c r="F1259" s="159">
        <v>10063</v>
      </c>
      <c r="L1259"/>
    </row>
    <row r="1260" spans="1:12">
      <c r="A1260" s="64" t="s">
        <v>1317</v>
      </c>
      <c r="B1260" s="64">
        <f>_xlfn.XLOOKUP(D1260,'Wall Volumes Cooperations'!$O$8:$O$128,'Wall Volumes Cooperations'!$I$8:$I$128)</f>
        <v>0</v>
      </c>
      <c r="D1260" s="64" t="s">
        <v>499</v>
      </c>
      <c r="E1260" s="64">
        <f t="shared" si="25"/>
        <v>0</v>
      </c>
      <c r="F1260" s="159">
        <v>10063</v>
      </c>
      <c r="L1260"/>
    </row>
    <row r="1261" spans="1:12">
      <c r="A1261" s="64" t="s">
        <v>1317</v>
      </c>
      <c r="B1261" s="64">
        <f>_xlfn.XLOOKUP(D1261,'Wall Volumes Cooperations'!$O$8:$O$128,'Wall Volumes Cooperations'!$I$8:$I$128)</f>
        <v>0</v>
      </c>
      <c r="D1261" s="64" t="s">
        <v>501</v>
      </c>
      <c r="E1261" s="64">
        <f t="shared" si="25"/>
        <v>0</v>
      </c>
      <c r="F1261" s="159">
        <v>10063</v>
      </c>
      <c r="L1261"/>
    </row>
    <row r="1262" spans="1:12">
      <c r="A1262" s="64" t="s">
        <v>1317</v>
      </c>
      <c r="B1262" s="64">
        <f>_xlfn.XLOOKUP(D1262,'Wall Volumes Cooperations'!$O$8:$O$128,'Wall Volumes Cooperations'!$I$8:$I$128)</f>
        <v>0</v>
      </c>
      <c r="D1262" s="64" t="s">
        <v>503</v>
      </c>
      <c r="E1262" s="64">
        <f t="shared" si="25"/>
        <v>0</v>
      </c>
      <c r="F1262" s="159">
        <v>10063</v>
      </c>
      <c r="L1262"/>
    </row>
    <row r="1263" spans="1:12">
      <c r="A1263" s="64" t="s">
        <v>1317</v>
      </c>
      <c r="B1263" s="64">
        <f>_xlfn.XLOOKUP(D1263,'Wall Volumes Cooperations'!$O$8:$O$128,'Wall Volumes Cooperations'!$I$8:$I$128)</f>
        <v>0</v>
      </c>
      <c r="D1263" s="64" t="s">
        <v>505</v>
      </c>
      <c r="E1263" s="64">
        <f t="shared" si="25"/>
        <v>0</v>
      </c>
      <c r="F1263" s="159">
        <v>10063</v>
      </c>
      <c r="L1263"/>
    </row>
    <row r="1264" spans="1:12">
      <c r="A1264" s="64" t="s">
        <v>1317</v>
      </c>
      <c r="B1264" s="64">
        <f>_xlfn.XLOOKUP(D1264,'Wall Volumes Cooperations'!$O$8:$O$128,'Wall Volumes Cooperations'!$I$8:$I$128)</f>
        <v>0</v>
      </c>
      <c r="D1264" s="64" t="s">
        <v>507</v>
      </c>
      <c r="E1264" s="64">
        <f t="shared" si="25"/>
        <v>0</v>
      </c>
      <c r="F1264" s="159">
        <v>10063</v>
      </c>
      <c r="L1264"/>
    </row>
    <row r="1265" spans="1:12">
      <c r="A1265" s="64" t="s">
        <v>1317</v>
      </c>
      <c r="B1265" s="64">
        <f>_xlfn.XLOOKUP(D1265,'Wall Volumes Cooperations'!$O$8:$O$128,'Wall Volumes Cooperations'!$I$8:$I$128)</f>
        <v>0</v>
      </c>
      <c r="D1265" s="64" t="s">
        <v>509</v>
      </c>
      <c r="E1265" s="64">
        <f t="shared" si="25"/>
        <v>0</v>
      </c>
      <c r="F1265" s="159">
        <v>10063</v>
      </c>
      <c r="L1265"/>
    </row>
    <row r="1266" spans="1:12">
      <c r="A1266" s="64" t="s">
        <v>1317</v>
      </c>
      <c r="B1266" s="64">
        <f>_xlfn.XLOOKUP(D1266,'Wall Volumes Cooperations'!$O$8:$O$128,'Wall Volumes Cooperations'!$I$8:$I$128)</f>
        <v>0</v>
      </c>
      <c r="D1266" s="64" t="s">
        <v>511</v>
      </c>
      <c r="E1266" s="64">
        <f t="shared" si="25"/>
        <v>0</v>
      </c>
      <c r="F1266" s="159">
        <v>10063</v>
      </c>
      <c r="L1266"/>
    </row>
    <row r="1267" spans="1:12">
      <c r="A1267" s="64" t="s">
        <v>1317</v>
      </c>
      <c r="B1267" s="64">
        <f>_xlfn.XLOOKUP(D1267,'Wall Volumes Cooperations'!$O$8:$O$128,'Wall Volumes Cooperations'!$I$8:$I$128)</f>
        <v>0</v>
      </c>
      <c r="D1267" s="64" t="s">
        <v>513</v>
      </c>
      <c r="E1267" s="64">
        <f t="shared" si="25"/>
        <v>0</v>
      </c>
      <c r="F1267" s="159">
        <v>10063</v>
      </c>
      <c r="L1267"/>
    </row>
    <row r="1268" spans="1:12">
      <c r="A1268" s="64" t="s">
        <v>1317</v>
      </c>
      <c r="B1268" s="64">
        <f>_xlfn.XLOOKUP(D1268,'Wall Volumes Cooperations'!$O$8:$O$128,'Wall Volumes Cooperations'!$I$8:$I$128)</f>
        <v>0</v>
      </c>
      <c r="D1268" s="64" t="s">
        <v>515</v>
      </c>
      <c r="E1268" s="64">
        <f t="shared" si="25"/>
        <v>0</v>
      </c>
      <c r="F1268" s="159">
        <v>10063</v>
      </c>
      <c r="L1268"/>
    </row>
    <row r="1269" spans="1:12">
      <c r="A1269" s="64" t="s">
        <v>1317</v>
      </c>
      <c r="B1269" s="64">
        <f>_xlfn.XLOOKUP(D1269,'Wall Volumes Cooperations'!$O$8:$O$128,'Wall Volumes Cooperations'!$I$8:$I$128)</f>
        <v>0</v>
      </c>
      <c r="D1269" s="64" t="s">
        <v>517</v>
      </c>
      <c r="E1269" s="64">
        <f t="shared" si="25"/>
        <v>0</v>
      </c>
      <c r="F1269" s="159">
        <v>10063</v>
      </c>
      <c r="L1269"/>
    </row>
    <row r="1270" spans="1:12">
      <c r="A1270" s="64" t="s">
        <v>1317</v>
      </c>
      <c r="B1270" s="64">
        <f>_xlfn.XLOOKUP(D1270,'Wall Volumes Cooperations'!$O$8:$O$128,'Wall Volumes Cooperations'!$I$8:$I$128)</f>
        <v>0</v>
      </c>
      <c r="D1270" s="64" t="s">
        <v>519</v>
      </c>
      <c r="E1270" s="64">
        <f t="shared" si="25"/>
        <v>0</v>
      </c>
      <c r="F1270" s="159">
        <v>10063</v>
      </c>
      <c r="L1270"/>
    </row>
    <row r="1271" spans="1:12">
      <c r="A1271" s="64" t="s">
        <v>1317</v>
      </c>
      <c r="B1271" s="64">
        <f>_xlfn.XLOOKUP(D1271,'Wall Volumes Cooperations'!$O$8:$O$128,'Wall Volumes Cooperations'!$I$8:$I$128)</f>
        <v>0</v>
      </c>
      <c r="D1271" s="64" t="s">
        <v>520</v>
      </c>
      <c r="E1271" s="64">
        <f t="shared" si="25"/>
        <v>0</v>
      </c>
      <c r="F1271" s="159">
        <v>10063</v>
      </c>
      <c r="L1271"/>
    </row>
    <row r="1272" spans="1:12">
      <c r="A1272" s="64" t="s">
        <v>1317</v>
      </c>
      <c r="B1272" s="64">
        <f>_xlfn.XLOOKUP(D1272,'Wall Volumes Cooperations'!$O$8:$O$128,'Wall Volumes Cooperations'!$I$8:$I$128)</f>
        <v>0</v>
      </c>
      <c r="D1272" s="64" t="s">
        <v>521</v>
      </c>
      <c r="E1272" s="64">
        <f t="shared" si="25"/>
        <v>0</v>
      </c>
      <c r="F1272" s="159">
        <v>10063</v>
      </c>
      <c r="L1272"/>
    </row>
    <row r="1273" spans="1:12">
      <c r="A1273" s="64" t="s">
        <v>1317</v>
      </c>
      <c r="B1273" s="64">
        <f>_xlfn.XLOOKUP(D1273,'Wall Volumes Cooperations'!$O$8:$O$128,'Wall Volumes Cooperations'!$I$8:$I$128)</f>
        <v>0</v>
      </c>
      <c r="D1273" s="64" t="s">
        <v>522</v>
      </c>
      <c r="E1273" s="64">
        <f t="shared" si="25"/>
        <v>0</v>
      </c>
      <c r="F1273" s="159">
        <v>10063</v>
      </c>
      <c r="L1273"/>
    </row>
    <row r="1274" spans="1:12">
      <c r="A1274" s="64" t="s">
        <v>1317</v>
      </c>
      <c r="B1274" s="64">
        <f>_xlfn.XLOOKUP(D1274,'Wall Volumes Cooperations'!$O$8:$O$128,'Wall Volumes Cooperations'!$I$8:$I$128)</f>
        <v>0</v>
      </c>
      <c r="D1274" s="64" t="s">
        <v>523</v>
      </c>
      <c r="E1274" s="64">
        <f t="shared" si="25"/>
        <v>0</v>
      </c>
      <c r="F1274" s="159">
        <v>10063</v>
      </c>
      <c r="L1274"/>
    </row>
    <row r="1275" spans="1:12">
      <c r="A1275" s="64" t="s">
        <v>1317</v>
      </c>
      <c r="B1275" s="64">
        <f>_xlfn.XLOOKUP(D1275,'Wall Volumes Cooperations'!$O$8:$O$128,'Wall Volumes Cooperations'!$I$8:$I$128)</f>
        <v>0</v>
      </c>
      <c r="D1275" s="64" t="s">
        <v>524</v>
      </c>
      <c r="E1275" s="64">
        <f t="shared" si="25"/>
        <v>0</v>
      </c>
      <c r="F1275" s="159">
        <v>10063</v>
      </c>
      <c r="L1275"/>
    </row>
    <row r="1276" spans="1:12">
      <c r="A1276" s="64" t="s">
        <v>1317</v>
      </c>
      <c r="B1276" s="64">
        <f>_xlfn.XLOOKUP(D1276,'Wall Volumes Cooperations'!$O$8:$O$128,'Wall Volumes Cooperations'!$I$8:$I$128)</f>
        <v>0</v>
      </c>
      <c r="D1276" s="64" t="s">
        <v>525</v>
      </c>
      <c r="E1276" s="64">
        <f t="shared" si="25"/>
        <v>0</v>
      </c>
      <c r="F1276" s="159">
        <v>10063</v>
      </c>
      <c r="L1276"/>
    </row>
    <row r="1277" spans="1:12">
      <c r="A1277" s="64" t="s">
        <v>1317</v>
      </c>
      <c r="B1277" s="64">
        <f>_xlfn.XLOOKUP(D1277,'Wall Volumes Cooperations'!$O$8:$O$128,'Wall Volumes Cooperations'!$I$8:$I$128)</f>
        <v>0</v>
      </c>
      <c r="D1277" s="64" t="s">
        <v>526</v>
      </c>
      <c r="E1277" s="64">
        <f t="shared" si="25"/>
        <v>0</v>
      </c>
      <c r="F1277" s="159">
        <v>10063</v>
      </c>
      <c r="L1277"/>
    </row>
    <row r="1278" spans="1:12">
      <c r="A1278" s="64" t="s">
        <v>1317</v>
      </c>
      <c r="B1278" s="64">
        <f>_xlfn.XLOOKUP(D1278,'Wall Volumes Cooperations'!$O$8:$O$128,'Wall Volumes Cooperations'!$I$8:$I$128)</f>
        <v>0</v>
      </c>
      <c r="D1278" s="64" t="s">
        <v>527</v>
      </c>
      <c r="E1278" s="64">
        <f t="shared" si="25"/>
        <v>0</v>
      </c>
      <c r="F1278" s="159">
        <v>10063</v>
      </c>
      <c r="L1278"/>
    </row>
    <row r="1279" spans="1:12">
      <c r="A1279" s="64" t="s">
        <v>1317</v>
      </c>
      <c r="B1279" s="64">
        <f>_xlfn.XLOOKUP(D1279,'Wall Volumes Cooperations'!$O$8:$O$128,'Wall Volumes Cooperations'!$I$8:$I$128)</f>
        <v>0</v>
      </c>
      <c r="D1279" s="64" t="s">
        <v>528</v>
      </c>
      <c r="E1279" s="64">
        <f t="shared" si="25"/>
        <v>0</v>
      </c>
      <c r="F1279" s="159">
        <v>10063</v>
      </c>
      <c r="L1279"/>
    </row>
    <row r="1280" spans="1:12">
      <c r="A1280" s="64" t="s">
        <v>1317</v>
      </c>
      <c r="B1280" s="64">
        <f>_xlfn.XLOOKUP(D1280,'Wall Volumes Cooperations'!$O$8:$O$128,'Wall Volumes Cooperations'!$I$8:$I$128)</f>
        <v>0</v>
      </c>
      <c r="D1280" s="64" t="s">
        <v>529</v>
      </c>
      <c r="E1280" s="64">
        <f t="shared" si="25"/>
        <v>0</v>
      </c>
      <c r="F1280" s="159">
        <v>10063</v>
      </c>
      <c r="L1280"/>
    </row>
    <row r="1281" spans="1:12">
      <c r="A1281" s="64" t="s">
        <v>1317</v>
      </c>
      <c r="B1281" s="64">
        <f>_xlfn.XLOOKUP(D1281,'Wall Volumes Cooperations'!$O$8:$O$128,'Wall Volumes Cooperations'!$I$8:$I$128)</f>
        <v>0</v>
      </c>
      <c r="D1281" s="64" t="s">
        <v>530</v>
      </c>
      <c r="E1281" s="64">
        <f t="shared" si="25"/>
        <v>0</v>
      </c>
      <c r="F1281" s="159">
        <v>10063</v>
      </c>
      <c r="L1281"/>
    </row>
    <row r="1282" spans="1:12">
      <c r="A1282" s="64" t="s">
        <v>1317</v>
      </c>
      <c r="B1282" s="64">
        <f>_xlfn.XLOOKUP(D1282,'Wall Volumes Cooperations'!$O$8:$O$128,'Wall Volumes Cooperations'!$I$8:$I$128)</f>
        <v>0</v>
      </c>
      <c r="D1282" s="64" t="s">
        <v>531</v>
      </c>
      <c r="E1282" s="64">
        <f t="shared" si="25"/>
        <v>0</v>
      </c>
      <c r="F1282" s="159">
        <v>10063</v>
      </c>
      <c r="L1282"/>
    </row>
    <row r="1283" spans="1:12">
      <c r="A1283" s="161" t="s">
        <v>1317</v>
      </c>
      <c r="B1283" s="161">
        <f>_xlfn.XLOOKUP(D1283,'Wall Volumes Cooperations'!$O$8:$O$128,'Wall Volumes Cooperations'!$J$8:$J$128)</f>
        <v>0</v>
      </c>
      <c r="C1283" s="161"/>
      <c r="D1283" s="161" t="s">
        <v>487</v>
      </c>
      <c r="E1283" s="161">
        <f t="shared" ref="E1283:E1311" si="26">SUM(B1283:C1283)</f>
        <v>0</v>
      </c>
      <c r="F1283" s="162" t="str">
        <f>'Wall Volumes Cooperations'!$J$3</f>
        <v>No selection</v>
      </c>
      <c r="G1283" s="163"/>
      <c r="I1283" s="161"/>
      <c r="J1283" s="161" t="s">
        <v>1316</v>
      </c>
      <c r="L1283"/>
    </row>
    <row r="1284" spans="1:12">
      <c r="A1284" s="64" t="s">
        <v>1317</v>
      </c>
      <c r="B1284" s="64">
        <f>_xlfn.XLOOKUP(D1284,'Wall Volumes Cooperations'!$O$8:$O$128,'Wall Volumes Cooperations'!$J$8:$J$128)</f>
        <v>0</v>
      </c>
      <c r="D1284" s="64" t="s">
        <v>489</v>
      </c>
      <c r="E1284" s="64">
        <f t="shared" si="26"/>
        <v>0</v>
      </c>
      <c r="F1284" s="159" t="str">
        <f>'Wall Volumes Cooperations'!$J$3</f>
        <v>No selection</v>
      </c>
      <c r="L1284"/>
    </row>
    <row r="1285" spans="1:12">
      <c r="A1285" s="64" t="s">
        <v>1317</v>
      </c>
      <c r="B1285" s="64">
        <f>_xlfn.XLOOKUP(D1285,'Wall Volumes Cooperations'!$O$8:$O$128,'Wall Volumes Cooperations'!$J$8:$J$128)</f>
        <v>0</v>
      </c>
      <c r="D1285" s="64" t="s">
        <v>491</v>
      </c>
      <c r="E1285" s="64">
        <f t="shared" si="26"/>
        <v>0</v>
      </c>
      <c r="F1285" s="159" t="str">
        <f>'Wall Volumes Cooperations'!$J$3</f>
        <v>No selection</v>
      </c>
      <c r="L1285"/>
    </row>
    <row r="1286" spans="1:12">
      <c r="A1286" s="64" t="s">
        <v>1317</v>
      </c>
      <c r="B1286" s="64">
        <f>_xlfn.XLOOKUP(D1286,'Wall Volumes Cooperations'!$O$8:$O$128,'Wall Volumes Cooperations'!$J$8:$J$128)</f>
        <v>0</v>
      </c>
      <c r="D1286" s="64" t="s">
        <v>493</v>
      </c>
      <c r="E1286" s="64">
        <f t="shared" si="26"/>
        <v>0</v>
      </c>
      <c r="F1286" s="159" t="str">
        <f>'Wall Volumes Cooperations'!$J$3</f>
        <v>No selection</v>
      </c>
      <c r="L1286"/>
    </row>
    <row r="1287" spans="1:12">
      <c r="A1287" s="64" t="s">
        <v>1317</v>
      </c>
      <c r="B1287" s="64">
        <f>_xlfn.XLOOKUP(D1287,'Wall Volumes Cooperations'!$O$8:$O$128,'Wall Volumes Cooperations'!$J$8:$J$128)</f>
        <v>0</v>
      </c>
      <c r="D1287" s="64" t="s">
        <v>495</v>
      </c>
      <c r="E1287" s="64">
        <f t="shared" si="26"/>
        <v>0</v>
      </c>
      <c r="F1287" s="159" t="str">
        <f>'Wall Volumes Cooperations'!$J$3</f>
        <v>No selection</v>
      </c>
      <c r="L1287"/>
    </row>
    <row r="1288" spans="1:12">
      <c r="A1288" s="64" t="s">
        <v>1317</v>
      </c>
      <c r="B1288" s="64">
        <f>_xlfn.XLOOKUP(D1288,'Wall Volumes Cooperations'!$O$8:$O$128,'Wall Volumes Cooperations'!$J$8:$J$128)</f>
        <v>0</v>
      </c>
      <c r="D1288" s="64" t="s">
        <v>497</v>
      </c>
      <c r="E1288" s="64">
        <f t="shared" si="26"/>
        <v>0</v>
      </c>
      <c r="F1288" s="159" t="str">
        <f>'Wall Volumes Cooperations'!$J$3</f>
        <v>No selection</v>
      </c>
      <c r="L1288"/>
    </row>
    <row r="1289" spans="1:12">
      <c r="A1289" s="64" t="s">
        <v>1317</v>
      </c>
      <c r="B1289" s="64">
        <f>_xlfn.XLOOKUP(D1289,'Wall Volumes Cooperations'!$O$8:$O$128,'Wall Volumes Cooperations'!$J$8:$J$128)</f>
        <v>0</v>
      </c>
      <c r="D1289" s="64" t="s">
        <v>499</v>
      </c>
      <c r="E1289" s="64">
        <f t="shared" si="26"/>
        <v>0</v>
      </c>
      <c r="F1289" s="159" t="str">
        <f>'Wall Volumes Cooperations'!$J$3</f>
        <v>No selection</v>
      </c>
      <c r="L1289"/>
    </row>
    <row r="1290" spans="1:12">
      <c r="A1290" s="64" t="s">
        <v>1317</v>
      </c>
      <c r="B1290" s="64">
        <f>_xlfn.XLOOKUP(D1290,'Wall Volumes Cooperations'!$O$8:$O$128,'Wall Volumes Cooperations'!$J$8:$J$128)</f>
        <v>0</v>
      </c>
      <c r="D1290" s="64" t="s">
        <v>501</v>
      </c>
      <c r="E1290" s="64">
        <f t="shared" si="26"/>
        <v>0</v>
      </c>
      <c r="F1290" s="159" t="str">
        <f>'Wall Volumes Cooperations'!$J$3</f>
        <v>No selection</v>
      </c>
      <c r="L1290"/>
    </row>
    <row r="1291" spans="1:12">
      <c r="A1291" s="64" t="s">
        <v>1317</v>
      </c>
      <c r="B1291" s="64">
        <f>_xlfn.XLOOKUP(D1291,'Wall Volumes Cooperations'!$O$8:$O$128,'Wall Volumes Cooperations'!$J$8:$J$128)</f>
        <v>0</v>
      </c>
      <c r="D1291" s="64" t="s">
        <v>503</v>
      </c>
      <c r="E1291" s="64">
        <f t="shared" si="26"/>
        <v>0</v>
      </c>
      <c r="F1291" s="159" t="str">
        <f>'Wall Volumes Cooperations'!$J$3</f>
        <v>No selection</v>
      </c>
      <c r="L1291"/>
    </row>
    <row r="1292" spans="1:12">
      <c r="A1292" s="64" t="s">
        <v>1317</v>
      </c>
      <c r="B1292" s="64">
        <f>_xlfn.XLOOKUP(D1292,'Wall Volumes Cooperations'!$O$8:$O$128,'Wall Volumes Cooperations'!$J$8:$J$128)</f>
        <v>0</v>
      </c>
      <c r="D1292" s="64" t="s">
        <v>505</v>
      </c>
      <c r="E1292" s="64">
        <f t="shared" si="26"/>
        <v>0</v>
      </c>
      <c r="F1292" s="159" t="str">
        <f>'Wall Volumes Cooperations'!$J$3</f>
        <v>No selection</v>
      </c>
      <c r="L1292"/>
    </row>
    <row r="1293" spans="1:12">
      <c r="A1293" s="64" t="s">
        <v>1317</v>
      </c>
      <c r="B1293" s="64">
        <f>_xlfn.XLOOKUP(D1293,'Wall Volumes Cooperations'!$O$8:$O$128,'Wall Volumes Cooperations'!$J$8:$J$128)</f>
        <v>0</v>
      </c>
      <c r="D1293" s="64" t="s">
        <v>507</v>
      </c>
      <c r="E1293" s="64">
        <f t="shared" si="26"/>
        <v>0</v>
      </c>
      <c r="F1293" s="159" t="str">
        <f>'Wall Volumes Cooperations'!$J$3</f>
        <v>No selection</v>
      </c>
      <c r="L1293"/>
    </row>
    <row r="1294" spans="1:12">
      <c r="A1294" s="64" t="s">
        <v>1317</v>
      </c>
      <c r="B1294" s="64">
        <f>_xlfn.XLOOKUP(D1294,'Wall Volumes Cooperations'!$O$8:$O$128,'Wall Volumes Cooperations'!$J$8:$J$128)</f>
        <v>0</v>
      </c>
      <c r="D1294" s="64" t="s">
        <v>509</v>
      </c>
      <c r="E1294" s="64">
        <f t="shared" si="26"/>
        <v>0</v>
      </c>
      <c r="F1294" s="159" t="str">
        <f>'Wall Volumes Cooperations'!$J$3</f>
        <v>No selection</v>
      </c>
      <c r="L1294"/>
    </row>
    <row r="1295" spans="1:12">
      <c r="A1295" s="64" t="s">
        <v>1317</v>
      </c>
      <c r="B1295" s="64">
        <f>_xlfn.XLOOKUP(D1295,'Wall Volumes Cooperations'!$O$8:$O$128,'Wall Volumes Cooperations'!$J$8:$J$128)</f>
        <v>0</v>
      </c>
      <c r="D1295" s="64" t="s">
        <v>511</v>
      </c>
      <c r="E1295" s="64">
        <f t="shared" si="26"/>
        <v>0</v>
      </c>
      <c r="F1295" s="159" t="str">
        <f>'Wall Volumes Cooperations'!$J$3</f>
        <v>No selection</v>
      </c>
      <c r="L1295"/>
    </row>
    <row r="1296" spans="1:12">
      <c r="A1296" s="64" t="s">
        <v>1317</v>
      </c>
      <c r="B1296" s="64">
        <f>_xlfn.XLOOKUP(D1296,'Wall Volumes Cooperations'!$O$8:$O$128,'Wall Volumes Cooperations'!$J$8:$J$128)</f>
        <v>0</v>
      </c>
      <c r="D1296" s="64" t="s">
        <v>513</v>
      </c>
      <c r="E1296" s="64">
        <f t="shared" si="26"/>
        <v>0</v>
      </c>
      <c r="F1296" s="159" t="str">
        <f>'Wall Volumes Cooperations'!$J$3</f>
        <v>No selection</v>
      </c>
      <c r="L1296"/>
    </row>
    <row r="1297" spans="1:12">
      <c r="A1297" s="64" t="s">
        <v>1317</v>
      </c>
      <c r="B1297" s="64">
        <f>_xlfn.XLOOKUP(D1297,'Wall Volumes Cooperations'!$O$8:$O$128,'Wall Volumes Cooperations'!$J$8:$J$128)</f>
        <v>0</v>
      </c>
      <c r="D1297" s="64" t="s">
        <v>515</v>
      </c>
      <c r="E1297" s="64">
        <f t="shared" si="26"/>
        <v>0</v>
      </c>
      <c r="F1297" s="159" t="str">
        <f>'Wall Volumes Cooperations'!$J$3</f>
        <v>No selection</v>
      </c>
      <c r="L1297"/>
    </row>
    <row r="1298" spans="1:12">
      <c r="A1298" s="64" t="s">
        <v>1317</v>
      </c>
      <c r="B1298" s="64">
        <f>_xlfn.XLOOKUP(D1298,'Wall Volumes Cooperations'!$O$8:$O$128,'Wall Volumes Cooperations'!$J$8:$J$128)</f>
        <v>0</v>
      </c>
      <c r="D1298" s="64" t="s">
        <v>517</v>
      </c>
      <c r="E1298" s="64">
        <f t="shared" si="26"/>
        <v>0</v>
      </c>
      <c r="F1298" s="159" t="str">
        <f>'Wall Volumes Cooperations'!$J$3</f>
        <v>No selection</v>
      </c>
      <c r="L1298"/>
    </row>
    <row r="1299" spans="1:12">
      <c r="A1299" s="64" t="s">
        <v>1317</v>
      </c>
      <c r="B1299" s="64">
        <f>_xlfn.XLOOKUP(D1299,'Wall Volumes Cooperations'!$O$8:$O$128,'Wall Volumes Cooperations'!$J$8:$J$128)</f>
        <v>0</v>
      </c>
      <c r="D1299" s="64" t="s">
        <v>519</v>
      </c>
      <c r="E1299" s="64">
        <f t="shared" si="26"/>
        <v>0</v>
      </c>
      <c r="F1299" s="159" t="str">
        <f>'Wall Volumes Cooperations'!$J$3</f>
        <v>No selection</v>
      </c>
      <c r="L1299"/>
    </row>
    <row r="1300" spans="1:12">
      <c r="A1300" s="64" t="s">
        <v>1317</v>
      </c>
      <c r="B1300" s="64">
        <f>_xlfn.XLOOKUP(D1300,'Wall Volumes Cooperations'!$O$8:$O$128,'Wall Volumes Cooperations'!$J$8:$J$128)</f>
        <v>0</v>
      </c>
      <c r="D1300" s="64" t="s">
        <v>520</v>
      </c>
      <c r="E1300" s="64">
        <f t="shared" si="26"/>
        <v>0</v>
      </c>
      <c r="F1300" s="159" t="str">
        <f>'Wall Volumes Cooperations'!$J$3</f>
        <v>No selection</v>
      </c>
      <c r="L1300"/>
    </row>
    <row r="1301" spans="1:12">
      <c r="A1301" s="64" t="s">
        <v>1317</v>
      </c>
      <c r="B1301" s="64">
        <f>_xlfn.XLOOKUP(D1301,'Wall Volumes Cooperations'!$O$8:$O$128,'Wall Volumes Cooperations'!$J$8:$J$128)</f>
        <v>0</v>
      </c>
      <c r="D1301" s="64" t="s">
        <v>521</v>
      </c>
      <c r="E1301" s="64">
        <f t="shared" si="26"/>
        <v>0</v>
      </c>
      <c r="F1301" s="159" t="str">
        <f>'Wall Volumes Cooperations'!$J$3</f>
        <v>No selection</v>
      </c>
      <c r="L1301"/>
    </row>
    <row r="1302" spans="1:12">
      <c r="A1302" s="64" t="s">
        <v>1317</v>
      </c>
      <c r="B1302" s="64">
        <f>_xlfn.XLOOKUP(D1302,'Wall Volumes Cooperations'!$O$8:$O$128,'Wall Volumes Cooperations'!$J$8:$J$128)</f>
        <v>0</v>
      </c>
      <c r="D1302" s="64" t="s">
        <v>522</v>
      </c>
      <c r="E1302" s="64">
        <f t="shared" si="26"/>
        <v>0</v>
      </c>
      <c r="F1302" s="159" t="str">
        <f>'Wall Volumes Cooperations'!$J$3</f>
        <v>No selection</v>
      </c>
      <c r="L1302"/>
    </row>
    <row r="1303" spans="1:12">
      <c r="A1303" s="64" t="s">
        <v>1317</v>
      </c>
      <c r="B1303" s="64">
        <f>_xlfn.XLOOKUP(D1303,'Wall Volumes Cooperations'!$O$8:$O$128,'Wall Volumes Cooperations'!$J$8:$J$128)</f>
        <v>0</v>
      </c>
      <c r="D1303" s="64" t="s">
        <v>523</v>
      </c>
      <c r="E1303" s="64">
        <f t="shared" si="26"/>
        <v>0</v>
      </c>
      <c r="F1303" s="159" t="str">
        <f>'Wall Volumes Cooperations'!$J$3</f>
        <v>No selection</v>
      </c>
      <c r="L1303"/>
    </row>
    <row r="1304" spans="1:12">
      <c r="A1304" s="64" t="s">
        <v>1317</v>
      </c>
      <c r="B1304" s="64">
        <f>_xlfn.XLOOKUP(D1304,'Wall Volumes Cooperations'!$O$8:$O$128,'Wall Volumes Cooperations'!$J$8:$J$128)</f>
        <v>0</v>
      </c>
      <c r="D1304" s="64" t="s">
        <v>524</v>
      </c>
      <c r="E1304" s="64">
        <f t="shared" si="26"/>
        <v>0</v>
      </c>
      <c r="F1304" s="159" t="str">
        <f>'Wall Volumes Cooperations'!$J$3</f>
        <v>No selection</v>
      </c>
      <c r="L1304"/>
    </row>
    <row r="1305" spans="1:12">
      <c r="A1305" s="64" t="s">
        <v>1317</v>
      </c>
      <c r="B1305" s="64">
        <f>_xlfn.XLOOKUP(D1305,'Wall Volumes Cooperations'!$O$8:$O$128,'Wall Volumes Cooperations'!$J$8:$J$128)</f>
        <v>0</v>
      </c>
      <c r="D1305" s="64" t="s">
        <v>525</v>
      </c>
      <c r="E1305" s="64">
        <f t="shared" si="26"/>
        <v>0</v>
      </c>
      <c r="F1305" s="159" t="str">
        <f>'Wall Volumes Cooperations'!$J$3</f>
        <v>No selection</v>
      </c>
      <c r="L1305"/>
    </row>
    <row r="1306" spans="1:12">
      <c r="A1306" s="64" t="s">
        <v>1317</v>
      </c>
      <c r="B1306" s="64">
        <f>_xlfn.XLOOKUP(D1306,'Wall Volumes Cooperations'!$O$8:$O$128,'Wall Volumes Cooperations'!$J$8:$J$128)</f>
        <v>0</v>
      </c>
      <c r="D1306" s="64" t="s">
        <v>526</v>
      </c>
      <c r="E1306" s="64">
        <f t="shared" si="26"/>
        <v>0</v>
      </c>
      <c r="F1306" s="159" t="str">
        <f>'Wall Volumes Cooperations'!$J$3</f>
        <v>No selection</v>
      </c>
      <c r="L1306"/>
    </row>
    <row r="1307" spans="1:12">
      <c r="A1307" s="64" t="s">
        <v>1317</v>
      </c>
      <c r="B1307" s="64">
        <f>_xlfn.XLOOKUP(D1307,'Wall Volumes Cooperations'!$O$8:$O$128,'Wall Volumes Cooperations'!$J$8:$J$128)</f>
        <v>0</v>
      </c>
      <c r="D1307" s="64" t="s">
        <v>527</v>
      </c>
      <c r="E1307" s="64">
        <f t="shared" si="26"/>
        <v>0</v>
      </c>
      <c r="F1307" s="159" t="str">
        <f>'Wall Volumes Cooperations'!$J$3</f>
        <v>No selection</v>
      </c>
      <c r="L1307"/>
    </row>
    <row r="1308" spans="1:12">
      <c r="A1308" s="64" t="s">
        <v>1317</v>
      </c>
      <c r="B1308" s="64">
        <f>_xlfn.XLOOKUP(D1308,'Wall Volumes Cooperations'!$O$8:$O$128,'Wall Volumes Cooperations'!$J$8:$J$128)</f>
        <v>0</v>
      </c>
      <c r="D1308" s="64" t="s">
        <v>528</v>
      </c>
      <c r="E1308" s="64">
        <f t="shared" si="26"/>
        <v>0</v>
      </c>
      <c r="F1308" s="159" t="str">
        <f>'Wall Volumes Cooperations'!$J$3</f>
        <v>No selection</v>
      </c>
      <c r="L1308"/>
    </row>
    <row r="1309" spans="1:12">
      <c r="A1309" s="64" t="s">
        <v>1317</v>
      </c>
      <c r="B1309" s="64">
        <f>_xlfn.XLOOKUP(D1309,'Wall Volumes Cooperations'!$O$8:$O$128,'Wall Volumes Cooperations'!$J$8:$J$128)</f>
        <v>0</v>
      </c>
      <c r="D1309" s="64" t="s">
        <v>529</v>
      </c>
      <c r="E1309" s="64">
        <f t="shared" si="26"/>
        <v>0</v>
      </c>
      <c r="F1309" s="159" t="str">
        <f>'Wall Volumes Cooperations'!$J$3</f>
        <v>No selection</v>
      </c>
      <c r="L1309"/>
    </row>
    <row r="1310" spans="1:12">
      <c r="A1310" s="64" t="s">
        <v>1317</v>
      </c>
      <c r="B1310" s="64">
        <f>_xlfn.XLOOKUP(D1310,'Wall Volumes Cooperations'!$O$8:$O$128,'Wall Volumes Cooperations'!$J$8:$J$128)</f>
        <v>0</v>
      </c>
      <c r="D1310" s="64" t="s">
        <v>530</v>
      </c>
      <c r="E1310" s="64">
        <f t="shared" si="26"/>
        <v>0</v>
      </c>
      <c r="F1310" s="159" t="str">
        <f>'Wall Volumes Cooperations'!$J$3</f>
        <v>No selection</v>
      </c>
      <c r="L1310"/>
    </row>
    <row r="1311" spans="1:12">
      <c r="A1311" s="64" t="s">
        <v>1317</v>
      </c>
      <c r="B1311" s="64">
        <f>_xlfn.XLOOKUP(D1311,'Wall Volumes Cooperations'!$O$8:$O$128,'Wall Volumes Cooperations'!$J$8:$J$128)</f>
        <v>0</v>
      </c>
      <c r="D1311" s="64" t="s">
        <v>531</v>
      </c>
      <c r="E1311" s="64">
        <f t="shared" si="26"/>
        <v>0</v>
      </c>
      <c r="F1311" s="159" t="str">
        <f>'Wall Volumes Cooperations'!$J$3</f>
        <v>No selection</v>
      </c>
      <c r="L1311"/>
    </row>
    <row r="1312" spans="1:12">
      <c r="A1312" s="161" t="s">
        <v>1317</v>
      </c>
      <c r="B1312" s="161">
        <f>_xlfn.XLOOKUP(D1312,'Wall Volumes Cooperations'!$O$8:$O$128,'Wall Volumes Cooperations'!$K$8:$K$128)</f>
        <v>0</v>
      </c>
      <c r="C1312" s="161"/>
      <c r="D1312" s="161" t="s">
        <v>487</v>
      </c>
      <c r="E1312" s="161">
        <f t="shared" ref="E1312:E1340" si="27">SUM(B1312:C1312)</f>
        <v>0</v>
      </c>
      <c r="F1312" s="162" t="str">
        <f>'Wall Volumes Cooperations'!$K$3</f>
        <v>No selection</v>
      </c>
      <c r="G1312" s="163"/>
      <c r="I1312" s="161"/>
      <c r="J1312" s="161" t="s">
        <v>1316</v>
      </c>
      <c r="L1312"/>
    </row>
    <row r="1313" spans="1:12">
      <c r="A1313" s="64" t="s">
        <v>1317</v>
      </c>
      <c r="B1313" s="64">
        <f>_xlfn.XLOOKUP(D1313,'Wall Volumes Cooperations'!$O$8:$O$128,'Wall Volumes Cooperations'!$K$8:$K$128)</f>
        <v>0</v>
      </c>
      <c r="D1313" s="64" t="s">
        <v>489</v>
      </c>
      <c r="E1313" s="64">
        <f t="shared" si="27"/>
        <v>0</v>
      </c>
      <c r="F1313" s="159" t="str">
        <f>'Wall Volumes Cooperations'!$K$3</f>
        <v>No selection</v>
      </c>
      <c r="L1313"/>
    </row>
    <row r="1314" spans="1:12">
      <c r="A1314" s="64" t="s">
        <v>1317</v>
      </c>
      <c r="B1314" s="64">
        <f>_xlfn.XLOOKUP(D1314,'Wall Volumes Cooperations'!$O$8:$O$128,'Wall Volumes Cooperations'!$K$8:$K$128)</f>
        <v>0</v>
      </c>
      <c r="D1314" s="64" t="s">
        <v>491</v>
      </c>
      <c r="E1314" s="64">
        <f t="shared" si="27"/>
        <v>0</v>
      </c>
      <c r="F1314" s="159" t="str">
        <f>'Wall Volumes Cooperations'!$K$3</f>
        <v>No selection</v>
      </c>
      <c r="L1314"/>
    </row>
    <row r="1315" spans="1:12">
      <c r="A1315" s="64" t="s">
        <v>1317</v>
      </c>
      <c r="B1315" s="64">
        <f>_xlfn.XLOOKUP(D1315,'Wall Volumes Cooperations'!$O$8:$O$128,'Wall Volumes Cooperations'!$K$8:$K$128)</f>
        <v>0</v>
      </c>
      <c r="D1315" s="64" t="s">
        <v>493</v>
      </c>
      <c r="E1315" s="64">
        <f t="shared" si="27"/>
        <v>0</v>
      </c>
      <c r="F1315" s="159" t="str">
        <f>'Wall Volumes Cooperations'!$K$3</f>
        <v>No selection</v>
      </c>
      <c r="L1315"/>
    </row>
    <row r="1316" spans="1:12">
      <c r="A1316" s="64" t="s">
        <v>1317</v>
      </c>
      <c r="B1316" s="64">
        <f>_xlfn.XLOOKUP(D1316,'Wall Volumes Cooperations'!$O$8:$O$128,'Wall Volumes Cooperations'!$K$8:$K$128)</f>
        <v>0</v>
      </c>
      <c r="D1316" s="64" t="s">
        <v>495</v>
      </c>
      <c r="E1316" s="64">
        <f t="shared" si="27"/>
        <v>0</v>
      </c>
      <c r="F1316" s="159" t="str">
        <f>'Wall Volumes Cooperations'!$K$3</f>
        <v>No selection</v>
      </c>
      <c r="L1316"/>
    </row>
    <row r="1317" spans="1:12">
      <c r="A1317" s="64" t="s">
        <v>1317</v>
      </c>
      <c r="B1317" s="64">
        <f>_xlfn.XLOOKUP(D1317,'Wall Volumes Cooperations'!$O$8:$O$128,'Wall Volumes Cooperations'!$K$8:$K$128)</f>
        <v>0</v>
      </c>
      <c r="D1317" s="64" t="s">
        <v>497</v>
      </c>
      <c r="E1317" s="64">
        <f t="shared" si="27"/>
        <v>0</v>
      </c>
      <c r="F1317" s="159" t="str">
        <f>'Wall Volumes Cooperations'!$K$3</f>
        <v>No selection</v>
      </c>
      <c r="L1317"/>
    </row>
    <row r="1318" spans="1:12">
      <c r="A1318" s="64" t="s">
        <v>1317</v>
      </c>
      <c r="B1318" s="64">
        <f>_xlfn.XLOOKUP(D1318,'Wall Volumes Cooperations'!$O$8:$O$128,'Wall Volumes Cooperations'!$K$8:$K$128)</f>
        <v>0</v>
      </c>
      <c r="D1318" s="64" t="s">
        <v>499</v>
      </c>
      <c r="E1318" s="64">
        <f t="shared" si="27"/>
        <v>0</v>
      </c>
      <c r="F1318" s="159" t="str">
        <f>'Wall Volumes Cooperations'!$K$3</f>
        <v>No selection</v>
      </c>
      <c r="L1318"/>
    </row>
    <row r="1319" spans="1:12">
      <c r="A1319" s="64" t="s">
        <v>1317</v>
      </c>
      <c r="B1319" s="64">
        <f>_xlfn.XLOOKUP(D1319,'Wall Volumes Cooperations'!$O$8:$O$128,'Wall Volumes Cooperations'!$K$8:$K$128)</f>
        <v>0</v>
      </c>
      <c r="D1319" s="64" t="s">
        <v>501</v>
      </c>
      <c r="E1319" s="64">
        <f t="shared" si="27"/>
        <v>0</v>
      </c>
      <c r="F1319" s="159" t="str">
        <f>'Wall Volumes Cooperations'!$K$3</f>
        <v>No selection</v>
      </c>
      <c r="L1319"/>
    </row>
    <row r="1320" spans="1:12">
      <c r="A1320" s="64" t="s">
        <v>1317</v>
      </c>
      <c r="B1320" s="64">
        <f>_xlfn.XLOOKUP(D1320,'Wall Volumes Cooperations'!$O$8:$O$128,'Wall Volumes Cooperations'!$K$8:$K$128)</f>
        <v>0</v>
      </c>
      <c r="D1320" s="64" t="s">
        <v>503</v>
      </c>
      <c r="E1320" s="64">
        <f t="shared" si="27"/>
        <v>0</v>
      </c>
      <c r="F1320" s="159" t="str">
        <f>'Wall Volumes Cooperations'!$K$3</f>
        <v>No selection</v>
      </c>
      <c r="L1320"/>
    </row>
    <row r="1321" spans="1:12">
      <c r="A1321" s="64" t="s">
        <v>1317</v>
      </c>
      <c r="B1321" s="64">
        <f>_xlfn.XLOOKUP(D1321,'Wall Volumes Cooperations'!$O$8:$O$128,'Wall Volumes Cooperations'!$K$8:$K$128)</f>
        <v>0</v>
      </c>
      <c r="D1321" s="64" t="s">
        <v>505</v>
      </c>
      <c r="E1321" s="64">
        <f t="shared" si="27"/>
        <v>0</v>
      </c>
      <c r="F1321" s="159" t="str">
        <f>'Wall Volumes Cooperations'!$K$3</f>
        <v>No selection</v>
      </c>
      <c r="L1321"/>
    </row>
    <row r="1322" spans="1:12">
      <c r="A1322" s="64" t="s">
        <v>1317</v>
      </c>
      <c r="B1322" s="64">
        <f>_xlfn.XLOOKUP(D1322,'Wall Volumes Cooperations'!$O$8:$O$128,'Wall Volumes Cooperations'!$K$8:$K$128)</f>
        <v>0</v>
      </c>
      <c r="D1322" s="64" t="s">
        <v>507</v>
      </c>
      <c r="E1322" s="64">
        <f t="shared" si="27"/>
        <v>0</v>
      </c>
      <c r="F1322" s="159" t="str">
        <f>'Wall Volumes Cooperations'!$K$3</f>
        <v>No selection</v>
      </c>
      <c r="L1322"/>
    </row>
    <row r="1323" spans="1:12">
      <c r="A1323" s="64" t="s">
        <v>1317</v>
      </c>
      <c r="B1323" s="64">
        <f>_xlfn.XLOOKUP(D1323,'Wall Volumes Cooperations'!$O$8:$O$128,'Wall Volumes Cooperations'!$K$8:$K$128)</f>
        <v>0</v>
      </c>
      <c r="D1323" s="64" t="s">
        <v>509</v>
      </c>
      <c r="E1323" s="64">
        <f t="shared" si="27"/>
        <v>0</v>
      </c>
      <c r="F1323" s="159" t="str">
        <f>'Wall Volumes Cooperations'!$K$3</f>
        <v>No selection</v>
      </c>
      <c r="L1323"/>
    </row>
    <row r="1324" spans="1:12">
      <c r="A1324" s="64" t="s">
        <v>1317</v>
      </c>
      <c r="B1324" s="64">
        <f>_xlfn.XLOOKUP(D1324,'Wall Volumes Cooperations'!$O$8:$O$128,'Wall Volumes Cooperations'!$K$8:$K$128)</f>
        <v>0</v>
      </c>
      <c r="D1324" s="64" t="s">
        <v>511</v>
      </c>
      <c r="E1324" s="64">
        <f t="shared" si="27"/>
        <v>0</v>
      </c>
      <c r="F1324" s="159" t="str">
        <f>'Wall Volumes Cooperations'!$K$3</f>
        <v>No selection</v>
      </c>
      <c r="L1324"/>
    </row>
    <row r="1325" spans="1:12">
      <c r="A1325" s="64" t="s">
        <v>1317</v>
      </c>
      <c r="B1325" s="64">
        <f>_xlfn.XLOOKUP(D1325,'Wall Volumes Cooperations'!$O$8:$O$128,'Wall Volumes Cooperations'!$K$8:$K$128)</f>
        <v>0</v>
      </c>
      <c r="D1325" s="64" t="s">
        <v>513</v>
      </c>
      <c r="E1325" s="64">
        <f t="shared" si="27"/>
        <v>0</v>
      </c>
      <c r="F1325" s="159" t="str">
        <f>'Wall Volumes Cooperations'!$K$3</f>
        <v>No selection</v>
      </c>
      <c r="L1325"/>
    </row>
    <row r="1326" spans="1:12">
      <c r="A1326" s="64" t="s">
        <v>1317</v>
      </c>
      <c r="B1326" s="64">
        <f>_xlfn.XLOOKUP(D1326,'Wall Volumes Cooperations'!$O$8:$O$128,'Wall Volumes Cooperations'!$K$8:$K$128)</f>
        <v>0</v>
      </c>
      <c r="D1326" s="64" t="s">
        <v>515</v>
      </c>
      <c r="E1326" s="64">
        <f t="shared" si="27"/>
        <v>0</v>
      </c>
      <c r="F1326" s="159" t="str">
        <f>'Wall Volumes Cooperations'!$K$3</f>
        <v>No selection</v>
      </c>
      <c r="L1326"/>
    </row>
    <row r="1327" spans="1:12">
      <c r="A1327" s="64" t="s">
        <v>1317</v>
      </c>
      <c r="B1327" s="64">
        <f>_xlfn.XLOOKUP(D1327,'Wall Volumes Cooperations'!$O$8:$O$128,'Wall Volumes Cooperations'!$K$8:$K$128)</f>
        <v>0</v>
      </c>
      <c r="D1327" s="64" t="s">
        <v>517</v>
      </c>
      <c r="E1327" s="64">
        <f t="shared" si="27"/>
        <v>0</v>
      </c>
      <c r="F1327" s="159" t="str">
        <f>'Wall Volumes Cooperations'!$K$3</f>
        <v>No selection</v>
      </c>
      <c r="L1327"/>
    </row>
    <row r="1328" spans="1:12">
      <c r="A1328" s="64" t="s">
        <v>1317</v>
      </c>
      <c r="B1328" s="64">
        <f>_xlfn.XLOOKUP(D1328,'Wall Volumes Cooperations'!$O$8:$O$128,'Wall Volumes Cooperations'!$K$8:$K$128)</f>
        <v>0</v>
      </c>
      <c r="D1328" s="64" t="s">
        <v>519</v>
      </c>
      <c r="E1328" s="64">
        <f t="shared" si="27"/>
        <v>0</v>
      </c>
      <c r="F1328" s="159" t="str">
        <f>'Wall Volumes Cooperations'!$K$3</f>
        <v>No selection</v>
      </c>
      <c r="L1328"/>
    </row>
    <row r="1329" spans="1:12">
      <c r="A1329" s="64" t="s">
        <v>1317</v>
      </c>
      <c r="B1329" s="64">
        <f>_xlfn.XLOOKUP(D1329,'Wall Volumes Cooperations'!$O$8:$O$128,'Wall Volumes Cooperations'!$K$8:$K$128)</f>
        <v>0</v>
      </c>
      <c r="D1329" s="64" t="s">
        <v>520</v>
      </c>
      <c r="E1329" s="64">
        <f t="shared" si="27"/>
        <v>0</v>
      </c>
      <c r="F1329" s="159" t="str">
        <f>'Wall Volumes Cooperations'!$K$3</f>
        <v>No selection</v>
      </c>
      <c r="L1329"/>
    </row>
    <row r="1330" spans="1:12">
      <c r="A1330" s="64" t="s">
        <v>1317</v>
      </c>
      <c r="B1330" s="64">
        <f>_xlfn.XLOOKUP(D1330,'Wall Volumes Cooperations'!$O$8:$O$128,'Wall Volumes Cooperations'!$K$8:$K$128)</f>
        <v>0</v>
      </c>
      <c r="D1330" s="64" t="s">
        <v>521</v>
      </c>
      <c r="E1330" s="64">
        <f t="shared" si="27"/>
        <v>0</v>
      </c>
      <c r="F1330" s="159" t="str">
        <f>'Wall Volumes Cooperations'!$K$3</f>
        <v>No selection</v>
      </c>
      <c r="L1330"/>
    </row>
    <row r="1331" spans="1:12">
      <c r="A1331" s="64" t="s">
        <v>1317</v>
      </c>
      <c r="B1331" s="64">
        <f>_xlfn.XLOOKUP(D1331,'Wall Volumes Cooperations'!$O$8:$O$128,'Wall Volumes Cooperations'!$K$8:$K$128)</f>
        <v>0</v>
      </c>
      <c r="D1331" s="64" t="s">
        <v>522</v>
      </c>
      <c r="E1331" s="64">
        <f t="shared" si="27"/>
        <v>0</v>
      </c>
      <c r="F1331" s="159" t="str">
        <f>'Wall Volumes Cooperations'!$K$3</f>
        <v>No selection</v>
      </c>
      <c r="L1331"/>
    </row>
    <row r="1332" spans="1:12">
      <c r="A1332" s="64" t="s">
        <v>1317</v>
      </c>
      <c r="B1332" s="64">
        <f>_xlfn.XLOOKUP(D1332,'Wall Volumes Cooperations'!$O$8:$O$128,'Wall Volumes Cooperations'!$K$8:$K$128)</f>
        <v>0</v>
      </c>
      <c r="D1332" s="64" t="s">
        <v>523</v>
      </c>
      <c r="E1332" s="64">
        <f t="shared" si="27"/>
        <v>0</v>
      </c>
      <c r="F1332" s="159" t="str">
        <f>'Wall Volumes Cooperations'!$K$3</f>
        <v>No selection</v>
      </c>
      <c r="L1332"/>
    </row>
    <row r="1333" spans="1:12">
      <c r="A1333" s="64" t="s">
        <v>1317</v>
      </c>
      <c r="B1333" s="64">
        <f>_xlfn.XLOOKUP(D1333,'Wall Volumes Cooperations'!$O$8:$O$128,'Wall Volumes Cooperations'!$K$8:$K$128)</f>
        <v>0</v>
      </c>
      <c r="D1333" s="64" t="s">
        <v>524</v>
      </c>
      <c r="E1333" s="64">
        <f t="shared" si="27"/>
        <v>0</v>
      </c>
      <c r="F1333" s="159" t="str">
        <f>'Wall Volumes Cooperations'!$K$3</f>
        <v>No selection</v>
      </c>
      <c r="L1333"/>
    </row>
    <row r="1334" spans="1:12">
      <c r="A1334" s="64" t="s">
        <v>1317</v>
      </c>
      <c r="B1334" s="64">
        <f>_xlfn.XLOOKUP(D1334,'Wall Volumes Cooperations'!$O$8:$O$128,'Wall Volumes Cooperations'!$K$8:$K$128)</f>
        <v>0</v>
      </c>
      <c r="D1334" s="64" t="s">
        <v>525</v>
      </c>
      <c r="E1334" s="64">
        <f t="shared" si="27"/>
        <v>0</v>
      </c>
      <c r="F1334" s="159" t="str">
        <f>'Wall Volumes Cooperations'!$K$3</f>
        <v>No selection</v>
      </c>
      <c r="L1334"/>
    </row>
    <row r="1335" spans="1:12">
      <c r="A1335" s="64" t="s">
        <v>1317</v>
      </c>
      <c r="B1335" s="64">
        <f>_xlfn.XLOOKUP(D1335,'Wall Volumes Cooperations'!$O$8:$O$128,'Wall Volumes Cooperations'!$K$8:$K$128)</f>
        <v>0</v>
      </c>
      <c r="D1335" s="64" t="s">
        <v>526</v>
      </c>
      <c r="E1335" s="64">
        <f t="shared" si="27"/>
        <v>0</v>
      </c>
      <c r="F1335" s="159" t="str">
        <f>'Wall Volumes Cooperations'!$K$3</f>
        <v>No selection</v>
      </c>
      <c r="L1335"/>
    </row>
    <row r="1336" spans="1:12">
      <c r="A1336" s="64" t="s">
        <v>1317</v>
      </c>
      <c r="B1336" s="64">
        <f>_xlfn.XLOOKUP(D1336,'Wall Volumes Cooperations'!$O$8:$O$128,'Wall Volumes Cooperations'!$K$8:$K$128)</f>
        <v>0</v>
      </c>
      <c r="D1336" s="64" t="s">
        <v>527</v>
      </c>
      <c r="E1336" s="64">
        <f t="shared" si="27"/>
        <v>0</v>
      </c>
      <c r="F1336" s="159" t="str">
        <f>'Wall Volumes Cooperations'!$K$3</f>
        <v>No selection</v>
      </c>
      <c r="L1336"/>
    </row>
    <row r="1337" spans="1:12">
      <c r="A1337" s="64" t="s">
        <v>1317</v>
      </c>
      <c r="B1337" s="64">
        <f>_xlfn.XLOOKUP(D1337,'Wall Volumes Cooperations'!$O$8:$O$128,'Wall Volumes Cooperations'!$K$8:$K$128)</f>
        <v>0</v>
      </c>
      <c r="D1337" s="64" t="s">
        <v>528</v>
      </c>
      <c r="E1337" s="64">
        <f t="shared" si="27"/>
        <v>0</v>
      </c>
      <c r="F1337" s="159" t="str">
        <f>'Wall Volumes Cooperations'!$K$3</f>
        <v>No selection</v>
      </c>
      <c r="L1337"/>
    </row>
    <row r="1338" spans="1:12">
      <c r="A1338" s="64" t="s">
        <v>1317</v>
      </c>
      <c r="B1338" s="64">
        <f>_xlfn.XLOOKUP(D1338,'Wall Volumes Cooperations'!$O$8:$O$128,'Wall Volumes Cooperations'!$K$8:$K$128)</f>
        <v>0</v>
      </c>
      <c r="D1338" s="64" t="s">
        <v>529</v>
      </c>
      <c r="E1338" s="64">
        <f t="shared" si="27"/>
        <v>0</v>
      </c>
      <c r="F1338" s="159" t="str">
        <f>'Wall Volumes Cooperations'!$K$3</f>
        <v>No selection</v>
      </c>
      <c r="L1338"/>
    </row>
    <row r="1339" spans="1:12">
      <c r="A1339" s="64" t="s">
        <v>1317</v>
      </c>
      <c r="B1339" s="64">
        <f>_xlfn.XLOOKUP(D1339,'Wall Volumes Cooperations'!$O$8:$O$128,'Wall Volumes Cooperations'!$K$8:$K$128)</f>
        <v>0</v>
      </c>
      <c r="D1339" s="64" t="s">
        <v>530</v>
      </c>
      <c r="E1339" s="64">
        <f t="shared" si="27"/>
        <v>0</v>
      </c>
      <c r="F1339" s="159" t="str">
        <f>'Wall Volumes Cooperations'!$K$3</f>
        <v>No selection</v>
      </c>
      <c r="L1339"/>
    </row>
    <row r="1340" spans="1:12">
      <c r="A1340" s="64" t="s">
        <v>1317</v>
      </c>
      <c r="B1340" s="64">
        <f>_xlfn.XLOOKUP(D1340,'Wall Volumes Cooperations'!$O$8:$O$128,'Wall Volumes Cooperations'!$K$8:$K$128)</f>
        <v>0</v>
      </c>
      <c r="D1340" s="64" t="s">
        <v>531</v>
      </c>
      <c r="E1340" s="64">
        <f t="shared" si="27"/>
        <v>0</v>
      </c>
      <c r="F1340" s="159" t="str">
        <f>'Wall Volumes Cooperations'!$K$3</f>
        <v>No selection</v>
      </c>
      <c r="L1340"/>
    </row>
    <row r="1341" spans="1:12">
      <c r="A1341" s="161" t="s">
        <v>1317</v>
      </c>
      <c r="B1341" s="161">
        <f>_xlfn.XLOOKUP(D1341,'Wall Volumes Cooperations'!$O$8:$O$128,'Wall Volumes Cooperations'!$L$8:$L$128)</f>
        <v>0</v>
      </c>
      <c r="C1341" s="161"/>
      <c r="D1341" s="161" t="s">
        <v>487</v>
      </c>
      <c r="E1341" s="161">
        <f t="shared" ref="E1341:E1371" si="28">SUM(B1341:C1341)</f>
        <v>0</v>
      </c>
      <c r="F1341" s="162" t="str">
        <f>'Wall Volumes Cooperations'!$L$3</f>
        <v>No selection</v>
      </c>
      <c r="G1341" s="163"/>
      <c r="I1341" s="161"/>
      <c r="J1341" s="161" t="s">
        <v>1316</v>
      </c>
      <c r="L1341"/>
    </row>
    <row r="1342" spans="1:12">
      <c r="A1342" s="64" t="s">
        <v>1317</v>
      </c>
      <c r="B1342" s="64">
        <f>_xlfn.XLOOKUP(D1342,'Wall Volumes Cooperations'!$O$8:$O$128,'Wall Volumes Cooperations'!$L$8:$L$128)</f>
        <v>0</v>
      </c>
      <c r="D1342" s="64" t="s">
        <v>489</v>
      </c>
      <c r="E1342" s="64">
        <f t="shared" si="28"/>
        <v>0</v>
      </c>
      <c r="F1342" s="159" t="str">
        <f>'Wall Volumes Cooperations'!$L$3</f>
        <v>No selection</v>
      </c>
      <c r="L1342"/>
    </row>
    <row r="1343" spans="1:12">
      <c r="A1343" s="64" t="s">
        <v>1317</v>
      </c>
      <c r="B1343" s="64">
        <f>_xlfn.XLOOKUP(D1343,'Wall Volumes Cooperations'!$O$8:$O$128,'Wall Volumes Cooperations'!$L$8:$L$128)</f>
        <v>0</v>
      </c>
      <c r="D1343" s="64" t="s">
        <v>491</v>
      </c>
      <c r="E1343" s="64">
        <f t="shared" si="28"/>
        <v>0</v>
      </c>
      <c r="F1343" s="159" t="str">
        <f>'Wall Volumes Cooperations'!$L$3</f>
        <v>No selection</v>
      </c>
      <c r="L1343"/>
    </row>
    <row r="1344" spans="1:12">
      <c r="A1344" s="64" t="s">
        <v>1317</v>
      </c>
      <c r="B1344" s="64">
        <f>_xlfn.XLOOKUP(D1344,'Wall Volumes Cooperations'!$O$8:$O$128,'Wall Volumes Cooperations'!$L$8:$L$128)</f>
        <v>0</v>
      </c>
      <c r="D1344" s="64" t="s">
        <v>493</v>
      </c>
      <c r="E1344" s="64">
        <f t="shared" si="28"/>
        <v>0</v>
      </c>
      <c r="F1344" s="159" t="str">
        <f>'Wall Volumes Cooperations'!$L$3</f>
        <v>No selection</v>
      </c>
      <c r="L1344"/>
    </row>
    <row r="1345" spans="1:12">
      <c r="A1345" s="64" t="s">
        <v>1317</v>
      </c>
      <c r="B1345" s="64">
        <f>_xlfn.XLOOKUP(D1345,'Wall Volumes Cooperations'!$O$8:$O$128,'Wall Volumes Cooperations'!$L$8:$L$128)</f>
        <v>0</v>
      </c>
      <c r="D1345" s="64" t="s">
        <v>495</v>
      </c>
      <c r="E1345" s="64">
        <f t="shared" si="28"/>
        <v>0</v>
      </c>
      <c r="F1345" s="159" t="str">
        <f>'Wall Volumes Cooperations'!$L$3</f>
        <v>No selection</v>
      </c>
      <c r="L1345"/>
    </row>
    <row r="1346" spans="1:12">
      <c r="A1346" s="64" t="s">
        <v>1317</v>
      </c>
      <c r="B1346" s="64">
        <f>_xlfn.XLOOKUP(D1346,'Wall Volumes Cooperations'!$O$8:$O$128,'Wall Volumes Cooperations'!$L$8:$L$128)</f>
        <v>0</v>
      </c>
      <c r="D1346" s="64" t="s">
        <v>497</v>
      </c>
      <c r="E1346" s="64">
        <f t="shared" si="28"/>
        <v>0</v>
      </c>
      <c r="F1346" s="159" t="str">
        <f>'Wall Volumes Cooperations'!$L$3</f>
        <v>No selection</v>
      </c>
      <c r="L1346"/>
    </row>
    <row r="1347" spans="1:12">
      <c r="A1347" s="64" t="s">
        <v>1317</v>
      </c>
      <c r="B1347" s="64">
        <f>_xlfn.XLOOKUP(D1347,'Wall Volumes Cooperations'!$O$8:$O$128,'Wall Volumes Cooperations'!$L$8:$L$128)</f>
        <v>0</v>
      </c>
      <c r="D1347" s="64" t="s">
        <v>499</v>
      </c>
      <c r="E1347" s="64">
        <f t="shared" si="28"/>
        <v>0</v>
      </c>
      <c r="F1347" s="159" t="str">
        <f>'Wall Volumes Cooperations'!$L$3</f>
        <v>No selection</v>
      </c>
      <c r="L1347"/>
    </row>
    <row r="1348" spans="1:12">
      <c r="A1348" s="64" t="s">
        <v>1317</v>
      </c>
      <c r="B1348" s="64">
        <f>_xlfn.XLOOKUP(D1348,'Wall Volumes Cooperations'!$O$8:$O$128,'Wall Volumes Cooperations'!$L$8:$L$128)</f>
        <v>0</v>
      </c>
      <c r="D1348" s="64" t="s">
        <v>501</v>
      </c>
      <c r="E1348" s="64">
        <f t="shared" si="28"/>
        <v>0</v>
      </c>
      <c r="F1348" s="159" t="str">
        <f>'Wall Volumes Cooperations'!$L$3</f>
        <v>No selection</v>
      </c>
      <c r="L1348"/>
    </row>
    <row r="1349" spans="1:12">
      <c r="A1349" s="64" t="s">
        <v>1317</v>
      </c>
      <c r="B1349" s="64">
        <f>_xlfn.XLOOKUP(D1349,'Wall Volumes Cooperations'!$O$8:$O$128,'Wall Volumes Cooperations'!$L$8:$L$128)</f>
        <v>0</v>
      </c>
      <c r="D1349" s="64" t="s">
        <v>503</v>
      </c>
      <c r="E1349" s="64">
        <f t="shared" si="28"/>
        <v>0</v>
      </c>
      <c r="F1349" s="159" t="str">
        <f>'Wall Volumes Cooperations'!$L$3</f>
        <v>No selection</v>
      </c>
      <c r="L1349"/>
    </row>
    <row r="1350" spans="1:12">
      <c r="A1350" s="64" t="s">
        <v>1317</v>
      </c>
      <c r="B1350" s="64">
        <f>_xlfn.XLOOKUP(D1350,'Wall Volumes Cooperations'!$O$8:$O$128,'Wall Volumes Cooperations'!$L$8:$L$128)</f>
        <v>0</v>
      </c>
      <c r="D1350" s="64" t="s">
        <v>505</v>
      </c>
      <c r="E1350" s="64">
        <f t="shared" si="28"/>
        <v>0</v>
      </c>
      <c r="F1350" s="159" t="str">
        <f>'Wall Volumes Cooperations'!$L$3</f>
        <v>No selection</v>
      </c>
      <c r="L1350"/>
    </row>
    <row r="1351" spans="1:12">
      <c r="A1351" s="64" t="s">
        <v>1317</v>
      </c>
      <c r="B1351" s="64">
        <f>_xlfn.XLOOKUP(D1351,'Wall Volumes Cooperations'!$O$8:$O$128,'Wall Volumes Cooperations'!$L$8:$L$128)</f>
        <v>0</v>
      </c>
      <c r="D1351" s="64" t="s">
        <v>507</v>
      </c>
      <c r="E1351" s="64">
        <f t="shared" si="28"/>
        <v>0</v>
      </c>
      <c r="F1351" s="159" t="str">
        <f>'Wall Volumes Cooperations'!$L$3</f>
        <v>No selection</v>
      </c>
      <c r="L1351"/>
    </row>
    <row r="1352" spans="1:12">
      <c r="A1352" s="64" t="s">
        <v>1317</v>
      </c>
      <c r="B1352" s="64">
        <f>_xlfn.XLOOKUP(D1352,'Wall Volumes Cooperations'!$O$8:$O$128,'Wall Volumes Cooperations'!$L$8:$L$128)</f>
        <v>0</v>
      </c>
      <c r="D1352" s="64" t="s">
        <v>509</v>
      </c>
      <c r="E1352" s="64">
        <f t="shared" si="28"/>
        <v>0</v>
      </c>
      <c r="F1352" s="159" t="str">
        <f>'Wall Volumes Cooperations'!$L$3</f>
        <v>No selection</v>
      </c>
      <c r="L1352"/>
    </row>
    <row r="1353" spans="1:12">
      <c r="A1353" s="64" t="s">
        <v>1317</v>
      </c>
      <c r="B1353" s="64">
        <f>_xlfn.XLOOKUP(D1353,'Wall Volumes Cooperations'!$O$8:$O$128,'Wall Volumes Cooperations'!$L$8:$L$128)</f>
        <v>0</v>
      </c>
      <c r="D1353" s="64" t="s">
        <v>511</v>
      </c>
      <c r="E1353" s="64">
        <f t="shared" si="28"/>
        <v>0</v>
      </c>
      <c r="F1353" s="159" t="str">
        <f>'Wall Volumes Cooperations'!$L$3</f>
        <v>No selection</v>
      </c>
      <c r="L1353"/>
    </row>
    <row r="1354" spans="1:12">
      <c r="A1354" s="64" t="s">
        <v>1317</v>
      </c>
      <c r="B1354" s="64">
        <f>_xlfn.XLOOKUP(D1354,'Wall Volumes Cooperations'!$O$8:$O$128,'Wall Volumes Cooperations'!$L$8:$L$128)</f>
        <v>0</v>
      </c>
      <c r="D1354" s="64" t="s">
        <v>513</v>
      </c>
      <c r="E1354" s="64">
        <f t="shared" si="28"/>
        <v>0</v>
      </c>
      <c r="F1354" s="159" t="str">
        <f>'Wall Volumes Cooperations'!$L$3</f>
        <v>No selection</v>
      </c>
      <c r="L1354"/>
    </row>
    <row r="1355" spans="1:12">
      <c r="A1355" s="64" t="s">
        <v>1317</v>
      </c>
      <c r="B1355" s="64">
        <f>_xlfn.XLOOKUP(D1355,'Wall Volumes Cooperations'!$O$8:$O$128,'Wall Volumes Cooperations'!$L$8:$L$128)</f>
        <v>0</v>
      </c>
      <c r="D1355" s="64" t="s">
        <v>515</v>
      </c>
      <c r="E1355" s="64">
        <f t="shared" si="28"/>
        <v>0</v>
      </c>
      <c r="F1355" s="159" t="str">
        <f>'Wall Volumes Cooperations'!$L$3</f>
        <v>No selection</v>
      </c>
      <c r="L1355"/>
    </row>
    <row r="1356" spans="1:12">
      <c r="A1356" s="64" t="s">
        <v>1317</v>
      </c>
      <c r="B1356" s="64">
        <f>_xlfn.XLOOKUP(D1356,'Wall Volumes Cooperations'!$O$8:$O$128,'Wall Volumes Cooperations'!$L$8:$L$128)</f>
        <v>0</v>
      </c>
      <c r="D1356" s="64" t="s">
        <v>517</v>
      </c>
      <c r="E1356" s="64">
        <f t="shared" si="28"/>
        <v>0</v>
      </c>
      <c r="F1356" s="159" t="str">
        <f>'Wall Volumes Cooperations'!$L$3</f>
        <v>No selection</v>
      </c>
      <c r="L1356"/>
    </row>
    <row r="1357" spans="1:12">
      <c r="A1357" s="64" t="s">
        <v>1317</v>
      </c>
      <c r="B1357" s="64">
        <f>_xlfn.XLOOKUP(D1357,'Wall Volumes Cooperations'!$O$8:$O$128,'Wall Volumes Cooperations'!$L$8:$L$128)</f>
        <v>0</v>
      </c>
      <c r="D1357" s="64" t="s">
        <v>519</v>
      </c>
      <c r="E1357" s="64">
        <f t="shared" si="28"/>
        <v>0</v>
      </c>
      <c r="F1357" s="159" t="str">
        <f>'Wall Volumes Cooperations'!$L$3</f>
        <v>No selection</v>
      </c>
      <c r="L1357"/>
    </row>
    <row r="1358" spans="1:12">
      <c r="A1358" s="64" t="s">
        <v>1317</v>
      </c>
      <c r="B1358" s="64">
        <f>_xlfn.XLOOKUP(D1358,'Wall Volumes Cooperations'!$O$8:$O$128,'Wall Volumes Cooperations'!$L$8:$L$128)</f>
        <v>0</v>
      </c>
      <c r="D1358" s="64" t="s">
        <v>520</v>
      </c>
      <c r="E1358" s="64">
        <f t="shared" si="28"/>
        <v>0</v>
      </c>
      <c r="F1358" s="159" t="str">
        <f>'Wall Volumes Cooperations'!$L$3</f>
        <v>No selection</v>
      </c>
      <c r="L1358"/>
    </row>
    <row r="1359" spans="1:12">
      <c r="A1359" s="64" t="s">
        <v>1317</v>
      </c>
      <c r="B1359" s="64">
        <f>_xlfn.XLOOKUP(D1359,'Wall Volumes Cooperations'!$O$8:$O$128,'Wall Volumes Cooperations'!$L$8:$L$128)</f>
        <v>0</v>
      </c>
      <c r="D1359" s="64" t="s">
        <v>521</v>
      </c>
      <c r="E1359" s="64">
        <f t="shared" si="28"/>
        <v>0</v>
      </c>
      <c r="F1359" s="159" t="str">
        <f>'Wall Volumes Cooperations'!$L$3</f>
        <v>No selection</v>
      </c>
      <c r="L1359"/>
    </row>
    <row r="1360" spans="1:12">
      <c r="A1360" s="64" t="s">
        <v>1317</v>
      </c>
      <c r="B1360" s="64">
        <f>_xlfn.XLOOKUP(D1360,'Wall Volumes Cooperations'!$O$8:$O$128,'Wall Volumes Cooperations'!$L$8:$L$128)</f>
        <v>0</v>
      </c>
      <c r="D1360" s="64" t="s">
        <v>522</v>
      </c>
      <c r="E1360" s="64">
        <f t="shared" si="28"/>
        <v>0</v>
      </c>
      <c r="F1360" s="159" t="str">
        <f>'Wall Volumes Cooperations'!$L$3</f>
        <v>No selection</v>
      </c>
      <c r="L1360"/>
    </row>
    <row r="1361" spans="1:12">
      <c r="A1361" s="64" t="s">
        <v>1317</v>
      </c>
      <c r="B1361" s="64">
        <f>_xlfn.XLOOKUP(D1361,'Wall Volumes Cooperations'!$O$8:$O$128,'Wall Volumes Cooperations'!$L$8:$L$128)</f>
        <v>0</v>
      </c>
      <c r="D1361" s="64" t="s">
        <v>523</v>
      </c>
      <c r="E1361" s="64">
        <f t="shared" si="28"/>
        <v>0</v>
      </c>
      <c r="F1361" s="159" t="str">
        <f>'Wall Volumes Cooperations'!$L$3</f>
        <v>No selection</v>
      </c>
      <c r="L1361"/>
    </row>
    <row r="1362" spans="1:12">
      <c r="A1362" s="64" t="s">
        <v>1317</v>
      </c>
      <c r="B1362" s="64">
        <f>_xlfn.XLOOKUP(D1362,'Wall Volumes Cooperations'!$O$8:$O$128,'Wall Volumes Cooperations'!$L$8:$L$128)</f>
        <v>0</v>
      </c>
      <c r="D1362" s="64" t="s">
        <v>524</v>
      </c>
      <c r="E1362" s="64">
        <f t="shared" si="28"/>
        <v>0</v>
      </c>
      <c r="F1362" s="159" t="str">
        <f>'Wall Volumes Cooperations'!$L$3</f>
        <v>No selection</v>
      </c>
      <c r="L1362"/>
    </row>
    <row r="1363" spans="1:12">
      <c r="A1363" s="64" t="s">
        <v>1317</v>
      </c>
      <c r="B1363" s="64">
        <f>_xlfn.XLOOKUP(D1363,'Wall Volumes Cooperations'!$O$8:$O$128,'Wall Volumes Cooperations'!$L$8:$L$128)</f>
        <v>0</v>
      </c>
      <c r="D1363" s="64" t="s">
        <v>525</v>
      </c>
      <c r="E1363" s="64">
        <f t="shared" si="28"/>
        <v>0</v>
      </c>
      <c r="F1363" s="159" t="str">
        <f>'Wall Volumes Cooperations'!$L$3</f>
        <v>No selection</v>
      </c>
      <c r="L1363"/>
    </row>
    <row r="1364" spans="1:12">
      <c r="A1364" s="64" t="s">
        <v>1317</v>
      </c>
      <c r="B1364" s="64">
        <f>_xlfn.XLOOKUP(D1364,'Wall Volumes Cooperations'!$O$8:$O$128,'Wall Volumes Cooperations'!$L$8:$L$128)</f>
        <v>0</v>
      </c>
      <c r="D1364" s="64" t="s">
        <v>526</v>
      </c>
      <c r="E1364" s="64">
        <f t="shared" si="28"/>
        <v>0</v>
      </c>
      <c r="F1364" s="159" t="str">
        <f>'Wall Volumes Cooperations'!$L$3</f>
        <v>No selection</v>
      </c>
      <c r="L1364"/>
    </row>
    <row r="1365" spans="1:12">
      <c r="A1365" s="64" t="s">
        <v>1317</v>
      </c>
      <c r="B1365" s="64">
        <f>_xlfn.XLOOKUP(D1365,'Wall Volumes Cooperations'!$O$8:$O$128,'Wall Volumes Cooperations'!$L$8:$L$128)</f>
        <v>0</v>
      </c>
      <c r="D1365" s="64" t="s">
        <v>527</v>
      </c>
      <c r="E1365" s="64">
        <f t="shared" si="28"/>
        <v>0</v>
      </c>
      <c r="F1365" s="159" t="str">
        <f>'Wall Volumes Cooperations'!$L$3</f>
        <v>No selection</v>
      </c>
      <c r="L1365"/>
    </row>
    <row r="1366" spans="1:12">
      <c r="A1366" s="64" t="s">
        <v>1317</v>
      </c>
      <c r="B1366" s="64">
        <f>_xlfn.XLOOKUP(D1366,'Wall Volumes Cooperations'!$O$8:$O$128,'Wall Volumes Cooperations'!$L$8:$L$128)</f>
        <v>0</v>
      </c>
      <c r="D1366" s="64" t="s">
        <v>528</v>
      </c>
      <c r="E1366" s="64">
        <f t="shared" si="28"/>
        <v>0</v>
      </c>
      <c r="F1366" s="159" t="str">
        <f>'Wall Volumes Cooperations'!$L$3</f>
        <v>No selection</v>
      </c>
      <c r="L1366"/>
    </row>
    <row r="1367" spans="1:12">
      <c r="A1367" s="64" t="s">
        <v>1317</v>
      </c>
      <c r="B1367" s="64">
        <f>_xlfn.XLOOKUP(D1367,'Wall Volumes Cooperations'!$O$8:$O$128,'Wall Volumes Cooperations'!$L$8:$L$128)</f>
        <v>0</v>
      </c>
      <c r="D1367" s="64" t="s">
        <v>529</v>
      </c>
      <c r="E1367" s="64">
        <f t="shared" si="28"/>
        <v>0</v>
      </c>
      <c r="F1367" s="159" t="str">
        <f>'Wall Volumes Cooperations'!$L$3</f>
        <v>No selection</v>
      </c>
      <c r="L1367"/>
    </row>
    <row r="1368" spans="1:12">
      <c r="A1368" s="64" t="s">
        <v>1317</v>
      </c>
      <c r="B1368" s="64">
        <f>_xlfn.XLOOKUP(D1368,'Wall Volumes Cooperations'!$O$8:$O$128,'Wall Volumes Cooperations'!$L$8:$L$128)</f>
        <v>0</v>
      </c>
      <c r="D1368" s="64" t="s">
        <v>530</v>
      </c>
      <c r="E1368" s="64">
        <f t="shared" si="28"/>
        <v>0</v>
      </c>
      <c r="F1368" s="159" t="str">
        <f>'Wall Volumes Cooperations'!$L$3</f>
        <v>No selection</v>
      </c>
      <c r="L1368"/>
    </row>
    <row r="1369" spans="1:12">
      <c r="A1369" s="64" t="s">
        <v>1317</v>
      </c>
      <c r="B1369" s="64">
        <f>_xlfn.XLOOKUP(D1369,'Wall Volumes Cooperations'!$O$8:$O$128,'Wall Volumes Cooperations'!$L$8:$L$128)</f>
        <v>0</v>
      </c>
      <c r="D1369" s="64" t="s">
        <v>531</v>
      </c>
      <c r="E1369" s="64">
        <f t="shared" si="28"/>
        <v>0</v>
      </c>
      <c r="F1369" s="159" t="str">
        <f>'Wall Volumes Cooperations'!$L$3</f>
        <v>No selection</v>
      </c>
      <c r="L1369"/>
    </row>
    <row r="1370" spans="1:12">
      <c r="A1370" s="161" t="s">
        <v>1318</v>
      </c>
      <c r="B1370" s="161">
        <f>_xlfn.XLOOKUP(D1370,'Volume Holds'!$U$8:$U$223,'Volume Holds'!$E$8:$E$223)</f>
        <v>0</v>
      </c>
      <c r="C1370" s="161">
        <f>_xlfn.XLOOKUP(I1370,'Volume Holds'!$U$8:$U$223,'Volume Holds'!$E$8:$E$223)</f>
        <v>0</v>
      </c>
      <c r="D1370" s="161" t="s">
        <v>585</v>
      </c>
      <c r="E1370" s="161">
        <f t="shared" si="28"/>
        <v>0</v>
      </c>
      <c r="F1370" s="162">
        <v>10084</v>
      </c>
      <c r="G1370" s="163"/>
      <c r="I1370" s="161" t="s">
        <v>557</v>
      </c>
      <c r="J1370" s="161" t="s">
        <v>1316</v>
      </c>
      <c r="L1370"/>
    </row>
    <row r="1371" spans="1:12">
      <c r="A1371" s="64" t="s">
        <v>1318</v>
      </c>
      <c r="B1371" s="64">
        <f>_xlfn.XLOOKUP(D1371,'Volume Holds'!$U$8:$U$223,'Volume Holds'!$E$8:$E$223)</f>
        <v>0</v>
      </c>
      <c r="C1371" s="64">
        <f>_xlfn.XLOOKUP(I1371,'Volume Holds'!$U$8:$U$223,'Volume Holds'!$E$8:$E$223)</f>
        <v>0</v>
      </c>
      <c r="D1371" s="64" t="s">
        <v>587</v>
      </c>
      <c r="E1371" s="64">
        <f t="shared" si="28"/>
        <v>0</v>
      </c>
      <c r="F1371" s="159">
        <v>10084</v>
      </c>
      <c r="I1371" s="64" t="s">
        <v>557</v>
      </c>
      <c r="L1371"/>
    </row>
    <row r="1372" spans="1:12">
      <c r="A1372" s="64" t="s">
        <v>1318</v>
      </c>
      <c r="B1372" s="64">
        <f>_xlfn.XLOOKUP(D1372,'Volume Holds'!$U$8:$U$223,'Volume Holds'!$E$8:$E$223)</f>
        <v>0</v>
      </c>
      <c r="C1372" s="64">
        <f>_xlfn.XLOOKUP(I1372,'Volume Holds'!$U$8:$U$223,'Volume Holds'!$E$8:$E$223)</f>
        <v>0</v>
      </c>
      <c r="D1372" s="64" t="s">
        <v>589</v>
      </c>
      <c r="E1372" s="64">
        <f t="shared" ref="E1372:E1431" si="29">SUM(B1372:C1372)</f>
        <v>0</v>
      </c>
      <c r="F1372" s="159">
        <v>10084</v>
      </c>
      <c r="I1372" s="64" t="s">
        <v>559</v>
      </c>
      <c r="L1372"/>
    </row>
    <row r="1373" spans="1:12">
      <c r="A1373" s="64" t="s">
        <v>1318</v>
      </c>
      <c r="B1373" s="64">
        <f>_xlfn.XLOOKUP(D1373,'Volume Holds'!$U$8:$U$223,'Volume Holds'!$E$8:$E$223)</f>
        <v>0</v>
      </c>
      <c r="C1373" s="64">
        <f>_xlfn.XLOOKUP(I1373,'Volume Holds'!$U$8:$U$223,'Volume Holds'!$E$8:$E$223)</f>
        <v>0</v>
      </c>
      <c r="D1373" s="64" t="s">
        <v>591</v>
      </c>
      <c r="E1373" s="64">
        <f t="shared" si="29"/>
        <v>0</v>
      </c>
      <c r="F1373" s="159">
        <v>10084</v>
      </c>
      <c r="I1373" s="64" t="s">
        <v>559</v>
      </c>
      <c r="L1373"/>
    </row>
    <row r="1374" spans="1:12">
      <c r="A1374" s="64" t="s">
        <v>1318</v>
      </c>
      <c r="B1374" s="64">
        <f>_xlfn.XLOOKUP(D1374,'Volume Holds'!$U$8:$U$223,'Volume Holds'!$E$8:$E$223)</f>
        <v>0</v>
      </c>
      <c r="C1374" s="64">
        <f>_xlfn.XLOOKUP(I1374,'Volume Holds'!$U$8:$U$223,'Volume Holds'!$E$8:$E$223)</f>
        <v>0</v>
      </c>
      <c r="D1374" s="64" t="s">
        <v>593</v>
      </c>
      <c r="E1374" s="64">
        <f t="shared" si="29"/>
        <v>0</v>
      </c>
      <c r="F1374" s="159">
        <v>10084</v>
      </c>
      <c r="I1374" s="64" t="s">
        <v>559</v>
      </c>
      <c r="L1374"/>
    </row>
    <row r="1375" spans="1:12">
      <c r="A1375" s="64" t="s">
        <v>1318</v>
      </c>
      <c r="B1375" s="64">
        <f>_xlfn.XLOOKUP(D1375,'Volume Holds'!$U$8:$U$223,'Volume Holds'!$E$8:$E$223)</f>
        <v>0</v>
      </c>
      <c r="C1375" s="64">
        <f>_xlfn.XLOOKUP(I1375,'Volume Holds'!$U$8:$U$223,'Volume Holds'!$E$8:$E$223)</f>
        <v>0</v>
      </c>
      <c r="D1375" s="64" t="s">
        <v>595</v>
      </c>
      <c r="E1375" s="64">
        <f t="shared" si="29"/>
        <v>0</v>
      </c>
      <c r="F1375" s="159">
        <v>10084</v>
      </c>
      <c r="I1375" s="64" t="s">
        <v>559</v>
      </c>
      <c r="L1375"/>
    </row>
    <row r="1376" spans="1:12">
      <c r="A1376" s="64" t="s">
        <v>1318</v>
      </c>
      <c r="B1376" s="64">
        <f>_xlfn.XLOOKUP(D1376,'Volume Holds'!$U$8:$U$223,'Volume Holds'!$E$8:$E$223)</f>
        <v>0</v>
      </c>
      <c r="C1376" s="64">
        <f>_xlfn.XLOOKUP(I1376,'Volume Holds'!$U$8:$U$223,'Volume Holds'!$E$8:$E$223)</f>
        <v>0</v>
      </c>
      <c r="D1376" s="64" t="s">
        <v>597</v>
      </c>
      <c r="E1376" s="64">
        <f t="shared" si="29"/>
        <v>0</v>
      </c>
      <c r="F1376" s="159">
        <v>10084</v>
      </c>
      <c r="I1376" s="64" t="s">
        <v>561</v>
      </c>
      <c r="L1376"/>
    </row>
    <row r="1377" spans="1:12">
      <c r="A1377" s="64" t="s">
        <v>1318</v>
      </c>
      <c r="B1377" s="64">
        <f>_xlfn.XLOOKUP(D1377,'Volume Holds'!$U$8:$U$223,'Volume Holds'!$E$8:$E$223)</f>
        <v>0</v>
      </c>
      <c r="C1377" s="64">
        <f>_xlfn.XLOOKUP(I1377,'Volume Holds'!$U$8:$U$223,'Volume Holds'!$E$8:$E$223)</f>
        <v>0</v>
      </c>
      <c r="D1377" s="64" t="s">
        <v>599</v>
      </c>
      <c r="E1377" s="64">
        <f t="shared" si="29"/>
        <v>0</v>
      </c>
      <c r="F1377" s="159">
        <v>10084</v>
      </c>
      <c r="I1377" s="64" t="s">
        <v>561</v>
      </c>
      <c r="L1377"/>
    </row>
    <row r="1378" spans="1:12">
      <c r="A1378" s="64" t="s">
        <v>1318</v>
      </c>
      <c r="B1378" s="64">
        <f>_xlfn.XLOOKUP(D1378,'Volume Holds'!$U$8:$U$223,'Volume Holds'!$E$8:$E$223)</f>
        <v>0</v>
      </c>
      <c r="C1378" s="64">
        <f>_xlfn.XLOOKUP(I1378,'Volume Holds'!$U$8:$U$223,'Volume Holds'!$E$8:$E$223)</f>
        <v>0</v>
      </c>
      <c r="D1378" s="64" t="s">
        <v>601</v>
      </c>
      <c r="E1378" s="64">
        <f t="shared" si="29"/>
        <v>0</v>
      </c>
      <c r="F1378" s="159">
        <v>10084</v>
      </c>
      <c r="I1378" s="64" t="s">
        <v>561</v>
      </c>
      <c r="L1378"/>
    </row>
    <row r="1379" spans="1:12">
      <c r="A1379" s="64" t="s">
        <v>1318</v>
      </c>
      <c r="B1379" s="64">
        <f>_xlfn.XLOOKUP(D1379,'Volume Holds'!$U$8:$U$223,'Volume Holds'!$E$8:$E$223)</f>
        <v>0</v>
      </c>
      <c r="C1379" s="64">
        <f>_xlfn.XLOOKUP(I1379,'Volume Holds'!$U$8:$U$223,'Volume Holds'!$E$8:$E$223)</f>
        <v>0</v>
      </c>
      <c r="D1379" s="64" t="s">
        <v>603</v>
      </c>
      <c r="E1379" s="64">
        <f t="shared" si="29"/>
        <v>0</v>
      </c>
      <c r="F1379" s="159">
        <v>10084</v>
      </c>
      <c r="I1379" s="64" t="s">
        <v>561</v>
      </c>
      <c r="L1379"/>
    </row>
    <row r="1380" spans="1:12">
      <c r="A1380" s="64" t="s">
        <v>1318</v>
      </c>
      <c r="B1380" s="64">
        <f>_xlfn.XLOOKUP(D1380,'Volume Holds'!$U$8:$U$223,'Volume Holds'!$E$8:$E$223)</f>
        <v>0</v>
      </c>
      <c r="C1380" s="64">
        <f>_xlfn.XLOOKUP(I1380,'Volume Holds'!$U$8:$U$223,'Volume Holds'!$E$8:$E$223)</f>
        <v>0</v>
      </c>
      <c r="D1380" s="64" t="s">
        <v>605</v>
      </c>
      <c r="E1380" s="64">
        <f t="shared" si="29"/>
        <v>0</v>
      </c>
      <c r="F1380" s="159">
        <v>10084</v>
      </c>
      <c r="I1380" s="64" t="s">
        <v>561</v>
      </c>
      <c r="L1380"/>
    </row>
    <row r="1381" spans="1:12">
      <c r="A1381" s="64" t="s">
        <v>1318</v>
      </c>
      <c r="B1381" s="64">
        <f>_xlfn.XLOOKUP(D1381,'Volume Holds'!$U$8:$U$223,'Volume Holds'!$E$8:$E$223)</f>
        <v>0</v>
      </c>
      <c r="C1381" s="64">
        <f>_xlfn.XLOOKUP(I1381,'Volume Holds'!$U$8:$U$223,'Volume Holds'!$E$8:$E$223)</f>
        <v>0</v>
      </c>
      <c r="D1381" s="64" t="s">
        <v>607</v>
      </c>
      <c r="E1381" s="64">
        <f t="shared" si="29"/>
        <v>0</v>
      </c>
      <c r="F1381" s="159">
        <v>10084</v>
      </c>
      <c r="I1381" s="64" t="s">
        <v>561</v>
      </c>
      <c r="L1381"/>
    </row>
    <row r="1382" spans="1:12">
      <c r="A1382" s="64" t="s">
        <v>1318</v>
      </c>
      <c r="B1382" s="64">
        <f>_xlfn.XLOOKUP(D1382,'Volume Holds'!$U$8:$U$223,'Volume Holds'!$E$8:$E$223)</f>
        <v>0</v>
      </c>
      <c r="C1382" s="64">
        <f>_xlfn.XLOOKUP(I1382,'Volume Holds'!$U$8:$U$223,'Volume Holds'!$E$8:$E$223)</f>
        <v>0</v>
      </c>
      <c r="D1382" s="64" t="s">
        <v>609</v>
      </c>
      <c r="E1382" s="64">
        <f t="shared" si="29"/>
        <v>0</v>
      </c>
      <c r="F1382" s="159">
        <v>10084</v>
      </c>
      <c r="I1382" s="64" t="s">
        <v>561</v>
      </c>
      <c r="L1382"/>
    </row>
    <row r="1383" spans="1:12">
      <c r="A1383" s="64" t="s">
        <v>1318</v>
      </c>
      <c r="B1383" s="64">
        <f>_xlfn.XLOOKUP(D1383,'Volume Holds'!$U$8:$U$223,'Volume Holds'!$E$8:$E$223)</f>
        <v>0</v>
      </c>
      <c r="C1383" s="64">
        <f>_xlfn.XLOOKUP(I1383,'Volume Holds'!$U$8:$U$223,'Volume Holds'!$E$8:$E$223)</f>
        <v>0</v>
      </c>
      <c r="D1383" s="64" t="s">
        <v>611</v>
      </c>
      <c r="E1383" s="64">
        <f t="shared" si="29"/>
        <v>0</v>
      </c>
      <c r="F1383" s="159">
        <v>10084</v>
      </c>
      <c r="I1383" s="64" t="s">
        <v>561</v>
      </c>
      <c r="L1383"/>
    </row>
    <row r="1384" spans="1:12">
      <c r="A1384" s="64" t="s">
        <v>1318</v>
      </c>
      <c r="B1384" s="64">
        <f>_xlfn.XLOOKUP(D1384,'Volume Holds'!$U$8:$U$223,'Volume Holds'!$E$8:$E$223)</f>
        <v>0</v>
      </c>
      <c r="C1384" s="64">
        <f>_xlfn.XLOOKUP(I1384,'Volume Holds'!$U$8:$U$223,'Volume Holds'!$E$8:$E$223)</f>
        <v>0</v>
      </c>
      <c r="D1384" s="64" t="s">
        <v>613</v>
      </c>
      <c r="E1384" s="64">
        <f t="shared" si="29"/>
        <v>0</v>
      </c>
      <c r="F1384" s="159">
        <v>10084</v>
      </c>
      <c r="I1384" s="64" t="s">
        <v>563</v>
      </c>
      <c r="L1384"/>
    </row>
    <row r="1385" spans="1:12">
      <c r="A1385" s="64" t="s">
        <v>1318</v>
      </c>
      <c r="B1385" s="64">
        <f>_xlfn.XLOOKUP(D1385,'Volume Holds'!$U$8:$U$223,'Volume Holds'!$E$8:$E$223)</f>
        <v>0</v>
      </c>
      <c r="C1385" s="64">
        <f>_xlfn.XLOOKUP(I1385,'Volume Holds'!$U$8:$U$223,'Volume Holds'!$E$8:$E$223)</f>
        <v>0</v>
      </c>
      <c r="D1385" s="64" t="s">
        <v>615</v>
      </c>
      <c r="E1385" s="64">
        <f t="shared" si="29"/>
        <v>0</v>
      </c>
      <c r="F1385" s="159">
        <v>10084</v>
      </c>
      <c r="I1385" s="64" t="s">
        <v>563</v>
      </c>
      <c r="L1385"/>
    </row>
    <row r="1386" spans="1:12">
      <c r="A1386" s="64" t="s">
        <v>1318</v>
      </c>
      <c r="B1386" s="64">
        <f>_xlfn.XLOOKUP(D1386,'Volume Holds'!$U$8:$U$223,'Volume Holds'!$E$8:$E$223)</f>
        <v>0</v>
      </c>
      <c r="C1386" s="64">
        <f>_xlfn.XLOOKUP(I1386,'Volume Holds'!$U$8:$U$223,'Volume Holds'!$E$8:$E$223)</f>
        <v>0</v>
      </c>
      <c r="D1386" s="64" t="s">
        <v>617</v>
      </c>
      <c r="E1386" s="64">
        <f t="shared" si="29"/>
        <v>0</v>
      </c>
      <c r="F1386" s="159">
        <v>10084</v>
      </c>
      <c r="I1386" s="64" t="s">
        <v>563</v>
      </c>
      <c r="L1386"/>
    </row>
    <row r="1387" spans="1:12">
      <c r="A1387" s="64" t="s">
        <v>1318</v>
      </c>
      <c r="B1387" s="64">
        <f>_xlfn.XLOOKUP(D1387,'Volume Holds'!$U$8:$U$223,'Volume Holds'!$E$8:$E$223)</f>
        <v>0</v>
      </c>
      <c r="C1387" s="64">
        <f>_xlfn.XLOOKUP(I1387,'Volume Holds'!$U$8:$U$223,'Volume Holds'!$E$8:$E$223)</f>
        <v>0</v>
      </c>
      <c r="D1387" s="64" t="s">
        <v>619</v>
      </c>
      <c r="E1387" s="64">
        <f t="shared" si="29"/>
        <v>0</v>
      </c>
      <c r="F1387" s="159">
        <v>10084</v>
      </c>
      <c r="I1387" s="64" t="s">
        <v>563</v>
      </c>
      <c r="L1387"/>
    </row>
    <row r="1388" spans="1:12">
      <c r="A1388" s="64" t="s">
        <v>1318</v>
      </c>
      <c r="B1388" s="64">
        <f>_xlfn.XLOOKUP(D1388,'Volume Holds'!$U$8:$U$223,'Volume Holds'!$E$8:$E$223)</f>
        <v>0</v>
      </c>
      <c r="C1388" s="64">
        <f>_xlfn.XLOOKUP(I1388,'Volume Holds'!$U$8:$U$223,'Volume Holds'!$E$8:$E$223)</f>
        <v>0</v>
      </c>
      <c r="D1388" s="64" t="s">
        <v>621</v>
      </c>
      <c r="E1388" s="64">
        <f t="shared" si="29"/>
        <v>0</v>
      </c>
      <c r="F1388" s="159">
        <v>10084</v>
      </c>
      <c r="I1388" s="64" t="s">
        <v>563</v>
      </c>
      <c r="L1388"/>
    </row>
    <row r="1389" spans="1:12">
      <c r="A1389" s="64" t="s">
        <v>1318</v>
      </c>
      <c r="B1389" s="64">
        <f>_xlfn.XLOOKUP(D1389,'Volume Holds'!$U$8:$U$223,'Volume Holds'!$E$8:$E$223)</f>
        <v>0</v>
      </c>
      <c r="C1389" s="64">
        <f>_xlfn.XLOOKUP(I1389,'Volume Holds'!$U$8:$U$223,'Volume Holds'!$E$8:$E$223)</f>
        <v>0</v>
      </c>
      <c r="D1389" s="64" t="s">
        <v>623</v>
      </c>
      <c r="E1389" s="64">
        <f t="shared" si="29"/>
        <v>0</v>
      </c>
      <c r="F1389" s="159">
        <v>10084</v>
      </c>
      <c r="I1389" s="64" t="s">
        <v>563</v>
      </c>
      <c r="L1389"/>
    </row>
    <row r="1390" spans="1:12">
      <c r="A1390" s="64" t="s">
        <v>1318</v>
      </c>
      <c r="B1390" s="64">
        <f>_xlfn.XLOOKUP(D1390,'Volume Holds'!$U$8:$U$223,'Volume Holds'!$E$8:$E$223)</f>
        <v>0</v>
      </c>
      <c r="C1390" s="64">
        <f>_xlfn.XLOOKUP(I1390,'Volume Holds'!$U$8:$U$223,'Volume Holds'!$E$8:$E$223)</f>
        <v>0</v>
      </c>
      <c r="D1390" s="64" t="s">
        <v>625</v>
      </c>
      <c r="E1390" s="64">
        <f t="shared" si="29"/>
        <v>0</v>
      </c>
      <c r="F1390" s="159">
        <v>10084</v>
      </c>
      <c r="I1390" s="64" t="s">
        <v>563</v>
      </c>
      <c r="L1390"/>
    </row>
    <row r="1391" spans="1:12">
      <c r="A1391" s="64" t="s">
        <v>1318</v>
      </c>
      <c r="B1391" s="64">
        <f>_xlfn.XLOOKUP(D1391,'Volume Holds'!$U$8:$U$223,'Volume Holds'!$E$8:$E$223)</f>
        <v>0</v>
      </c>
      <c r="C1391" s="64">
        <f>_xlfn.XLOOKUP(I1391,'Volume Holds'!$U$8:$U$223,'Volume Holds'!$E$8:$E$223)</f>
        <v>0</v>
      </c>
      <c r="D1391" s="64" t="s">
        <v>627</v>
      </c>
      <c r="E1391" s="64">
        <f t="shared" si="29"/>
        <v>0</v>
      </c>
      <c r="F1391" s="159">
        <v>10084</v>
      </c>
      <c r="I1391" s="64" t="s">
        <v>563</v>
      </c>
      <c r="L1391"/>
    </row>
    <row r="1392" spans="1:12">
      <c r="A1392" s="64" t="s">
        <v>1318</v>
      </c>
      <c r="B1392" s="64">
        <f>_xlfn.XLOOKUP(D1392,'Volume Holds'!$U$8:$U$223,'Volume Holds'!$E$8:$E$223)</f>
        <v>0</v>
      </c>
      <c r="C1392" s="64">
        <f>_xlfn.XLOOKUP(I1392,'Volume Holds'!$U$8:$U$223,'Volume Holds'!$E$8:$E$223)</f>
        <v>0</v>
      </c>
      <c r="D1392" s="64" t="s">
        <v>629</v>
      </c>
      <c r="E1392" s="64">
        <f t="shared" si="29"/>
        <v>0</v>
      </c>
      <c r="F1392" s="159">
        <v>10084</v>
      </c>
      <c r="L1392"/>
    </row>
    <row r="1393" spans="1:12">
      <c r="A1393" s="64" t="s">
        <v>1318</v>
      </c>
      <c r="B1393" s="64">
        <f>_xlfn.XLOOKUP(D1393,'Volume Holds'!$U$8:$U$223,'Volume Holds'!$E$8:$E$223)</f>
        <v>0</v>
      </c>
      <c r="C1393" s="64">
        <f>_xlfn.XLOOKUP(I1393,'Volume Holds'!$U$8:$U$223,'Volume Holds'!$E$8:$E$223)</f>
        <v>0</v>
      </c>
      <c r="D1393" s="64" t="s">
        <v>631</v>
      </c>
      <c r="E1393" s="64">
        <f t="shared" si="29"/>
        <v>0</v>
      </c>
      <c r="F1393" s="159">
        <v>10084</v>
      </c>
      <c r="I1393" s="64" t="s">
        <v>565</v>
      </c>
      <c r="L1393"/>
    </row>
    <row r="1394" spans="1:12">
      <c r="A1394" s="64" t="s">
        <v>1318</v>
      </c>
      <c r="B1394" s="64">
        <f>_xlfn.XLOOKUP(D1394,'Volume Holds'!$U$8:$U$223,'Volume Holds'!$E$8:$E$223)</f>
        <v>0</v>
      </c>
      <c r="C1394" s="64">
        <f>_xlfn.XLOOKUP(I1394,'Volume Holds'!$U$8:$U$223,'Volume Holds'!$E$8:$E$223)</f>
        <v>0</v>
      </c>
      <c r="D1394" s="64" t="s">
        <v>633</v>
      </c>
      <c r="E1394" s="64">
        <f t="shared" si="29"/>
        <v>0</v>
      </c>
      <c r="F1394" s="159">
        <v>10084</v>
      </c>
      <c r="I1394" s="64" t="s">
        <v>565</v>
      </c>
      <c r="L1394"/>
    </row>
    <row r="1395" spans="1:12">
      <c r="A1395" s="64" t="s">
        <v>1318</v>
      </c>
      <c r="B1395" s="64">
        <f>_xlfn.XLOOKUP(D1395,'Volume Holds'!$U$8:$U$223,'Volume Holds'!$E$8:$E$223)</f>
        <v>0</v>
      </c>
      <c r="C1395" s="64">
        <f>_xlfn.XLOOKUP(I1395,'Volume Holds'!$U$8:$U$223,'Volume Holds'!$E$8:$E$223)</f>
        <v>0</v>
      </c>
      <c r="D1395" s="64" t="s">
        <v>635</v>
      </c>
      <c r="E1395" s="64">
        <f t="shared" si="29"/>
        <v>0</v>
      </c>
      <c r="F1395" s="159">
        <v>10084</v>
      </c>
      <c r="I1395" s="64" t="s">
        <v>565</v>
      </c>
      <c r="L1395"/>
    </row>
    <row r="1396" spans="1:12">
      <c r="A1396" s="64" t="s">
        <v>1318</v>
      </c>
      <c r="B1396" s="64">
        <f>_xlfn.XLOOKUP(D1396,'Volume Holds'!$U$8:$U$223,'Volume Holds'!$E$8:$E$223)</f>
        <v>0</v>
      </c>
      <c r="C1396" s="64">
        <f>_xlfn.XLOOKUP(I1396,'Volume Holds'!$U$8:$U$223,'Volume Holds'!$E$8:$E$223)</f>
        <v>0</v>
      </c>
      <c r="D1396" s="64" t="s">
        <v>637</v>
      </c>
      <c r="E1396" s="64">
        <f t="shared" si="29"/>
        <v>0</v>
      </c>
      <c r="F1396" s="159">
        <v>10084</v>
      </c>
      <c r="I1396" s="64" t="s">
        <v>565</v>
      </c>
      <c r="L1396"/>
    </row>
    <row r="1397" spans="1:12">
      <c r="A1397" s="64" t="s">
        <v>1318</v>
      </c>
      <c r="B1397" s="64">
        <f>_xlfn.XLOOKUP(D1397,'Volume Holds'!$U$8:$U$223,'Volume Holds'!$E$8:$E$223)</f>
        <v>0</v>
      </c>
      <c r="C1397" s="64">
        <f>_xlfn.XLOOKUP(I1397,'Volume Holds'!$U$8:$U$223,'Volume Holds'!$E$8:$E$223)</f>
        <v>0</v>
      </c>
      <c r="D1397" s="64" t="s">
        <v>639</v>
      </c>
      <c r="E1397" s="64">
        <f t="shared" si="29"/>
        <v>0</v>
      </c>
      <c r="F1397" s="159">
        <v>10084</v>
      </c>
      <c r="I1397" s="64" t="s">
        <v>565</v>
      </c>
      <c r="L1397"/>
    </row>
    <row r="1398" spans="1:12">
      <c r="A1398" s="64" t="s">
        <v>1318</v>
      </c>
      <c r="B1398" s="64">
        <f>_xlfn.XLOOKUP(D1398,'Volume Holds'!$U$8:$U$223,'Volume Holds'!$E$8:$E$223)</f>
        <v>0</v>
      </c>
      <c r="C1398" s="64">
        <f>_xlfn.XLOOKUP(I1398,'Volume Holds'!$U$8:$U$223,'Volume Holds'!$E$8:$E$223)</f>
        <v>0</v>
      </c>
      <c r="D1398" s="64" t="s">
        <v>641</v>
      </c>
      <c r="E1398" s="64">
        <f t="shared" si="29"/>
        <v>0</v>
      </c>
      <c r="F1398" s="159">
        <v>10084</v>
      </c>
      <c r="I1398" s="64" t="s">
        <v>565</v>
      </c>
      <c r="L1398"/>
    </row>
    <row r="1399" spans="1:12">
      <c r="A1399" s="64" t="s">
        <v>1318</v>
      </c>
      <c r="B1399" s="64">
        <f>_xlfn.XLOOKUP(D1399,'Volume Holds'!$U$8:$U$223,'Volume Holds'!$E$8:$E$223)</f>
        <v>0</v>
      </c>
      <c r="C1399" s="64">
        <f>_xlfn.XLOOKUP(I1399,'Volume Holds'!$U$8:$U$223,'Volume Holds'!$E$8:$E$223)</f>
        <v>0</v>
      </c>
      <c r="D1399" s="64" t="s">
        <v>643</v>
      </c>
      <c r="E1399" s="64">
        <f t="shared" si="29"/>
        <v>0</v>
      </c>
      <c r="F1399" s="159">
        <v>10084</v>
      </c>
      <c r="I1399" s="64" t="s">
        <v>567</v>
      </c>
      <c r="L1399"/>
    </row>
    <row r="1400" spans="1:12">
      <c r="A1400" s="64" t="s">
        <v>1318</v>
      </c>
      <c r="B1400" s="64">
        <f>_xlfn.XLOOKUP(D1400,'Volume Holds'!$U$8:$U$223,'Volume Holds'!$E$8:$E$223)</f>
        <v>0</v>
      </c>
      <c r="C1400" s="64">
        <f>_xlfn.XLOOKUP(I1400,'Volume Holds'!$U$8:$U$223,'Volume Holds'!$E$8:$E$223)</f>
        <v>0</v>
      </c>
      <c r="D1400" s="64" t="s">
        <v>645</v>
      </c>
      <c r="E1400" s="64">
        <f t="shared" si="29"/>
        <v>0</v>
      </c>
      <c r="F1400" s="159">
        <v>10084</v>
      </c>
      <c r="I1400" s="64" t="s">
        <v>567</v>
      </c>
      <c r="L1400"/>
    </row>
    <row r="1401" spans="1:12">
      <c r="A1401" s="64" t="s">
        <v>1318</v>
      </c>
      <c r="B1401" s="64">
        <f>_xlfn.XLOOKUP(D1401,'Volume Holds'!$U$8:$U$223,'Volume Holds'!$E$8:$E$223)</f>
        <v>0</v>
      </c>
      <c r="C1401" s="64">
        <f>_xlfn.XLOOKUP(I1401,'Volume Holds'!$U$8:$U$223,'Volume Holds'!$E$8:$E$223)</f>
        <v>0</v>
      </c>
      <c r="D1401" s="64" t="s">
        <v>647</v>
      </c>
      <c r="E1401" s="64">
        <f t="shared" si="29"/>
        <v>0</v>
      </c>
      <c r="F1401" s="159">
        <v>10084</v>
      </c>
      <c r="I1401" s="64" t="s">
        <v>567</v>
      </c>
      <c r="L1401"/>
    </row>
    <row r="1402" spans="1:12">
      <c r="A1402" s="64" t="s">
        <v>1318</v>
      </c>
      <c r="B1402" s="64">
        <f>_xlfn.XLOOKUP(D1402,'Volume Holds'!$U$8:$U$223,'Volume Holds'!$E$8:$E$223)</f>
        <v>0</v>
      </c>
      <c r="C1402" s="64">
        <f>_xlfn.XLOOKUP(I1402,'Volume Holds'!$U$8:$U$223,'Volume Holds'!$E$8:$E$223)</f>
        <v>0</v>
      </c>
      <c r="D1402" s="64" t="s">
        <v>649</v>
      </c>
      <c r="E1402" s="64">
        <f t="shared" si="29"/>
        <v>0</v>
      </c>
      <c r="F1402" s="159">
        <v>10084</v>
      </c>
      <c r="I1402" s="64" t="s">
        <v>567</v>
      </c>
      <c r="L1402"/>
    </row>
    <row r="1403" spans="1:12">
      <c r="A1403" s="64" t="s">
        <v>1318</v>
      </c>
      <c r="B1403" s="64">
        <f>_xlfn.XLOOKUP(D1403,'Volume Holds'!$U$8:$U$223,'Volume Holds'!$E$8:$E$223)</f>
        <v>0</v>
      </c>
      <c r="C1403" s="64">
        <f>_xlfn.XLOOKUP(I1403,'Volume Holds'!$U$8:$U$223,'Volume Holds'!$E$8:$E$223)</f>
        <v>0</v>
      </c>
      <c r="D1403" s="64" t="s">
        <v>651</v>
      </c>
      <c r="E1403" s="64">
        <f t="shared" si="29"/>
        <v>0</v>
      </c>
      <c r="F1403" s="159">
        <v>10084</v>
      </c>
      <c r="I1403" s="64" t="s">
        <v>567</v>
      </c>
      <c r="L1403"/>
    </row>
    <row r="1404" spans="1:12">
      <c r="A1404" s="64" t="s">
        <v>1318</v>
      </c>
      <c r="B1404" s="64">
        <f>_xlfn.XLOOKUP(D1404,'Volume Holds'!$U$8:$U$223,'Volume Holds'!$E$8:$E$223)</f>
        <v>0</v>
      </c>
      <c r="C1404" s="64">
        <f>_xlfn.XLOOKUP(I1404,'Volume Holds'!$U$8:$U$223,'Volume Holds'!$E$8:$E$223)</f>
        <v>0</v>
      </c>
      <c r="D1404" s="64" t="s">
        <v>653</v>
      </c>
      <c r="E1404" s="64">
        <f t="shared" si="29"/>
        <v>0</v>
      </c>
      <c r="F1404" s="159">
        <v>10084</v>
      </c>
      <c r="I1404" s="64" t="s">
        <v>567</v>
      </c>
      <c r="L1404"/>
    </row>
    <row r="1405" spans="1:12">
      <c r="A1405" s="64" t="s">
        <v>1318</v>
      </c>
      <c r="B1405" s="64">
        <f>_xlfn.XLOOKUP(D1405,'Volume Holds'!$U$8:$U$223,'Volume Holds'!$E$8:$E$223)</f>
        <v>0</v>
      </c>
      <c r="C1405" s="64">
        <f>_xlfn.XLOOKUP(I1405,'Volume Holds'!$U$8:$U$223,'Volume Holds'!$E$8:$E$223)</f>
        <v>0</v>
      </c>
      <c r="D1405" s="64" t="s">
        <v>655</v>
      </c>
      <c r="E1405" s="64">
        <f t="shared" si="29"/>
        <v>0</v>
      </c>
      <c r="F1405" s="159">
        <v>10084</v>
      </c>
      <c r="I1405" s="64" t="s">
        <v>569</v>
      </c>
      <c r="L1405"/>
    </row>
    <row r="1406" spans="1:12">
      <c r="A1406" s="64" t="s">
        <v>1318</v>
      </c>
      <c r="B1406" s="64">
        <f>_xlfn.XLOOKUP(D1406,'Volume Holds'!$U$8:$U$223,'Volume Holds'!$E$8:$E$223)</f>
        <v>0</v>
      </c>
      <c r="C1406" s="64">
        <f>_xlfn.XLOOKUP(I1406,'Volume Holds'!$U$8:$U$223,'Volume Holds'!$E$8:$E$223)</f>
        <v>0</v>
      </c>
      <c r="D1406" s="64" t="s">
        <v>657</v>
      </c>
      <c r="E1406" s="64">
        <f t="shared" si="29"/>
        <v>0</v>
      </c>
      <c r="F1406" s="159">
        <v>10084</v>
      </c>
      <c r="I1406" s="64" t="s">
        <v>569</v>
      </c>
      <c r="L1406"/>
    </row>
    <row r="1407" spans="1:12">
      <c r="A1407" s="64" t="s">
        <v>1318</v>
      </c>
      <c r="B1407" s="64">
        <f>_xlfn.XLOOKUP(D1407,'Volume Holds'!$U$8:$U$223,'Volume Holds'!$E$8:$E$223)</f>
        <v>0</v>
      </c>
      <c r="C1407" s="64">
        <f>_xlfn.XLOOKUP(I1407,'Volume Holds'!$U$8:$U$223,'Volume Holds'!$E$8:$E$223)</f>
        <v>0</v>
      </c>
      <c r="D1407" s="64" t="s">
        <v>659</v>
      </c>
      <c r="E1407" s="64">
        <f t="shared" si="29"/>
        <v>0</v>
      </c>
      <c r="F1407" s="159">
        <v>10084</v>
      </c>
      <c r="I1407" s="64" t="s">
        <v>569</v>
      </c>
      <c r="L1407"/>
    </row>
    <row r="1408" spans="1:12">
      <c r="A1408" s="64" t="s">
        <v>1318</v>
      </c>
      <c r="B1408" s="64">
        <f>_xlfn.XLOOKUP(D1408,'Volume Holds'!$U$8:$U$223,'Volume Holds'!$E$8:$E$223)</f>
        <v>0</v>
      </c>
      <c r="C1408" s="64">
        <f>_xlfn.XLOOKUP(I1408,'Volume Holds'!$U$8:$U$223,'Volume Holds'!$E$8:$E$223)</f>
        <v>0</v>
      </c>
      <c r="D1408" s="64" t="s">
        <v>661</v>
      </c>
      <c r="E1408" s="64">
        <f t="shared" si="29"/>
        <v>0</v>
      </c>
      <c r="F1408" s="159">
        <v>10084</v>
      </c>
      <c r="I1408" s="64" t="s">
        <v>569</v>
      </c>
      <c r="L1408"/>
    </row>
    <row r="1409" spans="1:12">
      <c r="A1409" s="64" t="s">
        <v>1318</v>
      </c>
      <c r="B1409" s="64">
        <f>_xlfn.XLOOKUP(D1409,'Volume Holds'!$U$8:$U$223,'Volume Holds'!$E$8:$E$223)</f>
        <v>0</v>
      </c>
      <c r="C1409" s="64">
        <f>_xlfn.XLOOKUP(I1409,'Volume Holds'!$U$8:$U$223,'Volume Holds'!$E$8:$E$223)</f>
        <v>0</v>
      </c>
      <c r="D1409" s="64" t="s">
        <v>663</v>
      </c>
      <c r="E1409" s="64">
        <f t="shared" si="29"/>
        <v>0</v>
      </c>
      <c r="F1409" s="159">
        <v>10084</v>
      </c>
      <c r="I1409" s="64" t="s">
        <v>569</v>
      </c>
      <c r="L1409"/>
    </row>
    <row r="1410" spans="1:12">
      <c r="A1410" s="64" t="s">
        <v>1318</v>
      </c>
      <c r="B1410" s="64">
        <f>_xlfn.XLOOKUP(D1410,'Volume Holds'!$U$8:$U$223,'Volume Holds'!$E$8:$E$223)</f>
        <v>0</v>
      </c>
      <c r="C1410" s="64">
        <f>_xlfn.XLOOKUP(I1410,'Volume Holds'!$U$8:$U$223,'Volume Holds'!$E$8:$E$223)</f>
        <v>0</v>
      </c>
      <c r="D1410" s="64" t="s">
        <v>665</v>
      </c>
      <c r="E1410" s="64">
        <f t="shared" si="29"/>
        <v>0</v>
      </c>
      <c r="F1410" s="159">
        <v>10084</v>
      </c>
      <c r="I1410" s="64" t="s">
        <v>569</v>
      </c>
      <c r="L1410"/>
    </row>
    <row r="1411" spans="1:12">
      <c r="A1411" s="64" t="s">
        <v>1318</v>
      </c>
      <c r="B1411" s="64">
        <f>_xlfn.XLOOKUP(D1411,'Volume Holds'!$U$8:$U$223,'Volume Holds'!$E$8:$E$223)</f>
        <v>0</v>
      </c>
      <c r="C1411" s="64">
        <f>_xlfn.XLOOKUP(I1411,'Volume Holds'!$U$8:$U$223,'Volume Holds'!$E$8:$E$223)</f>
        <v>0</v>
      </c>
      <c r="D1411" s="64" t="s">
        <v>667</v>
      </c>
      <c r="E1411" s="64">
        <f t="shared" si="29"/>
        <v>0</v>
      </c>
      <c r="F1411" s="159">
        <v>10084</v>
      </c>
      <c r="I1411" s="64" t="s">
        <v>571</v>
      </c>
      <c r="L1411"/>
    </row>
    <row r="1412" spans="1:12">
      <c r="A1412" s="64" t="s">
        <v>1318</v>
      </c>
      <c r="B1412" s="64">
        <f>_xlfn.XLOOKUP(D1412,'Volume Holds'!$U$8:$U$223,'Volume Holds'!$E$8:$E$223)</f>
        <v>0</v>
      </c>
      <c r="C1412" s="64">
        <f>_xlfn.XLOOKUP(I1412,'Volume Holds'!$U$8:$U$223,'Volume Holds'!$E$8:$E$223)</f>
        <v>0</v>
      </c>
      <c r="D1412" s="64" t="s">
        <v>669</v>
      </c>
      <c r="E1412" s="64">
        <f t="shared" si="29"/>
        <v>0</v>
      </c>
      <c r="F1412" s="159">
        <v>10084</v>
      </c>
      <c r="I1412" s="64" t="s">
        <v>571</v>
      </c>
      <c r="L1412"/>
    </row>
    <row r="1413" spans="1:12">
      <c r="A1413" s="64" t="s">
        <v>1318</v>
      </c>
      <c r="B1413" s="64">
        <f>_xlfn.XLOOKUP(D1413,'Volume Holds'!$U$8:$U$223,'Volume Holds'!$E$8:$E$223)</f>
        <v>0</v>
      </c>
      <c r="C1413" s="64">
        <f>_xlfn.XLOOKUP(I1413,'Volume Holds'!$U$8:$U$223,'Volume Holds'!$E$8:$E$223)</f>
        <v>0</v>
      </c>
      <c r="D1413" s="64" t="s">
        <v>671</v>
      </c>
      <c r="E1413" s="64">
        <f t="shared" si="29"/>
        <v>0</v>
      </c>
      <c r="F1413" s="159">
        <v>10084</v>
      </c>
      <c r="I1413" s="64" t="s">
        <v>571</v>
      </c>
      <c r="L1413"/>
    </row>
    <row r="1414" spans="1:12">
      <c r="A1414" s="64" t="s">
        <v>1318</v>
      </c>
      <c r="B1414" s="64">
        <f>_xlfn.XLOOKUP(D1414,'Volume Holds'!$U$8:$U$223,'Volume Holds'!$E$8:$E$223)</f>
        <v>0</v>
      </c>
      <c r="C1414" s="64">
        <f>_xlfn.XLOOKUP(I1414,'Volume Holds'!$U$8:$U$223,'Volume Holds'!$E$8:$E$223)</f>
        <v>0</v>
      </c>
      <c r="D1414" s="64" t="s">
        <v>673</v>
      </c>
      <c r="E1414" s="64">
        <f t="shared" si="29"/>
        <v>0</v>
      </c>
      <c r="F1414" s="159">
        <v>10084</v>
      </c>
      <c r="I1414" s="64" t="s">
        <v>571</v>
      </c>
      <c r="L1414"/>
    </row>
    <row r="1415" spans="1:12">
      <c r="A1415" s="64" t="s">
        <v>1318</v>
      </c>
      <c r="B1415" s="64">
        <f>_xlfn.XLOOKUP(D1415,'Volume Holds'!$U$8:$U$223,'Volume Holds'!$E$8:$E$223)</f>
        <v>0</v>
      </c>
      <c r="C1415" s="64">
        <f>_xlfn.XLOOKUP(I1415,'Volume Holds'!$U$8:$U$223,'Volume Holds'!$E$8:$E$223)</f>
        <v>0</v>
      </c>
      <c r="D1415" s="64" t="s">
        <v>675</v>
      </c>
      <c r="E1415" s="64">
        <f t="shared" si="29"/>
        <v>0</v>
      </c>
      <c r="F1415" s="159">
        <v>10084</v>
      </c>
      <c r="I1415" s="64" t="s">
        <v>571</v>
      </c>
      <c r="L1415"/>
    </row>
    <row r="1416" spans="1:12">
      <c r="A1416" s="64" t="s">
        <v>1318</v>
      </c>
      <c r="B1416" s="64">
        <f>_xlfn.XLOOKUP(D1416,'Volume Holds'!$U$8:$U$223,'Volume Holds'!$E$8:$E$223)</f>
        <v>0</v>
      </c>
      <c r="C1416" s="64">
        <f>_xlfn.XLOOKUP(I1416,'Volume Holds'!$U$8:$U$223,'Volume Holds'!$E$8:$E$223)</f>
        <v>0</v>
      </c>
      <c r="D1416" s="64" t="s">
        <v>677</v>
      </c>
      <c r="E1416" s="64">
        <f t="shared" si="29"/>
        <v>0</v>
      </c>
      <c r="F1416" s="159">
        <v>10084</v>
      </c>
      <c r="I1416" s="64" t="s">
        <v>571</v>
      </c>
      <c r="L1416"/>
    </row>
    <row r="1417" spans="1:12">
      <c r="A1417" s="64" t="s">
        <v>1318</v>
      </c>
      <c r="B1417" s="64">
        <f>_xlfn.XLOOKUP(D1417,'Volume Holds'!$U$8:$U$223,'Volume Holds'!$E$8:$E$223)</f>
        <v>0</v>
      </c>
      <c r="C1417" s="64">
        <f>_xlfn.XLOOKUP(I1417,'Volume Holds'!$U$8:$U$223,'Volume Holds'!$E$8:$E$223)</f>
        <v>0</v>
      </c>
      <c r="D1417" s="64" t="s">
        <v>679</v>
      </c>
      <c r="E1417" s="64">
        <f t="shared" si="29"/>
        <v>0</v>
      </c>
      <c r="F1417" s="159">
        <v>10084</v>
      </c>
      <c r="I1417" s="64" t="s">
        <v>573</v>
      </c>
      <c r="L1417"/>
    </row>
    <row r="1418" spans="1:12">
      <c r="A1418" s="64" t="s">
        <v>1318</v>
      </c>
      <c r="B1418" s="64">
        <f>_xlfn.XLOOKUP(D1418,'Volume Holds'!$U$8:$U$223,'Volume Holds'!$E$8:$E$223)</f>
        <v>0</v>
      </c>
      <c r="C1418" s="64">
        <f>_xlfn.XLOOKUP(I1418,'Volume Holds'!$U$8:$U$223,'Volume Holds'!$E$8:$E$223)</f>
        <v>0</v>
      </c>
      <c r="D1418" s="64" t="s">
        <v>681</v>
      </c>
      <c r="E1418" s="64">
        <f t="shared" si="29"/>
        <v>0</v>
      </c>
      <c r="F1418" s="159">
        <v>10084</v>
      </c>
      <c r="I1418" s="64" t="s">
        <v>573</v>
      </c>
      <c r="L1418"/>
    </row>
    <row r="1419" spans="1:12">
      <c r="A1419" s="64" t="s">
        <v>1318</v>
      </c>
      <c r="B1419" s="64">
        <f>_xlfn.XLOOKUP(D1419,'Volume Holds'!$U$8:$U$223,'Volume Holds'!$E$8:$E$223)</f>
        <v>0</v>
      </c>
      <c r="C1419" s="64">
        <f>_xlfn.XLOOKUP(I1419,'Volume Holds'!$U$8:$U$223,'Volume Holds'!$E$8:$E$223)</f>
        <v>0</v>
      </c>
      <c r="D1419" s="64" t="s">
        <v>683</v>
      </c>
      <c r="E1419" s="64">
        <f t="shared" si="29"/>
        <v>0</v>
      </c>
      <c r="F1419" s="159">
        <v>10084</v>
      </c>
      <c r="I1419" s="64" t="s">
        <v>573</v>
      </c>
      <c r="L1419"/>
    </row>
    <row r="1420" spans="1:12">
      <c r="A1420" s="64" t="s">
        <v>1318</v>
      </c>
      <c r="B1420" s="64">
        <f>_xlfn.XLOOKUP(D1420,'Volume Holds'!$U$8:$U$223,'Volume Holds'!$E$8:$E$223)</f>
        <v>0</v>
      </c>
      <c r="C1420" s="64">
        <f>_xlfn.XLOOKUP(I1420,'Volume Holds'!$U$8:$U$223,'Volume Holds'!$E$8:$E$223)</f>
        <v>0</v>
      </c>
      <c r="D1420" s="64" t="s">
        <v>685</v>
      </c>
      <c r="E1420" s="64">
        <f t="shared" si="29"/>
        <v>0</v>
      </c>
      <c r="F1420" s="159">
        <v>10084</v>
      </c>
      <c r="I1420" s="64" t="s">
        <v>573</v>
      </c>
      <c r="L1420"/>
    </row>
    <row r="1421" spans="1:12">
      <c r="A1421" s="64" t="s">
        <v>1318</v>
      </c>
      <c r="B1421" s="64">
        <f>_xlfn.XLOOKUP(D1421,'Volume Holds'!$U$8:$U$223,'Volume Holds'!$E$8:$E$223)</f>
        <v>0</v>
      </c>
      <c r="C1421" s="64">
        <f>_xlfn.XLOOKUP(I1421,'Volume Holds'!$U$8:$U$223,'Volume Holds'!$E$8:$E$223)</f>
        <v>0</v>
      </c>
      <c r="D1421" s="64" t="s">
        <v>687</v>
      </c>
      <c r="E1421" s="64">
        <f t="shared" si="29"/>
        <v>0</v>
      </c>
      <c r="F1421" s="159">
        <v>10084</v>
      </c>
      <c r="I1421" s="64" t="s">
        <v>573</v>
      </c>
      <c r="L1421"/>
    </row>
    <row r="1422" spans="1:12">
      <c r="A1422" s="64" t="s">
        <v>1318</v>
      </c>
      <c r="B1422" s="64">
        <f>_xlfn.XLOOKUP(D1422,'Volume Holds'!$U$8:$U$223,'Volume Holds'!$E$8:$E$223)</f>
        <v>0</v>
      </c>
      <c r="C1422" s="64">
        <f>_xlfn.XLOOKUP(I1422,'Volume Holds'!$U$8:$U$223,'Volume Holds'!$E$8:$E$223)</f>
        <v>0</v>
      </c>
      <c r="D1422" s="64" t="s">
        <v>689</v>
      </c>
      <c r="E1422" s="64">
        <f t="shared" si="29"/>
        <v>0</v>
      </c>
      <c r="F1422" s="159">
        <v>10084</v>
      </c>
      <c r="I1422" s="64" t="s">
        <v>573</v>
      </c>
      <c r="L1422"/>
    </row>
    <row r="1423" spans="1:12">
      <c r="A1423" s="64" t="s">
        <v>1318</v>
      </c>
      <c r="B1423" s="64">
        <f>_xlfn.XLOOKUP(D1423,'Volume Holds'!$U$8:$U$223,'Volume Holds'!$E$8:$E$223)</f>
        <v>0</v>
      </c>
      <c r="C1423" s="64">
        <f>_xlfn.XLOOKUP(I1423,'Volume Holds'!$U$8:$U$223,'Volume Holds'!$E$8:$E$223)</f>
        <v>0</v>
      </c>
      <c r="D1423" s="64" t="s">
        <v>691</v>
      </c>
      <c r="E1423" s="64">
        <f t="shared" si="29"/>
        <v>0</v>
      </c>
      <c r="F1423" s="159">
        <v>10084</v>
      </c>
      <c r="I1423" s="64" t="s">
        <v>575</v>
      </c>
      <c r="L1423"/>
    </row>
    <row r="1424" spans="1:12">
      <c r="A1424" s="64" t="s">
        <v>1318</v>
      </c>
      <c r="B1424" s="64">
        <f>_xlfn.XLOOKUP(D1424,'Volume Holds'!$U$8:$U$223,'Volume Holds'!$E$8:$E$223)</f>
        <v>0</v>
      </c>
      <c r="C1424" s="64">
        <f>_xlfn.XLOOKUP(I1424,'Volume Holds'!$U$8:$U$223,'Volume Holds'!$E$8:$E$223)</f>
        <v>0</v>
      </c>
      <c r="D1424" s="64" t="s">
        <v>693</v>
      </c>
      <c r="E1424" s="64">
        <f t="shared" si="29"/>
        <v>0</v>
      </c>
      <c r="F1424" s="159">
        <v>10084</v>
      </c>
      <c r="I1424" s="64" t="s">
        <v>575</v>
      </c>
      <c r="L1424"/>
    </row>
    <row r="1425" spans="1:12">
      <c r="A1425" s="64" t="s">
        <v>1318</v>
      </c>
      <c r="B1425" s="64">
        <f>_xlfn.XLOOKUP(D1425,'Volume Holds'!$U$8:$U$223,'Volume Holds'!$E$8:$E$223)</f>
        <v>0</v>
      </c>
      <c r="C1425" s="64">
        <f>_xlfn.XLOOKUP(I1425,'Volume Holds'!$U$8:$U$223,'Volume Holds'!$E$8:$E$223)</f>
        <v>0</v>
      </c>
      <c r="D1425" s="64" t="s">
        <v>695</v>
      </c>
      <c r="E1425" s="64">
        <f t="shared" si="29"/>
        <v>0</v>
      </c>
      <c r="F1425" s="159">
        <v>10084</v>
      </c>
      <c r="I1425" s="64" t="s">
        <v>575</v>
      </c>
      <c r="L1425"/>
    </row>
    <row r="1426" spans="1:12">
      <c r="A1426" s="64" t="s">
        <v>1318</v>
      </c>
      <c r="B1426" s="64">
        <f>_xlfn.XLOOKUP(D1426,'Volume Holds'!$U$8:$U$223,'Volume Holds'!$E$8:$E$223)</f>
        <v>0</v>
      </c>
      <c r="C1426" s="64">
        <f>_xlfn.XLOOKUP(I1426,'Volume Holds'!$U$8:$U$223,'Volume Holds'!$E$8:$E$223)</f>
        <v>0</v>
      </c>
      <c r="D1426" s="64" t="s">
        <v>697</v>
      </c>
      <c r="E1426" s="64">
        <f t="shared" si="29"/>
        <v>0</v>
      </c>
      <c r="F1426" s="159">
        <v>10084</v>
      </c>
      <c r="I1426" s="64" t="s">
        <v>575</v>
      </c>
      <c r="L1426"/>
    </row>
    <row r="1427" spans="1:12">
      <c r="A1427" s="64" t="s">
        <v>1318</v>
      </c>
      <c r="B1427" s="64">
        <f>_xlfn.XLOOKUP(D1427,'Volume Holds'!$U$8:$U$223,'Volume Holds'!$E$8:$E$223)</f>
        <v>0</v>
      </c>
      <c r="C1427" s="64">
        <f>_xlfn.XLOOKUP(I1427,'Volume Holds'!$U$8:$U$223,'Volume Holds'!$E$8:$E$223)</f>
        <v>0</v>
      </c>
      <c r="D1427" s="64" t="s">
        <v>699</v>
      </c>
      <c r="E1427" s="64">
        <f t="shared" si="29"/>
        <v>0</v>
      </c>
      <c r="F1427" s="159">
        <v>10084</v>
      </c>
      <c r="I1427" s="64" t="s">
        <v>575</v>
      </c>
      <c r="L1427"/>
    </row>
    <row r="1428" spans="1:12">
      <c r="A1428" s="64" t="s">
        <v>1318</v>
      </c>
      <c r="B1428" s="64">
        <f>_xlfn.XLOOKUP(D1428,'Volume Holds'!$U$8:$U$223,'Volume Holds'!$E$8:$E$223)</f>
        <v>0</v>
      </c>
      <c r="C1428" s="64">
        <f>_xlfn.XLOOKUP(I1428,'Volume Holds'!$U$8:$U$223,'Volume Holds'!$E$8:$E$223)</f>
        <v>0</v>
      </c>
      <c r="D1428" s="64" t="s">
        <v>701</v>
      </c>
      <c r="E1428" s="64">
        <f t="shared" si="29"/>
        <v>0</v>
      </c>
      <c r="F1428" s="159">
        <v>10084</v>
      </c>
      <c r="I1428" s="64" t="s">
        <v>575</v>
      </c>
      <c r="L1428"/>
    </row>
    <row r="1429" spans="1:12">
      <c r="A1429" s="64" t="s">
        <v>1318</v>
      </c>
      <c r="B1429" s="64">
        <f>_xlfn.XLOOKUP(D1429,'Volume Holds'!$U$8:$U$223,'Volume Holds'!$E$8:$E$223)</f>
        <v>0</v>
      </c>
      <c r="C1429" s="64">
        <f>_xlfn.XLOOKUP(I1429,'Volume Holds'!$U$8:$U$223,'Volume Holds'!$E$8:$E$223)</f>
        <v>0</v>
      </c>
      <c r="D1429" s="64" t="s">
        <v>703</v>
      </c>
      <c r="E1429" s="64">
        <f t="shared" si="29"/>
        <v>0</v>
      </c>
      <c r="F1429" s="159">
        <v>10084</v>
      </c>
      <c r="I1429" s="64" t="s">
        <v>577</v>
      </c>
      <c r="L1429"/>
    </row>
    <row r="1430" spans="1:12">
      <c r="A1430" s="64" t="s">
        <v>1318</v>
      </c>
      <c r="B1430" s="64">
        <f>_xlfn.XLOOKUP(D1430,'Volume Holds'!$U$8:$U$223,'Volume Holds'!$E$8:$E$223)</f>
        <v>0</v>
      </c>
      <c r="C1430" s="64">
        <f>_xlfn.XLOOKUP(I1430,'Volume Holds'!$U$8:$U$223,'Volume Holds'!$E$8:$E$223)</f>
        <v>0</v>
      </c>
      <c r="D1430" s="64" t="s">
        <v>705</v>
      </c>
      <c r="E1430" s="64">
        <f t="shared" si="29"/>
        <v>0</v>
      </c>
      <c r="F1430" s="159">
        <v>10084</v>
      </c>
      <c r="I1430" s="64" t="s">
        <v>577</v>
      </c>
      <c r="L1430"/>
    </row>
    <row r="1431" spans="1:12">
      <c r="A1431" s="64" t="s">
        <v>1318</v>
      </c>
      <c r="B1431" s="64">
        <f>_xlfn.XLOOKUP(D1431,'Volume Holds'!$U$8:$U$223,'Volume Holds'!$E$8:$E$223)</f>
        <v>0</v>
      </c>
      <c r="C1431" s="64">
        <f>_xlfn.XLOOKUP(I1431,'Volume Holds'!$U$8:$U$223,'Volume Holds'!$E$8:$E$223)</f>
        <v>0</v>
      </c>
      <c r="D1431" s="64" t="s">
        <v>707</v>
      </c>
      <c r="E1431" s="64">
        <f t="shared" si="29"/>
        <v>0</v>
      </c>
      <c r="F1431" s="159">
        <v>10084</v>
      </c>
      <c r="I1431" s="64" t="s">
        <v>577</v>
      </c>
      <c r="L1431"/>
    </row>
    <row r="1432" spans="1:12">
      <c r="A1432" s="64" t="s">
        <v>1318</v>
      </c>
      <c r="B1432" s="64">
        <f>_xlfn.XLOOKUP(D1432,'Volume Holds'!$U$8:$U$223,'Volume Holds'!$E$8:$E$223)</f>
        <v>0</v>
      </c>
      <c r="C1432" s="64">
        <f>_xlfn.XLOOKUP(I1432,'Volume Holds'!$U$8:$U$223,'Volume Holds'!$E$8:$E$223)</f>
        <v>0</v>
      </c>
      <c r="D1432" s="64" t="s">
        <v>709</v>
      </c>
      <c r="E1432" s="64">
        <f t="shared" ref="E1432:E1491" si="30">SUM(B1432:C1432)</f>
        <v>0</v>
      </c>
      <c r="F1432" s="159">
        <v>10084</v>
      </c>
      <c r="I1432" s="64" t="s">
        <v>577</v>
      </c>
      <c r="L1432"/>
    </row>
    <row r="1433" spans="1:12">
      <c r="A1433" s="64" t="s">
        <v>1318</v>
      </c>
      <c r="B1433" s="64">
        <f>_xlfn.XLOOKUP(D1433,'Volume Holds'!$U$8:$U$223,'Volume Holds'!$E$8:$E$223)</f>
        <v>0</v>
      </c>
      <c r="C1433" s="64">
        <f>_xlfn.XLOOKUP(I1433,'Volume Holds'!$U$8:$U$223,'Volume Holds'!$E$8:$E$223)</f>
        <v>0</v>
      </c>
      <c r="D1433" s="64" t="s">
        <v>711</v>
      </c>
      <c r="E1433" s="64">
        <f t="shared" si="30"/>
        <v>0</v>
      </c>
      <c r="F1433" s="159">
        <v>10084</v>
      </c>
      <c r="I1433" s="64" t="s">
        <v>577</v>
      </c>
      <c r="L1433"/>
    </row>
    <row r="1434" spans="1:12">
      <c r="A1434" s="64" t="s">
        <v>1318</v>
      </c>
      <c r="B1434" s="64">
        <f>_xlfn.XLOOKUP(D1434,'Volume Holds'!$U$8:$U$223,'Volume Holds'!$E$8:$E$223)</f>
        <v>0</v>
      </c>
      <c r="C1434" s="64">
        <f>_xlfn.XLOOKUP(I1434,'Volume Holds'!$U$8:$U$223,'Volume Holds'!$E$8:$E$223)</f>
        <v>0</v>
      </c>
      <c r="D1434" s="64" t="s">
        <v>713</v>
      </c>
      <c r="E1434" s="64">
        <f t="shared" si="30"/>
        <v>0</v>
      </c>
      <c r="F1434" s="159">
        <v>10084</v>
      </c>
      <c r="I1434" s="64" t="s">
        <v>577</v>
      </c>
      <c r="L1434"/>
    </row>
    <row r="1435" spans="1:12">
      <c r="A1435" s="64" t="s">
        <v>1318</v>
      </c>
      <c r="B1435" s="64">
        <f>_xlfn.XLOOKUP(D1435,'Volume Holds'!$U$8:$U$223,'Volume Holds'!$E$8:$E$223)</f>
        <v>0</v>
      </c>
      <c r="C1435" s="64">
        <f>_xlfn.XLOOKUP(I1435,'Volume Holds'!$U$8:$U$223,'Volume Holds'!$E$8:$E$223)</f>
        <v>0</v>
      </c>
      <c r="D1435" s="64" t="s">
        <v>715</v>
      </c>
      <c r="E1435" s="64">
        <f t="shared" si="30"/>
        <v>0</v>
      </c>
      <c r="F1435" s="159">
        <v>10084</v>
      </c>
      <c r="I1435" s="64" t="s">
        <v>579</v>
      </c>
      <c r="L1435"/>
    </row>
    <row r="1436" spans="1:12">
      <c r="A1436" s="64" t="s">
        <v>1318</v>
      </c>
      <c r="B1436" s="64">
        <f>_xlfn.XLOOKUP(D1436,'Volume Holds'!$U$8:$U$223,'Volume Holds'!$E$8:$E$223)</f>
        <v>0</v>
      </c>
      <c r="C1436" s="64">
        <f>_xlfn.XLOOKUP(I1436,'Volume Holds'!$U$8:$U$223,'Volume Holds'!$E$8:$E$223)</f>
        <v>0</v>
      </c>
      <c r="D1436" s="64" t="s">
        <v>717</v>
      </c>
      <c r="E1436" s="64">
        <f t="shared" si="30"/>
        <v>0</v>
      </c>
      <c r="F1436" s="159">
        <v>10084</v>
      </c>
      <c r="I1436" s="64" t="s">
        <v>579</v>
      </c>
      <c r="L1436"/>
    </row>
    <row r="1437" spans="1:12">
      <c r="A1437" s="64" t="s">
        <v>1318</v>
      </c>
      <c r="B1437" s="64">
        <f>_xlfn.XLOOKUP(D1437,'Volume Holds'!$U$8:$U$223,'Volume Holds'!$E$8:$E$223)</f>
        <v>0</v>
      </c>
      <c r="C1437" s="64">
        <f>_xlfn.XLOOKUP(I1437,'Volume Holds'!$U$8:$U$223,'Volume Holds'!$E$8:$E$223)</f>
        <v>0</v>
      </c>
      <c r="D1437" s="64" t="s">
        <v>719</v>
      </c>
      <c r="E1437" s="64">
        <f t="shared" si="30"/>
        <v>0</v>
      </c>
      <c r="F1437" s="159">
        <v>10084</v>
      </c>
      <c r="I1437" s="64" t="s">
        <v>579</v>
      </c>
      <c r="L1437"/>
    </row>
    <row r="1438" spans="1:12">
      <c r="A1438" s="64" t="s">
        <v>1318</v>
      </c>
      <c r="B1438" s="64">
        <f>_xlfn.XLOOKUP(D1438,'Volume Holds'!$U$8:$U$223,'Volume Holds'!$E$8:$E$223)</f>
        <v>0</v>
      </c>
      <c r="C1438" s="64">
        <f>_xlfn.XLOOKUP(I1438,'Volume Holds'!$U$8:$U$223,'Volume Holds'!$E$8:$E$223)</f>
        <v>0</v>
      </c>
      <c r="D1438" s="64" t="s">
        <v>721</v>
      </c>
      <c r="E1438" s="64">
        <f t="shared" si="30"/>
        <v>0</v>
      </c>
      <c r="F1438" s="159">
        <v>10084</v>
      </c>
      <c r="I1438" s="64" t="s">
        <v>579</v>
      </c>
      <c r="L1438"/>
    </row>
    <row r="1439" spans="1:12">
      <c r="A1439" s="64" t="s">
        <v>1318</v>
      </c>
      <c r="B1439" s="64">
        <f>_xlfn.XLOOKUP(D1439,'Volume Holds'!$U$8:$U$223,'Volume Holds'!$E$8:$E$223)</f>
        <v>0</v>
      </c>
      <c r="C1439" s="64">
        <f>_xlfn.XLOOKUP(I1439,'Volume Holds'!$U$8:$U$223,'Volume Holds'!$E$8:$E$223)</f>
        <v>0</v>
      </c>
      <c r="D1439" s="64" t="s">
        <v>723</v>
      </c>
      <c r="E1439" s="64">
        <f t="shared" si="30"/>
        <v>0</v>
      </c>
      <c r="F1439" s="159">
        <v>10084</v>
      </c>
      <c r="I1439" s="64" t="s">
        <v>579</v>
      </c>
      <c r="L1439"/>
    </row>
    <row r="1440" spans="1:12">
      <c r="A1440" s="64" t="s">
        <v>1318</v>
      </c>
      <c r="B1440" s="64">
        <f>_xlfn.XLOOKUP(D1440,'Volume Holds'!$U$8:$U$223,'Volume Holds'!$E$8:$E$223)</f>
        <v>0</v>
      </c>
      <c r="C1440" s="64">
        <f>_xlfn.XLOOKUP(I1440,'Volume Holds'!$U$8:$U$223,'Volume Holds'!$E$8:$E$223)</f>
        <v>0</v>
      </c>
      <c r="D1440" s="64" t="s">
        <v>725</v>
      </c>
      <c r="E1440" s="64">
        <f t="shared" si="30"/>
        <v>0</v>
      </c>
      <c r="F1440" s="159">
        <v>10084</v>
      </c>
      <c r="I1440" s="64" t="s">
        <v>579</v>
      </c>
      <c r="L1440"/>
    </row>
    <row r="1441" spans="1:12">
      <c r="A1441" s="64" t="s">
        <v>1318</v>
      </c>
      <c r="B1441" s="64">
        <f>_xlfn.XLOOKUP(D1441,'Volume Holds'!$U$8:$U$223,'Volume Holds'!$E$8:$E$223)</f>
        <v>0</v>
      </c>
      <c r="C1441" s="64">
        <f>_xlfn.XLOOKUP(I1441,'Volume Holds'!$U$8:$U$223,'Volume Holds'!$E$8:$E$223)</f>
        <v>0</v>
      </c>
      <c r="D1441" s="64" t="s">
        <v>727</v>
      </c>
      <c r="E1441" s="64">
        <f t="shared" si="30"/>
        <v>0</v>
      </c>
      <c r="F1441" s="159">
        <v>10084</v>
      </c>
      <c r="I1441" s="64" t="s">
        <v>579</v>
      </c>
      <c r="L1441"/>
    </row>
    <row r="1442" spans="1:12">
      <c r="A1442" s="64" t="s">
        <v>1318</v>
      </c>
      <c r="B1442" s="64">
        <f>_xlfn.XLOOKUP(D1442,'Volume Holds'!$U$8:$U$223,'Volume Holds'!$E$8:$E$223)</f>
        <v>0</v>
      </c>
      <c r="C1442" s="64">
        <f>_xlfn.XLOOKUP(I1442,'Volume Holds'!$U$8:$U$223,'Volume Holds'!$E$8:$E$223)</f>
        <v>0</v>
      </c>
      <c r="D1442" s="64" t="s">
        <v>729</v>
      </c>
      <c r="E1442" s="64">
        <f t="shared" si="30"/>
        <v>0</v>
      </c>
      <c r="F1442" s="159">
        <v>10084</v>
      </c>
      <c r="I1442" s="64" t="s">
        <v>579</v>
      </c>
      <c r="L1442"/>
    </row>
    <row r="1443" spans="1:12">
      <c r="A1443" s="64" t="s">
        <v>1318</v>
      </c>
      <c r="B1443" s="64">
        <f>_xlfn.XLOOKUP(D1443,'Volume Holds'!$U$8:$U$223,'Volume Holds'!$E$8:$E$223)</f>
        <v>0</v>
      </c>
      <c r="C1443" s="64">
        <f>_xlfn.XLOOKUP(I1443,'Volume Holds'!$U$8:$U$223,'Volume Holds'!$E$8:$E$223)</f>
        <v>0</v>
      </c>
      <c r="D1443" s="64" t="s">
        <v>778</v>
      </c>
      <c r="E1443" s="64">
        <f t="shared" si="30"/>
        <v>0</v>
      </c>
      <c r="F1443" s="159">
        <v>10124</v>
      </c>
      <c r="I1443" s="64" t="s">
        <v>764</v>
      </c>
      <c r="L1443"/>
    </row>
    <row r="1444" spans="1:12">
      <c r="A1444" s="64" t="s">
        <v>1318</v>
      </c>
      <c r="B1444" s="64">
        <f>_xlfn.XLOOKUP(D1444,'Volume Holds'!$U$8:$U$223,'Volume Holds'!$E$8:$E$223)</f>
        <v>0</v>
      </c>
      <c r="C1444" s="64">
        <f>_xlfn.XLOOKUP(I1444,'Volume Holds'!$U$8:$U$223,'Volume Holds'!$E$8:$E$223)</f>
        <v>0</v>
      </c>
      <c r="D1444" s="64" t="s">
        <v>779</v>
      </c>
      <c r="E1444" s="64">
        <f t="shared" si="30"/>
        <v>0</v>
      </c>
      <c r="F1444" s="159">
        <v>10124</v>
      </c>
      <c r="I1444" s="64" t="s">
        <v>764</v>
      </c>
      <c r="L1444"/>
    </row>
    <row r="1445" spans="1:12">
      <c r="A1445" s="64" t="s">
        <v>1318</v>
      </c>
      <c r="B1445" s="64">
        <f>_xlfn.XLOOKUP(D1445,'Volume Holds'!$U$8:$U$223,'Volume Holds'!$E$8:$E$223)</f>
        <v>0</v>
      </c>
      <c r="C1445" s="64">
        <f>_xlfn.XLOOKUP(I1445,'Volume Holds'!$U$8:$U$223,'Volume Holds'!$E$8:$E$223)</f>
        <v>0</v>
      </c>
      <c r="D1445" s="64" t="s">
        <v>780</v>
      </c>
      <c r="E1445" s="64">
        <f t="shared" si="30"/>
        <v>0</v>
      </c>
      <c r="F1445" s="159">
        <v>10124</v>
      </c>
      <c r="I1445" s="64" t="s">
        <v>765</v>
      </c>
      <c r="L1445"/>
    </row>
    <row r="1446" spans="1:12">
      <c r="A1446" s="64" t="s">
        <v>1318</v>
      </c>
      <c r="B1446" s="64">
        <f>_xlfn.XLOOKUP(D1446,'Volume Holds'!$U$8:$U$223,'Volume Holds'!$E$8:$E$223)</f>
        <v>0</v>
      </c>
      <c r="C1446" s="64">
        <f>_xlfn.XLOOKUP(I1446,'Volume Holds'!$U$8:$U$223,'Volume Holds'!$E$8:$E$223)</f>
        <v>0</v>
      </c>
      <c r="D1446" s="64" t="s">
        <v>781</v>
      </c>
      <c r="E1446" s="64">
        <f t="shared" si="30"/>
        <v>0</v>
      </c>
      <c r="F1446" s="159">
        <v>10124</v>
      </c>
      <c r="I1446" s="64" t="s">
        <v>765</v>
      </c>
      <c r="L1446"/>
    </row>
    <row r="1447" spans="1:12">
      <c r="A1447" s="64" t="s">
        <v>1318</v>
      </c>
      <c r="B1447" s="64">
        <f>_xlfn.XLOOKUP(D1447,'Volume Holds'!$U$8:$U$223,'Volume Holds'!$E$8:$E$223)</f>
        <v>0</v>
      </c>
      <c r="C1447" s="64">
        <f>_xlfn.XLOOKUP(I1447,'Volume Holds'!$U$8:$U$223,'Volume Holds'!$E$8:$E$223)</f>
        <v>0</v>
      </c>
      <c r="D1447" s="64" t="s">
        <v>782</v>
      </c>
      <c r="E1447" s="64">
        <f t="shared" si="30"/>
        <v>0</v>
      </c>
      <c r="F1447" s="159">
        <v>10124</v>
      </c>
      <c r="I1447" s="64" t="s">
        <v>765</v>
      </c>
      <c r="L1447"/>
    </row>
    <row r="1448" spans="1:12">
      <c r="A1448" s="64" t="s">
        <v>1318</v>
      </c>
      <c r="B1448" s="64">
        <f>_xlfn.XLOOKUP(D1448,'Volume Holds'!$U$8:$U$223,'Volume Holds'!$E$8:$E$223)</f>
        <v>0</v>
      </c>
      <c r="C1448" s="64">
        <f>_xlfn.XLOOKUP(I1448,'Volume Holds'!$U$8:$U$223,'Volume Holds'!$E$8:$E$223)</f>
        <v>0</v>
      </c>
      <c r="D1448" s="64" t="s">
        <v>783</v>
      </c>
      <c r="E1448" s="64">
        <f t="shared" si="30"/>
        <v>0</v>
      </c>
      <c r="F1448" s="159">
        <v>10124</v>
      </c>
      <c r="I1448" s="64" t="s">
        <v>765</v>
      </c>
      <c r="L1448"/>
    </row>
    <row r="1449" spans="1:12">
      <c r="A1449" s="64" t="s">
        <v>1318</v>
      </c>
      <c r="B1449" s="64">
        <f>_xlfn.XLOOKUP(D1449,'Volume Holds'!$U$8:$U$223,'Volume Holds'!$E$8:$E$223)</f>
        <v>0</v>
      </c>
      <c r="C1449" s="64">
        <f>_xlfn.XLOOKUP(I1449,'Volume Holds'!$U$8:$U$223,'Volume Holds'!$E$8:$E$223)</f>
        <v>0</v>
      </c>
      <c r="D1449" s="64" t="s">
        <v>784</v>
      </c>
      <c r="E1449" s="64">
        <f t="shared" si="30"/>
        <v>0</v>
      </c>
      <c r="F1449" s="159">
        <v>10124</v>
      </c>
      <c r="I1449" s="64" t="s">
        <v>766</v>
      </c>
      <c r="L1449"/>
    </row>
    <row r="1450" spans="1:12">
      <c r="A1450" s="64" t="s">
        <v>1318</v>
      </c>
      <c r="B1450" s="64">
        <f>_xlfn.XLOOKUP(D1450,'Volume Holds'!$U$8:$U$223,'Volume Holds'!$E$8:$E$223)</f>
        <v>0</v>
      </c>
      <c r="C1450" s="64">
        <f>_xlfn.XLOOKUP(I1450,'Volume Holds'!$U$8:$U$223,'Volume Holds'!$E$8:$E$223)</f>
        <v>0</v>
      </c>
      <c r="D1450" s="64" t="s">
        <v>785</v>
      </c>
      <c r="E1450" s="64">
        <f t="shared" si="30"/>
        <v>0</v>
      </c>
      <c r="F1450" s="159">
        <v>10124</v>
      </c>
      <c r="I1450" s="64" t="s">
        <v>766</v>
      </c>
      <c r="L1450"/>
    </row>
    <row r="1451" spans="1:12">
      <c r="A1451" s="64" t="s">
        <v>1318</v>
      </c>
      <c r="B1451" s="64">
        <f>_xlfn.XLOOKUP(D1451,'Volume Holds'!$U$8:$U$223,'Volume Holds'!$E$8:$E$223)</f>
        <v>0</v>
      </c>
      <c r="C1451" s="64">
        <f>_xlfn.XLOOKUP(I1451,'Volume Holds'!$U$8:$U$223,'Volume Holds'!$E$8:$E$223)</f>
        <v>0</v>
      </c>
      <c r="D1451" s="64" t="s">
        <v>786</v>
      </c>
      <c r="E1451" s="64">
        <f t="shared" si="30"/>
        <v>0</v>
      </c>
      <c r="F1451" s="159">
        <v>10124</v>
      </c>
      <c r="I1451" s="64" t="s">
        <v>766</v>
      </c>
      <c r="L1451"/>
    </row>
    <row r="1452" spans="1:12">
      <c r="A1452" s="64" t="s">
        <v>1318</v>
      </c>
      <c r="B1452" s="64">
        <f>_xlfn.XLOOKUP(D1452,'Volume Holds'!$U$8:$U$223,'Volume Holds'!$E$8:$E$223)</f>
        <v>0</v>
      </c>
      <c r="C1452" s="64">
        <f>_xlfn.XLOOKUP(I1452,'Volume Holds'!$U$8:$U$223,'Volume Holds'!$E$8:$E$223)</f>
        <v>0</v>
      </c>
      <c r="D1452" s="64" t="s">
        <v>787</v>
      </c>
      <c r="E1452" s="64">
        <f t="shared" si="30"/>
        <v>0</v>
      </c>
      <c r="F1452" s="159">
        <v>10124</v>
      </c>
      <c r="I1452" s="64" t="s">
        <v>766</v>
      </c>
      <c r="L1452"/>
    </row>
    <row r="1453" spans="1:12">
      <c r="A1453" s="64" t="s">
        <v>1318</v>
      </c>
      <c r="B1453" s="64">
        <f>_xlfn.XLOOKUP(D1453,'Volume Holds'!$U$8:$U$223,'Volume Holds'!$E$8:$E$223)</f>
        <v>0</v>
      </c>
      <c r="C1453" s="64">
        <f>_xlfn.XLOOKUP(I1453,'Volume Holds'!$U$8:$U$223,'Volume Holds'!$E$8:$E$223)</f>
        <v>0</v>
      </c>
      <c r="D1453" s="64" t="s">
        <v>788</v>
      </c>
      <c r="E1453" s="64">
        <f t="shared" si="30"/>
        <v>0</v>
      </c>
      <c r="F1453" s="159">
        <v>10124</v>
      </c>
      <c r="I1453" s="64" t="s">
        <v>766</v>
      </c>
      <c r="L1453"/>
    </row>
    <row r="1454" spans="1:12">
      <c r="A1454" s="64" t="s">
        <v>1318</v>
      </c>
      <c r="B1454" s="64">
        <f>_xlfn.XLOOKUP(D1454,'Volume Holds'!$U$8:$U$223,'Volume Holds'!$E$8:$E$223)</f>
        <v>0</v>
      </c>
      <c r="C1454" s="64">
        <f>_xlfn.XLOOKUP(I1454,'Volume Holds'!$U$8:$U$223,'Volume Holds'!$E$8:$E$223)</f>
        <v>0</v>
      </c>
      <c r="D1454" s="64" t="s">
        <v>789</v>
      </c>
      <c r="E1454" s="64">
        <f t="shared" si="30"/>
        <v>0</v>
      </c>
      <c r="F1454" s="159">
        <v>10124</v>
      </c>
      <c r="I1454" s="64" t="s">
        <v>766</v>
      </c>
      <c r="L1454"/>
    </row>
    <row r="1455" spans="1:12">
      <c r="A1455" s="64" t="s">
        <v>1318</v>
      </c>
      <c r="B1455" s="64">
        <f>_xlfn.XLOOKUP(D1455,'Volume Holds'!$U$8:$U$223,'Volume Holds'!$E$8:$E$223)</f>
        <v>0</v>
      </c>
      <c r="C1455" s="64">
        <f>_xlfn.XLOOKUP(I1455,'Volume Holds'!$U$8:$U$223,'Volume Holds'!$E$8:$E$223)</f>
        <v>0</v>
      </c>
      <c r="D1455" s="64" t="s">
        <v>790</v>
      </c>
      <c r="E1455" s="64">
        <f t="shared" si="30"/>
        <v>0</v>
      </c>
      <c r="F1455" s="159">
        <v>10124</v>
      </c>
      <c r="I1455" s="64" t="s">
        <v>766</v>
      </c>
      <c r="L1455"/>
    </row>
    <row r="1456" spans="1:12">
      <c r="A1456" s="64" t="s">
        <v>1318</v>
      </c>
      <c r="B1456" s="64">
        <f>_xlfn.XLOOKUP(D1456,'Volume Holds'!$U$8:$U$223,'Volume Holds'!$E$8:$E$223)</f>
        <v>0</v>
      </c>
      <c r="C1456" s="64">
        <f>_xlfn.XLOOKUP(I1456,'Volume Holds'!$U$8:$U$223,'Volume Holds'!$E$8:$E$223)</f>
        <v>0</v>
      </c>
      <c r="D1456" s="64" t="s">
        <v>791</v>
      </c>
      <c r="E1456" s="64">
        <f t="shared" si="30"/>
        <v>0</v>
      </c>
      <c r="F1456" s="159">
        <v>10124</v>
      </c>
      <c r="I1456" s="64" t="s">
        <v>766</v>
      </c>
      <c r="L1456"/>
    </row>
    <row r="1457" spans="1:12">
      <c r="A1457" s="64" t="s">
        <v>1318</v>
      </c>
      <c r="B1457" s="64">
        <f>_xlfn.XLOOKUP(D1457,'Volume Holds'!$U$8:$U$223,'Volume Holds'!$E$8:$E$223)</f>
        <v>0</v>
      </c>
      <c r="C1457" s="64">
        <f>_xlfn.XLOOKUP(I1457,'Volume Holds'!$U$8:$U$223,'Volume Holds'!$E$8:$E$223)</f>
        <v>0</v>
      </c>
      <c r="D1457" s="64" t="s">
        <v>792</v>
      </c>
      <c r="E1457" s="64">
        <f t="shared" si="30"/>
        <v>0</v>
      </c>
      <c r="F1457" s="159">
        <v>10124</v>
      </c>
      <c r="I1457" s="64" t="s">
        <v>767</v>
      </c>
      <c r="L1457"/>
    </row>
    <row r="1458" spans="1:12">
      <c r="A1458" s="64" t="s">
        <v>1318</v>
      </c>
      <c r="B1458" s="64">
        <f>_xlfn.XLOOKUP(D1458,'Volume Holds'!$U$8:$U$223,'Volume Holds'!$E$8:$E$223)</f>
        <v>0</v>
      </c>
      <c r="C1458" s="64">
        <f>_xlfn.XLOOKUP(I1458,'Volume Holds'!$U$8:$U$223,'Volume Holds'!$E$8:$E$223)</f>
        <v>0</v>
      </c>
      <c r="D1458" s="64" t="s">
        <v>793</v>
      </c>
      <c r="E1458" s="64">
        <f t="shared" si="30"/>
        <v>0</v>
      </c>
      <c r="F1458" s="159">
        <v>10124</v>
      </c>
      <c r="I1458" s="64" t="s">
        <v>767</v>
      </c>
      <c r="L1458"/>
    </row>
    <row r="1459" spans="1:12">
      <c r="A1459" s="64" t="s">
        <v>1318</v>
      </c>
      <c r="B1459" s="64">
        <f>_xlfn.XLOOKUP(D1459,'Volume Holds'!$U$8:$U$223,'Volume Holds'!$E$8:$E$223)</f>
        <v>0</v>
      </c>
      <c r="C1459" s="64">
        <f>_xlfn.XLOOKUP(I1459,'Volume Holds'!$U$8:$U$223,'Volume Holds'!$E$8:$E$223)</f>
        <v>0</v>
      </c>
      <c r="D1459" s="64" t="s">
        <v>794</v>
      </c>
      <c r="E1459" s="64">
        <f t="shared" si="30"/>
        <v>0</v>
      </c>
      <c r="F1459" s="159">
        <v>10124</v>
      </c>
      <c r="I1459" s="64" t="s">
        <v>767</v>
      </c>
      <c r="L1459"/>
    </row>
    <row r="1460" spans="1:12">
      <c r="A1460" s="64" t="s">
        <v>1318</v>
      </c>
      <c r="B1460" s="64">
        <f>_xlfn.XLOOKUP(D1460,'Volume Holds'!$U$8:$U$223,'Volume Holds'!$E$8:$E$223)</f>
        <v>0</v>
      </c>
      <c r="C1460" s="64">
        <f>_xlfn.XLOOKUP(I1460,'Volume Holds'!$U$8:$U$223,'Volume Holds'!$E$8:$E$223)</f>
        <v>0</v>
      </c>
      <c r="D1460" s="64" t="s">
        <v>795</v>
      </c>
      <c r="E1460" s="64">
        <f t="shared" si="30"/>
        <v>0</v>
      </c>
      <c r="F1460" s="159">
        <v>10124</v>
      </c>
      <c r="I1460" s="64" t="s">
        <v>767</v>
      </c>
      <c r="L1460"/>
    </row>
    <row r="1461" spans="1:12">
      <c r="A1461" s="64" t="s">
        <v>1318</v>
      </c>
      <c r="B1461" s="64">
        <f>_xlfn.XLOOKUP(D1461,'Volume Holds'!$U$8:$U$223,'Volume Holds'!$E$8:$E$223)</f>
        <v>0</v>
      </c>
      <c r="C1461" s="64">
        <f>_xlfn.XLOOKUP(I1461,'Volume Holds'!$U$8:$U$223,'Volume Holds'!$E$8:$E$223)</f>
        <v>0</v>
      </c>
      <c r="D1461" s="64" t="s">
        <v>796</v>
      </c>
      <c r="E1461" s="64">
        <f t="shared" si="30"/>
        <v>0</v>
      </c>
      <c r="F1461" s="159">
        <v>10124</v>
      </c>
      <c r="I1461" s="64" t="s">
        <v>767</v>
      </c>
      <c r="L1461"/>
    </row>
    <row r="1462" spans="1:12">
      <c r="A1462" s="64" t="s">
        <v>1318</v>
      </c>
      <c r="B1462" s="64">
        <f>_xlfn.XLOOKUP(D1462,'Volume Holds'!$U$8:$U$223,'Volume Holds'!$E$8:$E$223)</f>
        <v>0</v>
      </c>
      <c r="C1462" s="64">
        <f>_xlfn.XLOOKUP(I1462,'Volume Holds'!$U$8:$U$223,'Volume Holds'!$E$8:$E$223)</f>
        <v>0</v>
      </c>
      <c r="D1462" s="64" t="s">
        <v>797</v>
      </c>
      <c r="E1462" s="64">
        <f t="shared" si="30"/>
        <v>0</v>
      </c>
      <c r="F1462" s="159">
        <v>10124</v>
      </c>
      <c r="I1462" s="64" t="s">
        <v>767</v>
      </c>
      <c r="L1462"/>
    </row>
    <row r="1463" spans="1:12">
      <c r="A1463" s="64" t="s">
        <v>1318</v>
      </c>
      <c r="B1463" s="64">
        <f>_xlfn.XLOOKUP(D1463,'Volume Holds'!$U$8:$U$223,'Volume Holds'!$E$8:$E$223)</f>
        <v>0</v>
      </c>
      <c r="C1463" s="64">
        <f>_xlfn.XLOOKUP(I1463,'Volume Holds'!$U$8:$U$223,'Volume Holds'!$E$8:$E$223)</f>
        <v>0</v>
      </c>
      <c r="D1463" s="64" t="s">
        <v>798</v>
      </c>
      <c r="E1463" s="64">
        <f t="shared" si="30"/>
        <v>0</v>
      </c>
      <c r="F1463" s="159">
        <v>10124</v>
      </c>
      <c r="I1463" s="64" t="s">
        <v>767</v>
      </c>
      <c r="L1463"/>
    </row>
    <row r="1464" spans="1:12">
      <c r="A1464" s="64" t="s">
        <v>1318</v>
      </c>
      <c r="B1464" s="64">
        <f>_xlfn.XLOOKUP(D1464,'Volume Holds'!$U$8:$U$223,'Volume Holds'!$E$8:$E$223)</f>
        <v>0</v>
      </c>
      <c r="C1464" s="64">
        <f>_xlfn.XLOOKUP(I1464,'Volume Holds'!$U$8:$U$223,'Volume Holds'!$E$8:$E$223)</f>
        <v>0</v>
      </c>
      <c r="D1464" s="64" t="s">
        <v>799</v>
      </c>
      <c r="E1464" s="64">
        <f t="shared" si="30"/>
        <v>0</v>
      </c>
      <c r="F1464" s="159">
        <v>10124</v>
      </c>
      <c r="I1464" s="64" t="s">
        <v>767</v>
      </c>
      <c r="L1464"/>
    </row>
    <row r="1465" spans="1:12">
      <c r="A1465" s="64" t="s">
        <v>1318</v>
      </c>
      <c r="B1465" s="64">
        <f>_xlfn.XLOOKUP(D1465,'Volume Holds'!$U$8:$U$223,'Volume Holds'!$E$8:$E$223)</f>
        <v>0</v>
      </c>
      <c r="C1465" s="64">
        <f>_xlfn.XLOOKUP(I1465,'Volume Holds'!$U$8:$U$223,'Volume Holds'!$E$8:$E$223)</f>
        <v>0</v>
      </c>
      <c r="D1465" s="64" t="s">
        <v>800</v>
      </c>
      <c r="E1465" s="64">
        <f t="shared" si="30"/>
        <v>0</v>
      </c>
      <c r="F1465" s="159">
        <v>10084</v>
      </c>
      <c r="L1465"/>
    </row>
    <row r="1466" spans="1:12">
      <c r="A1466" s="64" t="s">
        <v>1318</v>
      </c>
      <c r="B1466" s="64">
        <f>_xlfn.XLOOKUP(D1466,'Volume Holds'!$U$8:$U$223,'Volume Holds'!$E$8:$E$223)</f>
        <v>0</v>
      </c>
      <c r="C1466" s="64">
        <f>_xlfn.XLOOKUP(I1466,'Volume Holds'!$U$8:$U$223,'Volume Holds'!$E$8:$E$223)</f>
        <v>0</v>
      </c>
      <c r="D1466" s="64" t="s">
        <v>801</v>
      </c>
      <c r="E1466" s="64">
        <f t="shared" si="30"/>
        <v>0</v>
      </c>
      <c r="F1466" s="159">
        <v>10124</v>
      </c>
      <c r="I1466" s="64" t="s">
        <v>768</v>
      </c>
      <c r="L1466"/>
    </row>
    <row r="1467" spans="1:12">
      <c r="A1467" s="64" t="s">
        <v>1318</v>
      </c>
      <c r="B1467" s="64">
        <f>_xlfn.XLOOKUP(D1467,'Volume Holds'!$U$8:$U$223,'Volume Holds'!$E$8:$E$223)</f>
        <v>0</v>
      </c>
      <c r="C1467" s="64">
        <f>_xlfn.XLOOKUP(I1467,'Volume Holds'!$U$8:$U$223,'Volume Holds'!$E$8:$E$223)</f>
        <v>0</v>
      </c>
      <c r="D1467" s="64" t="s">
        <v>802</v>
      </c>
      <c r="E1467" s="64">
        <f t="shared" si="30"/>
        <v>0</v>
      </c>
      <c r="F1467" s="159">
        <v>10124</v>
      </c>
      <c r="I1467" s="64" t="s">
        <v>768</v>
      </c>
      <c r="L1467"/>
    </row>
    <row r="1468" spans="1:12">
      <c r="A1468" s="64" t="s">
        <v>1318</v>
      </c>
      <c r="B1468" s="64">
        <f>_xlfn.XLOOKUP(D1468,'Volume Holds'!$U$8:$U$223,'Volume Holds'!$E$8:$E$223)</f>
        <v>0</v>
      </c>
      <c r="C1468" s="64">
        <f>_xlfn.XLOOKUP(I1468,'Volume Holds'!$U$8:$U$223,'Volume Holds'!$E$8:$E$223)</f>
        <v>0</v>
      </c>
      <c r="D1468" s="64" t="s">
        <v>803</v>
      </c>
      <c r="E1468" s="64">
        <f t="shared" si="30"/>
        <v>0</v>
      </c>
      <c r="F1468" s="159">
        <v>10124</v>
      </c>
      <c r="I1468" s="64" t="s">
        <v>768</v>
      </c>
      <c r="L1468"/>
    </row>
    <row r="1469" spans="1:12">
      <c r="A1469" s="64" t="s">
        <v>1318</v>
      </c>
      <c r="B1469" s="64">
        <f>_xlfn.XLOOKUP(D1469,'Volume Holds'!$U$8:$U$223,'Volume Holds'!$E$8:$E$223)</f>
        <v>0</v>
      </c>
      <c r="C1469" s="64">
        <f>_xlfn.XLOOKUP(I1469,'Volume Holds'!$U$8:$U$223,'Volume Holds'!$E$8:$E$223)</f>
        <v>0</v>
      </c>
      <c r="D1469" s="64" t="s">
        <v>804</v>
      </c>
      <c r="E1469" s="64">
        <f t="shared" si="30"/>
        <v>0</v>
      </c>
      <c r="F1469" s="159">
        <v>10124</v>
      </c>
      <c r="I1469" s="64" t="s">
        <v>768</v>
      </c>
      <c r="L1469"/>
    </row>
    <row r="1470" spans="1:12">
      <c r="A1470" s="64" t="s">
        <v>1318</v>
      </c>
      <c r="B1470" s="64">
        <f>_xlfn.XLOOKUP(D1470,'Volume Holds'!$U$8:$U$223,'Volume Holds'!$E$8:$E$223)</f>
        <v>0</v>
      </c>
      <c r="C1470" s="64">
        <f>_xlfn.XLOOKUP(I1470,'Volume Holds'!$U$8:$U$223,'Volume Holds'!$E$8:$E$223)</f>
        <v>0</v>
      </c>
      <c r="D1470" s="64" t="s">
        <v>805</v>
      </c>
      <c r="E1470" s="64">
        <f t="shared" si="30"/>
        <v>0</v>
      </c>
      <c r="F1470" s="159">
        <v>10124</v>
      </c>
      <c r="I1470" s="64" t="s">
        <v>768</v>
      </c>
      <c r="L1470"/>
    </row>
    <row r="1471" spans="1:12">
      <c r="A1471" s="64" t="s">
        <v>1318</v>
      </c>
      <c r="B1471" s="64">
        <f>_xlfn.XLOOKUP(D1471,'Volume Holds'!$U$8:$U$223,'Volume Holds'!$E$8:$E$223)</f>
        <v>0</v>
      </c>
      <c r="C1471" s="64">
        <f>_xlfn.XLOOKUP(I1471,'Volume Holds'!$U$8:$U$223,'Volume Holds'!$E$8:$E$223)</f>
        <v>0</v>
      </c>
      <c r="D1471" s="64" t="s">
        <v>806</v>
      </c>
      <c r="E1471" s="64">
        <f t="shared" si="30"/>
        <v>0</v>
      </c>
      <c r="F1471" s="159">
        <v>10124</v>
      </c>
      <c r="I1471" s="64" t="s">
        <v>768</v>
      </c>
      <c r="L1471"/>
    </row>
    <row r="1472" spans="1:12">
      <c r="A1472" s="64" t="s">
        <v>1318</v>
      </c>
      <c r="B1472" s="64">
        <f>_xlfn.XLOOKUP(D1472,'Volume Holds'!$U$8:$U$223,'Volume Holds'!$E$8:$E$223)</f>
        <v>0</v>
      </c>
      <c r="C1472" s="64">
        <f>_xlfn.XLOOKUP(I1472,'Volume Holds'!$U$8:$U$223,'Volume Holds'!$E$8:$E$223)</f>
        <v>0</v>
      </c>
      <c r="D1472" s="64" t="s">
        <v>807</v>
      </c>
      <c r="E1472" s="64">
        <f t="shared" si="30"/>
        <v>0</v>
      </c>
      <c r="F1472" s="159">
        <v>10124</v>
      </c>
      <c r="I1472" s="64" t="s">
        <v>769</v>
      </c>
      <c r="L1472"/>
    </row>
    <row r="1473" spans="1:12">
      <c r="A1473" s="64" t="s">
        <v>1318</v>
      </c>
      <c r="B1473" s="64">
        <f>_xlfn.XLOOKUP(D1473,'Volume Holds'!$U$8:$U$223,'Volume Holds'!$E$8:$E$223)</f>
        <v>0</v>
      </c>
      <c r="C1473" s="64">
        <f>_xlfn.XLOOKUP(I1473,'Volume Holds'!$U$8:$U$223,'Volume Holds'!$E$8:$E$223)</f>
        <v>0</v>
      </c>
      <c r="D1473" s="64" t="s">
        <v>808</v>
      </c>
      <c r="E1473" s="64">
        <f t="shared" si="30"/>
        <v>0</v>
      </c>
      <c r="F1473" s="159">
        <v>10124</v>
      </c>
      <c r="I1473" s="64" t="s">
        <v>769</v>
      </c>
      <c r="L1473"/>
    </row>
    <row r="1474" spans="1:12">
      <c r="A1474" s="64" t="s">
        <v>1318</v>
      </c>
      <c r="B1474" s="64">
        <f>_xlfn.XLOOKUP(D1474,'Volume Holds'!$U$8:$U$223,'Volume Holds'!$E$8:$E$223)</f>
        <v>0</v>
      </c>
      <c r="C1474" s="64">
        <f>_xlfn.XLOOKUP(I1474,'Volume Holds'!$U$8:$U$223,'Volume Holds'!$E$8:$E$223)</f>
        <v>0</v>
      </c>
      <c r="D1474" s="64" t="s">
        <v>809</v>
      </c>
      <c r="E1474" s="64">
        <f t="shared" si="30"/>
        <v>0</v>
      </c>
      <c r="F1474" s="159">
        <v>10124</v>
      </c>
      <c r="I1474" s="64" t="s">
        <v>769</v>
      </c>
      <c r="L1474"/>
    </row>
    <row r="1475" spans="1:12">
      <c r="A1475" s="64" t="s">
        <v>1318</v>
      </c>
      <c r="B1475" s="64">
        <f>_xlfn.XLOOKUP(D1475,'Volume Holds'!$U$8:$U$223,'Volume Holds'!$E$8:$E$223)</f>
        <v>0</v>
      </c>
      <c r="C1475" s="64">
        <f>_xlfn.XLOOKUP(I1475,'Volume Holds'!$U$8:$U$223,'Volume Holds'!$E$8:$E$223)</f>
        <v>0</v>
      </c>
      <c r="D1475" s="64" t="s">
        <v>810</v>
      </c>
      <c r="E1475" s="64">
        <f t="shared" si="30"/>
        <v>0</v>
      </c>
      <c r="F1475" s="159">
        <v>10124</v>
      </c>
      <c r="I1475" s="64" t="s">
        <v>769</v>
      </c>
      <c r="L1475"/>
    </row>
    <row r="1476" spans="1:12">
      <c r="A1476" s="64" t="s">
        <v>1318</v>
      </c>
      <c r="B1476" s="64">
        <f>_xlfn.XLOOKUP(D1476,'Volume Holds'!$U$8:$U$223,'Volume Holds'!$E$8:$E$223)</f>
        <v>0</v>
      </c>
      <c r="C1476" s="64">
        <f>_xlfn.XLOOKUP(I1476,'Volume Holds'!$U$8:$U$223,'Volume Holds'!$E$8:$E$223)</f>
        <v>0</v>
      </c>
      <c r="D1476" s="64" t="s">
        <v>811</v>
      </c>
      <c r="E1476" s="64">
        <f t="shared" si="30"/>
        <v>0</v>
      </c>
      <c r="F1476" s="159">
        <v>10124</v>
      </c>
      <c r="I1476" s="64" t="s">
        <v>769</v>
      </c>
      <c r="L1476"/>
    </row>
    <row r="1477" spans="1:12">
      <c r="A1477" s="64" t="s">
        <v>1318</v>
      </c>
      <c r="B1477" s="64">
        <f>_xlfn.XLOOKUP(D1477,'Volume Holds'!$U$8:$U$223,'Volume Holds'!$E$8:$E$223)</f>
        <v>0</v>
      </c>
      <c r="C1477" s="64">
        <f>_xlfn.XLOOKUP(I1477,'Volume Holds'!$U$8:$U$223,'Volume Holds'!$E$8:$E$223)</f>
        <v>0</v>
      </c>
      <c r="D1477" s="64" t="s">
        <v>812</v>
      </c>
      <c r="E1477" s="64">
        <f t="shared" si="30"/>
        <v>0</v>
      </c>
      <c r="F1477" s="159">
        <v>10124</v>
      </c>
      <c r="I1477" s="64" t="s">
        <v>769</v>
      </c>
      <c r="L1477"/>
    </row>
    <row r="1478" spans="1:12">
      <c r="A1478" s="64" t="s">
        <v>1318</v>
      </c>
      <c r="B1478" s="64">
        <f>_xlfn.XLOOKUP(D1478,'Volume Holds'!$U$8:$U$223,'Volume Holds'!$E$8:$E$223)</f>
        <v>0</v>
      </c>
      <c r="C1478" s="64">
        <f>_xlfn.XLOOKUP(I1478,'Volume Holds'!$U$8:$U$223,'Volume Holds'!$E$8:$E$223)</f>
        <v>0</v>
      </c>
      <c r="D1478" s="64" t="s">
        <v>813</v>
      </c>
      <c r="E1478" s="64">
        <f t="shared" si="30"/>
        <v>0</v>
      </c>
      <c r="F1478" s="159">
        <v>10124</v>
      </c>
      <c r="I1478" s="64" t="s">
        <v>770</v>
      </c>
      <c r="L1478"/>
    </row>
    <row r="1479" spans="1:12">
      <c r="A1479" s="64" t="s">
        <v>1318</v>
      </c>
      <c r="B1479" s="64">
        <f>_xlfn.XLOOKUP(D1479,'Volume Holds'!$U$8:$U$223,'Volume Holds'!$E$8:$E$223)</f>
        <v>0</v>
      </c>
      <c r="C1479" s="64">
        <f>_xlfn.XLOOKUP(I1479,'Volume Holds'!$U$8:$U$223,'Volume Holds'!$E$8:$E$223)</f>
        <v>0</v>
      </c>
      <c r="D1479" s="64" t="s">
        <v>814</v>
      </c>
      <c r="E1479" s="64">
        <f t="shared" si="30"/>
        <v>0</v>
      </c>
      <c r="F1479" s="159">
        <v>10124</v>
      </c>
      <c r="I1479" s="64" t="s">
        <v>770</v>
      </c>
      <c r="L1479"/>
    </row>
    <row r="1480" spans="1:12">
      <c r="A1480" s="64" t="s">
        <v>1318</v>
      </c>
      <c r="B1480" s="64">
        <f>_xlfn.XLOOKUP(D1480,'Volume Holds'!$U$8:$U$223,'Volume Holds'!$E$8:$E$223)</f>
        <v>0</v>
      </c>
      <c r="C1480" s="64">
        <f>_xlfn.XLOOKUP(I1480,'Volume Holds'!$U$8:$U$223,'Volume Holds'!$E$8:$E$223)</f>
        <v>0</v>
      </c>
      <c r="D1480" s="64" t="s">
        <v>815</v>
      </c>
      <c r="E1480" s="64">
        <f t="shared" si="30"/>
        <v>0</v>
      </c>
      <c r="F1480" s="159">
        <v>10124</v>
      </c>
      <c r="I1480" s="64" t="s">
        <v>770</v>
      </c>
      <c r="L1480"/>
    </row>
    <row r="1481" spans="1:12">
      <c r="A1481" s="64" t="s">
        <v>1318</v>
      </c>
      <c r="B1481" s="64">
        <f>_xlfn.XLOOKUP(D1481,'Volume Holds'!$U$8:$U$223,'Volume Holds'!$E$8:$E$223)</f>
        <v>0</v>
      </c>
      <c r="C1481" s="64">
        <f>_xlfn.XLOOKUP(I1481,'Volume Holds'!$U$8:$U$223,'Volume Holds'!$E$8:$E$223)</f>
        <v>0</v>
      </c>
      <c r="D1481" s="64" t="s">
        <v>816</v>
      </c>
      <c r="E1481" s="64">
        <f t="shared" si="30"/>
        <v>0</v>
      </c>
      <c r="F1481" s="159">
        <v>10124</v>
      </c>
      <c r="I1481" s="64" t="s">
        <v>770</v>
      </c>
      <c r="L1481"/>
    </row>
    <row r="1482" spans="1:12">
      <c r="A1482" s="64" t="s">
        <v>1318</v>
      </c>
      <c r="B1482" s="64">
        <f>_xlfn.XLOOKUP(D1482,'Volume Holds'!$U$8:$U$223,'Volume Holds'!$E$8:$E$223)</f>
        <v>0</v>
      </c>
      <c r="C1482" s="64">
        <f>_xlfn.XLOOKUP(I1482,'Volume Holds'!$U$8:$U$223,'Volume Holds'!$E$8:$E$223)</f>
        <v>0</v>
      </c>
      <c r="D1482" s="64" t="s">
        <v>817</v>
      </c>
      <c r="E1482" s="64">
        <f t="shared" si="30"/>
        <v>0</v>
      </c>
      <c r="F1482" s="159">
        <v>10124</v>
      </c>
      <c r="I1482" s="64" t="s">
        <v>770</v>
      </c>
      <c r="L1482"/>
    </row>
    <row r="1483" spans="1:12">
      <c r="A1483" s="64" t="s">
        <v>1318</v>
      </c>
      <c r="B1483" s="64">
        <f>_xlfn.XLOOKUP(D1483,'Volume Holds'!$U$8:$U$223,'Volume Holds'!$E$8:$E$223)</f>
        <v>0</v>
      </c>
      <c r="C1483" s="64">
        <f>_xlfn.XLOOKUP(I1483,'Volume Holds'!$U$8:$U$223,'Volume Holds'!$E$8:$E$223)</f>
        <v>0</v>
      </c>
      <c r="D1483" s="64" t="s">
        <v>818</v>
      </c>
      <c r="E1483" s="64">
        <f t="shared" si="30"/>
        <v>0</v>
      </c>
      <c r="F1483" s="159">
        <v>10124</v>
      </c>
      <c r="I1483" s="64" t="s">
        <v>770</v>
      </c>
      <c r="L1483"/>
    </row>
    <row r="1484" spans="1:12">
      <c r="A1484" s="64" t="s">
        <v>1318</v>
      </c>
      <c r="B1484" s="64">
        <f>_xlfn.XLOOKUP(D1484,'Volume Holds'!$U$8:$U$223,'Volume Holds'!$E$8:$E$223)</f>
        <v>0</v>
      </c>
      <c r="C1484" s="64">
        <f>_xlfn.XLOOKUP(I1484,'Volume Holds'!$U$8:$U$223,'Volume Holds'!$E$8:$E$223)</f>
        <v>0</v>
      </c>
      <c r="D1484" s="64" t="s">
        <v>819</v>
      </c>
      <c r="E1484" s="64">
        <f t="shared" si="30"/>
        <v>0</v>
      </c>
      <c r="F1484" s="159">
        <v>10124</v>
      </c>
      <c r="I1484" s="64" t="s">
        <v>771</v>
      </c>
      <c r="L1484"/>
    </row>
    <row r="1485" spans="1:12">
      <c r="A1485" s="64" t="s">
        <v>1318</v>
      </c>
      <c r="B1485" s="64">
        <f>_xlfn.XLOOKUP(D1485,'Volume Holds'!$U$8:$U$223,'Volume Holds'!$E$8:$E$223)</f>
        <v>0</v>
      </c>
      <c r="C1485" s="64">
        <f>_xlfn.XLOOKUP(I1485,'Volume Holds'!$U$8:$U$223,'Volume Holds'!$E$8:$E$223)</f>
        <v>0</v>
      </c>
      <c r="D1485" s="64" t="s">
        <v>820</v>
      </c>
      <c r="E1485" s="64">
        <f t="shared" si="30"/>
        <v>0</v>
      </c>
      <c r="F1485" s="159">
        <v>10124</v>
      </c>
      <c r="I1485" s="64" t="s">
        <v>771</v>
      </c>
      <c r="L1485"/>
    </row>
    <row r="1486" spans="1:12">
      <c r="A1486" s="64" t="s">
        <v>1318</v>
      </c>
      <c r="B1486" s="64">
        <f>_xlfn.XLOOKUP(D1486,'Volume Holds'!$U$8:$U$223,'Volume Holds'!$E$8:$E$223)</f>
        <v>0</v>
      </c>
      <c r="C1486" s="64">
        <f>_xlfn.XLOOKUP(I1486,'Volume Holds'!$U$8:$U$223,'Volume Holds'!$E$8:$E$223)</f>
        <v>0</v>
      </c>
      <c r="D1486" s="64" t="s">
        <v>821</v>
      </c>
      <c r="E1486" s="64">
        <f t="shared" si="30"/>
        <v>0</v>
      </c>
      <c r="F1486" s="159">
        <v>10124</v>
      </c>
      <c r="I1486" s="64" t="s">
        <v>771</v>
      </c>
      <c r="L1486"/>
    </row>
    <row r="1487" spans="1:12">
      <c r="A1487" s="64" t="s">
        <v>1318</v>
      </c>
      <c r="B1487" s="64">
        <f>_xlfn.XLOOKUP(D1487,'Volume Holds'!$U$8:$U$223,'Volume Holds'!$E$8:$E$223)</f>
        <v>0</v>
      </c>
      <c r="C1487" s="64">
        <f>_xlfn.XLOOKUP(I1487,'Volume Holds'!$U$8:$U$223,'Volume Holds'!$E$8:$E$223)</f>
        <v>0</v>
      </c>
      <c r="D1487" s="64" t="s">
        <v>822</v>
      </c>
      <c r="E1487" s="64">
        <f t="shared" si="30"/>
        <v>0</v>
      </c>
      <c r="F1487" s="159">
        <v>10124</v>
      </c>
      <c r="I1487" s="64" t="s">
        <v>771</v>
      </c>
      <c r="L1487"/>
    </row>
    <row r="1488" spans="1:12">
      <c r="A1488" s="64" t="s">
        <v>1318</v>
      </c>
      <c r="B1488" s="64">
        <f>_xlfn.XLOOKUP(D1488,'Volume Holds'!$U$8:$U$223,'Volume Holds'!$E$8:$E$223)</f>
        <v>0</v>
      </c>
      <c r="C1488" s="64">
        <f>_xlfn.XLOOKUP(I1488,'Volume Holds'!$U$8:$U$223,'Volume Holds'!$E$8:$E$223)</f>
        <v>0</v>
      </c>
      <c r="D1488" s="64" t="s">
        <v>823</v>
      </c>
      <c r="E1488" s="64">
        <f t="shared" si="30"/>
        <v>0</v>
      </c>
      <c r="F1488" s="159">
        <v>10124</v>
      </c>
      <c r="I1488" s="64" t="s">
        <v>771</v>
      </c>
      <c r="L1488"/>
    </row>
    <row r="1489" spans="1:12">
      <c r="A1489" s="64" t="s">
        <v>1318</v>
      </c>
      <c r="B1489" s="64">
        <f>_xlfn.XLOOKUP(D1489,'Volume Holds'!$U$8:$U$223,'Volume Holds'!$E$8:$E$223)</f>
        <v>0</v>
      </c>
      <c r="C1489" s="64">
        <f>_xlfn.XLOOKUP(I1489,'Volume Holds'!$U$8:$U$223,'Volume Holds'!$E$8:$E$223)</f>
        <v>0</v>
      </c>
      <c r="D1489" s="64" t="s">
        <v>824</v>
      </c>
      <c r="E1489" s="64">
        <f t="shared" si="30"/>
        <v>0</v>
      </c>
      <c r="F1489" s="159">
        <v>10124</v>
      </c>
      <c r="I1489" s="64" t="s">
        <v>771</v>
      </c>
      <c r="L1489"/>
    </row>
    <row r="1490" spans="1:12">
      <c r="A1490" s="64" t="s">
        <v>1318</v>
      </c>
      <c r="B1490" s="64">
        <f>_xlfn.XLOOKUP(D1490,'Volume Holds'!$U$8:$U$223,'Volume Holds'!$E$8:$E$223)</f>
        <v>0</v>
      </c>
      <c r="C1490" s="64">
        <f>_xlfn.XLOOKUP(I1490,'Volume Holds'!$U$8:$U$223,'Volume Holds'!$E$8:$E$223)</f>
        <v>0</v>
      </c>
      <c r="D1490" s="64" t="s">
        <v>825</v>
      </c>
      <c r="E1490" s="64">
        <f t="shared" si="30"/>
        <v>0</v>
      </c>
      <c r="F1490" s="159">
        <v>10124</v>
      </c>
      <c r="I1490" s="64" t="s">
        <v>772</v>
      </c>
      <c r="L1490"/>
    </row>
    <row r="1491" spans="1:12">
      <c r="A1491" s="64" t="s">
        <v>1318</v>
      </c>
      <c r="B1491" s="64">
        <f>_xlfn.XLOOKUP(D1491,'Volume Holds'!$U$8:$U$223,'Volume Holds'!$E$8:$E$223)</f>
        <v>0</v>
      </c>
      <c r="C1491" s="64">
        <f>_xlfn.XLOOKUP(I1491,'Volume Holds'!$U$8:$U$223,'Volume Holds'!$E$8:$E$223)</f>
        <v>0</v>
      </c>
      <c r="D1491" s="64" t="s">
        <v>826</v>
      </c>
      <c r="E1491" s="64">
        <f t="shared" si="30"/>
        <v>0</v>
      </c>
      <c r="F1491" s="159">
        <v>10124</v>
      </c>
      <c r="I1491" s="64" t="s">
        <v>772</v>
      </c>
      <c r="L1491"/>
    </row>
    <row r="1492" spans="1:12">
      <c r="A1492" s="64" t="s">
        <v>1318</v>
      </c>
      <c r="B1492" s="64">
        <f>_xlfn.XLOOKUP(D1492,'Volume Holds'!$U$8:$U$223,'Volume Holds'!$E$8:$E$223)</f>
        <v>0</v>
      </c>
      <c r="C1492" s="64">
        <f>_xlfn.XLOOKUP(I1492,'Volume Holds'!$U$8:$U$223,'Volume Holds'!$E$8:$E$223)</f>
        <v>0</v>
      </c>
      <c r="D1492" s="64" t="s">
        <v>827</v>
      </c>
      <c r="E1492" s="64">
        <f t="shared" ref="E1492:E1541" si="31">SUM(B1492:C1492)</f>
        <v>0</v>
      </c>
      <c r="F1492" s="159">
        <v>10124</v>
      </c>
      <c r="I1492" s="64" t="s">
        <v>772</v>
      </c>
      <c r="L1492"/>
    </row>
    <row r="1493" spans="1:12">
      <c r="A1493" s="64" t="s">
        <v>1318</v>
      </c>
      <c r="B1493" s="64">
        <f>_xlfn.XLOOKUP(D1493,'Volume Holds'!$U$8:$U$223,'Volume Holds'!$E$8:$E$223)</f>
        <v>0</v>
      </c>
      <c r="C1493" s="64">
        <f>_xlfn.XLOOKUP(I1493,'Volume Holds'!$U$8:$U$223,'Volume Holds'!$E$8:$E$223)</f>
        <v>0</v>
      </c>
      <c r="D1493" s="64" t="s">
        <v>828</v>
      </c>
      <c r="E1493" s="64">
        <f t="shared" si="31"/>
        <v>0</v>
      </c>
      <c r="F1493" s="159">
        <v>10124</v>
      </c>
      <c r="I1493" s="64" t="s">
        <v>772</v>
      </c>
      <c r="L1493"/>
    </row>
    <row r="1494" spans="1:12">
      <c r="A1494" s="64" t="s">
        <v>1318</v>
      </c>
      <c r="B1494" s="64">
        <f>_xlfn.XLOOKUP(D1494,'Volume Holds'!$U$8:$U$223,'Volume Holds'!$E$8:$E$223)</f>
        <v>0</v>
      </c>
      <c r="C1494" s="64">
        <f>_xlfn.XLOOKUP(I1494,'Volume Holds'!$U$8:$U$223,'Volume Holds'!$E$8:$E$223)</f>
        <v>0</v>
      </c>
      <c r="D1494" s="64" t="s">
        <v>829</v>
      </c>
      <c r="E1494" s="64">
        <f t="shared" si="31"/>
        <v>0</v>
      </c>
      <c r="F1494" s="159">
        <v>10124</v>
      </c>
      <c r="I1494" s="64" t="s">
        <v>772</v>
      </c>
      <c r="L1494"/>
    </row>
    <row r="1495" spans="1:12">
      <c r="A1495" s="64" t="s">
        <v>1318</v>
      </c>
      <c r="B1495" s="64">
        <f>_xlfn.XLOOKUP(D1495,'Volume Holds'!$U$8:$U$223,'Volume Holds'!$E$8:$E$223)</f>
        <v>0</v>
      </c>
      <c r="C1495" s="64">
        <f>_xlfn.XLOOKUP(I1495,'Volume Holds'!$U$8:$U$223,'Volume Holds'!$E$8:$E$223)</f>
        <v>0</v>
      </c>
      <c r="D1495" s="64" t="s">
        <v>830</v>
      </c>
      <c r="E1495" s="64">
        <f t="shared" si="31"/>
        <v>0</v>
      </c>
      <c r="F1495" s="159">
        <v>10124</v>
      </c>
      <c r="I1495" s="64" t="s">
        <v>772</v>
      </c>
      <c r="L1495"/>
    </row>
    <row r="1496" spans="1:12">
      <c r="A1496" s="64" t="s">
        <v>1318</v>
      </c>
      <c r="B1496" s="64">
        <f>_xlfn.XLOOKUP(D1496,'Volume Holds'!$U$8:$U$223,'Volume Holds'!$E$8:$E$223)</f>
        <v>0</v>
      </c>
      <c r="C1496" s="64">
        <f>_xlfn.XLOOKUP(I1496,'Volume Holds'!$U$8:$U$223,'Volume Holds'!$E$8:$E$223)</f>
        <v>0</v>
      </c>
      <c r="D1496" s="64" t="s">
        <v>831</v>
      </c>
      <c r="E1496" s="64">
        <f t="shared" si="31"/>
        <v>0</v>
      </c>
      <c r="F1496" s="159">
        <v>10124</v>
      </c>
      <c r="I1496" s="64" t="s">
        <v>773</v>
      </c>
      <c r="L1496"/>
    </row>
    <row r="1497" spans="1:12">
      <c r="A1497" s="64" t="s">
        <v>1318</v>
      </c>
      <c r="B1497" s="64">
        <f>_xlfn.XLOOKUP(D1497,'Volume Holds'!$U$8:$U$223,'Volume Holds'!$E$8:$E$223)</f>
        <v>0</v>
      </c>
      <c r="C1497" s="64">
        <f>_xlfn.XLOOKUP(I1497,'Volume Holds'!$U$8:$U$223,'Volume Holds'!$E$8:$E$223)</f>
        <v>0</v>
      </c>
      <c r="D1497" s="64" t="s">
        <v>832</v>
      </c>
      <c r="E1497" s="64">
        <f t="shared" si="31"/>
        <v>0</v>
      </c>
      <c r="F1497" s="159">
        <v>10124</v>
      </c>
      <c r="I1497" s="64" t="s">
        <v>773</v>
      </c>
      <c r="L1497"/>
    </row>
    <row r="1498" spans="1:12">
      <c r="A1498" s="64" t="s">
        <v>1318</v>
      </c>
      <c r="B1498" s="64">
        <f>_xlfn.XLOOKUP(D1498,'Volume Holds'!$U$8:$U$223,'Volume Holds'!$E$8:$E$223)</f>
        <v>0</v>
      </c>
      <c r="C1498" s="64">
        <f>_xlfn.XLOOKUP(I1498,'Volume Holds'!$U$8:$U$223,'Volume Holds'!$E$8:$E$223)</f>
        <v>0</v>
      </c>
      <c r="D1498" s="64" t="s">
        <v>833</v>
      </c>
      <c r="E1498" s="64">
        <f t="shared" si="31"/>
        <v>0</v>
      </c>
      <c r="F1498" s="159">
        <v>10124</v>
      </c>
      <c r="I1498" s="64" t="s">
        <v>773</v>
      </c>
      <c r="L1498"/>
    </row>
    <row r="1499" spans="1:12">
      <c r="A1499" s="64" t="s">
        <v>1318</v>
      </c>
      <c r="B1499" s="64">
        <f>_xlfn.XLOOKUP(D1499,'Volume Holds'!$U$8:$U$223,'Volume Holds'!$E$8:$E$223)</f>
        <v>0</v>
      </c>
      <c r="C1499" s="64">
        <f>_xlfn.XLOOKUP(I1499,'Volume Holds'!$U$8:$U$223,'Volume Holds'!$E$8:$E$223)</f>
        <v>0</v>
      </c>
      <c r="D1499" s="64" t="s">
        <v>834</v>
      </c>
      <c r="E1499" s="64">
        <f t="shared" si="31"/>
        <v>0</v>
      </c>
      <c r="F1499" s="159">
        <v>10124</v>
      </c>
      <c r="I1499" s="64" t="s">
        <v>773</v>
      </c>
      <c r="L1499"/>
    </row>
    <row r="1500" spans="1:12">
      <c r="A1500" s="64" t="s">
        <v>1318</v>
      </c>
      <c r="B1500" s="64">
        <f>_xlfn.XLOOKUP(D1500,'Volume Holds'!$U$8:$U$223,'Volume Holds'!$E$8:$E$223)</f>
        <v>0</v>
      </c>
      <c r="C1500" s="64">
        <f>_xlfn.XLOOKUP(I1500,'Volume Holds'!$U$8:$U$223,'Volume Holds'!$E$8:$E$223)</f>
        <v>0</v>
      </c>
      <c r="D1500" s="64" t="s">
        <v>835</v>
      </c>
      <c r="E1500" s="64">
        <f t="shared" si="31"/>
        <v>0</v>
      </c>
      <c r="F1500" s="159">
        <v>10124</v>
      </c>
      <c r="I1500" s="64" t="s">
        <v>773</v>
      </c>
      <c r="L1500"/>
    </row>
    <row r="1501" spans="1:12">
      <c r="A1501" s="64" t="s">
        <v>1318</v>
      </c>
      <c r="B1501" s="64">
        <f>_xlfn.XLOOKUP(D1501,'Volume Holds'!$U$8:$U$223,'Volume Holds'!$E$8:$E$223)</f>
        <v>0</v>
      </c>
      <c r="C1501" s="64">
        <f>_xlfn.XLOOKUP(I1501,'Volume Holds'!$U$8:$U$223,'Volume Holds'!$E$8:$E$223)</f>
        <v>0</v>
      </c>
      <c r="D1501" s="64" t="s">
        <v>836</v>
      </c>
      <c r="E1501" s="64">
        <f t="shared" si="31"/>
        <v>0</v>
      </c>
      <c r="F1501" s="159">
        <v>10124</v>
      </c>
      <c r="I1501" s="64" t="s">
        <v>773</v>
      </c>
      <c r="L1501"/>
    </row>
    <row r="1502" spans="1:12">
      <c r="A1502" s="64" t="s">
        <v>1318</v>
      </c>
      <c r="B1502" s="64">
        <f>_xlfn.XLOOKUP(D1502,'Volume Holds'!$U$8:$U$223,'Volume Holds'!$E$8:$E$223)</f>
        <v>0</v>
      </c>
      <c r="C1502" s="64">
        <f>_xlfn.XLOOKUP(I1502,'Volume Holds'!$U$8:$U$223,'Volume Holds'!$E$8:$E$223)</f>
        <v>0</v>
      </c>
      <c r="D1502" s="64" t="s">
        <v>837</v>
      </c>
      <c r="E1502" s="64">
        <f t="shared" si="31"/>
        <v>0</v>
      </c>
      <c r="F1502" s="159">
        <v>10124</v>
      </c>
      <c r="I1502" s="64" t="s">
        <v>774</v>
      </c>
      <c r="L1502"/>
    </row>
    <row r="1503" spans="1:12">
      <c r="A1503" s="64" t="s">
        <v>1318</v>
      </c>
      <c r="B1503" s="64">
        <f>_xlfn.XLOOKUP(D1503,'Volume Holds'!$U$8:$U$223,'Volume Holds'!$E$8:$E$223)</f>
        <v>0</v>
      </c>
      <c r="C1503" s="64">
        <f>_xlfn.XLOOKUP(I1503,'Volume Holds'!$U$8:$U$223,'Volume Holds'!$E$8:$E$223)</f>
        <v>0</v>
      </c>
      <c r="D1503" s="64" t="s">
        <v>838</v>
      </c>
      <c r="E1503" s="64">
        <f t="shared" si="31"/>
        <v>0</v>
      </c>
      <c r="F1503" s="159">
        <v>10124</v>
      </c>
      <c r="I1503" s="64" t="s">
        <v>774</v>
      </c>
      <c r="L1503"/>
    </row>
    <row r="1504" spans="1:12">
      <c r="A1504" s="64" t="s">
        <v>1318</v>
      </c>
      <c r="B1504" s="64">
        <f>_xlfn.XLOOKUP(D1504,'Volume Holds'!$U$8:$U$223,'Volume Holds'!$E$8:$E$223)</f>
        <v>0</v>
      </c>
      <c r="C1504" s="64">
        <f>_xlfn.XLOOKUP(I1504,'Volume Holds'!$U$8:$U$223,'Volume Holds'!$E$8:$E$223)</f>
        <v>0</v>
      </c>
      <c r="D1504" s="64" t="s">
        <v>839</v>
      </c>
      <c r="E1504" s="64">
        <f t="shared" si="31"/>
        <v>0</v>
      </c>
      <c r="F1504" s="159">
        <v>10124</v>
      </c>
      <c r="I1504" s="64" t="s">
        <v>774</v>
      </c>
      <c r="L1504"/>
    </row>
    <row r="1505" spans="1:12">
      <c r="A1505" s="64" t="s">
        <v>1318</v>
      </c>
      <c r="B1505" s="64">
        <f>_xlfn.XLOOKUP(D1505,'Volume Holds'!$U$8:$U$223,'Volume Holds'!$E$8:$E$223)</f>
        <v>0</v>
      </c>
      <c r="C1505" s="64">
        <f>_xlfn.XLOOKUP(I1505,'Volume Holds'!$U$8:$U$223,'Volume Holds'!$E$8:$E$223)</f>
        <v>0</v>
      </c>
      <c r="D1505" s="64" t="s">
        <v>840</v>
      </c>
      <c r="E1505" s="64">
        <f t="shared" si="31"/>
        <v>0</v>
      </c>
      <c r="F1505" s="159">
        <v>10124</v>
      </c>
      <c r="I1505" s="64" t="s">
        <v>774</v>
      </c>
      <c r="L1505"/>
    </row>
    <row r="1506" spans="1:12">
      <c r="A1506" s="64" t="s">
        <v>1318</v>
      </c>
      <c r="B1506" s="64">
        <f>_xlfn.XLOOKUP(D1506,'Volume Holds'!$U$8:$U$223,'Volume Holds'!$E$8:$E$223)</f>
        <v>0</v>
      </c>
      <c r="C1506" s="64">
        <f>_xlfn.XLOOKUP(I1506,'Volume Holds'!$U$8:$U$223,'Volume Holds'!$E$8:$E$223)</f>
        <v>0</v>
      </c>
      <c r="D1506" s="64" t="s">
        <v>841</v>
      </c>
      <c r="E1506" s="64">
        <f t="shared" si="31"/>
        <v>0</v>
      </c>
      <c r="F1506" s="159">
        <v>10124</v>
      </c>
      <c r="I1506" s="64" t="s">
        <v>774</v>
      </c>
      <c r="L1506"/>
    </row>
    <row r="1507" spans="1:12">
      <c r="A1507" s="64" t="s">
        <v>1318</v>
      </c>
      <c r="B1507" s="64">
        <f>_xlfn.XLOOKUP(D1507,'Volume Holds'!$U$8:$U$223,'Volume Holds'!$E$8:$E$223)</f>
        <v>0</v>
      </c>
      <c r="C1507" s="64">
        <f>_xlfn.XLOOKUP(I1507,'Volume Holds'!$U$8:$U$223,'Volume Holds'!$E$8:$E$223)</f>
        <v>0</v>
      </c>
      <c r="D1507" s="64" t="s">
        <v>842</v>
      </c>
      <c r="E1507" s="64">
        <f t="shared" si="31"/>
        <v>0</v>
      </c>
      <c r="F1507" s="159">
        <v>10124</v>
      </c>
      <c r="I1507" s="64" t="s">
        <v>774</v>
      </c>
      <c r="L1507"/>
    </row>
    <row r="1508" spans="1:12">
      <c r="A1508" s="64" t="s">
        <v>1318</v>
      </c>
      <c r="B1508" s="64">
        <f>_xlfn.XLOOKUP(D1508,'Volume Holds'!$U$8:$U$223,'Volume Holds'!$E$8:$E$223)</f>
        <v>0</v>
      </c>
      <c r="C1508" s="64">
        <f>_xlfn.XLOOKUP(I1508,'Volume Holds'!$U$8:$U$223,'Volume Holds'!$E$8:$E$223)</f>
        <v>0</v>
      </c>
      <c r="D1508" s="64" t="s">
        <v>878</v>
      </c>
      <c r="E1508" s="64">
        <f t="shared" si="31"/>
        <v>0</v>
      </c>
      <c r="F1508" s="159">
        <v>10084</v>
      </c>
      <c r="L1508"/>
    </row>
    <row r="1509" spans="1:12">
      <c r="A1509" s="64" t="s">
        <v>1318</v>
      </c>
      <c r="B1509" s="64">
        <f>_xlfn.XLOOKUP(D1509,'Volume Holds'!$U$8:$U$223,'Volume Holds'!$E$8:$E$223)</f>
        <v>0</v>
      </c>
      <c r="C1509" s="64">
        <f>_xlfn.XLOOKUP(I1509,'Volume Holds'!$U$8:$U$223,'Volume Holds'!$E$8:$E$223)</f>
        <v>0</v>
      </c>
      <c r="D1509" s="64" t="s">
        <v>880</v>
      </c>
      <c r="E1509" s="64">
        <f t="shared" si="31"/>
        <v>0</v>
      </c>
      <c r="F1509" s="159">
        <v>10084</v>
      </c>
      <c r="L1509"/>
    </row>
    <row r="1510" spans="1:12">
      <c r="A1510" s="64" t="s">
        <v>1318</v>
      </c>
      <c r="B1510" s="64">
        <f>_xlfn.XLOOKUP(D1510,'Volume Holds'!$U$8:$U$223,'Volume Holds'!$E$8:$E$223)</f>
        <v>0</v>
      </c>
      <c r="C1510" s="64">
        <f>_xlfn.XLOOKUP(I1510,'Volume Holds'!$U$8:$U$223,'Volume Holds'!$E$8:$E$223)</f>
        <v>0</v>
      </c>
      <c r="D1510" s="64" t="s">
        <v>882</v>
      </c>
      <c r="E1510" s="64">
        <f t="shared" si="31"/>
        <v>0</v>
      </c>
      <c r="F1510" s="159">
        <v>10084</v>
      </c>
      <c r="L1510"/>
    </row>
    <row r="1511" spans="1:12">
      <c r="A1511" s="64" t="s">
        <v>1318</v>
      </c>
      <c r="B1511" s="64">
        <f>_xlfn.XLOOKUP(D1511,'Volume Holds'!$U$8:$U$223,'Volume Holds'!$E$8:$E$223)</f>
        <v>0</v>
      </c>
      <c r="C1511" s="64">
        <f>_xlfn.XLOOKUP(I1511,'Volume Holds'!$U$8:$U$223,'Volume Holds'!$E$8:$E$223)</f>
        <v>0</v>
      </c>
      <c r="D1511" s="64" t="s">
        <v>884</v>
      </c>
      <c r="E1511" s="64">
        <f t="shared" si="31"/>
        <v>0</v>
      </c>
      <c r="F1511" s="159">
        <v>10084</v>
      </c>
      <c r="L1511"/>
    </row>
    <row r="1512" spans="1:12">
      <c r="A1512" s="64" t="s">
        <v>1318</v>
      </c>
      <c r="B1512" s="64">
        <f>_xlfn.XLOOKUP(D1512,'Volume Holds'!$U$8:$U$223,'Volume Holds'!$E$8:$E$223)</f>
        <v>0</v>
      </c>
      <c r="C1512" s="64">
        <f>_xlfn.XLOOKUP(I1512,'Volume Holds'!$U$8:$U$223,'Volume Holds'!$E$8:$E$223)</f>
        <v>0</v>
      </c>
      <c r="D1512" s="64" t="s">
        <v>886</v>
      </c>
      <c r="E1512" s="64">
        <f t="shared" si="31"/>
        <v>0</v>
      </c>
      <c r="F1512" s="159">
        <v>10084</v>
      </c>
      <c r="L1512"/>
    </row>
    <row r="1513" spans="1:12">
      <c r="A1513" s="64" t="s">
        <v>1318</v>
      </c>
      <c r="B1513" s="64">
        <f>_xlfn.XLOOKUP(D1513,'Volume Holds'!$U$8:$U$223,'Volume Holds'!$E$8:$E$223)</f>
        <v>0</v>
      </c>
      <c r="C1513" s="64">
        <f>_xlfn.XLOOKUP(I1513,'Volume Holds'!$U$8:$U$223,'Volume Holds'!$E$8:$E$223)</f>
        <v>0</v>
      </c>
      <c r="D1513" s="64" t="s">
        <v>890</v>
      </c>
      <c r="E1513" s="64">
        <f t="shared" si="31"/>
        <v>0</v>
      </c>
      <c r="F1513" s="159">
        <v>10124</v>
      </c>
      <c r="L1513"/>
    </row>
    <row r="1514" spans="1:12">
      <c r="A1514" s="64" t="s">
        <v>1318</v>
      </c>
      <c r="B1514" s="64">
        <f>_xlfn.XLOOKUP(D1514,'Volume Holds'!$U$8:$U$223,'Volume Holds'!$E$8:$E$223)</f>
        <v>0</v>
      </c>
      <c r="C1514" s="64">
        <f>_xlfn.XLOOKUP(I1514,'Volume Holds'!$U$8:$U$223,'Volume Holds'!$E$8:$E$223)</f>
        <v>0</v>
      </c>
      <c r="D1514" s="64" t="s">
        <v>892</v>
      </c>
      <c r="E1514" s="64">
        <f t="shared" si="31"/>
        <v>0</v>
      </c>
      <c r="F1514" s="159">
        <v>10124</v>
      </c>
      <c r="L1514"/>
    </row>
    <row r="1515" spans="1:12">
      <c r="A1515" s="64" t="s">
        <v>1318</v>
      </c>
      <c r="B1515" s="64">
        <f>_xlfn.XLOOKUP(D1515,'Volume Holds'!$U$8:$U$223,'Volume Holds'!$E$8:$E$223)</f>
        <v>0</v>
      </c>
      <c r="C1515" s="64">
        <f>_xlfn.XLOOKUP(I1515,'Volume Holds'!$U$8:$U$223,'Volume Holds'!$E$8:$E$223)</f>
        <v>0</v>
      </c>
      <c r="D1515" s="64" t="s">
        <v>894</v>
      </c>
      <c r="E1515" s="64">
        <f t="shared" si="31"/>
        <v>0</v>
      </c>
      <c r="F1515" s="159">
        <v>10124</v>
      </c>
      <c r="L1515"/>
    </row>
    <row r="1516" spans="1:12">
      <c r="A1516" s="64" t="s">
        <v>1318</v>
      </c>
      <c r="B1516" s="64">
        <f>_xlfn.XLOOKUP(D1516,'Volume Holds'!$U$8:$U$223,'Volume Holds'!$E$8:$E$223)</f>
        <v>0</v>
      </c>
      <c r="C1516" s="64">
        <f>_xlfn.XLOOKUP(I1516,'Volume Holds'!$U$8:$U$223,'Volume Holds'!$E$8:$E$223)</f>
        <v>0</v>
      </c>
      <c r="D1516" s="64" t="s">
        <v>896</v>
      </c>
      <c r="E1516" s="64">
        <f t="shared" si="31"/>
        <v>0</v>
      </c>
      <c r="F1516" s="159">
        <v>10124</v>
      </c>
      <c r="L1516"/>
    </row>
    <row r="1517" spans="1:12">
      <c r="A1517" s="64" t="s">
        <v>1318</v>
      </c>
      <c r="B1517" s="64">
        <f>_xlfn.XLOOKUP(D1517,'Volume Holds'!$U$8:$U$223,'Volume Holds'!$E$8:$E$223)</f>
        <v>0</v>
      </c>
      <c r="C1517" s="64">
        <f>_xlfn.XLOOKUP(I1517,'Volume Holds'!$U$8:$U$223,'Volume Holds'!$E$8:$E$223)</f>
        <v>0</v>
      </c>
      <c r="D1517" s="64" t="s">
        <v>898</v>
      </c>
      <c r="E1517" s="64">
        <f t="shared" si="31"/>
        <v>0</v>
      </c>
      <c r="F1517" s="159">
        <v>10124</v>
      </c>
      <c r="L1517"/>
    </row>
    <row r="1518" spans="1:12">
      <c r="A1518" s="161" t="s">
        <v>1318</v>
      </c>
      <c r="B1518" s="161">
        <f>_xlfn.XLOOKUP(D1518,'Volume Holds'!$U$8:$U$223,'Volume Holds'!$F$8:$F$223)</f>
        <v>0</v>
      </c>
      <c r="C1518" s="161">
        <f>_xlfn.XLOOKUP(I1518,'Volume Holds'!$U$8:$U$223,'Volume Holds'!$F$8:$F$223)</f>
        <v>0</v>
      </c>
      <c r="D1518" s="161" t="s">
        <v>585</v>
      </c>
      <c r="E1518" s="161">
        <f t="shared" si="31"/>
        <v>0</v>
      </c>
      <c r="F1518" s="162">
        <v>10085</v>
      </c>
      <c r="G1518" s="163"/>
      <c r="I1518" s="161" t="s">
        <v>557</v>
      </c>
      <c r="J1518" s="161" t="s">
        <v>1316</v>
      </c>
      <c r="L1518"/>
    </row>
    <row r="1519" spans="1:12">
      <c r="A1519" s="64" t="s">
        <v>1318</v>
      </c>
      <c r="B1519" s="64">
        <f>_xlfn.XLOOKUP(D1519,'Volume Holds'!$U$8:$U$223,'Volume Holds'!$F$8:$F$223)</f>
        <v>0</v>
      </c>
      <c r="C1519" s="64">
        <f>_xlfn.XLOOKUP(I1519,'Volume Holds'!$U$8:$U$223,'Volume Holds'!$F$8:$F$223)</f>
        <v>0</v>
      </c>
      <c r="D1519" s="64" t="s">
        <v>587</v>
      </c>
      <c r="E1519" s="64">
        <f t="shared" si="31"/>
        <v>0</v>
      </c>
      <c r="F1519" s="159">
        <v>10085</v>
      </c>
      <c r="I1519" s="64" t="s">
        <v>557</v>
      </c>
      <c r="L1519"/>
    </row>
    <row r="1520" spans="1:12">
      <c r="A1520" s="64" t="s">
        <v>1318</v>
      </c>
      <c r="B1520" s="64">
        <f>_xlfn.XLOOKUP(D1520,'Volume Holds'!$U$8:$U$223,'Volume Holds'!$F$8:$F$223)</f>
        <v>0</v>
      </c>
      <c r="C1520" s="64">
        <f>_xlfn.XLOOKUP(I1520,'Volume Holds'!$U$8:$U$223,'Volume Holds'!$F$8:$F$223)</f>
        <v>0</v>
      </c>
      <c r="D1520" s="64" t="s">
        <v>589</v>
      </c>
      <c r="E1520" s="64">
        <f t="shared" si="31"/>
        <v>0</v>
      </c>
      <c r="F1520" s="159">
        <v>10085</v>
      </c>
      <c r="I1520" s="64" t="s">
        <v>559</v>
      </c>
      <c r="L1520"/>
    </row>
    <row r="1521" spans="1:12">
      <c r="A1521" s="64" t="s">
        <v>1318</v>
      </c>
      <c r="B1521" s="64">
        <f>_xlfn.XLOOKUP(D1521,'Volume Holds'!$U$8:$U$223,'Volume Holds'!$F$8:$F$223)</f>
        <v>0</v>
      </c>
      <c r="C1521" s="64">
        <f>_xlfn.XLOOKUP(I1521,'Volume Holds'!$U$8:$U$223,'Volume Holds'!$F$8:$F$223)</f>
        <v>0</v>
      </c>
      <c r="D1521" s="64" t="s">
        <v>591</v>
      </c>
      <c r="E1521" s="64">
        <f t="shared" si="31"/>
        <v>0</v>
      </c>
      <c r="F1521" s="159">
        <v>10085</v>
      </c>
      <c r="I1521" s="64" t="s">
        <v>559</v>
      </c>
      <c r="L1521"/>
    </row>
    <row r="1522" spans="1:12">
      <c r="A1522" s="64" t="s">
        <v>1318</v>
      </c>
      <c r="B1522" s="64">
        <f>_xlfn.XLOOKUP(D1522,'Volume Holds'!$U$8:$U$223,'Volume Holds'!$F$8:$F$223)</f>
        <v>0</v>
      </c>
      <c r="C1522" s="64">
        <f>_xlfn.XLOOKUP(I1522,'Volume Holds'!$U$8:$U$223,'Volume Holds'!$F$8:$F$223)</f>
        <v>0</v>
      </c>
      <c r="D1522" s="64" t="s">
        <v>593</v>
      </c>
      <c r="E1522" s="64">
        <f t="shared" si="31"/>
        <v>0</v>
      </c>
      <c r="F1522" s="159">
        <v>10085</v>
      </c>
      <c r="I1522" s="64" t="s">
        <v>559</v>
      </c>
      <c r="L1522"/>
    </row>
    <row r="1523" spans="1:12">
      <c r="A1523" s="64" t="s">
        <v>1318</v>
      </c>
      <c r="B1523" s="64">
        <f>_xlfn.XLOOKUP(D1523,'Volume Holds'!$U$8:$U$223,'Volume Holds'!$F$8:$F$223)</f>
        <v>0</v>
      </c>
      <c r="C1523" s="64">
        <f>_xlfn.XLOOKUP(I1523,'Volume Holds'!$U$8:$U$223,'Volume Holds'!$F$8:$F$223)</f>
        <v>0</v>
      </c>
      <c r="D1523" s="64" t="s">
        <v>595</v>
      </c>
      <c r="E1523" s="64">
        <f t="shared" si="31"/>
        <v>0</v>
      </c>
      <c r="F1523" s="159">
        <v>10085</v>
      </c>
      <c r="I1523" s="64" t="s">
        <v>559</v>
      </c>
      <c r="L1523"/>
    </row>
    <row r="1524" spans="1:12">
      <c r="A1524" s="64" t="s">
        <v>1318</v>
      </c>
      <c r="B1524" s="64">
        <f>_xlfn.XLOOKUP(D1524,'Volume Holds'!$U$8:$U$223,'Volume Holds'!$F$8:$F$223)</f>
        <v>0</v>
      </c>
      <c r="C1524" s="64">
        <f>_xlfn.XLOOKUP(I1524,'Volume Holds'!$U$8:$U$223,'Volume Holds'!$F$8:$F$223)</f>
        <v>0</v>
      </c>
      <c r="D1524" s="64" t="s">
        <v>597</v>
      </c>
      <c r="E1524" s="64">
        <f t="shared" si="31"/>
        <v>0</v>
      </c>
      <c r="F1524" s="159">
        <v>10085</v>
      </c>
      <c r="I1524" s="64" t="s">
        <v>561</v>
      </c>
      <c r="L1524"/>
    </row>
    <row r="1525" spans="1:12">
      <c r="A1525" s="64" t="s">
        <v>1318</v>
      </c>
      <c r="B1525" s="64">
        <f>_xlfn.XLOOKUP(D1525,'Volume Holds'!$U$8:$U$223,'Volume Holds'!$F$8:$F$223)</f>
        <v>0</v>
      </c>
      <c r="C1525" s="64">
        <f>_xlfn.XLOOKUP(I1525,'Volume Holds'!$U$8:$U$223,'Volume Holds'!$F$8:$F$223)</f>
        <v>0</v>
      </c>
      <c r="D1525" s="64" t="s">
        <v>599</v>
      </c>
      <c r="E1525" s="64">
        <f t="shared" si="31"/>
        <v>0</v>
      </c>
      <c r="F1525" s="159">
        <v>10085</v>
      </c>
      <c r="I1525" s="64" t="s">
        <v>561</v>
      </c>
      <c r="L1525"/>
    </row>
    <row r="1526" spans="1:12">
      <c r="A1526" s="64" t="s">
        <v>1318</v>
      </c>
      <c r="B1526" s="64">
        <f>_xlfn.XLOOKUP(D1526,'Volume Holds'!$U$8:$U$223,'Volume Holds'!$F$8:$F$223)</f>
        <v>0</v>
      </c>
      <c r="C1526" s="64">
        <f>_xlfn.XLOOKUP(I1526,'Volume Holds'!$U$8:$U$223,'Volume Holds'!$F$8:$F$223)</f>
        <v>0</v>
      </c>
      <c r="D1526" s="64" t="s">
        <v>601</v>
      </c>
      <c r="E1526" s="64">
        <f t="shared" si="31"/>
        <v>0</v>
      </c>
      <c r="F1526" s="159">
        <v>10085</v>
      </c>
      <c r="I1526" s="64" t="s">
        <v>561</v>
      </c>
      <c r="L1526"/>
    </row>
    <row r="1527" spans="1:12">
      <c r="A1527" s="64" t="s">
        <v>1318</v>
      </c>
      <c r="B1527" s="64">
        <f>_xlfn.XLOOKUP(D1527,'Volume Holds'!$U$8:$U$223,'Volume Holds'!$F$8:$F$223)</f>
        <v>0</v>
      </c>
      <c r="C1527" s="64">
        <f>_xlfn.XLOOKUP(I1527,'Volume Holds'!$U$8:$U$223,'Volume Holds'!$F$8:$F$223)</f>
        <v>0</v>
      </c>
      <c r="D1527" s="64" t="s">
        <v>603</v>
      </c>
      <c r="E1527" s="64">
        <f t="shared" si="31"/>
        <v>0</v>
      </c>
      <c r="F1527" s="159">
        <v>10085</v>
      </c>
      <c r="I1527" s="64" t="s">
        <v>561</v>
      </c>
      <c r="L1527"/>
    </row>
    <row r="1528" spans="1:12">
      <c r="A1528" s="64" t="s">
        <v>1318</v>
      </c>
      <c r="B1528" s="64">
        <f>_xlfn.XLOOKUP(D1528,'Volume Holds'!$U$8:$U$223,'Volume Holds'!$F$8:$F$223)</f>
        <v>0</v>
      </c>
      <c r="C1528" s="64">
        <f>_xlfn.XLOOKUP(I1528,'Volume Holds'!$U$8:$U$223,'Volume Holds'!$F$8:$F$223)</f>
        <v>0</v>
      </c>
      <c r="D1528" s="64" t="s">
        <v>605</v>
      </c>
      <c r="E1528" s="64">
        <f t="shared" si="31"/>
        <v>0</v>
      </c>
      <c r="F1528" s="159">
        <v>10085</v>
      </c>
      <c r="I1528" s="64" t="s">
        <v>561</v>
      </c>
      <c r="L1528"/>
    </row>
    <row r="1529" spans="1:12">
      <c r="A1529" s="64" t="s">
        <v>1318</v>
      </c>
      <c r="B1529" s="64">
        <f>_xlfn.XLOOKUP(D1529,'Volume Holds'!$U$8:$U$223,'Volume Holds'!$F$8:$F$223)</f>
        <v>0</v>
      </c>
      <c r="C1529" s="64">
        <f>_xlfn.XLOOKUP(I1529,'Volume Holds'!$U$8:$U$223,'Volume Holds'!$F$8:$F$223)</f>
        <v>0</v>
      </c>
      <c r="D1529" s="64" t="s">
        <v>607</v>
      </c>
      <c r="E1529" s="64">
        <f t="shared" si="31"/>
        <v>0</v>
      </c>
      <c r="F1529" s="159">
        <v>10085</v>
      </c>
      <c r="I1529" s="64" t="s">
        <v>561</v>
      </c>
      <c r="L1529"/>
    </row>
    <row r="1530" spans="1:12">
      <c r="A1530" s="64" t="s">
        <v>1318</v>
      </c>
      <c r="B1530" s="64">
        <f>_xlfn.XLOOKUP(D1530,'Volume Holds'!$U$8:$U$223,'Volume Holds'!$F$8:$F$223)</f>
        <v>0</v>
      </c>
      <c r="C1530" s="64">
        <f>_xlfn.XLOOKUP(I1530,'Volume Holds'!$U$8:$U$223,'Volume Holds'!$F$8:$F$223)</f>
        <v>0</v>
      </c>
      <c r="D1530" s="64" t="s">
        <v>609</v>
      </c>
      <c r="E1530" s="64">
        <f t="shared" si="31"/>
        <v>0</v>
      </c>
      <c r="F1530" s="159">
        <v>10085</v>
      </c>
      <c r="I1530" s="64" t="s">
        <v>561</v>
      </c>
      <c r="L1530"/>
    </row>
    <row r="1531" spans="1:12">
      <c r="A1531" s="64" t="s">
        <v>1318</v>
      </c>
      <c r="B1531" s="64">
        <f>_xlfn.XLOOKUP(D1531,'Volume Holds'!$U$8:$U$223,'Volume Holds'!$F$8:$F$223)</f>
        <v>0</v>
      </c>
      <c r="C1531" s="64">
        <f>_xlfn.XLOOKUP(I1531,'Volume Holds'!$U$8:$U$223,'Volume Holds'!$F$8:$F$223)</f>
        <v>0</v>
      </c>
      <c r="D1531" s="64" t="s">
        <v>611</v>
      </c>
      <c r="E1531" s="64">
        <f t="shared" si="31"/>
        <v>0</v>
      </c>
      <c r="F1531" s="159">
        <v>10085</v>
      </c>
      <c r="I1531" s="64" t="s">
        <v>561</v>
      </c>
      <c r="L1531"/>
    </row>
    <row r="1532" spans="1:12">
      <c r="A1532" s="64" t="s">
        <v>1318</v>
      </c>
      <c r="B1532" s="64">
        <f>_xlfn.XLOOKUP(D1532,'Volume Holds'!$U$8:$U$223,'Volume Holds'!$F$8:$F$223)</f>
        <v>0</v>
      </c>
      <c r="C1532" s="64">
        <f>_xlfn.XLOOKUP(I1532,'Volume Holds'!$U$8:$U$223,'Volume Holds'!$F$8:$F$223)</f>
        <v>0</v>
      </c>
      <c r="D1532" s="64" t="s">
        <v>613</v>
      </c>
      <c r="E1532" s="64">
        <f t="shared" si="31"/>
        <v>0</v>
      </c>
      <c r="F1532" s="159">
        <v>10085</v>
      </c>
      <c r="I1532" s="64" t="s">
        <v>563</v>
      </c>
      <c r="L1532"/>
    </row>
    <row r="1533" spans="1:12">
      <c r="A1533" s="64" t="s">
        <v>1318</v>
      </c>
      <c r="B1533" s="64">
        <f>_xlfn.XLOOKUP(D1533,'Volume Holds'!$U$8:$U$223,'Volume Holds'!$F$8:$F$223)</f>
        <v>0</v>
      </c>
      <c r="C1533" s="64">
        <f>_xlfn.XLOOKUP(I1533,'Volume Holds'!$U$8:$U$223,'Volume Holds'!$F$8:$F$223)</f>
        <v>0</v>
      </c>
      <c r="D1533" s="64" t="s">
        <v>615</v>
      </c>
      <c r="E1533" s="64">
        <f t="shared" si="31"/>
        <v>0</v>
      </c>
      <c r="F1533" s="159">
        <v>10085</v>
      </c>
      <c r="I1533" s="64" t="s">
        <v>563</v>
      </c>
      <c r="L1533"/>
    </row>
    <row r="1534" spans="1:12">
      <c r="A1534" s="64" t="s">
        <v>1318</v>
      </c>
      <c r="B1534" s="64">
        <f>_xlfn.XLOOKUP(D1534,'Volume Holds'!$U$8:$U$223,'Volume Holds'!$F$8:$F$223)</f>
        <v>0</v>
      </c>
      <c r="C1534" s="64">
        <f>_xlfn.XLOOKUP(I1534,'Volume Holds'!$U$8:$U$223,'Volume Holds'!$F$8:$F$223)</f>
        <v>0</v>
      </c>
      <c r="D1534" s="64" t="s">
        <v>617</v>
      </c>
      <c r="E1534" s="64">
        <f t="shared" si="31"/>
        <v>0</v>
      </c>
      <c r="F1534" s="159">
        <v>10085</v>
      </c>
      <c r="I1534" s="64" t="s">
        <v>563</v>
      </c>
      <c r="L1534"/>
    </row>
    <row r="1535" spans="1:12">
      <c r="A1535" s="64" t="s">
        <v>1318</v>
      </c>
      <c r="B1535" s="64">
        <f>_xlfn.XLOOKUP(D1535,'Volume Holds'!$U$8:$U$223,'Volume Holds'!$F$8:$F$223)</f>
        <v>0</v>
      </c>
      <c r="C1535" s="64">
        <f>_xlfn.XLOOKUP(I1535,'Volume Holds'!$U$8:$U$223,'Volume Holds'!$F$8:$F$223)</f>
        <v>0</v>
      </c>
      <c r="D1535" s="64" t="s">
        <v>619</v>
      </c>
      <c r="E1535" s="64">
        <f t="shared" si="31"/>
        <v>0</v>
      </c>
      <c r="F1535" s="159">
        <v>10085</v>
      </c>
      <c r="I1535" s="64" t="s">
        <v>563</v>
      </c>
      <c r="L1535"/>
    </row>
    <row r="1536" spans="1:12">
      <c r="A1536" s="64" t="s">
        <v>1318</v>
      </c>
      <c r="B1536" s="64">
        <f>_xlfn.XLOOKUP(D1536,'Volume Holds'!$U$8:$U$223,'Volume Holds'!$F$8:$F$223)</f>
        <v>0</v>
      </c>
      <c r="C1536" s="64">
        <f>_xlfn.XLOOKUP(I1536,'Volume Holds'!$U$8:$U$223,'Volume Holds'!$F$8:$F$223)</f>
        <v>0</v>
      </c>
      <c r="D1536" s="64" t="s">
        <v>621</v>
      </c>
      <c r="E1536" s="64">
        <f t="shared" si="31"/>
        <v>0</v>
      </c>
      <c r="F1536" s="159">
        <v>10085</v>
      </c>
      <c r="I1536" s="64" t="s">
        <v>563</v>
      </c>
      <c r="L1536"/>
    </row>
    <row r="1537" spans="1:12">
      <c r="A1537" s="64" t="s">
        <v>1318</v>
      </c>
      <c r="B1537" s="64">
        <f>_xlfn.XLOOKUP(D1537,'Volume Holds'!$U$8:$U$223,'Volume Holds'!$F$8:$F$223)</f>
        <v>0</v>
      </c>
      <c r="C1537" s="64">
        <f>_xlfn.XLOOKUP(I1537,'Volume Holds'!$U$8:$U$223,'Volume Holds'!$F$8:$F$223)</f>
        <v>0</v>
      </c>
      <c r="D1537" s="64" t="s">
        <v>623</v>
      </c>
      <c r="E1537" s="64">
        <f t="shared" si="31"/>
        <v>0</v>
      </c>
      <c r="F1537" s="159">
        <v>10085</v>
      </c>
      <c r="I1537" s="64" t="s">
        <v>563</v>
      </c>
      <c r="L1537"/>
    </row>
    <row r="1538" spans="1:12">
      <c r="A1538" s="64" t="s">
        <v>1318</v>
      </c>
      <c r="B1538" s="64">
        <f>_xlfn.XLOOKUP(D1538,'Volume Holds'!$U$8:$U$223,'Volume Holds'!$F$8:$F$223)</f>
        <v>0</v>
      </c>
      <c r="C1538" s="64">
        <f>_xlfn.XLOOKUP(I1538,'Volume Holds'!$U$8:$U$223,'Volume Holds'!$F$8:$F$223)</f>
        <v>0</v>
      </c>
      <c r="D1538" s="64" t="s">
        <v>625</v>
      </c>
      <c r="E1538" s="64">
        <f t="shared" si="31"/>
        <v>0</v>
      </c>
      <c r="F1538" s="159">
        <v>10085</v>
      </c>
      <c r="I1538" s="64" t="s">
        <v>563</v>
      </c>
      <c r="L1538"/>
    </row>
    <row r="1539" spans="1:12">
      <c r="A1539" s="64" t="s">
        <v>1318</v>
      </c>
      <c r="B1539" s="64">
        <f>_xlfn.XLOOKUP(D1539,'Volume Holds'!$U$8:$U$223,'Volume Holds'!$F$8:$F$223)</f>
        <v>0</v>
      </c>
      <c r="C1539" s="64">
        <f>_xlfn.XLOOKUP(I1539,'Volume Holds'!$U$8:$U$223,'Volume Holds'!$F$8:$F$223)</f>
        <v>0</v>
      </c>
      <c r="D1539" s="64" t="s">
        <v>627</v>
      </c>
      <c r="E1539" s="64">
        <f t="shared" si="31"/>
        <v>0</v>
      </c>
      <c r="F1539" s="159">
        <v>10085</v>
      </c>
      <c r="I1539" s="64" t="s">
        <v>563</v>
      </c>
      <c r="L1539"/>
    </row>
    <row r="1540" spans="1:12">
      <c r="A1540" s="64" t="s">
        <v>1318</v>
      </c>
      <c r="B1540" s="64">
        <f>_xlfn.XLOOKUP(D1540,'Volume Holds'!$U$8:$U$223,'Volume Holds'!$F$8:$F$223)</f>
        <v>0</v>
      </c>
      <c r="C1540" s="64">
        <f>_xlfn.XLOOKUP(I1540,'Volume Holds'!$U$8:$U$223,'Volume Holds'!$F$8:$F$223)</f>
        <v>0</v>
      </c>
      <c r="D1540" s="64" t="s">
        <v>629</v>
      </c>
      <c r="E1540" s="64">
        <f t="shared" si="31"/>
        <v>0</v>
      </c>
      <c r="F1540" s="159">
        <v>10085</v>
      </c>
      <c r="L1540"/>
    </row>
    <row r="1541" spans="1:12">
      <c r="A1541" s="64" t="s">
        <v>1318</v>
      </c>
      <c r="B1541" s="64">
        <f>_xlfn.XLOOKUP(D1541,'Volume Holds'!$U$8:$U$223,'Volume Holds'!$F$8:$F$223)</f>
        <v>0</v>
      </c>
      <c r="C1541" s="64">
        <f>_xlfn.XLOOKUP(I1541,'Volume Holds'!$U$8:$U$223,'Volume Holds'!$F$8:$F$223)</f>
        <v>0</v>
      </c>
      <c r="D1541" s="64" t="s">
        <v>631</v>
      </c>
      <c r="E1541" s="64">
        <f t="shared" si="31"/>
        <v>0</v>
      </c>
      <c r="F1541" s="159">
        <v>10085</v>
      </c>
      <c r="I1541" s="64" t="s">
        <v>565</v>
      </c>
      <c r="L1541"/>
    </row>
    <row r="1542" spans="1:12">
      <c r="A1542" s="64" t="s">
        <v>1318</v>
      </c>
      <c r="B1542" s="64">
        <f>_xlfn.XLOOKUP(D1542,'Volume Holds'!$U$8:$U$223,'Volume Holds'!$F$8:$F$223)</f>
        <v>0</v>
      </c>
      <c r="C1542" s="64">
        <f>_xlfn.XLOOKUP(I1542,'Volume Holds'!$U$8:$U$223,'Volume Holds'!$F$8:$F$223)</f>
        <v>0</v>
      </c>
      <c r="D1542" s="64" t="s">
        <v>633</v>
      </c>
      <c r="E1542" s="64">
        <f t="shared" ref="E1542:E1605" si="32">SUM(B1542:C1542)</f>
        <v>0</v>
      </c>
      <c r="F1542" s="159">
        <v>10085</v>
      </c>
      <c r="I1542" s="64" t="s">
        <v>565</v>
      </c>
      <c r="L1542"/>
    </row>
    <row r="1543" spans="1:12">
      <c r="A1543" s="64" t="s">
        <v>1318</v>
      </c>
      <c r="B1543" s="64">
        <f>_xlfn.XLOOKUP(D1543,'Volume Holds'!$U$8:$U$223,'Volume Holds'!$F$8:$F$223)</f>
        <v>0</v>
      </c>
      <c r="C1543" s="64">
        <f>_xlfn.XLOOKUP(I1543,'Volume Holds'!$U$8:$U$223,'Volume Holds'!$F$8:$F$223)</f>
        <v>0</v>
      </c>
      <c r="D1543" s="64" t="s">
        <v>635</v>
      </c>
      <c r="E1543" s="64">
        <f t="shared" si="32"/>
        <v>0</v>
      </c>
      <c r="F1543" s="159">
        <v>10085</v>
      </c>
      <c r="I1543" s="64" t="s">
        <v>565</v>
      </c>
      <c r="L1543"/>
    </row>
    <row r="1544" spans="1:12">
      <c r="A1544" s="64" t="s">
        <v>1318</v>
      </c>
      <c r="B1544" s="64">
        <f>_xlfn.XLOOKUP(D1544,'Volume Holds'!$U$8:$U$223,'Volume Holds'!$F$8:$F$223)</f>
        <v>0</v>
      </c>
      <c r="C1544" s="64">
        <f>_xlfn.XLOOKUP(I1544,'Volume Holds'!$U$8:$U$223,'Volume Holds'!$F$8:$F$223)</f>
        <v>0</v>
      </c>
      <c r="D1544" s="64" t="s">
        <v>637</v>
      </c>
      <c r="E1544" s="64">
        <f t="shared" si="32"/>
        <v>0</v>
      </c>
      <c r="F1544" s="159">
        <v>10085</v>
      </c>
      <c r="I1544" s="64" t="s">
        <v>565</v>
      </c>
      <c r="L1544"/>
    </row>
    <row r="1545" spans="1:12">
      <c r="A1545" s="64" t="s">
        <v>1318</v>
      </c>
      <c r="B1545" s="64">
        <f>_xlfn.XLOOKUP(D1545,'Volume Holds'!$U$8:$U$223,'Volume Holds'!$F$8:$F$223)</f>
        <v>0</v>
      </c>
      <c r="C1545" s="64">
        <f>_xlfn.XLOOKUP(I1545,'Volume Holds'!$U$8:$U$223,'Volume Holds'!$F$8:$F$223)</f>
        <v>0</v>
      </c>
      <c r="D1545" s="64" t="s">
        <v>639</v>
      </c>
      <c r="E1545" s="64">
        <f t="shared" si="32"/>
        <v>0</v>
      </c>
      <c r="F1545" s="159">
        <v>10085</v>
      </c>
      <c r="I1545" s="64" t="s">
        <v>565</v>
      </c>
      <c r="L1545"/>
    </row>
    <row r="1546" spans="1:12">
      <c r="A1546" s="64" t="s">
        <v>1318</v>
      </c>
      <c r="B1546" s="64">
        <f>_xlfn.XLOOKUP(D1546,'Volume Holds'!$U$8:$U$223,'Volume Holds'!$F$8:$F$223)</f>
        <v>0</v>
      </c>
      <c r="C1546" s="64">
        <f>_xlfn.XLOOKUP(I1546,'Volume Holds'!$U$8:$U$223,'Volume Holds'!$F$8:$F$223)</f>
        <v>0</v>
      </c>
      <c r="D1546" s="64" t="s">
        <v>641</v>
      </c>
      <c r="E1546" s="64">
        <f t="shared" si="32"/>
        <v>0</v>
      </c>
      <c r="F1546" s="159">
        <v>10085</v>
      </c>
      <c r="I1546" s="64" t="s">
        <v>565</v>
      </c>
      <c r="L1546"/>
    </row>
    <row r="1547" spans="1:12">
      <c r="A1547" s="64" t="s">
        <v>1318</v>
      </c>
      <c r="B1547" s="64">
        <f>_xlfn.XLOOKUP(D1547,'Volume Holds'!$U$8:$U$223,'Volume Holds'!$F$8:$F$223)</f>
        <v>0</v>
      </c>
      <c r="C1547" s="64">
        <f>_xlfn.XLOOKUP(I1547,'Volume Holds'!$U$8:$U$223,'Volume Holds'!$F$8:$F$223)</f>
        <v>0</v>
      </c>
      <c r="D1547" s="64" t="s">
        <v>643</v>
      </c>
      <c r="E1547" s="64">
        <f t="shared" si="32"/>
        <v>0</v>
      </c>
      <c r="F1547" s="159">
        <v>10085</v>
      </c>
      <c r="I1547" s="64" t="s">
        <v>567</v>
      </c>
      <c r="L1547"/>
    </row>
    <row r="1548" spans="1:12">
      <c r="A1548" s="64" t="s">
        <v>1318</v>
      </c>
      <c r="B1548" s="64">
        <f>_xlfn.XLOOKUP(D1548,'Volume Holds'!$U$8:$U$223,'Volume Holds'!$F$8:$F$223)</f>
        <v>0</v>
      </c>
      <c r="C1548" s="64">
        <f>_xlfn.XLOOKUP(I1548,'Volume Holds'!$U$8:$U$223,'Volume Holds'!$F$8:$F$223)</f>
        <v>0</v>
      </c>
      <c r="D1548" s="64" t="s">
        <v>645</v>
      </c>
      <c r="E1548" s="64">
        <f t="shared" si="32"/>
        <v>0</v>
      </c>
      <c r="F1548" s="159">
        <v>10085</v>
      </c>
      <c r="I1548" s="64" t="s">
        <v>567</v>
      </c>
      <c r="L1548"/>
    </row>
    <row r="1549" spans="1:12">
      <c r="A1549" s="64" t="s">
        <v>1318</v>
      </c>
      <c r="B1549" s="64">
        <f>_xlfn.XLOOKUP(D1549,'Volume Holds'!$U$8:$U$223,'Volume Holds'!$F$8:$F$223)</f>
        <v>0</v>
      </c>
      <c r="C1549" s="64">
        <f>_xlfn.XLOOKUP(I1549,'Volume Holds'!$U$8:$U$223,'Volume Holds'!$F$8:$F$223)</f>
        <v>0</v>
      </c>
      <c r="D1549" s="64" t="s">
        <v>647</v>
      </c>
      <c r="E1549" s="64">
        <f t="shared" si="32"/>
        <v>0</v>
      </c>
      <c r="F1549" s="159">
        <v>10085</v>
      </c>
      <c r="I1549" s="64" t="s">
        <v>567</v>
      </c>
      <c r="L1549"/>
    </row>
    <row r="1550" spans="1:12">
      <c r="A1550" s="64" t="s">
        <v>1318</v>
      </c>
      <c r="B1550" s="64">
        <f>_xlfn.XLOOKUP(D1550,'Volume Holds'!$U$8:$U$223,'Volume Holds'!$F$8:$F$223)</f>
        <v>0</v>
      </c>
      <c r="C1550" s="64">
        <f>_xlfn.XLOOKUP(I1550,'Volume Holds'!$U$8:$U$223,'Volume Holds'!$F$8:$F$223)</f>
        <v>0</v>
      </c>
      <c r="D1550" s="64" t="s">
        <v>649</v>
      </c>
      <c r="E1550" s="64">
        <f t="shared" si="32"/>
        <v>0</v>
      </c>
      <c r="F1550" s="159">
        <v>10085</v>
      </c>
      <c r="I1550" s="64" t="s">
        <v>567</v>
      </c>
      <c r="L1550"/>
    </row>
    <row r="1551" spans="1:12">
      <c r="A1551" s="64" t="s">
        <v>1318</v>
      </c>
      <c r="B1551" s="64">
        <f>_xlfn.XLOOKUP(D1551,'Volume Holds'!$U$8:$U$223,'Volume Holds'!$F$8:$F$223)</f>
        <v>0</v>
      </c>
      <c r="C1551" s="64">
        <f>_xlfn.XLOOKUP(I1551,'Volume Holds'!$U$8:$U$223,'Volume Holds'!$F$8:$F$223)</f>
        <v>0</v>
      </c>
      <c r="D1551" s="64" t="s">
        <v>651</v>
      </c>
      <c r="E1551" s="64">
        <f t="shared" si="32"/>
        <v>0</v>
      </c>
      <c r="F1551" s="159">
        <v>10085</v>
      </c>
      <c r="I1551" s="64" t="s">
        <v>567</v>
      </c>
      <c r="L1551"/>
    </row>
    <row r="1552" spans="1:12">
      <c r="A1552" s="64" t="s">
        <v>1318</v>
      </c>
      <c r="B1552" s="64">
        <f>_xlfn.XLOOKUP(D1552,'Volume Holds'!$U$8:$U$223,'Volume Holds'!$F$8:$F$223)</f>
        <v>0</v>
      </c>
      <c r="C1552" s="64">
        <f>_xlfn.XLOOKUP(I1552,'Volume Holds'!$U$8:$U$223,'Volume Holds'!$F$8:$F$223)</f>
        <v>0</v>
      </c>
      <c r="D1552" s="64" t="s">
        <v>653</v>
      </c>
      <c r="E1552" s="64">
        <f t="shared" si="32"/>
        <v>0</v>
      </c>
      <c r="F1552" s="159">
        <v>10085</v>
      </c>
      <c r="I1552" s="64" t="s">
        <v>567</v>
      </c>
      <c r="L1552"/>
    </row>
    <row r="1553" spans="1:12">
      <c r="A1553" s="64" t="s">
        <v>1318</v>
      </c>
      <c r="B1553" s="64">
        <f>_xlfn.XLOOKUP(D1553,'Volume Holds'!$U$8:$U$223,'Volume Holds'!$F$8:$F$223)</f>
        <v>0</v>
      </c>
      <c r="C1553" s="64">
        <f>_xlfn.XLOOKUP(I1553,'Volume Holds'!$U$8:$U$223,'Volume Holds'!$F$8:$F$223)</f>
        <v>0</v>
      </c>
      <c r="D1553" s="64" t="s">
        <v>655</v>
      </c>
      <c r="E1553" s="64">
        <f t="shared" si="32"/>
        <v>0</v>
      </c>
      <c r="F1553" s="159">
        <v>10085</v>
      </c>
      <c r="I1553" s="64" t="s">
        <v>569</v>
      </c>
      <c r="L1553"/>
    </row>
    <row r="1554" spans="1:12">
      <c r="A1554" s="64" t="s">
        <v>1318</v>
      </c>
      <c r="B1554" s="64">
        <f>_xlfn.XLOOKUP(D1554,'Volume Holds'!$U$8:$U$223,'Volume Holds'!$F$8:$F$223)</f>
        <v>0</v>
      </c>
      <c r="C1554" s="64">
        <f>_xlfn.XLOOKUP(I1554,'Volume Holds'!$U$8:$U$223,'Volume Holds'!$F$8:$F$223)</f>
        <v>0</v>
      </c>
      <c r="D1554" s="64" t="s">
        <v>657</v>
      </c>
      <c r="E1554" s="64">
        <f t="shared" si="32"/>
        <v>0</v>
      </c>
      <c r="F1554" s="159">
        <v>10085</v>
      </c>
      <c r="I1554" s="64" t="s">
        <v>569</v>
      </c>
      <c r="L1554"/>
    </row>
    <row r="1555" spans="1:12">
      <c r="A1555" s="64" t="s">
        <v>1318</v>
      </c>
      <c r="B1555" s="64">
        <f>_xlfn.XLOOKUP(D1555,'Volume Holds'!$U$8:$U$223,'Volume Holds'!$F$8:$F$223)</f>
        <v>0</v>
      </c>
      <c r="C1555" s="64">
        <f>_xlfn.XLOOKUP(I1555,'Volume Holds'!$U$8:$U$223,'Volume Holds'!$F$8:$F$223)</f>
        <v>0</v>
      </c>
      <c r="D1555" s="64" t="s">
        <v>659</v>
      </c>
      <c r="E1555" s="64">
        <f t="shared" si="32"/>
        <v>0</v>
      </c>
      <c r="F1555" s="159">
        <v>10085</v>
      </c>
      <c r="I1555" s="64" t="s">
        <v>569</v>
      </c>
      <c r="L1555"/>
    </row>
    <row r="1556" spans="1:12">
      <c r="A1556" s="64" t="s">
        <v>1318</v>
      </c>
      <c r="B1556" s="64">
        <f>_xlfn.XLOOKUP(D1556,'Volume Holds'!$U$8:$U$223,'Volume Holds'!$F$8:$F$223)</f>
        <v>0</v>
      </c>
      <c r="C1556" s="64">
        <f>_xlfn.XLOOKUP(I1556,'Volume Holds'!$U$8:$U$223,'Volume Holds'!$F$8:$F$223)</f>
        <v>0</v>
      </c>
      <c r="D1556" s="64" t="s">
        <v>661</v>
      </c>
      <c r="E1556" s="64">
        <f t="shared" si="32"/>
        <v>0</v>
      </c>
      <c r="F1556" s="159">
        <v>10085</v>
      </c>
      <c r="I1556" s="64" t="s">
        <v>569</v>
      </c>
      <c r="L1556"/>
    </row>
    <row r="1557" spans="1:12">
      <c r="A1557" s="64" t="s">
        <v>1318</v>
      </c>
      <c r="B1557" s="64">
        <f>_xlfn.XLOOKUP(D1557,'Volume Holds'!$U$8:$U$223,'Volume Holds'!$F$8:$F$223)</f>
        <v>0</v>
      </c>
      <c r="C1557" s="64">
        <f>_xlfn.XLOOKUP(I1557,'Volume Holds'!$U$8:$U$223,'Volume Holds'!$F$8:$F$223)</f>
        <v>0</v>
      </c>
      <c r="D1557" s="64" t="s">
        <v>663</v>
      </c>
      <c r="E1557" s="64">
        <f t="shared" si="32"/>
        <v>0</v>
      </c>
      <c r="F1557" s="159">
        <v>10085</v>
      </c>
      <c r="I1557" s="64" t="s">
        <v>569</v>
      </c>
      <c r="L1557"/>
    </row>
    <row r="1558" spans="1:12">
      <c r="A1558" s="64" t="s">
        <v>1318</v>
      </c>
      <c r="B1558" s="64">
        <f>_xlfn.XLOOKUP(D1558,'Volume Holds'!$U$8:$U$223,'Volume Holds'!$F$8:$F$223)</f>
        <v>0</v>
      </c>
      <c r="C1558" s="64">
        <f>_xlfn.XLOOKUP(I1558,'Volume Holds'!$U$8:$U$223,'Volume Holds'!$F$8:$F$223)</f>
        <v>0</v>
      </c>
      <c r="D1558" s="64" t="s">
        <v>665</v>
      </c>
      <c r="E1558" s="64">
        <f t="shared" si="32"/>
        <v>0</v>
      </c>
      <c r="F1558" s="159">
        <v>10085</v>
      </c>
      <c r="I1558" s="64" t="s">
        <v>569</v>
      </c>
      <c r="L1558"/>
    </row>
    <row r="1559" spans="1:12">
      <c r="A1559" s="64" t="s">
        <v>1318</v>
      </c>
      <c r="B1559" s="64">
        <f>_xlfn.XLOOKUP(D1559,'Volume Holds'!$U$8:$U$223,'Volume Holds'!$F$8:$F$223)</f>
        <v>0</v>
      </c>
      <c r="C1559" s="64">
        <f>_xlfn.XLOOKUP(I1559,'Volume Holds'!$U$8:$U$223,'Volume Holds'!$F$8:$F$223)</f>
        <v>0</v>
      </c>
      <c r="D1559" s="64" t="s">
        <v>667</v>
      </c>
      <c r="E1559" s="64">
        <f t="shared" si="32"/>
        <v>0</v>
      </c>
      <c r="F1559" s="159">
        <v>10085</v>
      </c>
      <c r="I1559" s="64" t="s">
        <v>571</v>
      </c>
      <c r="L1559"/>
    </row>
    <row r="1560" spans="1:12">
      <c r="A1560" s="64" t="s">
        <v>1318</v>
      </c>
      <c r="B1560" s="64">
        <f>_xlfn.XLOOKUP(D1560,'Volume Holds'!$U$8:$U$223,'Volume Holds'!$F$8:$F$223)</f>
        <v>0</v>
      </c>
      <c r="C1560" s="64">
        <f>_xlfn.XLOOKUP(I1560,'Volume Holds'!$U$8:$U$223,'Volume Holds'!$F$8:$F$223)</f>
        <v>0</v>
      </c>
      <c r="D1560" s="64" t="s">
        <v>669</v>
      </c>
      <c r="E1560" s="64">
        <f t="shared" si="32"/>
        <v>0</v>
      </c>
      <c r="F1560" s="159">
        <v>10085</v>
      </c>
      <c r="I1560" s="64" t="s">
        <v>571</v>
      </c>
      <c r="L1560"/>
    </row>
    <row r="1561" spans="1:12">
      <c r="A1561" s="64" t="s">
        <v>1318</v>
      </c>
      <c r="B1561" s="64">
        <f>_xlfn.XLOOKUP(D1561,'Volume Holds'!$U$8:$U$223,'Volume Holds'!$F$8:$F$223)</f>
        <v>0</v>
      </c>
      <c r="C1561" s="64">
        <f>_xlfn.XLOOKUP(I1561,'Volume Holds'!$U$8:$U$223,'Volume Holds'!$F$8:$F$223)</f>
        <v>0</v>
      </c>
      <c r="D1561" s="64" t="s">
        <v>671</v>
      </c>
      <c r="E1561" s="64">
        <f t="shared" si="32"/>
        <v>0</v>
      </c>
      <c r="F1561" s="159">
        <v>10085</v>
      </c>
      <c r="I1561" s="64" t="s">
        <v>571</v>
      </c>
      <c r="L1561"/>
    </row>
    <row r="1562" spans="1:12">
      <c r="A1562" s="64" t="s">
        <v>1318</v>
      </c>
      <c r="B1562" s="64">
        <f>_xlfn.XLOOKUP(D1562,'Volume Holds'!$U$8:$U$223,'Volume Holds'!$F$8:$F$223)</f>
        <v>0</v>
      </c>
      <c r="C1562" s="64">
        <f>_xlfn.XLOOKUP(I1562,'Volume Holds'!$U$8:$U$223,'Volume Holds'!$F$8:$F$223)</f>
        <v>0</v>
      </c>
      <c r="D1562" s="64" t="s">
        <v>673</v>
      </c>
      <c r="E1562" s="64">
        <f t="shared" si="32"/>
        <v>0</v>
      </c>
      <c r="F1562" s="159">
        <v>10085</v>
      </c>
      <c r="I1562" s="64" t="s">
        <v>571</v>
      </c>
      <c r="L1562"/>
    </row>
    <row r="1563" spans="1:12">
      <c r="A1563" s="64" t="s">
        <v>1318</v>
      </c>
      <c r="B1563" s="64">
        <f>_xlfn.XLOOKUP(D1563,'Volume Holds'!$U$8:$U$223,'Volume Holds'!$F$8:$F$223)</f>
        <v>0</v>
      </c>
      <c r="C1563" s="64">
        <f>_xlfn.XLOOKUP(I1563,'Volume Holds'!$U$8:$U$223,'Volume Holds'!$F$8:$F$223)</f>
        <v>0</v>
      </c>
      <c r="D1563" s="64" t="s">
        <v>675</v>
      </c>
      <c r="E1563" s="64">
        <f t="shared" si="32"/>
        <v>0</v>
      </c>
      <c r="F1563" s="159">
        <v>10085</v>
      </c>
      <c r="I1563" s="64" t="s">
        <v>571</v>
      </c>
      <c r="L1563"/>
    </row>
    <row r="1564" spans="1:12">
      <c r="A1564" s="64" t="s">
        <v>1318</v>
      </c>
      <c r="B1564" s="64">
        <f>_xlfn.XLOOKUP(D1564,'Volume Holds'!$U$8:$U$223,'Volume Holds'!$F$8:$F$223)</f>
        <v>0</v>
      </c>
      <c r="C1564" s="64">
        <f>_xlfn.XLOOKUP(I1564,'Volume Holds'!$U$8:$U$223,'Volume Holds'!$F$8:$F$223)</f>
        <v>0</v>
      </c>
      <c r="D1564" s="64" t="s">
        <v>677</v>
      </c>
      <c r="E1564" s="64">
        <f t="shared" si="32"/>
        <v>0</v>
      </c>
      <c r="F1564" s="159">
        <v>10085</v>
      </c>
      <c r="I1564" s="64" t="s">
        <v>571</v>
      </c>
      <c r="L1564"/>
    </row>
    <row r="1565" spans="1:12">
      <c r="A1565" s="64" t="s">
        <v>1318</v>
      </c>
      <c r="B1565" s="64">
        <f>_xlfn.XLOOKUP(D1565,'Volume Holds'!$U$8:$U$223,'Volume Holds'!$F$8:$F$223)</f>
        <v>0</v>
      </c>
      <c r="C1565" s="64">
        <f>_xlfn.XLOOKUP(I1565,'Volume Holds'!$U$8:$U$223,'Volume Holds'!$F$8:$F$223)</f>
        <v>0</v>
      </c>
      <c r="D1565" s="64" t="s">
        <v>679</v>
      </c>
      <c r="E1565" s="64">
        <f t="shared" si="32"/>
        <v>0</v>
      </c>
      <c r="F1565" s="159">
        <v>10085</v>
      </c>
      <c r="I1565" s="64" t="s">
        <v>573</v>
      </c>
      <c r="L1565"/>
    </row>
    <row r="1566" spans="1:12">
      <c r="A1566" s="64" t="s">
        <v>1318</v>
      </c>
      <c r="B1566" s="64">
        <f>_xlfn.XLOOKUP(D1566,'Volume Holds'!$U$8:$U$223,'Volume Holds'!$F$8:$F$223)</f>
        <v>0</v>
      </c>
      <c r="C1566" s="64">
        <f>_xlfn.XLOOKUP(I1566,'Volume Holds'!$U$8:$U$223,'Volume Holds'!$F$8:$F$223)</f>
        <v>0</v>
      </c>
      <c r="D1566" s="64" t="s">
        <v>681</v>
      </c>
      <c r="E1566" s="64">
        <f t="shared" si="32"/>
        <v>0</v>
      </c>
      <c r="F1566" s="159">
        <v>10085</v>
      </c>
      <c r="I1566" s="64" t="s">
        <v>573</v>
      </c>
      <c r="L1566"/>
    </row>
    <row r="1567" spans="1:12">
      <c r="A1567" s="64" t="s">
        <v>1318</v>
      </c>
      <c r="B1567" s="64">
        <f>_xlfn.XLOOKUP(D1567,'Volume Holds'!$U$8:$U$223,'Volume Holds'!$F$8:$F$223)</f>
        <v>0</v>
      </c>
      <c r="C1567" s="64">
        <f>_xlfn.XLOOKUP(I1567,'Volume Holds'!$U$8:$U$223,'Volume Holds'!$F$8:$F$223)</f>
        <v>0</v>
      </c>
      <c r="D1567" s="64" t="s">
        <v>683</v>
      </c>
      <c r="E1567" s="64">
        <f t="shared" si="32"/>
        <v>0</v>
      </c>
      <c r="F1567" s="159">
        <v>10085</v>
      </c>
      <c r="I1567" s="64" t="s">
        <v>573</v>
      </c>
      <c r="L1567"/>
    </row>
    <row r="1568" spans="1:12">
      <c r="A1568" s="64" t="s">
        <v>1318</v>
      </c>
      <c r="B1568" s="64">
        <f>_xlfn.XLOOKUP(D1568,'Volume Holds'!$U$8:$U$223,'Volume Holds'!$F$8:$F$223)</f>
        <v>0</v>
      </c>
      <c r="C1568" s="64">
        <f>_xlfn.XLOOKUP(I1568,'Volume Holds'!$U$8:$U$223,'Volume Holds'!$F$8:$F$223)</f>
        <v>0</v>
      </c>
      <c r="D1568" s="64" t="s">
        <v>685</v>
      </c>
      <c r="E1568" s="64">
        <f t="shared" si="32"/>
        <v>0</v>
      </c>
      <c r="F1568" s="159">
        <v>10085</v>
      </c>
      <c r="I1568" s="64" t="s">
        <v>573</v>
      </c>
      <c r="L1568"/>
    </row>
    <row r="1569" spans="1:12">
      <c r="A1569" s="64" t="s">
        <v>1318</v>
      </c>
      <c r="B1569" s="64">
        <f>_xlfn.XLOOKUP(D1569,'Volume Holds'!$U$8:$U$223,'Volume Holds'!$F$8:$F$223)</f>
        <v>0</v>
      </c>
      <c r="C1569" s="64">
        <f>_xlfn.XLOOKUP(I1569,'Volume Holds'!$U$8:$U$223,'Volume Holds'!$F$8:$F$223)</f>
        <v>0</v>
      </c>
      <c r="D1569" s="64" t="s">
        <v>687</v>
      </c>
      <c r="E1569" s="64">
        <f t="shared" si="32"/>
        <v>0</v>
      </c>
      <c r="F1569" s="159">
        <v>10085</v>
      </c>
      <c r="I1569" s="64" t="s">
        <v>573</v>
      </c>
      <c r="L1569"/>
    </row>
    <row r="1570" spans="1:12">
      <c r="A1570" s="64" t="s">
        <v>1318</v>
      </c>
      <c r="B1570" s="64">
        <f>_xlfn.XLOOKUP(D1570,'Volume Holds'!$U$8:$U$223,'Volume Holds'!$F$8:$F$223)</f>
        <v>0</v>
      </c>
      <c r="C1570" s="64">
        <f>_xlfn.XLOOKUP(I1570,'Volume Holds'!$U$8:$U$223,'Volume Holds'!$F$8:$F$223)</f>
        <v>0</v>
      </c>
      <c r="D1570" s="64" t="s">
        <v>689</v>
      </c>
      <c r="E1570" s="64">
        <f t="shared" si="32"/>
        <v>0</v>
      </c>
      <c r="F1570" s="159">
        <v>10085</v>
      </c>
      <c r="I1570" s="64" t="s">
        <v>573</v>
      </c>
      <c r="L1570"/>
    </row>
    <row r="1571" spans="1:12">
      <c r="A1571" s="64" t="s">
        <v>1318</v>
      </c>
      <c r="B1571" s="64">
        <f>_xlfn.XLOOKUP(D1571,'Volume Holds'!$U$8:$U$223,'Volume Holds'!$F$8:$F$223)</f>
        <v>0</v>
      </c>
      <c r="C1571" s="64">
        <f>_xlfn.XLOOKUP(I1571,'Volume Holds'!$U$8:$U$223,'Volume Holds'!$F$8:$F$223)</f>
        <v>0</v>
      </c>
      <c r="D1571" s="64" t="s">
        <v>691</v>
      </c>
      <c r="E1571" s="64">
        <f t="shared" si="32"/>
        <v>0</v>
      </c>
      <c r="F1571" s="159">
        <v>10085</v>
      </c>
      <c r="I1571" s="64" t="s">
        <v>575</v>
      </c>
      <c r="L1571"/>
    </row>
    <row r="1572" spans="1:12">
      <c r="A1572" s="64" t="s">
        <v>1318</v>
      </c>
      <c r="B1572" s="64">
        <f>_xlfn.XLOOKUP(D1572,'Volume Holds'!$U$8:$U$223,'Volume Holds'!$F$8:$F$223)</f>
        <v>0</v>
      </c>
      <c r="C1572" s="64">
        <f>_xlfn.XLOOKUP(I1572,'Volume Holds'!$U$8:$U$223,'Volume Holds'!$F$8:$F$223)</f>
        <v>0</v>
      </c>
      <c r="D1572" s="64" t="s">
        <v>693</v>
      </c>
      <c r="E1572" s="64">
        <f t="shared" si="32"/>
        <v>0</v>
      </c>
      <c r="F1572" s="159">
        <v>10085</v>
      </c>
      <c r="I1572" s="64" t="s">
        <v>575</v>
      </c>
      <c r="L1572"/>
    </row>
    <row r="1573" spans="1:12">
      <c r="A1573" s="64" t="s">
        <v>1318</v>
      </c>
      <c r="B1573" s="64">
        <f>_xlfn.XLOOKUP(D1573,'Volume Holds'!$U$8:$U$223,'Volume Holds'!$F$8:$F$223)</f>
        <v>0</v>
      </c>
      <c r="C1573" s="64">
        <f>_xlfn.XLOOKUP(I1573,'Volume Holds'!$U$8:$U$223,'Volume Holds'!$F$8:$F$223)</f>
        <v>0</v>
      </c>
      <c r="D1573" s="64" t="s">
        <v>695</v>
      </c>
      <c r="E1573" s="64">
        <f t="shared" si="32"/>
        <v>0</v>
      </c>
      <c r="F1573" s="159">
        <v>10085</v>
      </c>
      <c r="I1573" s="64" t="s">
        <v>575</v>
      </c>
      <c r="L1573"/>
    </row>
    <row r="1574" spans="1:12">
      <c r="A1574" s="64" t="s">
        <v>1318</v>
      </c>
      <c r="B1574" s="64">
        <f>_xlfn.XLOOKUP(D1574,'Volume Holds'!$U$8:$U$223,'Volume Holds'!$F$8:$F$223)</f>
        <v>0</v>
      </c>
      <c r="C1574" s="64">
        <f>_xlfn.XLOOKUP(I1574,'Volume Holds'!$U$8:$U$223,'Volume Holds'!$F$8:$F$223)</f>
        <v>0</v>
      </c>
      <c r="D1574" s="64" t="s">
        <v>697</v>
      </c>
      <c r="E1574" s="64">
        <f t="shared" si="32"/>
        <v>0</v>
      </c>
      <c r="F1574" s="159">
        <v>10085</v>
      </c>
      <c r="I1574" s="64" t="s">
        <v>575</v>
      </c>
      <c r="L1574"/>
    </row>
    <row r="1575" spans="1:12">
      <c r="A1575" s="64" t="s">
        <v>1318</v>
      </c>
      <c r="B1575" s="64">
        <f>_xlfn.XLOOKUP(D1575,'Volume Holds'!$U$8:$U$223,'Volume Holds'!$F$8:$F$223)</f>
        <v>0</v>
      </c>
      <c r="C1575" s="64">
        <f>_xlfn.XLOOKUP(I1575,'Volume Holds'!$U$8:$U$223,'Volume Holds'!$F$8:$F$223)</f>
        <v>0</v>
      </c>
      <c r="D1575" s="64" t="s">
        <v>699</v>
      </c>
      <c r="E1575" s="64">
        <f t="shared" si="32"/>
        <v>0</v>
      </c>
      <c r="F1575" s="159">
        <v>10085</v>
      </c>
      <c r="I1575" s="64" t="s">
        <v>575</v>
      </c>
      <c r="L1575"/>
    </row>
    <row r="1576" spans="1:12">
      <c r="A1576" s="64" t="s">
        <v>1318</v>
      </c>
      <c r="B1576" s="64">
        <f>_xlfn.XLOOKUP(D1576,'Volume Holds'!$U$8:$U$223,'Volume Holds'!$F$8:$F$223)</f>
        <v>0</v>
      </c>
      <c r="C1576" s="64">
        <f>_xlfn.XLOOKUP(I1576,'Volume Holds'!$U$8:$U$223,'Volume Holds'!$F$8:$F$223)</f>
        <v>0</v>
      </c>
      <c r="D1576" s="64" t="s">
        <v>701</v>
      </c>
      <c r="E1576" s="64">
        <f t="shared" si="32"/>
        <v>0</v>
      </c>
      <c r="F1576" s="159">
        <v>10085</v>
      </c>
      <c r="I1576" s="64" t="s">
        <v>575</v>
      </c>
      <c r="L1576"/>
    </row>
    <row r="1577" spans="1:12">
      <c r="A1577" s="64" t="s">
        <v>1318</v>
      </c>
      <c r="B1577" s="64">
        <f>_xlfn.XLOOKUP(D1577,'Volume Holds'!$U$8:$U$223,'Volume Holds'!$F$8:$F$223)</f>
        <v>0</v>
      </c>
      <c r="C1577" s="64">
        <f>_xlfn.XLOOKUP(I1577,'Volume Holds'!$U$8:$U$223,'Volume Holds'!$F$8:$F$223)</f>
        <v>0</v>
      </c>
      <c r="D1577" s="64" t="s">
        <v>703</v>
      </c>
      <c r="E1577" s="64">
        <f t="shared" si="32"/>
        <v>0</v>
      </c>
      <c r="F1577" s="159">
        <v>10085</v>
      </c>
      <c r="I1577" s="64" t="s">
        <v>577</v>
      </c>
      <c r="L1577"/>
    </row>
    <row r="1578" spans="1:12">
      <c r="A1578" s="64" t="s">
        <v>1318</v>
      </c>
      <c r="B1578" s="64">
        <f>_xlfn.XLOOKUP(D1578,'Volume Holds'!$U$8:$U$223,'Volume Holds'!$F$8:$F$223)</f>
        <v>0</v>
      </c>
      <c r="C1578" s="64">
        <f>_xlfn.XLOOKUP(I1578,'Volume Holds'!$U$8:$U$223,'Volume Holds'!$F$8:$F$223)</f>
        <v>0</v>
      </c>
      <c r="D1578" s="64" t="s">
        <v>705</v>
      </c>
      <c r="E1578" s="64">
        <f t="shared" si="32"/>
        <v>0</v>
      </c>
      <c r="F1578" s="159">
        <v>10085</v>
      </c>
      <c r="I1578" s="64" t="s">
        <v>577</v>
      </c>
      <c r="L1578"/>
    </row>
    <row r="1579" spans="1:12">
      <c r="A1579" s="64" t="s">
        <v>1318</v>
      </c>
      <c r="B1579" s="64">
        <f>_xlfn.XLOOKUP(D1579,'Volume Holds'!$U$8:$U$223,'Volume Holds'!$F$8:$F$223)</f>
        <v>0</v>
      </c>
      <c r="C1579" s="64">
        <f>_xlfn.XLOOKUP(I1579,'Volume Holds'!$U$8:$U$223,'Volume Holds'!$F$8:$F$223)</f>
        <v>0</v>
      </c>
      <c r="D1579" s="64" t="s">
        <v>707</v>
      </c>
      <c r="E1579" s="64">
        <f t="shared" si="32"/>
        <v>0</v>
      </c>
      <c r="F1579" s="159">
        <v>10085</v>
      </c>
      <c r="I1579" s="64" t="s">
        <v>577</v>
      </c>
      <c r="L1579"/>
    </row>
    <row r="1580" spans="1:12">
      <c r="A1580" s="64" t="s">
        <v>1318</v>
      </c>
      <c r="B1580" s="64">
        <f>_xlfn.XLOOKUP(D1580,'Volume Holds'!$U$8:$U$223,'Volume Holds'!$F$8:$F$223)</f>
        <v>0</v>
      </c>
      <c r="C1580" s="64">
        <f>_xlfn.XLOOKUP(I1580,'Volume Holds'!$U$8:$U$223,'Volume Holds'!$F$8:$F$223)</f>
        <v>0</v>
      </c>
      <c r="D1580" s="64" t="s">
        <v>709</v>
      </c>
      <c r="E1580" s="64">
        <f t="shared" si="32"/>
        <v>0</v>
      </c>
      <c r="F1580" s="159">
        <v>10085</v>
      </c>
      <c r="I1580" s="64" t="s">
        <v>577</v>
      </c>
      <c r="L1580"/>
    </row>
    <row r="1581" spans="1:12">
      <c r="A1581" s="64" t="s">
        <v>1318</v>
      </c>
      <c r="B1581" s="64">
        <f>_xlfn.XLOOKUP(D1581,'Volume Holds'!$U$8:$U$223,'Volume Holds'!$F$8:$F$223)</f>
        <v>0</v>
      </c>
      <c r="C1581" s="64">
        <f>_xlfn.XLOOKUP(I1581,'Volume Holds'!$U$8:$U$223,'Volume Holds'!$F$8:$F$223)</f>
        <v>0</v>
      </c>
      <c r="D1581" s="64" t="s">
        <v>711</v>
      </c>
      <c r="E1581" s="64">
        <f t="shared" si="32"/>
        <v>0</v>
      </c>
      <c r="F1581" s="159">
        <v>10085</v>
      </c>
      <c r="I1581" s="64" t="s">
        <v>577</v>
      </c>
      <c r="L1581"/>
    </row>
    <row r="1582" spans="1:12">
      <c r="A1582" s="64" t="s">
        <v>1318</v>
      </c>
      <c r="B1582" s="64">
        <f>_xlfn.XLOOKUP(D1582,'Volume Holds'!$U$8:$U$223,'Volume Holds'!$F$8:$F$223)</f>
        <v>0</v>
      </c>
      <c r="C1582" s="64">
        <f>_xlfn.XLOOKUP(I1582,'Volume Holds'!$U$8:$U$223,'Volume Holds'!$F$8:$F$223)</f>
        <v>0</v>
      </c>
      <c r="D1582" s="64" t="s">
        <v>713</v>
      </c>
      <c r="E1582" s="64">
        <f t="shared" si="32"/>
        <v>0</v>
      </c>
      <c r="F1582" s="159">
        <v>10085</v>
      </c>
      <c r="I1582" s="64" t="s">
        <v>577</v>
      </c>
      <c r="L1582"/>
    </row>
    <row r="1583" spans="1:12">
      <c r="A1583" s="64" t="s">
        <v>1318</v>
      </c>
      <c r="B1583" s="64">
        <f>_xlfn.XLOOKUP(D1583,'Volume Holds'!$U$8:$U$223,'Volume Holds'!$F$8:$F$223)</f>
        <v>0</v>
      </c>
      <c r="C1583" s="64">
        <f>_xlfn.XLOOKUP(I1583,'Volume Holds'!$U$8:$U$223,'Volume Holds'!$F$8:$F$223)</f>
        <v>0</v>
      </c>
      <c r="D1583" s="64" t="s">
        <v>715</v>
      </c>
      <c r="E1583" s="64">
        <f t="shared" si="32"/>
        <v>0</v>
      </c>
      <c r="F1583" s="159">
        <v>10085</v>
      </c>
      <c r="I1583" s="64" t="s">
        <v>579</v>
      </c>
      <c r="L1583"/>
    </row>
    <row r="1584" spans="1:12">
      <c r="A1584" s="64" t="s">
        <v>1318</v>
      </c>
      <c r="B1584" s="64">
        <f>_xlfn.XLOOKUP(D1584,'Volume Holds'!$U$8:$U$223,'Volume Holds'!$F$8:$F$223)</f>
        <v>0</v>
      </c>
      <c r="C1584" s="64">
        <f>_xlfn.XLOOKUP(I1584,'Volume Holds'!$U$8:$U$223,'Volume Holds'!$F$8:$F$223)</f>
        <v>0</v>
      </c>
      <c r="D1584" s="64" t="s">
        <v>717</v>
      </c>
      <c r="E1584" s="64">
        <f t="shared" si="32"/>
        <v>0</v>
      </c>
      <c r="F1584" s="159">
        <v>10085</v>
      </c>
      <c r="I1584" s="64" t="s">
        <v>579</v>
      </c>
      <c r="L1584"/>
    </row>
    <row r="1585" spans="1:12">
      <c r="A1585" s="64" t="s">
        <v>1318</v>
      </c>
      <c r="B1585" s="64">
        <f>_xlfn.XLOOKUP(D1585,'Volume Holds'!$U$8:$U$223,'Volume Holds'!$F$8:$F$223)</f>
        <v>0</v>
      </c>
      <c r="C1585" s="64">
        <f>_xlfn.XLOOKUP(I1585,'Volume Holds'!$U$8:$U$223,'Volume Holds'!$F$8:$F$223)</f>
        <v>0</v>
      </c>
      <c r="D1585" s="64" t="s">
        <v>719</v>
      </c>
      <c r="E1585" s="64">
        <f t="shared" si="32"/>
        <v>0</v>
      </c>
      <c r="F1585" s="159">
        <v>10085</v>
      </c>
      <c r="I1585" s="64" t="s">
        <v>579</v>
      </c>
      <c r="L1585"/>
    </row>
    <row r="1586" spans="1:12">
      <c r="A1586" s="64" t="s">
        <v>1318</v>
      </c>
      <c r="B1586" s="64">
        <f>_xlfn.XLOOKUP(D1586,'Volume Holds'!$U$8:$U$223,'Volume Holds'!$F$8:$F$223)</f>
        <v>0</v>
      </c>
      <c r="C1586" s="64">
        <f>_xlfn.XLOOKUP(I1586,'Volume Holds'!$U$8:$U$223,'Volume Holds'!$F$8:$F$223)</f>
        <v>0</v>
      </c>
      <c r="D1586" s="64" t="s">
        <v>721</v>
      </c>
      <c r="E1586" s="64">
        <f t="shared" si="32"/>
        <v>0</v>
      </c>
      <c r="F1586" s="159">
        <v>10085</v>
      </c>
      <c r="I1586" s="64" t="s">
        <v>579</v>
      </c>
      <c r="L1586"/>
    </row>
    <row r="1587" spans="1:12">
      <c r="A1587" s="64" t="s">
        <v>1318</v>
      </c>
      <c r="B1587" s="64">
        <f>_xlfn.XLOOKUP(D1587,'Volume Holds'!$U$8:$U$223,'Volume Holds'!$F$8:$F$223)</f>
        <v>0</v>
      </c>
      <c r="C1587" s="64">
        <f>_xlfn.XLOOKUP(I1587,'Volume Holds'!$U$8:$U$223,'Volume Holds'!$F$8:$F$223)</f>
        <v>0</v>
      </c>
      <c r="D1587" s="64" t="s">
        <v>723</v>
      </c>
      <c r="E1587" s="64">
        <f t="shared" si="32"/>
        <v>0</v>
      </c>
      <c r="F1587" s="159">
        <v>10085</v>
      </c>
      <c r="I1587" s="64" t="s">
        <v>579</v>
      </c>
      <c r="L1587"/>
    </row>
    <row r="1588" spans="1:12">
      <c r="A1588" s="64" t="s">
        <v>1318</v>
      </c>
      <c r="B1588" s="64">
        <f>_xlfn.XLOOKUP(D1588,'Volume Holds'!$U$8:$U$223,'Volume Holds'!$F$8:$F$223)</f>
        <v>0</v>
      </c>
      <c r="C1588" s="64">
        <f>_xlfn.XLOOKUP(I1588,'Volume Holds'!$U$8:$U$223,'Volume Holds'!$F$8:$F$223)</f>
        <v>0</v>
      </c>
      <c r="D1588" s="64" t="s">
        <v>725</v>
      </c>
      <c r="E1588" s="64">
        <f t="shared" si="32"/>
        <v>0</v>
      </c>
      <c r="F1588" s="159">
        <v>10085</v>
      </c>
      <c r="I1588" s="64" t="s">
        <v>579</v>
      </c>
      <c r="L1588"/>
    </row>
    <row r="1589" spans="1:12">
      <c r="A1589" s="64" t="s">
        <v>1318</v>
      </c>
      <c r="B1589" s="64">
        <f>_xlfn.XLOOKUP(D1589,'Volume Holds'!$U$8:$U$223,'Volume Holds'!$F$8:$F$223)</f>
        <v>0</v>
      </c>
      <c r="C1589" s="64">
        <f>_xlfn.XLOOKUP(I1589,'Volume Holds'!$U$8:$U$223,'Volume Holds'!$F$8:$F$223)</f>
        <v>0</v>
      </c>
      <c r="D1589" s="64" t="s">
        <v>727</v>
      </c>
      <c r="E1589" s="64">
        <f t="shared" si="32"/>
        <v>0</v>
      </c>
      <c r="F1589" s="159">
        <v>10085</v>
      </c>
      <c r="I1589" s="64" t="s">
        <v>579</v>
      </c>
      <c r="L1589"/>
    </row>
    <row r="1590" spans="1:12">
      <c r="A1590" s="64" t="s">
        <v>1318</v>
      </c>
      <c r="B1590" s="64">
        <f>_xlfn.XLOOKUP(D1590,'Volume Holds'!$U$8:$U$223,'Volume Holds'!$F$8:$F$223)</f>
        <v>0</v>
      </c>
      <c r="C1590" s="64">
        <f>_xlfn.XLOOKUP(I1590,'Volume Holds'!$U$8:$U$223,'Volume Holds'!$F$8:$F$223)</f>
        <v>0</v>
      </c>
      <c r="D1590" s="64" t="s">
        <v>729</v>
      </c>
      <c r="E1590" s="64">
        <f t="shared" si="32"/>
        <v>0</v>
      </c>
      <c r="F1590" s="159">
        <v>10085</v>
      </c>
      <c r="I1590" s="64" t="s">
        <v>579</v>
      </c>
      <c r="L1590"/>
    </row>
    <row r="1591" spans="1:12">
      <c r="A1591" s="64" t="s">
        <v>1318</v>
      </c>
      <c r="B1591" s="64">
        <f>_xlfn.XLOOKUP(D1591,'Volume Holds'!$U$8:$U$223,'Volume Holds'!$F$8:$F$223)</f>
        <v>0</v>
      </c>
      <c r="C1591" s="64">
        <f>_xlfn.XLOOKUP(I1591,'Volume Holds'!$U$8:$U$223,'Volume Holds'!$F$8:$F$223)</f>
        <v>0</v>
      </c>
      <c r="D1591" s="64" t="s">
        <v>778</v>
      </c>
      <c r="E1591" s="64">
        <f t="shared" si="32"/>
        <v>0</v>
      </c>
      <c r="F1591" s="159">
        <v>10125</v>
      </c>
      <c r="I1591" s="64" t="s">
        <v>764</v>
      </c>
      <c r="L1591"/>
    </row>
    <row r="1592" spans="1:12">
      <c r="A1592" s="64" t="s">
        <v>1318</v>
      </c>
      <c r="B1592" s="64">
        <f>_xlfn.XLOOKUP(D1592,'Volume Holds'!$U$8:$U$223,'Volume Holds'!$F$8:$F$223)</f>
        <v>0</v>
      </c>
      <c r="C1592" s="64">
        <f>_xlfn.XLOOKUP(I1592,'Volume Holds'!$U$8:$U$223,'Volume Holds'!$F$8:$F$223)</f>
        <v>0</v>
      </c>
      <c r="D1592" s="64" t="s">
        <v>779</v>
      </c>
      <c r="E1592" s="64">
        <f t="shared" si="32"/>
        <v>0</v>
      </c>
      <c r="F1592" s="159">
        <v>10125</v>
      </c>
      <c r="I1592" s="64" t="s">
        <v>764</v>
      </c>
      <c r="L1592"/>
    </row>
    <row r="1593" spans="1:12">
      <c r="A1593" s="64" t="s">
        <v>1318</v>
      </c>
      <c r="B1593" s="64">
        <f>_xlfn.XLOOKUP(D1593,'Volume Holds'!$U$8:$U$223,'Volume Holds'!$F$8:$F$223)</f>
        <v>0</v>
      </c>
      <c r="C1593" s="64">
        <f>_xlfn.XLOOKUP(I1593,'Volume Holds'!$U$8:$U$223,'Volume Holds'!$F$8:$F$223)</f>
        <v>0</v>
      </c>
      <c r="D1593" s="64" t="s">
        <v>780</v>
      </c>
      <c r="E1593" s="64">
        <f t="shared" si="32"/>
        <v>0</v>
      </c>
      <c r="F1593" s="159">
        <v>10125</v>
      </c>
      <c r="I1593" s="64" t="s">
        <v>765</v>
      </c>
      <c r="L1593"/>
    </row>
    <row r="1594" spans="1:12">
      <c r="A1594" s="64" t="s">
        <v>1318</v>
      </c>
      <c r="B1594" s="64">
        <f>_xlfn.XLOOKUP(D1594,'Volume Holds'!$U$8:$U$223,'Volume Holds'!$F$8:$F$223)</f>
        <v>0</v>
      </c>
      <c r="C1594" s="64">
        <f>_xlfn.XLOOKUP(I1594,'Volume Holds'!$U$8:$U$223,'Volume Holds'!$F$8:$F$223)</f>
        <v>0</v>
      </c>
      <c r="D1594" s="64" t="s">
        <v>781</v>
      </c>
      <c r="E1594" s="64">
        <f t="shared" si="32"/>
        <v>0</v>
      </c>
      <c r="F1594" s="159">
        <v>10125</v>
      </c>
      <c r="I1594" s="64" t="s">
        <v>765</v>
      </c>
      <c r="L1594"/>
    </row>
    <row r="1595" spans="1:12">
      <c r="A1595" s="64" t="s">
        <v>1318</v>
      </c>
      <c r="B1595" s="64">
        <f>_xlfn.XLOOKUP(D1595,'Volume Holds'!$U$8:$U$223,'Volume Holds'!$F$8:$F$223)</f>
        <v>0</v>
      </c>
      <c r="C1595" s="64">
        <f>_xlfn.XLOOKUP(I1595,'Volume Holds'!$U$8:$U$223,'Volume Holds'!$F$8:$F$223)</f>
        <v>0</v>
      </c>
      <c r="D1595" s="64" t="s">
        <v>782</v>
      </c>
      <c r="E1595" s="64">
        <f t="shared" si="32"/>
        <v>0</v>
      </c>
      <c r="F1595" s="159">
        <v>10125</v>
      </c>
      <c r="I1595" s="64" t="s">
        <v>765</v>
      </c>
      <c r="L1595"/>
    </row>
    <row r="1596" spans="1:12">
      <c r="A1596" s="64" t="s">
        <v>1318</v>
      </c>
      <c r="B1596" s="64">
        <f>_xlfn.XLOOKUP(D1596,'Volume Holds'!$U$8:$U$223,'Volume Holds'!$F$8:$F$223)</f>
        <v>0</v>
      </c>
      <c r="C1596" s="64">
        <f>_xlfn.XLOOKUP(I1596,'Volume Holds'!$U$8:$U$223,'Volume Holds'!$F$8:$F$223)</f>
        <v>0</v>
      </c>
      <c r="D1596" s="64" t="s">
        <v>783</v>
      </c>
      <c r="E1596" s="64">
        <f t="shared" si="32"/>
        <v>0</v>
      </c>
      <c r="F1596" s="159">
        <v>10125</v>
      </c>
      <c r="I1596" s="64" t="s">
        <v>765</v>
      </c>
      <c r="L1596"/>
    </row>
    <row r="1597" spans="1:12">
      <c r="A1597" s="64" t="s">
        <v>1318</v>
      </c>
      <c r="B1597" s="64">
        <f>_xlfn.XLOOKUP(D1597,'Volume Holds'!$U$8:$U$223,'Volume Holds'!$F$8:$F$223)</f>
        <v>0</v>
      </c>
      <c r="C1597" s="64">
        <f>_xlfn.XLOOKUP(I1597,'Volume Holds'!$U$8:$U$223,'Volume Holds'!$F$8:$F$223)</f>
        <v>0</v>
      </c>
      <c r="D1597" s="64" t="s">
        <v>784</v>
      </c>
      <c r="E1597" s="64">
        <f t="shared" si="32"/>
        <v>0</v>
      </c>
      <c r="F1597" s="159">
        <v>10125</v>
      </c>
      <c r="I1597" s="64" t="s">
        <v>766</v>
      </c>
      <c r="L1597"/>
    </row>
    <row r="1598" spans="1:12">
      <c r="A1598" s="64" t="s">
        <v>1318</v>
      </c>
      <c r="B1598" s="64">
        <f>_xlfn.XLOOKUP(D1598,'Volume Holds'!$U$8:$U$223,'Volume Holds'!$F$8:$F$223)</f>
        <v>0</v>
      </c>
      <c r="C1598" s="64">
        <f>_xlfn.XLOOKUP(I1598,'Volume Holds'!$U$8:$U$223,'Volume Holds'!$F$8:$F$223)</f>
        <v>0</v>
      </c>
      <c r="D1598" s="64" t="s">
        <v>785</v>
      </c>
      <c r="E1598" s="64">
        <f t="shared" si="32"/>
        <v>0</v>
      </c>
      <c r="F1598" s="159">
        <v>10125</v>
      </c>
      <c r="I1598" s="64" t="s">
        <v>766</v>
      </c>
      <c r="L1598"/>
    </row>
    <row r="1599" spans="1:12">
      <c r="A1599" s="64" t="s">
        <v>1318</v>
      </c>
      <c r="B1599" s="64">
        <f>_xlfn.XLOOKUP(D1599,'Volume Holds'!$U$8:$U$223,'Volume Holds'!$F$8:$F$223)</f>
        <v>0</v>
      </c>
      <c r="C1599" s="64">
        <f>_xlfn.XLOOKUP(I1599,'Volume Holds'!$U$8:$U$223,'Volume Holds'!$F$8:$F$223)</f>
        <v>0</v>
      </c>
      <c r="D1599" s="64" t="s">
        <v>786</v>
      </c>
      <c r="E1599" s="64">
        <f t="shared" si="32"/>
        <v>0</v>
      </c>
      <c r="F1599" s="159">
        <v>10125</v>
      </c>
      <c r="I1599" s="64" t="s">
        <v>766</v>
      </c>
      <c r="L1599"/>
    </row>
    <row r="1600" spans="1:12">
      <c r="A1600" s="64" t="s">
        <v>1318</v>
      </c>
      <c r="B1600" s="64">
        <f>_xlfn.XLOOKUP(D1600,'Volume Holds'!$U$8:$U$223,'Volume Holds'!$F$8:$F$223)</f>
        <v>0</v>
      </c>
      <c r="C1600" s="64">
        <f>_xlfn.XLOOKUP(I1600,'Volume Holds'!$U$8:$U$223,'Volume Holds'!$F$8:$F$223)</f>
        <v>0</v>
      </c>
      <c r="D1600" s="64" t="s">
        <v>787</v>
      </c>
      <c r="E1600" s="64">
        <f t="shared" si="32"/>
        <v>0</v>
      </c>
      <c r="F1600" s="159">
        <v>10125</v>
      </c>
      <c r="I1600" s="64" t="s">
        <v>766</v>
      </c>
      <c r="L1600"/>
    </row>
    <row r="1601" spans="1:12">
      <c r="A1601" s="64" t="s">
        <v>1318</v>
      </c>
      <c r="B1601" s="64">
        <f>_xlfn.XLOOKUP(D1601,'Volume Holds'!$U$8:$U$223,'Volume Holds'!$F$8:$F$223)</f>
        <v>0</v>
      </c>
      <c r="C1601" s="64">
        <f>_xlfn.XLOOKUP(I1601,'Volume Holds'!$U$8:$U$223,'Volume Holds'!$F$8:$F$223)</f>
        <v>0</v>
      </c>
      <c r="D1601" s="64" t="s">
        <v>788</v>
      </c>
      <c r="E1601" s="64">
        <f t="shared" si="32"/>
        <v>0</v>
      </c>
      <c r="F1601" s="159">
        <v>10125</v>
      </c>
      <c r="I1601" s="64" t="s">
        <v>766</v>
      </c>
      <c r="L1601"/>
    </row>
    <row r="1602" spans="1:12">
      <c r="A1602" s="64" t="s">
        <v>1318</v>
      </c>
      <c r="B1602" s="64">
        <f>_xlfn.XLOOKUP(D1602,'Volume Holds'!$U$8:$U$223,'Volume Holds'!$F$8:$F$223)</f>
        <v>0</v>
      </c>
      <c r="C1602" s="64">
        <f>_xlfn.XLOOKUP(I1602,'Volume Holds'!$U$8:$U$223,'Volume Holds'!$F$8:$F$223)</f>
        <v>0</v>
      </c>
      <c r="D1602" s="64" t="s">
        <v>789</v>
      </c>
      <c r="E1602" s="64">
        <f t="shared" si="32"/>
        <v>0</v>
      </c>
      <c r="F1602" s="159">
        <v>10125</v>
      </c>
      <c r="I1602" s="64" t="s">
        <v>766</v>
      </c>
      <c r="L1602"/>
    </row>
    <row r="1603" spans="1:12">
      <c r="A1603" s="64" t="s">
        <v>1318</v>
      </c>
      <c r="B1603" s="64">
        <f>_xlfn.XLOOKUP(D1603,'Volume Holds'!$U$8:$U$223,'Volume Holds'!$F$8:$F$223)</f>
        <v>0</v>
      </c>
      <c r="C1603" s="64">
        <f>_xlfn.XLOOKUP(I1603,'Volume Holds'!$U$8:$U$223,'Volume Holds'!$F$8:$F$223)</f>
        <v>0</v>
      </c>
      <c r="D1603" s="64" t="s">
        <v>790</v>
      </c>
      <c r="E1603" s="64">
        <f t="shared" si="32"/>
        <v>0</v>
      </c>
      <c r="F1603" s="159">
        <v>10125</v>
      </c>
      <c r="I1603" s="64" t="s">
        <v>766</v>
      </c>
      <c r="L1603"/>
    </row>
    <row r="1604" spans="1:12">
      <c r="A1604" s="64" t="s">
        <v>1318</v>
      </c>
      <c r="B1604" s="64">
        <f>_xlfn.XLOOKUP(D1604,'Volume Holds'!$U$8:$U$223,'Volume Holds'!$F$8:$F$223)</f>
        <v>0</v>
      </c>
      <c r="C1604" s="64">
        <f>_xlfn.XLOOKUP(I1604,'Volume Holds'!$U$8:$U$223,'Volume Holds'!$F$8:$F$223)</f>
        <v>0</v>
      </c>
      <c r="D1604" s="64" t="s">
        <v>791</v>
      </c>
      <c r="E1604" s="64">
        <f t="shared" si="32"/>
        <v>0</v>
      </c>
      <c r="F1604" s="159">
        <v>10125</v>
      </c>
      <c r="I1604" s="64" t="s">
        <v>766</v>
      </c>
      <c r="L1604"/>
    </row>
    <row r="1605" spans="1:12">
      <c r="A1605" s="64" t="s">
        <v>1318</v>
      </c>
      <c r="B1605" s="64">
        <f>_xlfn.XLOOKUP(D1605,'Volume Holds'!$U$8:$U$223,'Volume Holds'!$F$8:$F$223)</f>
        <v>0</v>
      </c>
      <c r="C1605" s="64">
        <f>_xlfn.XLOOKUP(I1605,'Volume Holds'!$U$8:$U$223,'Volume Holds'!$F$8:$F$223)</f>
        <v>0</v>
      </c>
      <c r="D1605" s="64" t="s">
        <v>792</v>
      </c>
      <c r="E1605" s="64">
        <f t="shared" si="32"/>
        <v>0</v>
      </c>
      <c r="F1605" s="159">
        <v>10125</v>
      </c>
      <c r="I1605" s="64" t="s">
        <v>767</v>
      </c>
      <c r="L1605"/>
    </row>
    <row r="1606" spans="1:12">
      <c r="A1606" s="64" t="s">
        <v>1318</v>
      </c>
      <c r="B1606" s="64">
        <f>_xlfn.XLOOKUP(D1606,'Volume Holds'!$U$8:$U$223,'Volume Holds'!$F$8:$F$223)</f>
        <v>0</v>
      </c>
      <c r="C1606" s="64">
        <f>_xlfn.XLOOKUP(I1606,'Volume Holds'!$U$8:$U$223,'Volume Holds'!$F$8:$F$223)</f>
        <v>0</v>
      </c>
      <c r="D1606" s="64" t="s">
        <v>793</v>
      </c>
      <c r="E1606" s="64">
        <f t="shared" ref="E1606:E1657" si="33">SUM(B1606:C1606)</f>
        <v>0</v>
      </c>
      <c r="F1606" s="159">
        <v>10125</v>
      </c>
      <c r="I1606" s="64" t="s">
        <v>767</v>
      </c>
      <c r="L1606"/>
    </row>
    <row r="1607" spans="1:12">
      <c r="A1607" s="64" t="s">
        <v>1318</v>
      </c>
      <c r="B1607" s="64">
        <f>_xlfn.XLOOKUP(D1607,'Volume Holds'!$U$8:$U$223,'Volume Holds'!$F$8:$F$223)</f>
        <v>0</v>
      </c>
      <c r="C1607" s="64">
        <f>_xlfn.XLOOKUP(I1607,'Volume Holds'!$U$8:$U$223,'Volume Holds'!$F$8:$F$223)</f>
        <v>0</v>
      </c>
      <c r="D1607" s="64" t="s">
        <v>794</v>
      </c>
      <c r="E1607" s="64">
        <f t="shared" si="33"/>
        <v>0</v>
      </c>
      <c r="F1607" s="159">
        <v>10125</v>
      </c>
      <c r="I1607" s="64" t="s">
        <v>767</v>
      </c>
      <c r="L1607"/>
    </row>
    <row r="1608" spans="1:12">
      <c r="A1608" s="64" t="s">
        <v>1318</v>
      </c>
      <c r="B1608" s="64">
        <f>_xlfn.XLOOKUP(D1608,'Volume Holds'!$U$8:$U$223,'Volume Holds'!$F$8:$F$223)</f>
        <v>0</v>
      </c>
      <c r="C1608" s="64">
        <f>_xlfn.XLOOKUP(I1608,'Volume Holds'!$U$8:$U$223,'Volume Holds'!$F$8:$F$223)</f>
        <v>0</v>
      </c>
      <c r="D1608" s="64" t="s">
        <v>795</v>
      </c>
      <c r="E1608" s="64">
        <f t="shared" si="33"/>
        <v>0</v>
      </c>
      <c r="F1608" s="159">
        <v>10125</v>
      </c>
      <c r="I1608" s="64" t="s">
        <v>767</v>
      </c>
      <c r="L1608"/>
    </row>
    <row r="1609" spans="1:12">
      <c r="A1609" s="64" t="s">
        <v>1318</v>
      </c>
      <c r="B1609" s="64">
        <f>_xlfn.XLOOKUP(D1609,'Volume Holds'!$U$8:$U$223,'Volume Holds'!$F$8:$F$223)</f>
        <v>0</v>
      </c>
      <c r="C1609" s="64">
        <f>_xlfn.XLOOKUP(I1609,'Volume Holds'!$U$8:$U$223,'Volume Holds'!$F$8:$F$223)</f>
        <v>0</v>
      </c>
      <c r="D1609" s="64" t="s">
        <v>796</v>
      </c>
      <c r="E1609" s="64">
        <f t="shared" si="33"/>
        <v>0</v>
      </c>
      <c r="F1609" s="159">
        <v>10125</v>
      </c>
      <c r="I1609" s="64" t="s">
        <v>767</v>
      </c>
      <c r="L1609"/>
    </row>
    <row r="1610" spans="1:12">
      <c r="A1610" s="64" t="s">
        <v>1318</v>
      </c>
      <c r="B1610" s="64">
        <f>_xlfn.XLOOKUP(D1610,'Volume Holds'!$U$8:$U$223,'Volume Holds'!$F$8:$F$223)</f>
        <v>0</v>
      </c>
      <c r="C1610" s="64">
        <f>_xlfn.XLOOKUP(I1610,'Volume Holds'!$U$8:$U$223,'Volume Holds'!$F$8:$F$223)</f>
        <v>0</v>
      </c>
      <c r="D1610" s="64" t="s">
        <v>797</v>
      </c>
      <c r="E1610" s="64">
        <f t="shared" si="33"/>
        <v>0</v>
      </c>
      <c r="F1610" s="159">
        <v>10125</v>
      </c>
      <c r="I1610" s="64" t="s">
        <v>767</v>
      </c>
      <c r="L1610"/>
    </row>
    <row r="1611" spans="1:12">
      <c r="A1611" s="64" t="s">
        <v>1318</v>
      </c>
      <c r="B1611" s="64">
        <f>_xlfn.XLOOKUP(D1611,'Volume Holds'!$U$8:$U$223,'Volume Holds'!$F$8:$F$223)</f>
        <v>0</v>
      </c>
      <c r="C1611" s="64">
        <f>_xlfn.XLOOKUP(I1611,'Volume Holds'!$U$8:$U$223,'Volume Holds'!$F$8:$F$223)</f>
        <v>0</v>
      </c>
      <c r="D1611" s="64" t="s">
        <v>798</v>
      </c>
      <c r="E1611" s="64">
        <f t="shared" si="33"/>
        <v>0</v>
      </c>
      <c r="F1611" s="159">
        <v>10125</v>
      </c>
      <c r="I1611" s="64" t="s">
        <v>767</v>
      </c>
      <c r="L1611"/>
    </row>
    <row r="1612" spans="1:12">
      <c r="A1612" s="64" t="s">
        <v>1318</v>
      </c>
      <c r="B1612" s="64">
        <f>_xlfn.XLOOKUP(D1612,'Volume Holds'!$U$8:$U$223,'Volume Holds'!$F$8:$F$223)</f>
        <v>0</v>
      </c>
      <c r="C1612" s="64">
        <f>_xlfn.XLOOKUP(I1612,'Volume Holds'!$U$8:$U$223,'Volume Holds'!$F$8:$F$223)</f>
        <v>0</v>
      </c>
      <c r="D1612" s="64" t="s">
        <v>799</v>
      </c>
      <c r="E1612" s="64">
        <f t="shared" si="33"/>
        <v>0</v>
      </c>
      <c r="F1612" s="159">
        <v>10125</v>
      </c>
      <c r="I1612" s="64" t="s">
        <v>767</v>
      </c>
      <c r="L1612"/>
    </row>
    <row r="1613" spans="1:12">
      <c r="A1613" s="64" t="s">
        <v>1318</v>
      </c>
      <c r="B1613" s="64">
        <f>_xlfn.XLOOKUP(D1613,'Volume Holds'!$U$8:$U$223,'Volume Holds'!$F$8:$F$223)</f>
        <v>0</v>
      </c>
      <c r="C1613" s="64">
        <f>_xlfn.XLOOKUP(I1613,'Volume Holds'!$U$8:$U$223,'Volume Holds'!$F$8:$F$223)</f>
        <v>0</v>
      </c>
      <c r="D1613" s="64" t="s">
        <v>800</v>
      </c>
      <c r="E1613" s="64">
        <f t="shared" si="33"/>
        <v>0</v>
      </c>
      <c r="F1613" s="159">
        <v>10085</v>
      </c>
      <c r="L1613"/>
    </row>
    <row r="1614" spans="1:12">
      <c r="A1614" s="64" t="s">
        <v>1318</v>
      </c>
      <c r="B1614" s="64">
        <f>_xlfn.XLOOKUP(D1614,'Volume Holds'!$U$8:$U$223,'Volume Holds'!$F$8:$F$223)</f>
        <v>0</v>
      </c>
      <c r="C1614" s="64">
        <f>_xlfn.XLOOKUP(I1614,'Volume Holds'!$U$8:$U$223,'Volume Holds'!$F$8:$F$223)</f>
        <v>0</v>
      </c>
      <c r="D1614" s="64" t="s">
        <v>801</v>
      </c>
      <c r="E1614" s="64">
        <f t="shared" si="33"/>
        <v>0</v>
      </c>
      <c r="F1614" s="159">
        <v>10125</v>
      </c>
      <c r="I1614" s="64" t="s">
        <v>768</v>
      </c>
      <c r="L1614"/>
    </row>
    <row r="1615" spans="1:12">
      <c r="A1615" s="64" t="s">
        <v>1318</v>
      </c>
      <c r="B1615" s="64">
        <f>_xlfn.XLOOKUP(D1615,'Volume Holds'!$U$8:$U$223,'Volume Holds'!$F$8:$F$223)</f>
        <v>0</v>
      </c>
      <c r="C1615" s="64">
        <f>_xlfn.XLOOKUP(I1615,'Volume Holds'!$U$8:$U$223,'Volume Holds'!$F$8:$F$223)</f>
        <v>0</v>
      </c>
      <c r="D1615" s="64" t="s">
        <v>802</v>
      </c>
      <c r="E1615" s="64">
        <f t="shared" si="33"/>
        <v>0</v>
      </c>
      <c r="F1615" s="159">
        <v>10125</v>
      </c>
      <c r="I1615" s="64" t="s">
        <v>768</v>
      </c>
      <c r="L1615"/>
    </row>
    <row r="1616" spans="1:12">
      <c r="A1616" s="64" t="s">
        <v>1318</v>
      </c>
      <c r="B1616" s="64">
        <f>_xlfn.XLOOKUP(D1616,'Volume Holds'!$U$8:$U$223,'Volume Holds'!$F$8:$F$223)</f>
        <v>0</v>
      </c>
      <c r="C1616" s="64">
        <f>_xlfn.XLOOKUP(I1616,'Volume Holds'!$U$8:$U$223,'Volume Holds'!$F$8:$F$223)</f>
        <v>0</v>
      </c>
      <c r="D1616" s="64" t="s">
        <v>803</v>
      </c>
      <c r="E1616" s="64">
        <f t="shared" si="33"/>
        <v>0</v>
      </c>
      <c r="F1616" s="159">
        <v>10125</v>
      </c>
      <c r="I1616" s="64" t="s">
        <v>768</v>
      </c>
      <c r="L1616"/>
    </row>
    <row r="1617" spans="1:12">
      <c r="A1617" s="64" t="s">
        <v>1318</v>
      </c>
      <c r="B1617" s="64">
        <f>_xlfn.XLOOKUP(D1617,'Volume Holds'!$U$8:$U$223,'Volume Holds'!$F$8:$F$223)</f>
        <v>0</v>
      </c>
      <c r="C1617" s="64">
        <f>_xlfn.XLOOKUP(I1617,'Volume Holds'!$U$8:$U$223,'Volume Holds'!$F$8:$F$223)</f>
        <v>0</v>
      </c>
      <c r="D1617" s="64" t="s">
        <v>804</v>
      </c>
      <c r="E1617" s="64">
        <f t="shared" si="33"/>
        <v>0</v>
      </c>
      <c r="F1617" s="159">
        <v>10125</v>
      </c>
      <c r="I1617" s="64" t="s">
        <v>768</v>
      </c>
      <c r="L1617"/>
    </row>
    <row r="1618" spans="1:12">
      <c r="A1618" s="64" t="s">
        <v>1318</v>
      </c>
      <c r="B1618" s="64">
        <f>_xlfn.XLOOKUP(D1618,'Volume Holds'!$U$8:$U$223,'Volume Holds'!$F$8:$F$223)</f>
        <v>0</v>
      </c>
      <c r="C1618" s="64">
        <f>_xlfn.XLOOKUP(I1618,'Volume Holds'!$U$8:$U$223,'Volume Holds'!$F$8:$F$223)</f>
        <v>0</v>
      </c>
      <c r="D1618" s="64" t="s">
        <v>805</v>
      </c>
      <c r="E1618" s="64">
        <f t="shared" si="33"/>
        <v>0</v>
      </c>
      <c r="F1618" s="159">
        <v>10125</v>
      </c>
      <c r="I1618" s="64" t="s">
        <v>768</v>
      </c>
      <c r="L1618"/>
    </row>
    <row r="1619" spans="1:12">
      <c r="A1619" s="64" t="s">
        <v>1318</v>
      </c>
      <c r="B1619" s="64">
        <f>_xlfn.XLOOKUP(D1619,'Volume Holds'!$U$8:$U$223,'Volume Holds'!$F$8:$F$223)</f>
        <v>0</v>
      </c>
      <c r="C1619" s="64">
        <f>_xlfn.XLOOKUP(I1619,'Volume Holds'!$U$8:$U$223,'Volume Holds'!$F$8:$F$223)</f>
        <v>0</v>
      </c>
      <c r="D1619" s="64" t="s">
        <v>806</v>
      </c>
      <c r="E1619" s="64">
        <f t="shared" si="33"/>
        <v>0</v>
      </c>
      <c r="F1619" s="159">
        <v>10125</v>
      </c>
      <c r="I1619" s="64" t="s">
        <v>768</v>
      </c>
      <c r="L1619"/>
    </row>
    <row r="1620" spans="1:12">
      <c r="A1620" s="64" t="s">
        <v>1318</v>
      </c>
      <c r="B1620" s="64">
        <f>_xlfn.XLOOKUP(D1620,'Volume Holds'!$U$8:$U$223,'Volume Holds'!$F$8:$F$223)</f>
        <v>0</v>
      </c>
      <c r="C1620" s="64">
        <f>_xlfn.XLOOKUP(I1620,'Volume Holds'!$U$8:$U$223,'Volume Holds'!$F$8:$F$223)</f>
        <v>0</v>
      </c>
      <c r="D1620" s="64" t="s">
        <v>807</v>
      </c>
      <c r="E1620" s="64">
        <f t="shared" si="33"/>
        <v>0</v>
      </c>
      <c r="F1620" s="159">
        <v>10125</v>
      </c>
      <c r="I1620" s="64" t="s">
        <v>769</v>
      </c>
      <c r="L1620"/>
    </row>
    <row r="1621" spans="1:12">
      <c r="A1621" s="64" t="s">
        <v>1318</v>
      </c>
      <c r="B1621" s="64">
        <f>_xlfn.XLOOKUP(D1621,'Volume Holds'!$U$8:$U$223,'Volume Holds'!$F$8:$F$223)</f>
        <v>0</v>
      </c>
      <c r="C1621" s="64">
        <f>_xlfn.XLOOKUP(I1621,'Volume Holds'!$U$8:$U$223,'Volume Holds'!$F$8:$F$223)</f>
        <v>0</v>
      </c>
      <c r="D1621" s="64" t="s">
        <v>808</v>
      </c>
      <c r="E1621" s="64">
        <f t="shared" si="33"/>
        <v>0</v>
      </c>
      <c r="F1621" s="159">
        <v>10125</v>
      </c>
      <c r="I1621" s="64" t="s">
        <v>769</v>
      </c>
      <c r="L1621"/>
    </row>
    <row r="1622" spans="1:12">
      <c r="A1622" s="64" t="s">
        <v>1318</v>
      </c>
      <c r="B1622" s="64">
        <f>_xlfn.XLOOKUP(D1622,'Volume Holds'!$U$8:$U$223,'Volume Holds'!$F$8:$F$223)</f>
        <v>0</v>
      </c>
      <c r="C1622" s="64">
        <f>_xlfn.XLOOKUP(I1622,'Volume Holds'!$U$8:$U$223,'Volume Holds'!$F$8:$F$223)</f>
        <v>0</v>
      </c>
      <c r="D1622" s="64" t="s">
        <v>809</v>
      </c>
      <c r="E1622" s="64">
        <f t="shared" si="33"/>
        <v>0</v>
      </c>
      <c r="F1622" s="159">
        <v>10125</v>
      </c>
      <c r="I1622" s="64" t="s">
        <v>769</v>
      </c>
      <c r="L1622"/>
    </row>
    <row r="1623" spans="1:12">
      <c r="A1623" s="64" t="s">
        <v>1318</v>
      </c>
      <c r="B1623" s="64">
        <f>_xlfn.XLOOKUP(D1623,'Volume Holds'!$U$8:$U$223,'Volume Holds'!$F$8:$F$223)</f>
        <v>0</v>
      </c>
      <c r="C1623" s="64">
        <f>_xlfn.XLOOKUP(I1623,'Volume Holds'!$U$8:$U$223,'Volume Holds'!$F$8:$F$223)</f>
        <v>0</v>
      </c>
      <c r="D1623" s="64" t="s">
        <v>810</v>
      </c>
      <c r="E1623" s="64">
        <f t="shared" si="33"/>
        <v>0</v>
      </c>
      <c r="F1623" s="159">
        <v>10125</v>
      </c>
      <c r="I1623" s="64" t="s">
        <v>769</v>
      </c>
      <c r="L1623"/>
    </row>
    <row r="1624" spans="1:12">
      <c r="A1624" s="64" t="s">
        <v>1318</v>
      </c>
      <c r="B1624" s="64">
        <f>_xlfn.XLOOKUP(D1624,'Volume Holds'!$U$8:$U$223,'Volume Holds'!$F$8:$F$223)</f>
        <v>0</v>
      </c>
      <c r="C1624" s="64">
        <f>_xlfn.XLOOKUP(I1624,'Volume Holds'!$U$8:$U$223,'Volume Holds'!$F$8:$F$223)</f>
        <v>0</v>
      </c>
      <c r="D1624" s="64" t="s">
        <v>811</v>
      </c>
      <c r="E1624" s="64">
        <f t="shared" si="33"/>
        <v>0</v>
      </c>
      <c r="F1624" s="159">
        <v>10125</v>
      </c>
      <c r="I1624" s="64" t="s">
        <v>769</v>
      </c>
      <c r="L1624"/>
    </row>
    <row r="1625" spans="1:12">
      <c r="A1625" s="64" t="s">
        <v>1318</v>
      </c>
      <c r="B1625" s="64">
        <f>_xlfn.XLOOKUP(D1625,'Volume Holds'!$U$8:$U$223,'Volume Holds'!$F$8:$F$223)</f>
        <v>0</v>
      </c>
      <c r="C1625" s="64">
        <f>_xlfn.XLOOKUP(I1625,'Volume Holds'!$U$8:$U$223,'Volume Holds'!$F$8:$F$223)</f>
        <v>0</v>
      </c>
      <c r="D1625" s="64" t="s">
        <v>812</v>
      </c>
      <c r="E1625" s="64">
        <f t="shared" si="33"/>
        <v>0</v>
      </c>
      <c r="F1625" s="159">
        <v>10125</v>
      </c>
      <c r="I1625" s="64" t="s">
        <v>769</v>
      </c>
      <c r="L1625"/>
    </row>
    <row r="1626" spans="1:12">
      <c r="A1626" s="64" t="s">
        <v>1318</v>
      </c>
      <c r="B1626" s="64">
        <f>_xlfn.XLOOKUP(D1626,'Volume Holds'!$U$8:$U$223,'Volume Holds'!$F$8:$F$223)</f>
        <v>0</v>
      </c>
      <c r="C1626" s="64">
        <f>_xlfn.XLOOKUP(I1626,'Volume Holds'!$U$8:$U$223,'Volume Holds'!$F$8:$F$223)</f>
        <v>0</v>
      </c>
      <c r="D1626" s="64" t="s">
        <v>813</v>
      </c>
      <c r="E1626" s="64">
        <f t="shared" si="33"/>
        <v>0</v>
      </c>
      <c r="F1626" s="159">
        <v>10125</v>
      </c>
      <c r="I1626" s="64" t="s">
        <v>770</v>
      </c>
      <c r="L1626"/>
    </row>
    <row r="1627" spans="1:12">
      <c r="A1627" s="64" t="s">
        <v>1318</v>
      </c>
      <c r="B1627" s="64">
        <f>_xlfn.XLOOKUP(D1627,'Volume Holds'!$U$8:$U$223,'Volume Holds'!$F$8:$F$223)</f>
        <v>0</v>
      </c>
      <c r="C1627" s="64">
        <f>_xlfn.XLOOKUP(I1627,'Volume Holds'!$U$8:$U$223,'Volume Holds'!$F$8:$F$223)</f>
        <v>0</v>
      </c>
      <c r="D1627" s="64" t="s">
        <v>814</v>
      </c>
      <c r="E1627" s="64">
        <f t="shared" si="33"/>
        <v>0</v>
      </c>
      <c r="F1627" s="159">
        <v>10125</v>
      </c>
      <c r="I1627" s="64" t="s">
        <v>770</v>
      </c>
      <c r="L1627"/>
    </row>
    <row r="1628" spans="1:12">
      <c r="A1628" s="64" t="s">
        <v>1318</v>
      </c>
      <c r="B1628" s="64">
        <f>_xlfn.XLOOKUP(D1628,'Volume Holds'!$U$8:$U$223,'Volume Holds'!$F$8:$F$223)</f>
        <v>0</v>
      </c>
      <c r="C1628" s="64">
        <f>_xlfn.XLOOKUP(I1628,'Volume Holds'!$U$8:$U$223,'Volume Holds'!$F$8:$F$223)</f>
        <v>0</v>
      </c>
      <c r="D1628" s="64" t="s">
        <v>815</v>
      </c>
      <c r="E1628" s="64">
        <f t="shared" si="33"/>
        <v>0</v>
      </c>
      <c r="F1628" s="159">
        <v>10125</v>
      </c>
      <c r="I1628" s="64" t="s">
        <v>770</v>
      </c>
      <c r="L1628"/>
    </row>
    <row r="1629" spans="1:12">
      <c r="A1629" s="64" t="s">
        <v>1318</v>
      </c>
      <c r="B1629" s="64">
        <f>_xlfn.XLOOKUP(D1629,'Volume Holds'!$U$8:$U$223,'Volume Holds'!$F$8:$F$223)</f>
        <v>0</v>
      </c>
      <c r="C1629" s="64">
        <f>_xlfn.XLOOKUP(I1629,'Volume Holds'!$U$8:$U$223,'Volume Holds'!$F$8:$F$223)</f>
        <v>0</v>
      </c>
      <c r="D1629" s="64" t="s">
        <v>816</v>
      </c>
      <c r="E1629" s="64">
        <f t="shared" si="33"/>
        <v>0</v>
      </c>
      <c r="F1629" s="159">
        <v>10125</v>
      </c>
      <c r="I1629" s="64" t="s">
        <v>770</v>
      </c>
      <c r="L1629"/>
    </row>
    <row r="1630" spans="1:12">
      <c r="A1630" s="64" t="s">
        <v>1318</v>
      </c>
      <c r="B1630" s="64">
        <f>_xlfn.XLOOKUP(D1630,'Volume Holds'!$U$8:$U$223,'Volume Holds'!$F$8:$F$223)</f>
        <v>0</v>
      </c>
      <c r="C1630" s="64">
        <f>_xlfn.XLOOKUP(I1630,'Volume Holds'!$U$8:$U$223,'Volume Holds'!$F$8:$F$223)</f>
        <v>0</v>
      </c>
      <c r="D1630" s="64" t="s">
        <v>817</v>
      </c>
      <c r="E1630" s="64">
        <f t="shared" si="33"/>
        <v>0</v>
      </c>
      <c r="F1630" s="159">
        <v>10125</v>
      </c>
      <c r="I1630" s="64" t="s">
        <v>770</v>
      </c>
      <c r="L1630"/>
    </row>
    <row r="1631" spans="1:12">
      <c r="A1631" s="64" t="s">
        <v>1318</v>
      </c>
      <c r="B1631" s="64">
        <f>_xlfn.XLOOKUP(D1631,'Volume Holds'!$U$8:$U$223,'Volume Holds'!$F$8:$F$223)</f>
        <v>0</v>
      </c>
      <c r="C1631" s="64">
        <f>_xlfn.XLOOKUP(I1631,'Volume Holds'!$U$8:$U$223,'Volume Holds'!$F$8:$F$223)</f>
        <v>0</v>
      </c>
      <c r="D1631" s="64" t="s">
        <v>818</v>
      </c>
      <c r="E1631" s="64">
        <f t="shared" si="33"/>
        <v>0</v>
      </c>
      <c r="F1631" s="159">
        <v>10125</v>
      </c>
      <c r="I1631" s="64" t="s">
        <v>770</v>
      </c>
      <c r="L1631"/>
    </row>
    <row r="1632" spans="1:12">
      <c r="A1632" s="64" t="s">
        <v>1318</v>
      </c>
      <c r="B1632" s="64">
        <f>_xlfn.XLOOKUP(D1632,'Volume Holds'!$U$8:$U$223,'Volume Holds'!$F$8:$F$223)</f>
        <v>0</v>
      </c>
      <c r="C1632" s="64">
        <f>_xlfn.XLOOKUP(I1632,'Volume Holds'!$U$8:$U$223,'Volume Holds'!$F$8:$F$223)</f>
        <v>0</v>
      </c>
      <c r="D1632" s="64" t="s">
        <v>819</v>
      </c>
      <c r="E1632" s="64">
        <f t="shared" si="33"/>
        <v>0</v>
      </c>
      <c r="F1632" s="159">
        <v>10125</v>
      </c>
      <c r="I1632" s="64" t="s">
        <v>771</v>
      </c>
      <c r="L1632"/>
    </row>
    <row r="1633" spans="1:12">
      <c r="A1633" s="64" t="s">
        <v>1318</v>
      </c>
      <c r="B1633" s="64">
        <f>_xlfn.XLOOKUP(D1633,'Volume Holds'!$U$8:$U$223,'Volume Holds'!$F$8:$F$223)</f>
        <v>0</v>
      </c>
      <c r="C1633" s="64">
        <f>_xlfn.XLOOKUP(I1633,'Volume Holds'!$U$8:$U$223,'Volume Holds'!$F$8:$F$223)</f>
        <v>0</v>
      </c>
      <c r="D1633" s="64" t="s">
        <v>820</v>
      </c>
      <c r="E1633" s="64">
        <f t="shared" si="33"/>
        <v>0</v>
      </c>
      <c r="F1633" s="159">
        <v>10125</v>
      </c>
      <c r="I1633" s="64" t="s">
        <v>771</v>
      </c>
      <c r="L1633"/>
    </row>
    <row r="1634" spans="1:12">
      <c r="A1634" s="64" t="s">
        <v>1318</v>
      </c>
      <c r="B1634" s="64">
        <f>_xlfn.XLOOKUP(D1634,'Volume Holds'!$U$8:$U$223,'Volume Holds'!$F$8:$F$223)</f>
        <v>0</v>
      </c>
      <c r="C1634" s="64">
        <f>_xlfn.XLOOKUP(I1634,'Volume Holds'!$U$8:$U$223,'Volume Holds'!$F$8:$F$223)</f>
        <v>0</v>
      </c>
      <c r="D1634" s="64" t="s">
        <v>821</v>
      </c>
      <c r="E1634" s="64">
        <f t="shared" si="33"/>
        <v>0</v>
      </c>
      <c r="F1634" s="159">
        <v>10125</v>
      </c>
      <c r="I1634" s="64" t="s">
        <v>771</v>
      </c>
      <c r="L1634"/>
    </row>
    <row r="1635" spans="1:12">
      <c r="A1635" s="64" t="s">
        <v>1318</v>
      </c>
      <c r="B1635" s="64">
        <f>_xlfn.XLOOKUP(D1635,'Volume Holds'!$U$8:$U$223,'Volume Holds'!$F$8:$F$223)</f>
        <v>0</v>
      </c>
      <c r="C1635" s="64">
        <f>_xlfn.XLOOKUP(I1635,'Volume Holds'!$U$8:$U$223,'Volume Holds'!$F$8:$F$223)</f>
        <v>0</v>
      </c>
      <c r="D1635" s="64" t="s">
        <v>822</v>
      </c>
      <c r="E1635" s="64">
        <f t="shared" si="33"/>
        <v>0</v>
      </c>
      <c r="F1635" s="159">
        <v>10125</v>
      </c>
      <c r="I1635" s="64" t="s">
        <v>771</v>
      </c>
      <c r="L1635"/>
    </row>
    <row r="1636" spans="1:12">
      <c r="A1636" s="64" t="s">
        <v>1318</v>
      </c>
      <c r="B1636" s="64">
        <f>_xlfn.XLOOKUP(D1636,'Volume Holds'!$U$8:$U$223,'Volume Holds'!$F$8:$F$223)</f>
        <v>0</v>
      </c>
      <c r="C1636" s="64">
        <f>_xlfn.XLOOKUP(I1636,'Volume Holds'!$U$8:$U$223,'Volume Holds'!$F$8:$F$223)</f>
        <v>0</v>
      </c>
      <c r="D1636" s="64" t="s">
        <v>823</v>
      </c>
      <c r="E1636" s="64">
        <f t="shared" si="33"/>
        <v>0</v>
      </c>
      <c r="F1636" s="159">
        <v>10125</v>
      </c>
      <c r="I1636" s="64" t="s">
        <v>771</v>
      </c>
      <c r="L1636"/>
    </row>
    <row r="1637" spans="1:12">
      <c r="A1637" s="64" t="s">
        <v>1318</v>
      </c>
      <c r="B1637" s="64">
        <f>_xlfn.XLOOKUP(D1637,'Volume Holds'!$U$8:$U$223,'Volume Holds'!$F$8:$F$223)</f>
        <v>0</v>
      </c>
      <c r="C1637" s="64">
        <f>_xlfn.XLOOKUP(I1637,'Volume Holds'!$U$8:$U$223,'Volume Holds'!$F$8:$F$223)</f>
        <v>0</v>
      </c>
      <c r="D1637" s="64" t="s">
        <v>824</v>
      </c>
      <c r="E1637" s="64">
        <f t="shared" si="33"/>
        <v>0</v>
      </c>
      <c r="F1637" s="159">
        <v>10125</v>
      </c>
      <c r="I1637" s="64" t="s">
        <v>771</v>
      </c>
      <c r="L1637"/>
    </row>
    <row r="1638" spans="1:12">
      <c r="A1638" s="64" t="s">
        <v>1318</v>
      </c>
      <c r="B1638" s="64">
        <f>_xlfn.XLOOKUP(D1638,'Volume Holds'!$U$8:$U$223,'Volume Holds'!$F$8:$F$223)</f>
        <v>0</v>
      </c>
      <c r="C1638" s="64">
        <f>_xlfn.XLOOKUP(I1638,'Volume Holds'!$U$8:$U$223,'Volume Holds'!$F$8:$F$223)</f>
        <v>0</v>
      </c>
      <c r="D1638" s="64" t="s">
        <v>825</v>
      </c>
      <c r="E1638" s="64">
        <f t="shared" si="33"/>
        <v>0</v>
      </c>
      <c r="F1638" s="159">
        <v>10125</v>
      </c>
      <c r="I1638" s="64" t="s">
        <v>772</v>
      </c>
      <c r="L1638"/>
    </row>
    <row r="1639" spans="1:12">
      <c r="A1639" s="64" t="s">
        <v>1318</v>
      </c>
      <c r="B1639" s="64">
        <f>_xlfn.XLOOKUP(D1639,'Volume Holds'!$U$8:$U$223,'Volume Holds'!$F$8:$F$223)</f>
        <v>0</v>
      </c>
      <c r="C1639" s="64">
        <f>_xlfn.XLOOKUP(I1639,'Volume Holds'!$U$8:$U$223,'Volume Holds'!$F$8:$F$223)</f>
        <v>0</v>
      </c>
      <c r="D1639" s="64" t="s">
        <v>826</v>
      </c>
      <c r="E1639" s="64">
        <f t="shared" si="33"/>
        <v>0</v>
      </c>
      <c r="F1639" s="159">
        <v>10125</v>
      </c>
      <c r="I1639" s="64" t="s">
        <v>772</v>
      </c>
      <c r="L1639"/>
    </row>
    <row r="1640" spans="1:12">
      <c r="A1640" s="64" t="s">
        <v>1318</v>
      </c>
      <c r="B1640" s="64">
        <f>_xlfn.XLOOKUP(D1640,'Volume Holds'!$U$8:$U$223,'Volume Holds'!$F$8:$F$223)</f>
        <v>0</v>
      </c>
      <c r="C1640" s="64">
        <f>_xlfn.XLOOKUP(I1640,'Volume Holds'!$U$8:$U$223,'Volume Holds'!$F$8:$F$223)</f>
        <v>0</v>
      </c>
      <c r="D1640" s="64" t="s">
        <v>827</v>
      </c>
      <c r="E1640" s="64">
        <f t="shared" si="33"/>
        <v>0</v>
      </c>
      <c r="F1640" s="159">
        <v>10125</v>
      </c>
      <c r="I1640" s="64" t="s">
        <v>772</v>
      </c>
      <c r="L1640"/>
    </row>
    <row r="1641" spans="1:12">
      <c r="A1641" s="64" t="s">
        <v>1318</v>
      </c>
      <c r="B1641" s="64">
        <f>_xlfn.XLOOKUP(D1641,'Volume Holds'!$U$8:$U$223,'Volume Holds'!$F$8:$F$223)</f>
        <v>0</v>
      </c>
      <c r="C1641" s="64">
        <f>_xlfn.XLOOKUP(I1641,'Volume Holds'!$U$8:$U$223,'Volume Holds'!$F$8:$F$223)</f>
        <v>0</v>
      </c>
      <c r="D1641" s="64" t="s">
        <v>828</v>
      </c>
      <c r="E1641" s="64">
        <f t="shared" si="33"/>
        <v>0</v>
      </c>
      <c r="F1641" s="159">
        <v>10125</v>
      </c>
      <c r="I1641" s="64" t="s">
        <v>772</v>
      </c>
      <c r="L1641"/>
    </row>
    <row r="1642" spans="1:12">
      <c r="A1642" s="64" t="s">
        <v>1318</v>
      </c>
      <c r="B1642" s="64">
        <f>_xlfn.XLOOKUP(D1642,'Volume Holds'!$U$8:$U$223,'Volume Holds'!$F$8:$F$223)</f>
        <v>0</v>
      </c>
      <c r="C1642" s="64">
        <f>_xlfn.XLOOKUP(I1642,'Volume Holds'!$U$8:$U$223,'Volume Holds'!$F$8:$F$223)</f>
        <v>0</v>
      </c>
      <c r="D1642" s="64" t="s">
        <v>829</v>
      </c>
      <c r="E1642" s="64">
        <f t="shared" si="33"/>
        <v>0</v>
      </c>
      <c r="F1642" s="159">
        <v>10125</v>
      </c>
      <c r="I1642" s="64" t="s">
        <v>772</v>
      </c>
      <c r="L1642"/>
    </row>
    <row r="1643" spans="1:12">
      <c r="A1643" s="64" t="s">
        <v>1318</v>
      </c>
      <c r="B1643" s="64">
        <f>_xlfn.XLOOKUP(D1643,'Volume Holds'!$U$8:$U$223,'Volume Holds'!$F$8:$F$223)</f>
        <v>0</v>
      </c>
      <c r="C1643" s="64">
        <f>_xlfn.XLOOKUP(I1643,'Volume Holds'!$U$8:$U$223,'Volume Holds'!$F$8:$F$223)</f>
        <v>0</v>
      </c>
      <c r="D1643" s="64" t="s">
        <v>830</v>
      </c>
      <c r="E1643" s="64">
        <f t="shared" si="33"/>
        <v>0</v>
      </c>
      <c r="F1643" s="159">
        <v>10125</v>
      </c>
      <c r="I1643" s="64" t="s">
        <v>772</v>
      </c>
      <c r="L1643"/>
    </row>
    <row r="1644" spans="1:12">
      <c r="A1644" s="64" t="s">
        <v>1318</v>
      </c>
      <c r="B1644" s="64">
        <f>_xlfn.XLOOKUP(D1644,'Volume Holds'!$U$8:$U$223,'Volume Holds'!$F$8:$F$223)</f>
        <v>0</v>
      </c>
      <c r="C1644" s="64">
        <f>_xlfn.XLOOKUP(I1644,'Volume Holds'!$U$8:$U$223,'Volume Holds'!$F$8:$F$223)</f>
        <v>0</v>
      </c>
      <c r="D1644" s="64" t="s">
        <v>831</v>
      </c>
      <c r="E1644" s="64">
        <f t="shared" si="33"/>
        <v>0</v>
      </c>
      <c r="F1644" s="159">
        <v>10125</v>
      </c>
      <c r="I1644" s="64" t="s">
        <v>773</v>
      </c>
      <c r="L1644"/>
    </row>
    <row r="1645" spans="1:12">
      <c r="A1645" s="64" t="s">
        <v>1318</v>
      </c>
      <c r="B1645" s="64">
        <f>_xlfn.XLOOKUP(D1645,'Volume Holds'!$U$8:$U$223,'Volume Holds'!$F$8:$F$223)</f>
        <v>0</v>
      </c>
      <c r="C1645" s="64">
        <f>_xlfn.XLOOKUP(I1645,'Volume Holds'!$U$8:$U$223,'Volume Holds'!$F$8:$F$223)</f>
        <v>0</v>
      </c>
      <c r="D1645" s="64" t="s">
        <v>832</v>
      </c>
      <c r="E1645" s="64">
        <f t="shared" si="33"/>
        <v>0</v>
      </c>
      <c r="F1645" s="159">
        <v>10125</v>
      </c>
      <c r="I1645" s="64" t="s">
        <v>773</v>
      </c>
      <c r="L1645"/>
    </row>
    <row r="1646" spans="1:12">
      <c r="A1646" s="64" t="s">
        <v>1318</v>
      </c>
      <c r="B1646" s="64">
        <f>_xlfn.XLOOKUP(D1646,'Volume Holds'!$U$8:$U$223,'Volume Holds'!$F$8:$F$223)</f>
        <v>0</v>
      </c>
      <c r="C1646" s="64">
        <f>_xlfn.XLOOKUP(I1646,'Volume Holds'!$U$8:$U$223,'Volume Holds'!$F$8:$F$223)</f>
        <v>0</v>
      </c>
      <c r="D1646" s="64" t="s">
        <v>833</v>
      </c>
      <c r="E1646" s="64">
        <f t="shared" si="33"/>
        <v>0</v>
      </c>
      <c r="F1646" s="159">
        <v>10125</v>
      </c>
      <c r="I1646" s="64" t="s">
        <v>773</v>
      </c>
      <c r="L1646"/>
    </row>
    <row r="1647" spans="1:12">
      <c r="A1647" s="64" t="s">
        <v>1318</v>
      </c>
      <c r="B1647" s="64">
        <f>_xlfn.XLOOKUP(D1647,'Volume Holds'!$U$8:$U$223,'Volume Holds'!$F$8:$F$223)</f>
        <v>0</v>
      </c>
      <c r="C1647" s="64">
        <f>_xlfn.XLOOKUP(I1647,'Volume Holds'!$U$8:$U$223,'Volume Holds'!$F$8:$F$223)</f>
        <v>0</v>
      </c>
      <c r="D1647" s="64" t="s">
        <v>834</v>
      </c>
      <c r="E1647" s="64">
        <f t="shared" si="33"/>
        <v>0</v>
      </c>
      <c r="F1647" s="159">
        <v>10125</v>
      </c>
      <c r="I1647" s="64" t="s">
        <v>773</v>
      </c>
      <c r="L1647"/>
    </row>
    <row r="1648" spans="1:12">
      <c r="A1648" s="64" t="s">
        <v>1318</v>
      </c>
      <c r="B1648" s="64">
        <f>_xlfn.XLOOKUP(D1648,'Volume Holds'!$U$8:$U$223,'Volume Holds'!$F$8:$F$223)</f>
        <v>0</v>
      </c>
      <c r="C1648" s="64">
        <f>_xlfn.XLOOKUP(I1648,'Volume Holds'!$U$8:$U$223,'Volume Holds'!$F$8:$F$223)</f>
        <v>0</v>
      </c>
      <c r="D1648" s="64" t="s">
        <v>835</v>
      </c>
      <c r="E1648" s="64">
        <f t="shared" si="33"/>
        <v>0</v>
      </c>
      <c r="F1648" s="159">
        <v>10125</v>
      </c>
      <c r="I1648" s="64" t="s">
        <v>773</v>
      </c>
      <c r="L1648"/>
    </row>
    <row r="1649" spans="1:12">
      <c r="A1649" s="64" t="s">
        <v>1318</v>
      </c>
      <c r="B1649" s="64">
        <f>_xlfn.XLOOKUP(D1649,'Volume Holds'!$U$8:$U$223,'Volume Holds'!$F$8:$F$223)</f>
        <v>0</v>
      </c>
      <c r="C1649" s="64">
        <f>_xlfn.XLOOKUP(I1649,'Volume Holds'!$U$8:$U$223,'Volume Holds'!$F$8:$F$223)</f>
        <v>0</v>
      </c>
      <c r="D1649" s="64" t="s">
        <v>836</v>
      </c>
      <c r="E1649" s="64">
        <f t="shared" si="33"/>
        <v>0</v>
      </c>
      <c r="F1649" s="159">
        <v>10125</v>
      </c>
      <c r="I1649" s="64" t="s">
        <v>773</v>
      </c>
      <c r="L1649"/>
    </row>
    <row r="1650" spans="1:12">
      <c r="A1650" s="64" t="s">
        <v>1318</v>
      </c>
      <c r="B1650" s="64">
        <f>_xlfn.XLOOKUP(D1650,'Volume Holds'!$U$8:$U$223,'Volume Holds'!$F$8:$F$223)</f>
        <v>0</v>
      </c>
      <c r="C1650" s="64">
        <f>_xlfn.XLOOKUP(I1650,'Volume Holds'!$U$8:$U$223,'Volume Holds'!$F$8:$F$223)</f>
        <v>0</v>
      </c>
      <c r="D1650" s="64" t="s">
        <v>837</v>
      </c>
      <c r="E1650" s="64">
        <f t="shared" si="33"/>
        <v>0</v>
      </c>
      <c r="F1650" s="159">
        <v>10125</v>
      </c>
      <c r="I1650" s="64" t="s">
        <v>774</v>
      </c>
      <c r="L1650"/>
    </row>
    <row r="1651" spans="1:12">
      <c r="A1651" s="64" t="s">
        <v>1318</v>
      </c>
      <c r="B1651" s="64">
        <f>_xlfn.XLOOKUP(D1651,'Volume Holds'!$U$8:$U$223,'Volume Holds'!$F$8:$F$223)</f>
        <v>0</v>
      </c>
      <c r="C1651" s="64">
        <f>_xlfn.XLOOKUP(I1651,'Volume Holds'!$U$8:$U$223,'Volume Holds'!$F$8:$F$223)</f>
        <v>0</v>
      </c>
      <c r="D1651" s="64" t="s">
        <v>838</v>
      </c>
      <c r="E1651" s="64">
        <f t="shared" si="33"/>
        <v>0</v>
      </c>
      <c r="F1651" s="159">
        <v>10125</v>
      </c>
      <c r="I1651" s="64" t="s">
        <v>774</v>
      </c>
      <c r="L1651"/>
    </row>
    <row r="1652" spans="1:12">
      <c r="A1652" s="64" t="s">
        <v>1318</v>
      </c>
      <c r="B1652" s="64">
        <f>_xlfn.XLOOKUP(D1652,'Volume Holds'!$U$8:$U$223,'Volume Holds'!$F$8:$F$223)</f>
        <v>0</v>
      </c>
      <c r="C1652" s="64">
        <f>_xlfn.XLOOKUP(I1652,'Volume Holds'!$U$8:$U$223,'Volume Holds'!$F$8:$F$223)</f>
        <v>0</v>
      </c>
      <c r="D1652" s="64" t="s">
        <v>839</v>
      </c>
      <c r="E1652" s="64">
        <f t="shared" si="33"/>
        <v>0</v>
      </c>
      <c r="F1652" s="159">
        <v>10125</v>
      </c>
      <c r="I1652" s="64" t="s">
        <v>774</v>
      </c>
      <c r="L1652"/>
    </row>
    <row r="1653" spans="1:12">
      <c r="A1653" s="64" t="s">
        <v>1318</v>
      </c>
      <c r="B1653" s="64">
        <f>_xlfn.XLOOKUP(D1653,'Volume Holds'!$U$8:$U$223,'Volume Holds'!$F$8:$F$223)</f>
        <v>0</v>
      </c>
      <c r="C1653" s="64">
        <f>_xlfn.XLOOKUP(I1653,'Volume Holds'!$U$8:$U$223,'Volume Holds'!$F$8:$F$223)</f>
        <v>0</v>
      </c>
      <c r="D1653" s="64" t="s">
        <v>840</v>
      </c>
      <c r="E1653" s="64">
        <f t="shared" si="33"/>
        <v>0</v>
      </c>
      <c r="F1653" s="159">
        <v>10125</v>
      </c>
      <c r="I1653" s="64" t="s">
        <v>774</v>
      </c>
      <c r="L1653"/>
    </row>
    <row r="1654" spans="1:12">
      <c r="A1654" s="64" t="s">
        <v>1318</v>
      </c>
      <c r="B1654" s="64">
        <f>_xlfn.XLOOKUP(D1654,'Volume Holds'!$U$8:$U$223,'Volume Holds'!$F$8:$F$223)</f>
        <v>0</v>
      </c>
      <c r="C1654" s="64">
        <f>_xlfn.XLOOKUP(I1654,'Volume Holds'!$U$8:$U$223,'Volume Holds'!$F$8:$F$223)</f>
        <v>0</v>
      </c>
      <c r="D1654" s="64" t="s">
        <v>841</v>
      </c>
      <c r="E1654" s="64">
        <f t="shared" si="33"/>
        <v>0</v>
      </c>
      <c r="F1654" s="159">
        <v>10125</v>
      </c>
      <c r="I1654" s="64" t="s">
        <v>774</v>
      </c>
      <c r="L1654"/>
    </row>
    <row r="1655" spans="1:12">
      <c r="A1655" s="64" t="s">
        <v>1318</v>
      </c>
      <c r="B1655" s="64">
        <f>_xlfn.XLOOKUP(D1655,'Volume Holds'!$U$8:$U$223,'Volume Holds'!$F$8:$F$223)</f>
        <v>0</v>
      </c>
      <c r="C1655" s="64">
        <f>_xlfn.XLOOKUP(I1655,'Volume Holds'!$U$8:$U$223,'Volume Holds'!$F$8:$F$223)</f>
        <v>0</v>
      </c>
      <c r="D1655" s="64" t="s">
        <v>842</v>
      </c>
      <c r="E1655" s="64">
        <f t="shared" si="33"/>
        <v>0</v>
      </c>
      <c r="F1655" s="159">
        <v>10125</v>
      </c>
      <c r="I1655" s="64" t="s">
        <v>774</v>
      </c>
      <c r="L1655"/>
    </row>
    <row r="1656" spans="1:12">
      <c r="A1656" s="64" t="s">
        <v>1318</v>
      </c>
      <c r="B1656" s="64">
        <f>_xlfn.XLOOKUP(D1656,'Volume Holds'!$U$8:$U$223,'Volume Holds'!$F$8:$F$223)</f>
        <v>0</v>
      </c>
      <c r="C1656" s="64">
        <f>_xlfn.XLOOKUP(I1656,'Volume Holds'!$U$8:$U$223,'Volume Holds'!$F$8:$F$223)</f>
        <v>0</v>
      </c>
      <c r="D1656" s="64" t="s">
        <v>878</v>
      </c>
      <c r="E1656" s="64">
        <f t="shared" si="33"/>
        <v>0</v>
      </c>
      <c r="F1656" s="159">
        <v>10085</v>
      </c>
      <c r="L1656"/>
    </row>
    <row r="1657" spans="1:12">
      <c r="A1657" s="64" t="s">
        <v>1318</v>
      </c>
      <c r="B1657" s="64">
        <f>_xlfn.XLOOKUP(D1657,'Volume Holds'!$U$8:$U$223,'Volume Holds'!$F$8:$F$223)</f>
        <v>0</v>
      </c>
      <c r="C1657" s="64">
        <f>_xlfn.XLOOKUP(I1657,'Volume Holds'!$U$8:$U$223,'Volume Holds'!$F$8:$F$223)</f>
        <v>0</v>
      </c>
      <c r="D1657" s="64" t="s">
        <v>880</v>
      </c>
      <c r="E1657" s="64">
        <f t="shared" si="33"/>
        <v>0</v>
      </c>
      <c r="F1657" s="159">
        <v>10085</v>
      </c>
      <c r="L1657"/>
    </row>
    <row r="1658" spans="1:12">
      <c r="A1658" s="64" t="s">
        <v>1318</v>
      </c>
      <c r="B1658" s="64">
        <f>_xlfn.XLOOKUP(D1658,'Volume Holds'!$U$8:$U$223,'Volume Holds'!$F$8:$F$223)</f>
        <v>0</v>
      </c>
      <c r="C1658" s="64">
        <f>_xlfn.XLOOKUP(I1658,'Volume Holds'!$U$8:$U$223,'Volume Holds'!$F$8:$F$223)</f>
        <v>0</v>
      </c>
      <c r="D1658" s="64" t="s">
        <v>882</v>
      </c>
      <c r="E1658" s="64">
        <f t="shared" ref="E1658:E1715" si="34">SUM(B1658:C1658)</f>
        <v>0</v>
      </c>
      <c r="F1658" s="159">
        <v>10085</v>
      </c>
      <c r="L1658"/>
    </row>
    <row r="1659" spans="1:12">
      <c r="A1659" s="64" t="s">
        <v>1318</v>
      </c>
      <c r="B1659" s="64">
        <f>_xlfn.XLOOKUP(D1659,'Volume Holds'!$U$8:$U$223,'Volume Holds'!$F$8:$F$223)</f>
        <v>0</v>
      </c>
      <c r="C1659" s="64">
        <f>_xlfn.XLOOKUP(I1659,'Volume Holds'!$U$8:$U$223,'Volume Holds'!$F$8:$F$223)</f>
        <v>0</v>
      </c>
      <c r="D1659" s="64" t="s">
        <v>884</v>
      </c>
      <c r="E1659" s="64">
        <f t="shared" si="34"/>
        <v>0</v>
      </c>
      <c r="F1659" s="159">
        <v>10085</v>
      </c>
      <c r="L1659"/>
    </row>
    <row r="1660" spans="1:12">
      <c r="A1660" s="64" t="s">
        <v>1318</v>
      </c>
      <c r="B1660" s="64">
        <f>_xlfn.XLOOKUP(D1660,'Volume Holds'!$U$8:$U$223,'Volume Holds'!$F$8:$F$223)</f>
        <v>0</v>
      </c>
      <c r="C1660" s="64">
        <f>_xlfn.XLOOKUP(I1660,'Volume Holds'!$U$8:$U$223,'Volume Holds'!$F$8:$F$223)</f>
        <v>0</v>
      </c>
      <c r="D1660" s="64" t="s">
        <v>886</v>
      </c>
      <c r="E1660" s="64">
        <f t="shared" si="34"/>
        <v>0</v>
      </c>
      <c r="F1660" s="159">
        <v>10085</v>
      </c>
      <c r="L1660"/>
    </row>
    <row r="1661" spans="1:12">
      <c r="A1661" s="64" t="s">
        <v>1318</v>
      </c>
      <c r="B1661" s="64">
        <f>_xlfn.XLOOKUP(D1661,'Volume Holds'!$U$8:$U$223,'Volume Holds'!$F$8:$F$223)</f>
        <v>0</v>
      </c>
      <c r="C1661" s="64">
        <f>_xlfn.XLOOKUP(I1661,'Volume Holds'!$U$8:$U$223,'Volume Holds'!$F$8:$F$223)</f>
        <v>0</v>
      </c>
      <c r="D1661" s="64" t="s">
        <v>890</v>
      </c>
      <c r="E1661" s="64">
        <f t="shared" si="34"/>
        <v>0</v>
      </c>
      <c r="F1661" s="159">
        <v>10125</v>
      </c>
      <c r="L1661"/>
    </row>
    <row r="1662" spans="1:12">
      <c r="A1662" s="64" t="s">
        <v>1318</v>
      </c>
      <c r="B1662" s="64">
        <f>_xlfn.XLOOKUP(D1662,'Volume Holds'!$U$8:$U$223,'Volume Holds'!$F$8:$F$223)</f>
        <v>0</v>
      </c>
      <c r="C1662" s="64">
        <f>_xlfn.XLOOKUP(I1662,'Volume Holds'!$U$8:$U$223,'Volume Holds'!$F$8:$F$223)</f>
        <v>0</v>
      </c>
      <c r="D1662" s="64" t="s">
        <v>892</v>
      </c>
      <c r="E1662" s="64">
        <f t="shared" si="34"/>
        <v>0</v>
      </c>
      <c r="F1662" s="159">
        <v>10125</v>
      </c>
      <c r="L1662"/>
    </row>
    <row r="1663" spans="1:12">
      <c r="A1663" s="64" t="s">
        <v>1318</v>
      </c>
      <c r="B1663" s="64">
        <f>_xlfn.XLOOKUP(D1663,'Volume Holds'!$U$8:$U$223,'Volume Holds'!$F$8:$F$223)</f>
        <v>0</v>
      </c>
      <c r="C1663" s="64">
        <f>_xlfn.XLOOKUP(I1663,'Volume Holds'!$U$8:$U$223,'Volume Holds'!$F$8:$F$223)</f>
        <v>0</v>
      </c>
      <c r="D1663" s="64" t="s">
        <v>894</v>
      </c>
      <c r="E1663" s="64">
        <f t="shared" si="34"/>
        <v>0</v>
      </c>
      <c r="F1663" s="159">
        <v>10125</v>
      </c>
      <c r="L1663"/>
    </row>
    <row r="1664" spans="1:12">
      <c r="A1664" s="64" t="s">
        <v>1318</v>
      </c>
      <c r="B1664" s="64">
        <f>_xlfn.XLOOKUP(D1664,'Volume Holds'!$U$8:$U$223,'Volume Holds'!$F$8:$F$223)</f>
        <v>0</v>
      </c>
      <c r="C1664" s="64">
        <f>_xlfn.XLOOKUP(I1664,'Volume Holds'!$U$8:$U$223,'Volume Holds'!$F$8:$F$223)</f>
        <v>0</v>
      </c>
      <c r="D1664" s="64" t="s">
        <v>896</v>
      </c>
      <c r="E1664" s="64">
        <f t="shared" si="34"/>
        <v>0</v>
      </c>
      <c r="F1664" s="159">
        <v>10125</v>
      </c>
      <c r="L1664"/>
    </row>
    <row r="1665" spans="1:12">
      <c r="A1665" s="64" t="s">
        <v>1318</v>
      </c>
      <c r="B1665" s="64">
        <f>_xlfn.XLOOKUP(D1665,'Volume Holds'!$U$8:$U$223,'Volume Holds'!$F$8:$F$223)</f>
        <v>0</v>
      </c>
      <c r="C1665" s="64">
        <f>_xlfn.XLOOKUP(I1665,'Volume Holds'!$U$8:$U$223,'Volume Holds'!$F$8:$F$223)</f>
        <v>0</v>
      </c>
      <c r="D1665" s="64" t="s">
        <v>898</v>
      </c>
      <c r="E1665" s="64">
        <f t="shared" si="34"/>
        <v>0</v>
      </c>
      <c r="F1665" s="159">
        <v>10125</v>
      </c>
      <c r="L1665"/>
    </row>
    <row r="1666" spans="1:12">
      <c r="A1666" s="161" t="s">
        <v>1318</v>
      </c>
      <c r="B1666" s="161">
        <f>_xlfn.XLOOKUP(D1666,'Volume Holds'!$U$8:$U$223,'Volume Holds'!$G$8:$G$223)</f>
        <v>0</v>
      </c>
      <c r="C1666" s="161">
        <f>_xlfn.XLOOKUP(I1666,'Volume Holds'!$U$8:$U$223,'Volume Holds'!$G$8:$G$223)</f>
        <v>0</v>
      </c>
      <c r="D1666" s="161" t="s">
        <v>585</v>
      </c>
      <c r="E1666" s="161">
        <f t="shared" si="34"/>
        <v>0</v>
      </c>
      <c r="F1666" s="162">
        <v>10086</v>
      </c>
      <c r="G1666" s="163"/>
      <c r="I1666" s="161" t="s">
        <v>557</v>
      </c>
      <c r="J1666" s="161" t="s">
        <v>1316</v>
      </c>
      <c r="L1666"/>
    </row>
    <row r="1667" spans="1:12">
      <c r="A1667" s="64" t="s">
        <v>1318</v>
      </c>
      <c r="B1667" s="64">
        <f>_xlfn.XLOOKUP(D1667,'Volume Holds'!$U$8:$U$223,'Volume Holds'!$G$8:$G$223)</f>
        <v>0</v>
      </c>
      <c r="C1667" s="64">
        <f>_xlfn.XLOOKUP(I1667,'Volume Holds'!$U$8:$U$223,'Volume Holds'!$G$8:$G$223)</f>
        <v>0</v>
      </c>
      <c r="D1667" s="64" t="s">
        <v>587</v>
      </c>
      <c r="E1667" s="64">
        <f t="shared" si="34"/>
        <v>0</v>
      </c>
      <c r="F1667" s="159">
        <v>10086</v>
      </c>
      <c r="I1667" s="64" t="s">
        <v>557</v>
      </c>
      <c r="L1667"/>
    </row>
    <row r="1668" spans="1:12">
      <c r="A1668" s="64" t="s">
        <v>1318</v>
      </c>
      <c r="B1668" s="64">
        <f>_xlfn.XLOOKUP(D1668,'Volume Holds'!$U$8:$U$223,'Volume Holds'!$G$8:$G$223)</f>
        <v>0</v>
      </c>
      <c r="C1668" s="64">
        <f>_xlfn.XLOOKUP(I1668,'Volume Holds'!$U$8:$U$223,'Volume Holds'!$G$8:$G$223)</f>
        <v>0</v>
      </c>
      <c r="D1668" s="64" t="s">
        <v>589</v>
      </c>
      <c r="E1668" s="64">
        <f t="shared" si="34"/>
        <v>0</v>
      </c>
      <c r="F1668" s="159">
        <v>10086</v>
      </c>
      <c r="I1668" s="64" t="s">
        <v>559</v>
      </c>
      <c r="L1668"/>
    </row>
    <row r="1669" spans="1:12">
      <c r="A1669" s="64" t="s">
        <v>1318</v>
      </c>
      <c r="B1669" s="64">
        <f>_xlfn.XLOOKUP(D1669,'Volume Holds'!$U$8:$U$223,'Volume Holds'!$G$8:$G$223)</f>
        <v>0</v>
      </c>
      <c r="C1669" s="64">
        <f>_xlfn.XLOOKUP(I1669,'Volume Holds'!$U$8:$U$223,'Volume Holds'!$G$8:$G$223)</f>
        <v>0</v>
      </c>
      <c r="D1669" s="64" t="s">
        <v>591</v>
      </c>
      <c r="E1669" s="64">
        <f t="shared" si="34"/>
        <v>0</v>
      </c>
      <c r="F1669" s="159">
        <v>10086</v>
      </c>
      <c r="I1669" s="64" t="s">
        <v>559</v>
      </c>
      <c r="L1669"/>
    </row>
    <row r="1670" spans="1:12">
      <c r="A1670" s="64" t="s">
        <v>1318</v>
      </c>
      <c r="B1670" s="64">
        <f>_xlfn.XLOOKUP(D1670,'Volume Holds'!$U$8:$U$223,'Volume Holds'!$G$8:$G$223)</f>
        <v>0</v>
      </c>
      <c r="C1670" s="64">
        <f>_xlfn.XLOOKUP(I1670,'Volume Holds'!$U$8:$U$223,'Volume Holds'!$G$8:$G$223)</f>
        <v>0</v>
      </c>
      <c r="D1670" s="64" t="s">
        <v>593</v>
      </c>
      <c r="E1670" s="64">
        <f t="shared" si="34"/>
        <v>0</v>
      </c>
      <c r="F1670" s="159">
        <v>10086</v>
      </c>
      <c r="I1670" s="64" t="s">
        <v>559</v>
      </c>
      <c r="L1670"/>
    </row>
    <row r="1671" spans="1:12">
      <c r="A1671" s="64" t="s">
        <v>1318</v>
      </c>
      <c r="B1671" s="64">
        <f>_xlfn.XLOOKUP(D1671,'Volume Holds'!$U$8:$U$223,'Volume Holds'!$G$8:$G$223)</f>
        <v>0</v>
      </c>
      <c r="C1671" s="64">
        <f>_xlfn.XLOOKUP(I1671,'Volume Holds'!$U$8:$U$223,'Volume Holds'!$G$8:$G$223)</f>
        <v>0</v>
      </c>
      <c r="D1671" s="64" t="s">
        <v>595</v>
      </c>
      <c r="E1671" s="64">
        <f t="shared" si="34"/>
        <v>0</v>
      </c>
      <c r="F1671" s="159">
        <v>10086</v>
      </c>
      <c r="I1671" s="64" t="s">
        <v>559</v>
      </c>
      <c r="L1671"/>
    </row>
    <row r="1672" spans="1:12">
      <c r="A1672" s="64" t="s">
        <v>1318</v>
      </c>
      <c r="B1672" s="64">
        <f>_xlfn.XLOOKUP(D1672,'Volume Holds'!$U$8:$U$223,'Volume Holds'!$G$8:$G$223)</f>
        <v>0</v>
      </c>
      <c r="C1672" s="64">
        <f>_xlfn.XLOOKUP(I1672,'Volume Holds'!$U$8:$U$223,'Volume Holds'!$G$8:$G$223)</f>
        <v>0</v>
      </c>
      <c r="D1672" s="64" t="s">
        <v>597</v>
      </c>
      <c r="E1672" s="64">
        <f t="shared" si="34"/>
        <v>0</v>
      </c>
      <c r="F1672" s="159">
        <v>10086</v>
      </c>
      <c r="I1672" s="64" t="s">
        <v>561</v>
      </c>
      <c r="L1672"/>
    </row>
    <row r="1673" spans="1:12">
      <c r="A1673" s="64" t="s">
        <v>1318</v>
      </c>
      <c r="B1673" s="64">
        <f>_xlfn.XLOOKUP(D1673,'Volume Holds'!$U$8:$U$223,'Volume Holds'!$G$8:$G$223)</f>
        <v>0</v>
      </c>
      <c r="C1673" s="64">
        <f>_xlfn.XLOOKUP(I1673,'Volume Holds'!$U$8:$U$223,'Volume Holds'!$G$8:$G$223)</f>
        <v>0</v>
      </c>
      <c r="D1673" s="64" t="s">
        <v>599</v>
      </c>
      <c r="E1673" s="64">
        <f t="shared" si="34"/>
        <v>0</v>
      </c>
      <c r="F1673" s="159">
        <v>10086</v>
      </c>
      <c r="I1673" s="64" t="s">
        <v>561</v>
      </c>
      <c r="L1673"/>
    </row>
    <row r="1674" spans="1:12">
      <c r="A1674" s="64" t="s">
        <v>1318</v>
      </c>
      <c r="B1674" s="64">
        <f>_xlfn.XLOOKUP(D1674,'Volume Holds'!$U$8:$U$223,'Volume Holds'!$G$8:$G$223)</f>
        <v>0</v>
      </c>
      <c r="C1674" s="64">
        <f>_xlfn.XLOOKUP(I1674,'Volume Holds'!$U$8:$U$223,'Volume Holds'!$G$8:$G$223)</f>
        <v>0</v>
      </c>
      <c r="D1674" s="64" t="s">
        <v>601</v>
      </c>
      <c r="E1674" s="64">
        <f t="shared" si="34"/>
        <v>0</v>
      </c>
      <c r="F1674" s="159">
        <v>10086</v>
      </c>
      <c r="I1674" s="64" t="s">
        <v>561</v>
      </c>
      <c r="L1674"/>
    </row>
    <row r="1675" spans="1:12">
      <c r="A1675" s="64" t="s">
        <v>1318</v>
      </c>
      <c r="B1675" s="64">
        <f>_xlfn.XLOOKUP(D1675,'Volume Holds'!$U$8:$U$223,'Volume Holds'!$G$8:$G$223)</f>
        <v>0</v>
      </c>
      <c r="C1675" s="64">
        <f>_xlfn.XLOOKUP(I1675,'Volume Holds'!$U$8:$U$223,'Volume Holds'!$G$8:$G$223)</f>
        <v>0</v>
      </c>
      <c r="D1675" s="64" t="s">
        <v>603</v>
      </c>
      <c r="E1675" s="64">
        <f t="shared" si="34"/>
        <v>0</v>
      </c>
      <c r="F1675" s="159">
        <v>10086</v>
      </c>
      <c r="I1675" s="64" t="s">
        <v>561</v>
      </c>
      <c r="L1675"/>
    </row>
    <row r="1676" spans="1:12">
      <c r="A1676" s="64" t="s">
        <v>1318</v>
      </c>
      <c r="B1676" s="64">
        <f>_xlfn.XLOOKUP(D1676,'Volume Holds'!$U$8:$U$223,'Volume Holds'!$G$8:$G$223)</f>
        <v>0</v>
      </c>
      <c r="C1676" s="64">
        <f>_xlfn.XLOOKUP(I1676,'Volume Holds'!$U$8:$U$223,'Volume Holds'!$G$8:$G$223)</f>
        <v>0</v>
      </c>
      <c r="D1676" s="64" t="s">
        <v>605</v>
      </c>
      <c r="E1676" s="64">
        <f t="shared" si="34"/>
        <v>0</v>
      </c>
      <c r="F1676" s="159">
        <v>10086</v>
      </c>
      <c r="I1676" s="64" t="s">
        <v>561</v>
      </c>
      <c r="L1676"/>
    </row>
    <row r="1677" spans="1:12">
      <c r="A1677" s="64" t="s">
        <v>1318</v>
      </c>
      <c r="B1677" s="64">
        <f>_xlfn.XLOOKUP(D1677,'Volume Holds'!$U$8:$U$223,'Volume Holds'!$G$8:$G$223)</f>
        <v>0</v>
      </c>
      <c r="C1677" s="64">
        <f>_xlfn.XLOOKUP(I1677,'Volume Holds'!$U$8:$U$223,'Volume Holds'!$G$8:$G$223)</f>
        <v>0</v>
      </c>
      <c r="D1677" s="64" t="s">
        <v>607</v>
      </c>
      <c r="E1677" s="64">
        <f t="shared" si="34"/>
        <v>0</v>
      </c>
      <c r="F1677" s="159">
        <v>10086</v>
      </c>
      <c r="I1677" s="64" t="s">
        <v>561</v>
      </c>
      <c r="L1677"/>
    </row>
    <row r="1678" spans="1:12">
      <c r="A1678" s="64" t="s">
        <v>1318</v>
      </c>
      <c r="B1678" s="64">
        <f>_xlfn.XLOOKUP(D1678,'Volume Holds'!$U$8:$U$223,'Volume Holds'!$G$8:$G$223)</f>
        <v>0</v>
      </c>
      <c r="C1678" s="64">
        <f>_xlfn.XLOOKUP(I1678,'Volume Holds'!$U$8:$U$223,'Volume Holds'!$G$8:$G$223)</f>
        <v>0</v>
      </c>
      <c r="D1678" s="64" t="s">
        <v>609</v>
      </c>
      <c r="E1678" s="64">
        <f t="shared" si="34"/>
        <v>0</v>
      </c>
      <c r="F1678" s="159">
        <v>10086</v>
      </c>
      <c r="I1678" s="64" t="s">
        <v>561</v>
      </c>
      <c r="L1678"/>
    </row>
    <row r="1679" spans="1:12">
      <c r="A1679" s="64" t="s">
        <v>1318</v>
      </c>
      <c r="B1679" s="64">
        <f>_xlfn.XLOOKUP(D1679,'Volume Holds'!$U$8:$U$223,'Volume Holds'!$G$8:$G$223)</f>
        <v>0</v>
      </c>
      <c r="C1679" s="64">
        <f>_xlfn.XLOOKUP(I1679,'Volume Holds'!$U$8:$U$223,'Volume Holds'!$G$8:$G$223)</f>
        <v>0</v>
      </c>
      <c r="D1679" s="64" t="s">
        <v>611</v>
      </c>
      <c r="E1679" s="64">
        <f t="shared" si="34"/>
        <v>0</v>
      </c>
      <c r="F1679" s="159">
        <v>10086</v>
      </c>
      <c r="I1679" s="64" t="s">
        <v>561</v>
      </c>
      <c r="L1679"/>
    </row>
    <row r="1680" spans="1:12">
      <c r="A1680" s="64" t="s">
        <v>1318</v>
      </c>
      <c r="B1680" s="64">
        <f>_xlfn.XLOOKUP(D1680,'Volume Holds'!$U$8:$U$223,'Volume Holds'!$G$8:$G$223)</f>
        <v>0</v>
      </c>
      <c r="C1680" s="64">
        <f>_xlfn.XLOOKUP(I1680,'Volume Holds'!$U$8:$U$223,'Volume Holds'!$G$8:$G$223)</f>
        <v>0</v>
      </c>
      <c r="D1680" s="64" t="s">
        <v>613</v>
      </c>
      <c r="E1680" s="64">
        <f t="shared" si="34"/>
        <v>0</v>
      </c>
      <c r="F1680" s="159">
        <v>10086</v>
      </c>
      <c r="I1680" s="64" t="s">
        <v>563</v>
      </c>
      <c r="L1680"/>
    </row>
    <row r="1681" spans="1:12">
      <c r="A1681" s="64" t="s">
        <v>1318</v>
      </c>
      <c r="B1681" s="64">
        <f>_xlfn.XLOOKUP(D1681,'Volume Holds'!$U$8:$U$223,'Volume Holds'!$G$8:$G$223)</f>
        <v>0</v>
      </c>
      <c r="C1681" s="64">
        <f>_xlfn.XLOOKUP(I1681,'Volume Holds'!$U$8:$U$223,'Volume Holds'!$G$8:$G$223)</f>
        <v>0</v>
      </c>
      <c r="D1681" s="64" t="s">
        <v>615</v>
      </c>
      <c r="E1681" s="64">
        <f t="shared" si="34"/>
        <v>0</v>
      </c>
      <c r="F1681" s="159">
        <v>10086</v>
      </c>
      <c r="I1681" s="64" t="s">
        <v>563</v>
      </c>
      <c r="L1681"/>
    </row>
    <row r="1682" spans="1:12">
      <c r="A1682" s="64" t="s">
        <v>1318</v>
      </c>
      <c r="B1682" s="64">
        <f>_xlfn.XLOOKUP(D1682,'Volume Holds'!$U$8:$U$223,'Volume Holds'!$G$8:$G$223)</f>
        <v>0</v>
      </c>
      <c r="C1682" s="64">
        <f>_xlfn.XLOOKUP(I1682,'Volume Holds'!$U$8:$U$223,'Volume Holds'!$G$8:$G$223)</f>
        <v>0</v>
      </c>
      <c r="D1682" s="64" t="s">
        <v>617</v>
      </c>
      <c r="E1682" s="64">
        <f t="shared" si="34"/>
        <v>0</v>
      </c>
      <c r="F1682" s="159">
        <v>10086</v>
      </c>
      <c r="I1682" s="64" t="s">
        <v>563</v>
      </c>
      <c r="L1682"/>
    </row>
    <row r="1683" spans="1:12">
      <c r="A1683" s="64" t="s">
        <v>1318</v>
      </c>
      <c r="B1683" s="64">
        <f>_xlfn.XLOOKUP(D1683,'Volume Holds'!$U$8:$U$223,'Volume Holds'!$G$8:$G$223)</f>
        <v>0</v>
      </c>
      <c r="C1683" s="64">
        <f>_xlfn.XLOOKUP(I1683,'Volume Holds'!$U$8:$U$223,'Volume Holds'!$G$8:$G$223)</f>
        <v>0</v>
      </c>
      <c r="D1683" s="64" t="s">
        <v>619</v>
      </c>
      <c r="E1683" s="64">
        <f t="shared" si="34"/>
        <v>0</v>
      </c>
      <c r="F1683" s="159">
        <v>10086</v>
      </c>
      <c r="I1683" s="64" t="s">
        <v>563</v>
      </c>
      <c r="L1683"/>
    </row>
    <row r="1684" spans="1:12">
      <c r="A1684" s="64" t="s">
        <v>1318</v>
      </c>
      <c r="B1684" s="64">
        <f>_xlfn.XLOOKUP(D1684,'Volume Holds'!$U$8:$U$223,'Volume Holds'!$G$8:$G$223)</f>
        <v>0</v>
      </c>
      <c r="C1684" s="64">
        <f>_xlfn.XLOOKUP(I1684,'Volume Holds'!$U$8:$U$223,'Volume Holds'!$G$8:$G$223)</f>
        <v>0</v>
      </c>
      <c r="D1684" s="64" t="s">
        <v>621</v>
      </c>
      <c r="E1684" s="64">
        <f t="shared" si="34"/>
        <v>0</v>
      </c>
      <c r="F1684" s="159">
        <v>10086</v>
      </c>
      <c r="I1684" s="64" t="s">
        <v>563</v>
      </c>
      <c r="L1684"/>
    </row>
    <row r="1685" spans="1:12">
      <c r="A1685" s="64" t="s">
        <v>1318</v>
      </c>
      <c r="B1685" s="64">
        <f>_xlfn.XLOOKUP(D1685,'Volume Holds'!$U$8:$U$223,'Volume Holds'!$G$8:$G$223)</f>
        <v>0</v>
      </c>
      <c r="C1685" s="64">
        <f>_xlfn.XLOOKUP(I1685,'Volume Holds'!$U$8:$U$223,'Volume Holds'!$G$8:$G$223)</f>
        <v>0</v>
      </c>
      <c r="D1685" s="64" t="s">
        <v>623</v>
      </c>
      <c r="E1685" s="64">
        <f t="shared" si="34"/>
        <v>0</v>
      </c>
      <c r="F1685" s="159">
        <v>10086</v>
      </c>
      <c r="I1685" s="64" t="s">
        <v>563</v>
      </c>
      <c r="L1685"/>
    </row>
    <row r="1686" spans="1:12">
      <c r="A1686" s="64" t="s">
        <v>1318</v>
      </c>
      <c r="B1686" s="64">
        <f>_xlfn.XLOOKUP(D1686,'Volume Holds'!$U$8:$U$223,'Volume Holds'!$G$8:$G$223)</f>
        <v>0</v>
      </c>
      <c r="C1686" s="64">
        <f>_xlfn.XLOOKUP(I1686,'Volume Holds'!$U$8:$U$223,'Volume Holds'!$G$8:$G$223)</f>
        <v>0</v>
      </c>
      <c r="D1686" s="64" t="s">
        <v>625</v>
      </c>
      <c r="E1686" s="64">
        <f t="shared" si="34"/>
        <v>0</v>
      </c>
      <c r="F1686" s="159">
        <v>10086</v>
      </c>
      <c r="I1686" s="64" t="s">
        <v>563</v>
      </c>
      <c r="L1686"/>
    </row>
    <row r="1687" spans="1:12">
      <c r="A1687" s="64" t="s">
        <v>1318</v>
      </c>
      <c r="B1687" s="64">
        <f>_xlfn.XLOOKUP(D1687,'Volume Holds'!$U$8:$U$223,'Volume Holds'!$G$8:$G$223)</f>
        <v>0</v>
      </c>
      <c r="C1687" s="64">
        <f>_xlfn.XLOOKUP(I1687,'Volume Holds'!$U$8:$U$223,'Volume Holds'!$G$8:$G$223)</f>
        <v>0</v>
      </c>
      <c r="D1687" s="64" t="s">
        <v>627</v>
      </c>
      <c r="E1687" s="64">
        <f t="shared" si="34"/>
        <v>0</v>
      </c>
      <c r="F1687" s="159">
        <v>10086</v>
      </c>
      <c r="I1687" s="64" t="s">
        <v>563</v>
      </c>
      <c r="L1687"/>
    </row>
    <row r="1688" spans="1:12">
      <c r="A1688" s="64" t="s">
        <v>1318</v>
      </c>
      <c r="B1688" s="64">
        <f>_xlfn.XLOOKUP(D1688,'Volume Holds'!$U$8:$U$223,'Volume Holds'!$G$8:$G$223)</f>
        <v>0</v>
      </c>
      <c r="C1688" s="64">
        <f>_xlfn.XLOOKUP(I1688,'Volume Holds'!$U$8:$U$223,'Volume Holds'!$G$8:$G$223)</f>
        <v>0</v>
      </c>
      <c r="D1688" s="64" t="s">
        <v>629</v>
      </c>
      <c r="E1688" s="64">
        <f t="shared" si="34"/>
        <v>0</v>
      </c>
      <c r="F1688" s="159">
        <v>10086</v>
      </c>
      <c r="L1688"/>
    </row>
    <row r="1689" spans="1:12">
      <c r="A1689" s="64" t="s">
        <v>1318</v>
      </c>
      <c r="B1689" s="64">
        <f>_xlfn.XLOOKUP(D1689,'Volume Holds'!$U$8:$U$223,'Volume Holds'!$G$8:$G$223)</f>
        <v>0</v>
      </c>
      <c r="C1689" s="64">
        <f>_xlfn.XLOOKUP(I1689,'Volume Holds'!$U$8:$U$223,'Volume Holds'!$G$8:$G$223)</f>
        <v>0</v>
      </c>
      <c r="D1689" s="64" t="s">
        <v>631</v>
      </c>
      <c r="E1689" s="64">
        <f t="shared" si="34"/>
        <v>0</v>
      </c>
      <c r="F1689" s="159">
        <v>10086</v>
      </c>
      <c r="I1689" s="64" t="s">
        <v>565</v>
      </c>
      <c r="L1689"/>
    </row>
    <row r="1690" spans="1:12">
      <c r="A1690" s="64" t="s">
        <v>1318</v>
      </c>
      <c r="B1690" s="64">
        <f>_xlfn.XLOOKUP(D1690,'Volume Holds'!$U$8:$U$223,'Volume Holds'!$G$8:$G$223)</f>
        <v>0</v>
      </c>
      <c r="C1690" s="64">
        <f>_xlfn.XLOOKUP(I1690,'Volume Holds'!$U$8:$U$223,'Volume Holds'!$G$8:$G$223)</f>
        <v>0</v>
      </c>
      <c r="D1690" s="64" t="s">
        <v>633</v>
      </c>
      <c r="E1690" s="64">
        <f t="shared" si="34"/>
        <v>0</v>
      </c>
      <c r="F1690" s="159">
        <v>10086</v>
      </c>
      <c r="I1690" s="64" t="s">
        <v>565</v>
      </c>
      <c r="L1690"/>
    </row>
    <row r="1691" spans="1:12">
      <c r="A1691" s="64" t="s">
        <v>1318</v>
      </c>
      <c r="B1691" s="64">
        <f>_xlfn.XLOOKUP(D1691,'Volume Holds'!$U$8:$U$223,'Volume Holds'!$G$8:$G$223)</f>
        <v>0</v>
      </c>
      <c r="C1691" s="64">
        <f>_xlfn.XLOOKUP(I1691,'Volume Holds'!$U$8:$U$223,'Volume Holds'!$G$8:$G$223)</f>
        <v>0</v>
      </c>
      <c r="D1691" s="64" t="s">
        <v>635</v>
      </c>
      <c r="E1691" s="64">
        <f t="shared" si="34"/>
        <v>0</v>
      </c>
      <c r="F1691" s="159">
        <v>10086</v>
      </c>
      <c r="I1691" s="64" t="s">
        <v>565</v>
      </c>
      <c r="L1691"/>
    </row>
    <row r="1692" spans="1:12">
      <c r="A1692" s="64" t="s">
        <v>1318</v>
      </c>
      <c r="B1692" s="64">
        <f>_xlfn.XLOOKUP(D1692,'Volume Holds'!$U$8:$U$223,'Volume Holds'!$G$8:$G$223)</f>
        <v>0</v>
      </c>
      <c r="C1692" s="64">
        <f>_xlfn.XLOOKUP(I1692,'Volume Holds'!$U$8:$U$223,'Volume Holds'!$G$8:$G$223)</f>
        <v>0</v>
      </c>
      <c r="D1692" s="64" t="s">
        <v>637</v>
      </c>
      <c r="E1692" s="64">
        <f t="shared" si="34"/>
        <v>0</v>
      </c>
      <c r="F1692" s="159">
        <v>10086</v>
      </c>
      <c r="I1692" s="64" t="s">
        <v>565</v>
      </c>
      <c r="L1692"/>
    </row>
    <row r="1693" spans="1:12">
      <c r="A1693" s="64" t="s">
        <v>1318</v>
      </c>
      <c r="B1693" s="64">
        <f>_xlfn.XLOOKUP(D1693,'Volume Holds'!$U$8:$U$223,'Volume Holds'!$G$8:$G$223)</f>
        <v>0</v>
      </c>
      <c r="C1693" s="64">
        <f>_xlfn.XLOOKUP(I1693,'Volume Holds'!$U$8:$U$223,'Volume Holds'!$G$8:$G$223)</f>
        <v>0</v>
      </c>
      <c r="D1693" s="64" t="s">
        <v>639</v>
      </c>
      <c r="E1693" s="64">
        <f t="shared" si="34"/>
        <v>0</v>
      </c>
      <c r="F1693" s="159">
        <v>10086</v>
      </c>
      <c r="I1693" s="64" t="s">
        <v>565</v>
      </c>
      <c r="L1693"/>
    </row>
    <row r="1694" spans="1:12">
      <c r="A1694" s="64" t="s">
        <v>1318</v>
      </c>
      <c r="B1694" s="64">
        <f>_xlfn.XLOOKUP(D1694,'Volume Holds'!$U$8:$U$223,'Volume Holds'!$G$8:$G$223)</f>
        <v>0</v>
      </c>
      <c r="C1694" s="64">
        <f>_xlfn.XLOOKUP(I1694,'Volume Holds'!$U$8:$U$223,'Volume Holds'!$G$8:$G$223)</f>
        <v>0</v>
      </c>
      <c r="D1694" s="64" t="s">
        <v>641</v>
      </c>
      <c r="E1694" s="64">
        <f t="shared" si="34"/>
        <v>0</v>
      </c>
      <c r="F1694" s="159">
        <v>10086</v>
      </c>
      <c r="I1694" s="64" t="s">
        <v>565</v>
      </c>
      <c r="L1694"/>
    </row>
    <row r="1695" spans="1:12">
      <c r="A1695" s="64" t="s">
        <v>1318</v>
      </c>
      <c r="B1695" s="64">
        <f>_xlfn.XLOOKUP(D1695,'Volume Holds'!$U$8:$U$223,'Volume Holds'!$G$8:$G$223)</f>
        <v>0</v>
      </c>
      <c r="C1695" s="64">
        <f>_xlfn.XLOOKUP(I1695,'Volume Holds'!$U$8:$U$223,'Volume Holds'!$G$8:$G$223)</f>
        <v>0</v>
      </c>
      <c r="D1695" s="64" t="s">
        <v>643</v>
      </c>
      <c r="E1695" s="64">
        <f t="shared" si="34"/>
        <v>0</v>
      </c>
      <c r="F1695" s="159">
        <v>10086</v>
      </c>
      <c r="I1695" s="64" t="s">
        <v>567</v>
      </c>
      <c r="L1695"/>
    </row>
    <row r="1696" spans="1:12">
      <c r="A1696" s="64" t="s">
        <v>1318</v>
      </c>
      <c r="B1696" s="64">
        <f>_xlfn.XLOOKUP(D1696,'Volume Holds'!$U$8:$U$223,'Volume Holds'!$G$8:$G$223)</f>
        <v>0</v>
      </c>
      <c r="C1696" s="64">
        <f>_xlfn.XLOOKUP(I1696,'Volume Holds'!$U$8:$U$223,'Volume Holds'!$G$8:$G$223)</f>
        <v>0</v>
      </c>
      <c r="D1696" s="64" t="s">
        <v>645</v>
      </c>
      <c r="E1696" s="64">
        <f t="shared" si="34"/>
        <v>0</v>
      </c>
      <c r="F1696" s="159">
        <v>10086</v>
      </c>
      <c r="I1696" s="64" t="s">
        <v>567</v>
      </c>
      <c r="L1696"/>
    </row>
    <row r="1697" spans="1:12">
      <c r="A1697" s="64" t="s">
        <v>1318</v>
      </c>
      <c r="B1697" s="64">
        <f>_xlfn.XLOOKUP(D1697,'Volume Holds'!$U$8:$U$223,'Volume Holds'!$G$8:$G$223)</f>
        <v>0</v>
      </c>
      <c r="C1697" s="64">
        <f>_xlfn.XLOOKUP(I1697,'Volume Holds'!$U$8:$U$223,'Volume Holds'!$G$8:$G$223)</f>
        <v>0</v>
      </c>
      <c r="D1697" s="64" t="s">
        <v>647</v>
      </c>
      <c r="E1697" s="64">
        <f t="shared" si="34"/>
        <v>0</v>
      </c>
      <c r="F1697" s="159">
        <v>10086</v>
      </c>
      <c r="I1697" s="64" t="s">
        <v>567</v>
      </c>
      <c r="L1697"/>
    </row>
    <row r="1698" spans="1:12">
      <c r="A1698" s="64" t="s">
        <v>1318</v>
      </c>
      <c r="B1698" s="64">
        <f>_xlfn.XLOOKUP(D1698,'Volume Holds'!$U$8:$U$223,'Volume Holds'!$G$8:$G$223)</f>
        <v>0</v>
      </c>
      <c r="C1698" s="64">
        <f>_xlfn.XLOOKUP(I1698,'Volume Holds'!$U$8:$U$223,'Volume Holds'!$G$8:$G$223)</f>
        <v>0</v>
      </c>
      <c r="D1698" s="64" t="s">
        <v>649</v>
      </c>
      <c r="E1698" s="64">
        <f t="shared" si="34"/>
        <v>0</v>
      </c>
      <c r="F1698" s="159">
        <v>10086</v>
      </c>
      <c r="I1698" s="64" t="s">
        <v>567</v>
      </c>
      <c r="L1698"/>
    </row>
    <row r="1699" spans="1:12">
      <c r="A1699" s="64" t="s">
        <v>1318</v>
      </c>
      <c r="B1699" s="64">
        <f>_xlfn.XLOOKUP(D1699,'Volume Holds'!$U$8:$U$223,'Volume Holds'!$G$8:$G$223)</f>
        <v>0</v>
      </c>
      <c r="C1699" s="64">
        <f>_xlfn.XLOOKUP(I1699,'Volume Holds'!$U$8:$U$223,'Volume Holds'!$G$8:$G$223)</f>
        <v>0</v>
      </c>
      <c r="D1699" s="64" t="s">
        <v>651</v>
      </c>
      <c r="E1699" s="64">
        <f t="shared" si="34"/>
        <v>0</v>
      </c>
      <c r="F1699" s="159">
        <v>10086</v>
      </c>
      <c r="I1699" s="64" t="s">
        <v>567</v>
      </c>
      <c r="L1699"/>
    </row>
    <row r="1700" spans="1:12">
      <c r="A1700" s="64" t="s">
        <v>1318</v>
      </c>
      <c r="B1700" s="64">
        <f>_xlfn.XLOOKUP(D1700,'Volume Holds'!$U$8:$U$223,'Volume Holds'!$G$8:$G$223)</f>
        <v>0</v>
      </c>
      <c r="C1700" s="64">
        <f>_xlfn.XLOOKUP(I1700,'Volume Holds'!$U$8:$U$223,'Volume Holds'!$G$8:$G$223)</f>
        <v>0</v>
      </c>
      <c r="D1700" s="64" t="s">
        <v>653</v>
      </c>
      <c r="E1700" s="64">
        <f t="shared" si="34"/>
        <v>0</v>
      </c>
      <c r="F1700" s="159">
        <v>10086</v>
      </c>
      <c r="I1700" s="64" t="s">
        <v>567</v>
      </c>
      <c r="L1700"/>
    </row>
    <row r="1701" spans="1:12">
      <c r="A1701" s="64" t="s">
        <v>1318</v>
      </c>
      <c r="B1701" s="64">
        <f>_xlfn.XLOOKUP(D1701,'Volume Holds'!$U$8:$U$223,'Volume Holds'!$G$8:$G$223)</f>
        <v>0</v>
      </c>
      <c r="C1701" s="64">
        <f>_xlfn.XLOOKUP(I1701,'Volume Holds'!$U$8:$U$223,'Volume Holds'!$G$8:$G$223)</f>
        <v>0</v>
      </c>
      <c r="D1701" s="64" t="s">
        <v>655</v>
      </c>
      <c r="E1701" s="64">
        <f t="shared" si="34"/>
        <v>0</v>
      </c>
      <c r="F1701" s="159">
        <v>10086</v>
      </c>
      <c r="I1701" s="64" t="s">
        <v>569</v>
      </c>
      <c r="L1701"/>
    </row>
    <row r="1702" spans="1:12">
      <c r="A1702" s="64" t="s">
        <v>1318</v>
      </c>
      <c r="B1702" s="64">
        <f>_xlfn.XLOOKUP(D1702,'Volume Holds'!$U$8:$U$223,'Volume Holds'!$G$8:$G$223)</f>
        <v>0</v>
      </c>
      <c r="C1702" s="64">
        <f>_xlfn.XLOOKUP(I1702,'Volume Holds'!$U$8:$U$223,'Volume Holds'!$G$8:$G$223)</f>
        <v>0</v>
      </c>
      <c r="D1702" s="64" t="s">
        <v>657</v>
      </c>
      <c r="E1702" s="64">
        <f t="shared" si="34"/>
        <v>0</v>
      </c>
      <c r="F1702" s="159">
        <v>10086</v>
      </c>
      <c r="I1702" s="64" t="s">
        <v>569</v>
      </c>
      <c r="L1702"/>
    </row>
    <row r="1703" spans="1:12">
      <c r="A1703" s="64" t="s">
        <v>1318</v>
      </c>
      <c r="B1703" s="64">
        <f>_xlfn.XLOOKUP(D1703,'Volume Holds'!$U$8:$U$223,'Volume Holds'!$G$8:$G$223)</f>
        <v>0</v>
      </c>
      <c r="C1703" s="64">
        <f>_xlfn.XLOOKUP(I1703,'Volume Holds'!$U$8:$U$223,'Volume Holds'!$G$8:$G$223)</f>
        <v>0</v>
      </c>
      <c r="D1703" s="64" t="s">
        <v>659</v>
      </c>
      <c r="E1703" s="64">
        <f t="shared" si="34"/>
        <v>0</v>
      </c>
      <c r="F1703" s="159">
        <v>10086</v>
      </c>
      <c r="I1703" s="64" t="s">
        <v>569</v>
      </c>
      <c r="L1703"/>
    </row>
    <row r="1704" spans="1:12">
      <c r="A1704" s="64" t="s">
        <v>1318</v>
      </c>
      <c r="B1704" s="64">
        <f>_xlfn.XLOOKUP(D1704,'Volume Holds'!$U$8:$U$223,'Volume Holds'!$G$8:$G$223)</f>
        <v>0</v>
      </c>
      <c r="C1704" s="64">
        <f>_xlfn.XLOOKUP(I1704,'Volume Holds'!$U$8:$U$223,'Volume Holds'!$G$8:$G$223)</f>
        <v>0</v>
      </c>
      <c r="D1704" s="64" t="s">
        <v>661</v>
      </c>
      <c r="E1704" s="64">
        <f t="shared" si="34"/>
        <v>0</v>
      </c>
      <c r="F1704" s="159">
        <v>10086</v>
      </c>
      <c r="I1704" s="64" t="s">
        <v>569</v>
      </c>
      <c r="L1704"/>
    </row>
    <row r="1705" spans="1:12">
      <c r="A1705" s="64" t="s">
        <v>1318</v>
      </c>
      <c r="B1705" s="64">
        <f>_xlfn.XLOOKUP(D1705,'Volume Holds'!$U$8:$U$223,'Volume Holds'!$G$8:$G$223)</f>
        <v>0</v>
      </c>
      <c r="C1705" s="64">
        <f>_xlfn.XLOOKUP(I1705,'Volume Holds'!$U$8:$U$223,'Volume Holds'!$G$8:$G$223)</f>
        <v>0</v>
      </c>
      <c r="D1705" s="64" t="s">
        <v>663</v>
      </c>
      <c r="E1705" s="64">
        <f t="shared" si="34"/>
        <v>0</v>
      </c>
      <c r="F1705" s="159">
        <v>10086</v>
      </c>
      <c r="I1705" s="64" t="s">
        <v>569</v>
      </c>
      <c r="L1705"/>
    </row>
    <row r="1706" spans="1:12">
      <c r="A1706" s="64" t="s">
        <v>1318</v>
      </c>
      <c r="B1706" s="64">
        <f>_xlfn.XLOOKUP(D1706,'Volume Holds'!$U$8:$U$223,'Volume Holds'!$G$8:$G$223)</f>
        <v>0</v>
      </c>
      <c r="C1706" s="64">
        <f>_xlfn.XLOOKUP(I1706,'Volume Holds'!$U$8:$U$223,'Volume Holds'!$G$8:$G$223)</f>
        <v>0</v>
      </c>
      <c r="D1706" s="64" t="s">
        <v>665</v>
      </c>
      <c r="E1706" s="64">
        <f t="shared" si="34"/>
        <v>0</v>
      </c>
      <c r="F1706" s="159">
        <v>10086</v>
      </c>
      <c r="I1706" s="64" t="s">
        <v>569</v>
      </c>
      <c r="L1706"/>
    </row>
    <row r="1707" spans="1:12">
      <c r="A1707" s="64" t="s">
        <v>1318</v>
      </c>
      <c r="B1707" s="64">
        <f>_xlfn.XLOOKUP(D1707,'Volume Holds'!$U$8:$U$223,'Volume Holds'!$G$8:$G$223)</f>
        <v>0</v>
      </c>
      <c r="C1707" s="64">
        <f>_xlfn.XLOOKUP(I1707,'Volume Holds'!$U$8:$U$223,'Volume Holds'!$G$8:$G$223)</f>
        <v>0</v>
      </c>
      <c r="D1707" s="64" t="s">
        <v>667</v>
      </c>
      <c r="E1707" s="64">
        <f t="shared" si="34"/>
        <v>0</v>
      </c>
      <c r="F1707" s="159">
        <v>10086</v>
      </c>
      <c r="I1707" s="64" t="s">
        <v>571</v>
      </c>
      <c r="L1707"/>
    </row>
    <row r="1708" spans="1:12">
      <c r="A1708" s="64" t="s">
        <v>1318</v>
      </c>
      <c r="B1708" s="64">
        <f>_xlfn.XLOOKUP(D1708,'Volume Holds'!$U$8:$U$223,'Volume Holds'!$G$8:$G$223)</f>
        <v>0</v>
      </c>
      <c r="C1708" s="64">
        <f>_xlfn.XLOOKUP(I1708,'Volume Holds'!$U$8:$U$223,'Volume Holds'!$G$8:$G$223)</f>
        <v>0</v>
      </c>
      <c r="D1708" s="64" t="s">
        <v>669</v>
      </c>
      <c r="E1708" s="64">
        <f t="shared" si="34"/>
        <v>0</v>
      </c>
      <c r="F1708" s="159">
        <v>10086</v>
      </c>
      <c r="I1708" s="64" t="s">
        <v>571</v>
      </c>
      <c r="L1708"/>
    </row>
    <row r="1709" spans="1:12">
      <c r="A1709" s="64" t="s">
        <v>1318</v>
      </c>
      <c r="B1709" s="64">
        <f>_xlfn.XLOOKUP(D1709,'Volume Holds'!$U$8:$U$223,'Volume Holds'!$G$8:$G$223)</f>
        <v>0</v>
      </c>
      <c r="C1709" s="64">
        <f>_xlfn.XLOOKUP(I1709,'Volume Holds'!$U$8:$U$223,'Volume Holds'!$G$8:$G$223)</f>
        <v>0</v>
      </c>
      <c r="D1709" s="64" t="s">
        <v>671</v>
      </c>
      <c r="E1709" s="64">
        <f t="shared" si="34"/>
        <v>0</v>
      </c>
      <c r="F1709" s="159">
        <v>10086</v>
      </c>
      <c r="I1709" s="64" t="s">
        <v>571</v>
      </c>
      <c r="L1709"/>
    </row>
    <row r="1710" spans="1:12">
      <c r="A1710" s="64" t="s">
        <v>1318</v>
      </c>
      <c r="B1710" s="64">
        <f>_xlfn.XLOOKUP(D1710,'Volume Holds'!$U$8:$U$223,'Volume Holds'!$G$8:$G$223)</f>
        <v>0</v>
      </c>
      <c r="C1710" s="64">
        <f>_xlfn.XLOOKUP(I1710,'Volume Holds'!$U$8:$U$223,'Volume Holds'!$G$8:$G$223)</f>
        <v>0</v>
      </c>
      <c r="D1710" s="64" t="s">
        <v>673</v>
      </c>
      <c r="E1710" s="64">
        <f t="shared" si="34"/>
        <v>0</v>
      </c>
      <c r="F1710" s="159">
        <v>10086</v>
      </c>
      <c r="I1710" s="64" t="s">
        <v>571</v>
      </c>
      <c r="L1710"/>
    </row>
    <row r="1711" spans="1:12">
      <c r="A1711" s="64" t="s">
        <v>1318</v>
      </c>
      <c r="B1711" s="64">
        <f>_xlfn.XLOOKUP(D1711,'Volume Holds'!$U$8:$U$223,'Volume Holds'!$G$8:$G$223)</f>
        <v>0</v>
      </c>
      <c r="C1711" s="64">
        <f>_xlfn.XLOOKUP(I1711,'Volume Holds'!$U$8:$U$223,'Volume Holds'!$G$8:$G$223)</f>
        <v>0</v>
      </c>
      <c r="D1711" s="64" t="s">
        <v>675</v>
      </c>
      <c r="E1711" s="64">
        <f t="shared" si="34"/>
        <v>0</v>
      </c>
      <c r="F1711" s="159">
        <v>10086</v>
      </c>
      <c r="I1711" s="64" t="s">
        <v>571</v>
      </c>
      <c r="L1711"/>
    </row>
    <row r="1712" spans="1:12">
      <c r="A1712" s="64" t="s">
        <v>1318</v>
      </c>
      <c r="B1712" s="64">
        <f>_xlfn.XLOOKUP(D1712,'Volume Holds'!$U$8:$U$223,'Volume Holds'!$G$8:$G$223)</f>
        <v>0</v>
      </c>
      <c r="C1712" s="64">
        <f>_xlfn.XLOOKUP(I1712,'Volume Holds'!$U$8:$U$223,'Volume Holds'!$G$8:$G$223)</f>
        <v>0</v>
      </c>
      <c r="D1712" s="64" t="s">
        <v>677</v>
      </c>
      <c r="E1712" s="64">
        <f t="shared" si="34"/>
        <v>0</v>
      </c>
      <c r="F1712" s="159">
        <v>10086</v>
      </c>
      <c r="I1712" s="64" t="s">
        <v>571</v>
      </c>
      <c r="L1712"/>
    </row>
    <row r="1713" spans="1:12">
      <c r="A1713" s="64" t="s">
        <v>1318</v>
      </c>
      <c r="B1713" s="64">
        <f>_xlfn.XLOOKUP(D1713,'Volume Holds'!$U$8:$U$223,'Volume Holds'!$G$8:$G$223)</f>
        <v>0</v>
      </c>
      <c r="C1713" s="64">
        <f>_xlfn.XLOOKUP(I1713,'Volume Holds'!$U$8:$U$223,'Volume Holds'!$G$8:$G$223)</f>
        <v>0</v>
      </c>
      <c r="D1713" s="64" t="s">
        <v>679</v>
      </c>
      <c r="E1713" s="64">
        <f t="shared" si="34"/>
        <v>0</v>
      </c>
      <c r="F1713" s="159">
        <v>10086</v>
      </c>
      <c r="I1713" s="64" t="s">
        <v>573</v>
      </c>
      <c r="L1713"/>
    </row>
    <row r="1714" spans="1:12">
      <c r="A1714" s="64" t="s">
        <v>1318</v>
      </c>
      <c r="B1714" s="64">
        <f>_xlfn.XLOOKUP(D1714,'Volume Holds'!$U$8:$U$223,'Volume Holds'!$G$8:$G$223)</f>
        <v>0</v>
      </c>
      <c r="C1714" s="64">
        <f>_xlfn.XLOOKUP(I1714,'Volume Holds'!$U$8:$U$223,'Volume Holds'!$G$8:$G$223)</f>
        <v>0</v>
      </c>
      <c r="D1714" s="64" t="s">
        <v>681</v>
      </c>
      <c r="E1714" s="64">
        <f t="shared" si="34"/>
        <v>0</v>
      </c>
      <c r="F1714" s="159">
        <v>10086</v>
      </c>
      <c r="I1714" s="64" t="s">
        <v>573</v>
      </c>
      <c r="L1714"/>
    </row>
    <row r="1715" spans="1:12">
      <c r="A1715" s="64" t="s">
        <v>1318</v>
      </c>
      <c r="B1715" s="64">
        <f>_xlfn.XLOOKUP(D1715,'Volume Holds'!$U$8:$U$223,'Volume Holds'!$G$8:$G$223)</f>
        <v>0</v>
      </c>
      <c r="C1715" s="64">
        <f>_xlfn.XLOOKUP(I1715,'Volume Holds'!$U$8:$U$223,'Volume Holds'!$G$8:$G$223)</f>
        <v>0</v>
      </c>
      <c r="D1715" s="64" t="s">
        <v>683</v>
      </c>
      <c r="E1715" s="64">
        <f t="shared" si="34"/>
        <v>0</v>
      </c>
      <c r="F1715" s="159">
        <v>10086</v>
      </c>
      <c r="I1715" s="64" t="s">
        <v>573</v>
      </c>
      <c r="L1715"/>
    </row>
    <row r="1716" spans="1:12">
      <c r="A1716" s="64" t="s">
        <v>1318</v>
      </c>
      <c r="B1716" s="64">
        <f>_xlfn.XLOOKUP(D1716,'Volume Holds'!$U$8:$U$223,'Volume Holds'!$G$8:$G$223)</f>
        <v>0</v>
      </c>
      <c r="C1716" s="64">
        <f>_xlfn.XLOOKUP(I1716,'Volume Holds'!$U$8:$U$223,'Volume Holds'!$G$8:$G$223)</f>
        <v>0</v>
      </c>
      <c r="D1716" s="64" t="s">
        <v>685</v>
      </c>
      <c r="E1716" s="64">
        <f t="shared" ref="E1716:E1775" si="35">SUM(B1716:C1716)</f>
        <v>0</v>
      </c>
      <c r="F1716" s="159">
        <v>10086</v>
      </c>
      <c r="I1716" s="64" t="s">
        <v>573</v>
      </c>
      <c r="L1716"/>
    </row>
    <row r="1717" spans="1:12">
      <c r="A1717" s="64" t="s">
        <v>1318</v>
      </c>
      <c r="B1717" s="64">
        <f>_xlfn.XLOOKUP(D1717,'Volume Holds'!$U$8:$U$223,'Volume Holds'!$G$8:$G$223)</f>
        <v>0</v>
      </c>
      <c r="C1717" s="64">
        <f>_xlfn.XLOOKUP(I1717,'Volume Holds'!$U$8:$U$223,'Volume Holds'!$G$8:$G$223)</f>
        <v>0</v>
      </c>
      <c r="D1717" s="64" t="s">
        <v>687</v>
      </c>
      <c r="E1717" s="64">
        <f t="shared" si="35"/>
        <v>0</v>
      </c>
      <c r="F1717" s="159">
        <v>10086</v>
      </c>
      <c r="I1717" s="64" t="s">
        <v>573</v>
      </c>
      <c r="L1717"/>
    </row>
    <row r="1718" spans="1:12">
      <c r="A1718" s="64" t="s">
        <v>1318</v>
      </c>
      <c r="B1718" s="64">
        <f>_xlfn.XLOOKUP(D1718,'Volume Holds'!$U$8:$U$223,'Volume Holds'!$G$8:$G$223)</f>
        <v>0</v>
      </c>
      <c r="C1718" s="64">
        <f>_xlfn.XLOOKUP(I1718,'Volume Holds'!$U$8:$U$223,'Volume Holds'!$G$8:$G$223)</f>
        <v>0</v>
      </c>
      <c r="D1718" s="64" t="s">
        <v>689</v>
      </c>
      <c r="E1718" s="64">
        <f t="shared" si="35"/>
        <v>0</v>
      </c>
      <c r="F1718" s="159">
        <v>10086</v>
      </c>
      <c r="I1718" s="64" t="s">
        <v>573</v>
      </c>
      <c r="L1718"/>
    </row>
    <row r="1719" spans="1:12">
      <c r="A1719" s="64" t="s">
        <v>1318</v>
      </c>
      <c r="B1719" s="64">
        <f>_xlfn.XLOOKUP(D1719,'Volume Holds'!$U$8:$U$223,'Volume Holds'!$G$8:$G$223)</f>
        <v>0</v>
      </c>
      <c r="C1719" s="64">
        <f>_xlfn.XLOOKUP(I1719,'Volume Holds'!$U$8:$U$223,'Volume Holds'!$G$8:$G$223)</f>
        <v>0</v>
      </c>
      <c r="D1719" s="64" t="s">
        <v>691</v>
      </c>
      <c r="E1719" s="64">
        <f t="shared" si="35"/>
        <v>0</v>
      </c>
      <c r="F1719" s="159">
        <v>10086</v>
      </c>
      <c r="I1719" s="64" t="s">
        <v>575</v>
      </c>
      <c r="L1719"/>
    </row>
    <row r="1720" spans="1:12">
      <c r="A1720" s="64" t="s">
        <v>1318</v>
      </c>
      <c r="B1720" s="64">
        <f>_xlfn.XLOOKUP(D1720,'Volume Holds'!$U$8:$U$223,'Volume Holds'!$G$8:$G$223)</f>
        <v>0</v>
      </c>
      <c r="C1720" s="64">
        <f>_xlfn.XLOOKUP(I1720,'Volume Holds'!$U$8:$U$223,'Volume Holds'!$G$8:$G$223)</f>
        <v>0</v>
      </c>
      <c r="D1720" s="64" t="s">
        <v>693</v>
      </c>
      <c r="E1720" s="64">
        <f t="shared" si="35"/>
        <v>0</v>
      </c>
      <c r="F1720" s="159">
        <v>10086</v>
      </c>
      <c r="I1720" s="64" t="s">
        <v>575</v>
      </c>
      <c r="L1720"/>
    </row>
    <row r="1721" spans="1:12">
      <c r="A1721" s="64" t="s">
        <v>1318</v>
      </c>
      <c r="B1721" s="64">
        <f>_xlfn.XLOOKUP(D1721,'Volume Holds'!$U$8:$U$223,'Volume Holds'!$G$8:$G$223)</f>
        <v>0</v>
      </c>
      <c r="C1721" s="64">
        <f>_xlfn.XLOOKUP(I1721,'Volume Holds'!$U$8:$U$223,'Volume Holds'!$G$8:$G$223)</f>
        <v>0</v>
      </c>
      <c r="D1721" s="64" t="s">
        <v>695</v>
      </c>
      <c r="E1721" s="64">
        <f t="shared" si="35"/>
        <v>0</v>
      </c>
      <c r="F1721" s="159">
        <v>10086</v>
      </c>
      <c r="I1721" s="64" t="s">
        <v>575</v>
      </c>
      <c r="L1721"/>
    </row>
    <row r="1722" spans="1:12">
      <c r="A1722" s="64" t="s">
        <v>1318</v>
      </c>
      <c r="B1722" s="64">
        <f>_xlfn.XLOOKUP(D1722,'Volume Holds'!$U$8:$U$223,'Volume Holds'!$G$8:$G$223)</f>
        <v>0</v>
      </c>
      <c r="C1722" s="64">
        <f>_xlfn.XLOOKUP(I1722,'Volume Holds'!$U$8:$U$223,'Volume Holds'!$G$8:$G$223)</f>
        <v>0</v>
      </c>
      <c r="D1722" s="64" t="s">
        <v>697</v>
      </c>
      <c r="E1722" s="64">
        <f t="shared" si="35"/>
        <v>0</v>
      </c>
      <c r="F1722" s="159">
        <v>10086</v>
      </c>
      <c r="I1722" s="64" t="s">
        <v>575</v>
      </c>
      <c r="L1722"/>
    </row>
    <row r="1723" spans="1:12">
      <c r="A1723" s="64" t="s">
        <v>1318</v>
      </c>
      <c r="B1723" s="64">
        <f>_xlfn.XLOOKUP(D1723,'Volume Holds'!$U$8:$U$223,'Volume Holds'!$G$8:$G$223)</f>
        <v>0</v>
      </c>
      <c r="C1723" s="64">
        <f>_xlfn.XLOOKUP(I1723,'Volume Holds'!$U$8:$U$223,'Volume Holds'!$G$8:$G$223)</f>
        <v>0</v>
      </c>
      <c r="D1723" s="64" t="s">
        <v>699</v>
      </c>
      <c r="E1723" s="64">
        <f t="shared" si="35"/>
        <v>0</v>
      </c>
      <c r="F1723" s="159">
        <v>10086</v>
      </c>
      <c r="I1723" s="64" t="s">
        <v>575</v>
      </c>
      <c r="L1723"/>
    </row>
    <row r="1724" spans="1:12">
      <c r="A1724" s="64" t="s">
        <v>1318</v>
      </c>
      <c r="B1724" s="64">
        <f>_xlfn.XLOOKUP(D1724,'Volume Holds'!$U$8:$U$223,'Volume Holds'!$G$8:$G$223)</f>
        <v>0</v>
      </c>
      <c r="C1724" s="64">
        <f>_xlfn.XLOOKUP(I1724,'Volume Holds'!$U$8:$U$223,'Volume Holds'!$G$8:$G$223)</f>
        <v>0</v>
      </c>
      <c r="D1724" s="64" t="s">
        <v>701</v>
      </c>
      <c r="E1724" s="64">
        <f t="shared" si="35"/>
        <v>0</v>
      </c>
      <c r="F1724" s="159">
        <v>10086</v>
      </c>
      <c r="I1724" s="64" t="s">
        <v>575</v>
      </c>
      <c r="L1724"/>
    </row>
    <row r="1725" spans="1:12">
      <c r="A1725" s="64" t="s">
        <v>1318</v>
      </c>
      <c r="B1725" s="64">
        <f>_xlfn.XLOOKUP(D1725,'Volume Holds'!$U$8:$U$223,'Volume Holds'!$G$8:$G$223)</f>
        <v>0</v>
      </c>
      <c r="C1725" s="64">
        <f>_xlfn.XLOOKUP(I1725,'Volume Holds'!$U$8:$U$223,'Volume Holds'!$G$8:$G$223)</f>
        <v>0</v>
      </c>
      <c r="D1725" s="64" t="s">
        <v>703</v>
      </c>
      <c r="E1725" s="64">
        <f t="shared" si="35"/>
        <v>0</v>
      </c>
      <c r="F1725" s="159">
        <v>10086</v>
      </c>
      <c r="I1725" s="64" t="s">
        <v>577</v>
      </c>
      <c r="L1725"/>
    </row>
    <row r="1726" spans="1:12">
      <c r="A1726" s="64" t="s">
        <v>1318</v>
      </c>
      <c r="B1726" s="64">
        <f>_xlfn.XLOOKUP(D1726,'Volume Holds'!$U$8:$U$223,'Volume Holds'!$G$8:$G$223)</f>
        <v>0</v>
      </c>
      <c r="C1726" s="64">
        <f>_xlfn.XLOOKUP(I1726,'Volume Holds'!$U$8:$U$223,'Volume Holds'!$G$8:$G$223)</f>
        <v>0</v>
      </c>
      <c r="D1726" s="64" t="s">
        <v>705</v>
      </c>
      <c r="E1726" s="64">
        <f t="shared" si="35"/>
        <v>0</v>
      </c>
      <c r="F1726" s="159">
        <v>10086</v>
      </c>
      <c r="I1726" s="64" t="s">
        <v>577</v>
      </c>
      <c r="L1726"/>
    </row>
    <row r="1727" spans="1:12">
      <c r="A1727" s="64" t="s">
        <v>1318</v>
      </c>
      <c r="B1727" s="64">
        <f>_xlfn.XLOOKUP(D1727,'Volume Holds'!$U$8:$U$223,'Volume Holds'!$G$8:$G$223)</f>
        <v>0</v>
      </c>
      <c r="C1727" s="64">
        <f>_xlfn.XLOOKUP(I1727,'Volume Holds'!$U$8:$U$223,'Volume Holds'!$G$8:$G$223)</f>
        <v>0</v>
      </c>
      <c r="D1727" s="64" t="s">
        <v>707</v>
      </c>
      <c r="E1727" s="64">
        <f t="shared" si="35"/>
        <v>0</v>
      </c>
      <c r="F1727" s="159">
        <v>10086</v>
      </c>
      <c r="I1727" s="64" t="s">
        <v>577</v>
      </c>
      <c r="L1727"/>
    </row>
    <row r="1728" spans="1:12">
      <c r="A1728" s="64" t="s">
        <v>1318</v>
      </c>
      <c r="B1728" s="64">
        <f>_xlfn.XLOOKUP(D1728,'Volume Holds'!$U$8:$U$223,'Volume Holds'!$G$8:$G$223)</f>
        <v>0</v>
      </c>
      <c r="C1728" s="64">
        <f>_xlfn.XLOOKUP(I1728,'Volume Holds'!$U$8:$U$223,'Volume Holds'!$G$8:$G$223)</f>
        <v>0</v>
      </c>
      <c r="D1728" s="64" t="s">
        <v>709</v>
      </c>
      <c r="E1728" s="64">
        <f t="shared" si="35"/>
        <v>0</v>
      </c>
      <c r="F1728" s="159">
        <v>10086</v>
      </c>
      <c r="I1728" s="64" t="s">
        <v>577</v>
      </c>
      <c r="L1728"/>
    </row>
    <row r="1729" spans="1:12">
      <c r="A1729" s="64" t="s">
        <v>1318</v>
      </c>
      <c r="B1729" s="64">
        <f>_xlfn.XLOOKUP(D1729,'Volume Holds'!$U$8:$U$223,'Volume Holds'!$G$8:$G$223)</f>
        <v>0</v>
      </c>
      <c r="C1729" s="64">
        <f>_xlfn.XLOOKUP(I1729,'Volume Holds'!$U$8:$U$223,'Volume Holds'!$G$8:$G$223)</f>
        <v>0</v>
      </c>
      <c r="D1729" s="64" t="s">
        <v>711</v>
      </c>
      <c r="E1729" s="64">
        <f t="shared" si="35"/>
        <v>0</v>
      </c>
      <c r="F1729" s="159">
        <v>10086</v>
      </c>
      <c r="I1729" s="64" t="s">
        <v>577</v>
      </c>
      <c r="L1729"/>
    </row>
    <row r="1730" spans="1:12">
      <c r="A1730" s="64" t="s">
        <v>1318</v>
      </c>
      <c r="B1730" s="64">
        <f>_xlfn.XLOOKUP(D1730,'Volume Holds'!$U$8:$U$223,'Volume Holds'!$G$8:$G$223)</f>
        <v>0</v>
      </c>
      <c r="C1730" s="64">
        <f>_xlfn.XLOOKUP(I1730,'Volume Holds'!$U$8:$U$223,'Volume Holds'!$G$8:$G$223)</f>
        <v>0</v>
      </c>
      <c r="D1730" s="64" t="s">
        <v>713</v>
      </c>
      <c r="E1730" s="64">
        <f t="shared" si="35"/>
        <v>0</v>
      </c>
      <c r="F1730" s="159">
        <v>10086</v>
      </c>
      <c r="I1730" s="64" t="s">
        <v>577</v>
      </c>
      <c r="L1730"/>
    </row>
    <row r="1731" spans="1:12">
      <c r="A1731" s="64" t="s">
        <v>1318</v>
      </c>
      <c r="B1731" s="64">
        <f>_xlfn.XLOOKUP(D1731,'Volume Holds'!$U$8:$U$223,'Volume Holds'!$G$8:$G$223)</f>
        <v>0</v>
      </c>
      <c r="C1731" s="64">
        <f>_xlfn.XLOOKUP(I1731,'Volume Holds'!$U$8:$U$223,'Volume Holds'!$G$8:$G$223)</f>
        <v>0</v>
      </c>
      <c r="D1731" s="64" t="s">
        <v>715</v>
      </c>
      <c r="E1731" s="64">
        <f t="shared" si="35"/>
        <v>0</v>
      </c>
      <c r="F1731" s="159">
        <v>10086</v>
      </c>
      <c r="I1731" s="64" t="s">
        <v>579</v>
      </c>
      <c r="L1731"/>
    </row>
    <row r="1732" spans="1:12">
      <c r="A1732" s="64" t="s">
        <v>1318</v>
      </c>
      <c r="B1732" s="64">
        <f>_xlfn.XLOOKUP(D1732,'Volume Holds'!$U$8:$U$223,'Volume Holds'!$G$8:$G$223)</f>
        <v>0</v>
      </c>
      <c r="C1732" s="64">
        <f>_xlfn.XLOOKUP(I1732,'Volume Holds'!$U$8:$U$223,'Volume Holds'!$G$8:$G$223)</f>
        <v>0</v>
      </c>
      <c r="D1732" s="64" t="s">
        <v>717</v>
      </c>
      <c r="E1732" s="64">
        <f t="shared" si="35"/>
        <v>0</v>
      </c>
      <c r="F1732" s="159">
        <v>10086</v>
      </c>
      <c r="I1732" s="64" t="s">
        <v>579</v>
      </c>
      <c r="L1732"/>
    </row>
    <row r="1733" spans="1:12">
      <c r="A1733" s="64" t="s">
        <v>1318</v>
      </c>
      <c r="B1733" s="64">
        <f>_xlfn.XLOOKUP(D1733,'Volume Holds'!$U$8:$U$223,'Volume Holds'!$G$8:$G$223)</f>
        <v>0</v>
      </c>
      <c r="C1733" s="64">
        <f>_xlfn.XLOOKUP(I1733,'Volume Holds'!$U$8:$U$223,'Volume Holds'!$G$8:$G$223)</f>
        <v>0</v>
      </c>
      <c r="D1733" s="64" t="s">
        <v>719</v>
      </c>
      <c r="E1733" s="64">
        <f t="shared" si="35"/>
        <v>0</v>
      </c>
      <c r="F1733" s="159">
        <v>10086</v>
      </c>
      <c r="I1733" s="64" t="s">
        <v>579</v>
      </c>
      <c r="L1733"/>
    </row>
    <row r="1734" spans="1:12">
      <c r="A1734" s="64" t="s">
        <v>1318</v>
      </c>
      <c r="B1734" s="64">
        <f>_xlfn.XLOOKUP(D1734,'Volume Holds'!$U$8:$U$223,'Volume Holds'!$G$8:$G$223)</f>
        <v>0</v>
      </c>
      <c r="C1734" s="64">
        <f>_xlfn.XLOOKUP(I1734,'Volume Holds'!$U$8:$U$223,'Volume Holds'!$G$8:$G$223)</f>
        <v>0</v>
      </c>
      <c r="D1734" s="64" t="s">
        <v>721</v>
      </c>
      <c r="E1734" s="64">
        <f t="shared" si="35"/>
        <v>0</v>
      </c>
      <c r="F1734" s="159">
        <v>10086</v>
      </c>
      <c r="I1734" s="64" t="s">
        <v>579</v>
      </c>
      <c r="L1734"/>
    </row>
    <row r="1735" spans="1:12">
      <c r="A1735" s="64" t="s">
        <v>1318</v>
      </c>
      <c r="B1735" s="64">
        <f>_xlfn.XLOOKUP(D1735,'Volume Holds'!$U$8:$U$223,'Volume Holds'!$G$8:$G$223)</f>
        <v>0</v>
      </c>
      <c r="C1735" s="64">
        <f>_xlfn.XLOOKUP(I1735,'Volume Holds'!$U$8:$U$223,'Volume Holds'!$G$8:$G$223)</f>
        <v>0</v>
      </c>
      <c r="D1735" s="64" t="s">
        <v>723</v>
      </c>
      <c r="E1735" s="64">
        <f t="shared" si="35"/>
        <v>0</v>
      </c>
      <c r="F1735" s="159">
        <v>10086</v>
      </c>
      <c r="I1735" s="64" t="s">
        <v>579</v>
      </c>
      <c r="L1735"/>
    </row>
    <row r="1736" spans="1:12">
      <c r="A1736" s="64" t="s">
        <v>1318</v>
      </c>
      <c r="B1736" s="64">
        <f>_xlfn.XLOOKUP(D1736,'Volume Holds'!$U$8:$U$223,'Volume Holds'!$G$8:$G$223)</f>
        <v>0</v>
      </c>
      <c r="C1736" s="64">
        <f>_xlfn.XLOOKUP(I1736,'Volume Holds'!$U$8:$U$223,'Volume Holds'!$G$8:$G$223)</f>
        <v>0</v>
      </c>
      <c r="D1736" s="64" t="s">
        <v>725</v>
      </c>
      <c r="E1736" s="64">
        <f t="shared" si="35"/>
        <v>0</v>
      </c>
      <c r="F1736" s="159">
        <v>10086</v>
      </c>
      <c r="I1736" s="64" t="s">
        <v>579</v>
      </c>
      <c r="L1736"/>
    </row>
    <row r="1737" spans="1:12">
      <c r="A1737" s="64" t="s">
        <v>1318</v>
      </c>
      <c r="B1737" s="64">
        <f>_xlfn.XLOOKUP(D1737,'Volume Holds'!$U$8:$U$223,'Volume Holds'!$G$8:$G$223)</f>
        <v>0</v>
      </c>
      <c r="C1737" s="64">
        <f>_xlfn.XLOOKUP(I1737,'Volume Holds'!$U$8:$U$223,'Volume Holds'!$G$8:$G$223)</f>
        <v>0</v>
      </c>
      <c r="D1737" s="64" t="s">
        <v>727</v>
      </c>
      <c r="E1737" s="64">
        <f t="shared" si="35"/>
        <v>0</v>
      </c>
      <c r="F1737" s="159">
        <v>10086</v>
      </c>
      <c r="I1737" s="64" t="s">
        <v>579</v>
      </c>
      <c r="L1737"/>
    </row>
    <row r="1738" spans="1:12">
      <c r="A1738" s="64" t="s">
        <v>1318</v>
      </c>
      <c r="B1738" s="64">
        <f>_xlfn.XLOOKUP(D1738,'Volume Holds'!$U$8:$U$223,'Volume Holds'!$G$8:$G$223)</f>
        <v>0</v>
      </c>
      <c r="C1738" s="64">
        <f>_xlfn.XLOOKUP(I1738,'Volume Holds'!$U$8:$U$223,'Volume Holds'!$G$8:$G$223)</f>
        <v>0</v>
      </c>
      <c r="D1738" s="64" t="s">
        <v>729</v>
      </c>
      <c r="E1738" s="64">
        <f t="shared" si="35"/>
        <v>0</v>
      </c>
      <c r="F1738" s="159">
        <v>10086</v>
      </c>
      <c r="I1738" s="64" t="s">
        <v>579</v>
      </c>
      <c r="L1738"/>
    </row>
    <row r="1739" spans="1:12">
      <c r="A1739" s="64" t="s">
        <v>1318</v>
      </c>
      <c r="B1739" s="64">
        <f>_xlfn.XLOOKUP(D1739,'Volume Holds'!$U$8:$U$223,'Volume Holds'!$G$8:$G$223)</f>
        <v>0</v>
      </c>
      <c r="C1739" s="64">
        <f>_xlfn.XLOOKUP(I1739,'Volume Holds'!$U$8:$U$223,'Volume Holds'!$G$8:$G$223)</f>
        <v>0</v>
      </c>
      <c r="D1739" s="64" t="s">
        <v>778</v>
      </c>
      <c r="E1739" s="64">
        <f t="shared" si="35"/>
        <v>0</v>
      </c>
      <c r="F1739" s="159">
        <v>10127</v>
      </c>
      <c r="I1739" s="64" t="s">
        <v>764</v>
      </c>
      <c r="L1739"/>
    </row>
    <row r="1740" spans="1:12">
      <c r="A1740" s="64" t="s">
        <v>1318</v>
      </c>
      <c r="B1740" s="64">
        <f>_xlfn.XLOOKUP(D1740,'Volume Holds'!$U$8:$U$223,'Volume Holds'!$G$8:$G$223)</f>
        <v>0</v>
      </c>
      <c r="C1740" s="64">
        <f>_xlfn.XLOOKUP(I1740,'Volume Holds'!$U$8:$U$223,'Volume Holds'!$G$8:$G$223)</f>
        <v>0</v>
      </c>
      <c r="D1740" s="64" t="s">
        <v>779</v>
      </c>
      <c r="E1740" s="64">
        <f t="shared" si="35"/>
        <v>0</v>
      </c>
      <c r="F1740" s="159">
        <v>10127</v>
      </c>
      <c r="I1740" s="64" t="s">
        <v>764</v>
      </c>
      <c r="L1740"/>
    </row>
    <row r="1741" spans="1:12">
      <c r="A1741" s="64" t="s">
        <v>1318</v>
      </c>
      <c r="B1741" s="64">
        <f>_xlfn.XLOOKUP(D1741,'Volume Holds'!$U$8:$U$223,'Volume Holds'!$G$8:$G$223)</f>
        <v>0</v>
      </c>
      <c r="C1741" s="64">
        <f>_xlfn.XLOOKUP(I1741,'Volume Holds'!$U$8:$U$223,'Volume Holds'!$G$8:$G$223)</f>
        <v>0</v>
      </c>
      <c r="D1741" s="64" t="s">
        <v>780</v>
      </c>
      <c r="E1741" s="64">
        <f t="shared" si="35"/>
        <v>0</v>
      </c>
      <c r="F1741" s="159">
        <v>10127</v>
      </c>
      <c r="I1741" s="64" t="s">
        <v>765</v>
      </c>
      <c r="L1741"/>
    </row>
    <row r="1742" spans="1:12">
      <c r="A1742" s="64" t="s">
        <v>1318</v>
      </c>
      <c r="B1742" s="64">
        <f>_xlfn.XLOOKUP(D1742,'Volume Holds'!$U$8:$U$223,'Volume Holds'!$G$8:$G$223)</f>
        <v>0</v>
      </c>
      <c r="C1742" s="64">
        <f>_xlfn.XLOOKUP(I1742,'Volume Holds'!$U$8:$U$223,'Volume Holds'!$G$8:$G$223)</f>
        <v>0</v>
      </c>
      <c r="D1742" s="64" t="s">
        <v>781</v>
      </c>
      <c r="E1742" s="64">
        <f t="shared" si="35"/>
        <v>0</v>
      </c>
      <c r="F1742" s="159">
        <v>10127</v>
      </c>
      <c r="I1742" s="64" t="s">
        <v>765</v>
      </c>
      <c r="L1742"/>
    </row>
    <row r="1743" spans="1:12">
      <c r="A1743" s="64" t="s">
        <v>1318</v>
      </c>
      <c r="B1743" s="64">
        <f>_xlfn.XLOOKUP(D1743,'Volume Holds'!$U$8:$U$223,'Volume Holds'!$G$8:$G$223)</f>
        <v>0</v>
      </c>
      <c r="C1743" s="64">
        <f>_xlfn.XLOOKUP(I1743,'Volume Holds'!$U$8:$U$223,'Volume Holds'!$G$8:$G$223)</f>
        <v>0</v>
      </c>
      <c r="D1743" s="64" t="s">
        <v>782</v>
      </c>
      <c r="E1743" s="64">
        <f t="shared" si="35"/>
        <v>0</v>
      </c>
      <c r="F1743" s="159">
        <v>10127</v>
      </c>
      <c r="I1743" s="64" t="s">
        <v>765</v>
      </c>
      <c r="L1743"/>
    </row>
    <row r="1744" spans="1:12">
      <c r="A1744" s="64" t="s">
        <v>1318</v>
      </c>
      <c r="B1744" s="64">
        <f>_xlfn.XLOOKUP(D1744,'Volume Holds'!$U$8:$U$223,'Volume Holds'!$G$8:$G$223)</f>
        <v>0</v>
      </c>
      <c r="C1744" s="64">
        <f>_xlfn.XLOOKUP(I1744,'Volume Holds'!$U$8:$U$223,'Volume Holds'!$G$8:$G$223)</f>
        <v>0</v>
      </c>
      <c r="D1744" s="64" t="s">
        <v>783</v>
      </c>
      <c r="E1744" s="64">
        <f t="shared" si="35"/>
        <v>0</v>
      </c>
      <c r="F1744" s="159">
        <v>10127</v>
      </c>
      <c r="I1744" s="64" t="s">
        <v>765</v>
      </c>
      <c r="L1744"/>
    </row>
    <row r="1745" spans="1:12">
      <c r="A1745" s="64" t="s">
        <v>1318</v>
      </c>
      <c r="B1745" s="64">
        <f>_xlfn.XLOOKUP(D1745,'Volume Holds'!$U$8:$U$223,'Volume Holds'!$G$8:$G$223)</f>
        <v>0</v>
      </c>
      <c r="C1745" s="64">
        <f>_xlfn.XLOOKUP(I1745,'Volume Holds'!$U$8:$U$223,'Volume Holds'!$G$8:$G$223)</f>
        <v>0</v>
      </c>
      <c r="D1745" s="64" t="s">
        <v>784</v>
      </c>
      <c r="E1745" s="64">
        <f t="shared" si="35"/>
        <v>0</v>
      </c>
      <c r="F1745" s="159">
        <v>10127</v>
      </c>
      <c r="I1745" s="64" t="s">
        <v>766</v>
      </c>
      <c r="L1745"/>
    </row>
    <row r="1746" spans="1:12">
      <c r="A1746" s="64" t="s">
        <v>1318</v>
      </c>
      <c r="B1746" s="64">
        <f>_xlfn.XLOOKUP(D1746,'Volume Holds'!$U$8:$U$223,'Volume Holds'!$G$8:$G$223)</f>
        <v>0</v>
      </c>
      <c r="C1746" s="64">
        <f>_xlfn.XLOOKUP(I1746,'Volume Holds'!$U$8:$U$223,'Volume Holds'!$G$8:$G$223)</f>
        <v>0</v>
      </c>
      <c r="D1746" s="64" t="s">
        <v>785</v>
      </c>
      <c r="E1746" s="64">
        <f t="shared" si="35"/>
        <v>0</v>
      </c>
      <c r="F1746" s="159">
        <v>10127</v>
      </c>
      <c r="I1746" s="64" t="s">
        <v>766</v>
      </c>
      <c r="L1746"/>
    </row>
    <row r="1747" spans="1:12">
      <c r="A1747" s="64" t="s">
        <v>1318</v>
      </c>
      <c r="B1747" s="64">
        <f>_xlfn.XLOOKUP(D1747,'Volume Holds'!$U$8:$U$223,'Volume Holds'!$G$8:$G$223)</f>
        <v>0</v>
      </c>
      <c r="C1747" s="64">
        <f>_xlfn.XLOOKUP(I1747,'Volume Holds'!$U$8:$U$223,'Volume Holds'!$G$8:$G$223)</f>
        <v>0</v>
      </c>
      <c r="D1747" s="64" t="s">
        <v>786</v>
      </c>
      <c r="E1747" s="64">
        <f t="shared" si="35"/>
        <v>0</v>
      </c>
      <c r="F1747" s="159">
        <v>10127</v>
      </c>
      <c r="I1747" s="64" t="s">
        <v>766</v>
      </c>
      <c r="L1747"/>
    </row>
    <row r="1748" spans="1:12">
      <c r="A1748" s="64" t="s">
        <v>1318</v>
      </c>
      <c r="B1748" s="64">
        <f>_xlfn.XLOOKUP(D1748,'Volume Holds'!$U$8:$U$223,'Volume Holds'!$G$8:$G$223)</f>
        <v>0</v>
      </c>
      <c r="C1748" s="64">
        <f>_xlfn.XLOOKUP(I1748,'Volume Holds'!$U$8:$U$223,'Volume Holds'!$G$8:$G$223)</f>
        <v>0</v>
      </c>
      <c r="D1748" s="64" t="s">
        <v>787</v>
      </c>
      <c r="E1748" s="64">
        <f t="shared" si="35"/>
        <v>0</v>
      </c>
      <c r="F1748" s="159">
        <v>10127</v>
      </c>
      <c r="I1748" s="64" t="s">
        <v>766</v>
      </c>
      <c r="L1748"/>
    </row>
    <row r="1749" spans="1:12">
      <c r="A1749" s="64" t="s">
        <v>1318</v>
      </c>
      <c r="B1749" s="64">
        <f>_xlfn.XLOOKUP(D1749,'Volume Holds'!$U$8:$U$223,'Volume Holds'!$G$8:$G$223)</f>
        <v>0</v>
      </c>
      <c r="C1749" s="64">
        <f>_xlfn.XLOOKUP(I1749,'Volume Holds'!$U$8:$U$223,'Volume Holds'!$G$8:$G$223)</f>
        <v>0</v>
      </c>
      <c r="D1749" s="64" t="s">
        <v>788</v>
      </c>
      <c r="E1749" s="64">
        <f t="shared" si="35"/>
        <v>0</v>
      </c>
      <c r="F1749" s="159">
        <v>10127</v>
      </c>
      <c r="I1749" s="64" t="s">
        <v>766</v>
      </c>
      <c r="L1749"/>
    </row>
    <row r="1750" spans="1:12">
      <c r="A1750" s="64" t="s">
        <v>1318</v>
      </c>
      <c r="B1750" s="64">
        <f>_xlfn.XLOOKUP(D1750,'Volume Holds'!$U$8:$U$223,'Volume Holds'!$G$8:$G$223)</f>
        <v>0</v>
      </c>
      <c r="C1750" s="64">
        <f>_xlfn.XLOOKUP(I1750,'Volume Holds'!$U$8:$U$223,'Volume Holds'!$G$8:$G$223)</f>
        <v>0</v>
      </c>
      <c r="D1750" s="64" t="s">
        <v>789</v>
      </c>
      <c r="E1750" s="64">
        <f t="shared" si="35"/>
        <v>0</v>
      </c>
      <c r="F1750" s="159">
        <v>10127</v>
      </c>
      <c r="I1750" s="64" t="s">
        <v>766</v>
      </c>
      <c r="L1750"/>
    </row>
    <row r="1751" spans="1:12">
      <c r="A1751" s="64" t="s">
        <v>1318</v>
      </c>
      <c r="B1751" s="64">
        <f>_xlfn.XLOOKUP(D1751,'Volume Holds'!$U$8:$U$223,'Volume Holds'!$G$8:$G$223)</f>
        <v>0</v>
      </c>
      <c r="C1751" s="64">
        <f>_xlfn.XLOOKUP(I1751,'Volume Holds'!$U$8:$U$223,'Volume Holds'!$G$8:$G$223)</f>
        <v>0</v>
      </c>
      <c r="D1751" s="64" t="s">
        <v>790</v>
      </c>
      <c r="E1751" s="64">
        <f t="shared" si="35"/>
        <v>0</v>
      </c>
      <c r="F1751" s="159">
        <v>10127</v>
      </c>
      <c r="I1751" s="64" t="s">
        <v>766</v>
      </c>
      <c r="L1751"/>
    </row>
    <row r="1752" spans="1:12">
      <c r="A1752" s="64" t="s">
        <v>1318</v>
      </c>
      <c r="B1752" s="64">
        <f>_xlfn.XLOOKUP(D1752,'Volume Holds'!$U$8:$U$223,'Volume Holds'!$G$8:$G$223)</f>
        <v>0</v>
      </c>
      <c r="C1752" s="64">
        <f>_xlfn.XLOOKUP(I1752,'Volume Holds'!$U$8:$U$223,'Volume Holds'!$G$8:$G$223)</f>
        <v>0</v>
      </c>
      <c r="D1752" s="64" t="s">
        <v>791</v>
      </c>
      <c r="E1752" s="64">
        <f t="shared" si="35"/>
        <v>0</v>
      </c>
      <c r="F1752" s="159">
        <v>10127</v>
      </c>
      <c r="I1752" s="64" t="s">
        <v>766</v>
      </c>
      <c r="L1752"/>
    </row>
    <row r="1753" spans="1:12">
      <c r="A1753" s="64" t="s">
        <v>1318</v>
      </c>
      <c r="B1753" s="64">
        <f>_xlfn.XLOOKUP(D1753,'Volume Holds'!$U$8:$U$223,'Volume Holds'!$G$8:$G$223)</f>
        <v>0</v>
      </c>
      <c r="C1753" s="64">
        <f>_xlfn.XLOOKUP(I1753,'Volume Holds'!$U$8:$U$223,'Volume Holds'!$G$8:$G$223)</f>
        <v>0</v>
      </c>
      <c r="D1753" s="64" t="s">
        <v>792</v>
      </c>
      <c r="E1753" s="64">
        <f t="shared" si="35"/>
        <v>0</v>
      </c>
      <c r="F1753" s="159">
        <v>10127</v>
      </c>
      <c r="I1753" s="64" t="s">
        <v>767</v>
      </c>
      <c r="L1753"/>
    </row>
    <row r="1754" spans="1:12">
      <c r="A1754" s="64" t="s">
        <v>1318</v>
      </c>
      <c r="B1754" s="64">
        <f>_xlfn.XLOOKUP(D1754,'Volume Holds'!$U$8:$U$223,'Volume Holds'!$G$8:$G$223)</f>
        <v>0</v>
      </c>
      <c r="C1754" s="64">
        <f>_xlfn.XLOOKUP(I1754,'Volume Holds'!$U$8:$U$223,'Volume Holds'!$G$8:$G$223)</f>
        <v>0</v>
      </c>
      <c r="D1754" s="64" t="s">
        <v>793</v>
      </c>
      <c r="E1754" s="64">
        <f t="shared" si="35"/>
        <v>0</v>
      </c>
      <c r="F1754" s="159">
        <v>10127</v>
      </c>
      <c r="I1754" s="64" t="s">
        <v>767</v>
      </c>
      <c r="L1754"/>
    </row>
    <row r="1755" spans="1:12">
      <c r="A1755" s="64" t="s">
        <v>1318</v>
      </c>
      <c r="B1755" s="64">
        <f>_xlfn.XLOOKUP(D1755,'Volume Holds'!$U$8:$U$223,'Volume Holds'!$G$8:$G$223)</f>
        <v>0</v>
      </c>
      <c r="C1755" s="64">
        <f>_xlfn.XLOOKUP(I1755,'Volume Holds'!$U$8:$U$223,'Volume Holds'!$G$8:$G$223)</f>
        <v>0</v>
      </c>
      <c r="D1755" s="64" t="s">
        <v>794</v>
      </c>
      <c r="E1755" s="64">
        <f t="shared" si="35"/>
        <v>0</v>
      </c>
      <c r="F1755" s="159">
        <v>10127</v>
      </c>
      <c r="I1755" s="64" t="s">
        <v>767</v>
      </c>
      <c r="L1755"/>
    </row>
    <row r="1756" spans="1:12">
      <c r="A1756" s="64" t="s">
        <v>1318</v>
      </c>
      <c r="B1756" s="64">
        <f>_xlfn.XLOOKUP(D1756,'Volume Holds'!$U$8:$U$223,'Volume Holds'!$G$8:$G$223)</f>
        <v>0</v>
      </c>
      <c r="C1756" s="64">
        <f>_xlfn.XLOOKUP(I1756,'Volume Holds'!$U$8:$U$223,'Volume Holds'!$G$8:$G$223)</f>
        <v>0</v>
      </c>
      <c r="D1756" s="64" t="s">
        <v>795</v>
      </c>
      <c r="E1756" s="64">
        <f t="shared" si="35"/>
        <v>0</v>
      </c>
      <c r="F1756" s="159">
        <v>10127</v>
      </c>
      <c r="I1756" s="64" t="s">
        <v>767</v>
      </c>
      <c r="L1756"/>
    </row>
    <row r="1757" spans="1:12">
      <c r="A1757" s="64" t="s">
        <v>1318</v>
      </c>
      <c r="B1757" s="64">
        <f>_xlfn.XLOOKUP(D1757,'Volume Holds'!$U$8:$U$223,'Volume Holds'!$G$8:$G$223)</f>
        <v>0</v>
      </c>
      <c r="C1757" s="64">
        <f>_xlfn.XLOOKUP(I1757,'Volume Holds'!$U$8:$U$223,'Volume Holds'!$G$8:$G$223)</f>
        <v>0</v>
      </c>
      <c r="D1757" s="64" t="s">
        <v>796</v>
      </c>
      <c r="E1757" s="64">
        <f t="shared" si="35"/>
        <v>0</v>
      </c>
      <c r="F1757" s="159">
        <v>10127</v>
      </c>
      <c r="I1757" s="64" t="s">
        <v>767</v>
      </c>
      <c r="L1757"/>
    </row>
    <row r="1758" spans="1:12">
      <c r="A1758" s="64" t="s">
        <v>1318</v>
      </c>
      <c r="B1758" s="64">
        <f>_xlfn.XLOOKUP(D1758,'Volume Holds'!$U$8:$U$223,'Volume Holds'!$G$8:$G$223)</f>
        <v>0</v>
      </c>
      <c r="C1758" s="64">
        <f>_xlfn.XLOOKUP(I1758,'Volume Holds'!$U$8:$U$223,'Volume Holds'!$G$8:$G$223)</f>
        <v>0</v>
      </c>
      <c r="D1758" s="64" t="s">
        <v>797</v>
      </c>
      <c r="E1758" s="64">
        <f t="shared" si="35"/>
        <v>0</v>
      </c>
      <c r="F1758" s="159">
        <v>10127</v>
      </c>
      <c r="I1758" s="64" t="s">
        <v>767</v>
      </c>
      <c r="L1758"/>
    </row>
    <row r="1759" spans="1:12">
      <c r="A1759" s="64" t="s">
        <v>1318</v>
      </c>
      <c r="B1759" s="64">
        <f>_xlfn.XLOOKUP(D1759,'Volume Holds'!$U$8:$U$223,'Volume Holds'!$G$8:$G$223)</f>
        <v>0</v>
      </c>
      <c r="C1759" s="64">
        <f>_xlfn.XLOOKUP(I1759,'Volume Holds'!$U$8:$U$223,'Volume Holds'!$G$8:$G$223)</f>
        <v>0</v>
      </c>
      <c r="D1759" s="64" t="s">
        <v>798</v>
      </c>
      <c r="E1759" s="64">
        <f t="shared" si="35"/>
        <v>0</v>
      </c>
      <c r="F1759" s="159">
        <v>10127</v>
      </c>
      <c r="I1759" s="64" t="s">
        <v>767</v>
      </c>
      <c r="L1759"/>
    </row>
    <row r="1760" spans="1:12">
      <c r="A1760" s="64" t="s">
        <v>1318</v>
      </c>
      <c r="B1760" s="64">
        <f>_xlfn.XLOOKUP(D1760,'Volume Holds'!$U$8:$U$223,'Volume Holds'!$G$8:$G$223)</f>
        <v>0</v>
      </c>
      <c r="C1760" s="64">
        <f>_xlfn.XLOOKUP(I1760,'Volume Holds'!$U$8:$U$223,'Volume Holds'!$G$8:$G$223)</f>
        <v>0</v>
      </c>
      <c r="D1760" s="64" t="s">
        <v>799</v>
      </c>
      <c r="E1760" s="64">
        <f t="shared" si="35"/>
        <v>0</v>
      </c>
      <c r="F1760" s="159">
        <v>10127</v>
      </c>
      <c r="I1760" s="64" t="s">
        <v>767</v>
      </c>
      <c r="L1760"/>
    </row>
    <row r="1761" spans="1:12">
      <c r="A1761" s="64" t="s">
        <v>1318</v>
      </c>
      <c r="B1761" s="64">
        <f>_xlfn.XLOOKUP(D1761,'Volume Holds'!$U$8:$U$223,'Volume Holds'!$G$8:$G$223)</f>
        <v>0</v>
      </c>
      <c r="C1761" s="64">
        <f>_xlfn.XLOOKUP(I1761,'Volume Holds'!$U$8:$U$223,'Volume Holds'!$G$8:$G$223)</f>
        <v>0</v>
      </c>
      <c r="D1761" s="64" t="s">
        <v>800</v>
      </c>
      <c r="E1761" s="64">
        <f t="shared" si="35"/>
        <v>0</v>
      </c>
      <c r="F1761" s="159">
        <v>10086</v>
      </c>
      <c r="L1761"/>
    </row>
    <row r="1762" spans="1:12">
      <c r="A1762" s="64" t="s">
        <v>1318</v>
      </c>
      <c r="B1762" s="64">
        <f>_xlfn.XLOOKUP(D1762,'Volume Holds'!$U$8:$U$223,'Volume Holds'!$G$8:$G$223)</f>
        <v>0</v>
      </c>
      <c r="C1762" s="64">
        <f>_xlfn.XLOOKUP(I1762,'Volume Holds'!$U$8:$U$223,'Volume Holds'!$G$8:$G$223)</f>
        <v>0</v>
      </c>
      <c r="D1762" s="64" t="s">
        <v>801</v>
      </c>
      <c r="E1762" s="64">
        <f t="shared" si="35"/>
        <v>0</v>
      </c>
      <c r="F1762" s="159">
        <v>10127</v>
      </c>
      <c r="I1762" s="64" t="s">
        <v>768</v>
      </c>
      <c r="L1762"/>
    </row>
    <row r="1763" spans="1:12">
      <c r="A1763" s="64" t="s">
        <v>1318</v>
      </c>
      <c r="B1763" s="64">
        <f>_xlfn.XLOOKUP(D1763,'Volume Holds'!$U$8:$U$223,'Volume Holds'!$G$8:$G$223)</f>
        <v>0</v>
      </c>
      <c r="C1763" s="64">
        <f>_xlfn.XLOOKUP(I1763,'Volume Holds'!$U$8:$U$223,'Volume Holds'!$G$8:$G$223)</f>
        <v>0</v>
      </c>
      <c r="D1763" s="64" t="s">
        <v>802</v>
      </c>
      <c r="E1763" s="64">
        <f t="shared" si="35"/>
        <v>0</v>
      </c>
      <c r="F1763" s="159">
        <v>10127</v>
      </c>
      <c r="I1763" s="64" t="s">
        <v>768</v>
      </c>
      <c r="L1763"/>
    </row>
    <row r="1764" spans="1:12">
      <c r="A1764" s="64" t="s">
        <v>1318</v>
      </c>
      <c r="B1764" s="64">
        <f>_xlfn.XLOOKUP(D1764,'Volume Holds'!$U$8:$U$223,'Volume Holds'!$G$8:$G$223)</f>
        <v>0</v>
      </c>
      <c r="C1764" s="64">
        <f>_xlfn.XLOOKUP(I1764,'Volume Holds'!$U$8:$U$223,'Volume Holds'!$G$8:$G$223)</f>
        <v>0</v>
      </c>
      <c r="D1764" s="64" t="s">
        <v>803</v>
      </c>
      <c r="E1764" s="64">
        <f t="shared" si="35"/>
        <v>0</v>
      </c>
      <c r="F1764" s="159">
        <v>10127</v>
      </c>
      <c r="I1764" s="64" t="s">
        <v>768</v>
      </c>
      <c r="L1764"/>
    </row>
    <row r="1765" spans="1:12">
      <c r="A1765" s="64" t="s">
        <v>1318</v>
      </c>
      <c r="B1765" s="64">
        <f>_xlfn.XLOOKUP(D1765,'Volume Holds'!$U$8:$U$223,'Volume Holds'!$G$8:$G$223)</f>
        <v>0</v>
      </c>
      <c r="C1765" s="64">
        <f>_xlfn.XLOOKUP(I1765,'Volume Holds'!$U$8:$U$223,'Volume Holds'!$G$8:$G$223)</f>
        <v>0</v>
      </c>
      <c r="D1765" s="64" t="s">
        <v>804</v>
      </c>
      <c r="E1765" s="64">
        <f t="shared" si="35"/>
        <v>0</v>
      </c>
      <c r="F1765" s="159">
        <v>10127</v>
      </c>
      <c r="I1765" s="64" t="s">
        <v>768</v>
      </c>
      <c r="L1765"/>
    </row>
    <row r="1766" spans="1:12">
      <c r="A1766" s="64" t="s">
        <v>1318</v>
      </c>
      <c r="B1766" s="64">
        <f>_xlfn.XLOOKUP(D1766,'Volume Holds'!$U$8:$U$223,'Volume Holds'!$G$8:$G$223)</f>
        <v>0</v>
      </c>
      <c r="C1766" s="64">
        <f>_xlfn.XLOOKUP(I1766,'Volume Holds'!$U$8:$U$223,'Volume Holds'!$G$8:$G$223)</f>
        <v>0</v>
      </c>
      <c r="D1766" s="64" t="s">
        <v>805</v>
      </c>
      <c r="E1766" s="64">
        <f t="shared" si="35"/>
        <v>0</v>
      </c>
      <c r="F1766" s="159">
        <v>10127</v>
      </c>
      <c r="I1766" s="64" t="s">
        <v>768</v>
      </c>
      <c r="L1766"/>
    </row>
    <row r="1767" spans="1:12">
      <c r="A1767" s="64" t="s">
        <v>1318</v>
      </c>
      <c r="B1767" s="64">
        <f>_xlfn.XLOOKUP(D1767,'Volume Holds'!$U$8:$U$223,'Volume Holds'!$G$8:$G$223)</f>
        <v>0</v>
      </c>
      <c r="C1767" s="64">
        <f>_xlfn.XLOOKUP(I1767,'Volume Holds'!$U$8:$U$223,'Volume Holds'!$G$8:$G$223)</f>
        <v>0</v>
      </c>
      <c r="D1767" s="64" t="s">
        <v>806</v>
      </c>
      <c r="E1767" s="64">
        <f t="shared" si="35"/>
        <v>0</v>
      </c>
      <c r="F1767" s="159">
        <v>10127</v>
      </c>
      <c r="I1767" s="64" t="s">
        <v>768</v>
      </c>
      <c r="L1767"/>
    </row>
    <row r="1768" spans="1:12">
      <c r="A1768" s="64" t="s">
        <v>1318</v>
      </c>
      <c r="B1768" s="64">
        <f>_xlfn.XLOOKUP(D1768,'Volume Holds'!$U$8:$U$223,'Volume Holds'!$G$8:$G$223)</f>
        <v>0</v>
      </c>
      <c r="C1768" s="64">
        <f>_xlfn.XLOOKUP(I1768,'Volume Holds'!$U$8:$U$223,'Volume Holds'!$G$8:$G$223)</f>
        <v>0</v>
      </c>
      <c r="D1768" s="64" t="s">
        <v>807</v>
      </c>
      <c r="E1768" s="64">
        <f t="shared" si="35"/>
        <v>0</v>
      </c>
      <c r="F1768" s="159">
        <v>10127</v>
      </c>
      <c r="I1768" s="64" t="s">
        <v>769</v>
      </c>
      <c r="L1768"/>
    </row>
    <row r="1769" spans="1:12">
      <c r="A1769" s="64" t="s">
        <v>1318</v>
      </c>
      <c r="B1769" s="64">
        <f>_xlfn.XLOOKUP(D1769,'Volume Holds'!$U$8:$U$223,'Volume Holds'!$G$8:$G$223)</f>
        <v>0</v>
      </c>
      <c r="C1769" s="64">
        <f>_xlfn.XLOOKUP(I1769,'Volume Holds'!$U$8:$U$223,'Volume Holds'!$G$8:$G$223)</f>
        <v>0</v>
      </c>
      <c r="D1769" s="64" t="s">
        <v>808</v>
      </c>
      <c r="E1769" s="64">
        <f t="shared" si="35"/>
        <v>0</v>
      </c>
      <c r="F1769" s="159">
        <v>10127</v>
      </c>
      <c r="I1769" s="64" t="s">
        <v>769</v>
      </c>
      <c r="L1769"/>
    </row>
    <row r="1770" spans="1:12">
      <c r="A1770" s="64" t="s">
        <v>1318</v>
      </c>
      <c r="B1770" s="64">
        <f>_xlfn.XLOOKUP(D1770,'Volume Holds'!$U$8:$U$223,'Volume Holds'!$G$8:$G$223)</f>
        <v>0</v>
      </c>
      <c r="C1770" s="64">
        <f>_xlfn.XLOOKUP(I1770,'Volume Holds'!$U$8:$U$223,'Volume Holds'!$G$8:$G$223)</f>
        <v>0</v>
      </c>
      <c r="D1770" s="64" t="s">
        <v>809</v>
      </c>
      <c r="E1770" s="64">
        <f t="shared" si="35"/>
        <v>0</v>
      </c>
      <c r="F1770" s="159">
        <v>10127</v>
      </c>
      <c r="I1770" s="64" t="s">
        <v>769</v>
      </c>
      <c r="L1770"/>
    </row>
    <row r="1771" spans="1:12">
      <c r="A1771" s="64" t="s">
        <v>1318</v>
      </c>
      <c r="B1771" s="64">
        <f>_xlfn.XLOOKUP(D1771,'Volume Holds'!$U$8:$U$223,'Volume Holds'!$G$8:$G$223)</f>
        <v>0</v>
      </c>
      <c r="C1771" s="64">
        <f>_xlfn.XLOOKUP(I1771,'Volume Holds'!$U$8:$U$223,'Volume Holds'!$G$8:$G$223)</f>
        <v>0</v>
      </c>
      <c r="D1771" s="64" t="s">
        <v>810</v>
      </c>
      <c r="E1771" s="64">
        <f t="shared" si="35"/>
        <v>0</v>
      </c>
      <c r="F1771" s="159">
        <v>10127</v>
      </c>
      <c r="I1771" s="64" t="s">
        <v>769</v>
      </c>
      <c r="L1771"/>
    </row>
    <row r="1772" spans="1:12">
      <c r="A1772" s="64" t="s">
        <v>1318</v>
      </c>
      <c r="B1772" s="64">
        <f>_xlfn.XLOOKUP(D1772,'Volume Holds'!$U$8:$U$223,'Volume Holds'!$G$8:$G$223)</f>
        <v>0</v>
      </c>
      <c r="C1772" s="64">
        <f>_xlfn.XLOOKUP(I1772,'Volume Holds'!$U$8:$U$223,'Volume Holds'!$G$8:$G$223)</f>
        <v>0</v>
      </c>
      <c r="D1772" s="64" t="s">
        <v>811</v>
      </c>
      <c r="E1772" s="64">
        <f t="shared" si="35"/>
        <v>0</v>
      </c>
      <c r="F1772" s="159">
        <v>10127</v>
      </c>
      <c r="I1772" s="64" t="s">
        <v>769</v>
      </c>
      <c r="L1772"/>
    </row>
    <row r="1773" spans="1:12">
      <c r="A1773" s="64" t="s">
        <v>1318</v>
      </c>
      <c r="B1773" s="64">
        <f>_xlfn.XLOOKUP(D1773,'Volume Holds'!$U$8:$U$223,'Volume Holds'!$G$8:$G$223)</f>
        <v>0</v>
      </c>
      <c r="C1773" s="64">
        <f>_xlfn.XLOOKUP(I1773,'Volume Holds'!$U$8:$U$223,'Volume Holds'!$G$8:$G$223)</f>
        <v>0</v>
      </c>
      <c r="D1773" s="64" t="s">
        <v>812</v>
      </c>
      <c r="E1773" s="64">
        <f t="shared" si="35"/>
        <v>0</v>
      </c>
      <c r="F1773" s="159">
        <v>10127</v>
      </c>
      <c r="I1773" s="64" t="s">
        <v>769</v>
      </c>
      <c r="L1773"/>
    </row>
    <row r="1774" spans="1:12">
      <c r="A1774" s="64" t="s">
        <v>1318</v>
      </c>
      <c r="B1774" s="64">
        <f>_xlfn.XLOOKUP(D1774,'Volume Holds'!$U$8:$U$223,'Volume Holds'!$G$8:$G$223)</f>
        <v>0</v>
      </c>
      <c r="C1774" s="64">
        <f>_xlfn.XLOOKUP(I1774,'Volume Holds'!$U$8:$U$223,'Volume Holds'!$G$8:$G$223)</f>
        <v>0</v>
      </c>
      <c r="D1774" s="64" t="s">
        <v>813</v>
      </c>
      <c r="E1774" s="64">
        <f t="shared" si="35"/>
        <v>0</v>
      </c>
      <c r="F1774" s="159">
        <v>10127</v>
      </c>
      <c r="I1774" s="64" t="s">
        <v>770</v>
      </c>
      <c r="L1774"/>
    </row>
    <row r="1775" spans="1:12">
      <c r="A1775" s="64" t="s">
        <v>1318</v>
      </c>
      <c r="B1775" s="64">
        <f>_xlfn.XLOOKUP(D1775,'Volume Holds'!$U$8:$U$223,'Volume Holds'!$G$8:$G$223)</f>
        <v>0</v>
      </c>
      <c r="C1775" s="64">
        <f>_xlfn.XLOOKUP(I1775,'Volume Holds'!$U$8:$U$223,'Volume Holds'!$G$8:$G$223)</f>
        <v>0</v>
      </c>
      <c r="D1775" s="64" t="s">
        <v>814</v>
      </c>
      <c r="E1775" s="64">
        <f t="shared" si="35"/>
        <v>0</v>
      </c>
      <c r="F1775" s="159">
        <v>10127</v>
      </c>
      <c r="I1775" s="64" t="s">
        <v>770</v>
      </c>
      <c r="L1775"/>
    </row>
    <row r="1776" spans="1:12">
      <c r="A1776" s="64" t="s">
        <v>1318</v>
      </c>
      <c r="B1776" s="64">
        <f>_xlfn.XLOOKUP(D1776,'Volume Holds'!$U$8:$U$223,'Volume Holds'!$G$8:$G$223)</f>
        <v>0</v>
      </c>
      <c r="C1776" s="64">
        <f>_xlfn.XLOOKUP(I1776,'Volume Holds'!$U$8:$U$223,'Volume Holds'!$G$8:$G$223)</f>
        <v>0</v>
      </c>
      <c r="D1776" s="64" t="s">
        <v>815</v>
      </c>
      <c r="E1776" s="64">
        <f t="shared" ref="E1776:E1829" si="36">SUM(B1776:C1776)</f>
        <v>0</v>
      </c>
      <c r="F1776" s="159">
        <v>10127</v>
      </c>
      <c r="I1776" s="64" t="s">
        <v>770</v>
      </c>
      <c r="L1776"/>
    </row>
    <row r="1777" spans="1:12">
      <c r="A1777" s="64" t="s">
        <v>1318</v>
      </c>
      <c r="B1777" s="64">
        <f>_xlfn.XLOOKUP(D1777,'Volume Holds'!$U$8:$U$223,'Volume Holds'!$G$8:$G$223)</f>
        <v>0</v>
      </c>
      <c r="C1777" s="64">
        <f>_xlfn.XLOOKUP(I1777,'Volume Holds'!$U$8:$U$223,'Volume Holds'!$G$8:$G$223)</f>
        <v>0</v>
      </c>
      <c r="D1777" s="64" t="s">
        <v>816</v>
      </c>
      <c r="E1777" s="64">
        <f t="shared" si="36"/>
        <v>0</v>
      </c>
      <c r="F1777" s="159">
        <v>10127</v>
      </c>
      <c r="I1777" s="64" t="s">
        <v>770</v>
      </c>
      <c r="L1777"/>
    </row>
    <row r="1778" spans="1:12">
      <c r="A1778" s="64" t="s">
        <v>1318</v>
      </c>
      <c r="B1778" s="64">
        <f>_xlfn.XLOOKUP(D1778,'Volume Holds'!$U$8:$U$223,'Volume Holds'!$G$8:$G$223)</f>
        <v>0</v>
      </c>
      <c r="C1778" s="64">
        <f>_xlfn.XLOOKUP(I1778,'Volume Holds'!$U$8:$U$223,'Volume Holds'!$G$8:$G$223)</f>
        <v>0</v>
      </c>
      <c r="D1778" s="64" t="s">
        <v>817</v>
      </c>
      <c r="E1778" s="64">
        <f t="shared" si="36"/>
        <v>0</v>
      </c>
      <c r="F1778" s="159">
        <v>10127</v>
      </c>
      <c r="I1778" s="64" t="s">
        <v>770</v>
      </c>
      <c r="L1778"/>
    </row>
    <row r="1779" spans="1:12">
      <c r="A1779" s="64" t="s">
        <v>1318</v>
      </c>
      <c r="B1779" s="64">
        <f>_xlfn.XLOOKUP(D1779,'Volume Holds'!$U$8:$U$223,'Volume Holds'!$G$8:$G$223)</f>
        <v>0</v>
      </c>
      <c r="C1779" s="64">
        <f>_xlfn.XLOOKUP(I1779,'Volume Holds'!$U$8:$U$223,'Volume Holds'!$G$8:$G$223)</f>
        <v>0</v>
      </c>
      <c r="D1779" s="64" t="s">
        <v>818</v>
      </c>
      <c r="E1779" s="64">
        <f t="shared" si="36"/>
        <v>0</v>
      </c>
      <c r="F1779" s="159">
        <v>10127</v>
      </c>
      <c r="I1779" s="64" t="s">
        <v>770</v>
      </c>
      <c r="L1779"/>
    </row>
    <row r="1780" spans="1:12">
      <c r="A1780" s="64" t="s">
        <v>1318</v>
      </c>
      <c r="B1780" s="64">
        <f>_xlfn.XLOOKUP(D1780,'Volume Holds'!$U$8:$U$223,'Volume Holds'!$G$8:$G$223)</f>
        <v>0</v>
      </c>
      <c r="C1780" s="64">
        <f>_xlfn.XLOOKUP(I1780,'Volume Holds'!$U$8:$U$223,'Volume Holds'!$G$8:$G$223)</f>
        <v>0</v>
      </c>
      <c r="D1780" s="64" t="s">
        <v>819</v>
      </c>
      <c r="E1780" s="64">
        <f t="shared" si="36"/>
        <v>0</v>
      </c>
      <c r="F1780" s="159">
        <v>10127</v>
      </c>
      <c r="I1780" s="64" t="s">
        <v>771</v>
      </c>
      <c r="L1780"/>
    </row>
    <row r="1781" spans="1:12">
      <c r="A1781" s="64" t="s">
        <v>1318</v>
      </c>
      <c r="B1781" s="64">
        <f>_xlfn.XLOOKUP(D1781,'Volume Holds'!$U$8:$U$223,'Volume Holds'!$G$8:$G$223)</f>
        <v>0</v>
      </c>
      <c r="C1781" s="64">
        <f>_xlfn.XLOOKUP(I1781,'Volume Holds'!$U$8:$U$223,'Volume Holds'!$G$8:$G$223)</f>
        <v>0</v>
      </c>
      <c r="D1781" s="64" t="s">
        <v>820</v>
      </c>
      <c r="E1781" s="64">
        <f t="shared" si="36"/>
        <v>0</v>
      </c>
      <c r="F1781" s="159">
        <v>10127</v>
      </c>
      <c r="I1781" s="64" t="s">
        <v>771</v>
      </c>
      <c r="L1781"/>
    </row>
    <row r="1782" spans="1:12">
      <c r="A1782" s="64" t="s">
        <v>1318</v>
      </c>
      <c r="B1782" s="64">
        <f>_xlfn.XLOOKUP(D1782,'Volume Holds'!$U$8:$U$223,'Volume Holds'!$G$8:$G$223)</f>
        <v>0</v>
      </c>
      <c r="C1782" s="64">
        <f>_xlfn.XLOOKUP(I1782,'Volume Holds'!$U$8:$U$223,'Volume Holds'!$G$8:$G$223)</f>
        <v>0</v>
      </c>
      <c r="D1782" s="64" t="s">
        <v>821</v>
      </c>
      <c r="E1782" s="64">
        <f t="shared" si="36"/>
        <v>0</v>
      </c>
      <c r="F1782" s="159">
        <v>10127</v>
      </c>
      <c r="I1782" s="64" t="s">
        <v>771</v>
      </c>
      <c r="L1782"/>
    </row>
    <row r="1783" spans="1:12">
      <c r="A1783" s="64" t="s">
        <v>1318</v>
      </c>
      <c r="B1783" s="64">
        <f>_xlfn.XLOOKUP(D1783,'Volume Holds'!$U$8:$U$223,'Volume Holds'!$G$8:$G$223)</f>
        <v>0</v>
      </c>
      <c r="C1783" s="64">
        <f>_xlfn.XLOOKUP(I1783,'Volume Holds'!$U$8:$U$223,'Volume Holds'!$G$8:$G$223)</f>
        <v>0</v>
      </c>
      <c r="D1783" s="64" t="s">
        <v>822</v>
      </c>
      <c r="E1783" s="64">
        <f t="shared" si="36"/>
        <v>0</v>
      </c>
      <c r="F1783" s="159">
        <v>10127</v>
      </c>
      <c r="I1783" s="64" t="s">
        <v>771</v>
      </c>
      <c r="L1783"/>
    </row>
    <row r="1784" spans="1:12">
      <c r="A1784" s="64" t="s">
        <v>1318</v>
      </c>
      <c r="B1784" s="64">
        <f>_xlfn.XLOOKUP(D1784,'Volume Holds'!$U$8:$U$223,'Volume Holds'!$G$8:$G$223)</f>
        <v>0</v>
      </c>
      <c r="C1784" s="64">
        <f>_xlfn.XLOOKUP(I1784,'Volume Holds'!$U$8:$U$223,'Volume Holds'!$G$8:$G$223)</f>
        <v>0</v>
      </c>
      <c r="D1784" s="64" t="s">
        <v>823</v>
      </c>
      <c r="E1784" s="64">
        <f t="shared" si="36"/>
        <v>0</v>
      </c>
      <c r="F1784" s="159">
        <v>10127</v>
      </c>
      <c r="I1784" s="64" t="s">
        <v>771</v>
      </c>
      <c r="L1784"/>
    </row>
    <row r="1785" spans="1:12">
      <c r="A1785" s="64" t="s">
        <v>1318</v>
      </c>
      <c r="B1785" s="64">
        <f>_xlfn.XLOOKUP(D1785,'Volume Holds'!$U$8:$U$223,'Volume Holds'!$G$8:$G$223)</f>
        <v>0</v>
      </c>
      <c r="C1785" s="64">
        <f>_xlfn.XLOOKUP(I1785,'Volume Holds'!$U$8:$U$223,'Volume Holds'!$G$8:$G$223)</f>
        <v>0</v>
      </c>
      <c r="D1785" s="64" t="s">
        <v>824</v>
      </c>
      <c r="E1785" s="64">
        <f t="shared" si="36"/>
        <v>0</v>
      </c>
      <c r="F1785" s="159">
        <v>10127</v>
      </c>
      <c r="I1785" s="64" t="s">
        <v>771</v>
      </c>
      <c r="L1785"/>
    </row>
    <row r="1786" spans="1:12">
      <c r="A1786" s="64" t="s">
        <v>1318</v>
      </c>
      <c r="B1786" s="64">
        <f>_xlfn.XLOOKUP(D1786,'Volume Holds'!$U$8:$U$223,'Volume Holds'!$G$8:$G$223)</f>
        <v>0</v>
      </c>
      <c r="C1786" s="64">
        <f>_xlfn.XLOOKUP(I1786,'Volume Holds'!$U$8:$U$223,'Volume Holds'!$G$8:$G$223)</f>
        <v>0</v>
      </c>
      <c r="D1786" s="64" t="s">
        <v>825</v>
      </c>
      <c r="E1786" s="64">
        <f t="shared" si="36"/>
        <v>0</v>
      </c>
      <c r="F1786" s="159">
        <v>10127</v>
      </c>
      <c r="I1786" s="64" t="s">
        <v>772</v>
      </c>
      <c r="L1786"/>
    </row>
    <row r="1787" spans="1:12">
      <c r="A1787" s="64" t="s">
        <v>1318</v>
      </c>
      <c r="B1787" s="64">
        <f>_xlfn.XLOOKUP(D1787,'Volume Holds'!$U$8:$U$223,'Volume Holds'!$G$8:$G$223)</f>
        <v>0</v>
      </c>
      <c r="C1787" s="64">
        <f>_xlfn.XLOOKUP(I1787,'Volume Holds'!$U$8:$U$223,'Volume Holds'!$G$8:$G$223)</f>
        <v>0</v>
      </c>
      <c r="D1787" s="64" t="s">
        <v>826</v>
      </c>
      <c r="E1787" s="64">
        <f t="shared" si="36"/>
        <v>0</v>
      </c>
      <c r="F1787" s="159">
        <v>10127</v>
      </c>
      <c r="I1787" s="64" t="s">
        <v>772</v>
      </c>
      <c r="L1787"/>
    </row>
    <row r="1788" spans="1:12">
      <c r="A1788" s="64" t="s">
        <v>1318</v>
      </c>
      <c r="B1788" s="64">
        <f>_xlfn.XLOOKUP(D1788,'Volume Holds'!$U$8:$U$223,'Volume Holds'!$G$8:$G$223)</f>
        <v>0</v>
      </c>
      <c r="C1788" s="64">
        <f>_xlfn.XLOOKUP(I1788,'Volume Holds'!$U$8:$U$223,'Volume Holds'!$G$8:$G$223)</f>
        <v>0</v>
      </c>
      <c r="D1788" s="64" t="s">
        <v>827</v>
      </c>
      <c r="E1788" s="64">
        <f t="shared" si="36"/>
        <v>0</v>
      </c>
      <c r="F1788" s="159">
        <v>10127</v>
      </c>
      <c r="I1788" s="64" t="s">
        <v>772</v>
      </c>
      <c r="L1788"/>
    </row>
    <row r="1789" spans="1:12">
      <c r="A1789" s="64" t="s">
        <v>1318</v>
      </c>
      <c r="B1789" s="64">
        <f>_xlfn.XLOOKUP(D1789,'Volume Holds'!$U$8:$U$223,'Volume Holds'!$G$8:$G$223)</f>
        <v>0</v>
      </c>
      <c r="C1789" s="64">
        <f>_xlfn.XLOOKUP(I1789,'Volume Holds'!$U$8:$U$223,'Volume Holds'!$G$8:$G$223)</f>
        <v>0</v>
      </c>
      <c r="D1789" s="64" t="s">
        <v>828</v>
      </c>
      <c r="E1789" s="64">
        <f t="shared" si="36"/>
        <v>0</v>
      </c>
      <c r="F1789" s="159">
        <v>10127</v>
      </c>
      <c r="I1789" s="64" t="s">
        <v>772</v>
      </c>
      <c r="L1789"/>
    </row>
    <row r="1790" spans="1:12">
      <c r="A1790" s="64" t="s">
        <v>1318</v>
      </c>
      <c r="B1790" s="64">
        <f>_xlfn.XLOOKUP(D1790,'Volume Holds'!$U$8:$U$223,'Volume Holds'!$G$8:$G$223)</f>
        <v>0</v>
      </c>
      <c r="C1790" s="64">
        <f>_xlfn.XLOOKUP(I1790,'Volume Holds'!$U$8:$U$223,'Volume Holds'!$G$8:$G$223)</f>
        <v>0</v>
      </c>
      <c r="D1790" s="64" t="s">
        <v>829</v>
      </c>
      <c r="E1790" s="64">
        <f t="shared" si="36"/>
        <v>0</v>
      </c>
      <c r="F1790" s="159">
        <v>10127</v>
      </c>
      <c r="I1790" s="64" t="s">
        <v>772</v>
      </c>
      <c r="L1790"/>
    </row>
    <row r="1791" spans="1:12">
      <c r="A1791" s="64" t="s">
        <v>1318</v>
      </c>
      <c r="B1791" s="64">
        <f>_xlfn.XLOOKUP(D1791,'Volume Holds'!$U$8:$U$223,'Volume Holds'!$G$8:$G$223)</f>
        <v>0</v>
      </c>
      <c r="C1791" s="64">
        <f>_xlfn.XLOOKUP(I1791,'Volume Holds'!$U$8:$U$223,'Volume Holds'!$G$8:$G$223)</f>
        <v>0</v>
      </c>
      <c r="D1791" s="64" t="s">
        <v>830</v>
      </c>
      <c r="E1791" s="64">
        <f t="shared" si="36"/>
        <v>0</v>
      </c>
      <c r="F1791" s="159">
        <v>10127</v>
      </c>
      <c r="I1791" s="64" t="s">
        <v>772</v>
      </c>
      <c r="L1791"/>
    </row>
    <row r="1792" spans="1:12">
      <c r="A1792" s="64" t="s">
        <v>1318</v>
      </c>
      <c r="B1792" s="64">
        <f>_xlfn.XLOOKUP(D1792,'Volume Holds'!$U$8:$U$223,'Volume Holds'!$G$8:$G$223)</f>
        <v>0</v>
      </c>
      <c r="C1792" s="64">
        <f>_xlfn.XLOOKUP(I1792,'Volume Holds'!$U$8:$U$223,'Volume Holds'!$G$8:$G$223)</f>
        <v>0</v>
      </c>
      <c r="D1792" s="64" t="s">
        <v>831</v>
      </c>
      <c r="E1792" s="64">
        <f t="shared" si="36"/>
        <v>0</v>
      </c>
      <c r="F1792" s="159">
        <v>10127</v>
      </c>
      <c r="I1792" s="64" t="s">
        <v>773</v>
      </c>
      <c r="L1792"/>
    </row>
    <row r="1793" spans="1:12">
      <c r="A1793" s="64" t="s">
        <v>1318</v>
      </c>
      <c r="B1793" s="64">
        <f>_xlfn.XLOOKUP(D1793,'Volume Holds'!$U$8:$U$223,'Volume Holds'!$G$8:$G$223)</f>
        <v>0</v>
      </c>
      <c r="C1793" s="64">
        <f>_xlfn.XLOOKUP(I1793,'Volume Holds'!$U$8:$U$223,'Volume Holds'!$G$8:$G$223)</f>
        <v>0</v>
      </c>
      <c r="D1793" s="64" t="s">
        <v>832</v>
      </c>
      <c r="E1793" s="64">
        <f t="shared" si="36"/>
        <v>0</v>
      </c>
      <c r="F1793" s="159">
        <v>10127</v>
      </c>
      <c r="I1793" s="64" t="s">
        <v>773</v>
      </c>
      <c r="L1793"/>
    </row>
    <row r="1794" spans="1:12">
      <c r="A1794" s="64" t="s">
        <v>1318</v>
      </c>
      <c r="B1794" s="64">
        <f>_xlfn.XLOOKUP(D1794,'Volume Holds'!$U$8:$U$223,'Volume Holds'!$G$8:$G$223)</f>
        <v>0</v>
      </c>
      <c r="C1794" s="64">
        <f>_xlfn.XLOOKUP(I1794,'Volume Holds'!$U$8:$U$223,'Volume Holds'!$G$8:$G$223)</f>
        <v>0</v>
      </c>
      <c r="D1794" s="64" t="s">
        <v>833</v>
      </c>
      <c r="E1794" s="64">
        <f t="shared" si="36"/>
        <v>0</v>
      </c>
      <c r="F1794" s="159">
        <v>10127</v>
      </c>
      <c r="I1794" s="64" t="s">
        <v>773</v>
      </c>
      <c r="L1794"/>
    </row>
    <row r="1795" spans="1:12">
      <c r="A1795" s="64" t="s">
        <v>1318</v>
      </c>
      <c r="B1795" s="64">
        <f>_xlfn.XLOOKUP(D1795,'Volume Holds'!$U$8:$U$223,'Volume Holds'!$G$8:$G$223)</f>
        <v>0</v>
      </c>
      <c r="C1795" s="64">
        <f>_xlfn.XLOOKUP(I1795,'Volume Holds'!$U$8:$U$223,'Volume Holds'!$G$8:$G$223)</f>
        <v>0</v>
      </c>
      <c r="D1795" s="64" t="s">
        <v>834</v>
      </c>
      <c r="E1795" s="64">
        <f t="shared" si="36"/>
        <v>0</v>
      </c>
      <c r="F1795" s="159">
        <v>10127</v>
      </c>
      <c r="I1795" s="64" t="s">
        <v>773</v>
      </c>
      <c r="L1795"/>
    </row>
    <row r="1796" spans="1:12">
      <c r="A1796" s="64" t="s">
        <v>1318</v>
      </c>
      <c r="B1796" s="64">
        <f>_xlfn.XLOOKUP(D1796,'Volume Holds'!$U$8:$U$223,'Volume Holds'!$G$8:$G$223)</f>
        <v>0</v>
      </c>
      <c r="C1796" s="64">
        <f>_xlfn.XLOOKUP(I1796,'Volume Holds'!$U$8:$U$223,'Volume Holds'!$G$8:$G$223)</f>
        <v>0</v>
      </c>
      <c r="D1796" s="64" t="s">
        <v>835</v>
      </c>
      <c r="E1796" s="64">
        <f t="shared" si="36"/>
        <v>0</v>
      </c>
      <c r="F1796" s="159">
        <v>10127</v>
      </c>
      <c r="I1796" s="64" t="s">
        <v>773</v>
      </c>
      <c r="L1796"/>
    </row>
    <row r="1797" spans="1:12">
      <c r="A1797" s="64" t="s">
        <v>1318</v>
      </c>
      <c r="B1797" s="64">
        <f>_xlfn.XLOOKUP(D1797,'Volume Holds'!$U$8:$U$223,'Volume Holds'!$G$8:$G$223)</f>
        <v>0</v>
      </c>
      <c r="C1797" s="64">
        <f>_xlfn.XLOOKUP(I1797,'Volume Holds'!$U$8:$U$223,'Volume Holds'!$G$8:$G$223)</f>
        <v>0</v>
      </c>
      <c r="D1797" s="64" t="s">
        <v>836</v>
      </c>
      <c r="E1797" s="64">
        <f t="shared" si="36"/>
        <v>0</v>
      </c>
      <c r="F1797" s="159">
        <v>10127</v>
      </c>
      <c r="I1797" s="64" t="s">
        <v>773</v>
      </c>
      <c r="L1797"/>
    </row>
    <row r="1798" spans="1:12">
      <c r="A1798" s="64" t="s">
        <v>1318</v>
      </c>
      <c r="B1798" s="64">
        <f>_xlfn.XLOOKUP(D1798,'Volume Holds'!$U$8:$U$223,'Volume Holds'!$G$8:$G$223)</f>
        <v>0</v>
      </c>
      <c r="C1798" s="64">
        <f>_xlfn.XLOOKUP(I1798,'Volume Holds'!$U$8:$U$223,'Volume Holds'!$G$8:$G$223)</f>
        <v>0</v>
      </c>
      <c r="D1798" s="64" t="s">
        <v>837</v>
      </c>
      <c r="E1798" s="64">
        <f t="shared" si="36"/>
        <v>0</v>
      </c>
      <c r="F1798" s="159">
        <v>10127</v>
      </c>
      <c r="I1798" s="64" t="s">
        <v>774</v>
      </c>
      <c r="L1798"/>
    </row>
    <row r="1799" spans="1:12">
      <c r="A1799" s="64" t="s">
        <v>1318</v>
      </c>
      <c r="B1799" s="64">
        <f>_xlfn.XLOOKUP(D1799,'Volume Holds'!$U$8:$U$223,'Volume Holds'!$G$8:$G$223)</f>
        <v>0</v>
      </c>
      <c r="C1799" s="64">
        <f>_xlfn.XLOOKUP(I1799,'Volume Holds'!$U$8:$U$223,'Volume Holds'!$G$8:$G$223)</f>
        <v>0</v>
      </c>
      <c r="D1799" s="64" t="s">
        <v>838</v>
      </c>
      <c r="E1799" s="64">
        <f t="shared" si="36"/>
        <v>0</v>
      </c>
      <c r="F1799" s="159">
        <v>10127</v>
      </c>
      <c r="I1799" s="64" t="s">
        <v>774</v>
      </c>
      <c r="L1799"/>
    </row>
    <row r="1800" spans="1:12">
      <c r="A1800" s="64" t="s">
        <v>1318</v>
      </c>
      <c r="B1800" s="64">
        <f>_xlfn.XLOOKUP(D1800,'Volume Holds'!$U$8:$U$223,'Volume Holds'!$G$8:$G$223)</f>
        <v>0</v>
      </c>
      <c r="C1800" s="64">
        <f>_xlfn.XLOOKUP(I1800,'Volume Holds'!$U$8:$U$223,'Volume Holds'!$G$8:$G$223)</f>
        <v>0</v>
      </c>
      <c r="D1800" s="64" t="s">
        <v>839</v>
      </c>
      <c r="E1800" s="64">
        <f t="shared" si="36"/>
        <v>0</v>
      </c>
      <c r="F1800" s="159">
        <v>10127</v>
      </c>
      <c r="I1800" s="64" t="s">
        <v>774</v>
      </c>
      <c r="L1800"/>
    </row>
    <row r="1801" spans="1:12">
      <c r="A1801" s="64" t="s">
        <v>1318</v>
      </c>
      <c r="B1801" s="64">
        <f>_xlfn.XLOOKUP(D1801,'Volume Holds'!$U$8:$U$223,'Volume Holds'!$G$8:$G$223)</f>
        <v>0</v>
      </c>
      <c r="C1801" s="64">
        <f>_xlfn.XLOOKUP(I1801,'Volume Holds'!$U$8:$U$223,'Volume Holds'!$G$8:$G$223)</f>
        <v>0</v>
      </c>
      <c r="D1801" s="64" t="s">
        <v>840</v>
      </c>
      <c r="E1801" s="64">
        <f t="shared" si="36"/>
        <v>0</v>
      </c>
      <c r="F1801" s="159">
        <v>10127</v>
      </c>
      <c r="I1801" s="64" t="s">
        <v>774</v>
      </c>
      <c r="L1801"/>
    </row>
    <row r="1802" spans="1:12">
      <c r="A1802" s="64" t="s">
        <v>1318</v>
      </c>
      <c r="B1802" s="64">
        <f>_xlfn.XLOOKUP(D1802,'Volume Holds'!$U$8:$U$223,'Volume Holds'!$G$8:$G$223)</f>
        <v>0</v>
      </c>
      <c r="C1802" s="64">
        <f>_xlfn.XLOOKUP(I1802,'Volume Holds'!$U$8:$U$223,'Volume Holds'!$G$8:$G$223)</f>
        <v>0</v>
      </c>
      <c r="D1802" s="64" t="s">
        <v>841</v>
      </c>
      <c r="E1802" s="64">
        <f t="shared" si="36"/>
        <v>0</v>
      </c>
      <c r="F1802" s="159">
        <v>10127</v>
      </c>
      <c r="I1802" s="64" t="s">
        <v>774</v>
      </c>
      <c r="L1802"/>
    </row>
    <row r="1803" spans="1:12">
      <c r="A1803" s="64" t="s">
        <v>1318</v>
      </c>
      <c r="B1803" s="64">
        <f>_xlfn.XLOOKUP(D1803,'Volume Holds'!$U$8:$U$223,'Volume Holds'!$G$8:$G$223)</f>
        <v>0</v>
      </c>
      <c r="C1803" s="64">
        <f>_xlfn.XLOOKUP(I1803,'Volume Holds'!$U$8:$U$223,'Volume Holds'!$G$8:$G$223)</f>
        <v>0</v>
      </c>
      <c r="D1803" s="64" t="s">
        <v>842</v>
      </c>
      <c r="E1803" s="64">
        <f t="shared" si="36"/>
        <v>0</v>
      </c>
      <c r="F1803" s="159">
        <v>10127</v>
      </c>
      <c r="I1803" s="64" t="s">
        <v>774</v>
      </c>
      <c r="L1803"/>
    </row>
    <row r="1804" spans="1:12">
      <c r="A1804" s="64" t="s">
        <v>1318</v>
      </c>
      <c r="B1804" s="64">
        <f>_xlfn.XLOOKUP(D1804,'Volume Holds'!$U$8:$U$223,'Volume Holds'!$G$8:$G$223)</f>
        <v>0</v>
      </c>
      <c r="C1804" s="64">
        <f>_xlfn.XLOOKUP(I1804,'Volume Holds'!$U$8:$U$223,'Volume Holds'!$G$8:$G$223)</f>
        <v>0</v>
      </c>
      <c r="D1804" s="64" t="s">
        <v>878</v>
      </c>
      <c r="E1804" s="64">
        <f t="shared" si="36"/>
        <v>0</v>
      </c>
      <c r="F1804" s="159">
        <v>10086</v>
      </c>
      <c r="L1804"/>
    </row>
    <row r="1805" spans="1:12">
      <c r="A1805" s="64" t="s">
        <v>1318</v>
      </c>
      <c r="B1805" s="64">
        <f>_xlfn.XLOOKUP(D1805,'Volume Holds'!$U$8:$U$223,'Volume Holds'!$G$8:$G$223)</f>
        <v>0</v>
      </c>
      <c r="C1805" s="64">
        <f>_xlfn.XLOOKUP(I1805,'Volume Holds'!$U$8:$U$223,'Volume Holds'!$G$8:$G$223)</f>
        <v>0</v>
      </c>
      <c r="D1805" s="64" t="s">
        <v>880</v>
      </c>
      <c r="E1805" s="64">
        <f t="shared" si="36"/>
        <v>0</v>
      </c>
      <c r="F1805" s="159">
        <v>10086</v>
      </c>
      <c r="L1805"/>
    </row>
    <row r="1806" spans="1:12">
      <c r="A1806" s="64" t="s">
        <v>1318</v>
      </c>
      <c r="B1806" s="64">
        <f>_xlfn.XLOOKUP(D1806,'Volume Holds'!$U$8:$U$223,'Volume Holds'!$G$8:$G$223)</f>
        <v>0</v>
      </c>
      <c r="C1806" s="64">
        <f>_xlfn.XLOOKUP(I1806,'Volume Holds'!$U$8:$U$223,'Volume Holds'!$G$8:$G$223)</f>
        <v>0</v>
      </c>
      <c r="D1806" s="64" t="s">
        <v>882</v>
      </c>
      <c r="E1806" s="64">
        <f t="shared" si="36"/>
        <v>0</v>
      </c>
      <c r="F1806" s="159">
        <v>10086</v>
      </c>
      <c r="L1806"/>
    </row>
    <row r="1807" spans="1:12">
      <c r="A1807" s="64" t="s">
        <v>1318</v>
      </c>
      <c r="B1807" s="64">
        <f>_xlfn.XLOOKUP(D1807,'Volume Holds'!$U$8:$U$223,'Volume Holds'!$G$8:$G$223)</f>
        <v>0</v>
      </c>
      <c r="C1807" s="64">
        <f>_xlfn.XLOOKUP(I1807,'Volume Holds'!$U$8:$U$223,'Volume Holds'!$G$8:$G$223)</f>
        <v>0</v>
      </c>
      <c r="D1807" s="64" t="s">
        <v>884</v>
      </c>
      <c r="E1807" s="64">
        <f t="shared" si="36"/>
        <v>0</v>
      </c>
      <c r="F1807" s="159">
        <v>10086</v>
      </c>
      <c r="L1807"/>
    </row>
    <row r="1808" spans="1:12">
      <c r="A1808" s="64" t="s">
        <v>1318</v>
      </c>
      <c r="B1808" s="64">
        <f>_xlfn.XLOOKUP(D1808,'Volume Holds'!$U$8:$U$223,'Volume Holds'!$G$8:$G$223)</f>
        <v>0</v>
      </c>
      <c r="C1808" s="64">
        <f>_xlfn.XLOOKUP(I1808,'Volume Holds'!$U$8:$U$223,'Volume Holds'!$G$8:$G$223)</f>
        <v>0</v>
      </c>
      <c r="D1808" s="64" t="s">
        <v>886</v>
      </c>
      <c r="E1808" s="64">
        <f t="shared" si="36"/>
        <v>0</v>
      </c>
      <c r="F1808" s="159">
        <v>10086</v>
      </c>
      <c r="L1808"/>
    </row>
    <row r="1809" spans="1:12">
      <c r="A1809" s="64" t="s">
        <v>1318</v>
      </c>
      <c r="B1809" s="64">
        <f>_xlfn.XLOOKUP(D1809,'Volume Holds'!$U$8:$U$223,'Volume Holds'!$G$8:$G$223)</f>
        <v>0</v>
      </c>
      <c r="C1809" s="64">
        <f>_xlfn.XLOOKUP(I1809,'Volume Holds'!$U$8:$U$223,'Volume Holds'!$G$8:$G$223)</f>
        <v>0</v>
      </c>
      <c r="D1809" s="64" t="s">
        <v>890</v>
      </c>
      <c r="E1809" s="64">
        <f t="shared" si="36"/>
        <v>0</v>
      </c>
      <c r="F1809" s="159">
        <v>10127</v>
      </c>
      <c r="L1809"/>
    </row>
    <row r="1810" spans="1:12">
      <c r="A1810" s="64" t="s">
        <v>1318</v>
      </c>
      <c r="B1810" s="64">
        <f>_xlfn.XLOOKUP(D1810,'Volume Holds'!$U$8:$U$223,'Volume Holds'!$G$8:$G$223)</f>
        <v>0</v>
      </c>
      <c r="C1810" s="64">
        <f>_xlfn.XLOOKUP(I1810,'Volume Holds'!$U$8:$U$223,'Volume Holds'!$G$8:$G$223)</f>
        <v>0</v>
      </c>
      <c r="D1810" s="64" t="s">
        <v>892</v>
      </c>
      <c r="E1810" s="64">
        <f t="shared" si="36"/>
        <v>0</v>
      </c>
      <c r="F1810" s="159">
        <v>10127</v>
      </c>
      <c r="L1810"/>
    </row>
    <row r="1811" spans="1:12">
      <c r="A1811" s="64" t="s">
        <v>1318</v>
      </c>
      <c r="B1811" s="64">
        <f>_xlfn.XLOOKUP(D1811,'Volume Holds'!$U$8:$U$223,'Volume Holds'!$G$8:$G$223)</f>
        <v>0</v>
      </c>
      <c r="C1811" s="64">
        <f>_xlfn.XLOOKUP(I1811,'Volume Holds'!$U$8:$U$223,'Volume Holds'!$G$8:$G$223)</f>
        <v>0</v>
      </c>
      <c r="D1811" s="64" t="s">
        <v>894</v>
      </c>
      <c r="E1811" s="64">
        <f t="shared" si="36"/>
        <v>0</v>
      </c>
      <c r="F1811" s="159">
        <v>10127</v>
      </c>
      <c r="L1811"/>
    </row>
    <row r="1812" spans="1:12">
      <c r="A1812" s="64" t="s">
        <v>1318</v>
      </c>
      <c r="B1812" s="64">
        <f>_xlfn.XLOOKUP(D1812,'Volume Holds'!$U$8:$U$223,'Volume Holds'!$G$8:$G$223)</f>
        <v>0</v>
      </c>
      <c r="C1812" s="64">
        <f>_xlfn.XLOOKUP(I1812,'Volume Holds'!$U$8:$U$223,'Volume Holds'!$G$8:$G$223)</f>
        <v>0</v>
      </c>
      <c r="D1812" s="64" t="s">
        <v>896</v>
      </c>
      <c r="E1812" s="64">
        <f t="shared" si="36"/>
        <v>0</v>
      </c>
      <c r="F1812" s="159">
        <v>10127</v>
      </c>
      <c r="L1812"/>
    </row>
    <row r="1813" spans="1:12">
      <c r="A1813" s="64" t="s">
        <v>1318</v>
      </c>
      <c r="B1813" s="64">
        <f>_xlfn.XLOOKUP(D1813,'Volume Holds'!$U$8:$U$223,'Volume Holds'!$G$8:$G$223)</f>
        <v>0</v>
      </c>
      <c r="C1813" s="64">
        <f>_xlfn.XLOOKUP(I1813,'Volume Holds'!$U$8:$U$223,'Volume Holds'!$G$8:$G$223)</f>
        <v>0</v>
      </c>
      <c r="D1813" s="64" t="s">
        <v>898</v>
      </c>
      <c r="E1813" s="64">
        <f t="shared" si="36"/>
        <v>0</v>
      </c>
      <c r="F1813" s="159">
        <v>10127</v>
      </c>
      <c r="L1813"/>
    </row>
    <row r="1814" spans="1:12">
      <c r="A1814" s="161" t="s">
        <v>1318</v>
      </c>
      <c r="B1814" s="161">
        <f>_xlfn.XLOOKUP(D1814,'Volume Holds'!$U$8:$U$223,'Volume Holds'!$H$8:$H$223)</f>
        <v>0</v>
      </c>
      <c r="C1814" s="161">
        <f>_xlfn.XLOOKUP(I1814,'Volume Holds'!$U$8:$U$223,'Volume Holds'!$H$8:$H$223)</f>
        <v>0</v>
      </c>
      <c r="D1814" s="161" t="s">
        <v>585</v>
      </c>
      <c r="E1814" s="161">
        <f t="shared" si="36"/>
        <v>0</v>
      </c>
      <c r="F1814" s="162">
        <v>10088</v>
      </c>
      <c r="G1814" s="163"/>
      <c r="I1814" s="161" t="s">
        <v>557</v>
      </c>
      <c r="J1814" s="161" t="s">
        <v>1316</v>
      </c>
      <c r="L1814"/>
    </row>
    <row r="1815" spans="1:12">
      <c r="A1815" s="64" t="s">
        <v>1318</v>
      </c>
      <c r="B1815" s="64">
        <f>_xlfn.XLOOKUP(D1815,'Volume Holds'!$U$8:$U$223,'Volume Holds'!$H$8:$H$223)</f>
        <v>0</v>
      </c>
      <c r="C1815" s="64">
        <f>_xlfn.XLOOKUP(I1815,'Volume Holds'!$U$8:$U$223,'Volume Holds'!$H$8:$H$223)</f>
        <v>0</v>
      </c>
      <c r="D1815" s="64" t="s">
        <v>587</v>
      </c>
      <c r="E1815" s="64">
        <f t="shared" si="36"/>
        <v>0</v>
      </c>
      <c r="F1815" s="159">
        <v>10088</v>
      </c>
      <c r="I1815" s="64" t="s">
        <v>557</v>
      </c>
      <c r="L1815"/>
    </row>
    <row r="1816" spans="1:12">
      <c r="A1816" s="64" t="s">
        <v>1318</v>
      </c>
      <c r="B1816" s="64">
        <f>_xlfn.XLOOKUP(D1816,'Volume Holds'!$U$8:$U$223,'Volume Holds'!$H$8:$H$223)</f>
        <v>0</v>
      </c>
      <c r="C1816" s="64">
        <f>_xlfn.XLOOKUP(I1816,'Volume Holds'!$U$8:$U$223,'Volume Holds'!$H$8:$H$223)</f>
        <v>0</v>
      </c>
      <c r="D1816" s="64" t="s">
        <v>589</v>
      </c>
      <c r="E1816" s="64">
        <f t="shared" si="36"/>
        <v>0</v>
      </c>
      <c r="F1816" s="159">
        <v>10088</v>
      </c>
      <c r="I1816" s="64" t="s">
        <v>559</v>
      </c>
      <c r="L1816"/>
    </row>
    <row r="1817" spans="1:12">
      <c r="A1817" s="64" t="s">
        <v>1318</v>
      </c>
      <c r="B1817" s="64">
        <f>_xlfn.XLOOKUP(D1817,'Volume Holds'!$U$8:$U$223,'Volume Holds'!$H$8:$H$223)</f>
        <v>0</v>
      </c>
      <c r="C1817" s="64">
        <f>_xlfn.XLOOKUP(I1817,'Volume Holds'!$U$8:$U$223,'Volume Holds'!$H$8:$H$223)</f>
        <v>0</v>
      </c>
      <c r="D1817" s="64" t="s">
        <v>591</v>
      </c>
      <c r="E1817" s="64">
        <f t="shared" si="36"/>
        <v>0</v>
      </c>
      <c r="F1817" s="159">
        <v>10088</v>
      </c>
      <c r="I1817" s="64" t="s">
        <v>559</v>
      </c>
      <c r="L1817"/>
    </row>
    <row r="1818" spans="1:12">
      <c r="A1818" s="64" t="s">
        <v>1318</v>
      </c>
      <c r="B1818" s="64">
        <f>_xlfn.XLOOKUP(D1818,'Volume Holds'!$U$8:$U$223,'Volume Holds'!$H$8:$H$223)</f>
        <v>0</v>
      </c>
      <c r="C1818" s="64">
        <f>_xlfn.XLOOKUP(I1818,'Volume Holds'!$U$8:$U$223,'Volume Holds'!$H$8:$H$223)</f>
        <v>0</v>
      </c>
      <c r="D1818" s="64" t="s">
        <v>593</v>
      </c>
      <c r="E1818" s="64">
        <f t="shared" si="36"/>
        <v>0</v>
      </c>
      <c r="F1818" s="159">
        <v>10088</v>
      </c>
      <c r="I1818" s="64" t="s">
        <v>559</v>
      </c>
      <c r="L1818"/>
    </row>
    <row r="1819" spans="1:12">
      <c r="A1819" s="64" t="s">
        <v>1318</v>
      </c>
      <c r="B1819" s="64">
        <f>_xlfn.XLOOKUP(D1819,'Volume Holds'!$U$8:$U$223,'Volume Holds'!$H$8:$H$223)</f>
        <v>0</v>
      </c>
      <c r="C1819" s="64">
        <f>_xlfn.XLOOKUP(I1819,'Volume Holds'!$U$8:$U$223,'Volume Holds'!$H$8:$H$223)</f>
        <v>0</v>
      </c>
      <c r="D1819" s="64" t="s">
        <v>595</v>
      </c>
      <c r="E1819" s="64">
        <f t="shared" si="36"/>
        <v>0</v>
      </c>
      <c r="F1819" s="159">
        <v>10088</v>
      </c>
      <c r="I1819" s="64" t="s">
        <v>559</v>
      </c>
      <c r="L1819"/>
    </row>
    <row r="1820" spans="1:12">
      <c r="A1820" s="64" t="s">
        <v>1318</v>
      </c>
      <c r="B1820" s="64">
        <f>_xlfn.XLOOKUP(D1820,'Volume Holds'!$U$8:$U$223,'Volume Holds'!$H$8:$H$223)</f>
        <v>0</v>
      </c>
      <c r="C1820" s="64">
        <f>_xlfn.XLOOKUP(I1820,'Volume Holds'!$U$8:$U$223,'Volume Holds'!$H$8:$H$223)</f>
        <v>0</v>
      </c>
      <c r="D1820" s="64" t="s">
        <v>597</v>
      </c>
      <c r="E1820" s="64">
        <f t="shared" si="36"/>
        <v>0</v>
      </c>
      <c r="F1820" s="159">
        <v>10088</v>
      </c>
      <c r="I1820" s="64" t="s">
        <v>561</v>
      </c>
      <c r="L1820"/>
    </row>
    <row r="1821" spans="1:12">
      <c r="A1821" s="64" t="s">
        <v>1318</v>
      </c>
      <c r="B1821" s="64">
        <f>_xlfn.XLOOKUP(D1821,'Volume Holds'!$U$8:$U$223,'Volume Holds'!$H$8:$H$223)</f>
        <v>0</v>
      </c>
      <c r="C1821" s="64">
        <f>_xlfn.XLOOKUP(I1821,'Volume Holds'!$U$8:$U$223,'Volume Holds'!$H$8:$H$223)</f>
        <v>0</v>
      </c>
      <c r="D1821" s="64" t="s">
        <v>599</v>
      </c>
      <c r="E1821" s="64">
        <f t="shared" si="36"/>
        <v>0</v>
      </c>
      <c r="F1821" s="159">
        <v>10088</v>
      </c>
      <c r="I1821" s="64" t="s">
        <v>561</v>
      </c>
      <c r="L1821"/>
    </row>
    <row r="1822" spans="1:12">
      <c r="A1822" s="64" t="s">
        <v>1318</v>
      </c>
      <c r="B1822" s="64">
        <f>_xlfn.XLOOKUP(D1822,'Volume Holds'!$U$8:$U$223,'Volume Holds'!$H$8:$H$223)</f>
        <v>0</v>
      </c>
      <c r="C1822" s="64">
        <f>_xlfn.XLOOKUP(I1822,'Volume Holds'!$U$8:$U$223,'Volume Holds'!$H$8:$H$223)</f>
        <v>0</v>
      </c>
      <c r="D1822" s="64" t="s">
        <v>601</v>
      </c>
      <c r="E1822" s="64">
        <f t="shared" si="36"/>
        <v>0</v>
      </c>
      <c r="F1822" s="159">
        <v>10088</v>
      </c>
      <c r="I1822" s="64" t="s">
        <v>561</v>
      </c>
      <c r="L1822"/>
    </row>
    <row r="1823" spans="1:12">
      <c r="A1823" s="64" t="s">
        <v>1318</v>
      </c>
      <c r="B1823" s="64">
        <f>_xlfn.XLOOKUP(D1823,'Volume Holds'!$U$8:$U$223,'Volume Holds'!$H$8:$H$223)</f>
        <v>0</v>
      </c>
      <c r="C1823" s="64">
        <f>_xlfn.XLOOKUP(I1823,'Volume Holds'!$U$8:$U$223,'Volume Holds'!$H$8:$H$223)</f>
        <v>0</v>
      </c>
      <c r="D1823" s="64" t="s">
        <v>603</v>
      </c>
      <c r="E1823" s="64">
        <f t="shared" si="36"/>
        <v>0</v>
      </c>
      <c r="F1823" s="159">
        <v>10088</v>
      </c>
      <c r="I1823" s="64" t="s">
        <v>561</v>
      </c>
      <c r="L1823"/>
    </row>
    <row r="1824" spans="1:12">
      <c r="A1824" s="64" t="s">
        <v>1318</v>
      </c>
      <c r="B1824" s="64">
        <f>_xlfn.XLOOKUP(D1824,'Volume Holds'!$U$8:$U$223,'Volume Holds'!$H$8:$H$223)</f>
        <v>0</v>
      </c>
      <c r="C1824" s="64">
        <f>_xlfn.XLOOKUP(I1824,'Volume Holds'!$U$8:$U$223,'Volume Holds'!$H$8:$H$223)</f>
        <v>0</v>
      </c>
      <c r="D1824" s="64" t="s">
        <v>605</v>
      </c>
      <c r="E1824" s="64">
        <f t="shared" si="36"/>
        <v>0</v>
      </c>
      <c r="F1824" s="159">
        <v>10088</v>
      </c>
      <c r="I1824" s="64" t="s">
        <v>561</v>
      </c>
      <c r="L1824"/>
    </row>
    <row r="1825" spans="1:12">
      <c r="A1825" s="64" t="s">
        <v>1318</v>
      </c>
      <c r="B1825" s="64">
        <f>_xlfn.XLOOKUP(D1825,'Volume Holds'!$U$8:$U$223,'Volume Holds'!$H$8:$H$223)</f>
        <v>0</v>
      </c>
      <c r="C1825" s="64">
        <f>_xlfn.XLOOKUP(I1825,'Volume Holds'!$U$8:$U$223,'Volume Holds'!$H$8:$H$223)</f>
        <v>0</v>
      </c>
      <c r="D1825" s="64" t="s">
        <v>607</v>
      </c>
      <c r="E1825" s="64">
        <f t="shared" si="36"/>
        <v>0</v>
      </c>
      <c r="F1825" s="159">
        <v>10088</v>
      </c>
      <c r="I1825" s="64" t="s">
        <v>561</v>
      </c>
      <c r="L1825"/>
    </row>
    <row r="1826" spans="1:12">
      <c r="A1826" s="64" t="s">
        <v>1318</v>
      </c>
      <c r="B1826" s="64">
        <f>_xlfn.XLOOKUP(D1826,'Volume Holds'!$U$8:$U$223,'Volume Holds'!$H$8:$H$223)</f>
        <v>0</v>
      </c>
      <c r="C1826" s="64">
        <f>_xlfn.XLOOKUP(I1826,'Volume Holds'!$U$8:$U$223,'Volume Holds'!$H$8:$H$223)</f>
        <v>0</v>
      </c>
      <c r="D1826" s="64" t="s">
        <v>609</v>
      </c>
      <c r="E1826" s="64">
        <f t="shared" si="36"/>
        <v>0</v>
      </c>
      <c r="F1826" s="159">
        <v>10088</v>
      </c>
      <c r="I1826" s="64" t="s">
        <v>561</v>
      </c>
      <c r="L1826"/>
    </row>
    <row r="1827" spans="1:12">
      <c r="A1827" s="64" t="s">
        <v>1318</v>
      </c>
      <c r="B1827" s="64">
        <f>_xlfn.XLOOKUP(D1827,'Volume Holds'!$U$8:$U$223,'Volume Holds'!$H$8:$H$223)</f>
        <v>0</v>
      </c>
      <c r="C1827" s="64">
        <f>_xlfn.XLOOKUP(I1827,'Volume Holds'!$U$8:$U$223,'Volume Holds'!$H$8:$H$223)</f>
        <v>0</v>
      </c>
      <c r="D1827" s="64" t="s">
        <v>611</v>
      </c>
      <c r="E1827" s="64">
        <f t="shared" si="36"/>
        <v>0</v>
      </c>
      <c r="F1827" s="159">
        <v>10088</v>
      </c>
      <c r="I1827" s="64" t="s">
        <v>561</v>
      </c>
      <c r="L1827"/>
    </row>
    <row r="1828" spans="1:12">
      <c r="A1828" s="64" t="s">
        <v>1318</v>
      </c>
      <c r="B1828" s="64">
        <f>_xlfn.XLOOKUP(D1828,'Volume Holds'!$U$8:$U$223,'Volume Holds'!$H$8:$H$223)</f>
        <v>0</v>
      </c>
      <c r="C1828" s="64">
        <f>_xlfn.XLOOKUP(I1828,'Volume Holds'!$U$8:$U$223,'Volume Holds'!$H$8:$H$223)</f>
        <v>0</v>
      </c>
      <c r="D1828" s="64" t="s">
        <v>613</v>
      </c>
      <c r="E1828" s="64">
        <f t="shared" si="36"/>
        <v>0</v>
      </c>
      <c r="F1828" s="159">
        <v>10088</v>
      </c>
      <c r="I1828" s="64" t="s">
        <v>563</v>
      </c>
      <c r="L1828"/>
    </row>
    <row r="1829" spans="1:12">
      <c r="A1829" s="64" t="s">
        <v>1318</v>
      </c>
      <c r="B1829" s="64">
        <f>_xlfn.XLOOKUP(D1829,'Volume Holds'!$U$8:$U$223,'Volume Holds'!$H$8:$H$223)</f>
        <v>0</v>
      </c>
      <c r="C1829" s="64">
        <f>_xlfn.XLOOKUP(I1829,'Volume Holds'!$U$8:$U$223,'Volume Holds'!$H$8:$H$223)</f>
        <v>0</v>
      </c>
      <c r="D1829" s="64" t="s">
        <v>615</v>
      </c>
      <c r="E1829" s="64">
        <f t="shared" si="36"/>
        <v>0</v>
      </c>
      <c r="F1829" s="159">
        <v>10088</v>
      </c>
      <c r="I1829" s="64" t="s">
        <v>563</v>
      </c>
      <c r="L1829"/>
    </row>
    <row r="1830" spans="1:12">
      <c r="A1830" s="64" t="s">
        <v>1318</v>
      </c>
      <c r="B1830" s="64">
        <f>_xlfn.XLOOKUP(D1830,'Volume Holds'!$U$8:$U$223,'Volume Holds'!$H$8:$H$223)</f>
        <v>0</v>
      </c>
      <c r="C1830" s="64">
        <f>_xlfn.XLOOKUP(I1830,'Volume Holds'!$U$8:$U$223,'Volume Holds'!$H$8:$H$223)</f>
        <v>0</v>
      </c>
      <c r="D1830" s="64" t="s">
        <v>617</v>
      </c>
      <c r="E1830" s="64">
        <f t="shared" ref="E1830:E1889" si="37">SUM(B1830:C1830)</f>
        <v>0</v>
      </c>
      <c r="F1830" s="159">
        <v>10088</v>
      </c>
      <c r="I1830" s="64" t="s">
        <v>563</v>
      </c>
      <c r="L1830"/>
    </row>
    <row r="1831" spans="1:12">
      <c r="A1831" s="64" t="s">
        <v>1318</v>
      </c>
      <c r="B1831" s="64">
        <f>_xlfn.XLOOKUP(D1831,'Volume Holds'!$U$8:$U$223,'Volume Holds'!$H$8:$H$223)</f>
        <v>0</v>
      </c>
      <c r="C1831" s="64">
        <f>_xlfn.XLOOKUP(I1831,'Volume Holds'!$U$8:$U$223,'Volume Holds'!$H$8:$H$223)</f>
        <v>0</v>
      </c>
      <c r="D1831" s="64" t="s">
        <v>619</v>
      </c>
      <c r="E1831" s="64">
        <f t="shared" si="37"/>
        <v>0</v>
      </c>
      <c r="F1831" s="159">
        <v>10088</v>
      </c>
      <c r="I1831" s="64" t="s">
        <v>563</v>
      </c>
      <c r="L1831"/>
    </row>
    <row r="1832" spans="1:12">
      <c r="A1832" s="64" t="s">
        <v>1318</v>
      </c>
      <c r="B1832" s="64">
        <f>_xlfn.XLOOKUP(D1832,'Volume Holds'!$U$8:$U$223,'Volume Holds'!$H$8:$H$223)</f>
        <v>0</v>
      </c>
      <c r="C1832" s="64">
        <f>_xlfn.XLOOKUP(I1832,'Volume Holds'!$U$8:$U$223,'Volume Holds'!$H$8:$H$223)</f>
        <v>0</v>
      </c>
      <c r="D1832" s="64" t="s">
        <v>621</v>
      </c>
      <c r="E1832" s="64">
        <f t="shared" si="37"/>
        <v>0</v>
      </c>
      <c r="F1832" s="159">
        <v>10088</v>
      </c>
      <c r="I1832" s="64" t="s">
        <v>563</v>
      </c>
      <c r="L1832"/>
    </row>
    <row r="1833" spans="1:12">
      <c r="A1833" s="64" t="s">
        <v>1318</v>
      </c>
      <c r="B1833" s="64">
        <f>_xlfn.XLOOKUP(D1833,'Volume Holds'!$U$8:$U$223,'Volume Holds'!$H$8:$H$223)</f>
        <v>0</v>
      </c>
      <c r="C1833" s="64">
        <f>_xlfn.XLOOKUP(I1833,'Volume Holds'!$U$8:$U$223,'Volume Holds'!$H$8:$H$223)</f>
        <v>0</v>
      </c>
      <c r="D1833" s="64" t="s">
        <v>623</v>
      </c>
      <c r="E1833" s="64">
        <f t="shared" si="37"/>
        <v>0</v>
      </c>
      <c r="F1833" s="159">
        <v>10088</v>
      </c>
      <c r="I1833" s="64" t="s">
        <v>563</v>
      </c>
      <c r="L1833"/>
    </row>
    <row r="1834" spans="1:12">
      <c r="A1834" s="64" t="s">
        <v>1318</v>
      </c>
      <c r="B1834" s="64">
        <f>_xlfn.XLOOKUP(D1834,'Volume Holds'!$U$8:$U$223,'Volume Holds'!$H$8:$H$223)</f>
        <v>0</v>
      </c>
      <c r="C1834" s="64">
        <f>_xlfn.XLOOKUP(I1834,'Volume Holds'!$U$8:$U$223,'Volume Holds'!$H$8:$H$223)</f>
        <v>0</v>
      </c>
      <c r="D1834" s="64" t="s">
        <v>625</v>
      </c>
      <c r="E1834" s="64">
        <f t="shared" si="37"/>
        <v>0</v>
      </c>
      <c r="F1834" s="159">
        <v>10088</v>
      </c>
      <c r="I1834" s="64" t="s">
        <v>563</v>
      </c>
      <c r="L1834"/>
    </row>
    <row r="1835" spans="1:12">
      <c r="A1835" s="64" t="s">
        <v>1318</v>
      </c>
      <c r="B1835" s="64">
        <f>_xlfn.XLOOKUP(D1835,'Volume Holds'!$U$8:$U$223,'Volume Holds'!$H$8:$H$223)</f>
        <v>0</v>
      </c>
      <c r="C1835" s="64">
        <f>_xlfn.XLOOKUP(I1835,'Volume Holds'!$U$8:$U$223,'Volume Holds'!$H$8:$H$223)</f>
        <v>0</v>
      </c>
      <c r="D1835" s="64" t="s">
        <v>627</v>
      </c>
      <c r="E1835" s="64">
        <f t="shared" si="37"/>
        <v>0</v>
      </c>
      <c r="F1835" s="159">
        <v>10088</v>
      </c>
      <c r="I1835" s="64" t="s">
        <v>563</v>
      </c>
      <c r="L1835"/>
    </row>
    <row r="1836" spans="1:12">
      <c r="A1836" s="64" t="s">
        <v>1318</v>
      </c>
      <c r="B1836" s="64">
        <f>_xlfn.XLOOKUP(D1836,'Volume Holds'!$U$8:$U$223,'Volume Holds'!$H$8:$H$223)</f>
        <v>0</v>
      </c>
      <c r="C1836" s="64">
        <f>_xlfn.XLOOKUP(I1836,'Volume Holds'!$U$8:$U$223,'Volume Holds'!$H$8:$H$223)</f>
        <v>0</v>
      </c>
      <c r="D1836" s="64" t="s">
        <v>629</v>
      </c>
      <c r="E1836" s="64">
        <f t="shared" si="37"/>
        <v>0</v>
      </c>
      <c r="F1836" s="159">
        <v>10088</v>
      </c>
      <c r="L1836"/>
    </row>
    <row r="1837" spans="1:12">
      <c r="A1837" s="64" t="s">
        <v>1318</v>
      </c>
      <c r="B1837" s="64">
        <f>_xlfn.XLOOKUP(D1837,'Volume Holds'!$U$8:$U$223,'Volume Holds'!$H$8:$H$223)</f>
        <v>0</v>
      </c>
      <c r="C1837" s="64">
        <f>_xlfn.XLOOKUP(I1837,'Volume Holds'!$U$8:$U$223,'Volume Holds'!$H$8:$H$223)</f>
        <v>0</v>
      </c>
      <c r="D1837" s="64" t="s">
        <v>631</v>
      </c>
      <c r="E1837" s="64">
        <f t="shared" si="37"/>
        <v>0</v>
      </c>
      <c r="F1837" s="159">
        <v>10088</v>
      </c>
      <c r="I1837" s="64" t="s">
        <v>565</v>
      </c>
      <c r="L1837"/>
    </row>
    <row r="1838" spans="1:12">
      <c r="A1838" s="64" t="s">
        <v>1318</v>
      </c>
      <c r="B1838" s="64">
        <f>_xlfn.XLOOKUP(D1838,'Volume Holds'!$U$8:$U$223,'Volume Holds'!$H$8:$H$223)</f>
        <v>0</v>
      </c>
      <c r="C1838" s="64">
        <f>_xlfn.XLOOKUP(I1838,'Volume Holds'!$U$8:$U$223,'Volume Holds'!$H$8:$H$223)</f>
        <v>0</v>
      </c>
      <c r="D1838" s="64" t="s">
        <v>633</v>
      </c>
      <c r="E1838" s="64">
        <f t="shared" si="37"/>
        <v>0</v>
      </c>
      <c r="F1838" s="159">
        <v>10088</v>
      </c>
      <c r="I1838" s="64" t="s">
        <v>565</v>
      </c>
      <c r="L1838"/>
    </row>
    <row r="1839" spans="1:12">
      <c r="A1839" s="64" t="s">
        <v>1318</v>
      </c>
      <c r="B1839" s="64">
        <f>_xlfn.XLOOKUP(D1839,'Volume Holds'!$U$8:$U$223,'Volume Holds'!$H$8:$H$223)</f>
        <v>0</v>
      </c>
      <c r="C1839" s="64">
        <f>_xlfn.XLOOKUP(I1839,'Volume Holds'!$U$8:$U$223,'Volume Holds'!$H$8:$H$223)</f>
        <v>0</v>
      </c>
      <c r="D1839" s="64" t="s">
        <v>635</v>
      </c>
      <c r="E1839" s="64">
        <f t="shared" si="37"/>
        <v>0</v>
      </c>
      <c r="F1839" s="159">
        <v>10088</v>
      </c>
      <c r="I1839" s="64" t="s">
        <v>565</v>
      </c>
      <c r="L1839"/>
    </row>
    <row r="1840" spans="1:12">
      <c r="A1840" s="64" t="s">
        <v>1318</v>
      </c>
      <c r="B1840" s="64">
        <f>_xlfn.XLOOKUP(D1840,'Volume Holds'!$U$8:$U$223,'Volume Holds'!$H$8:$H$223)</f>
        <v>0</v>
      </c>
      <c r="C1840" s="64">
        <f>_xlfn.XLOOKUP(I1840,'Volume Holds'!$U$8:$U$223,'Volume Holds'!$H$8:$H$223)</f>
        <v>0</v>
      </c>
      <c r="D1840" s="64" t="s">
        <v>637</v>
      </c>
      <c r="E1840" s="64">
        <f t="shared" si="37"/>
        <v>0</v>
      </c>
      <c r="F1840" s="159">
        <v>10088</v>
      </c>
      <c r="I1840" s="64" t="s">
        <v>565</v>
      </c>
      <c r="L1840"/>
    </row>
    <row r="1841" spans="1:12">
      <c r="A1841" s="64" t="s">
        <v>1318</v>
      </c>
      <c r="B1841" s="64">
        <f>_xlfn.XLOOKUP(D1841,'Volume Holds'!$U$8:$U$223,'Volume Holds'!$H$8:$H$223)</f>
        <v>0</v>
      </c>
      <c r="C1841" s="64">
        <f>_xlfn.XLOOKUP(I1841,'Volume Holds'!$U$8:$U$223,'Volume Holds'!$H$8:$H$223)</f>
        <v>0</v>
      </c>
      <c r="D1841" s="64" t="s">
        <v>639</v>
      </c>
      <c r="E1841" s="64">
        <f t="shared" si="37"/>
        <v>0</v>
      </c>
      <c r="F1841" s="159">
        <v>10088</v>
      </c>
      <c r="I1841" s="64" t="s">
        <v>565</v>
      </c>
      <c r="L1841"/>
    </row>
    <row r="1842" spans="1:12">
      <c r="A1842" s="64" t="s">
        <v>1318</v>
      </c>
      <c r="B1842" s="64">
        <f>_xlfn.XLOOKUP(D1842,'Volume Holds'!$U$8:$U$223,'Volume Holds'!$H$8:$H$223)</f>
        <v>0</v>
      </c>
      <c r="C1842" s="64">
        <f>_xlfn.XLOOKUP(I1842,'Volume Holds'!$U$8:$U$223,'Volume Holds'!$H$8:$H$223)</f>
        <v>0</v>
      </c>
      <c r="D1842" s="64" t="s">
        <v>641</v>
      </c>
      <c r="E1842" s="64">
        <f t="shared" si="37"/>
        <v>0</v>
      </c>
      <c r="F1842" s="159">
        <v>10088</v>
      </c>
      <c r="I1842" s="64" t="s">
        <v>565</v>
      </c>
      <c r="L1842"/>
    </row>
    <row r="1843" spans="1:12">
      <c r="A1843" s="64" t="s">
        <v>1318</v>
      </c>
      <c r="B1843" s="64">
        <f>_xlfn.XLOOKUP(D1843,'Volume Holds'!$U$8:$U$223,'Volume Holds'!$H$8:$H$223)</f>
        <v>0</v>
      </c>
      <c r="C1843" s="64">
        <f>_xlfn.XLOOKUP(I1843,'Volume Holds'!$U$8:$U$223,'Volume Holds'!$H$8:$H$223)</f>
        <v>0</v>
      </c>
      <c r="D1843" s="64" t="s">
        <v>643</v>
      </c>
      <c r="E1843" s="64">
        <f t="shared" si="37"/>
        <v>0</v>
      </c>
      <c r="F1843" s="159">
        <v>10088</v>
      </c>
      <c r="I1843" s="64" t="s">
        <v>567</v>
      </c>
      <c r="L1843"/>
    </row>
    <row r="1844" spans="1:12">
      <c r="A1844" s="64" t="s">
        <v>1318</v>
      </c>
      <c r="B1844" s="64">
        <f>_xlfn.XLOOKUP(D1844,'Volume Holds'!$U$8:$U$223,'Volume Holds'!$H$8:$H$223)</f>
        <v>0</v>
      </c>
      <c r="C1844" s="64">
        <f>_xlfn.XLOOKUP(I1844,'Volume Holds'!$U$8:$U$223,'Volume Holds'!$H$8:$H$223)</f>
        <v>0</v>
      </c>
      <c r="D1844" s="64" t="s">
        <v>645</v>
      </c>
      <c r="E1844" s="64">
        <f t="shared" si="37"/>
        <v>0</v>
      </c>
      <c r="F1844" s="159">
        <v>10088</v>
      </c>
      <c r="I1844" s="64" t="s">
        <v>567</v>
      </c>
      <c r="L1844"/>
    </row>
    <row r="1845" spans="1:12">
      <c r="A1845" s="64" t="s">
        <v>1318</v>
      </c>
      <c r="B1845" s="64">
        <f>_xlfn.XLOOKUP(D1845,'Volume Holds'!$U$8:$U$223,'Volume Holds'!$H$8:$H$223)</f>
        <v>0</v>
      </c>
      <c r="C1845" s="64">
        <f>_xlfn.XLOOKUP(I1845,'Volume Holds'!$U$8:$U$223,'Volume Holds'!$H$8:$H$223)</f>
        <v>0</v>
      </c>
      <c r="D1845" s="64" t="s">
        <v>647</v>
      </c>
      <c r="E1845" s="64">
        <f t="shared" si="37"/>
        <v>0</v>
      </c>
      <c r="F1845" s="159">
        <v>10088</v>
      </c>
      <c r="I1845" s="64" t="s">
        <v>567</v>
      </c>
      <c r="L1845"/>
    </row>
    <row r="1846" spans="1:12">
      <c r="A1846" s="64" t="s">
        <v>1318</v>
      </c>
      <c r="B1846" s="64">
        <f>_xlfn.XLOOKUP(D1846,'Volume Holds'!$U$8:$U$223,'Volume Holds'!$H$8:$H$223)</f>
        <v>0</v>
      </c>
      <c r="C1846" s="64">
        <f>_xlfn.XLOOKUP(I1846,'Volume Holds'!$U$8:$U$223,'Volume Holds'!$H$8:$H$223)</f>
        <v>0</v>
      </c>
      <c r="D1846" s="64" t="s">
        <v>649</v>
      </c>
      <c r="E1846" s="64">
        <f t="shared" si="37"/>
        <v>0</v>
      </c>
      <c r="F1846" s="159">
        <v>10088</v>
      </c>
      <c r="I1846" s="64" t="s">
        <v>567</v>
      </c>
      <c r="L1846"/>
    </row>
    <row r="1847" spans="1:12">
      <c r="A1847" s="64" t="s">
        <v>1318</v>
      </c>
      <c r="B1847" s="64">
        <f>_xlfn.XLOOKUP(D1847,'Volume Holds'!$U$8:$U$223,'Volume Holds'!$H$8:$H$223)</f>
        <v>0</v>
      </c>
      <c r="C1847" s="64">
        <f>_xlfn.XLOOKUP(I1847,'Volume Holds'!$U$8:$U$223,'Volume Holds'!$H$8:$H$223)</f>
        <v>0</v>
      </c>
      <c r="D1847" s="64" t="s">
        <v>651</v>
      </c>
      <c r="E1847" s="64">
        <f t="shared" si="37"/>
        <v>0</v>
      </c>
      <c r="F1847" s="159">
        <v>10088</v>
      </c>
      <c r="I1847" s="64" t="s">
        <v>567</v>
      </c>
      <c r="L1847"/>
    </row>
    <row r="1848" spans="1:12">
      <c r="A1848" s="64" t="s">
        <v>1318</v>
      </c>
      <c r="B1848" s="64">
        <f>_xlfn.XLOOKUP(D1848,'Volume Holds'!$U$8:$U$223,'Volume Holds'!$H$8:$H$223)</f>
        <v>0</v>
      </c>
      <c r="C1848" s="64">
        <f>_xlfn.XLOOKUP(I1848,'Volume Holds'!$U$8:$U$223,'Volume Holds'!$H$8:$H$223)</f>
        <v>0</v>
      </c>
      <c r="D1848" s="64" t="s">
        <v>653</v>
      </c>
      <c r="E1848" s="64">
        <f t="shared" si="37"/>
        <v>0</v>
      </c>
      <c r="F1848" s="159">
        <v>10088</v>
      </c>
      <c r="I1848" s="64" t="s">
        <v>567</v>
      </c>
      <c r="L1848"/>
    </row>
    <row r="1849" spans="1:12">
      <c r="A1849" s="64" t="s">
        <v>1318</v>
      </c>
      <c r="B1849" s="64">
        <f>_xlfn.XLOOKUP(D1849,'Volume Holds'!$U$8:$U$223,'Volume Holds'!$H$8:$H$223)</f>
        <v>0</v>
      </c>
      <c r="C1849" s="64">
        <f>_xlfn.XLOOKUP(I1849,'Volume Holds'!$U$8:$U$223,'Volume Holds'!$H$8:$H$223)</f>
        <v>0</v>
      </c>
      <c r="D1849" s="64" t="s">
        <v>655</v>
      </c>
      <c r="E1849" s="64">
        <f t="shared" si="37"/>
        <v>0</v>
      </c>
      <c r="F1849" s="159">
        <v>10088</v>
      </c>
      <c r="I1849" s="64" t="s">
        <v>569</v>
      </c>
      <c r="L1849"/>
    </row>
    <row r="1850" spans="1:12">
      <c r="A1850" s="64" t="s">
        <v>1318</v>
      </c>
      <c r="B1850" s="64">
        <f>_xlfn.XLOOKUP(D1850,'Volume Holds'!$U$8:$U$223,'Volume Holds'!$H$8:$H$223)</f>
        <v>0</v>
      </c>
      <c r="C1850" s="64">
        <f>_xlfn.XLOOKUP(I1850,'Volume Holds'!$U$8:$U$223,'Volume Holds'!$H$8:$H$223)</f>
        <v>0</v>
      </c>
      <c r="D1850" s="64" t="s">
        <v>657</v>
      </c>
      <c r="E1850" s="64">
        <f t="shared" si="37"/>
        <v>0</v>
      </c>
      <c r="F1850" s="159">
        <v>10088</v>
      </c>
      <c r="I1850" s="64" t="s">
        <v>569</v>
      </c>
      <c r="L1850"/>
    </row>
    <row r="1851" spans="1:12">
      <c r="A1851" s="64" t="s">
        <v>1318</v>
      </c>
      <c r="B1851" s="64">
        <f>_xlfn.XLOOKUP(D1851,'Volume Holds'!$U$8:$U$223,'Volume Holds'!$H$8:$H$223)</f>
        <v>0</v>
      </c>
      <c r="C1851" s="64">
        <f>_xlfn.XLOOKUP(I1851,'Volume Holds'!$U$8:$U$223,'Volume Holds'!$H$8:$H$223)</f>
        <v>0</v>
      </c>
      <c r="D1851" s="64" t="s">
        <v>659</v>
      </c>
      <c r="E1851" s="64">
        <f t="shared" si="37"/>
        <v>0</v>
      </c>
      <c r="F1851" s="159">
        <v>10088</v>
      </c>
      <c r="I1851" s="64" t="s">
        <v>569</v>
      </c>
      <c r="L1851"/>
    </row>
    <row r="1852" spans="1:12">
      <c r="A1852" s="64" t="s">
        <v>1318</v>
      </c>
      <c r="B1852" s="64">
        <f>_xlfn.XLOOKUP(D1852,'Volume Holds'!$U$8:$U$223,'Volume Holds'!$H$8:$H$223)</f>
        <v>0</v>
      </c>
      <c r="C1852" s="64">
        <f>_xlfn.XLOOKUP(I1852,'Volume Holds'!$U$8:$U$223,'Volume Holds'!$H$8:$H$223)</f>
        <v>0</v>
      </c>
      <c r="D1852" s="64" t="s">
        <v>661</v>
      </c>
      <c r="E1852" s="64">
        <f t="shared" si="37"/>
        <v>0</v>
      </c>
      <c r="F1852" s="159">
        <v>10088</v>
      </c>
      <c r="I1852" s="64" t="s">
        <v>569</v>
      </c>
      <c r="L1852"/>
    </row>
    <row r="1853" spans="1:12">
      <c r="A1853" s="64" t="s">
        <v>1318</v>
      </c>
      <c r="B1853" s="64">
        <f>_xlfn.XLOOKUP(D1853,'Volume Holds'!$U$8:$U$223,'Volume Holds'!$H$8:$H$223)</f>
        <v>0</v>
      </c>
      <c r="C1853" s="64">
        <f>_xlfn.XLOOKUP(I1853,'Volume Holds'!$U$8:$U$223,'Volume Holds'!$H$8:$H$223)</f>
        <v>0</v>
      </c>
      <c r="D1853" s="64" t="s">
        <v>663</v>
      </c>
      <c r="E1853" s="64">
        <f t="shared" si="37"/>
        <v>0</v>
      </c>
      <c r="F1853" s="159">
        <v>10088</v>
      </c>
      <c r="I1853" s="64" t="s">
        <v>569</v>
      </c>
      <c r="L1853"/>
    </row>
    <row r="1854" spans="1:12">
      <c r="A1854" s="64" t="s">
        <v>1318</v>
      </c>
      <c r="B1854" s="64">
        <f>_xlfn.XLOOKUP(D1854,'Volume Holds'!$U$8:$U$223,'Volume Holds'!$H$8:$H$223)</f>
        <v>0</v>
      </c>
      <c r="C1854" s="64">
        <f>_xlfn.XLOOKUP(I1854,'Volume Holds'!$U$8:$U$223,'Volume Holds'!$H$8:$H$223)</f>
        <v>0</v>
      </c>
      <c r="D1854" s="64" t="s">
        <v>665</v>
      </c>
      <c r="E1854" s="64">
        <f t="shared" si="37"/>
        <v>0</v>
      </c>
      <c r="F1854" s="159">
        <v>10088</v>
      </c>
      <c r="I1854" s="64" t="s">
        <v>569</v>
      </c>
      <c r="L1854"/>
    </row>
    <row r="1855" spans="1:12">
      <c r="A1855" s="64" t="s">
        <v>1318</v>
      </c>
      <c r="B1855" s="64">
        <f>_xlfn.XLOOKUP(D1855,'Volume Holds'!$U$8:$U$223,'Volume Holds'!$H$8:$H$223)</f>
        <v>0</v>
      </c>
      <c r="C1855" s="64">
        <f>_xlfn.XLOOKUP(I1855,'Volume Holds'!$U$8:$U$223,'Volume Holds'!$H$8:$H$223)</f>
        <v>0</v>
      </c>
      <c r="D1855" s="64" t="s">
        <v>667</v>
      </c>
      <c r="E1855" s="64">
        <f t="shared" si="37"/>
        <v>0</v>
      </c>
      <c r="F1855" s="159">
        <v>10088</v>
      </c>
      <c r="I1855" s="64" t="s">
        <v>571</v>
      </c>
      <c r="L1855"/>
    </row>
    <row r="1856" spans="1:12">
      <c r="A1856" s="64" t="s">
        <v>1318</v>
      </c>
      <c r="B1856" s="64">
        <f>_xlfn.XLOOKUP(D1856,'Volume Holds'!$U$8:$U$223,'Volume Holds'!$H$8:$H$223)</f>
        <v>0</v>
      </c>
      <c r="C1856" s="64">
        <f>_xlfn.XLOOKUP(I1856,'Volume Holds'!$U$8:$U$223,'Volume Holds'!$H$8:$H$223)</f>
        <v>0</v>
      </c>
      <c r="D1856" s="64" t="s">
        <v>669</v>
      </c>
      <c r="E1856" s="64">
        <f t="shared" si="37"/>
        <v>0</v>
      </c>
      <c r="F1856" s="159">
        <v>10088</v>
      </c>
      <c r="I1856" s="64" t="s">
        <v>571</v>
      </c>
      <c r="L1856"/>
    </row>
    <row r="1857" spans="1:12">
      <c r="A1857" s="64" t="s">
        <v>1318</v>
      </c>
      <c r="B1857" s="64">
        <f>_xlfn.XLOOKUP(D1857,'Volume Holds'!$U$8:$U$223,'Volume Holds'!$H$8:$H$223)</f>
        <v>0</v>
      </c>
      <c r="C1857" s="64">
        <f>_xlfn.XLOOKUP(I1857,'Volume Holds'!$U$8:$U$223,'Volume Holds'!$H$8:$H$223)</f>
        <v>0</v>
      </c>
      <c r="D1857" s="64" t="s">
        <v>671</v>
      </c>
      <c r="E1857" s="64">
        <f t="shared" si="37"/>
        <v>0</v>
      </c>
      <c r="F1857" s="159">
        <v>10088</v>
      </c>
      <c r="I1857" s="64" t="s">
        <v>571</v>
      </c>
      <c r="L1857"/>
    </row>
    <row r="1858" spans="1:12">
      <c r="A1858" s="64" t="s">
        <v>1318</v>
      </c>
      <c r="B1858" s="64">
        <f>_xlfn.XLOOKUP(D1858,'Volume Holds'!$U$8:$U$223,'Volume Holds'!$H$8:$H$223)</f>
        <v>0</v>
      </c>
      <c r="C1858" s="64">
        <f>_xlfn.XLOOKUP(I1858,'Volume Holds'!$U$8:$U$223,'Volume Holds'!$H$8:$H$223)</f>
        <v>0</v>
      </c>
      <c r="D1858" s="64" t="s">
        <v>673</v>
      </c>
      <c r="E1858" s="64">
        <f t="shared" si="37"/>
        <v>0</v>
      </c>
      <c r="F1858" s="159">
        <v>10088</v>
      </c>
      <c r="I1858" s="64" t="s">
        <v>571</v>
      </c>
      <c r="L1858"/>
    </row>
    <row r="1859" spans="1:12">
      <c r="A1859" s="64" t="s">
        <v>1318</v>
      </c>
      <c r="B1859" s="64">
        <f>_xlfn.XLOOKUP(D1859,'Volume Holds'!$U$8:$U$223,'Volume Holds'!$H$8:$H$223)</f>
        <v>0</v>
      </c>
      <c r="C1859" s="64">
        <f>_xlfn.XLOOKUP(I1859,'Volume Holds'!$U$8:$U$223,'Volume Holds'!$H$8:$H$223)</f>
        <v>0</v>
      </c>
      <c r="D1859" s="64" t="s">
        <v>675</v>
      </c>
      <c r="E1859" s="64">
        <f t="shared" si="37"/>
        <v>0</v>
      </c>
      <c r="F1859" s="159">
        <v>10088</v>
      </c>
      <c r="I1859" s="64" t="s">
        <v>571</v>
      </c>
      <c r="L1859"/>
    </row>
    <row r="1860" spans="1:12">
      <c r="A1860" s="64" t="s">
        <v>1318</v>
      </c>
      <c r="B1860" s="64">
        <f>_xlfn.XLOOKUP(D1860,'Volume Holds'!$U$8:$U$223,'Volume Holds'!$H$8:$H$223)</f>
        <v>0</v>
      </c>
      <c r="C1860" s="64">
        <f>_xlfn.XLOOKUP(I1860,'Volume Holds'!$U$8:$U$223,'Volume Holds'!$H$8:$H$223)</f>
        <v>0</v>
      </c>
      <c r="D1860" s="64" t="s">
        <v>677</v>
      </c>
      <c r="E1860" s="64">
        <f t="shared" si="37"/>
        <v>0</v>
      </c>
      <c r="F1860" s="159">
        <v>10088</v>
      </c>
      <c r="I1860" s="64" t="s">
        <v>571</v>
      </c>
      <c r="L1860"/>
    </row>
    <row r="1861" spans="1:12">
      <c r="A1861" s="64" t="s">
        <v>1318</v>
      </c>
      <c r="B1861" s="64">
        <f>_xlfn.XLOOKUP(D1861,'Volume Holds'!$U$8:$U$223,'Volume Holds'!$H$8:$H$223)</f>
        <v>0</v>
      </c>
      <c r="C1861" s="64">
        <f>_xlfn.XLOOKUP(I1861,'Volume Holds'!$U$8:$U$223,'Volume Holds'!$H$8:$H$223)</f>
        <v>0</v>
      </c>
      <c r="D1861" s="64" t="s">
        <v>679</v>
      </c>
      <c r="E1861" s="64">
        <f t="shared" si="37"/>
        <v>0</v>
      </c>
      <c r="F1861" s="159">
        <v>10088</v>
      </c>
      <c r="I1861" s="64" t="s">
        <v>573</v>
      </c>
      <c r="L1861"/>
    </row>
    <row r="1862" spans="1:12">
      <c r="A1862" s="64" t="s">
        <v>1318</v>
      </c>
      <c r="B1862" s="64">
        <f>_xlfn.XLOOKUP(D1862,'Volume Holds'!$U$8:$U$223,'Volume Holds'!$H$8:$H$223)</f>
        <v>0</v>
      </c>
      <c r="C1862" s="64">
        <f>_xlfn.XLOOKUP(I1862,'Volume Holds'!$U$8:$U$223,'Volume Holds'!$H$8:$H$223)</f>
        <v>0</v>
      </c>
      <c r="D1862" s="64" t="s">
        <v>681</v>
      </c>
      <c r="E1862" s="64">
        <f t="shared" si="37"/>
        <v>0</v>
      </c>
      <c r="F1862" s="159">
        <v>10088</v>
      </c>
      <c r="I1862" s="64" t="s">
        <v>573</v>
      </c>
      <c r="L1862"/>
    </row>
    <row r="1863" spans="1:12">
      <c r="A1863" s="64" t="s">
        <v>1318</v>
      </c>
      <c r="B1863" s="64">
        <f>_xlfn.XLOOKUP(D1863,'Volume Holds'!$U$8:$U$223,'Volume Holds'!$H$8:$H$223)</f>
        <v>0</v>
      </c>
      <c r="C1863" s="64">
        <f>_xlfn.XLOOKUP(I1863,'Volume Holds'!$U$8:$U$223,'Volume Holds'!$H$8:$H$223)</f>
        <v>0</v>
      </c>
      <c r="D1863" s="64" t="s">
        <v>683</v>
      </c>
      <c r="E1863" s="64">
        <f t="shared" si="37"/>
        <v>0</v>
      </c>
      <c r="F1863" s="159">
        <v>10088</v>
      </c>
      <c r="I1863" s="64" t="s">
        <v>573</v>
      </c>
      <c r="L1863"/>
    </row>
    <row r="1864" spans="1:12">
      <c r="A1864" s="64" t="s">
        <v>1318</v>
      </c>
      <c r="B1864" s="64">
        <f>_xlfn.XLOOKUP(D1864,'Volume Holds'!$U$8:$U$223,'Volume Holds'!$H$8:$H$223)</f>
        <v>0</v>
      </c>
      <c r="C1864" s="64">
        <f>_xlfn.XLOOKUP(I1864,'Volume Holds'!$U$8:$U$223,'Volume Holds'!$H$8:$H$223)</f>
        <v>0</v>
      </c>
      <c r="D1864" s="64" t="s">
        <v>685</v>
      </c>
      <c r="E1864" s="64">
        <f t="shared" si="37"/>
        <v>0</v>
      </c>
      <c r="F1864" s="159">
        <v>10088</v>
      </c>
      <c r="I1864" s="64" t="s">
        <v>573</v>
      </c>
      <c r="L1864"/>
    </row>
    <row r="1865" spans="1:12">
      <c r="A1865" s="64" t="s">
        <v>1318</v>
      </c>
      <c r="B1865" s="64">
        <f>_xlfn.XLOOKUP(D1865,'Volume Holds'!$U$8:$U$223,'Volume Holds'!$H$8:$H$223)</f>
        <v>0</v>
      </c>
      <c r="C1865" s="64">
        <f>_xlfn.XLOOKUP(I1865,'Volume Holds'!$U$8:$U$223,'Volume Holds'!$H$8:$H$223)</f>
        <v>0</v>
      </c>
      <c r="D1865" s="64" t="s">
        <v>687</v>
      </c>
      <c r="E1865" s="64">
        <f t="shared" si="37"/>
        <v>0</v>
      </c>
      <c r="F1865" s="159">
        <v>10088</v>
      </c>
      <c r="I1865" s="64" t="s">
        <v>573</v>
      </c>
      <c r="L1865"/>
    </row>
    <row r="1866" spans="1:12">
      <c r="A1866" s="64" t="s">
        <v>1318</v>
      </c>
      <c r="B1866" s="64">
        <f>_xlfn.XLOOKUP(D1866,'Volume Holds'!$U$8:$U$223,'Volume Holds'!$H$8:$H$223)</f>
        <v>0</v>
      </c>
      <c r="C1866" s="64">
        <f>_xlfn.XLOOKUP(I1866,'Volume Holds'!$U$8:$U$223,'Volume Holds'!$H$8:$H$223)</f>
        <v>0</v>
      </c>
      <c r="D1866" s="64" t="s">
        <v>689</v>
      </c>
      <c r="E1866" s="64">
        <f t="shared" si="37"/>
        <v>0</v>
      </c>
      <c r="F1866" s="159">
        <v>10088</v>
      </c>
      <c r="I1866" s="64" t="s">
        <v>573</v>
      </c>
      <c r="L1866"/>
    </row>
    <row r="1867" spans="1:12">
      <c r="A1867" s="64" t="s">
        <v>1318</v>
      </c>
      <c r="B1867" s="64">
        <f>_xlfn.XLOOKUP(D1867,'Volume Holds'!$U$8:$U$223,'Volume Holds'!$H$8:$H$223)</f>
        <v>0</v>
      </c>
      <c r="C1867" s="64">
        <f>_xlfn.XLOOKUP(I1867,'Volume Holds'!$U$8:$U$223,'Volume Holds'!$H$8:$H$223)</f>
        <v>0</v>
      </c>
      <c r="D1867" s="64" t="s">
        <v>691</v>
      </c>
      <c r="E1867" s="64">
        <f t="shared" si="37"/>
        <v>0</v>
      </c>
      <c r="F1867" s="159">
        <v>10088</v>
      </c>
      <c r="I1867" s="64" t="s">
        <v>575</v>
      </c>
      <c r="L1867"/>
    </row>
    <row r="1868" spans="1:12">
      <c r="A1868" s="64" t="s">
        <v>1318</v>
      </c>
      <c r="B1868" s="64">
        <f>_xlfn.XLOOKUP(D1868,'Volume Holds'!$U$8:$U$223,'Volume Holds'!$H$8:$H$223)</f>
        <v>0</v>
      </c>
      <c r="C1868" s="64">
        <f>_xlfn.XLOOKUP(I1868,'Volume Holds'!$U$8:$U$223,'Volume Holds'!$H$8:$H$223)</f>
        <v>0</v>
      </c>
      <c r="D1868" s="64" t="s">
        <v>693</v>
      </c>
      <c r="E1868" s="64">
        <f t="shared" si="37"/>
        <v>0</v>
      </c>
      <c r="F1868" s="159">
        <v>10088</v>
      </c>
      <c r="I1868" s="64" t="s">
        <v>575</v>
      </c>
      <c r="L1868"/>
    </row>
    <row r="1869" spans="1:12">
      <c r="A1869" s="64" t="s">
        <v>1318</v>
      </c>
      <c r="B1869" s="64">
        <f>_xlfn.XLOOKUP(D1869,'Volume Holds'!$U$8:$U$223,'Volume Holds'!$H$8:$H$223)</f>
        <v>0</v>
      </c>
      <c r="C1869" s="64">
        <f>_xlfn.XLOOKUP(I1869,'Volume Holds'!$U$8:$U$223,'Volume Holds'!$H$8:$H$223)</f>
        <v>0</v>
      </c>
      <c r="D1869" s="64" t="s">
        <v>695</v>
      </c>
      <c r="E1869" s="64">
        <f t="shared" si="37"/>
        <v>0</v>
      </c>
      <c r="F1869" s="159">
        <v>10088</v>
      </c>
      <c r="I1869" s="64" t="s">
        <v>575</v>
      </c>
      <c r="L1869"/>
    </row>
    <row r="1870" spans="1:12">
      <c r="A1870" s="64" t="s">
        <v>1318</v>
      </c>
      <c r="B1870" s="64">
        <f>_xlfn.XLOOKUP(D1870,'Volume Holds'!$U$8:$U$223,'Volume Holds'!$H$8:$H$223)</f>
        <v>0</v>
      </c>
      <c r="C1870" s="64">
        <f>_xlfn.XLOOKUP(I1870,'Volume Holds'!$U$8:$U$223,'Volume Holds'!$H$8:$H$223)</f>
        <v>0</v>
      </c>
      <c r="D1870" s="64" t="s">
        <v>697</v>
      </c>
      <c r="E1870" s="64">
        <f t="shared" si="37"/>
        <v>0</v>
      </c>
      <c r="F1870" s="159">
        <v>10088</v>
      </c>
      <c r="I1870" s="64" t="s">
        <v>575</v>
      </c>
      <c r="L1870"/>
    </row>
    <row r="1871" spans="1:12">
      <c r="A1871" s="64" t="s">
        <v>1318</v>
      </c>
      <c r="B1871" s="64">
        <f>_xlfn.XLOOKUP(D1871,'Volume Holds'!$U$8:$U$223,'Volume Holds'!$H$8:$H$223)</f>
        <v>0</v>
      </c>
      <c r="C1871" s="64">
        <f>_xlfn.XLOOKUP(I1871,'Volume Holds'!$U$8:$U$223,'Volume Holds'!$H$8:$H$223)</f>
        <v>0</v>
      </c>
      <c r="D1871" s="64" t="s">
        <v>699</v>
      </c>
      <c r="E1871" s="64">
        <f t="shared" si="37"/>
        <v>0</v>
      </c>
      <c r="F1871" s="159">
        <v>10088</v>
      </c>
      <c r="I1871" s="64" t="s">
        <v>575</v>
      </c>
      <c r="L1871"/>
    </row>
    <row r="1872" spans="1:12">
      <c r="A1872" s="64" t="s">
        <v>1318</v>
      </c>
      <c r="B1872" s="64">
        <f>_xlfn.XLOOKUP(D1872,'Volume Holds'!$U$8:$U$223,'Volume Holds'!$H$8:$H$223)</f>
        <v>0</v>
      </c>
      <c r="C1872" s="64">
        <f>_xlfn.XLOOKUP(I1872,'Volume Holds'!$U$8:$U$223,'Volume Holds'!$H$8:$H$223)</f>
        <v>0</v>
      </c>
      <c r="D1872" s="64" t="s">
        <v>701</v>
      </c>
      <c r="E1872" s="64">
        <f t="shared" si="37"/>
        <v>0</v>
      </c>
      <c r="F1872" s="159">
        <v>10088</v>
      </c>
      <c r="I1872" s="64" t="s">
        <v>575</v>
      </c>
      <c r="L1872"/>
    </row>
    <row r="1873" spans="1:12">
      <c r="A1873" s="64" t="s">
        <v>1318</v>
      </c>
      <c r="B1873" s="64">
        <f>_xlfn.XLOOKUP(D1873,'Volume Holds'!$U$8:$U$223,'Volume Holds'!$H$8:$H$223)</f>
        <v>0</v>
      </c>
      <c r="C1873" s="64">
        <f>_xlfn.XLOOKUP(I1873,'Volume Holds'!$U$8:$U$223,'Volume Holds'!$H$8:$H$223)</f>
        <v>0</v>
      </c>
      <c r="D1873" s="64" t="s">
        <v>703</v>
      </c>
      <c r="E1873" s="64">
        <f t="shared" si="37"/>
        <v>0</v>
      </c>
      <c r="F1873" s="159">
        <v>10088</v>
      </c>
      <c r="I1873" s="64" t="s">
        <v>577</v>
      </c>
      <c r="L1873"/>
    </row>
    <row r="1874" spans="1:12">
      <c r="A1874" s="64" t="s">
        <v>1318</v>
      </c>
      <c r="B1874" s="64">
        <f>_xlfn.XLOOKUP(D1874,'Volume Holds'!$U$8:$U$223,'Volume Holds'!$H$8:$H$223)</f>
        <v>0</v>
      </c>
      <c r="C1874" s="64">
        <f>_xlfn.XLOOKUP(I1874,'Volume Holds'!$U$8:$U$223,'Volume Holds'!$H$8:$H$223)</f>
        <v>0</v>
      </c>
      <c r="D1874" s="64" t="s">
        <v>705</v>
      </c>
      <c r="E1874" s="64">
        <f t="shared" si="37"/>
        <v>0</v>
      </c>
      <c r="F1874" s="159">
        <v>10088</v>
      </c>
      <c r="I1874" s="64" t="s">
        <v>577</v>
      </c>
      <c r="L1874"/>
    </row>
    <row r="1875" spans="1:12">
      <c r="A1875" s="64" t="s">
        <v>1318</v>
      </c>
      <c r="B1875" s="64">
        <f>_xlfn.XLOOKUP(D1875,'Volume Holds'!$U$8:$U$223,'Volume Holds'!$H$8:$H$223)</f>
        <v>0</v>
      </c>
      <c r="C1875" s="64">
        <f>_xlfn.XLOOKUP(I1875,'Volume Holds'!$U$8:$U$223,'Volume Holds'!$H$8:$H$223)</f>
        <v>0</v>
      </c>
      <c r="D1875" s="64" t="s">
        <v>707</v>
      </c>
      <c r="E1875" s="64">
        <f t="shared" si="37"/>
        <v>0</v>
      </c>
      <c r="F1875" s="159">
        <v>10088</v>
      </c>
      <c r="I1875" s="64" t="s">
        <v>577</v>
      </c>
      <c r="L1875"/>
    </row>
    <row r="1876" spans="1:12">
      <c r="A1876" s="64" t="s">
        <v>1318</v>
      </c>
      <c r="B1876" s="64">
        <f>_xlfn.XLOOKUP(D1876,'Volume Holds'!$U$8:$U$223,'Volume Holds'!$H$8:$H$223)</f>
        <v>0</v>
      </c>
      <c r="C1876" s="64">
        <f>_xlfn.XLOOKUP(I1876,'Volume Holds'!$U$8:$U$223,'Volume Holds'!$H$8:$H$223)</f>
        <v>0</v>
      </c>
      <c r="D1876" s="64" t="s">
        <v>709</v>
      </c>
      <c r="E1876" s="64">
        <f t="shared" si="37"/>
        <v>0</v>
      </c>
      <c r="F1876" s="159">
        <v>10088</v>
      </c>
      <c r="I1876" s="64" t="s">
        <v>577</v>
      </c>
      <c r="L1876"/>
    </row>
    <row r="1877" spans="1:12">
      <c r="A1877" s="64" t="s">
        <v>1318</v>
      </c>
      <c r="B1877" s="64">
        <f>_xlfn.XLOOKUP(D1877,'Volume Holds'!$U$8:$U$223,'Volume Holds'!$H$8:$H$223)</f>
        <v>0</v>
      </c>
      <c r="C1877" s="64">
        <f>_xlfn.XLOOKUP(I1877,'Volume Holds'!$U$8:$U$223,'Volume Holds'!$H$8:$H$223)</f>
        <v>0</v>
      </c>
      <c r="D1877" s="64" t="s">
        <v>711</v>
      </c>
      <c r="E1877" s="64">
        <f t="shared" si="37"/>
        <v>0</v>
      </c>
      <c r="F1877" s="159">
        <v>10088</v>
      </c>
      <c r="I1877" s="64" t="s">
        <v>577</v>
      </c>
      <c r="L1877"/>
    </row>
    <row r="1878" spans="1:12">
      <c r="A1878" s="64" t="s">
        <v>1318</v>
      </c>
      <c r="B1878" s="64">
        <f>_xlfn.XLOOKUP(D1878,'Volume Holds'!$U$8:$U$223,'Volume Holds'!$H$8:$H$223)</f>
        <v>0</v>
      </c>
      <c r="C1878" s="64">
        <f>_xlfn.XLOOKUP(I1878,'Volume Holds'!$U$8:$U$223,'Volume Holds'!$H$8:$H$223)</f>
        <v>0</v>
      </c>
      <c r="D1878" s="64" t="s">
        <v>713</v>
      </c>
      <c r="E1878" s="64">
        <f t="shared" si="37"/>
        <v>0</v>
      </c>
      <c r="F1878" s="159">
        <v>10088</v>
      </c>
      <c r="I1878" s="64" t="s">
        <v>577</v>
      </c>
      <c r="L1878"/>
    </row>
    <row r="1879" spans="1:12">
      <c r="A1879" s="64" t="s">
        <v>1318</v>
      </c>
      <c r="B1879" s="64">
        <f>_xlfn.XLOOKUP(D1879,'Volume Holds'!$U$8:$U$223,'Volume Holds'!$H$8:$H$223)</f>
        <v>0</v>
      </c>
      <c r="C1879" s="64">
        <f>_xlfn.XLOOKUP(I1879,'Volume Holds'!$U$8:$U$223,'Volume Holds'!$H$8:$H$223)</f>
        <v>0</v>
      </c>
      <c r="D1879" s="64" t="s">
        <v>715</v>
      </c>
      <c r="E1879" s="64">
        <f t="shared" si="37"/>
        <v>0</v>
      </c>
      <c r="F1879" s="159">
        <v>10088</v>
      </c>
      <c r="I1879" s="64" t="s">
        <v>579</v>
      </c>
      <c r="L1879"/>
    </row>
    <row r="1880" spans="1:12">
      <c r="A1880" s="64" t="s">
        <v>1318</v>
      </c>
      <c r="B1880" s="64">
        <f>_xlfn.XLOOKUP(D1880,'Volume Holds'!$U$8:$U$223,'Volume Holds'!$H$8:$H$223)</f>
        <v>0</v>
      </c>
      <c r="C1880" s="64">
        <f>_xlfn.XLOOKUP(I1880,'Volume Holds'!$U$8:$U$223,'Volume Holds'!$H$8:$H$223)</f>
        <v>0</v>
      </c>
      <c r="D1880" s="64" t="s">
        <v>717</v>
      </c>
      <c r="E1880" s="64">
        <f t="shared" si="37"/>
        <v>0</v>
      </c>
      <c r="F1880" s="159">
        <v>10088</v>
      </c>
      <c r="I1880" s="64" t="s">
        <v>579</v>
      </c>
      <c r="L1880"/>
    </row>
    <row r="1881" spans="1:12">
      <c r="A1881" s="64" t="s">
        <v>1318</v>
      </c>
      <c r="B1881" s="64">
        <f>_xlfn.XLOOKUP(D1881,'Volume Holds'!$U$8:$U$223,'Volume Holds'!$H$8:$H$223)</f>
        <v>0</v>
      </c>
      <c r="C1881" s="64">
        <f>_xlfn.XLOOKUP(I1881,'Volume Holds'!$U$8:$U$223,'Volume Holds'!$H$8:$H$223)</f>
        <v>0</v>
      </c>
      <c r="D1881" s="64" t="s">
        <v>719</v>
      </c>
      <c r="E1881" s="64">
        <f t="shared" si="37"/>
        <v>0</v>
      </c>
      <c r="F1881" s="159">
        <v>10088</v>
      </c>
      <c r="I1881" s="64" t="s">
        <v>579</v>
      </c>
      <c r="L1881"/>
    </row>
    <row r="1882" spans="1:12">
      <c r="A1882" s="64" t="s">
        <v>1318</v>
      </c>
      <c r="B1882" s="64">
        <f>_xlfn.XLOOKUP(D1882,'Volume Holds'!$U$8:$U$223,'Volume Holds'!$H$8:$H$223)</f>
        <v>0</v>
      </c>
      <c r="C1882" s="64">
        <f>_xlfn.XLOOKUP(I1882,'Volume Holds'!$U$8:$U$223,'Volume Holds'!$H$8:$H$223)</f>
        <v>0</v>
      </c>
      <c r="D1882" s="64" t="s">
        <v>721</v>
      </c>
      <c r="E1882" s="64">
        <f t="shared" si="37"/>
        <v>0</v>
      </c>
      <c r="F1882" s="159">
        <v>10088</v>
      </c>
      <c r="I1882" s="64" t="s">
        <v>579</v>
      </c>
      <c r="L1882"/>
    </row>
    <row r="1883" spans="1:12">
      <c r="A1883" s="64" t="s">
        <v>1318</v>
      </c>
      <c r="B1883" s="64">
        <f>_xlfn.XLOOKUP(D1883,'Volume Holds'!$U$8:$U$223,'Volume Holds'!$H$8:$H$223)</f>
        <v>0</v>
      </c>
      <c r="C1883" s="64">
        <f>_xlfn.XLOOKUP(I1883,'Volume Holds'!$U$8:$U$223,'Volume Holds'!$H$8:$H$223)</f>
        <v>0</v>
      </c>
      <c r="D1883" s="64" t="s">
        <v>723</v>
      </c>
      <c r="E1883" s="64">
        <f t="shared" si="37"/>
        <v>0</v>
      </c>
      <c r="F1883" s="159">
        <v>10088</v>
      </c>
      <c r="I1883" s="64" t="s">
        <v>579</v>
      </c>
      <c r="L1883"/>
    </row>
    <row r="1884" spans="1:12">
      <c r="A1884" s="64" t="s">
        <v>1318</v>
      </c>
      <c r="B1884" s="64">
        <f>_xlfn.XLOOKUP(D1884,'Volume Holds'!$U$8:$U$223,'Volume Holds'!$H$8:$H$223)</f>
        <v>0</v>
      </c>
      <c r="C1884" s="64">
        <f>_xlfn.XLOOKUP(I1884,'Volume Holds'!$U$8:$U$223,'Volume Holds'!$H$8:$H$223)</f>
        <v>0</v>
      </c>
      <c r="D1884" s="64" t="s">
        <v>725</v>
      </c>
      <c r="E1884" s="64">
        <f t="shared" si="37"/>
        <v>0</v>
      </c>
      <c r="F1884" s="159">
        <v>10088</v>
      </c>
      <c r="I1884" s="64" t="s">
        <v>579</v>
      </c>
      <c r="L1884"/>
    </row>
    <row r="1885" spans="1:12">
      <c r="A1885" s="64" t="s">
        <v>1318</v>
      </c>
      <c r="B1885" s="64">
        <f>_xlfn.XLOOKUP(D1885,'Volume Holds'!$U$8:$U$223,'Volume Holds'!$H$8:$H$223)</f>
        <v>0</v>
      </c>
      <c r="C1885" s="64">
        <f>_xlfn.XLOOKUP(I1885,'Volume Holds'!$U$8:$U$223,'Volume Holds'!$H$8:$H$223)</f>
        <v>0</v>
      </c>
      <c r="D1885" s="64" t="s">
        <v>727</v>
      </c>
      <c r="E1885" s="64">
        <f t="shared" si="37"/>
        <v>0</v>
      </c>
      <c r="F1885" s="159">
        <v>10088</v>
      </c>
      <c r="I1885" s="64" t="s">
        <v>579</v>
      </c>
      <c r="L1885"/>
    </row>
    <row r="1886" spans="1:12">
      <c r="A1886" s="64" t="s">
        <v>1318</v>
      </c>
      <c r="B1886" s="64">
        <f>_xlfn.XLOOKUP(D1886,'Volume Holds'!$U$8:$U$223,'Volume Holds'!$H$8:$H$223)</f>
        <v>0</v>
      </c>
      <c r="C1886" s="64">
        <f>_xlfn.XLOOKUP(I1886,'Volume Holds'!$U$8:$U$223,'Volume Holds'!$H$8:$H$223)</f>
        <v>0</v>
      </c>
      <c r="D1886" s="64" t="s">
        <v>729</v>
      </c>
      <c r="E1886" s="64">
        <f t="shared" si="37"/>
        <v>0</v>
      </c>
      <c r="F1886" s="159">
        <v>10088</v>
      </c>
      <c r="I1886" s="64" t="s">
        <v>579</v>
      </c>
      <c r="L1886"/>
    </row>
    <row r="1887" spans="1:12">
      <c r="A1887" s="64" t="s">
        <v>1318</v>
      </c>
      <c r="B1887" s="64">
        <f>_xlfn.XLOOKUP(D1887,'Volume Holds'!$U$8:$U$223,'Volume Holds'!$H$8:$H$223)</f>
        <v>0</v>
      </c>
      <c r="C1887" s="64">
        <f>_xlfn.XLOOKUP(I1887,'Volume Holds'!$U$8:$U$223,'Volume Holds'!$H$8:$H$223)</f>
        <v>0</v>
      </c>
      <c r="D1887" s="64" t="s">
        <v>778</v>
      </c>
      <c r="E1887" s="64">
        <f t="shared" si="37"/>
        <v>0</v>
      </c>
      <c r="F1887" s="159">
        <v>10129</v>
      </c>
      <c r="I1887" s="64" t="s">
        <v>764</v>
      </c>
      <c r="L1887"/>
    </row>
    <row r="1888" spans="1:12">
      <c r="A1888" s="64" t="s">
        <v>1318</v>
      </c>
      <c r="B1888" s="64">
        <f>_xlfn.XLOOKUP(D1888,'Volume Holds'!$U$8:$U$223,'Volume Holds'!$H$8:$H$223)</f>
        <v>0</v>
      </c>
      <c r="C1888" s="64">
        <f>_xlfn.XLOOKUP(I1888,'Volume Holds'!$U$8:$U$223,'Volume Holds'!$H$8:$H$223)</f>
        <v>0</v>
      </c>
      <c r="D1888" s="64" t="s">
        <v>779</v>
      </c>
      <c r="E1888" s="64">
        <f t="shared" si="37"/>
        <v>0</v>
      </c>
      <c r="F1888" s="159">
        <v>10129</v>
      </c>
      <c r="I1888" s="64" t="s">
        <v>764</v>
      </c>
      <c r="L1888"/>
    </row>
    <row r="1889" spans="1:12">
      <c r="A1889" s="64" t="s">
        <v>1318</v>
      </c>
      <c r="B1889" s="64">
        <f>_xlfn.XLOOKUP(D1889,'Volume Holds'!$U$8:$U$223,'Volume Holds'!$H$8:$H$223)</f>
        <v>0</v>
      </c>
      <c r="C1889" s="64">
        <f>_xlfn.XLOOKUP(I1889,'Volume Holds'!$U$8:$U$223,'Volume Holds'!$H$8:$H$223)</f>
        <v>0</v>
      </c>
      <c r="D1889" s="64" t="s">
        <v>780</v>
      </c>
      <c r="E1889" s="64">
        <f t="shared" si="37"/>
        <v>0</v>
      </c>
      <c r="F1889" s="159">
        <v>10129</v>
      </c>
      <c r="I1889" s="64" t="s">
        <v>765</v>
      </c>
      <c r="L1889"/>
    </row>
    <row r="1890" spans="1:12">
      <c r="A1890" s="64" t="s">
        <v>1318</v>
      </c>
      <c r="B1890" s="64">
        <f>_xlfn.XLOOKUP(D1890,'Volume Holds'!$U$8:$U$223,'Volume Holds'!$H$8:$H$223)</f>
        <v>0</v>
      </c>
      <c r="C1890" s="64">
        <f>_xlfn.XLOOKUP(I1890,'Volume Holds'!$U$8:$U$223,'Volume Holds'!$H$8:$H$223)</f>
        <v>0</v>
      </c>
      <c r="D1890" s="64" t="s">
        <v>781</v>
      </c>
      <c r="E1890" s="64">
        <f t="shared" ref="E1890:E1949" si="38">SUM(B1890:C1890)</f>
        <v>0</v>
      </c>
      <c r="F1890" s="159">
        <v>10129</v>
      </c>
      <c r="I1890" s="64" t="s">
        <v>765</v>
      </c>
      <c r="L1890"/>
    </row>
    <row r="1891" spans="1:12">
      <c r="A1891" s="64" t="s">
        <v>1318</v>
      </c>
      <c r="B1891" s="64">
        <f>_xlfn.XLOOKUP(D1891,'Volume Holds'!$U$8:$U$223,'Volume Holds'!$H$8:$H$223)</f>
        <v>0</v>
      </c>
      <c r="C1891" s="64">
        <f>_xlfn.XLOOKUP(I1891,'Volume Holds'!$U$8:$U$223,'Volume Holds'!$H$8:$H$223)</f>
        <v>0</v>
      </c>
      <c r="D1891" s="64" t="s">
        <v>782</v>
      </c>
      <c r="E1891" s="64">
        <f t="shared" si="38"/>
        <v>0</v>
      </c>
      <c r="F1891" s="159">
        <v>10129</v>
      </c>
      <c r="I1891" s="64" t="s">
        <v>765</v>
      </c>
      <c r="L1891"/>
    </row>
    <row r="1892" spans="1:12">
      <c r="A1892" s="64" t="s">
        <v>1318</v>
      </c>
      <c r="B1892" s="64">
        <f>_xlfn.XLOOKUP(D1892,'Volume Holds'!$U$8:$U$223,'Volume Holds'!$H$8:$H$223)</f>
        <v>0</v>
      </c>
      <c r="C1892" s="64">
        <f>_xlfn.XLOOKUP(I1892,'Volume Holds'!$U$8:$U$223,'Volume Holds'!$H$8:$H$223)</f>
        <v>0</v>
      </c>
      <c r="D1892" s="64" t="s">
        <v>783</v>
      </c>
      <c r="E1892" s="64">
        <f t="shared" si="38"/>
        <v>0</v>
      </c>
      <c r="F1892" s="159">
        <v>10129</v>
      </c>
      <c r="I1892" s="64" t="s">
        <v>765</v>
      </c>
      <c r="L1892"/>
    </row>
    <row r="1893" spans="1:12">
      <c r="A1893" s="64" t="s">
        <v>1318</v>
      </c>
      <c r="B1893" s="64">
        <f>_xlfn.XLOOKUP(D1893,'Volume Holds'!$U$8:$U$223,'Volume Holds'!$H$8:$H$223)</f>
        <v>0</v>
      </c>
      <c r="C1893" s="64">
        <f>_xlfn.XLOOKUP(I1893,'Volume Holds'!$U$8:$U$223,'Volume Holds'!$H$8:$H$223)</f>
        <v>0</v>
      </c>
      <c r="D1893" s="64" t="s">
        <v>784</v>
      </c>
      <c r="E1893" s="64">
        <f t="shared" si="38"/>
        <v>0</v>
      </c>
      <c r="F1893" s="159">
        <v>10129</v>
      </c>
      <c r="I1893" s="64" t="s">
        <v>766</v>
      </c>
      <c r="L1893"/>
    </row>
    <row r="1894" spans="1:12">
      <c r="A1894" s="64" t="s">
        <v>1318</v>
      </c>
      <c r="B1894" s="64">
        <f>_xlfn.XLOOKUP(D1894,'Volume Holds'!$U$8:$U$223,'Volume Holds'!$H$8:$H$223)</f>
        <v>0</v>
      </c>
      <c r="C1894" s="64">
        <f>_xlfn.XLOOKUP(I1894,'Volume Holds'!$U$8:$U$223,'Volume Holds'!$H$8:$H$223)</f>
        <v>0</v>
      </c>
      <c r="D1894" s="64" t="s">
        <v>785</v>
      </c>
      <c r="E1894" s="64">
        <f t="shared" si="38"/>
        <v>0</v>
      </c>
      <c r="F1894" s="159">
        <v>10129</v>
      </c>
      <c r="I1894" s="64" t="s">
        <v>766</v>
      </c>
      <c r="L1894"/>
    </row>
    <row r="1895" spans="1:12">
      <c r="A1895" s="64" t="s">
        <v>1318</v>
      </c>
      <c r="B1895" s="64">
        <f>_xlfn.XLOOKUP(D1895,'Volume Holds'!$U$8:$U$223,'Volume Holds'!$H$8:$H$223)</f>
        <v>0</v>
      </c>
      <c r="C1895" s="64">
        <f>_xlfn.XLOOKUP(I1895,'Volume Holds'!$U$8:$U$223,'Volume Holds'!$H$8:$H$223)</f>
        <v>0</v>
      </c>
      <c r="D1895" s="64" t="s">
        <v>786</v>
      </c>
      <c r="E1895" s="64">
        <f t="shared" si="38"/>
        <v>0</v>
      </c>
      <c r="F1895" s="159">
        <v>10129</v>
      </c>
      <c r="I1895" s="64" t="s">
        <v>766</v>
      </c>
      <c r="L1895"/>
    </row>
    <row r="1896" spans="1:12">
      <c r="A1896" s="64" t="s">
        <v>1318</v>
      </c>
      <c r="B1896" s="64">
        <f>_xlfn.XLOOKUP(D1896,'Volume Holds'!$U$8:$U$223,'Volume Holds'!$H$8:$H$223)</f>
        <v>0</v>
      </c>
      <c r="C1896" s="64">
        <f>_xlfn.XLOOKUP(I1896,'Volume Holds'!$U$8:$U$223,'Volume Holds'!$H$8:$H$223)</f>
        <v>0</v>
      </c>
      <c r="D1896" s="64" t="s">
        <v>787</v>
      </c>
      <c r="E1896" s="64">
        <f t="shared" si="38"/>
        <v>0</v>
      </c>
      <c r="F1896" s="159">
        <v>10129</v>
      </c>
      <c r="I1896" s="64" t="s">
        <v>766</v>
      </c>
      <c r="L1896"/>
    </row>
    <row r="1897" spans="1:12">
      <c r="A1897" s="64" t="s">
        <v>1318</v>
      </c>
      <c r="B1897" s="64">
        <f>_xlfn.XLOOKUP(D1897,'Volume Holds'!$U$8:$U$223,'Volume Holds'!$H$8:$H$223)</f>
        <v>0</v>
      </c>
      <c r="C1897" s="64">
        <f>_xlfn.XLOOKUP(I1897,'Volume Holds'!$U$8:$U$223,'Volume Holds'!$H$8:$H$223)</f>
        <v>0</v>
      </c>
      <c r="D1897" s="64" t="s">
        <v>788</v>
      </c>
      <c r="E1897" s="64">
        <f t="shared" si="38"/>
        <v>0</v>
      </c>
      <c r="F1897" s="159">
        <v>10129</v>
      </c>
      <c r="I1897" s="64" t="s">
        <v>766</v>
      </c>
      <c r="L1897"/>
    </row>
    <row r="1898" spans="1:12">
      <c r="A1898" s="64" t="s">
        <v>1318</v>
      </c>
      <c r="B1898" s="64">
        <f>_xlfn.XLOOKUP(D1898,'Volume Holds'!$U$8:$U$223,'Volume Holds'!$H$8:$H$223)</f>
        <v>0</v>
      </c>
      <c r="C1898" s="64">
        <f>_xlfn.XLOOKUP(I1898,'Volume Holds'!$U$8:$U$223,'Volume Holds'!$H$8:$H$223)</f>
        <v>0</v>
      </c>
      <c r="D1898" s="64" t="s">
        <v>789</v>
      </c>
      <c r="E1898" s="64">
        <f t="shared" si="38"/>
        <v>0</v>
      </c>
      <c r="F1898" s="159">
        <v>10129</v>
      </c>
      <c r="I1898" s="64" t="s">
        <v>766</v>
      </c>
      <c r="L1898"/>
    </row>
    <row r="1899" spans="1:12">
      <c r="A1899" s="64" t="s">
        <v>1318</v>
      </c>
      <c r="B1899" s="64">
        <f>_xlfn.XLOOKUP(D1899,'Volume Holds'!$U$8:$U$223,'Volume Holds'!$H$8:$H$223)</f>
        <v>0</v>
      </c>
      <c r="C1899" s="64">
        <f>_xlfn.XLOOKUP(I1899,'Volume Holds'!$U$8:$U$223,'Volume Holds'!$H$8:$H$223)</f>
        <v>0</v>
      </c>
      <c r="D1899" s="64" t="s">
        <v>790</v>
      </c>
      <c r="E1899" s="64">
        <f t="shared" si="38"/>
        <v>0</v>
      </c>
      <c r="F1899" s="159">
        <v>10129</v>
      </c>
      <c r="I1899" s="64" t="s">
        <v>766</v>
      </c>
      <c r="L1899"/>
    </row>
    <row r="1900" spans="1:12">
      <c r="A1900" s="64" t="s">
        <v>1318</v>
      </c>
      <c r="B1900" s="64">
        <f>_xlfn.XLOOKUP(D1900,'Volume Holds'!$U$8:$U$223,'Volume Holds'!$H$8:$H$223)</f>
        <v>0</v>
      </c>
      <c r="C1900" s="64">
        <f>_xlfn.XLOOKUP(I1900,'Volume Holds'!$U$8:$U$223,'Volume Holds'!$H$8:$H$223)</f>
        <v>0</v>
      </c>
      <c r="D1900" s="64" t="s">
        <v>791</v>
      </c>
      <c r="E1900" s="64">
        <f t="shared" si="38"/>
        <v>0</v>
      </c>
      <c r="F1900" s="159">
        <v>10129</v>
      </c>
      <c r="I1900" s="64" t="s">
        <v>766</v>
      </c>
      <c r="L1900"/>
    </row>
    <row r="1901" spans="1:12">
      <c r="A1901" s="64" t="s">
        <v>1318</v>
      </c>
      <c r="B1901" s="64">
        <f>_xlfn.XLOOKUP(D1901,'Volume Holds'!$U$8:$U$223,'Volume Holds'!$H$8:$H$223)</f>
        <v>0</v>
      </c>
      <c r="C1901" s="64">
        <f>_xlfn.XLOOKUP(I1901,'Volume Holds'!$U$8:$U$223,'Volume Holds'!$H$8:$H$223)</f>
        <v>0</v>
      </c>
      <c r="D1901" s="64" t="s">
        <v>792</v>
      </c>
      <c r="E1901" s="64">
        <f t="shared" si="38"/>
        <v>0</v>
      </c>
      <c r="F1901" s="159">
        <v>10129</v>
      </c>
      <c r="I1901" s="64" t="s">
        <v>767</v>
      </c>
      <c r="L1901"/>
    </row>
    <row r="1902" spans="1:12">
      <c r="A1902" s="64" t="s">
        <v>1318</v>
      </c>
      <c r="B1902" s="64">
        <f>_xlfn.XLOOKUP(D1902,'Volume Holds'!$U$8:$U$223,'Volume Holds'!$H$8:$H$223)</f>
        <v>0</v>
      </c>
      <c r="C1902" s="64">
        <f>_xlfn.XLOOKUP(I1902,'Volume Holds'!$U$8:$U$223,'Volume Holds'!$H$8:$H$223)</f>
        <v>0</v>
      </c>
      <c r="D1902" s="64" t="s">
        <v>793</v>
      </c>
      <c r="E1902" s="64">
        <f t="shared" si="38"/>
        <v>0</v>
      </c>
      <c r="F1902" s="159">
        <v>10129</v>
      </c>
      <c r="I1902" s="64" t="s">
        <v>767</v>
      </c>
      <c r="L1902"/>
    </row>
    <row r="1903" spans="1:12">
      <c r="A1903" s="64" t="s">
        <v>1318</v>
      </c>
      <c r="B1903" s="64">
        <f>_xlfn.XLOOKUP(D1903,'Volume Holds'!$U$8:$U$223,'Volume Holds'!$H$8:$H$223)</f>
        <v>0</v>
      </c>
      <c r="C1903" s="64">
        <f>_xlfn.XLOOKUP(I1903,'Volume Holds'!$U$8:$U$223,'Volume Holds'!$H$8:$H$223)</f>
        <v>0</v>
      </c>
      <c r="D1903" s="64" t="s">
        <v>794</v>
      </c>
      <c r="E1903" s="64">
        <f t="shared" si="38"/>
        <v>0</v>
      </c>
      <c r="F1903" s="159">
        <v>10129</v>
      </c>
      <c r="I1903" s="64" t="s">
        <v>767</v>
      </c>
      <c r="L1903"/>
    </row>
    <row r="1904" spans="1:12">
      <c r="A1904" s="64" t="s">
        <v>1318</v>
      </c>
      <c r="B1904" s="64">
        <f>_xlfn.XLOOKUP(D1904,'Volume Holds'!$U$8:$U$223,'Volume Holds'!$H$8:$H$223)</f>
        <v>0</v>
      </c>
      <c r="C1904" s="64">
        <f>_xlfn.XLOOKUP(I1904,'Volume Holds'!$U$8:$U$223,'Volume Holds'!$H$8:$H$223)</f>
        <v>0</v>
      </c>
      <c r="D1904" s="64" t="s">
        <v>795</v>
      </c>
      <c r="E1904" s="64">
        <f t="shared" si="38"/>
        <v>0</v>
      </c>
      <c r="F1904" s="159">
        <v>10129</v>
      </c>
      <c r="I1904" s="64" t="s">
        <v>767</v>
      </c>
      <c r="L1904"/>
    </row>
    <row r="1905" spans="1:12">
      <c r="A1905" s="64" t="s">
        <v>1318</v>
      </c>
      <c r="B1905" s="64">
        <f>_xlfn.XLOOKUP(D1905,'Volume Holds'!$U$8:$U$223,'Volume Holds'!$H$8:$H$223)</f>
        <v>0</v>
      </c>
      <c r="C1905" s="64">
        <f>_xlfn.XLOOKUP(I1905,'Volume Holds'!$U$8:$U$223,'Volume Holds'!$H$8:$H$223)</f>
        <v>0</v>
      </c>
      <c r="D1905" s="64" t="s">
        <v>796</v>
      </c>
      <c r="E1905" s="64">
        <f t="shared" si="38"/>
        <v>0</v>
      </c>
      <c r="F1905" s="159">
        <v>10129</v>
      </c>
      <c r="I1905" s="64" t="s">
        <v>767</v>
      </c>
      <c r="L1905"/>
    </row>
    <row r="1906" spans="1:12">
      <c r="A1906" s="64" t="s">
        <v>1318</v>
      </c>
      <c r="B1906" s="64">
        <f>_xlfn.XLOOKUP(D1906,'Volume Holds'!$U$8:$U$223,'Volume Holds'!$H$8:$H$223)</f>
        <v>0</v>
      </c>
      <c r="C1906" s="64">
        <f>_xlfn.XLOOKUP(I1906,'Volume Holds'!$U$8:$U$223,'Volume Holds'!$H$8:$H$223)</f>
        <v>0</v>
      </c>
      <c r="D1906" s="64" t="s">
        <v>797</v>
      </c>
      <c r="E1906" s="64">
        <f t="shared" si="38"/>
        <v>0</v>
      </c>
      <c r="F1906" s="159">
        <v>10129</v>
      </c>
      <c r="I1906" s="64" t="s">
        <v>767</v>
      </c>
      <c r="L1906"/>
    </row>
    <row r="1907" spans="1:12">
      <c r="A1907" s="64" t="s">
        <v>1318</v>
      </c>
      <c r="B1907" s="64">
        <f>_xlfn.XLOOKUP(D1907,'Volume Holds'!$U$8:$U$223,'Volume Holds'!$H$8:$H$223)</f>
        <v>0</v>
      </c>
      <c r="C1907" s="64">
        <f>_xlfn.XLOOKUP(I1907,'Volume Holds'!$U$8:$U$223,'Volume Holds'!$H$8:$H$223)</f>
        <v>0</v>
      </c>
      <c r="D1907" s="64" t="s">
        <v>798</v>
      </c>
      <c r="E1907" s="64">
        <f t="shared" si="38"/>
        <v>0</v>
      </c>
      <c r="F1907" s="159">
        <v>10129</v>
      </c>
      <c r="I1907" s="64" t="s">
        <v>767</v>
      </c>
      <c r="L1907"/>
    </row>
    <row r="1908" spans="1:12">
      <c r="A1908" s="64" t="s">
        <v>1318</v>
      </c>
      <c r="B1908" s="64">
        <f>_xlfn.XLOOKUP(D1908,'Volume Holds'!$U$8:$U$223,'Volume Holds'!$H$8:$H$223)</f>
        <v>0</v>
      </c>
      <c r="C1908" s="64">
        <f>_xlfn.XLOOKUP(I1908,'Volume Holds'!$U$8:$U$223,'Volume Holds'!$H$8:$H$223)</f>
        <v>0</v>
      </c>
      <c r="D1908" s="64" t="s">
        <v>799</v>
      </c>
      <c r="E1908" s="64">
        <f t="shared" si="38"/>
        <v>0</v>
      </c>
      <c r="F1908" s="159">
        <v>10129</v>
      </c>
      <c r="I1908" s="64" t="s">
        <v>767</v>
      </c>
      <c r="L1908"/>
    </row>
    <row r="1909" spans="1:12">
      <c r="A1909" s="64" t="s">
        <v>1318</v>
      </c>
      <c r="B1909" s="64">
        <f>_xlfn.XLOOKUP(D1909,'Volume Holds'!$U$8:$U$223,'Volume Holds'!$H$8:$H$223)</f>
        <v>0</v>
      </c>
      <c r="C1909" s="64">
        <f>_xlfn.XLOOKUP(I1909,'Volume Holds'!$U$8:$U$223,'Volume Holds'!$H$8:$H$223)</f>
        <v>0</v>
      </c>
      <c r="D1909" s="64" t="s">
        <v>800</v>
      </c>
      <c r="E1909" s="64">
        <f t="shared" si="38"/>
        <v>0</v>
      </c>
      <c r="F1909" s="159">
        <v>10088</v>
      </c>
      <c r="L1909"/>
    </row>
    <row r="1910" spans="1:12">
      <c r="A1910" s="64" t="s">
        <v>1318</v>
      </c>
      <c r="B1910" s="64">
        <f>_xlfn.XLOOKUP(D1910,'Volume Holds'!$U$8:$U$223,'Volume Holds'!$H$8:$H$223)</f>
        <v>0</v>
      </c>
      <c r="C1910" s="64">
        <f>_xlfn.XLOOKUP(I1910,'Volume Holds'!$U$8:$U$223,'Volume Holds'!$H$8:$H$223)</f>
        <v>0</v>
      </c>
      <c r="D1910" s="64" t="s">
        <v>801</v>
      </c>
      <c r="E1910" s="64">
        <f t="shared" si="38"/>
        <v>0</v>
      </c>
      <c r="F1910" s="159">
        <v>10129</v>
      </c>
      <c r="I1910" s="64" t="s">
        <v>768</v>
      </c>
      <c r="L1910"/>
    </row>
    <row r="1911" spans="1:12">
      <c r="A1911" s="64" t="s">
        <v>1318</v>
      </c>
      <c r="B1911" s="64">
        <f>_xlfn.XLOOKUP(D1911,'Volume Holds'!$U$8:$U$223,'Volume Holds'!$H$8:$H$223)</f>
        <v>0</v>
      </c>
      <c r="C1911" s="64">
        <f>_xlfn.XLOOKUP(I1911,'Volume Holds'!$U$8:$U$223,'Volume Holds'!$H$8:$H$223)</f>
        <v>0</v>
      </c>
      <c r="D1911" s="64" t="s">
        <v>802</v>
      </c>
      <c r="E1911" s="64">
        <f t="shared" si="38"/>
        <v>0</v>
      </c>
      <c r="F1911" s="159">
        <v>10129</v>
      </c>
      <c r="I1911" s="64" t="s">
        <v>768</v>
      </c>
      <c r="L1911"/>
    </row>
    <row r="1912" spans="1:12">
      <c r="A1912" s="64" t="s">
        <v>1318</v>
      </c>
      <c r="B1912" s="64">
        <f>_xlfn.XLOOKUP(D1912,'Volume Holds'!$U$8:$U$223,'Volume Holds'!$H$8:$H$223)</f>
        <v>0</v>
      </c>
      <c r="C1912" s="64">
        <f>_xlfn.XLOOKUP(I1912,'Volume Holds'!$U$8:$U$223,'Volume Holds'!$H$8:$H$223)</f>
        <v>0</v>
      </c>
      <c r="D1912" s="64" t="s">
        <v>803</v>
      </c>
      <c r="E1912" s="64">
        <f t="shared" si="38"/>
        <v>0</v>
      </c>
      <c r="F1912" s="159">
        <v>10129</v>
      </c>
      <c r="I1912" s="64" t="s">
        <v>768</v>
      </c>
      <c r="L1912"/>
    </row>
    <row r="1913" spans="1:12">
      <c r="A1913" s="64" t="s">
        <v>1318</v>
      </c>
      <c r="B1913" s="64">
        <f>_xlfn.XLOOKUP(D1913,'Volume Holds'!$U$8:$U$223,'Volume Holds'!$H$8:$H$223)</f>
        <v>0</v>
      </c>
      <c r="C1913" s="64">
        <f>_xlfn.XLOOKUP(I1913,'Volume Holds'!$U$8:$U$223,'Volume Holds'!$H$8:$H$223)</f>
        <v>0</v>
      </c>
      <c r="D1913" s="64" t="s">
        <v>804</v>
      </c>
      <c r="E1913" s="64">
        <f t="shared" si="38"/>
        <v>0</v>
      </c>
      <c r="F1913" s="159">
        <v>10129</v>
      </c>
      <c r="I1913" s="64" t="s">
        <v>768</v>
      </c>
      <c r="L1913"/>
    </row>
    <row r="1914" spans="1:12">
      <c r="A1914" s="64" t="s">
        <v>1318</v>
      </c>
      <c r="B1914" s="64">
        <f>_xlfn.XLOOKUP(D1914,'Volume Holds'!$U$8:$U$223,'Volume Holds'!$H$8:$H$223)</f>
        <v>0</v>
      </c>
      <c r="C1914" s="64">
        <f>_xlfn.XLOOKUP(I1914,'Volume Holds'!$U$8:$U$223,'Volume Holds'!$H$8:$H$223)</f>
        <v>0</v>
      </c>
      <c r="D1914" s="64" t="s">
        <v>805</v>
      </c>
      <c r="E1914" s="64">
        <f t="shared" si="38"/>
        <v>0</v>
      </c>
      <c r="F1914" s="159">
        <v>10129</v>
      </c>
      <c r="I1914" s="64" t="s">
        <v>768</v>
      </c>
      <c r="L1914"/>
    </row>
    <row r="1915" spans="1:12">
      <c r="A1915" s="64" t="s">
        <v>1318</v>
      </c>
      <c r="B1915" s="64">
        <f>_xlfn.XLOOKUP(D1915,'Volume Holds'!$U$8:$U$223,'Volume Holds'!$H$8:$H$223)</f>
        <v>0</v>
      </c>
      <c r="C1915" s="64">
        <f>_xlfn.XLOOKUP(I1915,'Volume Holds'!$U$8:$U$223,'Volume Holds'!$H$8:$H$223)</f>
        <v>0</v>
      </c>
      <c r="D1915" s="64" t="s">
        <v>806</v>
      </c>
      <c r="E1915" s="64">
        <f t="shared" si="38"/>
        <v>0</v>
      </c>
      <c r="F1915" s="159">
        <v>10129</v>
      </c>
      <c r="I1915" s="64" t="s">
        <v>768</v>
      </c>
      <c r="L1915"/>
    </row>
    <row r="1916" spans="1:12">
      <c r="A1916" s="64" t="s">
        <v>1318</v>
      </c>
      <c r="B1916" s="64">
        <f>_xlfn.XLOOKUP(D1916,'Volume Holds'!$U$8:$U$223,'Volume Holds'!$H$8:$H$223)</f>
        <v>0</v>
      </c>
      <c r="C1916" s="64">
        <f>_xlfn.XLOOKUP(I1916,'Volume Holds'!$U$8:$U$223,'Volume Holds'!$H$8:$H$223)</f>
        <v>0</v>
      </c>
      <c r="D1916" s="64" t="s">
        <v>807</v>
      </c>
      <c r="E1916" s="64">
        <f t="shared" si="38"/>
        <v>0</v>
      </c>
      <c r="F1916" s="159">
        <v>10129</v>
      </c>
      <c r="I1916" s="64" t="s">
        <v>769</v>
      </c>
      <c r="L1916"/>
    </row>
    <row r="1917" spans="1:12">
      <c r="A1917" s="64" t="s">
        <v>1318</v>
      </c>
      <c r="B1917" s="64">
        <f>_xlfn.XLOOKUP(D1917,'Volume Holds'!$U$8:$U$223,'Volume Holds'!$H$8:$H$223)</f>
        <v>0</v>
      </c>
      <c r="C1917" s="64">
        <f>_xlfn.XLOOKUP(I1917,'Volume Holds'!$U$8:$U$223,'Volume Holds'!$H$8:$H$223)</f>
        <v>0</v>
      </c>
      <c r="D1917" s="64" t="s">
        <v>808</v>
      </c>
      <c r="E1917" s="64">
        <f t="shared" si="38"/>
        <v>0</v>
      </c>
      <c r="F1917" s="159">
        <v>10129</v>
      </c>
      <c r="I1917" s="64" t="s">
        <v>769</v>
      </c>
      <c r="L1917"/>
    </row>
    <row r="1918" spans="1:12">
      <c r="A1918" s="64" t="s">
        <v>1318</v>
      </c>
      <c r="B1918" s="64">
        <f>_xlfn.XLOOKUP(D1918,'Volume Holds'!$U$8:$U$223,'Volume Holds'!$H$8:$H$223)</f>
        <v>0</v>
      </c>
      <c r="C1918" s="64">
        <f>_xlfn.XLOOKUP(I1918,'Volume Holds'!$U$8:$U$223,'Volume Holds'!$H$8:$H$223)</f>
        <v>0</v>
      </c>
      <c r="D1918" s="64" t="s">
        <v>809</v>
      </c>
      <c r="E1918" s="64">
        <f t="shared" si="38"/>
        <v>0</v>
      </c>
      <c r="F1918" s="159">
        <v>10129</v>
      </c>
      <c r="I1918" s="64" t="s">
        <v>769</v>
      </c>
      <c r="L1918"/>
    </row>
    <row r="1919" spans="1:12">
      <c r="A1919" s="64" t="s">
        <v>1318</v>
      </c>
      <c r="B1919" s="64">
        <f>_xlfn.XLOOKUP(D1919,'Volume Holds'!$U$8:$U$223,'Volume Holds'!$H$8:$H$223)</f>
        <v>0</v>
      </c>
      <c r="C1919" s="64">
        <f>_xlfn.XLOOKUP(I1919,'Volume Holds'!$U$8:$U$223,'Volume Holds'!$H$8:$H$223)</f>
        <v>0</v>
      </c>
      <c r="D1919" s="64" t="s">
        <v>810</v>
      </c>
      <c r="E1919" s="64">
        <f t="shared" si="38"/>
        <v>0</v>
      </c>
      <c r="F1919" s="159">
        <v>10129</v>
      </c>
      <c r="I1919" s="64" t="s">
        <v>769</v>
      </c>
      <c r="L1919"/>
    </row>
    <row r="1920" spans="1:12">
      <c r="A1920" s="64" t="s">
        <v>1318</v>
      </c>
      <c r="B1920" s="64">
        <f>_xlfn.XLOOKUP(D1920,'Volume Holds'!$U$8:$U$223,'Volume Holds'!$H$8:$H$223)</f>
        <v>0</v>
      </c>
      <c r="C1920" s="64">
        <f>_xlfn.XLOOKUP(I1920,'Volume Holds'!$U$8:$U$223,'Volume Holds'!$H$8:$H$223)</f>
        <v>0</v>
      </c>
      <c r="D1920" s="64" t="s">
        <v>811</v>
      </c>
      <c r="E1920" s="64">
        <f t="shared" si="38"/>
        <v>0</v>
      </c>
      <c r="F1920" s="159">
        <v>10129</v>
      </c>
      <c r="I1920" s="64" t="s">
        <v>769</v>
      </c>
      <c r="L1920"/>
    </row>
    <row r="1921" spans="1:12">
      <c r="A1921" s="64" t="s">
        <v>1318</v>
      </c>
      <c r="B1921" s="64">
        <f>_xlfn.XLOOKUP(D1921,'Volume Holds'!$U$8:$U$223,'Volume Holds'!$H$8:$H$223)</f>
        <v>0</v>
      </c>
      <c r="C1921" s="64">
        <f>_xlfn.XLOOKUP(I1921,'Volume Holds'!$U$8:$U$223,'Volume Holds'!$H$8:$H$223)</f>
        <v>0</v>
      </c>
      <c r="D1921" s="64" t="s">
        <v>812</v>
      </c>
      <c r="E1921" s="64">
        <f t="shared" si="38"/>
        <v>0</v>
      </c>
      <c r="F1921" s="159">
        <v>10129</v>
      </c>
      <c r="I1921" s="64" t="s">
        <v>769</v>
      </c>
      <c r="L1921"/>
    </row>
    <row r="1922" spans="1:12">
      <c r="A1922" s="64" t="s">
        <v>1318</v>
      </c>
      <c r="B1922" s="64">
        <f>_xlfn.XLOOKUP(D1922,'Volume Holds'!$U$8:$U$223,'Volume Holds'!$H$8:$H$223)</f>
        <v>0</v>
      </c>
      <c r="C1922" s="64">
        <f>_xlfn.XLOOKUP(I1922,'Volume Holds'!$U$8:$U$223,'Volume Holds'!$H$8:$H$223)</f>
        <v>0</v>
      </c>
      <c r="D1922" s="64" t="s">
        <v>813</v>
      </c>
      <c r="E1922" s="64">
        <f t="shared" si="38"/>
        <v>0</v>
      </c>
      <c r="F1922" s="159">
        <v>10129</v>
      </c>
      <c r="I1922" s="64" t="s">
        <v>770</v>
      </c>
      <c r="L1922"/>
    </row>
    <row r="1923" spans="1:12">
      <c r="A1923" s="64" t="s">
        <v>1318</v>
      </c>
      <c r="B1923" s="64">
        <f>_xlfn.XLOOKUP(D1923,'Volume Holds'!$U$8:$U$223,'Volume Holds'!$H$8:$H$223)</f>
        <v>0</v>
      </c>
      <c r="C1923" s="64">
        <f>_xlfn.XLOOKUP(I1923,'Volume Holds'!$U$8:$U$223,'Volume Holds'!$H$8:$H$223)</f>
        <v>0</v>
      </c>
      <c r="D1923" s="64" t="s">
        <v>814</v>
      </c>
      <c r="E1923" s="64">
        <f t="shared" si="38"/>
        <v>0</v>
      </c>
      <c r="F1923" s="159">
        <v>10129</v>
      </c>
      <c r="I1923" s="64" t="s">
        <v>770</v>
      </c>
      <c r="L1923"/>
    </row>
    <row r="1924" spans="1:12">
      <c r="A1924" s="64" t="s">
        <v>1318</v>
      </c>
      <c r="B1924" s="64">
        <f>_xlfn.XLOOKUP(D1924,'Volume Holds'!$U$8:$U$223,'Volume Holds'!$H$8:$H$223)</f>
        <v>0</v>
      </c>
      <c r="C1924" s="64">
        <f>_xlfn.XLOOKUP(I1924,'Volume Holds'!$U$8:$U$223,'Volume Holds'!$H$8:$H$223)</f>
        <v>0</v>
      </c>
      <c r="D1924" s="64" t="s">
        <v>815</v>
      </c>
      <c r="E1924" s="64">
        <f t="shared" si="38"/>
        <v>0</v>
      </c>
      <c r="F1924" s="159">
        <v>10129</v>
      </c>
      <c r="I1924" s="64" t="s">
        <v>770</v>
      </c>
      <c r="L1924"/>
    </row>
    <row r="1925" spans="1:12">
      <c r="A1925" s="64" t="s">
        <v>1318</v>
      </c>
      <c r="B1925" s="64">
        <f>_xlfn.XLOOKUP(D1925,'Volume Holds'!$U$8:$U$223,'Volume Holds'!$H$8:$H$223)</f>
        <v>0</v>
      </c>
      <c r="C1925" s="64">
        <f>_xlfn.XLOOKUP(I1925,'Volume Holds'!$U$8:$U$223,'Volume Holds'!$H$8:$H$223)</f>
        <v>0</v>
      </c>
      <c r="D1925" s="64" t="s">
        <v>816</v>
      </c>
      <c r="E1925" s="64">
        <f t="shared" si="38"/>
        <v>0</v>
      </c>
      <c r="F1925" s="159">
        <v>10129</v>
      </c>
      <c r="I1925" s="64" t="s">
        <v>770</v>
      </c>
      <c r="L1925"/>
    </row>
    <row r="1926" spans="1:12">
      <c r="A1926" s="64" t="s">
        <v>1318</v>
      </c>
      <c r="B1926" s="64">
        <f>_xlfn.XLOOKUP(D1926,'Volume Holds'!$U$8:$U$223,'Volume Holds'!$H$8:$H$223)</f>
        <v>0</v>
      </c>
      <c r="C1926" s="64">
        <f>_xlfn.XLOOKUP(I1926,'Volume Holds'!$U$8:$U$223,'Volume Holds'!$H$8:$H$223)</f>
        <v>0</v>
      </c>
      <c r="D1926" s="64" t="s">
        <v>817</v>
      </c>
      <c r="E1926" s="64">
        <f t="shared" si="38"/>
        <v>0</v>
      </c>
      <c r="F1926" s="159">
        <v>10129</v>
      </c>
      <c r="I1926" s="64" t="s">
        <v>770</v>
      </c>
      <c r="L1926"/>
    </row>
    <row r="1927" spans="1:12">
      <c r="A1927" s="64" t="s">
        <v>1318</v>
      </c>
      <c r="B1927" s="64">
        <f>_xlfn.XLOOKUP(D1927,'Volume Holds'!$U$8:$U$223,'Volume Holds'!$H$8:$H$223)</f>
        <v>0</v>
      </c>
      <c r="C1927" s="64">
        <f>_xlfn.XLOOKUP(I1927,'Volume Holds'!$U$8:$U$223,'Volume Holds'!$H$8:$H$223)</f>
        <v>0</v>
      </c>
      <c r="D1927" s="64" t="s">
        <v>818</v>
      </c>
      <c r="E1927" s="64">
        <f t="shared" si="38"/>
        <v>0</v>
      </c>
      <c r="F1927" s="159">
        <v>10129</v>
      </c>
      <c r="I1927" s="64" t="s">
        <v>770</v>
      </c>
      <c r="L1927"/>
    </row>
    <row r="1928" spans="1:12">
      <c r="A1928" s="64" t="s">
        <v>1318</v>
      </c>
      <c r="B1928" s="64">
        <f>_xlfn.XLOOKUP(D1928,'Volume Holds'!$U$8:$U$223,'Volume Holds'!$H$8:$H$223)</f>
        <v>0</v>
      </c>
      <c r="C1928" s="64">
        <f>_xlfn.XLOOKUP(I1928,'Volume Holds'!$U$8:$U$223,'Volume Holds'!$H$8:$H$223)</f>
        <v>0</v>
      </c>
      <c r="D1928" s="64" t="s">
        <v>819</v>
      </c>
      <c r="E1928" s="64">
        <f t="shared" si="38"/>
        <v>0</v>
      </c>
      <c r="F1928" s="159">
        <v>10129</v>
      </c>
      <c r="I1928" s="64" t="s">
        <v>771</v>
      </c>
      <c r="L1928"/>
    </row>
    <row r="1929" spans="1:12">
      <c r="A1929" s="64" t="s">
        <v>1318</v>
      </c>
      <c r="B1929" s="64">
        <f>_xlfn.XLOOKUP(D1929,'Volume Holds'!$U$8:$U$223,'Volume Holds'!$H$8:$H$223)</f>
        <v>0</v>
      </c>
      <c r="C1929" s="64">
        <f>_xlfn.XLOOKUP(I1929,'Volume Holds'!$U$8:$U$223,'Volume Holds'!$H$8:$H$223)</f>
        <v>0</v>
      </c>
      <c r="D1929" s="64" t="s">
        <v>820</v>
      </c>
      <c r="E1929" s="64">
        <f t="shared" si="38"/>
        <v>0</v>
      </c>
      <c r="F1929" s="159">
        <v>10129</v>
      </c>
      <c r="I1929" s="64" t="s">
        <v>771</v>
      </c>
      <c r="L1929"/>
    </row>
    <row r="1930" spans="1:12">
      <c r="A1930" s="64" t="s">
        <v>1318</v>
      </c>
      <c r="B1930" s="64">
        <f>_xlfn.XLOOKUP(D1930,'Volume Holds'!$U$8:$U$223,'Volume Holds'!$H$8:$H$223)</f>
        <v>0</v>
      </c>
      <c r="C1930" s="64">
        <f>_xlfn.XLOOKUP(I1930,'Volume Holds'!$U$8:$U$223,'Volume Holds'!$H$8:$H$223)</f>
        <v>0</v>
      </c>
      <c r="D1930" s="64" t="s">
        <v>821</v>
      </c>
      <c r="E1930" s="64">
        <f t="shared" si="38"/>
        <v>0</v>
      </c>
      <c r="F1930" s="159">
        <v>10129</v>
      </c>
      <c r="I1930" s="64" t="s">
        <v>771</v>
      </c>
      <c r="L1930"/>
    </row>
    <row r="1931" spans="1:12">
      <c r="A1931" s="64" t="s">
        <v>1318</v>
      </c>
      <c r="B1931" s="64">
        <f>_xlfn.XLOOKUP(D1931,'Volume Holds'!$U$8:$U$223,'Volume Holds'!$H$8:$H$223)</f>
        <v>0</v>
      </c>
      <c r="C1931" s="64">
        <f>_xlfn.XLOOKUP(I1931,'Volume Holds'!$U$8:$U$223,'Volume Holds'!$H$8:$H$223)</f>
        <v>0</v>
      </c>
      <c r="D1931" s="64" t="s">
        <v>822</v>
      </c>
      <c r="E1931" s="64">
        <f t="shared" si="38"/>
        <v>0</v>
      </c>
      <c r="F1931" s="159">
        <v>10129</v>
      </c>
      <c r="I1931" s="64" t="s">
        <v>771</v>
      </c>
      <c r="L1931"/>
    </row>
    <row r="1932" spans="1:12">
      <c r="A1932" s="64" t="s">
        <v>1318</v>
      </c>
      <c r="B1932" s="64">
        <f>_xlfn.XLOOKUP(D1932,'Volume Holds'!$U$8:$U$223,'Volume Holds'!$H$8:$H$223)</f>
        <v>0</v>
      </c>
      <c r="C1932" s="64">
        <f>_xlfn.XLOOKUP(I1932,'Volume Holds'!$U$8:$U$223,'Volume Holds'!$H$8:$H$223)</f>
        <v>0</v>
      </c>
      <c r="D1932" s="64" t="s">
        <v>823</v>
      </c>
      <c r="E1932" s="64">
        <f t="shared" si="38"/>
        <v>0</v>
      </c>
      <c r="F1932" s="159">
        <v>10129</v>
      </c>
      <c r="I1932" s="64" t="s">
        <v>771</v>
      </c>
      <c r="L1932"/>
    </row>
    <row r="1933" spans="1:12">
      <c r="A1933" s="64" t="s">
        <v>1318</v>
      </c>
      <c r="B1933" s="64">
        <f>_xlfn.XLOOKUP(D1933,'Volume Holds'!$U$8:$U$223,'Volume Holds'!$H$8:$H$223)</f>
        <v>0</v>
      </c>
      <c r="C1933" s="64">
        <f>_xlfn.XLOOKUP(I1933,'Volume Holds'!$U$8:$U$223,'Volume Holds'!$H$8:$H$223)</f>
        <v>0</v>
      </c>
      <c r="D1933" s="64" t="s">
        <v>824</v>
      </c>
      <c r="E1933" s="64">
        <f t="shared" si="38"/>
        <v>0</v>
      </c>
      <c r="F1933" s="159">
        <v>10129</v>
      </c>
      <c r="I1933" s="64" t="s">
        <v>771</v>
      </c>
      <c r="L1933"/>
    </row>
    <row r="1934" spans="1:12">
      <c r="A1934" s="64" t="s">
        <v>1318</v>
      </c>
      <c r="B1934" s="64">
        <f>_xlfn.XLOOKUP(D1934,'Volume Holds'!$U$8:$U$223,'Volume Holds'!$H$8:$H$223)</f>
        <v>0</v>
      </c>
      <c r="C1934" s="64">
        <f>_xlfn.XLOOKUP(I1934,'Volume Holds'!$U$8:$U$223,'Volume Holds'!$H$8:$H$223)</f>
        <v>0</v>
      </c>
      <c r="D1934" s="64" t="s">
        <v>825</v>
      </c>
      <c r="E1934" s="64">
        <f t="shared" si="38"/>
        <v>0</v>
      </c>
      <c r="F1934" s="159">
        <v>10129</v>
      </c>
      <c r="I1934" s="64" t="s">
        <v>772</v>
      </c>
      <c r="L1934"/>
    </row>
    <row r="1935" spans="1:12">
      <c r="A1935" s="64" t="s">
        <v>1318</v>
      </c>
      <c r="B1935" s="64">
        <f>_xlfn.XLOOKUP(D1935,'Volume Holds'!$U$8:$U$223,'Volume Holds'!$H$8:$H$223)</f>
        <v>0</v>
      </c>
      <c r="C1935" s="64">
        <f>_xlfn.XLOOKUP(I1935,'Volume Holds'!$U$8:$U$223,'Volume Holds'!$H$8:$H$223)</f>
        <v>0</v>
      </c>
      <c r="D1935" s="64" t="s">
        <v>826</v>
      </c>
      <c r="E1935" s="64">
        <f t="shared" si="38"/>
        <v>0</v>
      </c>
      <c r="F1935" s="159">
        <v>10129</v>
      </c>
      <c r="I1935" s="64" t="s">
        <v>772</v>
      </c>
      <c r="L1935"/>
    </row>
    <row r="1936" spans="1:12">
      <c r="A1936" s="64" t="s">
        <v>1318</v>
      </c>
      <c r="B1936" s="64">
        <f>_xlfn.XLOOKUP(D1936,'Volume Holds'!$U$8:$U$223,'Volume Holds'!$H$8:$H$223)</f>
        <v>0</v>
      </c>
      <c r="C1936" s="64">
        <f>_xlfn.XLOOKUP(I1936,'Volume Holds'!$U$8:$U$223,'Volume Holds'!$H$8:$H$223)</f>
        <v>0</v>
      </c>
      <c r="D1936" s="64" t="s">
        <v>827</v>
      </c>
      <c r="E1936" s="64">
        <f t="shared" si="38"/>
        <v>0</v>
      </c>
      <c r="F1936" s="159">
        <v>10129</v>
      </c>
      <c r="I1936" s="64" t="s">
        <v>772</v>
      </c>
      <c r="L1936"/>
    </row>
    <row r="1937" spans="1:12">
      <c r="A1937" s="64" t="s">
        <v>1318</v>
      </c>
      <c r="B1937" s="64">
        <f>_xlfn.XLOOKUP(D1937,'Volume Holds'!$U$8:$U$223,'Volume Holds'!$H$8:$H$223)</f>
        <v>0</v>
      </c>
      <c r="C1937" s="64">
        <f>_xlfn.XLOOKUP(I1937,'Volume Holds'!$U$8:$U$223,'Volume Holds'!$H$8:$H$223)</f>
        <v>0</v>
      </c>
      <c r="D1937" s="64" t="s">
        <v>828</v>
      </c>
      <c r="E1937" s="64">
        <f t="shared" si="38"/>
        <v>0</v>
      </c>
      <c r="F1937" s="159">
        <v>10129</v>
      </c>
      <c r="I1937" s="64" t="s">
        <v>772</v>
      </c>
      <c r="L1937"/>
    </row>
    <row r="1938" spans="1:12">
      <c r="A1938" s="64" t="s">
        <v>1318</v>
      </c>
      <c r="B1938" s="64">
        <f>_xlfn.XLOOKUP(D1938,'Volume Holds'!$U$8:$U$223,'Volume Holds'!$H$8:$H$223)</f>
        <v>0</v>
      </c>
      <c r="C1938" s="64">
        <f>_xlfn.XLOOKUP(I1938,'Volume Holds'!$U$8:$U$223,'Volume Holds'!$H$8:$H$223)</f>
        <v>0</v>
      </c>
      <c r="D1938" s="64" t="s">
        <v>829</v>
      </c>
      <c r="E1938" s="64">
        <f t="shared" si="38"/>
        <v>0</v>
      </c>
      <c r="F1938" s="159">
        <v>10129</v>
      </c>
      <c r="I1938" s="64" t="s">
        <v>772</v>
      </c>
      <c r="L1938"/>
    </row>
    <row r="1939" spans="1:12">
      <c r="A1939" s="64" t="s">
        <v>1318</v>
      </c>
      <c r="B1939" s="64">
        <f>_xlfn.XLOOKUP(D1939,'Volume Holds'!$U$8:$U$223,'Volume Holds'!$H$8:$H$223)</f>
        <v>0</v>
      </c>
      <c r="C1939" s="64">
        <f>_xlfn.XLOOKUP(I1939,'Volume Holds'!$U$8:$U$223,'Volume Holds'!$H$8:$H$223)</f>
        <v>0</v>
      </c>
      <c r="D1939" s="64" t="s">
        <v>830</v>
      </c>
      <c r="E1939" s="64">
        <f t="shared" si="38"/>
        <v>0</v>
      </c>
      <c r="F1939" s="159">
        <v>10129</v>
      </c>
      <c r="I1939" s="64" t="s">
        <v>772</v>
      </c>
      <c r="L1939"/>
    </row>
    <row r="1940" spans="1:12">
      <c r="A1940" s="64" t="s">
        <v>1318</v>
      </c>
      <c r="B1940" s="64">
        <f>_xlfn.XLOOKUP(D1940,'Volume Holds'!$U$8:$U$223,'Volume Holds'!$H$8:$H$223)</f>
        <v>0</v>
      </c>
      <c r="C1940" s="64">
        <f>_xlfn.XLOOKUP(I1940,'Volume Holds'!$U$8:$U$223,'Volume Holds'!$H$8:$H$223)</f>
        <v>0</v>
      </c>
      <c r="D1940" s="64" t="s">
        <v>831</v>
      </c>
      <c r="E1940" s="64">
        <f t="shared" si="38"/>
        <v>0</v>
      </c>
      <c r="F1940" s="159">
        <v>10129</v>
      </c>
      <c r="I1940" s="64" t="s">
        <v>773</v>
      </c>
      <c r="L1940"/>
    </row>
    <row r="1941" spans="1:12">
      <c r="A1941" s="64" t="s">
        <v>1318</v>
      </c>
      <c r="B1941" s="64">
        <f>_xlfn.XLOOKUP(D1941,'Volume Holds'!$U$8:$U$223,'Volume Holds'!$H$8:$H$223)</f>
        <v>0</v>
      </c>
      <c r="C1941" s="64">
        <f>_xlfn.XLOOKUP(I1941,'Volume Holds'!$U$8:$U$223,'Volume Holds'!$H$8:$H$223)</f>
        <v>0</v>
      </c>
      <c r="D1941" s="64" t="s">
        <v>832</v>
      </c>
      <c r="E1941" s="64">
        <f t="shared" si="38"/>
        <v>0</v>
      </c>
      <c r="F1941" s="159">
        <v>10129</v>
      </c>
      <c r="I1941" s="64" t="s">
        <v>773</v>
      </c>
      <c r="L1941"/>
    </row>
    <row r="1942" spans="1:12">
      <c r="A1942" s="64" t="s">
        <v>1318</v>
      </c>
      <c r="B1942" s="64">
        <f>_xlfn.XLOOKUP(D1942,'Volume Holds'!$U$8:$U$223,'Volume Holds'!$H$8:$H$223)</f>
        <v>0</v>
      </c>
      <c r="C1942" s="64">
        <f>_xlfn.XLOOKUP(I1942,'Volume Holds'!$U$8:$U$223,'Volume Holds'!$H$8:$H$223)</f>
        <v>0</v>
      </c>
      <c r="D1942" s="64" t="s">
        <v>833</v>
      </c>
      <c r="E1942" s="64">
        <f t="shared" si="38"/>
        <v>0</v>
      </c>
      <c r="F1942" s="159">
        <v>10129</v>
      </c>
      <c r="I1942" s="64" t="s">
        <v>773</v>
      </c>
      <c r="L1942"/>
    </row>
    <row r="1943" spans="1:12">
      <c r="A1943" s="64" t="s">
        <v>1318</v>
      </c>
      <c r="B1943" s="64">
        <f>_xlfn.XLOOKUP(D1943,'Volume Holds'!$U$8:$U$223,'Volume Holds'!$H$8:$H$223)</f>
        <v>0</v>
      </c>
      <c r="C1943" s="64">
        <f>_xlfn.XLOOKUP(I1943,'Volume Holds'!$U$8:$U$223,'Volume Holds'!$H$8:$H$223)</f>
        <v>0</v>
      </c>
      <c r="D1943" s="64" t="s">
        <v>834</v>
      </c>
      <c r="E1943" s="64">
        <f t="shared" si="38"/>
        <v>0</v>
      </c>
      <c r="F1943" s="159">
        <v>10129</v>
      </c>
      <c r="I1943" s="64" t="s">
        <v>773</v>
      </c>
      <c r="L1943"/>
    </row>
    <row r="1944" spans="1:12">
      <c r="A1944" s="64" t="s">
        <v>1318</v>
      </c>
      <c r="B1944" s="64">
        <f>_xlfn.XLOOKUP(D1944,'Volume Holds'!$U$8:$U$223,'Volume Holds'!$H$8:$H$223)</f>
        <v>0</v>
      </c>
      <c r="C1944" s="64">
        <f>_xlfn.XLOOKUP(I1944,'Volume Holds'!$U$8:$U$223,'Volume Holds'!$H$8:$H$223)</f>
        <v>0</v>
      </c>
      <c r="D1944" s="64" t="s">
        <v>835</v>
      </c>
      <c r="E1944" s="64">
        <f t="shared" si="38"/>
        <v>0</v>
      </c>
      <c r="F1944" s="159">
        <v>10129</v>
      </c>
      <c r="I1944" s="64" t="s">
        <v>773</v>
      </c>
      <c r="L1944"/>
    </row>
    <row r="1945" spans="1:12">
      <c r="A1945" s="64" t="s">
        <v>1318</v>
      </c>
      <c r="B1945" s="64">
        <f>_xlfn.XLOOKUP(D1945,'Volume Holds'!$U$8:$U$223,'Volume Holds'!$H$8:$H$223)</f>
        <v>0</v>
      </c>
      <c r="C1945" s="64">
        <f>_xlfn.XLOOKUP(I1945,'Volume Holds'!$U$8:$U$223,'Volume Holds'!$H$8:$H$223)</f>
        <v>0</v>
      </c>
      <c r="D1945" s="64" t="s">
        <v>836</v>
      </c>
      <c r="E1945" s="64">
        <f t="shared" si="38"/>
        <v>0</v>
      </c>
      <c r="F1945" s="159">
        <v>10129</v>
      </c>
      <c r="I1945" s="64" t="s">
        <v>773</v>
      </c>
      <c r="L1945"/>
    </row>
    <row r="1946" spans="1:12">
      <c r="A1946" s="64" t="s">
        <v>1318</v>
      </c>
      <c r="B1946" s="64">
        <f>_xlfn.XLOOKUP(D1946,'Volume Holds'!$U$8:$U$223,'Volume Holds'!$H$8:$H$223)</f>
        <v>0</v>
      </c>
      <c r="C1946" s="64">
        <f>_xlfn.XLOOKUP(I1946,'Volume Holds'!$U$8:$U$223,'Volume Holds'!$H$8:$H$223)</f>
        <v>0</v>
      </c>
      <c r="D1946" s="64" t="s">
        <v>837</v>
      </c>
      <c r="E1946" s="64">
        <f t="shared" si="38"/>
        <v>0</v>
      </c>
      <c r="F1946" s="159">
        <v>10129</v>
      </c>
      <c r="I1946" s="64" t="s">
        <v>774</v>
      </c>
      <c r="L1946"/>
    </row>
    <row r="1947" spans="1:12">
      <c r="A1947" s="64" t="s">
        <v>1318</v>
      </c>
      <c r="B1947" s="64">
        <f>_xlfn.XLOOKUP(D1947,'Volume Holds'!$U$8:$U$223,'Volume Holds'!$H$8:$H$223)</f>
        <v>0</v>
      </c>
      <c r="C1947" s="64">
        <f>_xlfn.XLOOKUP(I1947,'Volume Holds'!$U$8:$U$223,'Volume Holds'!$H$8:$H$223)</f>
        <v>0</v>
      </c>
      <c r="D1947" s="64" t="s">
        <v>838</v>
      </c>
      <c r="E1947" s="64">
        <f t="shared" si="38"/>
        <v>0</v>
      </c>
      <c r="F1947" s="159">
        <v>10129</v>
      </c>
      <c r="I1947" s="64" t="s">
        <v>774</v>
      </c>
      <c r="L1947"/>
    </row>
    <row r="1948" spans="1:12">
      <c r="A1948" s="64" t="s">
        <v>1318</v>
      </c>
      <c r="B1948" s="64">
        <f>_xlfn.XLOOKUP(D1948,'Volume Holds'!$U$8:$U$223,'Volume Holds'!$H$8:$H$223)</f>
        <v>0</v>
      </c>
      <c r="C1948" s="64">
        <f>_xlfn.XLOOKUP(I1948,'Volume Holds'!$U$8:$U$223,'Volume Holds'!$H$8:$H$223)</f>
        <v>0</v>
      </c>
      <c r="D1948" s="64" t="s">
        <v>839</v>
      </c>
      <c r="E1948" s="64">
        <f t="shared" si="38"/>
        <v>0</v>
      </c>
      <c r="F1948" s="159">
        <v>10129</v>
      </c>
      <c r="I1948" s="64" t="s">
        <v>774</v>
      </c>
      <c r="L1948"/>
    </row>
    <row r="1949" spans="1:12">
      <c r="A1949" s="64" t="s">
        <v>1318</v>
      </c>
      <c r="B1949" s="64">
        <f>_xlfn.XLOOKUP(D1949,'Volume Holds'!$U$8:$U$223,'Volume Holds'!$H$8:$H$223)</f>
        <v>0</v>
      </c>
      <c r="C1949" s="64">
        <f>_xlfn.XLOOKUP(I1949,'Volume Holds'!$U$8:$U$223,'Volume Holds'!$H$8:$H$223)</f>
        <v>0</v>
      </c>
      <c r="D1949" s="64" t="s">
        <v>840</v>
      </c>
      <c r="E1949" s="64">
        <f t="shared" si="38"/>
        <v>0</v>
      </c>
      <c r="F1949" s="159">
        <v>10129</v>
      </c>
      <c r="I1949" s="64" t="s">
        <v>774</v>
      </c>
      <c r="L1949"/>
    </row>
    <row r="1950" spans="1:12">
      <c r="A1950" s="64" t="s">
        <v>1318</v>
      </c>
      <c r="B1950" s="64">
        <f>_xlfn.XLOOKUP(D1950,'Volume Holds'!$U$8:$U$223,'Volume Holds'!$H$8:$H$223)</f>
        <v>0</v>
      </c>
      <c r="C1950" s="64">
        <f>_xlfn.XLOOKUP(I1950,'Volume Holds'!$U$8:$U$223,'Volume Holds'!$H$8:$H$223)</f>
        <v>0</v>
      </c>
      <c r="D1950" s="64" t="s">
        <v>841</v>
      </c>
      <c r="E1950" s="64">
        <f t="shared" ref="E1950:E1999" si="39">SUM(B1950:C1950)</f>
        <v>0</v>
      </c>
      <c r="F1950" s="159">
        <v>10129</v>
      </c>
      <c r="I1950" s="64" t="s">
        <v>774</v>
      </c>
      <c r="L1950"/>
    </row>
    <row r="1951" spans="1:12">
      <c r="A1951" s="64" t="s">
        <v>1318</v>
      </c>
      <c r="B1951" s="64">
        <f>_xlfn.XLOOKUP(D1951,'Volume Holds'!$U$8:$U$223,'Volume Holds'!$H$8:$H$223)</f>
        <v>0</v>
      </c>
      <c r="C1951" s="64">
        <f>_xlfn.XLOOKUP(I1951,'Volume Holds'!$U$8:$U$223,'Volume Holds'!$H$8:$H$223)</f>
        <v>0</v>
      </c>
      <c r="D1951" s="64" t="s">
        <v>842</v>
      </c>
      <c r="E1951" s="64">
        <f t="shared" si="39"/>
        <v>0</v>
      </c>
      <c r="F1951" s="159">
        <v>10129</v>
      </c>
      <c r="I1951" s="64" t="s">
        <v>774</v>
      </c>
      <c r="L1951"/>
    </row>
    <row r="1952" spans="1:12">
      <c r="A1952" s="64" t="s">
        <v>1318</v>
      </c>
      <c r="B1952" s="64">
        <f>_xlfn.XLOOKUP(D1952,'Volume Holds'!$U$8:$U$223,'Volume Holds'!$H$8:$H$223)</f>
        <v>0</v>
      </c>
      <c r="C1952" s="64">
        <f>_xlfn.XLOOKUP(I1952,'Volume Holds'!$U$8:$U$223,'Volume Holds'!$H$8:$H$223)</f>
        <v>0</v>
      </c>
      <c r="D1952" s="64" t="s">
        <v>878</v>
      </c>
      <c r="E1952" s="64">
        <f t="shared" si="39"/>
        <v>0</v>
      </c>
      <c r="F1952" s="159">
        <v>10088</v>
      </c>
      <c r="L1952"/>
    </row>
    <row r="1953" spans="1:12">
      <c r="A1953" s="64" t="s">
        <v>1318</v>
      </c>
      <c r="B1953" s="64">
        <f>_xlfn.XLOOKUP(D1953,'Volume Holds'!$U$8:$U$223,'Volume Holds'!$H$8:$H$223)</f>
        <v>0</v>
      </c>
      <c r="C1953" s="64">
        <f>_xlfn.XLOOKUP(I1953,'Volume Holds'!$U$8:$U$223,'Volume Holds'!$H$8:$H$223)</f>
        <v>0</v>
      </c>
      <c r="D1953" s="64" t="s">
        <v>880</v>
      </c>
      <c r="E1953" s="64">
        <f t="shared" si="39"/>
        <v>0</v>
      </c>
      <c r="F1953" s="159">
        <v>10088</v>
      </c>
      <c r="L1953"/>
    </row>
    <row r="1954" spans="1:12">
      <c r="A1954" s="64" t="s">
        <v>1318</v>
      </c>
      <c r="B1954" s="64">
        <f>_xlfn.XLOOKUP(D1954,'Volume Holds'!$U$8:$U$223,'Volume Holds'!$H$8:$H$223)</f>
        <v>0</v>
      </c>
      <c r="C1954" s="64">
        <f>_xlfn.XLOOKUP(I1954,'Volume Holds'!$U$8:$U$223,'Volume Holds'!$H$8:$H$223)</f>
        <v>0</v>
      </c>
      <c r="D1954" s="64" t="s">
        <v>882</v>
      </c>
      <c r="E1954" s="64">
        <f t="shared" si="39"/>
        <v>0</v>
      </c>
      <c r="F1954" s="159">
        <v>10088</v>
      </c>
      <c r="L1954"/>
    </row>
    <row r="1955" spans="1:12">
      <c r="A1955" s="64" t="s">
        <v>1318</v>
      </c>
      <c r="B1955" s="64">
        <f>_xlfn.XLOOKUP(D1955,'Volume Holds'!$U$8:$U$223,'Volume Holds'!$H$8:$H$223)</f>
        <v>0</v>
      </c>
      <c r="C1955" s="64">
        <f>_xlfn.XLOOKUP(I1955,'Volume Holds'!$U$8:$U$223,'Volume Holds'!$H$8:$H$223)</f>
        <v>0</v>
      </c>
      <c r="D1955" s="64" t="s">
        <v>884</v>
      </c>
      <c r="E1955" s="64">
        <f t="shared" si="39"/>
        <v>0</v>
      </c>
      <c r="F1955" s="159">
        <v>10088</v>
      </c>
      <c r="L1955"/>
    </row>
    <row r="1956" spans="1:12">
      <c r="A1956" s="64" t="s">
        <v>1318</v>
      </c>
      <c r="B1956" s="64">
        <f>_xlfn.XLOOKUP(D1956,'Volume Holds'!$U$8:$U$223,'Volume Holds'!$H$8:$H$223)</f>
        <v>0</v>
      </c>
      <c r="C1956" s="64">
        <f>_xlfn.XLOOKUP(I1956,'Volume Holds'!$U$8:$U$223,'Volume Holds'!$H$8:$H$223)</f>
        <v>0</v>
      </c>
      <c r="D1956" s="64" t="s">
        <v>886</v>
      </c>
      <c r="E1956" s="64">
        <f t="shared" si="39"/>
        <v>0</v>
      </c>
      <c r="F1956" s="159">
        <v>10088</v>
      </c>
      <c r="L1956"/>
    </row>
    <row r="1957" spans="1:12">
      <c r="A1957" s="64" t="s">
        <v>1318</v>
      </c>
      <c r="B1957" s="64">
        <f>_xlfn.XLOOKUP(D1957,'Volume Holds'!$U$8:$U$223,'Volume Holds'!$H$8:$H$223)</f>
        <v>0</v>
      </c>
      <c r="C1957" s="64">
        <f>_xlfn.XLOOKUP(I1957,'Volume Holds'!$U$8:$U$223,'Volume Holds'!$H$8:$H$223)</f>
        <v>0</v>
      </c>
      <c r="D1957" s="64" t="s">
        <v>890</v>
      </c>
      <c r="E1957" s="64">
        <f t="shared" si="39"/>
        <v>0</v>
      </c>
      <c r="F1957" s="159">
        <v>10129</v>
      </c>
      <c r="L1957"/>
    </row>
    <row r="1958" spans="1:12">
      <c r="A1958" s="64" t="s">
        <v>1318</v>
      </c>
      <c r="B1958" s="64">
        <f>_xlfn.XLOOKUP(D1958,'Volume Holds'!$U$8:$U$223,'Volume Holds'!$H$8:$H$223)</f>
        <v>0</v>
      </c>
      <c r="C1958" s="64">
        <f>_xlfn.XLOOKUP(I1958,'Volume Holds'!$U$8:$U$223,'Volume Holds'!$H$8:$H$223)</f>
        <v>0</v>
      </c>
      <c r="D1958" s="64" t="s">
        <v>892</v>
      </c>
      <c r="E1958" s="64">
        <f t="shared" si="39"/>
        <v>0</v>
      </c>
      <c r="F1958" s="159">
        <v>10129</v>
      </c>
      <c r="L1958"/>
    </row>
    <row r="1959" spans="1:12">
      <c r="A1959" s="64" t="s">
        <v>1318</v>
      </c>
      <c r="B1959" s="64">
        <f>_xlfn.XLOOKUP(D1959,'Volume Holds'!$U$8:$U$223,'Volume Holds'!$H$8:$H$223)</f>
        <v>0</v>
      </c>
      <c r="C1959" s="64">
        <f>_xlfn.XLOOKUP(I1959,'Volume Holds'!$U$8:$U$223,'Volume Holds'!$H$8:$H$223)</f>
        <v>0</v>
      </c>
      <c r="D1959" s="64" t="s">
        <v>894</v>
      </c>
      <c r="E1959" s="64">
        <f t="shared" si="39"/>
        <v>0</v>
      </c>
      <c r="F1959" s="159">
        <v>10129</v>
      </c>
      <c r="L1959"/>
    </row>
    <row r="1960" spans="1:12">
      <c r="A1960" s="64" t="s">
        <v>1318</v>
      </c>
      <c r="B1960" s="64">
        <f>_xlfn.XLOOKUP(D1960,'Volume Holds'!$U$8:$U$223,'Volume Holds'!$H$8:$H$223)</f>
        <v>0</v>
      </c>
      <c r="C1960" s="64">
        <f>_xlfn.XLOOKUP(I1960,'Volume Holds'!$U$8:$U$223,'Volume Holds'!$H$8:$H$223)</f>
        <v>0</v>
      </c>
      <c r="D1960" s="64" t="s">
        <v>896</v>
      </c>
      <c r="E1960" s="64">
        <f t="shared" si="39"/>
        <v>0</v>
      </c>
      <c r="F1960" s="159">
        <v>10129</v>
      </c>
      <c r="L1960"/>
    </row>
    <row r="1961" spans="1:12">
      <c r="A1961" s="64" t="s">
        <v>1318</v>
      </c>
      <c r="B1961" s="64">
        <f>_xlfn.XLOOKUP(D1961,'Volume Holds'!$U$8:$U$223,'Volume Holds'!$H$8:$H$223)</f>
        <v>0</v>
      </c>
      <c r="C1961" s="64">
        <f>_xlfn.XLOOKUP(I1961,'Volume Holds'!$U$8:$U$223,'Volume Holds'!$H$8:$H$223)</f>
        <v>0</v>
      </c>
      <c r="D1961" s="64" t="s">
        <v>898</v>
      </c>
      <c r="E1961" s="64">
        <f t="shared" si="39"/>
        <v>0</v>
      </c>
      <c r="F1961" s="159">
        <v>10129</v>
      </c>
      <c r="L1961"/>
    </row>
    <row r="1962" spans="1:12">
      <c r="A1962" s="161" t="s">
        <v>1318</v>
      </c>
      <c r="B1962" s="161">
        <f>_xlfn.XLOOKUP(D1962,'Volume Holds'!$U$8:$U$223,'Volume Holds'!$I$8:$I$223)</f>
        <v>0</v>
      </c>
      <c r="C1962" s="161">
        <f>_xlfn.XLOOKUP(I1962,'Volume Holds'!$U$8:$U$223,'Volume Holds'!$I$8:$I$223)</f>
        <v>0</v>
      </c>
      <c r="D1962" s="161" t="s">
        <v>585</v>
      </c>
      <c r="E1962" s="161">
        <f t="shared" si="39"/>
        <v>0</v>
      </c>
      <c r="F1962" s="162">
        <v>10089</v>
      </c>
      <c r="G1962" s="163"/>
      <c r="I1962" s="161" t="s">
        <v>557</v>
      </c>
      <c r="J1962" s="161" t="s">
        <v>1316</v>
      </c>
      <c r="L1962"/>
    </row>
    <row r="1963" spans="1:12">
      <c r="A1963" s="64" t="s">
        <v>1318</v>
      </c>
      <c r="B1963" s="64">
        <f>_xlfn.XLOOKUP(D1963,'Volume Holds'!$U$8:$U$223,'Volume Holds'!$I$8:$I$223)</f>
        <v>0</v>
      </c>
      <c r="C1963" s="64">
        <f>_xlfn.XLOOKUP(I1963,'Volume Holds'!$U$8:$U$223,'Volume Holds'!$I$8:$I$223)</f>
        <v>0</v>
      </c>
      <c r="D1963" s="64" t="s">
        <v>587</v>
      </c>
      <c r="E1963" s="64">
        <f t="shared" si="39"/>
        <v>0</v>
      </c>
      <c r="F1963" s="159">
        <v>10089</v>
      </c>
      <c r="I1963" s="64" t="s">
        <v>557</v>
      </c>
      <c r="L1963"/>
    </row>
    <row r="1964" spans="1:12">
      <c r="A1964" s="64" t="s">
        <v>1318</v>
      </c>
      <c r="B1964" s="64">
        <f>_xlfn.XLOOKUP(D1964,'Volume Holds'!$U$8:$U$223,'Volume Holds'!$I$8:$I$223)</f>
        <v>0</v>
      </c>
      <c r="C1964" s="64">
        <f>_xlfn.XLOOKUP(I1964,'Volume Holds'!$U$8:$U$223,'Volume Holds'!$I$8:$I$223)</f>
        <v>0</v>
      </c>
      <c r="D1964" s="64" t="s">
        <v>589</v>
      </c>
      <c r="E1964" s="64">
        <f t="shared" si="39"/>
        <v>0</v>
      </c>
      <c r="F1964" s="159">
        <v>10089</v>
      </c>
      <c r="I1964" s="64" t="s">
        <v>559</v>
      </c>
      <c r="L1964"/>
    </row>
    <row r="1965" spans="1:12">
      <c r="A1965" s="64" t="s">
        <v>1318</v>
      </c>
      <c r="B1965" s="64">
        <f>_xlfn.XLOOKUP(D1965,'Volume Holds'!$U$8:$U$223,'Volume Holds'!$I$8:$I$223)</f>
        <v>0</v>
      </c>
      <c r="C1965" s="64">
        <f>_xlfn.XLOOKUP(I1965,'Volume Holds'!$U$8:$U$223,'Volume Holds'!$I$8:$I$223)</f>
        <v>0</v>
      </c>
      <c r="D1965" s="64" t="s">
        <v>591</v>
      </c>
      <c r="E1965" s="64">
        <f t="shared" si="39"/>
        <v>0</v>
      </c>
      <c r="F1965" s="159">
        <v>10089</v>
      </c>
      <c r="I1965" s="64" t="s">
        <v>559</v>
      </c>
      <c r="L1965"/>
    </row>
    <row r="1966" spans="1:12">
      <c r="A1966" s="64" t="s">
        <v>1318</v>
      </c>
      <c r="B1966" s="64">
        <f>_xlfn.XLOOKUP(D1966,'Volume Holds'!$U$8:$U$223,'Volume Holds'!$I$8:$I$223)</f>
        <v>0</v>
      </c>
      <c r="C1966" s="64">
        <f>_xlfn.XLOOKUP(I1966,'Volume Holds'!$U$8:$U$223,'Volume Holds'!$I$8:$I$223)</f>
        <v>0</v>
      </c>
      <c r="D1966" s="64" t="s">
        <v>593</v>
      </c>
      <c r="E1966" s="64">
        <f t="shared" si="39"/>
        <v>0</v>
      </c>
      <c r="F1966" s="159">
        <v>10089</v>
      </c>
      <c r="I1966" s="64" t="s">
        <v>559</v>
      </c>
      <c r="L1966"/>
    </row>
    <row r="1967" spans="1:12">
      <c r="A1967" s="64" t="s">
        <v>1318</v>
      </c>
      <c r="B1967" s="64">
        <f>_xlfn.XLOOKUP(D1967,'Volume Holds'!$U$8:$U$223,'Volume Holds'!$I$8:$I$223)</f>
        <v>0</v>
      </c>
      <c r="C1967" s="64">
        <f>_xlfn.XLOOKUP(I1967,'Volume Holds'!$U$8:$U$223,'Volume Holds'!$I$8:$I$223)</f>
        <v>0</v>
      </c>
      <c r="D1967" s="64" t="s">
        <v>595</v>
      </c>
      <c r="E1967" s="64">
        <f t="shared" si="39"/>
        <v>0</v>
      </c>
      <c r="F1967" s="159">
        <v>10089</v>
      </c>
      <c r="I1967" s="64" t="s">
        <v>559</v>
      </c>
      <c r="L1967"/>
    </row>
    <row r="1968" spans="1:12">
      <c r="A1968" s="64" t="s">
        <v>1318</v>
      </c>
      <c r="B1968" s="64">
        <f>_xlfn.XLOOKUP(D1968,'Volume Holds'!$U$8:$U$223,'Volume Holds'!$I$8:$I$223)</f>
        <v>0</v>
      </c>
      <c r="C1968" s="64">
        <f>_xlfn.XLOOKUP(I1968,'Volume Holds'!$U$8:$U$223,'Volume Holds'!$I$8:$I$223)</f>
        <v>0</v>
      </c>
      <c r="D1968" s="64" t="s">
        <v>597</v>
      </c>
      <c r="E1968" s="64">
        <f t="shared" si="39"/>
        <v>0</v>
      </c>
      <c r="F1968" s="159">
        <v>10089</v>
      </c>
      <c r="I1968" s="64" t="s">
        <v>561</v>
      </c>
      <c r="L1968"/>
    </row>
    <row r="1969" spans="1:12">
      <c r="A1969" s="64" t="s">
        <v>1318</v>
      </c>
      <c r="B1969" s="64">
        <f>_xlfn.XLOOKUP(D1969,'Volume Holds'!$U$8:$U$223,'Volume Holds'!$I$8:$I$223)</f>
        <v>0</v>
      </c>
      <c r="C1969" s="64">
        <f>_xlfn.XLOOKUP(I1969,'Volume Holds'!$U$8:$U$223,'Volume Holds'!$I$8:$I$223)</f>
        <v>0</v>
      </c>
      <c r="D1969" s="64" t="s">
        <v>599</v>
      </c>
      <c r="E1969" s="64">
        <f t="shared" si="39"/>
        <v>0</v>
      </c>
      <c r="F1969" s="159">
        <v>10089</v>
      </c>
      <c r="I1969" s="64" t="s">
        <v>561</v>
      </c>
      <c r="L1969"/>
    </row>
    <row r="1970" spans="1:12">
      <c r="A1970" s="64" t="s">
        <v>1318</v>
      </c>
      <c r="B1970" s="64">
        <f>_xlfn.XLOOKUP(D1970,'Volume Holds'!$U$8:$U$223,'Volume Holds'!$I$8:$I$223)</f>
        <v>0</v>
      </c>
      <c r="C1970" s="64">
        <f>_xlfn.XLOOKUP(I1970,'Volume Holds'!$U$8:$U$223,'Volume Holds'!$I$8:$I$223)</f>
        <v>0</v>
      </c>
      <c r="D1970" s="64" t="s">
        <v>601</v>
      </c>
      <c r="E1970" s="64">
        <f t="shared" si="39"/>
        <v>0</v>
      </c>
      <c r="F1970" s="159">
        <v>10089</v>
      </c>
      <c r="I1970" s="64" t="s">
        <v>561</v>
      </c>
      <c r="L1970"/>
    </row>
    <row r="1971" spans="1:12">
      <c r="A1971" s="64" t="s">
        <v>1318</v>
      </c>
      <c r="B1971" s="64">
        <f>_xlfn.XLOOKUP(D1971,'Volume Holds'!$U$8:$U$223,'Volume Holds'!$I$8:$I$223)</f>
        <v>0</v>
      </c>
      <c r="C1971" s="64">
        <f>_xlfn.XLOOKUP(I1971,'Volume Holds'!$U$8:$U$223,'Volume Holds'!$I$8:$I$223)</f>
        <v>0</v>
      </c>
      <c r="D1971" s="64" t="s">
        <v>603</v>
      </c>
      <c r="E1971" s="64">
        <f t="shared" si="39"/>
        <v>0</v>
      </c>
      <c r="F1971" s="159">
        <v>10089</v>
      </c>
      <c r="I1971" s="64" t="s">
        <v>561</v>
      </c>
      <c r="L1971"/>
    </row>
    <row r="1972" spans="1:12">
      <c r="A1972" s="64" t="s">
        <v>1318</v>
      </c>
      <c r="B1972" s="64">
        <f>_xlfn.XLOOKUP(D1972,'Volume Holds'!$U$8:$U$223,'Volume Holds'!$I$8:$I$223)</f>
        <v>0</v>
      </c>
      <c r="C1972" s="64">
        <f>_xlfn.XLOOKUP(I1972,'Volume Holds'!$U$8:$U$223,'Volume Holds'!$I$8:$I$223)</f>
        <v>0</v>
      </c>
      <c r="D1972" s="64" t="s">
        <v>605</v>
      </c>
      <c r="E1972" s="64">
        <f t="shared" si="39"/>
        <v>0</v>
      </c>
      <c r="F1972" s="159">
        <v>10089</v>
      </c>
      <c r="I1972" s="64" t="s">
        <v>561</v>
      </c>
      <c r="L1972"/>
    </row>
    <row r="1973" spans="1:12">
      <c r="A1973" s="64" t="s">
        <v>1318</v>
      </c>
      <c r="B1973" s="64">
        <f>_xlfn.XLOOKUP(D1973,'Volume Holds'!$U$8:$U$223,'Volume Holds'!$I$8:$I$223)</f>
        <v>0</v>
      </c>
      <c r="C1973" s="64">
        <f>_xlfn.XLOOKUP(I1973,'Volume Holds'!$U$8:$U$223,'Volume Holds'!$I$8:$I$223)</f>
        <v>0</v>
      </c>
      <c r="D1973" s="64" t="s">
        <v>607</v>
      </c>
      <c r="E1973" s="64">
        <f t="shared" si="39"/>
        <v>0</v>
      </c>
      <c r="F1973" s="159">
        <v>10089</v>
      </c>
      <c r="I1973" s="64" t="s">
        <v>561</v>
      </c>
      <c r="L1973"/>
    </row>
    <row r="1974" spans="1:12">
      <c r="A1974" s="64" t="s">
        <v>1318</v>
      </c>
      <c r="B1974" s="64">
        <f>_xlfn.XLOOKUP(D1974,'Volume Holds'!$U$8:$U$223,'Volume Holds'!$I$8:$I$223)</f>
        <v>0</v>
      </c>
      <c r="C1974" s="64">
        <f>_xlfn.XLOOKUP(I1974,'Volume Holds'!$U$8:$U$223,'Volume Holds'!$I$8:$I$223)</f>
        <v>0</v>
      </c>
      <c r="D1974" s="64" t="s">
        <v>609</v>
      </c>
      <c r="E1974" s="64">
        <f t="shared" si="39"/>
        <v>0</v>
      </c>
      <c r="F1974" s="159">
        <v>10089</v>
      </c>
      <c r="I1974" s="64" t="s">
        <v>561</v>
      </c>
      <c r="L1974"/>
    </row>
    <row r="1975" spans="1:12">
      <c r="A1975" s="64" t="s">
        <v>1318</v>
      </c>
      <c r="B1975" s="64">
        <f>_xlfn.XLOOKUP(D1975,'Volume Holds'!$U$8:$U$223,'Volume Holds'!$I$8:$I$223)</f>
        <v>0</v>
      </c>
      <c r="C1975" s="64">
        <f>_xlfn.XLOOKUP(I1975,'Volume Holds'!$U$8:$U$223,'Volume Holds'!$I$8:$I$223)</f>
        <v>0</v>
      </c>
      <c r="D1975" s="64" t="s">
        <v>611</v>
      </c>
      <c r="E1975" s="64">
        <f t="shared" si="39"/>
        <v>0</v>
      </c>
      <c r="F1975" s="159">
        <v>10089</v>
      </c>
      <c r="I1975" s="64" t="s">
        <v>561</v>
      </c>
      <c r="L1975"/>
    </row>
    <row r="1976" spans="1:12">
      <c r="A1976" s="64" t="s">
        <v>1318</v>
      </c>
      <c r="B1976" s="64">
        <f>_xlfn.XLOOKUP(D1976,'Volume Holds'!$U$8:$U$223,'Volume Holds'!$I$8:$I$223)</f>
        <v>0</v>
      </c>
      <c r="C1976" s="64">
        <f>_xlfn.XLOOKUP(I1976,'Volume Holds'!$U$8:$U$223,'Volume Holds'!$I$8:$I$223)</f>
        <v>0</v>
      </c>
      <c r="D1976" s="64" t="s">
        <v>613</v>
      </c>
      <c r="E1976" s="64">
        <f t="shared" si="39"/>
        <v>0</v>
      </c>
      <c r="F1976" s="159">
        <v>10089</v>
      </c>
      <c r="I1976" s="64" t="s">
        <v>563</v>
      </c>
      <c r="L1976"/>
    </row>
    <row r="1977" spans="1:12">
      <c r="A1977" s="64" t="s">
        <v>1318</v>
      </c>
      <c r="B1977" s="64">
        <f>_xlfn.XLOOKUP(D1977,'Volume Holds'!$U$8:$U$223,'Volume Holds'!$I$8:$I$223)</f>
        <v>0</v>
      </c>
      <c r="C1977" s="64">
        <f>_xlfn.XLOOKUP(I1977,'Volume Holds'!$U$8:$U$223,'Volume Holds'!$I$8:$I$223)</f>
        <v>0</v>
      </c>
      <c r="D1977" s="64" t="s">
        <v>615</v>
      </c>
      <c r="E1977" s="64">
        <f t="shared" si="39"/>
        <v>0</v>
      </c>
      <c r="F1977" s="159">
        <v>10089</v>
      </c>
      <c r="I1977" s="64" t="s">
        <v>563</v>
      </c>
      <c r="L1977"/>
    </row>
    <row r="1978" spans="1:12">
      <c r="A1978" s="64" t="s">
        <v>1318</v>
      </c>
      <c r="B1978" s="64">
        <f>_xlfn.XLOOKUP(D1978,'Volume Holds'!$U$8:$U$223,'Volume Holds'!$I$8:$I$223)</f>
        <v>0</v>
      </c>
      <c r="C1978" s="64">
        <f>_xlfn.XLOOKUP(I1978,'Volume Holds'!$U$8:$U$223,'Volume Holds'!$I$8:$I$223)</f>
        <v>0</v>
      </c>
      <c r="D1978" s="64" t="s">
        <v>617</v>
      </c>
      <c r="E1978" s="64">
        <f t="shared" si="39"/>
        <v>0</v>
      </c>
      <c r="F1978" s="159">
        <v>10089</v>
      </c>
      <c r="I1978" s="64" t="s">
        <v>563</v>
      </c>
      <c r="L1978"/>
    </row>
    <row r="1979" spans="1:12">
      <c r="A1979" s="64" t="s">
        <v>1318</v>
      </c>
      <c r="B1979" s="64">
        <f>_xlfn.XLOOKUP(D1979,'Volume Holds'!$U$8:$U$223,'Volume Holds'!$I$8:$I$223)</f>
        <v>0</v>
      </c>
      <c r="C1979" s="64">
        <f>_xlfn.XLOOKUP(I1979,'Volume Holds'!$U$8:$U$223,'Volume Holds'!$I$8:$I$223)</f>
        <v>0</v>
      </c>
      <c r="D1979" s="64" t="s">
        <v>619</v>
      </c>
      <c r="E1979" s="64">
        <f t="shared" si="39"/>
        <v>0</v>
      </c>
      <c r="F1979" s="159">
        <v>10089</v>
      </c>
      <c r="I1979" s="64" t="s">
        <v>563</v>
      </c>
      <c r="L1979"/>
    </row>
    <row r="1980" spans="1:12">
      <c r="A1980" s="64" t="s">
        <v>1318</v>
      </c>
      <c r="B1980" s="64">
        <f>_xlfn.XLOOKUP(D1980,'Volume Holds'!$U$8:$U$223,'Volume Holds'!$I$8:$I$223)</f>
        <v>0</v>
      </c>
      <c r="C1980" s="64">
        <f>_xlfn.XLOOKUP(I1980,'Volume Holds'!$U$8:$U$223,'Volume Holds'!$I$8:$I$223)</f>
        <v>0</v>
      </c>
      <c r="D1980" s="64" t="s">
        <v>621</v>
      </c>
      <c r="E1980" s="64">
        <f t="shared" si="39"/>
        <v>0</v>
      </c>
      <c r="F1980" s="159">
        <v>10089</v>
      </c>
      <c r="I1980" s="64" t="s">
        <v>563</v>
      </c>
      <c r="L1980"/>
    </row>
    <row r="1981" spans="1:12">
      <c r="A1981" s="64" t="s">
        <v>1318</v>
      </c>
      <c r="B1981" s="64">
        <f>_xlfn.XLOOKUP(D1981,'Volume Holds'!$U$8:$U$223,'Volume Holds'!$I$8:$I$223)</f>
        <v>0</v>
      </c>
      <c r="C1981" s="64">
        <f>_xlfn.XLOOKUP(I1981,'Volume Holds'!$U$8:$U$223,'Volume Holds'!$I$8:$I$223)</f>
        <v>0</v>
      </c>
      <c r="D1981" s="64" t="s">
        <v>623</v>
      </c>
      <c r="E1981" s="64">
        <f t="shared" si="39"/>
        <v>0</v>
      </c>
      <c r="F1981" s="159">
        <v>10089</v>
      </c>
      <c r="I1981" s="64" t="s">
        <v>563</v>
      </c>
      <c r="L1981"/>
    </row>
    <row r="1982" spans="1:12">
      <c r="A1982" s="64" t="s">
        <v>1318</v>
      </c>
      <c r="B1982" s="64">
        <f>_xlfn.XLOOKUP(D1982,'Volume Holds'!$U$8:$U$223,'Volume Holds'!$I$8:$I$223)</f>
        <v>0</v>
      </c>
      <c r="C1982" s="64">
        <f>_xlfn.XLOOKUP(I1982,'Volume Holds'!$U$8:$U$223,'Volume Holds'!$I$8:$I$223)</f>
        <v>0</v>
      </c>
      <c r="D1982" s="64" t="s">
        <v>625</v>
      </c>
      <c r="E1982" s="64">
        <f t="shared" si="39"/>
        <v>0</v>
      </c>
      <c r="F1982" s="159">
        <v>10089</v>
      </c>
      <c r="I1982" s="64" t="s">
        <v>563</v>
      </c>
      <c r="L1982"/>
    </row>
    <row r="1983" spans="1:12">
      <c r="A1983" s="64" t="s">
        <v>1318</v>
      </c>
      <c r="B1983" s="64">
        <f>_xlfn.XLOOKUP(D1983,'Volume Holds'!$U$8:$U$223,'Volume Holds'!$I$8:$I$223)</f>
        <v>0</v>
      </c>
      <c r="C1983" s="64">
        <f>_xlfn.XLOOKUP(I1983,'Volume Holds'!$U$8:$U$223,'Volume Holds'!$I$8:$I$223)</f>
        <v>0</v>
      </c>
      <c r="D1983" s="64" t="s">
        <v>627</v>
      </c>
      <c r="E1983" s="64">
        <f t="shared" si="39"/>
        <v>0</v>
      </c>
      <c r="F1983" s="159">
        <v>10089</v>
      </c>
      <c r="I1983" s="64" t="s">
        <v>563</v>
      </c>
      <c r="L1983"/>
    </row>
    <row r="1984" spans="1:12">
      <c r="A1984" s="64" t="s">
        <v>1318</v>
      </c>
      <c r="B1984" s="64">
        <f>_xlfn.XLOOKUP(D1984,'Volume Holds'!$U$8:$U$223,'Volume Holds'!$I$8:$I$223)</f>
        <v>0</v>
      </c>
      <c r="C1984" s="64">
        <f>_xlfn.XLOOKUP(I1984,'Volume Holds'!$U$8:$U$223,'Volume Holds'!$I$8:$I$223)</f>
        <v>0</v>
      </c>
      <c r="D1984" s="64" t="s">
        <v>629</v>
      </c>
      <c r="E1984" s="64">
        <f t="shared" si="39"/>
        <v>0</v>
      </c>
      <c r="F1984" s="159">
        <v>10089</v>
      </c>
      <c r="L1984"/>
    </row>
    <row r="1985" spans="1:12">
      <c r="A1985" s="64" t="s">
        <v>1318</v>
      </c>
      <c r="B1985" s="64">
        <f>_xlfn.XLOOKUP(D1985,'Volume Holds'!$U$8:$U$223,'Volume Holds'!$I$8:$I$223)</f>
        <v>0</v>
      </c>
      <c r="C1985" s="64">
        <f>_xlfn.XLOOKUP(I1985,'Volume Holds'!$U$8:$U$223,'Volume Holds'!$I$8:$I$223)</f>
        <v>0</v>
      </c>
      <c r="D1985" s="64" t="s">
        <v>631</v>
      </c>
      <c r="E1985" s="64">
        <f t="shared" si="39"/>
        <v>0</v>
      </c>
      <c r="F1985" s="159">
        <v>10089</v>
      </c>
      <c r="I1985" s="64" t="s">
        <v>565</v>
      </c>
      <c r="L1985"/>
    </row>
    <row r="1986" spans="1:12">
      <c r="A1986" s="64" t="s">
        <v>1318</v>
      </c>
      <c r="B1986" s="64">
        <f>_xlfn.XLOOKUP(D1986,'Volume Holds'!$U$8:$U$223,'Volume Holds'!$I$8:$I$223)</f>
        <v>0</v>
      </c>
      <c r="C1986" s="64">
        <f>_xlfn.XLOOKUP(I1986,'Volume Holds'!$U$8:$U$223,'Volume Holds'!$I$8:$I$223)</f>
        <v>0</v>
      </c>
      <c r="D1986" s="64" t="s">
        <v>633</v>
      </c>
      <c r="E1986" s="64">
        <f t="shared" si="39"/>
        <v>0</v>
      </c>
      <c r="F1986" s="159">
        <v>10089</v>
      </c>
      <c r="I1986" s="64" t="s">
        <v>565</v>
      </c>
      <c r="L1986"/>
    </row>
    <row r="1987" spans="1:12">
      <c r="A1987" s="64" t="s">
        <v>1318</v>
      </c>
      <c r="B1987" s="64">
        <f>_xlfn.XLOOKUP(D1987,'Volume Holds'!$U$8:$U$223,'Volume Holds'!$I$8:$I$223)</f>
        <v>0</v>
      </c>
      <c r="C1987" s="64">
        <f>_xlfn.XLOOKUP(I1987,'Volume Holds'!$U$8:$U$223,'Volume Holds'!$I$8:$I$223)</f>
        <v>0</v>
      </c>
      <c r="D1987" s="64" t="s">
        <v>635</v>
      </c>
      <c r="E1987" s="64">
        <f t="shared" si="39"/>
        <v>0</v>
      </c>
      <c r="F1987" s="159">
        <v>10089</v>
      </c>
      <c r="I1987" s="64" t="s">
        <v>565</v>
      </c>
      <c r="L1987"/>
    </row>
    <row r="1988" spans="1:12">
      <c r="A1988" s="64" t="s">
        <v>1318</v>
      </c>
      <c r="B1988" s="64">
        <f>_xlfn.XLOOKUP(D1988,'Volume Holds'!$U$8:$U$223,'Volume Holds'!$I$8:$I$223)</f>
        <v>0</v>
      </c>
      <c r="C1988" s="64">
        <f>_xlfn.XLOOKUP(I1988,'Volume Holds'!$U$8:$U$223,'Volume Holds'!$I$8:$I$223)</f>
        <v>0</v>
      </c>
      <c r="D1988" s="64" t="s">
        <v>637</v>
      </c>
      <c r="E1988" s="64">
        <f t="shared" si="39"/>
        <v>0</v>
      </c>
      <c r="F1988" s="159">
        <v>10089</v>
      </c>
      <c r="I1988" s="64" t="s">
        <v>565</v>
      </c>
      <c r="L1988"/>
    </row>
    <row r="1989" spans="1:12">
      <c r="A1989" s="64" t="s">
        <v>1318</v>
      </c>
      <c r="B1989" s="64">
        <f>_xlfn.XLOOKUP(D1989,'Volume Holds'!$U$8:$U$223,'Volume Holds'!$I$8:$I$223)</f>
        <v>0</v>
      </c>
      <c r="C1989" s="64">
        <f>_xlfn.XLOOKUP(I1989,'Volume Holds'!$U$8:$U$223,'Volume Holds'!$I$8:$I$223)</f>
        <v>0</v>
      </c>
      <c r="D1989" s="64" t="s">
        <v>639</v>
      </c>
      <c r="E1989" s="64">
        <f t="shared" si="39"/>
        <v>0</v>
      </c>
      <c r="F1989" s="159">
        <v>10089</v>
      </c>
      <c r="I1989" s="64" t="s">
        <v>565</v>
      </c>
      <c r="L1989"/>
    </row>
    <row r="1990" spans="1:12">
      <c r="A1990" s="64" t="s">
        <v>1318</v>
      </c>
      <c r="B1990" s="64">
        <f>_xlfn.XLOOKUP(D1990,'Volume Holds'!$U$8:$U$223,'Volume Holds'!$I$8:$I$223)</f>
        <v>0</v>
      </c>
      <c r="C1990" s="64">
        <f>_xlfn.XLOOKUP(I1990,'Volume Holds'!$U$8:$U$223,'Volume Holds'!$I$8:$I$223)</f>
        <v>0</v>
      </c>
      <c r="D1990" s="64" t="s">
        <v>641</v>
      </c>
      <c r="E1990" s="64">
        <f t="shared" si="39"/>
        <v>0</v>
      </c>
      <c r="F1990" s="159">
        <v>10089</v>
      </c>
      <c r="I1990" s="64" t="s">
        <v>565</v>
      </c>
      <c r="L1990"/>
    </row>
    <row r="1991" spans="1:12">
      <c r="A1991" s="64" t="s">
        <v>1318</v>
      </c>
      <c r="B1991" s="64">
        <f>_xlfn.XLOOKUP(D1991,'Volume Holds'!$U$8:$U$223,'Volume Holds'!$I$8:$I$223)</f>
        <v>0</v>
      </c>
      <c r="C1991" s="64">
        <f>_xlfn.XLOOKUP(I1991,'Volume Holds'!$U$8:$U$223,'Volume Holds'!$I$8:$I$223)</f>
        <v>0</v>
      </c>
      <c r="D1991" s="64" t="s">
        <v>643</v>
      </c>
      <c r="E1991" s="64">
        <f t="shared" si="39"/>
        <v>0</v>
      </c>
      <c r="F1991" s="159">
        <v>10089</v>
      </c>
      <c r="I1991" s="64" t="s">
        <v>567</v>
      </c>
      <c r="L1991"/>
    </row>
    <row r="1992" spans="1:12">
      <c r="A1992" s="64" t="s">
        <v>1318</v>
      </c>
      <c r="B1992" s="64">
        <f>_xlfn.XLOOKUP(D1992,'Volume Holds'!$U$8:$U$223,'Volume Holds'!$I$8:$I$223)</f>
        <v>0</v>
      </c>
      <c r="C1992" s="64">
        <f>_xlfn.XLOOKUP(I1992,'Volume Holds'!$U$8:$U$223,'Volume Holds'!$I$8:$I$223)</f>
        <v>0</v>
      </c>
      <c r="D1992" s="64" t="s">
        <v>645</v>
      </c>
      <c r="E1992" s="64">
        <f t="shared" si="39"/>
        <v>0</v>
      </c>
      <c r="F1992" s="159">
        <v>10089</v>
      </c>
      <c r="I1992" s="64" t="s">
        <v>567</v>
      </c>
      <c r="L1992"/>
    </row>
    <row r="1993" spans="1:12">
      <c r="A1993" s="64" t="s">
        <v>1318</v>
      </c>
      <c r="B1993" s="64">
        <f>_xlfn.XLOOKUP(D1993,'Volume Holds'!$U$8:$U$223,'Volume Holds'!$I$8:$I$223)</f>
        <v>0</v>
      </c>
      <c r="C1993" s="64">
        <f>_xlfn.XLOOKUP(I1993,'Volume Holds'!$U$8:$U$223,'Volume Holds'!$I$8:$I$223)</f>
        <v>0</v>
      </c>
      <c r="D1993" s="64" t="s">
        <v>647</v>
      </c>
      <c r="E1993" s="64">
        <f t="shared" si="39"/>
        <v>0</v>
      </c>
      <c r="F1993" s="159">
        <v>10089</v>
      </c>
      <c r="I1993" s="64" t="s">
        <v>567</v>
      </c>
      <c r="L1993"/>
    </row>
    <row r="1994" spans="1:12">
      <c r="A1994" s="64" t="s">
        <v>1318</v>
      </c>
      <c r="B1994" s="64">
        <f>_xlfn.XLOOKUP(D1994,'Volume Holds'!$U$8:$U$223,'Volume Holds'!$I$8:$I$223)</f>
        <v>0</v>
      </c>
      <c r="C1994" s="64">
        <f>_xlfn.XLOOKUP(I1994,'Volume Holds'!$U$8:$U$223,'Volume Holds'!$I$8:$I$223)</f>
        <v>0</v>
      </c>
      <c r="D1994" s="64" t="s">
        <v>649</v>
      </c>
      <c r="E1994" s="64">
        <f t="shared" si="39"/>
        <v>0</v>
      </c>
      <c r="F1994" s="159">
        <v>10089</v>
      </c>
      <c r="I1994" s="64" t="s">
        <v>567</v>
      </c>
      <c r="L1994"/>
    </row>
    <row r="1995" spans="1:12">
      <c r="A1995" s="64" t="s">
        <v>1318</v>
      </c>
      <c r="B1995" s="64">
        <f>_xlfn.XLOOKUP(D1995,'Volume Holds'!$U$8:$U$223,'Volume Holds'!$I$8:$I$223)</f>
        <v>0</v>
      </c>
      <c r="C1995" s="64">
        <f>_xlfn.XLOOKUP(I1995,'Volume Holds'!$U$8:$U$223,'Volume Holds'!$I$8:$I$223)</f>
        <v>0</v>
      </c>
      <c r="D1995" s="64" t="s">
        <v>651</v>
      </c>
      <c r="E1995" s="64">
        <f t="shared" si="39"/>
        <v>0</v>
      </c>
      <c r="F1995" s="159">
        <v>10089</v>
      </c>
      <c r="I1995" s="64" t="s">
        <v>567</v>
      </c>
      <c r="L1995"/>
    </row>
    <row r="1996" spans="1:12">
      <c r="A1996" s="64" t="s">
        <v>1318</v>
      </c>
      <c r="B1996" s="64">
        <f>_xlfn.XLOOKUP(D1996,'Volume Holds'!$U$8:$U$223,'Volume Holds'!$I$8:$I$223)</f>
        <v>0</v>
      </c>
      <c r="C1996" s="64">
        <f>_xlfn.XLOOKUP(I1996,'Volume Holds'!$U$8:$U$223,'Volume Holds'!$I$8:$I$223)</f>
        <v>0</v>
      </c>
      <c r="D1996" s="64" t="s">
        <v>653</v>
      </c>
      <c r="E1996" s="64">
        <f t="shared" si="39"/>
        <v>0</v>
      </c>
      <c r="F1996" s="159">
        <v>10089</v>
      </c>
      <c r="I1996" s="64" t="s">
        <v>567</v>
      </c>
      <c r="L1996"/>
    </row>
    <row r="1997" spans="1:12">
      <c r="A1997" s="64" t="s">
        <v>1318</v>
      </c>
      <c r="B1997" s="64">
        <f>_xlfn.XLOOKUP(D1997,'Volume Holds'!$U$8:$U$223,'Volume Holds'!$I$8:$I$223)</f>
        <v>0</v>
      </c>
      <c r="C1997" s="64">
        <f>_xlfn.XLOOKUP(I1997,'Volume Holds'!$U$8:$U$223,'Volume Holds'!$I$8:$I$223)</f>
        <v>0</v>
      </c>
      <c r="D1997" s="64" t="s">
        <v>655</v>
      </c>
      <c r="E1997" s="64">
        <f t="shared" si="39"/>
        <v>0</v>
      </c>
      <c r="F1997" s="159">
        <v>10089</v>
      </c>
      <c r="I1997" s="64" t="s">
        <v>569</v>
      </c>
      <c r="L1997"/>
    </row>
    <row r="1998" spans="1:12">
      <c r="A1998" s="64" t="s">
        <v>1318</v>
      </c>
      <c r="B1998" s="64">
        <f>_xlfn.XLOOKUP(D1998,'Volume Holds'!$U$8:$U$223,'Volume Holds'!$I$8:$I$223)</f>
        <v>0</v>
      </c>
      <c r="C1998" s="64">
        <f>_xlfn.XLOOKUP(I1998,'Volume Holds'!$U$8:$U$223,'Volume Holds'!$I$8:$I$223)</f>
        <v>0</v>
      </c>
      <c r="D1998" s="64" t="s">
        <v>657</v>
      </c>
      <c r="E1998" s="64">
        <f t="shared" si="39"/>
        <v>0</v>
      </c>
      <c r="F1998" s="159">
        <v>10089</v>
      </c>
      <c r="I1998" s="64" t="s">
        <v>569</v>
      </c>
      <c r="L1998"/>
    </row>
    <row r="1999" spans="1:12">
      <c r="A1999" s="64" t="s">
        <v>1318</v>
      </c>
      <c r="B1999" s="64">
        <f>_xlfn.XLOOKUP(D1999,'Volume Holds'!$U$8:$U$223,'Volume Holds'!$I$8:$I$223)</f>
        <v>0</v>
      </c>
      <c r="C1999" s="64">
        <f>_xlfn.XLOOKUP(I1999,'Volume Holds'!$U$8:$U$223,'Volume Holds'!$I$8:$I$223)</f>
        <v>0</v>
      </c>
      <c r="D1999" s="64" t="s">
        <v>659</v>
      </c>
      <c r="E1999" s="64">
        <f t="shared" si="39"/>
        <v>0</v>
      </c>
      <c r="F1999" s="159">
        <v>10089</v>
      </c>
      <c r="I1999" s="64" t="s">
        <v>569</v>
      </c>
      <c r="L1999"/>
    </row>
    <row r="2000" spans="1:12">
      <c r="A2000" s="64" t="s">
        <v>1318</v>
      </c>
      <c r="B2000" s="64">
        <f>_xlfn.XLOOKUP(D2000,'Volume Holds'!$U$8:$U$223,'Volume Holds'!$I$8:$I$223)</f>
        <v>0</v>
      </c>
      <c r="C2000" s="64">
        <f>_xlfn.XLOOKUP(I2000,'Volume Holds'!$U$8:$U$223,'Volume Holds'!$I$8:$I$223)</f>
        <v>0</v>
      </c>
      <c r="D2000" s="64" t="s">
        <v>661</v>
      </c>
      <c r="E2000" s="64">
        <f t="shared" ref="E2000:E2059" si="40">SUM(B2000:C2000)</f>
        <v>0</v>
      </c>
      <c r="F2000" s="159">
        <v>10089</v>
      </c>
      <c r="I2000" s="64" t="s">
        <v>569</v>
      </c>
      <c r="L2000"/>
    </row>
    <row r="2001" spans="1:12">
      <c r="A2001" s="64" t="s">
        <v>1318</v>
      </c>
      <c r="B2001" s="64">
        <f>_xlfn.XLOOKUP(D2001,'Volume Holds'!$U$8:$U$223,'Volume Holds'!$I$8:$I$223)</f>
        <v>0</v>
      </c>
      <c r="C2001" s="64">
        <f>_xlfn.XLOOKUP(I2001,'Volume Holds'!$U$8:$U$223,'Volume Holds'!$I$8:$I$223)</f>
        <v>0</v>
      </c>
      <c r="D2001" s="64" t="s">
        <v>663</v>
      </c>
      <c r="E2001" s="64">
        <f t="shared" si="40"/>
        <v>0</v>
      </c>
      <c r="F2001" s="159">
        <v>10089</v>
      </c>
      <c r="I2001" s="64" t="s">
        <v>569</v>
      </c>
      <c r="L2001"/>
    </row>
    <row r="2002" spans="1:12">
      <c r="A2002" s="64" t="s">
        <v>1318</v>
      </c>
      <c r="B2002" s="64">
        <f>_xlfn.XLOOKUP(D2002,'Volume Holds'!$U$8:$U$223,'Volume Holds'!$I$8:$I$223)</f>
        <v>0</v>
      </c>
      <c r="C2002" s="64">
        <f>_xlfn.XLOOKUP(I2002,'Volume Holds'!$U$8:$U$223,'Volume Holds'!$I$8:$I$223)</f>
        <v>0</v>
      </c>
      <c r="D2002" s="64" t="s">
        <v>665</v>
      </c>
      <c r="E2002" s="64">
        <f t="shared" si="40"/>
        <v>0</v>
      </c>
      <c r="F2002" s="159">
        <v>10089</v>
      </c>
      <c r="I2002" s="64" t="s">
        <v>569</v>
      </c>
      <c r="L2002"/>
    </row>
    <row r="2003" spans="1:12">
      <c r="A2003" s="64" t="s">
        <v>1318</v>
      </c>
      <c r="B2003" s="64">
        <f>_xlfn.XLOOKUP(D2003,'Volume Holds'!$U$8:$U$223,'Volume Holds'!$I$8:$I$223)</f>
        <v>0</v>
      </c>
      <c r="C2003" s="64">
        <f>_xlfn.XLOOKUP(I2003,'Volume Holds'!$U$8:$U$223,'Volume Holds'!$I$8:$I$223)</f>
        <v>0</v>
      </c>
      <c r="D2003" s="64" t="s">
        <v>667</v>
      </c>
      <c r="E2003" s="64">
        <f t="shared" si="40"/>
        <v>0</v>
      </c>
      <c r="F2003" s="159">
        <v>10089</v>
      </c>
      <c r="I2003" s="64" t="s">
        <v>571</v>
      </c>
      <c r="L2003"/>
    </row>
    <row r="2004" spans="1:12">
      <c r="A2004" s="64" t="s">
        <v>1318</v>
      </c>
      <c r="B2004" s="64">
        <f>_xlfn.XLOOKUP(D2004,'Volume Holds'!$U$8:$U$223,'Volume Holds'!$I$8:$I$223)</f>
        <v>0</v>
      </c>
      <c r="C2004" s="64">
        <f>_xlfn.XLOOKUP(I2004,'Volume Holds'!$U$8:$U$223,'Volume Holds'!$I$8:$I$223)</f>
        <v>0</v>
      </c>
      <c r="D2004" s="64" t="s">
        <v>669</v>
      </c>
      <c r="E2004" s="64">
        <f t="shared" si="40"/>
        <v>0</v>
      </c>
      <c r="F2004" s="159">
        <v>10089</v>
      </c>
      <c r="I2004" s="64" t="s">
        <v>571</v>
      </c>
      <c r="L2004"/>
    </row>
    <row r="2005" spans="1:12">
      <c r="A2005" s="64" t="s">
        <v>1318</v>
      </c>
      <c r="B2005" s="64">
        <f>_xlfn.XLOOKUP(D2005,'Volume Holds'!$U$8:$U$223,'Volume Holds'!$I$8:$I$223)</f>
        <v>0</v>
      </c>
      <c r="C2005" s="64">
        <f>_xlfn.XLOOKUP(I2005,'Volume Holds'!$U$8:$U$223,'Volume Holds'!$I$8:$I$223)</f>
        <v>0</v>
      </c>
      <c r="D2005" s="64" t="s">
        <v>671</v>
      </c>
      <c r="E2005" s="64">
        <f t="shared" si="40"/>
        <v>0</v>
      </c>
      <c r="F2005" s="159">
        <v>10089</v>
      </c>
      <c r="I2005" s="64" t="s">
        <v>571</v>
      </c>
      <c r="L2005"/>
    </row>
    <row r="2006" spans="1:12">
      <c r="A2006" s="64" t="s">
        <v>1318</v>
      </c>
      <c r="B2006" s="64">
        <f>_xlfn.XLOOKUP(D2006,'Volume Holds'!$U$8:$U$223,'Volume Holds'!$I$8:$I$223)</f>
        <v>0</v>
      </c>
      <c r="C2006" s="64">
        <f>_xlfn.XLOOKUP(I2006,'Volume Holds'!$U$8:$U$223,'Volume Holds'!$I$8:$I$223)</f>
        <v>0</v>
      </c>
      <c r="D2006" s="64" t="s">
        <v>673</v>
      </c>
      <c r="E2006" s="64">
        <f t="shared" si="40"/>
        <v>0</v>
      </c>
      <c r="F2006" s="159">
        <v>10089</v>
      </c>
      <c r="I2006" s="64" t="s">
        <v>571</v>
      </c>
      <c r="L2006"/>
    </row>
    <row r="2007" spans="1:12">
      <c r="A2007" s="64" t="s">
        <v>1318</v>
      </c>
      <c r="B2007" s="64">
        <f>_xlfn.XLOOKUP(D2007,'Volume Holds'!$U$8:$U$223,'Volume Holds'!$I$8:$I$223)</f>
        <v>0</v>
      </c>
      <c r="C2007" s="64">
        <f>_xlfn.XLOOKUP(I2007,'Volume Holds'!$U$8:$U$223,'Volume Holds'!$I$8:$I$223)</f>
        <v>0</v>
      </c>
      <c r="D2007" s="64" t="s">
        <v>675</v>
      </c>
      <c r="E2007" s="64">
        <f t="shared" si="40"/>
        <v>0</v>
      </c>
      <c r="F2007" s="159">
        <v>10089</v>
      </c>
      <c r="I2007" s="64" t="s">
        <v>571</v>
      </c>
      <c r="L2007"/>
    </row>
    <row r="2008" spans="1:12">
      <c r="A2008" s="64" t="s">
        <v>1318</v>
      </c>
      <c r="B2008" s="64">
        <f>_xlfn.XLOOKUP(D2008,'Volume Holds'!$U$8:$U$223,'Volume Holds'!$I$8:$I$223)</f>
        <v>0</v>
      </c>
      <c r="C2008" s="64">
        <f>_xlfn.XLOOKUP(I2008,'Volume Holds'!$U$8:$U$223,'Volume Holds'!$I$8:$I$223)</f>
        <v>0</v>
      </c>
      <c r="D2008" s="64" t="s">
        <v>677</v>
      </c>
      <c r="E2008" s="64">
        <f t="shared" si="40"/>
        <v>0</v>
      </c>
      <c r="F2008" s="159">
        <v>10089</v>
      </c>
      <c r="I2008" s="64" t="s">
        <v>571</v>
      </c>
      <c r="L2008"/>
    </row>
    <row r="2009" spans="1:12">
      <c r="A2009" s="64" t="s">
        <v>1318</v>
      </c>
      <c r="B2009" s="64">
        <f>_xlfn.XLOOKUP(D2009,'Volume Holds'!$U$8:$U$223,'Volume Holds'!$I$8:$I$223)</f>
        <v>0</v>
      </c>
      <c r="C2009" s="64">
        <f>_xlfn.XLOOKUP(I2009,'Volume Holds'!$U$8:$U$223,'Volume Holds'!$I$8:$I$223)</f>
        <v>0</v>
      </c>
      <c r="D2009" s="64" t="s">
        <v>679</v>
      </c>
      <c r="E2009" s="64">
        <f t="shared" si="40"/>
        <v>0</v>
      </c>
      <c r="F2009" s="159">
        <v>10089</v>
      </c>
      <c r="I2009" s="64" t="s">
        <v>573</v>
      </c>
      <c r="L2009"/>
    </row>
    <row r="2010" spans="1:12">
      <c r="A2010" s="64" t="s">
        <v>1318</v>
      </c>
      <c r="B2010" s="64">
        <f>_xlfn.XLOOKUP(D2010,'Volume Holds'!$U$8:$U$223,'Volume Holds'!$I$8:$I$223)</f>
        <v>0</v>
      </c>
      <c r="C2010" s="64">
        <f>_xlfn.XLOOKUP(I2010,'Volume Holds'!$U$8:$U$223,'Volume Holds'!$I$8:$I$223)</f>
        <v>0</v>
      </c>
      <c r="D2010" s="64" t="s">
        <v>681</v>
      </c>
      <c r="E2010" s="64">
        <f t="shared" si="40"/>
        <v>0</v>
      </c>
      <c r="F2010" s="159">
        <v>10089</v>
      </c>
      <c r="I2010" s="64" t="s">
        <v>573</v>
      </c>
      <c r="L2010"/>
    </row>
    <row r="2011" spans="1:12">
      <c r="A2011" s="64" t="s">
        <v>1318</v>
      </c>
      <c r="B2011" s="64">
        <f>_xlfn.XLOOKUP(D2011,'Volume Holds'!$U$8:$U$223,'Volume Holds'!$I$8:$I$223)</f>
        <v>0</v>
      </c>
      <c r="C2011" s="64">
        <f>_xlfn.XLOOKUP(I2011,'Volume Holds'!$U$8:$U$223,'Volume Holds'!$I$8:$I$223)</f>
        <v>0</v>
      </c>
      <c r="D2011" s="64" t="s">
        <v>683</v>
      </c>
      <c r="E2011" s="64">
        <f t="shared" si="40"/>
        <v>0</v>
      </c>
      <c r="F2011" s="159">
        <v>10089</v>
      </c>
      <c r="I2011" s="64" t="s">
        <v>573</v>
      </c>
      <c r="L2011"/>
    </row>
    <row r="2012" spans="1:12">
      <c r="A2012" s="64" t="s">
        <v>1318</v>
      </c>
      <c r="B2012" s="64">
        <f>_xlfn.XLOOKUP(D2012,'Volume Holds'!$U$8:$U$223,'Volume Holds'!$I$8:$I$223)</f>
        <v>0</v>
      </c>
      <c r="C2012" s="64">
        <f>_xlfn.XLOOKUP(I2012,'Volume Holds'!$U$8:$U$223,'Volume Holds'!$I$8:$I$223)</f>
        <v>0</v>
      </c>
      <c r="D2012" s="64" t="s">
        <v>685</v>
      </c>
      <c r="E2012" s="64">
        <f t="shared" si="40"/>
        <v>0</v>
      </c>
      <c r="F2012" s="159">
        <v>10089</v>
      </c>
      <c r="I2012" s="64" t="s">
        <v>573</v>
      </c>
      <c r="L2012"/>
    </row>
    <row r="2013" spans="1:12">
      <c r="A2013" s="64" t="s">
        <v>1318</v>
      </c>
      <c r="B2013" s="64">
        <f>_xlfn.XLOOKUP(D2013,'Volume Holds'!$U$8:$U$223,'Volume Holds'!$I$8:$I$223)</f>
        <v>0</v>
      </c>
      <c r="C2013" s="64">
        <f>_xlfn.XLOOKUP(I2013,'Volume Holds'!$U$8:$U$223,'Volume Holds'!$I$8:$I$223)</f>
        <v>0</v>
      </c>
      <c r="D2013" s="64" t="s">
        <v>687</v>
      </c>
      <c r="E2013" s="64">
        <f t="shared" si="40"/>
        <v>0</v>
      </c>
      <c r="F2013" s="159">
        <v>10089</v>
      </c>
      <c r="I2013" s="64" t="s">
        <v>573</v>
      </c>
      <c r="L2013"/>
    </row>
    <row r="2014" spans="1:12">
      <c r="A2014" s="64" t="s">
        <v>1318</v>
      </c>
      <c r="B2014" s="64">
        <f>_xlfn.XLOOKUP(D2014,'Volume Holds'!$U$8:$U$223,'Volume Holds'!$I$8:$I$223)</f>
        <v>0</v>
      </c>
      <c r="C2014" s="64">
        <f>_xlfn.XLOOKUP(I2014,'Volume Holds'!$U$8:$U$223,'Volume Holds'!$I$8:$I$223)</f>
        <v>0</v>
      </c>
      <c r="D2014" s="64" t="s">
        <v>689</v>
      </c>
      <c r="E2014" s="64">
        <f t="shared" si="40"/>
        <v>0</v>
      </c>
      <c r="F2014" s="159">
        <v>10089</v>
      </c>
      <c r="I2014" s="64" t="s">
        <v>573</v>
      </c>
      <c r="L2014"/>
    </row>
    <row r="2015" spans="1:12">
      <c r="A2015" s="64" t="s">
        <v>1318</v>
      </c>
      <c r="B2015" s="64">
        <f>_xlfn.XLOOKUP(D2015,'Volume Holds'!$U$8:$U$223,'Volume Holds'!$I$8:$I$223)</f>
        <v>0</v>
      </c>
      <c r="C2015" s="64">
        <f>_xlfn.XLOOKUP(I2015,'Volume Holds'!$U$8:$U$223,'Volume Holds'!$I$8:$I$223)</f>
        <v>0</v>
      </c>
      <c r="D2015" s="64" t="s">
        <v>691</v>
      </c>
      <c r="E2015" s="64">
        <f t="shared" si="40"/>
        <v>0</v>
      </c>
      <c r="F2015" s="159">
        <v>10089</v>
      </c>
      <c r="I2015" s="64" t="s">
        <v>575</v>
      </c>
      <c r="L2015"/>
    </row>
    <row r="2016" spans="1:12">
      <c r="A2016" s="64" t="s">
        <v>1318</v>
      </c>
      <c r="B2016" s="64">
        <f>_xlfn.XLOOKUP(D2016,'Volume Holds'!$U$8:$U$223,'Volume Holds'!$I$8:$I$223)</f>
        <v>0</v>
      </c>
      <c r="C2016" s="64">
        <f>_xlfn.XLOOKUP(I2016,'Volume Holds'!$U$8:$U$223,'Volume Holds'!$I$8:$I$223)</f>
        <v>0</v>
      </c>
      <c r="D2016" s="64" t="s">
        <v>693</v>
      </c>
      <c r="E2016" s="64">
        <f t="shared" si="40"/>
        <v>0</v>
      </c>
      <c r="F2016" s="159">
        <v>10089</v>
      </c>
      <c r="I2016" s="64" t="s">
        <v>575</v>
      </c>
      <c r="L2016"/>
    </row>
    <row r="2017" spans="1:12">
      <c r="A2017" s="64" t="s">
        <v>1318</v>
      </c>
      <c r="B2017" s="64">
        <f>_xlfn.XLOOKUP(D2017,'Volume Holds'!$U$8:$U$223,'Volume Holds'!$I$8:$I$223)</f>
        <v>0</v>
      </c>
      <c r="C2017" s="64">
        <f>_xlfn.XLOOKUP(I2017,'Volume Holds'!$U$8:$U$223,'Volume Holds'!$I$8:$I$223)</f>
        <v>0</v>
      </c>
      <c r="D2017" s="64" t="s">
        <v>695</v>
      </c>
      <c r="E2017" s="64">
        <f t="shared" si="40"/>
        <v>0</v>
      </c>
      <c r="F2017" s="159">
        <v>10089</v>
      </c>
      <c r="I2017" s="64" t="s">
        <v>575</v>
      </c>
      <c r="L2017"/>
    </row>
    <row r="2018" spans="1:12">
      <c r="A2018" s="64" t="s">
        <v>1318</v>
      </c>
      <c r="B2018" s="64">
        <f>_xlfn.XLOOKUP(D2018,'Volume Holds'!$U$8:$U$223,'Volume Holds'!$I$8:$I$223)</f>
        <v>0</v>
      </c>
      <c r="C2018" s="64">
        <f>_xlfn.XLOOKUP(I2018,'Volume Holds'!$U$8:$U$223,'Volume Holds'!$I$8:$I$223)</f>
        <v>0</v>
      </c>
      <c r="D2018" s="64" t="s">
        <v>697</v>
      </c>
      <c r="E2018" s="64">
        <f t="shared" si="40"/>
        <v>0</v>
      </c>
      <c r="F2018" s="159">
        <v>10089</v>
      </c>
      <c r="I2018" s="64" t="s">
        <v>575</v>
      </c>
      <c r="L2018"/>
    </row>
    <row r="2019" spans="1:12">
      <c r="A2019" s="64" t="s">
        <v>1318</v>
      </c>
      <c r="B2019" s="64">
        <f>_xlfn.XLOOKUP(D2019,'Volume Holds'!$U$8:$U$223,'Volume Holds'!$I$8:$I$223)</f>
        <v>0</v>
      </c>
      <c r="C2019" s="64">
        <f>_xlfn.XLOOKUP(I2019,'Volume Holds'!$U$8:$U$223,'Volume Holds'!$I$8:$I$223)</f>
        <v>0</v>
      </c>
      <c r="D2019" s="64" t="s">
        <v>699</v>
      </c>
      <c r="E2019" s="64">
        <f t="shared" si="40"/>
        <v>0</v>
      </c>
      <c r="F2019" s="159">
        <v>10089</v>
      </c>
      <c r="I2019" s="64" t="s">
        <v>575</v>
      </c>
      <c r="L2019"/>
    </row>
    <row r="2020" spans="1:12">
      <c r="A2020" s="64" t="s">
        <v>1318</v>
      </c>
      <c r="B2020" s="64">
        <f>_xlfn.XLOOKUP(D2020,'Volume Holds'!$U$8:$U$223,'Volume Holds'!$I$8:$I$223)</f>
        <v>0</v>
      </c>
      <c r="C2020" s="64">
        <f>_xlfn.XLOOKUP(I2020,'Volume Holds'!$U$8:$U$223,'Volume Holds'!$I$8:$I$223)</f>
        <v>0</v>
      </c>
      <c r="D2020" s="64" t="s">
        <v>701</v>
      </c>
      <c r="E2020" s="64">
        <f t="shared" si="40"/>
        <v>0</v>
      </c>
      <c r="F2020" s="159">
        <v>10089</v>
      </c>
      <c r="I2020" s="64" t="s">
        <v>575</v>
      </c>
      <c r="L2020"/>
    </row>
    <row r="2021" spans="1:12">
      <c r="A2021" s="64" t="s">
        <v>1318</v>
      </c>
      <c r="B2021" s="64">
        <f>_xlfn.XLOOKUP(D2021,'Volume Holds'!$U$8:$U$223,'Volume Holds'!$I$8:$I$223)</f>
        <v>0</v>
      </c>
      <c r="C2021" s="64">
        <f>_xlfn.XLOOKUP(I2021,'Volume Holds'!$U$8:$U$223,'Volume Holds'!$I$8:$I$223)</f>
        <v>0</v>
      </c>
      <c r="D2021" s="64" t="s">
        <v>703</v>
      </c>
      <c r="E2021" s="64">
        <f t="shared" si="40"/>
        <v>0</v>
      </c>
      <c r="F2021" s="159">
        <v>10089</v>
      </c>
      <c r="I2021" s="64" t="s">
        <v>577</v>
      </c>
      <c r="L2021"/>
    </row>
    <row r="2022" spans="1:12">
      <c r="A2022" s="64" t="s">
        <v>1318</v>
      </c>
      <c r="B2022" s="64">
        <f>_xlfn.XLOOKUP(D2022,'Volume Holds'!$U$8:$U$223,'Volume Holds'!$I$8:$I$223)</f>
        <v>0</v>
      </c>
      <c r="C2022" s="64">
        <f>_xlfn.XLOOKUP(I2022,'Volume Holds'!$U$8:$U$223,'Volume Holds'!$I$8:$I$223)</f>
        <v>0</v>
      </c>
      <c r="D2022" s="64" t="s">
        <v>705</v>
      </c>
      <c r="E2022" s="64">
        <f t="shared" si="40"/>
        <v>0</v>
      </c>
      <c r="F2022" s="159">
        <v>10089</v>
      </c>
      <c r="I2022" s="64" t="s">
        <v>577</v>
      </c>
      <c r="L2022"/>
    </row>
    <row r="2023" spans="1:12">
      <c r="A2023" s="64" t="s">
        <v>1318</v>
      </c>
      <c r="B2023" s="64">
        <f>_xlfn.XLOOKUP(D2023,'Volume Holds'!$U$8:$U$223,'Volume Holds'!$I$8:$I$223)</f>
        <v>0</v>
      </c>
      <c r="C2023" s="64">
        <f>_xlfn.XLOOKUP(I2023,'Volume Holds'!$U$8:$U$223,'Volume Holds'!$I$8:$I$223)</f>
        <v>0</v>
      </c>
      <c r="D2023" s="64" t="s">
        <v>707</v>
      </c>
      <c r="E2023" s="64">
        <f t="shared" si="40"/>
        <v>0</v>
      </c>
      <c r="F2023" s="159">
        <v>10089</v>
      </c>
      <c r="I2023" s="64" t="s">
        <v>577</v>
      </c>
      <c r="L2023"/>
    </row>
    <row r="2024" spans="1:12">
      <c r="A2024" s="64" t="s">
        <v>1318</v>
      </c>
      <c r="B2024" s="64">
        <f>_xlfn.XLOOKUP(D2024,'Volume Holds'!$U$8:$U$223,'Volume Holds'!$I$8:$I$223)</f>
        <v>0</v>
      </c>
      <c r="C2024" s="64">
        <f>_xlfn.XLOOKUP(I2024,'Volume Holds'!$U$8:$U$223,'Volume Holds'!$I$8:$I$223)</f>
        <v>0</v>
      </c>
      <c r="D2024" s="64" t="s">
        <v>709</v>
      </c>
      <c r="E2024" s="64">
        <f t="shared" si="40"/>
        <v>0</v>
      </c>
      <c r="F2024" s="159">
        <v>10089</v>
      </c>
      <c r="I2024" s="64" t="s">
        <v>577</v>
      </c>
      <c r="L2024"/>
    </row>
    <row r="2025" spans="1:12">
      <c r="A2025" s="64" t="s">
        <v>1318</v>
      </c>
      <c r="B2025" s="64">
        <f>_xlfn.XLOOKUP(D2025,'Volume Holds'!$U$8:$U$223,'Volume Holds'!$I$8:$I$223)</f>
        <v>0</v>
      </c>
      <c r="C2025" s="64">
        <f>_xlfn.XLOOKUP(I2025,'Volume Holds'!$U$8:$U$223,'Volume Holds'!$I$8:$I$223)</f>
        <v>0</v>
      </c>
      <c r="D2025" s="64" t="s">
        <v>711</v>
      </c>
      <c r="E2025" s="64">
        <f t="shared" si="40"/>
        <v>0</v>
      </c>
      <c r="F2025" s="159">
        <v>10089</v>
      </c>
      <c r="I2025" s="64" t="s">
        <v>577</v>
      </c>
      <c r="L2025"/>
    </row>
    <row r="2026" spans="1:12">
      <c r="A2026" s="64" t="s">
        <v>1318</v>
      </c>
      <c r="B2026" s="64">
        <f>_xlfn.XLOOKUP(D2026,'Volume Holds'!$U$8:$U$223,'Volume Holds'!$I$8:$I$223)</f>
        <v>0</v>
      </c>
      <c r="C2026" s="64">
        <f>_xlfn.XLOOKUP(I2026,'Volume Holds'!$U$8:$U$223,'Volume Holds'!$I$8:$I$223)</f>
        <v>0</v>
      </c>
      <c r="D2026" s="64" t="s">
        <v>713</v>
      </c>
      <c r="E2026" s="64">
        <f t="shared" si="40"/>
        <v>0</v>
      </c>
      <c r="F2026" s="159">
        <v>10089</v>
      </c>
      <c r="I2026" s="64" t="s">
        <v>577</v>
      </c>
      <c r="L2026"/>
    </row>
    <row r="2027" spans="1:12">
      <c r="A2027" s="64" t="s">
        <v>1318</v>
      </c>
      <c r="B2027" s="64">
        <f>_xlfn.XLOOKUP(D2027,'Volume Holds'!$U$8:$U$223,'Volume Holds'!$I$8:$I$223)</f>
        <v>0</v>
      </c>
      <c r="C2027" s="64">
        <f>_xlfn.XLOOKUP(I2027,'Volume Holds'!$U$8:$U$223,'Volume Holds'!$I$8:$I$223)</f>
        <v>0</v>
      </c>
      <c r="D2027" s="64" t="s">
        <v>715</v>
      </c>
      <c r="E2027" s="64">
        <f t="shared" si="40"/>
        <v>0</v>
      </c>
      <c r="F2027" s="159">
        <v>10089</v>
      </c>
      <c r="I2027" s="64" t="s">
        <v>579</v>
      </c>
      <c r="L2027"/>
    </row>
    <row r="2028" spans="1:12">
      <c r="A2028" s="64" t="s">
        <v>1318</v>
      </c>
      <c r="B2028" s="64">
        <f>_xlfn.XLOOKUP(D2028,'Volume Holds'!$U$8:$U$223,'Volume Holds'!$I$8:$I$223)</f>
        <v>0</v>
      </c>
      <c r="C2028" s="64">
        <f>_xlfn.XLOOKUP(I2028,'Volume Holds'!$U$8:$U$223,'Volume Holds'!$I$8:$I$223)</f>
        <v>0</v>
      </c>
      <c r="D2028" s="64" t="s">
        <v>717</v>
      </c>
      <c r="E2028" s="64">
        <f t="shared" si="40"/>
        <v>0</v>
      </c>
      <c r="F2028" s="159">
        <v>10089</v>
      </c>
      <c r="I2028" s="64" t="s">
        <v>579</v>
      </c>
      <c r="L2028"/>
    </row>
    <row r="2029" spans="1:12">
      <c r="A2029" s="64" t="s">
        <v>1318</v>
      </c>
      <c r="B2029" s="64">
        <f>_xlfn.XLOOKUP(D2029,'Volume Holds'!$U$8:$U$223,'Volume Holds'!$I$8:$I$223)</f>
        <v>0</v>
      </c>
      <c r="C2029" s="64">
        <f>_xlfn.XLOOKUP(I2029,'Volume Holds'!$U$8:$U$223,'Volume Holds'!$I$8:$I$223)</f>
        <v>0</v>
      </c>
      <c r="D2029" s="64" t="s">
        <v>719</v>
      </c>
      <c r="E2029" s="64">
        <f t="shared" si="40"/>
        <v>0</v>
      </c>
      <c r="F2029" s="159">
        <v>10089</v>
      </c>
      <c r="I2029" s="64" t="s">
        <v>579</v>
      </c>
      <c r="L2029"/>
    </row>
    <row r="2030" spans="1:12">
      <c r="A2030" s="64" t="s">
        <v>1318</v>
      </c>
      <c r="B2030" s="64">
        <f>_xlfn.XLOOKUP(D2030,'Volume Holds'!$U$8:$U$223,'Volume Holds'!$I$8:$I$223)</f>
        <v>0</v>
      </c>
      <c r="C2030" s="64">
        <f>_xlfn.XLOOKUP(I2030,'Volume Holds'!$U$8:$U$223,'Volume Holds'!$I$8:$I$223)</f>
        <v>0</v>
      </c>
      <c r="D2030" s="64" t="s">
        <v>721</v>
      </c>
      <c r="E2030" s="64">
        <f t="shared" si="40"/>
        <v>0</v>
      </c>
      <c r="F2030" s="159">
        <v>10089</v>
      </c>
      <c r="I2030" s="64" t="s">
        <v>579</v>
      </c>
      <c r="L2030"/>
    </row>
    <row r="2031" spans="1:12">
      <c r="A2031" s="64" t="s">
        <v>1318</v>
      </c>
      <c r="B2031" s="64">
        <f>_xlfn.XLOOKUP(D2031,'Volume Holds'!$U$8:$U$223,'Volume Holds'!$I$8:$I$223)</f>
        <v>0</v>
      </c>
      <c r="C2031" s="64">
        <f>_xlfn.XLOOKUP(I2031,'Volume Holds'!$U$8:$U$223,'Volume Holds'!$I$8:$I$223)</f>
        <v>0</v>
      </c>
      <c r="D2031" s="64" t="s">
        <v>723</v>
      </c>
      <c r="E2031" s="64">
        <f t="shared" si="40"/>
        <v>0</v>
      </c>
      <c r="F2031" s="159">
        <v>10089</v>
      </c>
      <c r="I2031" s="64" t="s">
        <v>579</v>
      </c>
      <c r="L2031"/>
    </row>
    <row r="2032" spans="1:12">
      <c r="A2032" s="64" t="s">
        <v>1318</v>
      </c>
      <c r="B2032" s="64">
        <f>_xlfn.XLOOKUP(D2032,'Volume Holds'!$U$8:$U$223,'Volume Holds'!$I$8:$I$223)</f>
        <v>0</v>
      </c>
      <c r="C2032" s="64">
        <f>_xlfn.XLOOKUP(I2032,'Volume Holds'!$U$8:$U$223,'Volume Holds'!$I$8:$I$223)</f>
        <v>0</v>
      </c>
      <c r="D2032" s="64" t="s">
        <v>725</v>
      </c>
      <c r="E2032" s="64">
        <f t="shared" si="40"/>
        <v>0</v>
      </c>
      <c r="F2032" s="159">
        <v>10089</v>
      </c>
      <c r="I2032" s="64" t="s">
        <v>579</v>
      </c>
      <c r="L2032"/>
    </row>
    <row r="2033" spans="1:12">
      <c r="A2033" s="64" t="s">
        <v>1318</v>
      </c>
      <c r="B2033" s="64">
        <f>_xlfn.XLOOKUP(D2033,'Volume Holds'!$U$8:$U$223,'Volume Holds'!$I$8:$I$223)</f>
        <v>0</v>
      </c>
      <c r="C2033" s="64">
        <f>_xlfn.XLOOKUP(I2033,'Volume Holds'!$U$8:$U$223,'Volume Holds'!$I$8:$I$223)</f>
        <v>0</v>
      </c>
      <c r="D2033" s="64" t="s">
        <v>727</v>
      </c>
      <c r="E2033" s="64">
        <f t="shared" si="40"/>
        <v>0</v>
      </c>
      <c r="F2033" s="159">
        <v>10089</v>
      </c>
      <c r="I2033" s="64" t="s">
        <v>579</v>
      </c>
      <c r="L2033"/>
    </row>
    <row r="2034" spans="1:12">
      <c r="A2034" s="64" t="s">
        <v>1318</v>
      </c>
      <c r="B2034" s="64">
        <f>_xlfn.XLOOKUP(D2034,'Volume Holds'!$U$8:$U$223,'Volume Holds'!$I$8:$I$223)</f>
        <v>0</v>
      </c>
      <c r="C2034" s="64">
        <f>_xlfn.XLOOKUP(I2034,'Volume Holds'!$U$8:$U$223,'Volume Holds'!$I$8:$I$223)</f>
        <v>0</v>
      </c>
      <c r="D2034" s="64" t="s">
        <v>729</v>
      </c>
      <c r="E2034" s="64">
        <f t="shared" si="40"/>
        <v>0</v>
      </c>
      <c r="F2034" s="159">
        <v>10089</v>
      </c>
      <c r="I2034" s="64" t="s">
        <v>579</v>
      </c>
      <c r="L2034"/>
    </row>
    <row r="2035" spans="1:12">
      <c r="A2035" s="64" t="s">
        <v>1318</v>
      </c>
      <c r="B2035" s="64">
        <f>_xlfn.XLOOKUP(D2035,'Volume Holds'!$U$8:$U$223,'Volume Holds'!$I$8:$I$223)</f>
        <v>0</v>
      </c>
      <c r="C2035" s="64">
        <f>_xlfn.XLOOKUP(I2035,'Volume Holds'!$U$8:$U$223,'Volume Holds'!$I$8:$I$223)</f>
        <v>0</v>
      </c>
      <c r="D2035" s="64" t="s">
        <v>778</v>
      </c>
      <c r="E2035" s="64">
        <f t="shared" si="40"/>
        <v>0</v>
      </c>
      <c r="F2035" s="159">
        <v>10130</v>
      </c>
      <c r="I2035" s="64" t="s">
        <v>764</v>
      </c>
      <c r="L2035"/>
    </row>
    <row r="2036" spans="1:12">
      <c r="A2036" s="64" t="s">
        <v>1318</v>
      </c>
      <c r="B2036" s="64">
        <f>_xlfn.XLOOKUP(D2036,'Volume Holds'!$U$8:$U$223,'Volume Holds'!$I$8:$I$223)</f>
        <v>0</v>
      </c>
      <c r="C2036" s="64">
        <f>_xlfn.XLOOKUP(I2036,'Volume Holds'!$U$8:$U$223,'Volume Holds'!$I$8:$I$223)</f>
        <v>0</v>
      </c>
      <c r="D2036" s="64" t="s">
        <v>779</v>
      </c>
      <c r="E2036" s="64">
        <f t="shared" si="40"/>
        <v>0</v>
      </c>
      <c r="F2036" s="159">
        <v>10130</v>
      </c>
      <c r="I2036" s="64" t="s">
        <v>764</v>
      </c>
      <c r="L2036"/>
    </row>
    <row r="2037" spans="1:12">
      <c r="A2037" s="64" t="s">
        <v>1318</v>
      </c>
      <c r="B2037" s="64">
        <f>_xlfn.XLOOKUP(D2037,'Volume Holds'!$U$8:$U$223,'Volume Holds'!$I$8:$I$223)</f>
        <v>0</v>
      </c>
      <c r="C2037" s="64">
        <f>_xlfn.XLOOKUP(I2037,'Volume Holds'!$U$8:$U$223,'Volume Holds'!$I$8:$I$223)</f>
        <v>0</v>
      </c>
      <c r="D2037" s="64" t="s">
        <v>780</v>
      </c>
      <c r="E2037" s="64">
        <f t="shared" si="40"/>
        <v>0</v>
      </c>
      <c r="F2037" s="159">
        <v>10130</v>
      </c>
      <c r="I2037" s="64" t="s">
        <v>765</v>
      </c>
      <c r="L2037"/>
    </row>
    <row r="2038" spans="1:12">
      <c r="A2038" s="64" t="s">
        <v>1318</v>
      </c>
      <c r="B2038" s="64">
        <f>_xlfn.XLOOKUP(D2038,'Volume Holds'!$U$8:$U$223,'Volume Holds'!$I$8:$I$223)</f>
        <v>0</v>
      </c>
      <c r="C2038" s="64">
        <f>_xlfn.XLOOKUP(I2038,'Volume Holds'!$U$8:$U$223,'Volume Holds'!$I$8:$I$223)</f>
        <v>0</v>
      </c>
      <c r="D2038" s="64" t="s">
        <v>781</v>
      </c>
      <c r="E2038" s="64">
        <f t="shared" si="40"/>
        <v>0</v>
      </c>
      <c r="F2038" s="159">
        <v>10130</v>
      </c>
      <c r="I2038" s="64" t="s">
        <v>765</v>
      </c>
      <c r="L2038"/>
    </row>
    <row r="2039" spans="1:12">
      <c r="A2039" s="64" t="s">
        <v>1318</v>
      </c>
      <c r="B2039" s="64">
        <f>_xlfn.XLOOKUP(D2039,'Volume Holds'!$U$8:$U$223,'Volume Holds'!$I$8:$I$223)</f>
        <v>0</v>
      </c>
      <c r="C2039" s="64">
        <f>_xlfn.XLOOKUP(I2039,'Volume Holds'!$U$8:$U$223,'Volume Holds'!$I$8:$I$223)</f>
        <v>0</v>
      </c>
      <c r="D2039" s="64" t="s">
        <v>782</v>
      </c>
      <c r="E2039" s="64">
        <f t="shared" si="40"/>
        <v>0</v>
      </c>
      <c r="F2039" s="159">
        <v>10130</v>
      </c>
      <c r="I2039" s="64" t="s">
        <v>765</v>
      </c>
      <c r="L2039"/>
    </row>
    <row r="2040" spans="1:12">
      <c r="A2040" s="64" t="s">
        <v>1318</v>
      </c>
      <c r="B2040" s="64">
        <f>_xlfn.XLOOKUP(D2040,'Volume Holds'!$U$8:$U$223,'Volume Holds'!$I$8:$I$223)</f>
        <v>0</v>
      </c>
      <c r="C2040" s="64">
        <f>_xlfn.XLOOKUP(I2040,'Volume Holds'!$U$8:$U$223,'Volume Holds'!$I$8:$I$223)</f>
        <v>0</v>
      </c>
      <c r="D2040" s="64" t="s">
        <v>783</v>
      </c>
      <c r="E2040" s="64">
        <f t="shared" si="40"/>
        <v>0</v>
      </c>
      <c r="F2040" s="159">
        <v>10130</v>
      </c>
      <c r="I2040" s="64" t="s">
        <v>765</v>
      </c>
      <c r="L2040"/>
    </row>
    <row r="2041" spans="1:12">
      <c r="A2041" s="64" t="s">
        <v>1318</v>
      </c>
      <c r="B2041" s="64">
        <f>_xlfn.XLOOKUP(D2041,'Volume Holds'!$U$8:$U$223,'Volume Holds'!$I$8:$I$223)</f>
        <v>0</v>
      </c>
      <c r="C2041" s="64">
        <f>_xlfn.XLOOKUP(I2041,'Volume Holds'!$U$8:$U$223,'Volume Holds'!$I$8:$I$223)</f>
        <v>0</v>
      </c>
      <c r="D2041" s="64" t="s">
        <v>784</v>
      </c>
      <c r="E2041" s="64">
        <f t="shared" si="40"/>
        <v>0</v>
      </c>
      <c r="F2041" s="159">
        <v>10130</v>
      </c>
      <c r="I2041" s="64" t="s">
        <v>766</v>
      </c>
      <c r="L2041"/>
    </row>
    <row r="2042" spans="1:12">
      <c r="A2042" s="64" t="s">
        <v>1318</v>
      </c>
      <c r="B2042" s="64">
        <f>_xlfn.XLOOKUP(D2042,'Volume Holds'!$U$8:$U$223,'Volume Holds'!$I$8:$I$223)</f>
        <v>0</v>
      </c>
      <c r="C2042" s="64">
        <f>_xlfn.XLOOKUP(I2042,'Volume Holds'!$U$8:$U$223,'Volume Holds'!$I$8:$I$223)</f>
        <v>0</v>
      </c>
      <c r="D2042" s="64" t="s">
        <v>785</v>
      </c>
      <c r="E2042" s="64">
        <f t="shared" si="40"/>
        <v>0</v>
      </c>
      <c r="F2042" s="159">
        <v>10130</v>
      </c>
      <c r="I2042" s="64" t="s">
        <v>766</v>
      </c>
      <c r="L2042"/>
    </row>
    <row r="2043" spans="1:12">
      <c r="A2043" s="64" t="s">
        <v>1318</v>
      </c>
      <c r="B2043" s="64">
        <f>_xlfn.XLOOKUP(D2043,'Volume Holds'!$U$8:$U$223,'Volume Holds'!$I$8:$I$223)</f>
        <v>0</v>
      </c>
      <c r="C2043" s="64">
        <f>_xlfn.XLOOKUP(I2043,'Volume Holds'!$U$8:$U$223,'Volume Holds'!$I$8:$I$223)</f>
        <v>0</v>
      </c>
      <c r="D2043" s="64" t="s">
        <v>786</v>
      </c>
      <c r="E2043" s="64">
        <f t="shared" si="40"/>
        <v>0</v>
      </c>
      <c r="F2043" s="159">
        <v>10130</v>
      </c>
      <c r="I2043" s="64" t="s">
        <v>766</v>
      </c>
      <c r="L2043"/>
    </row>
    <row r="2044" spans="1:12">
      <c r="A2044" s="64" t="s">
        <v>1318</v>
      </c>
      <c r="B2044" s="64">
        <f>_xlfn.XLOOKUP(D2044,'Volume Holds'!$U$8:$U$223,'Volume Holds'!$I$8:$I$223)</f>
        <v>0</v>
      </c>
      <c r="C2044" s="64">
        <f>_xlfn.XLOOKUP(I2044,'Volume Holds'!$U$8:$U$223,'Volume Holds'!$I$8:$I$223)</f>
        <v>0</v>
      </c>
      <c r="D2044" s="64" t="s">
        <v>787</v>
      </c>
      <c r="E2044" s="64">
        <f t="shared" si="40"/>
        <v>0</v>
      </c>
      <c r="F2044" s="159">
        <v>10130</v>
      </c>
      <c r="I2044" s="64" t="s">
        <v>766</v>
      </c>
      <c r="L2044"/>
    </row>
    <row r="2045" spans="1:12">
      <c r="A2045" s="64" t="s">
        <v>1318</v>
      </c>
      <c r="B2045" s="64">
        <f>_xlfn.XLOOKUP(D2045,'Volume Holds'!$U$8:$U$223,'Volume Holds'!$I$8:$I$223)</f>
        <v>0</v>
      </c>
      <c r="C2045" s="64">
        <f>_xlfn.XLOOKUP(I2045,'Volume Holds'!$U$8:$U$223,'Volume Holds'!$I$8:$I$223)</f>
        <v>0</v>
      </c>
      <c r="D2045" s="64" t="s">
        <v>788</v>
      </c>
      <c r="E2045" s="64">
        <f t="shared" si="40"/>
        <v>0</v>
      </c>
      <c r="F2045" s="159">
        <v>10130</v>
      </c>
      <c r="I2045" s="64" t="s">
        <v>766</v>
      </c>
      <c r="L2045"/>
    </row>
    <row r="2046" spans="1:12">
      <c r="A2046" s="64" t="s">
        <v>1318</v>
      </c>
      <c r="B2046" s="64">
        <f>_xlfn.XLOOKUP(D2046,'Volume Holds'!$U$8:$U$223,'Volume Holds'!$I$8:$I$223)</f>
        <v>0</v>
      </c>
      <c r="C2046" s="64">
        <f>_xlfn.XLOOKUP(I2046,'Volume Holds'!$U$8:$U$223,'Volume Holds'!$I$8:$I$223)</f>
        <v>0</v>
      </c>
      <c r="D2046" s="64" t="s">
        <v>789</v>
      </c>
      <c r="E2046" s="64">
        <f t="shared" si="40"/>
        <v>0</v>
      </c>
      <c r="F2046" s="159">
        <v>10130</v>
      </c>
      <c r="I2046" s="64" t="s">
        <v>766</v>
      </c>
      <c r="L2046"/>
    </row>
    <row r="2047" spans="1:12">
      <c r="A2047" s="64" t="s">
        <v>1318</v>
      </c>
      <c r="B2047" s="64">
        <f>_xlfn.XLOOKUP(D2047,'Volume Holds'!$U$8:$U$223,'Volume Holds'!$I$8:$I$223)</f>
        <v>0</v>
      </c>
      <c r="C2047" s="64">
        <f>_xlfn.XLOOKUP(I2047,'Volume Holds'!$U$8:$U$223,'Volume Holds'!$I$8:$I$223)</f>
        <v>0</v>
      </c>
      <c r="D2047" s="64" t="s">
        <v>790</v>
      </c>
      <c r="E2047" s="64">
        <f t="shared" si="40"/>
        <v>0</v>
      </c>
      <c r="F2047" s="159">
        <v>10130</v>
      </c>
      <c r="I2047" s="64" t="s">
        <v>766</v>
      </c>
      <c r="L2047"/>
    </row>
    <row r="2048" spans="1:12">
      <c r="A2048" s="64" t="s">
        <v>1318</v>
      </c>
      <c r="B2048" s="64">
        <f>_xlfn.XLOOKUP(D2048,'Volume Holds'!$U$8:$U$223,'Volume Holds'!$I$8:$I$223)</f>
        <v>0</v>
      </c>
      <c r="C2048" s="64">
        <f>_xlfn.XLOOKUP(I2048,'Volume Holds'!$U$8:$U$223,'Volume Holds'!$I$8:$I$223)</f>
        <v>0</v>
      </c>
      <c r="D2048" s="64" t="s">
        <v>791</v>
      </c>
      <c r="E2048" s="64">
        <f t="shared" si="40"/>
        <v>0</v>
      </c>
      <c r="F2048" s="159">
        <v>10130</v>
      </c>
      <c r="I2048" s="64" t="s">
        <v>766</v>
      </c>
      <c r="L2048"/>
    </row>
    <row r="2049" spans="1:12">
      <c r="A2049" s="64" t="s">
        <v>1318</v>
      </c>
      <c r="B2049" s="64">
        <f>_xlfn.XLOOKUP(D2049,'Volume Holds'!$U$8:$U$223,'Volume Holds'!$I$8:$I$223)</f>
        <v>0</v>
      </c>
      <c r="C2049" s="64">
        <f>_xlfn.XLOOKUP(I2049,'Volume Holds'!$U$8:$U$223,'Volume Holds'!$I$8:$I$223)</f>
        <v>0</v>
      </c>
      <c r="D2049" s="64" t="s">
        <v>792</v>
      </c>
      <c r="E2049" s="64">
        <f t="shared" si="40"/>
        <v>0</v>
      </c>
      <c r="F2049" s="159">
        <v>10130</v>
      </c>
      <c r="I2049" s="64" t="s">
        <v>767</v>
      </c>
      <c r="L2049"/>
    </row>
    <row r="2050" spans="1:12">
      <c r="A2050" s="64" t="s">
        <v>1318</v>
      </c>
      <c r="B2050" s="64">
        <f>_xlfn.XLOOKUP(D2050,'Volume Holds'!$U$8:$U$223,'Volume Holds'!$I$8:$I$223)</f>
        <v>0</v>
      </c>
      <c r="C2050" s="64">
        <f>_xlfn.XLOOKUP(I2050,'Volume Holds'!$U$8:$U$223,'Volume Holds'!$I$8:$I$223)</f>
        <v>0</v>
      </c>
      <c r="D2050" s="64" t="s">
        <v>793</v>
      </c>
      <c r="E2050" s="64">
        <f t="shared" si="40"/>
        <v>0</v>
      </c>
      <c r="F2050" s="159">
        <v>10130</v>
      </c>
      <c r="I2050" s="64" t="s">
        <v>767</v>
      </c>
      <c r="L2050"/>
    </row>
    <row r="2051" spans="1:12">
      <c r="A2051" s="64" t="s">
        <v>1318</v>
      </c>
      <c r="B2051" s="64">
        <f>_xlfn.XLOOKUP(D2051,'Volume Holds'!$U$8:$U$223,'Volume Holds'!$I$8:$I$223)</f>
        <v>0</v>
      </c>
      <c r="C2051" s="64">
        <f>_xlfn.XLOOKUP(I2051,'Volume Holds'!$U$8:$U$223,'Volume Holds'!$I$8:$I$223)</f>
        <v>0</v>
      </c>
      <c r="D2051" s="64" t="s">
        <v>794</v>
      </c>
      <c r="E2051" s="64">
        <f t="shared" si="40"/>
        <v>0</v>
      </c>
      <c r="F2051" s="159">
        <v>10130</v>
      </c>
      <c r="I2051" s="64" t="s">
        <v>767</v>
      </c>
      <c r="L2051"/>
    </row>
    <row r="2052" spans="1:12">
      <c r="A2052" s="64" t="s">
        <v>1318</v>
      </c>
      <c r="B2052" s="64">
        <f>_xlfn.XLOOKUP(D2052,'Volume Holds'!$U$8:$U$223,'Volume Holds'!$I$8:$I$223)</f>
        <v>0</v>
      </c>
      <c r="C2052" s="64">
        <f>_xlfn.XLOOKUP(I2052,'Volume Holds'!$U$8:$U$223,'Volume Holds'!$I$8:$I$223)</f>
        <v>0</v>
      </c>
      <c r="D2052" s="64" t="s">
        <v>795</v>
      </c>
      <c r="E2052" s="64">
        <f t="shared" si="40"/>
        <v>0</v>
      </c>
      <c r="F2052" s="159">
        <v>10130</v>
      </c>
      <c r="I2052" s="64" t="s">
        <v>767</v>
      </c>
      <c r="L2052"/>
    </row>
    <row r="2053" spans="1:12">
      <c r="A2053" s="64" t="s">
        <v>1318</v>
      </c>
      <c r="B2053" s="64">
        <f>_xlfn.XLOOKUP(D2053,'Volume Holds'!$U$8:$U$223,'Volume Holds'!$I$8:$I$223)</f>
        <v>0</v>
      </c>
      <c r="C2053" s="64">
        <f>_xlfn.XLOOKUP(I2053,'Volume Holds'!$U$8:$U$223,'Volume Holds'!$I$8:$I$223)</f>
        <v>0</v>
      </c>
      <c r="D2053" s="64" t="s">
        <v>796</v>
      </c>
      <c r="E2053" s="64">
        <f t="shared" si="40"/>
        <v>0</v>
      </c>
      <c r="F2053" s="159">
        <v>10130</v>
      </c>
      <c r="I2053" s="64" t="s">
        <v>767</v>
      </c>
      <c r="L2053"/>
    </row>
    <row r="2054" spans="1:12">
      <c r="A2054" s="64" t="s">
        <v>1318</v>
      </c>
      <c r="B2054" s="64">
        <f>_xlfn.XLOOKUP(D2054,'Volume Holds'!$U$8:$U$223,'Volume Holds'!$I$8:$I$223)</f>
        <v>0</v>
      </c>
      <c r="C2054" s="64">
        <f>_xlfn.XLOOKUP(I2054,'Volume Holds'!$U$8:$U$223,'Volume Holds'!$I$8:$I$223)</f>
        <v>0</v>
      </c>
      <c r="D2054" s="64" t="s">
        <v>797</v>
      </c>
      <c r="E2054" s="64">
        <f t="shared" si="40"/>
        <v>0</v>
      </c>
      <c r="F2054" s="159">
        <v>10130</v>
      </c>
      <c r="I2054" s="64" t="s">
        <v>767</v>
      </c>
      <c r="L2054"/>
    </row>
    <row r="2055" spans="1:12">
      <c r="A2055" s="64" t="s">
        <v>1318</v>
      </c>
      <c r="B2055" s="64">
        <f>_xlfn.XLOOKUP(D2055,'Volume Holds'!$U$8:$U$223,'Volume Holds'!$I$8:$I$223)</f>
        <v>0</v>
      </c>
      <c r="C2055" s="64">
        <f>_xlfn.XLOOKUP(I2055,'Volume Holds'!$U$8:$U$223,'Volume Holds'!$I$8:$I$223)</f>
        <v>0</v>
      </c>
      <c r="D2055" s="64" t="s">
        <v>798</v>
      </c>
      <c r="E2055" s="64">
        <f t="shared" si="40"/>
        <v>0</v>
      </c>
      <c r="F2055" s="159">
        <v>10130</v>
      </c>
      <c r="I2055" s="64" t="s">
        <v>767</v>
      </c>
      <c r="L2055"/>
    </row>
    <row r="2056" spans="1:12">
      <c r="A2056" s="64" t="s">
        <v>1318</v>
      </c>
      <c r="B2056" s="64">
        <f>_xlfn.XLOOKUP(D2056,'Volume Holds'!$U$8:$U$223,'Volume Holds'!$I$8:$I$223)</f>
        <v>0</v>
      </c>
      <c r="C2056" s="64">
        <f>_xlfn.XLOOKUP(I2056,'Volume Holds'!$U$8:$U$223,'Volume Holds'!$I$8:$I$223)</f>
        <v>0</v>
      </c>
      <c r="D2056" s="64" t="s">
        <v>799</v>
      </c>
      <c r="E2056" s="64">
        <f t="shared" si="40"/>
        <v>0</v>
      </c>
      <c r="F2056" s="159">
        <v>10130</v>
      </c>
      <c r="I2056" s="64" t="s">
        <v>767</v>
      </c>
      <c r="L2056"/>
    </row>
    <row r="2057" spans="1:12">
      <c r="A2057" s="64" t="s">
        <v>1318</v>
      </c>
      <c r="B2057" s="64">
        <f>_xlfn.XLOOKUP(D2057,'Volume Holds'!$U$8:$U$223,'Volume Holds'!$I$8:$I$223)</f>
        <v>0</v>
      </c>
      <c r="C2057" s="64">
        <f>_xlfn.XLOOKUP(I2057,'Volume Holds'!$U$8:$U$223,'Volume Holds'!$I$8:$I$223)</f>
        <v>0</v>
      </c>
      <c r="D2057" s="64" t="s">
        <v>800</v>
      </c>
      <c r="E2057" s="64">
        <f t="shared" si="40"/>
        <v>0</v>
      </c>
      <c r="F2057" s="159">
        <v>10089</v>
      </c>
      <c r="L2057"/>
    </row>
    <row r="2058" spans="1:12">
      <c r="A2058" s="64" t="s">
        <v>1318</v>
      </c>
      <c r="B2058" s="64">
        <f>_xlfn.XLOOKUP(D2058,'Volume Holds'!$U$8:$U$223,'Volume Holds'!$I$8:$I$223)</f>
        <v>0</v>
      </c>
      <c r="C2058" s="64">
        <f>_xlfn.XLOOKUP(I2058,'Volume Holds'!$U$8:$U$223,'Volume Holds'!$I$8:$I$223)</f>
        <v>0</v>
      </c>
      <c r="D2058" s="64" t="s">
        <v>801</v>
      </c>
      <c r="E2058" s="64">
        <f t="shared" si="40"/>
        <v>0</v>
      </c>
      <c r="F2058" s="159">
        <v>10130</v>
      </c>
      <c r="I2058" s="64" t="s">
        <v>768</v>
      </c>
      <c r="L2058"/>
    </row>
    <row r="2059" spans="1:12">
      <c r="A2059" s="64" t="s">
        <v>1318</v>
      </c>
      <c r="B2059" s="64">
        <f>_xlfn.XLOOKUP(D2059,'Volume Holds'!$U$8:$U$223,'Volume Holds'!$I$8:$I$223)</f>
        <v>0</v>
      </c>
      <c r="C2059" s="64">
        <f>_xlfn.XLOOKUP(I2059,'Volume Holds'!$U$8:$U$223,'Volume Holds'!$I$8:$I$223)</f>
        <v>0</v>
      </c>
      <c r="D2059" s="64" t="s">
        <v>802</v>
      </c>
      <c r="E2059" s="64">
        <f t="shared" si="40"/>
        <v>0</v>
      </c>
      <c r="F2059" s="159">
        <v>10130</v>
      </c>
      <c r="I2059" s="64" t="s">
        <v>768</v>
      </c>
      <c r="L2059"/>
    </row>
    <row r="2060" spans="1:12">
      <c r="A2060" s="64" t="s">
        <v>1318</v>
      </c>
      <c r="B2060" s="64">
        <f>_xlfn.XLOOKUP(D2060,'Volume Holds'!$U$8:$U$223,'Volume Holds'!$I$8:$I$223)</f>
        <v>0</v>
      </c>
      <c r="C2060" s="64">
        <f>_xlfn.XLOOKUP(I2060,'Volume Holds'!$U$8:$U$223,'Volume Holds'!$I$8:$I$223)</f>
        <v>0</v>
      </c>
      <c r="D2060" s="64" t="s">
        <v>803</v>
      </c>
      <c r="E2060" s="64">
        <f t="shared" ref="E2060:E2113" si="41">SUM(B2060:C2060)</f>
        <v>0</v>
      </c>
      <c r="F2060" s="159">
        <v>10130</v>
      </c>
      <c r="I2060" s="64" t="s">
        <v>768</v>
      </c>
      <c r="L2060"/>
    </row>
    <row r="2061" spans="1:12">
      <c r="A2061" s="64" t="s">
        <v>1318</v>
      </c>
      <c r="B2061" s="64">
        <f>_xlfn.XLOOKUP(D2061,'Volume Holds'!$U$8:$U$223,'Volume Holds'!$I$8:$I$223)</f>
        <v>0</v>
      </c>
      <c r="C2061" s="64">
        <f>_xlfn.XLOOKUP(I2061,'Volume Holds'!$U$8:$U$223,'Volume Holds'!$I$8:$I$223)</f>
        <v>0</v>
      </c>
      <c r="D2061" s="64" t="s">
        <v>804</v>
      </c>
      <c r="E2061" s="64">
        <f t="shared" si="41"/>
        <v>0</v>
      </c>
      <c r="F2061" s="159">
        <v>10130</v>
      </c>
      <c r="I2061" s="64" t="s">
        <v>768</v>
      </c>
      <c r="L2061"/>
    </row>
    <row r="2062" spans="1:12">
      <c r="A2062" s="64" t="s">
        <v>1318</v>
      </c>
      <c r="B2062" s="64">
        <f>_xlfn.XLOOKUP(D2062,'Volume Holds'!$U$8:$U$223,'Volume Holds'!$I$8:$I$223)</f>
        <v>0</v>
      </c>
      <c r="C2062" s="64">
        <f>_xlfn.XLOOKUP(I2062,'Volume Holds'!$U$8:$U$223,'Volume Holds'!$I$8:$I$223)</f>
        <v>0</v>
      </c>
      <c r="D2062" s="64" t="s">
        <v>805</v>
      </c>
      <c r="E2062" s="64">
        <f t="shared" si="41"/>
        <v>0</v>
      </c>
      <c r="F2062" s="159">
        <v>10130</v>
      </c>
      <c r="I2062" s="64" t="s">
        <v>768</v>
      </c>
      <c r="L2062"/>
    </row>
    <row r="2063" spans="1:12">
      <c r="A2063" s="64" t="s">
        <v>1318</v>
      </c>
      <c r="B2063" s="64">
        <f>_xlfn.XLOOKUP(D2063,'Volume Holds'!$U$8:$U$223,'Volume Holds'!$I$8:$I$223)</f>
        <v>0</v>
      </c>
      <c r="C2063" s="64">
        <f>_xlfn.XLOOKUP(I2063,'Volume Holds'!$U$8:$U$223,'Volume Holds'!$I$8:$I$223)</f>
        <v>0</v>
      </c>
      <c r="D2063" s="64" t="s">
        <v>806</v>
      </c>
      <c r="E2063" s="64">
        <f t="shared" si="41"/>
        <v>0</v>
      </c>
      <c r="F2063" s="159">
        <v>10130</v>
      </c>
      <c r="I2063" s="64" t="s">
        <v>768</v>
      </c>
      <c r="L2063"/>
    </row>
    <row r="2064" spans="1:12">
      <c r="A2064" s="64" t="s">
        <v>1318</v>
      </c>
      <c r="B2064" s="64">
        <f>_xlfn.XLOOKUP(D2064,'Volume Holds'!$U$8:$U$223,'Volume Holds'!$I$8:$I$223)</f>
        <v>0</v>
      </c>
      <c r="C2064" s="64">
        <f>_xlfn.XLOOKUP(I2064,'Volume Holds'!$U$8:$U$223,'Volume Holds'!$I$8:$I$223)</f>
        <v>0</v>
      </c>
      <c r="D2064" s="64" t="s">
        <v>807</v>
      </c>
      <c r="E2064" s="64">
        <f t="shared" si="41"/>
        <v>0</v>
      </c>
      <c r="F2064" s="159">
        <v>10130</v>
      </c>
      <c r="I2064" s="64" t="s">
        <v>769</v>
      </c>
      <c r="L2064"/>
    </row>
    <row r="2065" spans="1:12">
      <c r="A2065" s="64" t="s">
        <v>1318</v>
      </c>
      <c r="B2065" s="64">
        <f>_xlfn.XLOOKUP(D2065,'Volume Holds'!$U$8:$U$223,'Volume Holds'!$I$8:$I$223)</f>
        <v>0</v>
      </c>
      <c r="C2065" s="64">
        <f>_xlfn.XLOOKUP(I2065,'Volume Holds'!$U$8:$U$223,'Volume Holds'!$I$8:$I$223)</f>
        <v>0</v>
      </c>
      <c r="D2065" s="64" t="s">
        <v>808</v>
      </c>
      <c r="E2065" s="64">
        <f t="shared" si="41"/>
        <v>0</v>
      </c>
      <c r="F2065" s="159">
        <v>10130</v>
      </c>
      <c r="I2065" s="64" t="s">
        <v>769</v>
      </c>
      <c r="L2065"/>
    </row>
    <row r="2066" spans="1:12">
      <c r="A2066" s="64" t="s">
        <v>1318</v>
      </c>
      <c r="B2066" s="64">
        <f>_xlfn.XLOOKUP(D2066,'Volume Holds'!$U$8:$U$223,'Volume Holds'!$I$8:$I$223)</f>
        <v>0</v>
      </c>
      <c r="C2066" s="64">
        <f>_xlfn.XLOOKUP(I2066,'Volume Holds'!$U$8:$U$223,'Volume Holds'!$I$8:$I$223)</f>
        <v>0</v>
      </c>
      <c r="D2066" s="64" t="s">
        <v>809</v>
      </c>
      <c r="E2066" s="64">
        <f t="shared" si="41"/>
        <v>0</v>
      </c>
      <c r="F2066" s="159">
        <v>10130</v>
      </c>
      <c r="I2066" s="64" t="s">
        <v>769</v>
      </c>
      <c r="L2066"/>
    </row>
    <row r="2067" spans="1:12">
      <c r="A2067" s="64" t="s">
        <v>1318</v>
      </c>
      <c r="B2067" s="64">
        <f>_xlfn.XLOOKUP(D2067,'Volume Holds'!$U$8:$U$223,'Volume Holds'!$I$8:$I$223)</f>
        <v>0</v>
      </c>
      <c r="C2067" s="64">
        <f>_xlfn.XLOOKUP(I2067,'Volume Holds'!$U$8:$U$223,'Volume Holds'!$I$8:$I$223)</f>
        <v>0</v>
      </c>
      <c r="D2067" s="64" t="s">
        <v>810</v>
      </c>
      <c r="E2067" s="64">
        <f t="shared" si="41"/>
        <v>0</v>
      </c>
      <c r="F2067" s="159">
        <v>10130</v>
      </c>
      <c r="I2067" s="64" t="s">
        <v>769</v>
      </c>
      <c r="L2067"/>
    </row>
    <row r="2068" spans="1:12">
      <c r="A2068" s="64" t="s">
        <v>1318</v>
      </c>
      <c r="B2068" s="64">
        <f>_xlfn.XLOOKUP(D2068,'Volume Holds'!$U$8:$U$223,'Volume Holds'!$I$8:$I$223)</f>
        <v>0</v>
      </c>
      <c r="C2068" s="64">
        <f>_xlfn.XLOOKUP(I2068,'Volume Holds'!$U$8:$U$223,'Volume Holds'!$I$8:$I$223)</f>
        <v>0</v>
      </c>
      <c r="D2068" s="64" t="s">
        <v>811</v>
      </c>
      <c r="E2068" s="64">
        <f t="shared" si="41"/>
        <v>0</v>
      </c>
      <c r="F2068" s="159">
        <v>10130</v>
      </c>
      <c r="I2068" s="64" t="s">
        <v>769</v>
      </c>
      <c r="L2068"/>
    </row>
    <row r="2069" spans="1:12">
      <c r="A2069" s="64" t="s">
        <v>1318</v>
      </c>
      <c r="B2069" s="64">
        <f>_xlfn.XLOOKUP(D2069,'Volume Holds'!$U$8:$U$223,'Volume Holds'!$I$8:$I$223)</f>
        <v>0</v>
      </c>
      <c r="C2069" s="64">
        <f>_xlfn.XLOOKUP(I2069,'Volume Holds'!$U$8:$U$223,'Volume Holds'!$I$8:$I$223)</f>
        <v>0</v>
      </c>
      <c r="D2069" s="64" t="s">
        <v>812</v>
      </c>
      <c r="E2069" s="64">
        <f t="shared" si="41"/>
        <v>0</v>
      </c>
      <c r="F2069" s="159">
        <v>10130</v>
      </c>
      <c r="I2069" s="64" t="s">
        <v>769</v>
      </c>
      <c r="L2069"/>
    </row>
    <row r="2070" spans="1:12">
      <c r="A2070" s="64" t="s">
        <v>1318</v>
      </c>
      <c r="B2070" s="64">
        <f>_xlfn.XLOOKUP(D2070,'Volume Holds'!$U$8:$U$223,'Volume Holds'!$I$8:$I$223)</f>
        <v>0</v>
      </c>
      <c r="C2070" s="64">
        <f>_xlfn.XLOOKUP(I2070,'Volume Holds'!$U$8:$U$223,'Volume Holds'!$I$8:$I$223)</f>
        <v>0</v>
      </c>
      <c r="D2070" s="64" t="s">
        <v>813</v>
      </c>
      <c r="E2070" s="64">
        <f t="shared" si="41"/>
        <v>0</v>
      </c>
      <c r="F2070" s="159">
        <v>10130</v>
      </c>
      <c r="I2070" s="64" t="s">
        <v>770</v>
      </c>
      <c r="L2070"/>
    </row>
    <row r="2071" spans="1:12">
      <c r="A2071" s="64" t="s">
        <v>1318</v>
      </c>
      <c r="B2071" s="64">
        <f>_xlfn.XLOOKUP(D2071,'Volume Holds'!$U$8:$U$223,'Volume Holds'!$I$8:$I$223)</f>
        <v>0</v>
      </c>
      <c r="C2071" s="64">
        <f>_xlfn.XLOOKUP(I2071,'Volume Holds'!$U$8:$U$223,'Volume Holds'!$I$8:$I$223)</f>
        <v>0</v>
      </c>
      <c r="D2071" s="64" t="s">
        <v>814</v>
      </c>
      <c r="E2071" s="64">
        <f t="shared" si="41"/>
        <v>0</v>
      </c>
      <c r="F2071" s="159">
        <v>10130</v>
      </c>
      <c r="I2071" s="64" t="s">
        <v>770</v>
      </c>
      <c r="L2071"/>
    </row>
    <row r="2072" spans="1:12">
      <c r="A2072" s="64" t="s">
        <v>1318</v>
      </c>
      <c r="B2072" s="64">
        <f>_xlfn.XLOOKUP(D2072,'Volume Holds'!$U$8:$U$223,'Volume Holds'!$I$8:$I$223)</f>
        <v>0</v>
      </c>
      <c r="C2072" s="64">
        <f>_xlfn.XLOOKUP(I2072,'Volume Holds'!$U$8:$U$223,'Volume Holds'!$I$8:$I$223)</f>
        <v>0</v>
      </c>
      <c r="D2072" s="64" t="s">
        <v>815</v>
      </c>
      <c r="E2072" s="64">
        <f t="shared" si="41"/>
        <v>0</v>
      </c>
      <c r="F2072" s="159">
        <v>10130</v>
      </c>
      <c r="I2072" s="64" t="s">
        <v>770</v>
      </c>
      <c r="L2072"/>
    </row>
    <row r="2073" spans="1:12">
      <c r="A2073" s="64" t="s">
        <v>1318</v>
      </c>
      <c r="B2073" s="64">
        <f>_xlfn.XLOOKUP(D2073,'Volume Holds'!$U$8:$U$223,'Volume Holds'!$I$8:$I$223)</f>
        <v>0</v>
      </c>
      <c r="C2073" s="64">
        <f>_xlfn.XLOOKUP(I2073,'Volume Holds'!$U$8:$U$223,'Volume Holds'!$I$8:$I$223)</f>
        <v>0</v>
      </c>
      <c r="D2073" s="64" t="s">
        <v>816</v>
      </c>
      <c r="E2073" s="64">
        <f t="shared" si="41"/>
        <v>0</v>
      </c>
      <c r="F2073" s="159">
        <v>10130</v>
      </c>
      <c r="I2073" s="64" t="s">
        <v>770</v>
      </c>
      <c r="L2073"/>
    </row>
    <row r="2074" spans="1:12">
      <c r="A2074" s="64" t="s">
        <v>1318</v>
      </c>
      <c r="B2074" s="64">
        <f>_xlfn.XLOOKUP(D2074,'Volume Holds'!$U$8:$U$223,'Volume Holds'!$I$8:$I$223)</f>
        <v>0</v>
      </c>
      <c r="C2074" s="64">
        <f>_xlfn.XLOOKUP(I2074,'Volume Holds'!$U$8:$U$223,'Volume Holds'!$I$8:$I$223)</f>
        <v>0</v>
      </c>
      <c r="D2074" s="64" t="s">
        <v>817</v>
      </c>
      <c r="E2074" s="64">
        <f t="shared" si="41"/>
        <v>0</v>
      </c>
      <c r="F2074" s="159">
        <v>10130</v>
      </c>
      <c r="I2074" s="64" t="s">
        <v>770</v>
      </c>
      <c r="L2074"/>
    </row>
    <row r="2075" spans="1:12">
      <c r="A2075" s="64" t="s">
        <v>1318</v>
      </c>
      <c r="B2075" s="64">
        <f>_xlfn.XLOOKUP(D2075,'Volume Holds'!$U$8:$U$223,'Volume Holds'!$I$8:$I$223)</f>
        <v>0</v>
      </c>
      <c r="C2075" s="64">
        <f>_xlfn.XLOOKUP(I2075,'Volume Holds'!$U$8:$U$223,'Volume Holds'!$I$8:$I$223)</f>
        <v>0</v>
      </c>
      <c r="D2075" s="64" t="s">
        <v>818</v>
      </c>
      <c r="E2075" s="64">
        <f t="shared" si="41"/>
        <v>0</v>
      </c>
      <c r="F2075" s="159">
        <v>10130</v>
      </c>
      <c r="I2075" s="64" t="s">
        <v>770</v>
      </c>
      <c r="L2075"/>
    </row>
    <row r="2076" spans="1:12">
      <c r="A2076" s="64" t="s">
        <v>1318</v>
      </c>
      <c r="B2076" s="64">
        <f>_xlfn.XLOOKUP(D2076,'Volume Holds'!$U$8:$U$223,'Volume Holds'!$I$8:$I$223)</f>
        <v>0</v>
      </c>
      <c r="C2076" s="64">
        <f>_xlfn.XLOOKUP(I2076,'Volume Holds'!$U$8:$U$223,'Volume Holds'!$I$8:$I$223)</f>
        <v>0</v>
      </c>
      <c r="D2076" s="64" t="s">
        <v>819</v>
      </c>
      <c r="E2076" s="64">
        <f t="shared" si="41"/>
        <v>0</v>
      </c>
      <c r="F2076" s="159">
        <v>10130</v>
      </c>
      <c r="I2076" s="64" t="s">
        <v>771</v>
      </c>
      <c r="L2076"/>
    </row>
    <row r="2077" spans="1:12">
      <c r="A2077" s="64" t="s">
        <v>1318</v>
      </c>
      <c r="B2077" s="64">
        <f>_xlfn.XLOOKUP(D2077,'Volume Holds'!$U$8:$U$223,'Volume Holds'!$I$8:$I$223)</f>
        <v>0</v>
      </c>
      <c r="C2077" s="64">
        <f>_xlfn.XLOOKUP(I2077,'Volume Holds'!$U$8:$U$223,'Volume Holds'!$I$8:$I$223)</f>
        <v>0</v>
      </c>
      <c r="D2077" s="64" t="s">
        <v>820</v>
      </c>
      <c r="E2077" s="64">
        <f t="shared" si="41"/>
        <v>0</v>
      </c>
      <c r="F2077" s="159">
        <v>10130</v>
      </c>
      <c r="I2077" s="64" t="s">
        <v>771</v>
      </c>
      <c r="L2077"/>
    </row>
    <row r="2078" spans="1:12">
      <c r="A2078" s="64" t="s">
        <v>1318</v>
      </c>
      <c r="B2078" s="64">
        <f>_xlfn.XLOOKUP(D2078,'Volume Holds'!$U$8:$U$223,'Volume Holds'!$I$8:$I$223)</f>
        <v>0</v>
      </c>
      <c r="C2078" s="64">
        <f>_xlfn.XLOOKUP(I2078,'Volume Holds'!$U$8:$U$223,'Volume Holds'!$I$8:$I$223)</f>
        <v>0</v>
      </c>
      <c r="D2078" s="64" t="s">
        <v>821</v>
      </c>
      <c r="E2078" s="64">
        <f t="shared" si="41"/>
        <v>0</v>
      </c>
      <c r="F2078" s="159">
        <v>10130</v>
      </c>
      <c r="I2078" s="64" t="s">
        <v>771</v>
      </c>
      <c r="L2078"/>
    </row>
    <row r="2079" spans="1:12">
      <c r="A2079" s="64" t="s">
        <v>1318</v>
      </c>
      <c r="B2079" s="64">
        <f>_xlfn.XLOOKUP(D2079,'Volume Holds'!$U$8:$U$223,'Volume Holds'!$I$8:$I$223)</f>
        <v>0</v>
      </c>
      <c r="C2079" s="64">
        <f>_xlfn.XLOOKUP(I2079,'Volume Holds'!$U$8:$U$223,'Volume Holds'!$I$8:$I$223)</f>
        <v>0</v>
      </c>
      <c r="D2079" s="64" t="s">
        <v>822</v>
      </c>
      <c r="E2079" s="64">
        <f t="shared" si="41"/>
        <v>0</v>
      </c>
      <c r="F2079" s="159">
        <v>10130</v>
      </c>
      <c r="I2079" s="64" t="s">
        <v>771</v>
      </c>
      <c r="L2079"/>
    </row>
    <row r="2080" spans="1:12">
      <c r="A2080" s="64" t="s">
        <v>1318</v>
      </c>
      <c r="B2080" s="64">
        <f>_xlfn.XLOOKUP(D2080,'Volume Holds'!$U$8:$U$223,'Volume Holds'!$I$8:$I$223)</f>
        <v>0</v>
      </c>
      <c r="C2080" s="64">
        <f>_xlfn.XLOOKUP(I2080,'Volume Holds'!$U$8:$U$223,'Volume Holds'!$I$8:$I$223)</f>
        <v>0</v>
      </c>
      <c r="D2080" s="64" t="s">
        <v>823</v>
      </c>
      <c r="E2080" s="64">
        <f t="shared" si="41"/>
        <v>0</v>
      </c>
      <c r="F2080" s="159">
        <v>10130</v>
      </c>
      <c r="I2080" s="64" t="s">
        <v>771</v>
      </c>
      <c r="L2080"/>
    </row>
    <row r="2081" spans="1:12">
      <c r="A2081" s="64" t="s">
        <v>1318</v>
      </c>
      <c r="B2081" s="64">
        <f>_xlfn.XLOOKUP(D2081,'Volume Holds'!$U$8:$U$223,'Volume Holds'!$I$8:$I$223)</f>
        <v>0</v>
      </c>
      <c r="C2081" s="64">
        <f>_xlfn.XLOOKUP(I2081,'Volume Holds'!$U$8:$U$223,'Volume Holds'!$I$8:$I$223)</f>
        <v>0</v>
      </c>
      <c r="D2081" s="64" t="s">
        <v>824</v>
      </c>
      <c r="E2081" s="64">
        <f t="shared" si="41"/>
        <v>0</v>
      </c>
      <c r="F2081" s="159">
        <v>10130</v>
      </c>
      <c r="I2081" s="64" t="s">
        <v>771</v>
      </c>
      <c r="L2081"/>
    </row>
    <row r="2082" spans="1:12">
      <c r="A2082" s="64" t="s">
        <v>1318</v>
      </c>
      <c r="B2082" s="64">
        <f>_xlfn.XLOOKUP(D2082,'Volume Holds'!$U$8:$U$223,'Volume Holds'!$I$8:$I$223)</f>
        <v>0</v>
      </c>
      <c r="C2082" s="64">
        <f>_xlfn.XLOOKUP(I2082,'Volume Holds'!$U$8:$U$223,'Volume Holds'!$I$8:$I$223)</f>
        <v>0</v>
      </c>
      <c r="D2082" s="64" t="s">
        <v>825</v>
      </c>
      <c r="E2082" s="64">
        <f t="shared" si="41"/>
        <v>0</v>
      </c>
      <c r="F2082" s="159">
        <v>10130</v>
      </c>
      <c r="I2082" s="64" t="s">
        <v>772</v>
      </c>
      <c r="L2082"/>
    </row>
    <row r="2083" spans="1:12">
      <c r="A2083" s="64" t="s">
        <v>1318</v>
      </c>
      <c r="B2083" s="64">
        <f>_xlfn.XLOOKUP(D2083,'Volume Holds'!$U$8:$U$223,'Volume Holds'!$I$8:$I$223)</f>
        <v>0</v>
      </c>
      <c r="C2083" s="64">
        <f>_xlfn.XLOOKUP(I2083,'Volume Holds'!$U$8:$U$223,'Volume Holds'!$I$8:$I$223)</f>
        <v>0</v>
      </c>
      <c r="D2083" s="64" t="s">
        <v>826</v>
      </c>
      <c r="E2083" s="64">
        <f t="shared" si="41"/>
        <v>0</v>
      </c>
      <c r="F2083" s="159">
        <v>10130</v>
      </c>
      <c r="I2083" s="64" t="s">
        <v>772</v>
      </c>
      <c r="L2083"/>
    </row>
    <row r="2084" spans="1:12">
      <c r="A2084" s="64" t="s">
        <v>1318</v>
      </c>
      <c r="B2084" s="64">
        <f>_xlfn.XLOOKUP(D2084,'Volume Holds'!$U$8:$U$223,'Volume Holds'!$I$8:$I$223)</f>
        <v>0</v>
      </c>
      <c r="C2084" s="64">
        <f>_xlfn.XLOOKUP(I2084,'Volume Holds'!$U$8:$U$223,'Volume Holds'!$I$8:$I$223)</f>
        <v>0</v>
      </c>
      <c r="D2084" s="64" t="s">
        <v>827</v>
      </c>
      <c r="E2084" s="64">
        <f t="shared" si="41"/>
        <v>0</v>
      </c>
      <c r="F2084" s="159">
        <v>10130</v>
      </c>
      <c r="I2084" s="64" t="s">
        <v>772</v>
      </c>
      <c r="L2084"/>
    </row>
    <row r="2085" spans="1:12">
      <c r="A2085" s="64" t="s">
        <v>1318</v>
      </c>
      <c r="B2085" s="64">
        <f>_xlfn.XLOOKUP(D2085,'Volume Holds'!$U$8:$U$223,'Volume Holds'!$I$8:$I$223)</f>
        <v>0</v>
      </c>
      <c r="C2085" s="64">
        <f>_xlfn.XLOOKUP(I2085,'Volume Holds'!$U$8:$U$223,'Volume Holds'!$I$8:$I$223)</f>
        <v>0</v>
      </c>
      <c r="D2085" s="64" t="s">
        <v>828</v>
      </c>
      <c r="E2085" s="64">
        <f t="shared" si="41"/>
        <v>0</v>
      </c>
      <c r="F2085" s="159">
        <v>10130</v>
      </c>
      <c r="I2085" s="64" t="s">
        <v>772</v>
      </c>
      <c r="L2085"/>
    </row>
    <row r="2086" spans="1:12">
      <c r="A2086" s="64" t="s">
        <v>1318</v>
      </c>
      <c r="B2086" s="64">
        <f>_xlfn.XLOOKUP(D2086,'Volume Holds'!$U$8:$U$223,'Volume Holds'!$I$8:$I$223)</f>
        <v>0</v>
      </c>
      <c r="C2086" s="64">
        <f>_xlfn.XLOOKUP(I2086,'Volume Holds'!$U$8:$U$223,'Volume Holds'!$I$8:$I$223)</f>
        <v>0</v>
      </c>
      <c r="D2086" s="64" t="s">
        <v>829</v>
      </c>
      <c r="E2086" s="64">
        <f t="shared" si="41"/>
        <v>0</v>
      </c>
      <c r="F2086" s="159">
        <v>10130</v>
      </c>
      <c r="I2086" s="64" t="s">
        <v>772</v>
      </c>
      <c r="L2086"/>
    </row>
    <row r="2087" spans="1:12">
      <c r="A2087" s="64" t="s">
        <v>1318</v>
      </c>
      <c r="B2087" s="64">
        <f>_xlfn.XLOOKUP(D2087,'Volume Holds'!$U$8:$U$223,'Volume Holds'!$I$8:$I$223)</f>
        <v>0</v>
      </c>
      <c r="C2087" s="64">
        <f>_xlfn.XLOOKUP(I2087,'Volume Holds'!$U$8:$U$223,'Volume Holds'!$I$8:$I$223)</f>
        <v>0</v>
      </c>
      <c r="D2087" s="64" t="s">
        <v>830</v>
      </c>
      <c r="E2087" s="64">
        <f t="shared" si="41"/>
        <v>0</v>
      </c>
      <c r="F2087" s="159">
        <v>10130</v>
      </c>
      <c r="I2087" s="64" t="s">
        <v>772</v>
      </c>
      <c r="L2087"/>
    </row>
    <row r="2088" spans="1:12">
      <c r="A2088" s="64" t="s">
        <v>1318</v>
      </c>
      <c r="B2088" s="64">
        <f>_xlfn.XLOOKUP(D2088,'Volume Holds'!$U$8:$U$223,'Volume Holds'!$I$8:$I$223)</f>
        <v>0</v>
      </c>
      <c r="C2088" s="64">
        <f>_xlfn.XLOOKUP(I2088,'Volume Holds'!$U$8:$U$223,'Volume Holds'!$I$8:$I$223)</f>
        <v>0</v>
      </c>
      <c r="D2088" s="64" t="s">
        <v>831</v>
      </c>
      <c r="E2088" s="64">
        <f t="shared" si="41"/>
        <v>0</v>
      </c>
      <c r="F2088" s="159">
        <v>10130</v>
      </c>
      <c r="I2088" s="64" t="s">
        <v>773</v>
      </c>
      <c r="L2088"/>
    </row>
    <row r="2089" spans="1:12">
      <c r="A2089" s="64" t="s">
        <v>1318</v>
      </c>
      <c r="B2089" s="64">
        <f>_xlfn.XLOOKUP(D2089,'Volume Holds'!$U$8:$U$223,'Volume Holds'!$I$8:$I$223)</f>
        <v>0</v>
      </c>
      <c r="C2089" s="64">
        <f>_xlfn.XLOOKUP(I2089,'Volume Holds'!$U$8:$U$223,'Volume Holds'!$I$8:$I$223)</f>
        <v>0</v>
      </c>
      <c r="D2089" s="64" t="s">
        <v>832</v>
      </c>
      <c r="E2089" s="64">
        <f t="shared" si="41"/>
        <v>0</v>
      </c>
      <c r="F2089" s="159">
        <v>10130</v>
      </c>
      <c r="I2089" s="64" t="s">
        <v>773</v>
      </c>
      <c r="L2089"/>
    </row>
    <row r="2090" spans="1:12">
      <c r="A2090" s="64" t="s">
        <v>1318</v>
      </c>
      <c r="B2090" s="64">
        <f>_xlfn.XLOOKUP(D2090,'Volume Holds'!$U$8:$U$223,'Volume Holds'!$I$8:$I$223)</f>
        <v>0</v>
      </c>
      <c r="C2090" s="64">
        <f>_xlfn.XLOOKUP(I2090,'Volume Holds'!$U$8:$U$223,'Volume Holds'!$I$8:$I$223)</f>
        <v>0</v>
      </c>
      <c r="D2090" s="64" t="s">
        <v>833</v>
      </c>
      <c r="E2090" s="64">
        <f t="shared" si="41"/>
        <v>0</v>
      </c>
      <c r="F2090" s="159">
        <v>10130</v>
      </c>
      <c r="I2090" s="64" t="s">
        <v>773</v>
      </c>
      <c r="L2090"/>
    </row>
    <row r="2091" spans="1:12">
      <c r="A2091" s="64" t="s">
        <v>1318</v>
      </c>
      <c r="B2091" s="64">
        <f>_xlfn.XLOOKUP(D2091,'Volume Holds'!$U$8:$U$223,'Volume Holds'!$I$8:$I$223)</f>
        <v>0</v>
      </c>
      <c r="C2091" s="64">
        <f>_xlfn.XLOOKUP(I2091,'Volume Holds'!$U$8:$U$223,'Volume Holds'!$I$8:$I$223)</f>
        <v>0</v>
      </c>
      <c r="D2091" s="64" t="s">
        <v>834</v>
      </c>
      <c r="E2091" s="64">
        <f t="shared" si="41"/>
        <v>0</v>
      </c>
      <c r="F2091" s="159">
        <v>10130</v>
      </c>
      <c r="I2091" s="64" t="s">
        <v>773</v>
      </c>
      <c r="L2091"/>
    </row>
    <row r="2092" spans="1:12">
      <c r="A2092" s="64" t="s">
        <v>1318</v>
      </c>
      <c r="B2092" s="64">
        <f>_xlfn.XLOOKUP(D2092,'Volume Holds'!$U$8:$U$223,'Volume Holds'!$I$8:$I$223)</f>
        <v>0</v>
      </c>
      <c r="C2092" s="64">
        <f>_xlfn.XLOOKUP(I2092,'Volume Holds'!$U$8:$U$223,'Volume Holds'!$I$8:$I$223)</f>
        <v>0</v>
      </c>
      <c r="D2092" s="64" t="s">
        <v>835</v>
      </c>
      <c r="E2092" s="64">
        <f t="shared" si="41"/>
        <v>0</v>
      </c>
      <c r="F2092" s="159">
        <v>10130</v>
      </c>
      <c r="I2092" s="64" t="s">
        <v>773</v>
      </c>
      <c r="L2092"/>
    </row>
    <row r="2093" spans="1:12">
      <c r="A2093" s="64" t="s">
        <v>1318</v>
      </c>
      <c r="B2093" s="64">
        <f>_xlfn.XLOOKUP(D2093,'Volume Holds'!$U$8:$U$223,'Volume Holds'!$I$8:$I$223)</f>
        <v>0</v>
      </c>
      <c r="C2093" s="64">
        <f>_xlfn.XLOOKUP(I2093,'Volume Holds'!$U$8:$U$223,'Volume Holds'!$I$8:$I$223)</f>
        <v>0</v>
      </c>
      <c r="D2093" s="64" t="s">
        <v>836</v>
      </c>
      <c r="E2093" s="64">
        <f t="shared" si="41"/>
        <v>0</v>
      </c>
      <c r="F2093" s="159">
        <v>10130</v>
      </c>
      <c r="I2093" s="64" t="s">
        <v>773</v>
      </c>
      <c r="L2093"/>
    </row>
    <row r="2094" spans="1:12">
      <c r="A2094" s="64" t="s">
        <v>1318</v>
      </c>
      <c r="B2094" s="64">
        <f>_xlfn.XLOOKUP(D2094,'Volume Holds'!$U$8:$U$223,'Volume Holds'!$I$8:$I$223)</f>
        <v>0</v>
      </c>
      <c r="C2094" s="64">
        <f>_xlfn.XLOOKUP(I2094,'Volume Holds'!$U$8:$U$223,'Volume Holds'!$I$8:$I$223)</f>
        <v>0</v>
      </c>
      <c r="D2094" s="64" t="s">
        <v>837</v>
      </c>
      <c r="E2094" s="64">
        <f t="shared" si="41"/>
        <v>0</v>
      </c>
      <c r="F2094" s="159">
        <v>10130</v>
      </c>
      <c r="I2094" s="64" t="s">
        <v>774</v>
      </c>
      <c r="L2094"/>
    </row>
    <row r="2095" spans="1:12">
      <c r="A2095" s="64" t="s">
        <v>1318</v>
      </c>
      <c r="B2095" s="64">
        <f>_xlfn.XLOOKUP(D2095,'Volume Holds'!$U$8:$U$223,'Volume Holds'!$I$8:$I$223)</f>
        <v>0</v>
      </c>
      <c r="C2095" s="64">
        <f>_xlfn.XLOOKUP(I2095,'Volume Holds'!$U$8:$U$223,'Volume Holds'!$I$8:$I$223)</f>
        <v>0</v>
      </c>
      <c r="D2095" s="64" t="s">
        <v>838</v>
      </c>
      <c r="E2095" s="64">
        <f t="shared" si="41"/>
        <v>0</v>
      </c>
      <c r="F2095" s="159">
        <v>10130</v>
      </c>
      <c r="I2095" s="64" t="s">
        <v>774</v>
      </c>
      <c r="L2095"/>
    </row>
    <row r="2096" spans="1:12">
      <c r="A2096" s="64" t="s">
        <v>1318</v>
      </c>
      <c r="B2096" s="64">
        <f>_xlfn.XLOOKUP(D2096,'Volume Holds'!$U$8:$U$223,'Volume Holds'!$I$8:$I$223)</f>
        <v>0</v>
      </c>
      <c r="C2096" s="64">
        <f>_xlfn.XLOOKUP(I2096,'Volume Holds'!$U$8:$U$223,'Volume Holds'!$I$8:$I$223)</f>
        <v>0</v>
      </c>
      <c r="D2096" s="64" t="s">
        <v>839</v>
      </c>
      <c r="E2096" s="64">
        <f t="shared" si="41"/>
        <v>0</v>
      </c>
      <c r="F2096" s="159">
        <v>10130</v>
      </c>
      <c r="I2096" s="64" t="s">
        <v>774</v>
      </c>
      <c r="L2096"/>
    </row>
    <row r="2097" spans="1:12">
      <c r="A2097" s="64" t="s">
        <v>1318</v>
      </c>
      <c r="B2097" s="64">
        <f>_xlfn.XLOOKUP(D2097,'Volume Holds'!$U$8:$U$223,'Volume Holds'!$I$8:$I$223)</f>
        <v>0</v>
      </c>
      <c r="C2097" s="64">
        <f>_xlfn.XLOOKUP(I2097,'Volume Holds'!$U$8:$U$223,'Volume Holds'!$I$8:$I$223)</f>
        <v>0</v>
      </c>
      <c r="D2097" s="64" t="s">
        <v>840</v>
      </c>
      <c r="E2097" s="64">
        <f t="shared" si="41"/>
        <v>0</v>
      </c>
      <c r="F2097" s="159">
        <v>10130</v>
      </c>
      <c r="I2097" s="64" t="s">
        <v>774</v>
      </c>
      <c r="L2097"/>
    </row>
    <row r="2098" spans="1:12">
      <c r="A2098" s="64" t="s">
        <v>1318</v>
      </c>
      <c r="B2098" s="64">
        <f>_xlfn.XLOOKUP(D2098,'Volume Holds'!$U$8:$U$223,'Volume Holds'!$I$8:$I$223)</f>
        <v>0</v>
      </c>
      <c r="C2098" s="64">
        <f>_xlfn.XLOOKUP(I2098,'Volume Holds'!$U$8:$U$223,'Volume Holds'!$I$8:$I$223)</f>
        <v>0</v>
      </c>
      <c r="D2098" s="64" t="s">
        <v>841</v>
      </c>
      <c r="E2098" s="64">
        <f t="shared" si="41"/>
        <v>0</v>
      </c>
      <c r="F2098" s="159">
        <v>10130</v>
      </c>
      <c r="I2098" s="64" t="s">
        <v>774</v>
      </c>
      <c r="L2098"/>
    </row>
    <row r="2099" spans="1:12">
      <c r="A2099" s="64" t="s">
        <v>1318</v>
      </c>
      <c r="B2099" s="64">
        <f>_xlfn.XLOOKUP(D2099,'Volume Holds'!$U$8:$U$223,'Volume Holds'!$I$8:$I$223)</f>
        <v>0</v>
      </c>
      <c r="C2099" s="64">
        <f>_xlfn.XLOOKUP(I2099,'Volume Holds'!$U$8:$U$223,'Volume Holds'!$I$8:$I$223)</f>
        <v>0</v>
      </c>
      <c r="D2099" s="64" t="s">
        <v>842</v>
      </c>
      <c r="E2099" s="64">
        <f t="shared" si="41"/>
        <v>0</v>
      </c>
      <c r="F2099" s="159">
        <v>10130</v>
      </c>
      <c r="I2099" s="64" t="s">
        <v>774</v>
      </c>
      <c r="L2099"/>
    </row>
    <row r="2100" spans="1:12">
      <c r="A2100" s="64" t="s">
        <v>1318</v>
      </c>
      <c r="B2100" s="64">
        <f>_xlfn.XLOOKUP(D2100,'Volume Holds'!$U$8:$U$223,'Volume Holds'!$I$8:$I$223)</f>
        <v>0</v>
      </c>
      <c r="C2100" s="64">
        <f>_xlfn.XLOOKUP(I2100,'Volume Holds'!$U$8:$U$223,'Volume Holds'!$I$8:$I$223)</f>
        <v>0</v>
      </c>
      <c r="D2100" s="64" t="s">
        <v>878</v>
      </c>
      <c r="E2100" s="64">
        <f t="shared" si="41"/>
        <v>0</v>
      </c>
      <c r="F2100" s="159">
        <v>10089</v>
      </c>
      <c r="L2100"/>
    </row>
    <row r="2101" spans="1:12">
      <c r="A2101" s="64" t="s">
        <v>1318</v>
      </c>
      <c r="B2101" s="64">
        <f>_xlfn.XLOOKUP(D2101,'Volume Holds'!$U$8:$U$223,'Volume Holds'!$I$8:$I$223)</f>
        <v>0</v>
      </c>
      <c r="C2101" s="64">
        <f>_xlfn.XLOOKUP(I2101,'Volume Holds'!$U$8:$U$223,'Volume Holds'!$I$8:$I$223)</f>
        <v>0</v>
      </c>
      <c r="D2101" s="64" t="s">
        <v>880</v>
      </c>
      <c r="E2101" s="64">
        <f t="shared" si="41"/>
        <v>0</v>
      </c>
      <c r="F2101" s="159">
        <v>10089</v>
      </c>
      <c r="L2101"/>
    </row>
    <row r="2102" spans="1:12">
      <c r="A2102" s="64" t="s">
        <v>1318</v>
      </c>
      <c r="B2102" s="64">
        <f>_xlfn.XLOOKUP(D2102,'Volume Holds'!$U$8:$U$223,'Volume Holds'!$I$8:$I$223)</f>
        <v>0</v>
      </c>
      <c r="C2102" s="64">
        <f>_xlfn.XLOOKUP(I2102,'Volume Holds'!$U$8:$U$223,'Volume Holds'!$I$8:$I$223)</f>
        <v>0</v>
      </c>
      <c r="D2102" s="64" t="s">
        <v>882</v>
      </c>
      <c r="E2102" s="64">
        <f t="shared" si="41"/>
        <v>0</v>
      </c>
      <c r="F2102" s="159">
        <v>10089</v>
      </c>
      <c r="L2102"/>
    </row>
    <row r="2103" spans="1:12">
      <c r="A2103" s="64" t="s">
        <v>1318</v>
      </c>
      <c r="B2103" s="64">
        <f>_xlfn.XLOOKUP(D2103,'Volume Holds'!$U$8:$U$223,'Volume Holds'!$I$8:$I$223)</f>
        <v>0</v>
      </c>
      <c r="C2103" s="64">
        <f>_xlfn.XLOOKUP(I2103,'Volume Holds'!$U$8:$U$223,'Volume Holds'!$I$8:$I$223)</f>
        <v>0</v>
      </c>
      <c r="D2103" s="64" t="s">
        <v>884</v>
      </c>
      <c r="E2103" s="64">
        <f t="shared" si="41"/>
        <v>0</v>
      </c>
      <c r="F2103" s="159">
        <v>10089</v>
      </c>
      <c r="L2103"/>
    </row>
    <row r="2104" spans="1:12">
      <c r="A2104" s="64" t="s">
        <v>1318</v>
      </c>
      <c r="B2104" s="64">
        <f>_xlfn.XLOOKUP(D2104,'Volume Holds'!$U$8:$U$223,'Volume Holds'!$I$8:$I$223)</f>
        <v>0</v>
      </c>
      <c r="C2104" s="64">
        <f>_xlfn.XLOOKUP(I2104,'Volume Holds'!$U$8:$U$223,'Volume Holds'!$I$8:$I$223)</f>
        <v>0</v>
      </c>
      <c r="D2104" s="64" t="s">
        <v>886</v>
      </c>
      <c r="E2104" s="64">
        <f t="shared" si="41"/>
        <v>0</v>
      </c>
      <c r="F2104" s="159">
        <v>10089</v>
      </c>
      <c r="L2104"/>
    </row>
    <row r="2105" spans="1:12">
      <c r="A2105" s="64" t="s">
        <v>1318</v>
      </c>
      <c r="B2105" s="64">
        <f>_xlfn.XLOOKUP(D2105,'Volume Holds'!$U$8:$U$223,'Volume Holds'!$I$8:$I$223)</f>
        <v>0</v>
      </c>
      <c r="C2105" s="64">
        <f>_xlfn.XLOOKUP(I2105,'Volume Holds'!$U$8:$U$223,'Volume Holds'!$I$8:$I$223)</f>
        <v>0</v>
      </c>
      <c r="D2105" s="64" t="s">
        <v>890</v>
      </c>
      <c r="E2105" s="64">
        <f t="shared" si="41"/>
        <v>0</v>
      </c>
      <c r="F2105" s="159">
        <v>10130</v>
      </c>
      <c r="L2105"/>
    </row>
    <row r="2106" spans="1:12">
      <c r="A2106" s="64" t="s">
        <v>1318</v>
      </c>
      <c r="B2106" s="64">
        <f>_xlfn.XLOOKUP(D2106,'Volume Holds'!$U$8:$U$223,'Volume Holds'!$I$8:$I$223)</f>
        <v>0</v>
      </c>
      <c r="C2106" s="64">
        <f>_xlfn.XLOOKUP(I2106,'Volume Holds'!$U$8:$U$223,'Volume Holds'!$I$8:$I$223)</f>
        <v>0</v>
      </c>
      <c r="D2106" s="64" t="s">
        <v>892</v>
      </c>
      <c r="E2106" s="64">
        <f t="shared" si="41"/>
        <v>0</v>
      </c>
      <c r="F2106" s="159">
        <v>10130</v>
      </c>
      <c r="L2106"/>
    </row>
    <row r="2107" spans="1:12">
      <c r="A2107" s="64" t="s">
        <v>1318</v>
      </c>
      <c r="B2107" s="64">
        <f>_xlfn.XLOOKUP(D2107,'Volume Holds'!$U$8:$U$223,'Volume Holds'!$I$8:$I$223)</f>
        <v>0</v>
      </c>
      <c r="C2107" s="64">
        <f>_xlfn.XLOOKUP(I2107,'Volume Holds'!$U$8:$U$223,'Volume Holds'!$I$8:$I$223)</f>
        <v>0</v>
      </c>
      <c r="D2107" s="64" t="s">
        <v>894</v>
      </c>
      <c r="E2107" s="64">
        <f t="shared" si="41"/>
        <v>0</v>
      </c>
      <c r="F2107" s="159">
        <v>10130</v>
      </c>
      <c r="L2107"/>
    </row>
    <row r="2108" spans="1:12">
      <c r="A2108" s="64" t="s">
        <v>1318</v>
      </c>
      <c r="B2108" s="64">
        <f>_xlfn.XLOOKUP(D2108,'Volume Holds'!$U$8:$U$223,'Volume Holds'!$I$8:$I$223)</f>
        <v>0</v>
      </c>
      <c r="C2108" s="64">
        <f>_xlfn.XLOOKUP(I2108,'Volume Holds'!$U$8:$U$223,'Volume Holds'!$I$8:$I$223)</f>
        <v>0</v>
      </c>
      <c r="D2108" s="64" t="s">
        <v>896</v>
      </c>
      <c r="E2108" s="64">
        <f t="shared" si="41"/>
        <v>0</v>
      </c>
      <c r="F2108" s="159">
        <v>10130</v>
      </c>
      <c r="L2108"/>
    </row>
    <row r="2109" spans="1:12">
      <c r="A2109" s="64" t="s">
        <v>1318</v>
      </c>
      <c r="B2109" s="64">
        <f>_xlfn.XLOOKUP(D2109,'Volume Holds'!$U$8:$U$223,'Volume Holds'!$I$8:$I$223)</f>
        <v>0</v>
      </c>
      <c r="C2109" s="64">
        <f>_xlfn.XLOOKUP(I2109,'Volume Holds'!$U$8:$U$223,'Volume Holds'!$I$8:$I$223)</f>
        <v>0</v>
      </c>
      <c r="D2109" s="64" t="s">
        <v>898</v>
      </c>
      <c r="E2109" s="64">
        <f t="shared" si="41"/>
        <v>0</v>
      </c>
      <c r="F2109" s="159">
        <v>10130</v>
      </c>
      <c r="L2109"/>
    </row>
    <row r="2110" spans="1:12">
      <c r="A2110" s="161" t="s">
        <v>1318</v>
      </c>
      <c r="B2110" s="161">
        <f>_xlfn.XLOOKUP(D2110,'Volume Holds'!$U$8:$U$223,'Volume Holds'!$L$8:$L$223)</f>
        <v>0</v>
      </c>
      <c r="C2110" s="161">
        <f>_xlfn.XLOOKUP(I2110,'Volume Holds'!$U$8:$U$223,'Volume Holds'!$L$8:$L$223)</f>
        <v>0</v>
      </c>
      <c r="D2110" s="161" t="s">
        <v>585</v>
      </c>
      <c r="E2110" s="161">
        <f t="shared" si="41"/>
        <v>0</v>
      </c>
      <c r="F2110" s="162">
        <v>10090</v>
      </c>
      <c r="G2110" s="163"/>
      <c r="I2110" s="161" t="s">
        <v>557</v>
      </c>
      <c r="J2110" s="161" t="s">
        <v>1316</v>
      </c>
      <c r="L2110"/>
    </row>
    <row r="2111" spans="1:12">
      <c r="A2111" s="64" t="s">
        <v>1318</v>
      </c>
      <c r="B2111" s="64">
        <f>_xlfn.XLOOKUP(D2111,'Volume Holds'!$U$8:$U$223,'Volume Holds'!$L$8:$L$223)</f>
        <v>0</v>
      </c>
      <c r="C2111" s="64">
        <f>_xlfn.XLOOKUP(I2111,'Volume Holds'!$U$8:$U$223,'Volume Holds'!$L$8:$L$223)</f>
        <v>0</v>
      </c>
      <c r="D2111" s="64" t="s">
        <v>587</v>
      </c>
      <c r="E2111" s="64">
        <f t="shared" si="41"/>
        <v>0</v>
      </c>
      <c r="F2111" s="159">
        <v>10090</v>
      </c>
      <c r="I2111" s="64" t="s">
        <v>557</v>
      </c>
      <c r="L2111"/>
    </row>
    <row r="2112" spans="1:12">
      <c r="A2112" s="64" t="s">
        <v>1318</v>
      </c>
      <c r="B2112" s="64">
        <f>_xlfn.XLOOKUP(D2112,'Volume Holds'!$U$8:$U$223,'Volume Holds'!$L$8:$L$223)</f>
        <v>0</v>
      </c>
      <c r="C2112" s="64">
        <f>_xlfn.XLOOKUP(I2112,'Volume Holds'!$U$8:$U$223,'Volume Holds'!$L$8:$L$223)</f>
        <v>0</v>
      </c>
      <c r="D2112" s="64" t="s">
        <v>589</v>
      </c>
      <c r="E2112" s="64">
        <f t="shared" si="41"/>
        <v>0</v>
      </c>
      <c r="F2112" s="159">
        <v>10090</v>
      </c>
      <c r="I2112" s="64" t="s">
        <v>559</v>
      </c>
      <c r="L2112"/>
    </row>
    <row r="2113" spans="1:12">
      <c r="A2113" s="64" t="s">
        <v>1318</v>
      </c>
      <c r="B2113" s="64">
        <f>_xlfn.XLOOKUP(D2113,'Volume Holds'!$U$8:$U$223,'Volume Holds'!$L$8:$L$223)</f>
        <v>0</v>
      </c>
      <c r="C2113" s="64">
        <f>_xlfn.XLOOKUP(I2113,'Volume Holds'!$U$8:$U$223,'Volume Holds'!$L$8:$L$223)</f>
        <v>0</v>
      </c>
      <c r="D2113" s="64" t="s">
        <v>591</v>
      </c>
      <c r="E2113" s="64">
        <f t="shared" si="41"/>
        <v>0</v>
      </c>
      <c r="F2113" s="159">
        <v>10090</v>
      </c>
      <c r="I2113" s="64" t="s">
        <v>559</v>
      </c>
      <c r="L2113"/>
    </row>
    <row r="2114" spans="1:12">
      <c r="A2114" s="64" t="s">
        <v>1318</v>
      </c>
      <c r="B2114" s="64">
        <f>_xlfn.XLOOKUP(D2114,'Volume Holds'!$U$8:$U$223,'Volume Holds'!$L$8:$L$223)</f>
        <v>0</v>
      </c>
      <c r="C2114" s="64">
        <f>_xlfn.XLOOKUP(I2114,'Volume Holds'!$U$8:$U$223,'Volume Holds'!$L$8:$L$223)</f>
        <v>0</v>
      </c>
      <c r="D2114" s="64" t="s">
        <v>593</v>
      </c>
      <c r="E2114" s="64">
        <f t="shared" ref="E2114:E2173" si="42">SUM(B2114:C2114)</f>
        <v>0</v>
      </c>
      <c r="F2114" s="159">
        <v>10090</v>
      </c>
      <c r="I2114" s="64" t="s">
        <v>559</v>
      </c>
      <c r="L2114"/>
    </row>
    <row r="2115" spans="1:12">
      <c r="A2115" s="64" t="s">
        <v>1318</v>
      </c>
      <c r="B2115" s="64">
        <f>_xlfn.XLOOKUP(D2115,'Volume Holds'!$U$8:$U$223,'Volume Holds'!$L$8:$L$223)</f>
        <v>0</v>
      </c>
      <c r="C2115" s="64">
        <f>_xlfn.XLOOKUP(I2115,'Volume Holds'!$U$8:$U$223,'Volume Holds'!$L$8:$L$223)</f>
        <v>0</v>
      </c>
      <c r="D2115" s="64" t="s">
        <v>595</v>
      </c>
      <c r="E2115" s="64">
        <f t="shared" si="42"/>
        <v>0</v>
      </c>
      <c r="F2115" s="159">
        <v>10090</v>
      </c>
      <c r="I2115" s="64" t="s">
        <v>559</v>
      </c>
      <c r="L2115"/>
    </row>
    <row r="2116" spans="1:12">
      <c r="A2116" s="64" t="s">
        <v>1318</v>
      </c>
      <c r="B2116" s="64">
        <f>_xlfn.XLOOKUP(D2116,'Volume Holds'!$U$8:$U$223,'Volume Holds'!$L$8:$L$223)</f>
        <v>0</v>
      </c>
      <c r="C2116" s="64">
        <f>_xlfn.XLOOKUP(I2116,'Volume Holds'!$U$8:$U$223,'Volume Holds'!$L$8:$L$223)</f>
        <v>0</v>
      </c>
      <c r="D2116" s="64" t="s">
        <v>597</v>
      </c>
      <c r="E2116" s="64">
        <f t="shared" si="42"/>
        <v>0</v>
      </c>
      <c r="F2116" s="159">
        <v>10090</v>
      </c>
      <c r="I2116" s="64" t="s">
        <v>561</v>
      </c>
      <c r="L2116"/>
    </row>
    <row r="2117" spans="1:12">
      <c r="A2117" s="64" t="s">
        <v>1318</v>
      </c>
      <c r="B2117" s="64">
        <f>_xlfn.XLOOKUP(D2117,'Volume Holds'!$U$8:$U$223,'Volume Holds'!$L$8:$L$223)</f>
        <v>0</v>
      </c>
      <c r="C2117" s="64">
        <f>_xlfn.XLOOKUP(I2117,'Volume Holds'!$U$8:$U$223,'Volume Holds'!$L$8:$L$223)</f>
        <v>0</v>
      </c>
      <c r="D2117" s="64" t="s">
        <v>599</v>
      </c>
      <c r="E2117" s="64">
        <f t="shared" si="42"/>
        <v>0</v>
      </c>
      <c r="F2117" s="159">
        <v>10090</v>
      </c>
      <c r="I2117" s="64" t="s">
        <v>561</v>
      </c>
      <c r="L2117"/>
    </row>
    <row r="2118" spans="1:12">
      <c r="A2118" s="64" t="s">
        <v>1318</v>
      </c>
      <c r="B2118" s="64">
        <f>_xlfn.XLOOKUP(D2118,'Volume Holds'!$U$8:$U$223,'Volume Holds'!$L$8:$L$223)</f>
        <v>0</v>
      </c>
      <c r="C2118" s="64">
        <f>_xlfn.XLOOKUP(I2118,'Volume Holds'!$U$8:$U$223,'Volume Holds'!$L$8:$L$223)</f>
        <v>0</v>
      </c>
      <c r="D2118" s="64" t="s">
        <v>601</v>
      </c>
      <c r="E2118" s="64">
        <f t="shared" si="42"/>
        <v>0</v>
      </c>
      <c r="F2118" s="159">
        <v>10090</v>
      </c>
      <c r="I2118" s="64" t="s">
        <v>561</v>
      </c>
      <c r="L2118"/>
    </row>
    <row r="2119" spans="1:12">
      <c r="A2119" s="64" t="s">
        <v>1318</v>
      </c>
      <c r="B2119" s="64">
        <f>_xlfn.XLOOKUP(D2119,'Volume Holds'!$U$8:$U$223,'Volume Holds'!$L$8:$L$223)</f>
        <v>0</v>
      </c>
      <c r="C2119" s="64">
        <f>_xlfn.XLOOKUP(I2119,'Volume Holds'!$U$8:$U$223,'Volume Holds'!$L$8:$L$223)</f>
        <v>0</v>
      </c>
      <c r="D2119" s="64" t="s">
        <v>603</v>
      </c>
      <c r="E2119" s="64">
        <f t="shared" si="42"/>
        <v>0</v>
      </c>
      <c r="F2119" s="159">
        <v>10090</v>
      </c>
      <c r="I2119" s="64" t="s">
        <v>561</v>
      </c>
      <c r="L2119"/>
    </row>
    <row r="2120" spans="1:12">
      <c r="A2120" s="64" t="s">
        <v>1318</v>
      </c>
      <c r="B2120" s="64">
        <f>_xlfn.XLOOKUP(D2120,'Volume Holds'!$U$8:$U$223,'Volume Holds'!$L$8:$L$223)</f>
        <v>0</v>
      </c>
      <c r="C2120" s="64">
        <f>_xlfn.XLOOKUP(I2120,'Volume Holds'!$U$8:$U$223,'Volume Holds'!$L$8:$L$223)</f>
        <v>0</v>
      </c>
      <c r="D2120" s="64" t="s">
        <v>605</v>
      </c>
      <c r="E2120" s="64">
        <f t="shared" si="42"/>
        <v>0</v>
      </c>
      <c r="F2120" s="159">
        <v>10090</v>
      </c>
      <c r="I2120" s="64" t="s">
        <v>561</v>
      </c>
      <c r="L2120"/>
    </row>
    <row r="2121" spans="1:12">
      <c r="A2121" s="64" t="s">
        <v>1318</v>
      </c>
      <c r="B2121" s="64">
        <f>_xlfn.XLOOKUP(D2121,'Volume Holds'!$U$8:$U$223,'Volume Holds'!$L$8:$L$223)</f>
        <v>0</v>
      </c>
      <c r="C2121" s="64">
        <f>_xlfn.XLOOKUP(I2121,'Volume Holds'!$U$8:$U$223,'Volume Holds'!$L$8:$L$223)</f>
        <v>0</v>
      </c>
      <c r="D2121" s="64" t="s">
        <v>607</v>
      </c>
      <c r="E2121" s="64">
        <f t="shared" si="42"/>
        <v>0</v>
      </c>
      <c r="F2121" s="159">
        <v>10090</v>
      </c>
      <c r="I2121" s="64" t="s">
        <v>561</v>
      </c>
      <c r="L2121"/>
    </row>
    <row r="2122" spans="1:12">
      <c r="A2122" s="64" t="s">
        <v>1318</v>
      </c>
      <c r="B2122" s="64">
        <f>_xlfn.XLOOKUP(D2122,'Volume Holds'!$U$8:$U$223,'Volume Holds'!$L$8:$L$223)</f>
        <v>0</v>
      </c>
      <c r="C2122" s="64">
        <f>_xlfn.XLOOKUP(I2122,'Volume Holds'!$U$8:$U$223,'Volume Holds'!$L$8:$L$223)</f>
        <v>0</v>
      </c>
      <c r="D2122" s="64" t="s">
        <v>609</v>
      </c>
      <c r="E2122" s="64">
        <f t="shared" si="42"/>
        <v>0</v>
      </c>
      <c r="F2122" s="159">
        <v>10090</v>
      </c>
      <c r="I2122" s="64" t="s">
        <v>561</v>
      </c>
      <c r="L2122"/>
    </row>
    <row r="2123" spans="1:12">
      <c r="A2123" s="64" t="s">
        <v>1318</v>
      </c>
      <c r="B2123" s="64">
        <f>_xlfn.XLOOKUP(D2123,'Volume Holds'!$U$8:$U$223,'Volume Holds'!$L$8:$L$223)</f>
        <v>0</v>
      </c>
      <c r="C2123" s="64">
        <f>_xlfn.XLOOKUP(I2123,'Volume Holds'!$U$8:$U$223,'Volume Holds'!$L$8:$L$223)</f>
        <v>0</v>
      </c>
      <c r="D2123" s="64" t="s">
        <v>611</v>
      </c>
      <c r="E2123" s="64">
        <f t="shared" si="42"/>
        <v>0</v>
      </c>
      <c r="F2123" s="159">
        <v>10090</v>
      </c>
      <c r="I2123" s="64" t="s">
        <v>561</v>
      </c>
      <c r="L2123"/>
    </row>
    <row r="2124" spans="1:12">
      <c r="A2124" s="64" t="s">
        <v>1318</v>
      </c>
      <c r="B2124" s="64">
        <f>_xlfn.XLOOKUP(D2124,'Volume Holds'!$U$8:$U$223,'Volume Holds'!$L$8:$L$223)</f>
        <v>0</v>
      </c>
      <c r="C2124" s="64">
        <f>_xlfn.XLOOKUP(I2124,'Volume Holds'!$U$8:$U$223,'Volume Holds'!$L$8:$L$223)</f>
        <v>0</v>
      </c>
      <c r="D2124" s="64" t="s">
        <v>613</v>
      </c>
      <c r="E2124" s="64">
        <f t="shared" si="42"/>
        <v>0</v>
      </c>
      <c r="F2124" s="159">
        <v>10090</v>
      </c>
      <c r="I2124" s="64" t="s">
        <v>563</v>
      </c>
      <c r="L2124"/>
    </row>
    <row r="2125" spans="1:12">
      <c r="A2125" s="64" t="s">
        <v>1318</v>
      </c>
      <c r="B2125" s="64">
        <f>_xlfn.XLOOKUP(D2125,'Volume Holds'!$U$8:$U$223,'Volume Holds'!$L$8:$L$223)</f>
        <v>0</v>
      </c>
      <c r="C2125" s="64">
        <f>_xlfn.XLOOKUP(I2125,'Volume Holds'!$U$8:$U$223,'Volume Holds'!$L$8:$L$223)</f>
        <v>0</v>
      </c>
      <c r="D2125" s="64" t="s">
        <v>615</v>
      </c>
      <c r="E2125" s="64">
        <f t="shared" si="42"/>
        <v>0</v>
      </c>
      <c r="F2125" s="159">
        <v>10090</v>
      </c>
      <c r="I2125" s="64" t="s">
        <v>563</v>
      </c>
      <c r="L2125"/>
    </row>
    <row r="2126" spans="1:12">
      <c r="A2126" s="64" t="s">
        <v>1318</v>
      </c>
      <c r="B2126" s="64">
        <f>_xlfn.XLOOKUP(D2126,'Volume Holds'!$U$8:$U$223,'Volume Holds'!$L$8:$L$223)</f>
        <v>0</v>
      </c>
      <c r="C2126" s="64">
        <f>_xlfn.XLOOKUP(I2126,'Volume Holds'!$U$8:$U$223,'Volume Holds'!$L$8:$L$223)</f>
        <v>0</v>
      </c>
      <c r="D2126" s="64" t="s">
        <v>617</v>
      </c>
      <c r="E2126" s="64">
        <f t="shared" si="42"/>
        <v>0</v>
      </c>
      <c r="F2126" s="159">
        <v>10090</v>
      </c>
      <c r="I2126" s="64" t="s">
        <v>563</v>
      </c>
      <c r="L2126"/>
    </row>
    <row r="2127" spans="1:12">
      <c r="A2127" s="64" t="s">
        <v>1318</v>
      </c>
      <c r="B2127" s="64">
        <f>_xlfn.XLOOKUP(D2127,'Volume Holds'!$U$8:$U$223,'Volume Holds'!$L$8:$L$223)</f>
        <v>0</v>
      </c>
      <c r="C2127" s="64">
        <f>_xlfn.XLOOKUP(I2127,'Volume Holds'!$U$8:$U$223,'Volume Holds'!$L$8:$L$223)</f>
        <v>0</v>
      </c>
      <c r="D2127" s="64" t="s">
        <v>619</v>
      </c>
      <c r="E2127" s="64">
        <f t="shared" si="42"/>
        <v>0</v>
      </c>
      <c r="F2127" s="159">
        <v>10090</v>
      </c>
      <c r="I2127" s="64" t="s">
        <v>563</v>
      </c>
      <c r="L2127"/>
    </row>
    <row r="2128" spans="1:12">
      <c r="A2128" s="64" t="s">
        <v>1318</v>
      </c>
      <c r="B2128" s="64">
        <f>_xlfn.XLOOKUP(D2128,'Volume Holds'!$U$8:$U$223,'Volume Holds'!$L$8:$L$223)</f>
        <v>0</v>
      </c>
      <c r="C2128" s="64">
        <f>_xlfn.XLOOKUP(I2128,'Volume Holds'!$U$8:$U$223,'Volume Holds'!$L$8:$L$223)</f>
        <v>0</v>
      </c>
      <c r="D2128" s="64" t="s">
        <v>621</v>
      </c>
      <c r="E2128" s="64">
        <f t="shared" si="42"/>
        <v>0</v>
      </c>
      <c r="F2128" s="159">
        <v>10090</v>
      </c>
      <c r="I2128" s="64" t="s">
        <v>563</v>
      </c>
      <c r="L2128"/>
    </row>
    <row r="2129" spans="1:12">
      <c r="A2129" s="64" t="s">
        <v>1318</v>
      </c>
      <c r="B2129" s="64">
        <f>_xlfn.XLOOKUP(D2129,'Volume Holds'!$U$8:$U$223,'Volume Holds'!$L$8:$L$223)</f>
        <v>0</v>
      </c>
      <c r="C2129" s="64">
        <f>_xlfn.XLOOKUP(I2129,'Volume Holds'!$U$8:$U$223,'Volume Holds'!$L$8:$L$223)</f>
        <v>0</v>
      </c>
      <c r="D2129" s="64" t="s">
        <v>623</v>
      </c>
      <c r="E2129" s="64">
        <f t="shared" si="42"/>
        <v>0</v>
      </c>
      <c r="F2129" s="159">
        <v>10090</v>
      </c>
      <c r="I2129" s="64" t="s">
        <v>563</v>
      </c>
      <c r="L2129"/>
    </row>
    <row r="2130" spans="1:12">
      <c r="A2130" s="64" t="s">
        <v>1318</v>
      </c>
      <c r="B2130" s="64">
        <f>_xlfn.XLOOKUP(D2130,'Volume Holds'!$U$8:$U$223,'Volume Holds'!$L$8:$L$223)</f>
        <v>0</v>
      </c>
      <c r="C2130" s="64">
        <f>_xlfn.XLOOKUP(I2130,'Volume Holds'!$U$8:$U$223,'Volume Holds'!$L$8:$L$223)</f>
        <v>0</v>
      </c>
      <c r="D2130" s="64" t="s">
        <v>625</v>
      </c>
      <c r="E2130" s="64">
        <f t="shared" si="42"/>
        <v>0</v>
      </c>
      <c r="F2130" s="159">
        <v>10090</v>
      </c>
      <c r="I2130" s="64" t="s">
        <v>563</v>
      </c>
      <c r="L2130"/>
    </row>
    <row r="2131" spans="1:12">
      <c r="A2131" s="64" t="s">
        <v>1318</v>
      </c>
      <c r="B2131" s="64">
        <f>_xlfn.XLOOKUP(D2131,'Volume Holds'!$U$8:$U$223,'Volume Holds'!$L$8:$L$223)</f>
        <v>0</v>
      </c>
      <c r="C2131" s="64">
        <f>_xlfn.XLOOKUP(I2131,'Volume Holds'!$U$8:$U$223,'Volume Holds'!$L$8:$L$223)</f>
        <v>0</v>
      </c>
      <c r="D2131" s="64" t="s">
        <v>627</v>
      </c>
      <c r="E2131" s="64">
        <f t="shared" si="42"/>
        <v>0</v>
      </c>
      <c r="F2131" s="159">
        <v>10090</v>
      </c>
      <c r="I2131" s="64" t="s">
        <v>563</v>
      </c>
      <c r="L2131"/>
    </row>
    <row r="2132" spans="1:12">
      <c r="A2132" s="64" t="s">
        <v>1318</v>
      </c>
      <c r="B2132" s="64">
        <f>_xlfn.XLOOKUP(D2132,'Volume Holds'!$U$8:$U$223,'Volume Holds'!$L$8:$L$223)</f>
        <v>0</v>
      </c>
      <c r="C2132" s="64">
        <f>_xlfn.XLOOKUP(I2132,'Volume Holds'!$U$8:$U$223,'Volume Holds'!$L$8:$L$223)</f>
        <v>0</v>
      </c>
      <c r="D2132" s="64" t="s">
        <v>629</v>
      </c>
      <c r="E2132" s="64">
        <f t="shared" si="42"/>
        <v>0</v>
      </c>
      <c r="F2132" s="159">
        <v>10090</v>
      </c>
      <c r="L2132"/>
    </row>
    <row r="2133" spans="1:12">
      <c r="A2133" s="64" t="s">
        <v>1318</v>
      </c>
      <c r="B2133" s="64">
        <f>_xlfn.XLOOKUP(D2133,'Volume Holds'!$U$8:$U$223,'Volume Holds'!$L$8:$L$223)</f>
        <v>0</v>
      </c>
      <c r="C2133" s="64">
        <f>_xlfn.XLOOKUP(I2133,'Volume Holds'!$U$8:$U$223,'Volume Holds'!$L$8:$L$223)</f>
        <v>0</v>
      </c>
      <c r="D2133" s="64" t="s">
        <v>631</v>
      </c>
      <c r="E2133" s="64">
        <f t="shared" si="42"/>
        <v>0</v>
      </c>
      <c r="F2133" s="159">
        <v>10090</v>
      </c>
      <c r="I2133" s="64" t="s">
        <v>565</v>
      </c>
      <c r="L2133"/>
    </row>
    <row r="2134" spans="1:12">
      <c r="A2134" s="64" t="s">
        <v>1318</v>
      </c>
      <c r="B2134" s="64">
        <f>_xlfn.XLOOKUP(D2134,'Volume Holds'!$U$8:$U$223,'Volume Holds'!$L$8:$L$223)</f>
        <v>0</v>
      </c>
      <c r="C2134" s="64">
        <f>_xlfn.XLOOKUP(I2134,'Volume Holds'!$U$8:$U$223,'Volume Holds'!$L$8:$L$223)</f>
        <v>0</v>
      </c>
      <c r="D2134" s="64" t="s">
        <v>633</v>
      </c>
      <c r="E2134" s="64">
        <f t="shared" si="42"/>
        <v>0</v>
      </c>
      <c r="F2134" s="159">
        <v>10090</v>
      </c>
      <c r="I2134" s="64" t="s">
        <v>565</v>
      </c>
      <c r="L2134"/>
    </row>
    <row r="2135" spans="1:12">
      <c r="A2135" s="64" t="s">
        <v>1318</v>
      </c>
      <c r="B2135" s="64">
        <f>_xlfn.XLOOKUP(D2135,'Volume Holds'!$U$8:$U$223,'Volume Holds'!$L$8:$L$223)</f>
        <v>0</v>
      </c>
      <c r="C2135" s="64">
        <f>_xlfn.XLOOKUP(I2135,'Volume Holds'!$U$8:$U$223,'Volume Holds'!$L$8:$L$223)</f>
        <v>0</v>
      </c>
      <c r="D2135" s="64" t="s">
        <v>635</v>
      </c>
      <c r="E2135" s="64">
        <f t="shared" si="42"/>
        <v>0</v>
      </c>
      <c r="F2135" s="159">
        <v>10090</v>
      </c>
      <c r="I2135" s="64" t="s">
        <v>565</v>
      </c>
      <c r="L2135"/>
    </row>
    <row r="2136" spans="1:12">
      <c r="A2136" s="64" t="s">
        <v>1318</v>
      </c>
      <c r="B2136" s="64">
        <f>_xlfn.XLOOKUP(D2136,'Volume Holds'!$U$8:$U$223,'Volume Holds'!$L$8:$L$223)</f>
        <v>0</v>
      </c>
      <c r="C2136" s="64">
        <f>_xlfn.XLOOKUP(I2136,'Volume Holds'!$U$8:$U$223,'Volume Holds'!$L$8:$L$223)</f>
        <v>0</v>
      </c>
      <c r="D2136" s="64" t="s">
        <v>637</v>
      </c>
      <c r="E2136" s="64">
        <f t="shared" si="42"/>
        <v>0</v>
      </c>
      <c r="F2136" s="159">
        <v>10090</v>
      </c>
      <c r="I2136" s="64" t="s">
        <v>565</v>
      </c>
      <c r="L2136"/>
    </row>
    <row r="2137" spans="1:12">
      <c r="A2137" s="64" t="s">
        <v>1318</v>
      </c>
      <c r="B2137" s="64">
        <f>_xlfn.XLOOKUP(D2137,'Volume Holds'!$U$8:$U$223,'Volume Holds'!$L$8:$L$223)</f>
        <v>0</v>
      </c>
      <c r="C2137" s="64">
        <f>_xlfn.XLOOKUP(I2137,'Volume Holds'!$U$8:$U$223,'Volume Holds'!$L$8:$L$223)</f>
        <v>0</v>
      </c>
      <c r="D2137" s="64" t="s">
        <v>639</v>
      </c>
      <c r="E2137" s="64">
        <f t="shared" si="42"/>
        <v>0</v>
      </c>
      <c r="F2137" s="159">
        <v>10090</v>
      </c>
      <c r="I2137" s="64" t="s">
        <v>565</v>
      </c>
      <c r="L2137"/>
    </row>
    <row r="2138" spans="1:12">
      <c r="A2138" s="64" t="s">
        <v>1318</v>
      </c>
      <c r="B2138" s="64">
        <f>_xlfn.XLOOKUP(D2138,'Volume Holds'!$U$8:$U$223,'Volume Holds'!$L$8:$L$223)</f>
        <v>0</v>
      </c>
      <c r="C2138" s="64">
        <f>_xlfn.XLOOKUP(I2138,'Volume Holds'!$U$8:$U$223,'Volume Holds'!$L$8:$L$223)</f>
        <v>0</v>
      </c>
      <c r="D2138" s="64" t="s">
        <v>641</v>
      </c>
      <c r="E2138" s="64">
        <f t="shared" si="42"/>
        <v>0</v>
      </c>
      <c r="F2138" s="159">
        <v>10090</v>
      </c>
      <c r="I2138" s="64" t="s">
        <v>565</v>
      </c>
      <c r="L2138"/>
    </row>
    <row r="2139" spans="1:12">
      <c r="A2139" s="64" t="s">
        <v>1318</v>
      </c>
      <c r="B2139" s="64">
        <f>_xlfn.XLOOKUP(D2139,'Volume Holds'!$U$8:$U$223,'Volume Holds'!$L$8:$L$223)</f>
        <v>0</v>
      </c>
      <c r="C2139" s="64">
        <f>_xlfn.XLOOKUP(I2139,'Volume Holds'!$U$8:$U$223,'Volume Holds'!$L$8:$L$223)</f>
        <v>0</v>
      </c>
      <c r="D2139" s="64" t="s">
        <v>643</v>
      </c>
      <c r="E2139" s="64">
        <f t="shared" si="42"/>
        <v>0</v>
      </c>
      <c r="F2139" s="159">
        <v>10090</v>
      </c>
      <c r="I2139" s="64" t="s">
        <v>567</v>
      </c>
      <c r="L2139"/>
    </row>
    <row r="2140" spans="1:12">
      <c r="A2140" s="64" t="s">
        <v>1318</v>
      </c>
      <c r="B2140" s="64">
        <f>_xlfn.XLOOKUP(D2140,'Volume Holds'!$U$8:$U$223,'Volume Holds'!$L$8:$L$223)</f>
        <v>0</v>
      </c>
      <c r="C2140" s="64">
        <f>_xlfn.XLOOKUP(I2140,'Volume Holds'!$U$8:$U$223,'Volume Holds'!$L$8:$L$223)</f>
        <v>0</v>
      </c>
      <c r="D2140" s="64" t="s">
        <v>645</v>
      </c>
      <c r="E2140" s="64">
        <f t="shared" si="42"/>
        <v>0</v>
      </c>
      <c r="F2140" s="159">
        <v>10090</v>
      </c>
      <c r="I2140" s="64" t="s">
        <v>567</v>
      </c>
      <c r="L2140"/>
    </row>
    <row r="2141" spans="1:12">
      <c r="A2141" s="64" t="s">
        <v>1318</v>
      </c>
      <c r="B2141" s="64">
        <f>_xlfn.XLOOKUP(D2141,'Volume Holds'!$U$8:$U$223,'Volume Holds'!$L$8:$L$223)</f>
        <v>0</v>
      </c>
      <c r="C2141" s="64">
        <f>_xlfn.XLOOKUP(I2141,'Volume Holds'!$U$8:$U$223,'Volume Holds'!$L$8:$L$223)</f>
        <v>0</v>
      </c>
      <c r="D2141" s="64" t="s">
        <v>647</v>
      </c>
      <c r="E2141" s="64">
        <f t="shared" si="42"/>
        <v>0</v>
      </c>
      <c r="F2141" s="159">
        <v>10090</v>
      </c>
      <c r="I2141" s="64" t="s">
        <v>567</v>
      </c>
      <c r="L2141"/>
    </row>
    <row r="2142" spans="1:12">
      <c r="A2142" s="64" t="s">
        <v>1318</v>
      </c>
      <c r="B2142" s="64">
        <f>_xlfn.XLOOKUP(D2142,'Volume Holds'!$U$8:$U$223,'Volume Holds'!$L$8:$L$223)</f>
        <v>0</v>
      </c>
      <c r="C2142" s="64">
        <f>_xlfn.XLOOKUP(I2142,'Volume Holds'!$U$8:$U$223,'Volume Holds'!$L$8:$L$223)</f>
        <v>0</v>
      </c>
      <c r="D2142" s="64" t="s">
        <v>649</v>
      </c>
      <c r="E2142" s="64">
        <f t="shared" si="42"/>
        <v>0</v>
      </c>
      <c r="F2142" s="159">
        <v>10090</v>
      </c>
      <c r="I2142" s="64" t="s">
        <v>567</v>
      </c>
      <c r="L2142"/>
    </row>
    <row r="2143" spans="1:12">
      <c r="A2143" s="64" t="s">
        <v>1318</v>
      </c>
      <c r="B2143" s="64">
        <f>_xlfn.XLOOKUP(D2143,'Volume Holds'!$U$8:$U$223,'Volume Holds'!$L$8:$L$223)</f>
        <v>0</v>
      </c>
      <c r="C2143" s="64">
        <f>_xlfn.XLOOKUP(I2143,'Volume Holds'!$U$8:$U$223,'Volume Holds'!$L$8:$L$223)</f>
        <v>0</v>
      </c>
      <c r="D2143" s="64" t="s">
        <v>651</v>
      </c>
      <c r="E2143" s="64">
        <f t="shared" si="42"/>
        <v>0</v>
      </c>
      <c r="F2143" s="159">
        <v>10090</v>
      </c>
      <c r="I2143" s="64" t="s">
        <v>567</v>
      </c>
      <c r="L2143"/>
    </row>
    <row r="2144" spans="1:12">
      <c r="A2144" s="64" t="s">
        <v>1318</v>
      </c>
      <c r="B2144" s="64">
        <f>_xlfn.XLOOKUP(D2144,'Volume Holds'!$U$8:$U$223,'Volume Holds'!$L$8:$L$223)</f>
        <v>0</v>
      </c>
      <c r="C2144" s="64">
        <f>_xlfn.XLOOKUP(I2144,'Volume Holds'!$U$8:$U$223,'Volume Holds'!$L$8:$L$223)</f>
        <v>0</v>
      </c>
      <c r="D2144" s="64" t="s">
        <v>653</v>
      </c>
      <c r="E2144" s="64">
        <f t="shared" si="42"/>
        <v>0</v>
      </c>
      <c r="F2144" s="159">
        <v>10090</v>
      </c>
      <c r="I2144" s="64" t="s">
        <v>567</v>
      </c>
      <c r="L2144"/>
    </row>
    <row r="2145" spans="1:12">
      <c r="A2145" s="64" t="s">
        <v>1318</v>
      </c>
      <c r="B2145" s="64">
        <f>_xlfn.XLOOKUP(D2145,'Volume Holds'!$U$8:$U$223,'Volume Holds'!$L$8:$L$223)</f>
        <v>0</v>
      </c>
      <c r="C2145" s="64">
        <f>_xlfn.XLOOKUP(I2145,'Volume Holds'!$U$8:$U$223,'Volume Holds'!$L$8:$L$223)</f>
        <v>0</v>
      </c>
      <c r="D2145" s="64" t="s">
        <v>655</v>
      </c>
      <c r="E2145" s="64">
        <f t="shared" si="42"/>
        <v>0</v>
      </c>
      <c r="F2145" s="159">
        <v>10090</v>
      </c>
      <c r="I2145" s="64" t="s">
        <v>569</v>
      </c>
      <c r="L2145"/>
    </row>
    <row r="2146" spans="1:12">
      <c r="A2146" s="64" t="s">
        <v>1318</v>
      </c>
      <c r="B2146" s="64">
        <f>_xlfn.XLOOKUP(D2146,'Volume Holds'!$U$8:$U$223,'Volume Holds'!$L$8:$L$223)</f>
        <v>0</v>
      </c>
      <c r="C2146" s="64">
        <f>_xlfn.XLOOKUP(I2146,'Volume Holds'!$U$8:$U$223,'Volume Holds'!$L$8:$L$223)</f>
        <v>0</v>
      </c>
      <c r="D2146" s="64" t="s">
        <v>657</v>
      </c>
      <c r="E2146" s="64">
        <f t="shared" si="42"/>
        <v>0</v>
      </c>
      <c r="F2146" s="159">
        <v>10090</v>
      </c>
      <c r="I2146" s="64" t="s">
        <v>569</v>
      </c>
      <c r="L2146"/>
    </row>
    <row r="2147" spans="1:12">
      <c r="A2147" s="64" t="s">
        <v>1318</v>
      </c>
      <c r="B2147" s="64">
        <f>_xlfn.XLOOKUP(D2147,'Volume Holds'!$U$8:$U$223,'Volume Holds'!$L$8:$L$223)</f>
        <v>0</v>
      </c>
      <c r="C2147" s="64">
        <f>_xlfn.XLOOKUP(I2147,'Volume Holds'!$U$8:$U$223,'Volume Holds'!$L$8:$L$223)</f>
        <v>0</v>
      </c>
      <c r="D2147" s="64" t="s">
        <v>659</v>
      </c>
      <c r="E2147" s="64">
        <f t="shared" si="42"/>
        <v>0</v>
      </c>
      <c r="F2147" s="159">
        <v>10090</v>
      </c>
      <c r="I2147" s="64" t="s">
        <v>569</v>
      </c>
      <c r="L2147"/>
    </row>
    <row r="2148" spans="1:12">
      <c r="A2148" s="64" t="s">
        <v>1318</v>
      </c>
      <c r="B2148" s="64">
        <f>_xlfn.XLOOKUP(D2148,'Volume Holds'!$U$8:$U$223,'Volume Holds'!$L$8:$L$223)</f>
        <v>0</v>
      </c>
      <c r="C2148" s="64">
        <f>_xlfn.XLOOKUP(I2148,'Volume Holds'!$U$8:$U$223,'Volume Holds'!$L$8:$L$223)</f>
        <v>0</v>
      </c>
      <c r="D2148" s="64" t="s">
        <v>661</v>
      </c>
      <c r="E2148" s="64">
        <f t="shared" si="42"/>
        <v>0</v>
      </c>
      <c r="F2148" s="159">
        <v>10090</v>
      </c>
      <c r="I2148" s="64" t="s">
        <v>569</v>
      </c>
      <c r="L2148"/>
    </row>
    <row r="2149" spans="1:12">
      <c r="A2149" s="64" t="s">
        <v>1318</v>
      </c>
      <c r="B2149" s="64">
        <f>_xlfn.XLOOKUP(D2149,'Volume Holds'!$U$8:$U$223,'Volume Holds'!$L$8:$L$223)</f>
        <v>0</v>
      </c>
      <c r="C2149" s="64">
        <f>_xlfn.XLOOKUP(I2149,'Volume Holds'!$U$8:$U$223,'Volume Holds'!$L$8:$L$223)</f>
        <v>0</v>
      </c>
      <c r="D2149" s="64" t="s">
        <v>663</v>
      </c>
      <c r="E2149" s="64">
        <f t="shared" si="42"/>
        <v>0</v>
      </c>
      <c r="F2149" s="159">
        <v>10090</v>
      </c>
      <c r="I2149" s="64" t="s">
        <v>569</v>
      </c>
      <c r="L2149"/>
    </row>
    <row r="2150" spans="1:12">
      <c r="A2150" s="64" t="s">
        <v>1318</v>
      </c>
      <c r="B2150" s="64">
        <f>_xlfn.XLOOKUP(D2150,'Volume Holds'!$U$8:$U$223,'Volume Holds'!$L$8:$L$223)</f>
        <v>0</v>
      </c>
      <c r="C2150" s="64">
        <f>_xlfn.XLOOKUP(I2150,'Volume Holds'!$U$8:$U$223,'Volume Holds'!$L$8:$L$223)</f>
        <v>0</v>
      </c>
      <c r="D2150" s="64" t="s">
        <v>665</v>
      </c>
      <c r="E2150" s="64">
        <f t="shared" si="42"/>
        <v>0</v>
      </c>
      <c r="F2150" s="159">
        <v>10090</v>
      </c>
      <c r="I2150" s="64" t="s">
        <v>569</v>
      </c>
      <c r="L2150"/>
    </row>
    <row r="2151" spans="1:12">
      <c r="A2151" s="64" t="s">
        <v>1318</v>
      </c>
      <c r="B2151" s="64">
        <f>_xlfn.XLOOKUP(D2151,'Volume Holds'!$U$8:$U$223,'Volume Holds'!$L$8:$L$223)</f>
        <v>0</v>
      </c>
      <c r="C2151" s="64">
        <f>_xlfn.XLOOKUP(I2151,'Volume Holds'!$U$8:$U$223,'Volume Holds'!$L$8:$L$223)</f>
        <v>0</v>
      </c>
      <c r="D2151" s="64" t="s">
        <v>667</v>
      </c>
      <c r="E2151" s="64">
        <f t="shared" si="42"/>
        <v>0</v>
      </c>
      <c r="F2151" s="159">
        <v>10090</v>
      </c>
      <c r="I2151" s="64" t="s">
        <v>571</v>
      </c>
      <c r="L2151"/>
    </row>
    <row r="2152" spans="1:12">
      <c r="A2152" s="64" t="s">
        <v>1318</v>
      </c>
      <c r="B2152" s="64">
        <f>_xlfn.XLOOKUP(D2152,'Volume Holds'!$U$8:$U$223,'Volume Holds'!$L$8:$L$223)</f>
        <v>0</v>
      </c>
      <c r="C2152" s="64">
        <f>_xlfn.XLOOKUP(I2152,'Volume Holds'!$U$8:$U$223,'Volume Holds'!$L$8:$L$223)</f>
        <v>0</v>
      </c>
      <c r="D2152" s="64" t="s">
        <v>669</v>
      </c>
      <c r="E2152" s="64">
        <f t="shared" si="42"/>
        <v>0</v>
      </c>
      <c r="F2152" s="159">
        <v>10090</v>
      </c>
      <c r="I2152" s="64" t="s">
        <v>571</v>
      </c>
      <c r="L2152"/>
    </row>
    <row r="2153" spans="1:12">
      <c r="A2153" s="64" t="s">
        <v>1318</v>
      </c>
      <c r="B2153" s="64">
        <f>_xlfn.XLOOKUP(D2153,'Volume Holds'!$U$8:$U$223,'Volume Holds'!$L$8:$L$223)</f>
        <v>0</v>
      </c>
      <c r="C2153" s="64">
        <f>_xlfn.XLOOKUP(I2153,'Volume Holds'!$U$8:$U$223,'Volume Holds'!$L$8:$L$223)</f>
        <v>0</v>
      </c>
      <c r="D2153" s="64" t="s">
        <v>671</v>
      </c>
      <c r="E2153" s="64">
        <f t="shared" si="42"/>
        <v>0</v>
      </c>
      <c r="F2153" s="159">
        <v>10090</v>
      </c>
      <c r="I2153" s="64" t="s">
        <v>571</v>
      </c>
      <c r="L2153"/>
    </row>
    <row r="2154" spans="1:12">
      <c r="A2154" s="64" t="s">
        <v>1318</v>
      </c>
      <c r="B2154" s="64">
        <f>_xlfn.XLOOKUP(D2154,'Volume Holds'!$U$8:$U$223,'Volume Holds'!$L$8:$L$223)</f>
        <v>0</v>
      </c>
      <c r="C2154" s="64">
        <f>_xlfn.XLOOKUP(I2154,'Volume Holds'!$U$8:$U$223,'Volume Holds'!$L$8:$L$223)</f>
        <v>0</v>
      </c>
      <c r="D2154" s="64" t="s">
        <v>673</v>
      </c>
      <c r="E2154" s="64">
        <f t="shared" si="42"/>
        <v>0</v>
      </c>
      <c r="F2154" s="159">
        <v>10090</v>
      </c>
      <c r="I2154" s="64" t="s">
        <v>571</v>
      </c>
      <c r="L2154"/>
    </row>
    <row r="2155" spans="1:12">
      <c r="A2155" s="64" t="s">
        <v>1318</v>
      </c>
      <c r="B2155" s="64">
        <f>_xlfn.XLOOKUP(D2155,'Volume Holds'!$U$8:$U$223,'Volume Holds'!$L$8:$L$223)</f>
        <v>0</v>
      </c>
      <c r="C2155" s="64">
        <f>_xlfn.XLOOKUP(I2155,'Volume Holds'!$U$8:$U$223,'Volume Holds'!$L$8:$L$223)</f>
        <v>0</v>
      </c>
      <c r="D2155" s="64" t="s">
        <v>675</v>
      </c>
      <c r="E2155" s="64">
        <f t="shared" si="42"/>
        <v>0</v>
      </c>
      <c r="F2155" s="159">
        <v>10090</v>
      </c>
      <c r="I2155" s="64" t="s">
        <v>571</v>
      </c>
      <c r="L2155"/>
    </row>
    <row r="2156" spans="1:12">
      <c r="A2156" s="64" t="s">
        <v>1318</v>
      </c>
      <c r="B2156" s="64">
        <f>_xlfn.XLOOKUP(D2156,'Volume Holds'!$U$8:$U$223,'Volume Holds'!$L$8:$L$223)</f>
        <v>0</v>
      </c>
      <c r="C2156" s="64">
        <f>_xlfn.XLOOKUP(I2156,'Volume Holds'!$U$8:$U$223,'Volume Holds'!$L$8:$L$223)</f>
        <v>0</v>
      </c>
      <c r="D2156" s="64" t="s">
        <v>677</v>
      </c>
      <c r="E2156" s="64">
        <f t="shared" si="42"/>
        <v>0</v>
      </c>
      <c r="F2156" s="159">
        <v>10090</v>
      </c>
      <c r="I2156" s="64" t="s">
        <v>571</v>
      </c>
      <c r="L2156"/>
    </row>
    <row r="2157" spans="1:12">
      <c r="A2157" s="64" t="s">
        <v>1318</v>
      </c>
      <c r="B2157" s="64">
        <f>_xlfn.XLOOKUP(D2157,'Volume Holds'!$U$8:$U$223,'Volume Holds'!$L$8:$L$223)</f>
        <v>0</v>
      </c>
      <c r="C2157" s="64">
        <f>_xlfn.XLOOKUP(I2157,'Volume Holds'!$U$8:$U$223,'Volume Holds'!$L$8:$L$223)</f>
        <v>0</v>
      </c>
      <c r="D2157" s="64" t="s">
        <v>679</v>
      </c>
      <c r="E2157" s="64">
        <f t="shared" si="42"/>
        <v>0</v>
      </c>
      <c r="F2157" s="159">
        <v>10090</v>
      </c>
      <c r="I2157" s="64" t="s">
        <v>573</v>
      </c>
      <c r="L2157"/>
    </row>
    <row r="2158" spans="1:12">
      <c r="A2158" s="64" t="s">
        <v>1318</v>
      </c>
      <c r="B2158" s="64">
        <f>_xlfn.XLOOKUP(D2158,'Volume Holds'!$U$8:$U$223,'Volume Holds'!$L$8:$L$223)</f>
        <v>0</v>
      </c>
      <c r="C2158" s="64">
        <f>_xlfn.XLOOKUP(I2158,'Volume Holds'!$U$8:$U$223,'Volume Holds'!$L$8:$L$223)</f>
        <v>0</v>
      </c>
      <c r="D2158" s="64" t="s">
        <v>681</v>
      </c>
      <c r="E2158" s="64">
        <f t="shared" si="42"/>
        <v>0</v>
      </c>
      <c r="F2158" s="159">
        <v>10090</v>
      </c>
      <c r="I2158" s="64" t="s">
        <v>573</v>
      </c>
      <c r="L2158"/>
    </row>
    <row r="2159" spans="1:12">
      <c r="A2159" s="64" t="s">
        <v>1318</v>
      </c>
      <c r="B2159" s="64">
        <f>_xlfn.XLOOKUP(D2159,'Volume Holds'!$U$8:$U$223,'Volume Holds'!$L$8:$L$223)</f>
        <v>0</v>
      </c>
      <c r="C2159" s="64">
        <f>_xlfn.XLOOKUP(I2159,'Volume Holds'!$U$8:$U$223,'Volume Holds'!$L$8:$L$223)</f>
        <v>0</v>
      </c>
      <c r="D2159" s="64" t="s">
        <v>683</v>
      </c>
      <c r="E2159" s="64">
        <f t="shared" si="42"/>
        <v>0</v>
      </c>
      <c r="F2159" s="159">
        <v>10090</v>
      </c>
      <c r="I2159" s="64" t="s">
        <v>573</v>
      </c>
      <c r="L2159"/>
    </row>
    <row r="2160" spans="1:12">
      <c r="A2160" s="64" t="s">
        <v>1318</v>
      </c>
      <c r="B2160" s="64">
        <f>_xlfn.XLOOKUP(D2160,'Volume Holds'!$U$8:$U$223,'Volume Holds'!$L$8:$L$223)</f>
        <v>0</v>
      </c>
      <c r="C2160" s="64">
        <f>_xlfn.XLOOKUP(I2160,'Volume Holds'!$U$8:$U$223,'Volume Holds'!$L$8:$L$223)</f>
        <v>0</v>
      </c>
      <c r="D2160" s="64" t="s">
        <v>685</v>
      </c>
      <c r="E2160" s="64">
        <f t="shared" si="42"/>
        <v>0</v>
      </c>
      <c r="F2160" s="159">
        <v>10090</v>
      </c>
      <c r="I2160" s="64" t="s">
        <v>573</v>
      </c>
      <c r="L2160"/>
    </row>
    <row r="2161" spans="1:12">
      <c r="A2161" s="64" t="s">
        <v>1318</v>
      </c>
      <c r="B2161" s="64">
        <f>_xlfn.XLOOKUP(D2161,'Volume Holds'!$U$8:$U$223,'Volume Holds'!$L$8:$L$223)</f>
        <v>0</v>
      </c>
      <c r="C2161" s="64">
        <f>_xlfn.XLOOKUP(I2161,'Volume Holds'!$U$8:$U$223,'Volume Holds'!$L$8:$L$223)</f>
        <v>0</v>
      </c>
      <c r="D2161" s="64" t="s">
        <v>687</v>
      </c>
      <c r="E2161" s="64">
        <f t="shared" si="42"/>
        <v>0</v>
      </c>
      <c r="F2161" s="159">
        <v>10090</v>
      </c>
      <c r="I2161" s="64" t="s">
        <v>573</v>
      </c>
      <c r="L2161"/>
    </row>
    <row r="2162" spans="1:12">
      <c r="A2162" s="64" t="s">
        <v>1318</v>
      </c>
      <c r="B2162" s="64">
        <f>_xlfn.XLOOKUP(D2162,'Volume Holds'!$U$8:$U$223,'Volume Holds'!$L$8:$L$223)</f>
        <v>0</v>
      </c>
      <c r="C2162" s="64">
        <f>_xlfn.XLOOKUP(I2162,'Volume Holds'!$U$8:$U$223,'Volume Holds'!$L$8:$L$223)</f>
        <v>0</v>
      </c>
      <c r="D2162" s="64" t="s">
        <v>689</v>
      </c>
      <c r="E2162" s="64">
        <f t="shared" si="42"/>
        <v>0</v>
      </c>
      <c r="F2162" s="159">
        <v>10090</v>
      </c>
      <c r="I2162" s="64" t="s">
        <v>573</v>
      </c>
      <c r="L2162"/>
    </row>
    <row r="2163" spans="1:12">
      <c r="A2163" s="64" t="s">
        <v>1318</v>
      </c>
      <c r="B2163" s="64">
        <f>_xlfn.XLOOKUP(D2163,'Volume Holds'!$U$8:$U$223,'Volume Holds'!$L$8:$L$223)</f>
        <v>0</v>
      </c>
      <c r="C2163" s="64">
        <f>_xlfn.XLOOKUP(I2163,'Volume Holds'!$U$8:$U$223,'Volume Holds'!$L$8:$L$223)</f>
        <v>0</v>
      </c>
      <c r="D2163" s="64" t="s">
        <v>691</v>
      </c>
      <c r="E2163" s="64">
        <f t="shared" si="42"/>
        <v>0</v>
      </c>
      <c r="F2163" s="159">
        <v>10090</v>
      </c>
      <c r="I2163" s="64" t="s">
        <v>575</v>
      </c>
      <c r="L2163"/>
    </row>
    <row r="2164" spans="1:12">
      <c r="A2164" s="64" t="s">
        <v>1318</v>
      </c>
      <c r="B2164" s="64">
        <f>_xlfn.XLOOKUP(D2164,'Volume Holds'!$U$8:$U$223,'Volume Holds'!$L$8:$L$223)</f>
        <v>0</v>
      </c>
      <c r="C2164" s="64">
        <f>_xlfn.XLOOKUP(I2164,'Volume Holds'!$U$8:$U$223,'Volume Holds'!$L$8:$L$223)</f>
        <v>0</v>
      </c>
      <c r="D2164" s="64" t="s">
        <v>693</v>
      </c>
      <c r="E2164" s="64">
        <f t="shared" si="42"/>
        <v>0</v>
      </c>
      <c r="F2164" s="159">
        <v>10090</v>
      </c>
      <c r="I2164" s="64" t="s">
        <v>575</v>
      </c>
      <c r="L2164"/>
    </row>
    <row r="2165" spans="1:12">
      <c r="A2165" s="64" t="s">
        <v>1318</v>
      </c>
      <c r="B2165" s="64">
        <f>_xlfn.XLOOKUP(D2165,'Volume Holds'!$U$8:$U$223,'Volume Holds'!$L$8:$L$223)</f>
        <v>0</v>
      </c>
      <c r="C2165" s="64">
        <f>_xlfn.XLOOKUP(I2165,'Volume Holds'!$U$8:$U$223,'Volume Holds'!$L$8:$L$223)</f>
        <v>0</v>
      </c>
      <c r="D2165" s="64" t="s">
        <v>695</v>
      </c>
      <c r="E2165" s="64">
        <f t="shared" si="42"/>
        <v>0</v>
      </c>
      <c r="F2165" s="159">
        <v>10090</v>
      </c>
      <c r="I2165" s="64" t="s">
        <v>575</v>
      </c>
      <c r="L2165"/>
    </row>
    <row r="2166" spans="1:12">
      <c r="A2166" s="64" t="s">
        <v>1318</v>
      </c>
      <c r="B2166" s="64">
        <f>_xlfn.XLOOKUP(D2166,'Volume Holds'!$U$8:$U$223,'Volume Holds'!$L$8:$L$223)</f>
        <v>0</v>
      </c>
      <c r="C2166" s="64">
        <f>_xlfn.XLOOKUP(I2166,'Volume Holds'!$U$8:$U$223,'Volume Holds'!$L$8:$L$223)</f>
        <v>0</v>
      </c>
      <c r="D2166" s="64" t="s">
        <v>697</v>
      </c>
      <c r="E2166" s="64">
        <f t="shared" si="42"/>
        <v>0</v>
      </c>
      <c r="F2166" s="159">
        <v>10090</v>
      </c>
      <c r="I2166" s="64" t="s">
        <v>575</v>
      </c>
      <c r="L2166"/>
    </row>
    <row r="2167" spans="1:12">
      <c r="A2167" s="64" t="s">
        <v>1318</v>
      </c>
      <c r="B2167" s="64">
        <f>_xlfn.XLOOKUP(D2167,'Volume Holds'!$U$8:$U$223,'Volume Holds'!$L$8:$L$223)</f>
        <v>0</v>
      </c>
      <c r="C2167" s="64">
        <f>_xlfn.XLOOKUP(I2167,'Volume Holds'!$U$8:$U$223,'Volume Holds'!$L$8:$L$223)</f>
        <v>0</v>
      </c>
      <c r="D2167" s="64" t="s">
        <v>699</v>
      </c>
      <c r="E2167" s="64">
        <f t="shared" si="42"/>
        <v>0</v>
      </c>
      <c r="F2167" s="159">
        <v>10090</v>
      </c>
      <c r="I2167" s="64" t="s">
        <v>575</v>
      </c>
      <c r="L2167"/>
    </row>
    <row r="2168" spans="1:12">
      <c r="A2168" s="64" t="s">
        <v>1318</v>
      </c>
      <c r="B2168" s="64">
        <f>_xlfn.XLOOKUP(D2168,'Volume Holds'!$U$8:$U$223,'Volume Holds'!$L$8:$L$223)</f>
        <v>0</v>
      </c>
      <c r="C2168" s="64">
        <f>_xlfn.XLOOKUP(I2168,'Volume Holds'!$U$8:$U$223,'Volume Holds'!$L$8:$L$223)</f>
        <v>0</v>
      </c>
      <c r="D2168" s="64" t="s">
        <v>701</v>
      </c>
      <c r="E2168" s="64">
        <f t="shared" si="42"/>
        <v>0</v>
      </c>
      <c r="F2168" s="159">
        <v>10090</v>
      </c>
      <c r="I2168" s="64" t="s">
        <v>575</v>
      </c>
      <c r="L2168"/>
    </row>
    <row r="2169" spans="1:12">
      <c r="A2169" s="64" t="s">
        <v>1318</v>
      </c>
      <c r="B2169" s="64">
        <f>_xlfn.XLOOKUP(D2169,'Volume Holds'!$U$8:$U$223,'Volume Holds'!$L$8:$L$223)</f>
        <v>0</v>
      </c>
      <c r="C2169" s="64">
        <f>_xlfn.XLOOKUP(I2169,'Volume Holds'!$U$8:$U$223,'Volume Holds'!$L$8:$L$223)</f>
        <v>0</v>
      </c>
      <c r="D2169" s="64" t="s">
        <v>703</v>
      </c>
      <c r="E2169" s="64">
        <f t="shared" si="42"/>
        <v>0</v>
      </c>
      <c r="F2169" s="159">
        <v>10090</v>
      </c>
      <c r="I2169" s="64" t="s">
        <v>577</v>
      </c>
      <c r="L2169"/>
    </row>
    <row r="2170" spans="1:12">
      <c r="A2170" s="64" t="s">
        <v>1318</v>
      </c>
      <c r="B2170" s="64">
        <f>_xlfn.XLOOKUP(D2170,'Volume Holds'!$U$8:$U$223,'Volume Holds'!$L$8:$L$223)</f>
        <v>0</v>
      </c>
      <c r="C2170" s="64">
        <f>_xlfn.XLOOKUP(I2170,'Volume Holds'!$U$8:$U$223,'Volume Holds'!$L$8:$L$223)</f>
        <v>0</v>
      </c>
      <c r="D2170" s="64" t="s">
        <v>705</v>
      </c>
      <c r="E2170" s="64">
        <f t="shared" si="42"/>
        <v>0</v>
      </c>
      <c r="F2170" s="159">
        <v>10090</v>
      </c>
      <c r="I2170" s="64" t="s">
        <v>577</v>
      </c>
      <c r="L2170"/>
    </row>
    <row r="2171" spans="1:12">
      <c r="A2171" s="64" t="s">
        <v>1318</v>
      </c>
      <c r="B2171" s="64">
        <f>_xlfn.XLOOKUP(D2171,'Volume Holds'!$U$8:$U$223,'Volume Holds'!$L$8:$L$223)</f>
        <v>0</v>
      </c>
      <c r="C2171" s="64">
        <f>_xlfn.XLOOKUP(I2171,'Volume Holds'!$U$8:$U$223,'Volume Holds'!$L$8:$L$223)</f>
        <v>0</v>
      </c>
      <c r="D2171" s="64" t="s">
        <v>707</v>
      </c>
      <c r="E2171" s="64">
        <f t="shared" si="42"/>
        <v>0</v>
      </c>
      <c r="F2171" s="159">
        <v>10090</v>
      </c>
      <c r="I2171" s="64" t="s">
        <v>577</v>
      </c>
      <c r="L2171"/>
    </row>
    <row r="2172" spans="1:12">
      <c r="A2172" s="64" t="s">
        <v>1318</v>
      </c>
      <c r="B2172" s="64">
        <f>_xlfn.XLOOKUP(D2172,'Volume Holds'!$U$8:$U$223,'Volume Holds'!$L$8:$L$223)</f>
        <v>0</v>
      </c>
      <c r="C2172" s="64">
        <f>_xlfn.XLOOKUP(I2172,'Volume Holds'!$U$8:$U$223,'Volume Holds'!$L$8:$L$223)</f>
        <v>0</v>
      </c>
      <c r="D2172" s="64" t="s">
        <v>709</v>
      </c>
      <c r="E2172" s="64">
        <f t="shared" si="42"/>
        <v>0</v>
      </c>
      <c r="F2172" s="159">
        <v>10090</v>
      </c>
      <c r="I2172" s="64" t="s">
        <v>577</v>
      </c>
      <c r="L2172"/>
    </row>
    <row r="2173" spans="1:12">
      <c r="A2173" s="64" t="s">
        <v>1318</v>
      </c>
      <c r="B2173" s="64">
        <f>_xlfn.XLOOKUP(D2173,'Volume Holds'!$U$8:$U$223,'Volume Holds'!$L$8:$L$223)</f>
        <v>0</v>
      </c>
      <c r="C2173" s="64">
        <f>_xlfn.XLOOKUP(I2173,'Volume Holds'!$U$8:$U$223,'Volume Holds'!$L$8:$L$223)</f>
        <v>0</v>
      </c>
      <c r="D2173" s="64" t="s">
        <v>711</v>
      </c>
      <c r="E2173" s="64">
        <f t="shared" si="42"/>
        <v>0</v>
      </c>
      <c r="F2173" s="159">
        <v>10090</v>
      </c>
      <c r="I2173" s="64" t="s">
        <v>577</v>
      </c>
      <c r="L2173"/>
    </row>
    <row r="2174" spans="1:12">
      <c r="A2174" s="64" t="s">
        <v>1318</v>
      </c>
      <c r="B2174" s="64">
        <f>_xlfn.XLOOKUP(D2174,'Volume Holds'!$U$8:$U$223,'Volume Holds'!$L$8:$L$223)</f>
        <v>0</v>
      </c>
      <c r="C2174" s="64">
        <f>_xlfn.XLOOKUP(I2174,'Volume Holds'!$U$8:$U$223,'Volume Holds'!$L$8:$L$223)</f>
        <v>0</v>
      </c>
      <c r="D2174" s="64" t="s">
        <v>713</v>
      </c>
      <c r="E2174" s="64">
        <f t="shared" ref="E2174:E2233" si="43">SUM(B2174:C2174)</f>
        <v>0</v>
      </c>
      <c r="F2174" s="159">
        <v>10090</v>
      </c>
      <c r="I2174" s="64" t="s">
        <v>577</v>
      </c>
      <c r="L2174"/>
    </row>
    <row r="2175" spans="1:12">
      <c r="A2175" s="64" t="s">
        <v>1318</v>
      </c>
      <c r="B2175" s="64">
        <f>_xlfn.XLOOKUP(D2175,'Volume Holds'!$U$8:$U$223,'Volume Holds'!$L$8:$L$223)</f>
        <v>0</v>
      </c>
      <c r="C2175" s="64">
        <f>_xlfn.XLOOKUP(I2175,'Volume Holds'!$U$8:$U$223,'Volume Holds'!$L$8:$L$223)</f>
        <v>0</v>
      </c>
      <c r="D2175" s="64" t="s">
        <v>715</v>
      </c>
      <c r="E2175" s="64">
        <f t="shared" si="43"/>
        <v>0</v>
      </c>
      <c r="F2175" s="159">
        <v>10090</v>
      </c>
      <c r="I2175" s="64" t="s">
        <v>579</v>
      </c>
      <c r="L2175"/>
    </row>
    <row r="2176" spans="1:12">
      <c r="A2176" s="64" t="s">
        <v>1318</v>
      </c>
      <c r="B2176" s="64">
        <f>_xlfn.XLOOKUP(D2176,'Volume Holds'!$U$8:$U$223,'Volume Holds'!$L$8:$L$223)</f>
        <v>0</v>
      </c>
      <c r="C2176" s="64">
        <f>_xlfn.XLOOKUP(I2176,'Volume Holds'!$U$8:$U$223,'Volume Holds'!$L$8:$L$223)</f>
        <v>0</v>
      </c>
      <c r="D2176" s="64" t="s">
        <v>717</v>
      </c>
      <c r="E2176" s="64">
        <f t="shared" si="43"/>
        <v>0</v>
      </c>
      <c r="F2176" s="159">
        <v>10090</v>
      </c>
      <c r="I2176" s="64" t="s">
        <v>579</v>
      </c>
      <c r="L2176"/>
    </row>
    <row r="2177" spans="1:12">
      <c r="A2177" s="64" t="s">
        <v>1318</v>
      </c>
      <c r="B2177" s="64">
        <f>_xlfn.XLOOKUP(D2177,'Volume Holds'!$U$8:$U$223,'Volume Holds'!$L$8:$L$223)</f>
        <v>0</v>
      </c>
      <c r="C2177" s="64">
        <f>_xlfn.XLOOKUP(I2177,'Volume Holds'!$U$8:$U$223,'Volume Holds'!$L$8:$L$223)</f>
        <v>0</v>
      </c>
      <c r="D2177" s="64" t="s">
        <v>719</v>
      </c>
      <c r="E2177" s="64">
        <f t="shared" si="43"/>
        <v>0</v>
      </c>
      <c r="F2177" s="159">
        <v>10090</v>
      </c>
      <c r="I2177" s="64" t="s">
        <v>579</v>
      </c>
      <c r="L2177"/>
    </row>
    <row r="2178" spans="1:12">
      <c r="A2178" s="64" t="s">
        <v>1318</v>
      </c>
      <c r="B2178" s="64">
        <f>_xlfn.XLOOKUP(D2178,'Volume Holds'!$U$8:$U$223,'Volume Holds'!$L$8:$L$223)</f>
        <v>0</v>
      </c>
      <c r="C2178" s="64">
        <f>_xlfn.XLOOKUP(I2178,'Volume Holds'!$U$8:$U$223,'Volume Holds'!$L$8:$L$223)</f>
        <v>0</v>
      </c>
      <c r="D2178" s="64" t="s">
        <v>721</v>
      </c>
      <c r="E2178" s="64">
        <f t="shared" si="43"/>
        <v>0</v>
      </c>
      <c r="F2178" s="159">
        <v>10090</v>
      </c>
      <c r="I2178" s="64" t="s">
        <v>579</v>
      </c>
      <c r="L2178"/>
    </row>
    <row r="2179" spans="1:12">
      <c r="A2179" s="64" t="s">
        <v>1318</v>
      </c>
      <c r="B2179" s="64">
        <f>_xlfn.XLOOKUP(D2179,'Volume Holds'!$U$8:$U$223,'Volume Holds'!$L$8:$L$223)</f>
        <v>0</v>
      </c>
      <c r="C2179" s="64">
        <f>_xlfn.XLOOKUP(I2179,'Volume Holds'!$U$8:$U$223,'Volume Holds'!$L$8:$L$223)</f>
        <v>0</v>
      </c>
      <c r="D2179" s="64" t="s">
        <v>723</v>
      </c>
      <c r="E2179" s="64">
        <f t="shared" si="43"/>
        <v>0</v>
      </c>
      <c r="F2179" s="159">
        <v>10090</v>
      </c>
      <c r="I2179" s="64" t="s">
        <v>579</v>
      </c>
      <c r="L2179"/>
    </row>
    <row r="2180" spans="1:12">
      <c r="A2180" s="64" t="s">
        <v>1318</v>
      </c>
      <c r="B2180" s="64">
        <f>_xlfn.XLOOKUP(D2180,'Volume Holds'!$U$8:$U$223,'Volume Holds'!$L$8:$L$223)</f>
        <v>0</v>
      </c>
      <c r="C2180" s="64">
        <f>_xlfn.XLOOKUP(I2180,'Volume Holds'!$U$8:$U$223,'Volume Holds'!$L$8:$L$223)</f>
        <v>0</v>
      </c>
      <c r="D2180" s="64" t="s">
        <v>725</v>
      </c>
      <c r="E2180" s="64">
        <f t="shared" si="43"/>
        <v>0</v>
      </c>
      <c r="F2180" s="159">
        <v>10090</v>
      </c>
      <c r="I2180" s="64" t="s">
        <v>579</v>
      </c>
      <c r="L2180"/>
    </row>
    <row r="2181" spans="1:12">
      <c r="A2181" s="64" t="s">
        <v>1318</v>
      </c>
      <c r="B2181" s="64">
        <f>_xlfn.XLOOKUP(D2181,'Volume Holds'!$U$8:$U$223,'Volume Holds'!$L$8:$L$223)</f>
        <v>0</v>
      </c>
      <c r="C2181" s="64">
        <f>_xlfn.XLOOKUP(I2181,'Volume Holds'!$U$8:$U$223,'Volume Holds'!$L$8:$L$223)</f>
        <v>0</v>
      </c>
      <c r="D2181" s="64" t="s">
        <v>727</v>
      </c>
      <c r="E2181" s="64">
        <f t="shared" si="43"/>
        <v>0</v>
      </c>
      <c r="F2181" s="159">
        <v>10090</v>
      </c>
      <c r="I2181" s="64" t="s">
        <v>579</v>
      </c>
      <c r="L2181"/>
    </row>
    <row r="2182" spans="1:12">
      <c r="A2182" s="64" t="s">
        <v>1318</v>
      </c>
      <c r="B2182" s="64">
        <f>_xlfn.XLOOKUP(D2182,'Volume Holds'!$U$8:$U$223,'Volume Holds'!$L$8:$L$223)</f>
        <v>0</v>
      </c>
      <c r="C2182" s="64">
        <f>_xlfn.XLOOKUP(I2182,'Volume Holds'!$U$8:$U$223,'Volume Holds'!$L$8:$L$223)</f>
        <v>0</v>
      </c>
      <c r="D2182" s="64" t="s">
        <v>729</v>
      </c>
      <c r="E2182" s="64">
        <f t="shared" si="43"/>
        <v>0</v>
      </c>
      <c r="F2182" s="159">
        <v>10090</v>
      </c>
      <c r="I2182" s="64" t="s">
        <v>579</v>
      </c>
      <c r="L2182"/>
    </row>
    <row r="2183" spans="1:12">
      <c r="A2183" s="64" t="s">
        <v>1318</v>
      </c>
      <c r="B2183" s="64">
        <f>_xlfn.XLOOKUP(D2183,'Volume Holds'!$U$8:$U$223,'Volume Holds'!$L$8:$L$223)</f>
        <v>0</v>
      </c>
      <c r="C2183" s="64">
        <f>_xlfn.XLOOKUP(I2183,'Volume Holds'!$U$8:$U$223,'Volume Holds'!$L$8:$L$223)</f>
        <v>0</v>
      </c>
      <c r="D2183" s="64" t="s">
        <v>778</v>
      </c>
      <c r="E2183" s="64">
        <f t="shared" si="43"/>
        <v>0</v>
      </c>
      <c r="F2183" s="159">
        <v>10139</v>
      </c>
      <c r="I2183" s="64" t="s">
        <v>764</v>
      </c>
      <c r="L2183"/>
    </row>
    <row r="2184" spans="1:12">
      <c r="A2184" s="64" t="s">
        <v>1318</v>
      </c>
      <c r="B2184" s="64">
        <f>_xlfn.XLOOKUP(D2184,'Volume Holds'!$U$8:$U$223,'Volume Holds'!$L$8:$L$223)</f>
        <v>0</v>
      </c>
      <c r="C2184" s="64">
        <f>_xlfn.XLOOKUP(I2184,'Volume Holds'!$U$8:$U$223,'Volume Holds'!$L$8:$L$223)</f>
        <v>0</v>
      </c>
      <c r="D2184" s="64" t="s">
        <v>779</v>
      </c>
      <c r="E2184" s="64">
        <f t="shared" si="43"/>
        <v>0</v>
      </c>
      <c r="F2184" s="159">
        <v>10139</v>
      </c>
      <c r="I2184" s="64" t="s">
        <v>764</v>
      </c>
      <c r="L2184"/>
    </row>
    <row r="2185" spans="1:12">
      <c r="A2185" s="64" t="s">
        <v>1318</v>
      </c>
      <c r="B2185" s="64">
        <f>_xlfn.XLOOKUP(D2185,'Volume Holds'!$U$8:$U$223,'Volume Holds'!$L$8:$L$223)</f>
        <v>0</v>
      </c>
      <c r="C2185" s="64">
        <f>_xlfn.XLOOKUP(I2185,'Volume Holds'!$U$8:$U$223,'Volume Holds'!$L$8:$L$223)</f>
        <v>0</v>
      </c>
      <c r="D2185" s="64" t="s">
        <v>780</v>
      </c>
      <c r="E2185" s="64">
        <f t="shared" si="43"/>
        <v>0</v>
      </c>
      <c r="F2185" s="159">
        <v>10139</v>
      </c>
      <c r="I2185" s="64" t="s">
        <v>765</v>
      </c>
      <c r="L2185"/>
    </row>
    <row r="2186" spans="1:12">
      <c r="A2186" s="64" t="s">
        <v>1318</v>
      </c>
      <c r="B2186" s="64">
        <f>_xlfn.XLOOKUP(D2186,'Volume Holds'!$U$8:$U$223,'Volume Holds'!$L$8:$L$223)</f>
        <v>0</v>
      </c>
      <c r="C2186" s="64">
        <f>_xlfn.XLOOKUP(I2186,'Volume Holds'!$U$8:$U$223,'Volume Holds'!$L$8:$L$223)</f>
        <v>0</v>
      </c>
      <c r="D2186" s="64" t="s">
        <v>781</v>
      </c>
      <c r="E2186" s="64">
        <f t="shared" si="43"/>
        <v>0</v>
      </c>
      <c r="F2186" s="159">
        <v>10139</v>
      </c>
      <c r="I2186" s="64" t="s">
        <v>765</v>
      </c>
      <c r="L2186"/>
    </row>
    <row r="2187" spans="1:12">
      <c r="A2187" s="64" t="s">
        <v>1318</v>
      </c>
      <c r="B2187" s="64">
        <f>_xlfn.XLOOKUP(D2187,'Volume Holds'!$U$8:$U$223,'Volume Holds'!$L$8:$L$223)</f>
        <v>0</v>
      </c>
      <c r="C2187" s="64">
        <f>_xlfn.XLOOKUP(I2187,'Volume Holds'!$U$8:$U$223,'Volume Holds'!$L$8:$L$223)</f>
        <v>0</v>
      </c>
      <c r="D2187" s="64" t="s">
        <v>782</v>
      </c>
      <c r="E2187" s="64">
        <f t="shared" si="43"/>
        <v>0</v>
      </c>
      <c r="F2187" s="159">
        <v>10139</v>
      </c>
      <c r="I2187" s="64" t="s">
        <v>765</v>
      </c>
      <c r="L2187"/>
    </row>
    <row r="2188" spans="1:12">
      <c r="A2188" s="64" t="s">
        <v>1318</v>
      </c>
      <c r="B2188" s="64">
        <f>_xlfn.XLOOKUP(D2188,'Volume Holds'!$U$8:$U$223,'Volume Holds'!$L$8:$L$223)</f>
        <v>0</v>
      </c>
      <c r="C2188" s="64">
        <f>_xlfn.XLOOKUP(I2188,'Volume Holds'!$U$8:$U$223,'Volume Holds'!$L$8:$L$223)</f>
        <v>0</v>
      </c>
      <c r="D2188" s="64" t="s">
        <v>783</v>
      </c>
      <c r="E2188" s="64">
        <f t="shared" si="43"/>
        <v>0</v>
      </c>
      <c r="F2188" s="159">
        <v>10139</v>
      </c>
      <c r="I2188" s="64" t="s">
        <v>765</v>
      </c>
      <c r="L2188"/>
    </row>
    <row r="2189" spans="1:12">
      <c r="A2189" s="64" t="s">
        <v>1318</v>
      </c>
      <c r="B2189" s="64">
        <f>_xlfn.XLOOKUP(D2189,'Volume Holds'!$U$8:$U$223,'Volume Holds'!$L$8:$L$223)</f>
        <v>0</v>
      </c>
      <c r="C2189" s="64">
        <f>_xlfn.XLOOKUP(I2189,'Volume Holds'!$U$8:$U$223,'Volume Holds'!$L$8:$L$223)</f>
        <v>0</v>
      </c>
      <c r="D2189" s="64" t="s">
        <v>784</v>
      </c>
      <c r="E2189" s="64">
        <f t="shared" si="43"/>
        <v>0</v>
      </c>
      <c r="F2189" s="159">
        <v>10139</v>
      </c>
      <c r="I2189" s="64" t="s">
        <v>766</v>
      </c>
      <c r="L2189"/>
    </row>
    <row r="2190" spans="1:12">
      <c r="A2190" s="64" t="s">
        <v>1318</v>
      </c>
      <c r="B2190" s="64">
        <f>_xlfn.XLOOKUP(D2190,'Volume Holds'!$U$8:$U$223,'Volume Holds'!$L$8:$L$223)</f>
        <v>0</v>
      </c>
      <c r="C2190" s="64">
        <f>_xlfn.XLOOKUP(I2190,'Volume Holds'!$U$8:$U$223,'Volume Holds'!$L$8:$L$223)</f>
        <v>0</v>
      </c>
      <c r="D2190" s="64" t="s">
        <v>785</v>
      </c>
      <c r="E2190" s="64">
        <f t="shared" si="43"/>
        <v>0</v>
      </c>
      <c r="F2190" s="159">
        <v>10139</v>
      </c>
      <c r="I2190" s="64" t="s">
        <v>766</v>
      </c>
      <c r="L2190"/>
    </row>
    <row r="2191" spans="1:12">
      <c r="A2191" s="64" t="s">
        <v>1318</v>
      </c>
      <c r="B2191" s="64">
        <f>_xlfn.XLOOKUP(D2191,'Volume Holds'!$U$8:$U$223,'Volume Holds'!$L$8:$L$223)</f>
        <v>0</v>
      </c>
      <c r="C2191" s="64">
        <f>_xlfn.XLOOKUP(I2191,'Volume Holds'!$U$8:$U$223,'Volume Holds'!$L$8:$L$223)</f>
        <v>0</v>
      </c>
      <c r="D2191" s="64" t="s">
        <v>786</v>
      </c>
      <c r="E2191" s="64">
        <f t="shared" si="43"/>
        <v>0</v>
      </c>
      <c r="F2191" s="159">
        <v>10139</v>
      </c>
      <c r="I2191" s="64" t="s">
        <v>766</v>
      </c>
      <c r="L2191"/>
    </row>
    <row r="2192" spans="1:12">
      <c r="A2192" s="64" t="s">
        <v>1318</v>
      </c>
      <c r="B2192" s="64">
        <f>_xlfn.XLOOKUP(D2192,'Volume Holds'!$U$8:$U$223,'Volume Holds'!$L$8:$L$223)</f>
        <v>0</v>
      </c>
      <c r="C2192" s="64">
        <f>_xlfn.XLOOKUP(I2192,'Volume Holds'!$U$8:$U$223,'Volume Holds'!$L$8:$L$223)</f>
        <v>0</v>
      </c>
      <c r="D2192" s="64" t="s">
        <v>787</v>
      </c>
      <c r="E2192" s="64">
        <f t="shared" si="43"/>
        <v>0</v>
      </c>
      <c r="F2192" s="159">
        <v>10139</v>
      </c>
      <c r="I2192" s="64" t="s">
        <v>766</v>
      </c>
      <c r="L2192"/>
    </row>
    <row r="2193" spans="1:12">
      <c r="A2193" s="64" t="s">
        <v>1318</v>
      </c>
      <c r="B2193" s="64">
        <f>_xlfn.XLOOKUP(D2193,'Volume Holds'!$U$8:$U$223,'Volume Holds'!$L$8:$L$223)</f>
        <v>0</v>
      </c>
      <c r="C2193" s="64">
        <f>_xlfn.XLOOKUP(I2193,'Volume Holds'!$U$8:$U$223,'Volume Holds'!$L$8:$L$223)</f>
        <v>0</v>
      </c>
      <c r="D2193" s="64" t="s">
        <v>788</v>
      </c>
      <c r="E2193" s="64">
        <f t="shared" si="43"/>
        <v>0</v>
      </c>
      <c r="F2193" s="159">
        <v>10139</v>
      </c>
      <c r="I2193" s="64" t="s">
        <v>766</v>
      </c>
      <c r="L2193"/>
    </row>
    <row r="2194" spans="1:12">
      <c r="A2194" s="64" t="s">
        <v>1318</v>
      </c>
      <c r="B2194" s="64">
        <f>_xlfn.XLOOKUP(D2194,'Volume Holds'!$U$8:$U$223,'Volume Holds'!$L$8:$L$223)</f>
        <v>0</v>
      </c>
      <c r="C2194" s="64">
        <f>_xlfn.XLOOKUP(I2194,'Volume Holds'!$U$8:$U$223,'Volume Holds'!$L$8:$L$223)</f>
        <v>0</v>
      </c>
      <c r="D2194" s="64" t="s">
        <v>789</v>
      </c>
      <c r="E2194" s="64">
        <f t="shared" si="43"/>
        <v>0</v>
      </c>
      <c r="F2194" s="159">
        <v>10139</v>
      </c>
      <c r="I2194" s="64" t="s">
        <v>766</v>
      </c>
      <c r="L2194"/>
    </row>
    <row r="2195" spans="1:12">
      <c r="A2195" s="64" t="s">
        <v>1318</v>
      </c>
      <c r="B2195" s="64">
        <f>_xlfn.XLOOKUP(D2195,'Volume Holds'!$U$8:$U$223,'Volume Holds'!$L$8:$L$223)</f>
        <v>0</v>
      </c>
      <c r="C2195" s="64">
        <f>_xlfn.XLOOKUP(I2195,'Volume Holds'!$U$8:$U$223,'Volume Holds'!$L$8:$L$223)</f>
        <v>0</v>
      </c>
      <c r="D2195" s="64" t="s">
        <v>790</v>
      </c>
      <c r="E2195" s="64">
        <f t="shared" si="43"/>
        <v>0</v>
      </c>
      <c r="F2195" s="159">
        <v>10139</v>
      </c>
      <c r="I2195" s="64" t="s">
        <v>766</v>
      </c>
      <c r="L2195"/>
    </row>
    <row r="2196" spans="1:12">
      <c r="A2196" s="64" t="s">
        <v>1318</v>
      </c>
      <c r="B2196" s="64">
        <f>_xlfn.XLOOKUP(D2196,'Volume Holds'!$U$8:$U$223,'Volume Holds'!$L$8:$L$223)</f>
        <v>0</v>
      </c>
      <c r="C2196" s="64">
        <f>_xlfn.XLOOKUP(I2196,'Volume Holds'!$U$8:$U$223,'Volume Holds'!$L$8:$L$223)</f>
        <v>0</v>
      </c>
      <c r="D2196" s="64" t="s">
        <v>791</v>
      </c>
      <c r="E2196" s="64">
        <f t="shared" si="43"/>
        <v>0</v>
      </c>
      <c r="F2196" s="159">
        <v>10139</v>
      </c>
      <c r="I2196" s="64" t="s">
        <v>766</v>
      </c>
      <c r="L2196"/>
    </row>
    <row r="2197" spans="1:12">
      <c r="A2197" s="64" t="s">
        <v>1318</v>
      </c>
      <c r="B2197" s="64">
        <f>_xlfn.XLOOKUP(D2197,'Volume Holds'!$U$8:$U$223,'Volume Holds'!$L$8:$L$223)</f>
        <v>0</v>
      </c>
      <c r="C2197" s="64">
        <f>_xlfn.XLOOKUP(I2197,'Volume Holds'!$U$8:$U$223,'Volume Holds'!$L$8:$L$223)</f>
        <v>0</v>
      </c>
      <c r="D2197" s="64" t="s">
        <v>792</v>
      </c>
      <c r="E2197" s="64">
        <f t="shared" si="43"/>
        <v>0</v>
      </c>
      <c r="F2197" s="159">
        <v>10139</v>
      </c>
      <c r="I2197" s="64" t="s">
        <v>767</v>
      </c>
      <c r="L2197"/>
    </row>
    <row r="2198" spans="1:12">
      <c r="A2198" s="64" t="s">
        <v>1318</v>
      </c>
      <c r="B2198" s="64">
        <f>_xlfn.XLOOKUP(D2198,'Volume Holds'!$U$8:$U$223,'Volume Holds'!$L$8:$L$223)</f>
        <v>0</v>
      </c>
      <c r="C2198" s="64">
        <f>_xlfn.XLOOKUP(I2198,'Volume Holds'!$U$8:$U$223,'Volume Holds'!$L$8:$L$223)</f>
        <v>0</v>
      </c>
      <c r="D2198" s="64" t="s">
        <v>793</v>
      </c>
      <c r="E2198" s="64">
        <f t="shared" si="43"/>
        <v>0</v>
      </c>
      <c r="F2198" s="159">
        <v>10139</v>
      </c>
      <c r="I2198" s="64" t="s">
        <v>767</v>
      </c>
      <c r="L2198"/>
    </row>
    <row r="2199" spans="1:12">
      <c r="A2199" s="64" t="s">
        <v>1318</v>
      </c>
      <c r="B2199" s="64">
        <f>_xlfn.XLOOKUP(D2199,'Volume Holds'!$U$8:$U$223,'Volume Holds'!$L$8:$L$223)</f>
        <v>0</v>
      </c>
      <c r="C2199" s="64">
        <f>_xlfn.XLOOKUP(I2199,'Volume Holds'!$U$8:$U$223,'Volume Holds'!$L$8:$L$223)</f>
        <v>0</v>
      </c>
      <c r="D2199" s="64" t="s">
        <v>794</v>
      </c>
      <c r="E2199" s="64">
        <f t="shared" si="43"/>
        <v>0</v>
      </c>
      <c r="F2199" s="159">
        <v>10139</v>
      </c>
      <c r="I2199" s="64" t="s">
        <v>767</v>
      </c>
      <c r="L2199"/>
    </row>
    <row r="2200" spans="1:12">
      <c r="A2200" s="64" t="s">
        <v>1318</v>
      </c>
      <c r="B2200" s="64">
        <f>_xlfn.XLOOKUP(D2200,'Volume Holds'!$U$8:$U$223,'Volume Holds'!$L$8:$L$223)</f>
        <v>0</v>
      </c>
      <c r="C2200" s="64">
        <f>_xlfn.XLOOKUP(I2200,'Volume Holds'!$U$8:$U$223,'Volume Holds'!$L$8:$L$223)</f>
        <v>0</v>
      </c>
      <c r="D2200" s="64" t="s">
        <v>795</v>
      </c>
      <c r="E2200" s="64">
        <f t="shared" si="43"/>
        <v>0</v>
      </c>
      <c r="F2200" s="159">
        <v>10139</v>
      </c>
      <c r="I2200" s="64" t="s">
        <v>767</v>
      </c>
      <c r="L2200"/>
    </row>
    <row r="2201" spans="1:12">
      <c r="A2201" s="64" t="s">
        <v>1318</v>
      </c>
      <c r="B2201" s="64">
        <f>_xlfn.XLOOKUP(D2201,'Volume Holds'!$U$8:$U$223,'Volume Holds'!$L$8:$L$223)</f>
        <v>0</v>
      </c>
      <c r="C2201" s="64">
        <f>_xlfn.XLOOKUP(I2201,'Volume Holds'!$U$8:$U$223,'Volume Holds'!$L$8:$L$223)</f>
        <v>0</v>
      </c>
      <c r="D2201" s="64" t="s">
        <v>796</v>
      </c>
      <c r="E2201" s="64">
        <f t="shared" si="43"/>
        <v>0</v>
      </c>
      <c r="F2201" s="159">
        <v>10139</v>
      </c>
      <c r="I2201" s="64" t="s">
        <v>767</v>
      </c>
      <c r="L2201"/>
    </row>
    <row r="2202" spans="1:12">
      <c r="A2202" s="64" t="s">
        <v>1318</v>
      </c>
      <c r="B2202" s="64">
        <f>_xlfn.XLOOKUP(D2202,'Volume Holds'!$U$8:$U$223,'Volume Holds'!$L$8:$L$223)</f>
        <v>0</v>
      </c>
      <c r="C2202" s="64">
        <f>_xlfn.XLOOKUP(I2202,'Volume Holds'!$U$8:$U$223,'Volume Holds'!$L$8:$L$223)</f>
        <v>0</v>
      </c>
      <c r="D2202" s="64" t="s">
        <v>797</v>
      </c>
      <c r="E2202" s="64">
        <f t="shared" si="43"/>
        <v>0</v>
      </c>
      <c r="F2202" s="159">
        <v>10139</v>
      </c>
      <c r="I2202" s="64" t="s">
        <v>767</v>
      </c>
      <c r="L2202"/>
    </row>
    <row r="2203" spans="1:12">
      <c r="A2203" s="64" t="s">
        <v>1318</v>
      </c>
      <c r="B2203" s="64">
        <f>_xlfn.XLOOKUP(D2203,'Volume Holds'!$U$8:$U$223,'Volume Holds'!$L$8:$L$223)</f>
        <v>0</v>
      </c>
      <c r="C2203" s="64">
        <f>_xlfn.XLOOKUP(I2203,'Volume Holds'!$U$8:$U$223,'Volume Holds'!$L$8:$L$223)</f>
        <v>0</v>
      </c>
      <c r="D2203" s="64" t="s">
        <v>798</v>
      </c>
      <c r="E2203" s="64">
        <f t="shared" si="43"/>
        <v>0</v>
      </c>
      <c r="F2203" s="159">
        <v>10139</v>
      </c>
      <c r="I2203" s="64" t="s">
        <v>767</v>
      </c>
      <c r="L2203"/>
    </row>
    <row r="2204" spans="1:12">
      <c r="A2204" s="64" t="s">
        <v>1318</v>
      </c>
      <c r="B2204" s="64">
        <f>_xlfn.XLOOKUP(D2204,'Volume Holds'!$U$8:$U$223,'Volume Holds'!$L$8:$L$223)</f>
        <v>0</v>
      </c>
      <c r="C2204" s="64">
        <f>_xlfn.XLOOKUP(I2204,'Volume Holds'!$U$8:$U$223,'Volume Holds'!$L$8:$L$223)</f>
        <v>0</v>
      </c>
      <c r="D2204" s="64" t="s">
        <v>799</v>
      </c>
      <c r="E2204" s="64">
        <f t="shared" si="43"/>
        <v>0</v>
      </c>
      <c r="F2204" s="159">
        <v>10139</v>
      </c>
      <c r="I2204" s="64" t="s">
        <v>767</v>
      </c>
      <c r="L2204"/>
    </row>
    <row r="2205" spans="1:12">
      <c r="A2205" s="64" t="s">
        <v>1318</v>
      </c>
      <c r="B2205" s="64">
        <f>_xlfn.XLOOKUP(D2205,'Volume Holds'!$U$8:$U$223,'Volume Holds'!$L$8:$L$223)</f>
        <v>0</v>
      </c>
      <c r="C2205" s="64">
        <f>_xlfn.XLOOKUP(I2205,'Volume Holds'!$U$8:$U$223,'Volume Holds'!$L$8:$L$223)</f>
        <v>0</v>
      </c>
      <c r="D2205" s="64" t="s">
        <v>800</v>
      </c>
      <c r="E2205" s="64">
        <f t="shared" si="43"/>
        <v>0</v>
      </c>
      <c r="F2205" s="159">
        <v>10090</v>
      </c>
      <c r="L2205"/>
    </row>
    <row r="2206" spans="1:12">
      <c r="A2206" s="64" t="s">
        <v>1318</v>
      </c>
      <c r="B2206" s="64">
        <f>_xlfn.XLOOKUP(D2206,'Volume Holds'!$U$8:$U$223,'Volume Holds'!$L$8:$L$223)</f>
        <v>0</v>
      </c>
      <c r="C2206" s="64">
        <f>_xlfn.XLOOKUP(I2206,'Volume Holds'!$U$8:$U$223,'Volume Holds'!$L$8:$L$223)</f>
        <v>0</v>
      </c>
      <c r="D2206" s="64" t="s">
        <v>801</v>
      </c>
      <c r="E2206" s="64">
        <f t="shared" si="43"/>
        <v>0</v>
      </c>
      <c r="F2206" s="159">
        <v>10139</v>
      </c>
      <c r="I2206" s="64" t="s">
        <v>768</v>
      </c>
      <c r="L2206"/>
    </row>
    <row r="2207" spans="1:12">
      <c r="A2207" s="64" t="s">
        <v>1318</v>
      </c>
      <c r="B2207" s="64">
        <f>_xlfn.XLOOKUP(D2207,'Volume Holds'!$U$8:$U$223,'Volume Holds'!$L$8:$L$223)</f>
        <v>0</v>
      </c>
      <c r="C2207" s="64">
        <f>_xlfn.XLOOKUP(I2207,'Volume Holds'!$U$8:$U$223,'Volume Holds'!$L$8:$L$223)</f>
        <v>0</v>
      </c>
      <c r="D2207" s="64" t="s">
        <v>802</v>
      </c>
      <c r="E2207" s="64">
        <f t="shared" si="43"/>
        <v>0</v>
      </c>
      <c r="F2207" s="159">
        <v>10139</v>
      </c>
      <c r="I2207" s="64" t="s">
        <v>768</v>
      </c>
      <c r="L2207"/>
    </row>
    <row r="2208" spans="1:12">
      <c r="A2208" s="64" t="s">
        <v>1318</v>
      </c>
      <c r="B2208" s="64">
        <f>_xlfn.XLOOKUP(D2208,'Volume Holds'!$U$8:$U$223,'Volume Holds'!$L$8:$L$223)</f>
        <v>0</v>
      </c>
      <c r="C2208" s="64">
        <f>_xlfn.XLOOKUP(I2208,'Volume Holds'!$U$8:$U$223,'Volume Holds'!$L$8:$L$223)</f>
        <v>0</v>
      </c>
      <c r="D2208" s="64" t="s">
        <v>803</v>
      </c>
      <c r="E2208" s="64">
        <f t="shared" si="43"/>
        <v>0</v>
      </c>
      <c r="F2208" s="159">
        <v>10139</v>
      </c>
      <c r="I2208" s="64" t="s">
        <v>768</v>
      </c>
      <c r="L2208"/>
    </row>
    <row r="2209" spans="1:12">
      <c r="A2209" s="64" t="s">
        <v>1318</v>
      </c>
      <c r="B2209" s="64">
        <f>_xlfn.XLOOKUP(D2209,'Volume Holds'!$U$8:$U$223,'Volume Holds'!$L$8:$L$223)</f>
        <v>0</v>
      </c>
      <c r="C2209" s="64">
        <f>_xlfn.XLOOKUP(I2209,'Volume Holds'!$U$8:$U$223,'Volume Holds'!$L$8:$L$223)</f>
        <v>0</v>
      </c>
      <c r="D2209" s="64" t="s">
        <v>804</v>
      </c>
      <c r="E2209" s="64">
        <f t="shared" si="43"/>
        <v>0</v>
      </c>
      <c r="F2209" s="159">
        <v>10139</v>
      </c>
      <c r="I2209" s="64" t="s">
        <v>768</v>
      </c>
      <c r="L2209"/>
    </row>
    <row r="2210" spans="1:12">
      <c r="A2210" s="64" t="s">
        <v>1318</v>
      </c>
      <c r="B2210" s="64">
        <f>_xlfn.XLOOKUP(D2210,'Volume Holds'!$U$8:$U$223,'Volume Holds'!$L$8:$L$223)</f>
        <v>0</v>
      </c>
      <c r="C2210" s="64">
        <f>_xlfn.XLOOKUP(I2210,'Volume Holds'!$U$8:$U$223,'Volume Holds'!$L$8:$L$223)</f>
        <v>0</v>
      </c>
      <c r="D2210" s="64" t="s">
        <v>805</v>
      </c>
      <c r="E2210" s="64">
        <f t="shared" si="43"/>
        <v>0</v>
      </c>
      <c r="F2210" s="159">
        <v>10139</v>
      </c>
      <c r="I2210" s="64" t="s">
        <v>768</v>
      </c>
      <c r="L2210"/>
    </row>
    <row r="2211" spans="1:12">
      <c r="A2211" s="64" t="s">
        <v>1318</v>
      </c>
      <c r="B2211" s="64">
        <f>_xlfn.XLOOKUP(D2211,'Volume Holds'!$U$8:$U$223,'Volume Holds'!$L$8:$L$223)</f>
        <v>0</v>
      </c>
      <c r="C2211" s="64">
        <f>_xlfn.XLOOKUP(I2211,'Volume Holds'!$U$8:$U$223,'Volume Holds'!$L$8:$L$223)</f>
        <v>0</v>
      </c>
      <c r="D2211" s="64" t="s">
        <v>806</v>
      </c>
      <c r="E2211" s="64">
        <f t="shared" si="43"/>
        <v>0</v>
      </c>
      <c r="F2211" s="159">
        <v>10139</v>
      </c>
      <c r="I2211" s="64" t="s">
        <v>768</v>
      </c>
      <c r="L2211"/>
    </row>
    <row r="2212" spans="1:12">
      <c r="A2212" s="64" t="s">
        <v>1318</v>
      </c>
      <c r="B2212" s="64">
        <f>_xlfn.XLOOKUP(D2212,'Volume Holds'!$U$8:$U$223,'Volume Holds'!$L$8:$L$223)</f>
        <v>0</v>
      </c>
      <c r="C2212" s="64">
        <f>_xlfn.XLOOKUP(I2212,'Volume Holds'!$U$8:$U$223,'Volume Holds'!$L$8:$L$223)</f>
        <v>0</v>
      </c>
      <c r="D2212" s="64" t="s">
        <v>807</v>
      </c>
      <c r="E2212" s="64">
        <f t="shared" si="43"/>
        <v>0</v>
      </c>
      <c r="F2212" s="159">
        <v>10139</v>
      </c>
      <c r="I2212" s="64" t="s">
        <v>769</v>
      </c>
      <c r="L2212"/>
    </row>
    <row r="2213" spans="1:12">
      <c r="A2213" s="64" t="s">
        <v>1318</v>
      </c>
      <c r="B2213" s="64">
        <f>_xlfn.XLOOKUP(D2213,'Volume Holds'!$U$8:$U$223,'Volume Holds'!$L$8:$L$223)</f>
        <v>0</v>
      </c>
      <c r="C2213" s="64">
        <f>_xlfn.XLOOKUP(I2213,'Volume Holds'!$U$8:$U$223,'Volume Holds'!$L$8:$L$223)</f>
        <v>0</v>
      </c>
      <c r="D2213" s="64" t="s">
        <v>808</v>
      </c>
      <c r="E2213" s="64">
        <f t="shared" si="43"/>
        <v>0</v>
      </c>
      <c r="F2213" s="159">
        <v>10139</v>
      </c>
      <c r="I2213" s="64" t="s">
        <v>769</v>
      </c>
      <c r="L2213"/>
    </row>
    <row r="2214" spans="1:12">
      <c r="A2214" s="64" t="s">
        <v>1318</v>
      </c>
      <c r="B2214" s="64">
        <f>_xlfn.XLOOKUP(D2214,'Volume Holds'!$U$8:$U$223,'Volume Holds'!$L$8:$L$223)</f>
        <v>0</v>
      </c>
      <c r="C2214" s="64">
        <f>_xlfn.XLOOKUP(I2214,'Volume Holds'!$U$8:$U$223,'Volume Holds'!$L$8:$L$223)</f>
        <v>0</v>
      </c>
      <c r="D2214" s="64" t="s">
        <v>809</v>
      </c>
      <c r="E2214" s="64">
        <f t="shared" si="43"/>
        <v>0</v>
      </c>
      <c r="F2214" s="159">
        <v>10139</v>
      </c>
      <c r="I2214" s="64" t="s">
        <v>769</v>
      </c>
      <c r="L2214"/>
    </row>
    <row r="2215" spans="1:12">
      <c r="A2215" s="64" t="s">
        <v>1318</v>
      </c>
      <c r="B2215" s="64">
        <f>_xlfn.XLOOKUP(D2215,'Volume Holds'!$U$8:$U$223,'Volume Holds'!$L$8:$L$223)</f>
        <v>0</v>
      </c>
      <c r="C2215" s="64">
        <f>_xlfn.XLOOKUP(I2215,'Volume Holds'!$U$8:$U$223,'Volume Holds'!$L$8:$L$223)</f>
        <v>0</v>
      </c>
      <c r="D2215" s="64" t="s">
        <v>810</v>
      </c>
      <c r="E2215" s="64">
        <f t="shared" si="43"/>
        <v>0</v>
      </c>
      <c r="F2215" s="159">
        <v>10139</v>
      </c>
      <c r="I2215" s="64" t="s">
        <v>769</v>
      </c>
      <c r="L2215"/>
    </row>
    <row r="2216" spans="1:12">
      <c r="A2216" s="64" t="s">
        <v>1318</v>
      </c>
      <c r="B2216" s="64">
        <f>_xlfn.XLOOKUP(D2216,'Volume Holds'!$U$8:$U$223,'Volume Holds'!$L$8:$L$223)</f>
        <v>0</v>
      </c>
      <c r="C2216" s="64">
        <f>_xlfn.XLOOKUP(I2216,'Volume Holds'!$U$8:$U$223,'Volume Holds'!$L$8:$L$223)</f>
        <v>0</v>
      </c>
      <c r="D2216" s="64" t="s">
        <v>811</v>
      </c>
      <c r="E2216" s="64">
        <f t="shared" si="43"/>
        <v>0</v>
      </c>
      <c r="F2216" s="159">
        <v>10139</v>
      </c>
      <c r="I2216" s="64" t="s">
        <v>769</v>
      </c>
      <c r="L2216"/>
    </row>
    <row r="2217" spans="1:12">
      <c r="A2217" s="64" t="s">
        <v>1318</v>
      </c>
      <c r="B2217" s="64">
        <f>_xlfn.XLOOKUP(D2217,'Volume Holds'!$U$8:$U$223,'Volume Holds'!$L$8:$L$223)</f>
        <v>0</v>
      </c>
      <c r="C2217" s="64">
        <f>_xlfn.XLOOKUP(I2217,'Volume Holds'!$U$8:$U$223,'Volume Holds'!$L$8:$L$223)</f>
        <v>0</v>
      </c>
      <c r="D2217" s="64" t="s">
        <v>812</v>
      </c>
      <c r="E2217" s="64">
        <f t="shared" si="43"/>
        <v>0</v>
      </c>
      <c r="F2217" s="159">
        <v>10139</v>
      </c>
      <c r="I2217" s="64" t="s">
        <v>769</v>
      </c>
      <c r="L2217"/>
    </row>
    <row r="2218" spans="1:12">
      <c r="A2218" s="64" t="s">
        <v>1318</v>
      </c>
      <c r="B2218" s="64">
        <f>_xlfn.XLOOKUP(D2218,'Volume Holds'!$U$8:$U$223,'Volume Holds'!$L$8:$L$223)</f>
        <v>0</v>
      </c>
      <c r="C2218" s="64">
        <f>_xlfn.XLOOKUP(I2218,'Volume Holds'!$U$8:$U$223,'Volume Holds'!$L$8:$L$223)</f>
        <v>0</v>
      </c>
      <c r="D2218" s="64" t="s">
        <v>813</v>
      </c>
      <c r="E2218" s="64">
        <f t="shared" si="43"/>
        <v>0</v>
      </c>
      <c r="F2218" s="159">
        <v>10139</v>
      </c>
      <c r="I2218" s="64" t="s">
        <v>770</v>
      </c>
      <c r="L2218"/>
    </row>
    <row r="2219" spans="1:12">
      <c r="A2219" s="64" t="s">
        <v>1318</v>
      </c>
      <c r="B2219" s="64">
        <f>_xlfn.XLOOKUP(D2219,'Volume Holds'!$U$8:$U$223,'Volume Holds'!$L$8:$L$223)</f>
        <v>0</v>
      </c>
      <c r="C2219" s="64">
        <f>_xlfn.XLOOKUP(I2219,'Volume Holds'!$U$8:$U$223,'Volume Holds'!$L$8:$L$223)</f>
        <v>0</v>
      </c>
      <c r="D2219" s="64" t="s">
        <v>814</v>
      </c>
      <c r="E2219" s="64">
        <f t="shared" si="43"/>
        <v>0</v>
      </c>
      <c r="F2219" s="159">
        <v>10139</v>
      </c>
      <c r="I2219" s="64" t="s">
        <v>770</v>
      </c>
      <c r="L2219"/>
    </row>
    <row r="2220" spans="1:12">
      <c r="A2220" s="64" t="s">
        <v>1318</v>
      </c>
      <c r="B2220" s="64">
        <f>_xlfn.XLOOKUP(D2220,'Volume Holds'!$U$8:$U$223,'Volume Holds'!$L$8:$L$223)</f>
        <v>0</v>
      </c>
      <c r="C2220" s="64">
        <f>_xlfn.XLOOKUP(I2220,'Volume Holds'!$U$8:$U$223,'Volume Holds'!$L$8:$L$223)</f>
        <v>0</v>
      </c>
      <c r="D2220" s="64" t="s">
        <v>815</v>
      </c>
      <c r="E2220" s="64">
        <f t="shared" si="43"/>
        <v>0</v>
      </c>
      <c r="F2220" s="159">
        <v>10139</v>
      </c>
      <c r="I2220" s="64" t="s">
        <v>770</v>
      </c>
      <c r="L2220"/>
    </row>
    <row r="2221" spans="1:12">
      <c r="A2221" s="64" t="s">
        <v>1318</v>
      </c>
      <c r="B2221" s="64">
        <f>_xlfn.XLOOKUP(D2221,'Volume Holds'!$U$8:$U$223,'Volume Holds'!$L$8:$L$223)</f>
        <v>0</v>
      </c>
      <c r="C2221" s="64">
        <f>_xlfn.XLOOKUP(I2221,'Volume Holds'!$U$8:$U$223,'Volume Holds'!$L$8:$L$223)</f>
        <v>0</v>
      </c>
      <c r="D2221" s="64" t="s">
        <v>816</v>
      </c>
      <c r="E2221" s="64">
        <f t="shared" si="43"/>
        <v>0</v>
      </c>
      <c r="F2221" s="159">
        <v>10139</v>
      </c>
      <c r="I2221" s="64" t="s">
        <v>770</v>
      </c>
      <c r="L2221"/>
    </row>
    <row r="2222" spans="1:12">
      <c r="A2222" s="64" t="s">
        <v>1318</v>
      </c>
      <c r="B2222" s="64">
        <f>_xlfn.XLOOKUP(D2222,'Volume Holds'!$U$8:$U$223,'Volume Holds'!$L$8:$L$223)</f>
        <v>0</v>
      </c>
      <c r="C2222" s="64">
        <f>_xlfn.XLOOKUP(I2222,'Volume Holds'!$U$8:$U$223,'Volume Holds'!$L$8:$L$223)</f>
        <v>0</v>
      </c>
      <c r="D2222" s="64" t="s">
        <v>817</v>
      </c>
      <c r="E2222" s="64">
        <f t="shared" si="43"/>
        <v>0</v>
      </c>
      <c r="F2222" s="159">
        <v>10139</v>
      </c>
      <c r="I2222" s="64" t="s">
        <v>770</v>
      </c>
      <c r="L2222"/>
    </row>
    <row r="2223" spans="1:12">
      <c r="A2223" s="64" t="s">
        <v>1318</v>
      </c>
      <c r="B2223" s="64">
        <f>_xlfn.XLOOKUP(D2223,'Volume Holds'!$U$8:$U$223,'Volume Holds'!$L$8:$L$223)</f>
        <v>0</v>
      </c>
      <c r="C2223" s="64">
        <f>_xlfn.XLOOKUP(I2223,'Volume Holds'!$U$8:$U$223,'Volume Holds'!$L$8:$L$223)</f>
        <v>0</v>
      </c>
      <c r="D2223" s="64" t="s">
        <v>818</v>
      </c>
      <c r="E2223" s="64">
        <f t="shared" si="43"/>
        <v>0</v>
      </c>
      <c r="F2223" s="159">
        <v>10139</v>
      </c>
      <c r="I2223" s="64" t="s">
        <v>770</v>
      </c>
      <c r="L2223"/>
    </row>
    <row r="2224" spans="1:12">
      <c r="A2224" s="64" t="s">
        <v>1318</v>
      </c>
      <c r="B2224" s="64">
        <f>_xlfn.XLOOKUP(D2224,'Volume Holds'!$U$8:$U$223,'Volume Holds'!$L$8:$L$223)</f>
        <v>0</v>
      </c>
      <c r="C2224" s="64">
        <f>_xlfn.XLOOKUP(I2224,'Volume Holds'!$U$8:$U$223,'Volume Holds'!$L$8:$L$223)</f>
        <v>0</v>
      </c>
      <c r="D2224" s="64" t="s">
        <v>819</v>
      </c>
      <c r="E2224" s="64">
        <f t="shared" si="43"/>
        <v>0</v>
      </c>
      <c r="F2224" s="159">
        <v>10139</v>
      </c>
      <c r="I2224" s="64" t="s">
        <v>771</v>
      </c>
      <c r="L2224"/>
    </row>
    <row r="2225" spans="1:12">
      <c r="A2225" s="64" t="s">
        <v>1318</v>
      </c>
      <c r="B2225" s="64">
        <f>_xlfn.XLOOKUP(D2225,'Volume Holds'!$U$8:$U$223,'Volume Holds'!$L$8:$L$223)</f>
        <v>0</v>
      </c>
      <c r="C2225" s="64">
        <f>_xlfn.XLOOKUP(I2225,'Volume Holds'!$U$8:$U$223,'Volume Holds'!$L$8:$L$223)</f>
        <v>0</v>
      </c>
      <c r="D2225" s="64" t="s">
        <v>820</v>
      </c>
      <c r="E2225" s="64">
        <f t="shared" si="43"/>
        <v>0</v>
      </c>
      <c r="F2225" s="159">
        <v>10139</v>
      </c>
      <c r="I2225" s="64" t="s">
        <v>771</v>
      </c>
      <c r="L2225"/>
    </row>
    <row r="2226" spans="1:12">
      <c r="A2226" s="64" t="s">
        <v>1318</v>
      </c>
      <c r="B2226" s="64">
        <f>_xlfn.XLOOKUP(D2226,'Volume Holds'!$U$8:$U$223,'Volume Holds'!$L$8:$L$223)</f>
        <v>0</v>
      </c>
      <c r="C2226" s="64">
        <f>_xlfn.XLOOKUP(I2226,'Volume Holds'!$U$8:$U$223,'Volume Holds'!$L$8:$L$223)</f>
        <v>0</v>
      </c>
      <c r="D2226" s="64" t="s">
        <v>821</v>
      </c>
      <c r="E2226" s="64">
        <f t="shared" si="43"/>
        <v>0</v>
      </c>
      <c r="F2226" s="159">
        <v>10139</v>
      </c>
      <c r="I2226" s="64" t="s">
        <v>771</v>
      </c>
      <c r="L2226"/>
    </row>
    <row r="2227" spans="1:12">
      <c r="A2227" s="64" t="s">
        <v>1318</v>
      </c>
      <c r="B2227" s="64">
        <f>_xlfn.XLOOKUP(D2227,'Volume Holds'!$U$8:$U$223,'Volume Holds'!$L$8:$L$223)</f>
        <v>0</v>
      </c>
      <c r="C2227" s="64">
        <f>_xlfn.XLOOKUP(I2227,'Volume Holds'!$U$8:$U$223,'Volume Holds'!$L$8:$L$223)</f>
        <v>0</v>
      </c>
      <c r="D2227" s="64" t="s">
        <v>822</v>
      </c>
      <c r="E2227" s="64">
        <f t="shared" si="43"/>
        <v>0</v>
      </c>
      <c r="F2227" s="159">
        <v>10139</v>
      </c>
      <c r="I2227" s="64" t="s">
        <v>771</v>
      </c>
      <c r="L2227"/>
    </row>
    <row r="2228" spans="1:12">
      <c r="A2228" s="64" t="s">
        <v>1318</v>
      </c>
      <c r="B2228" s="64">
        <f>_xlfn.XLOOKUP(D2228,'Volume Holds'!$U$8:$U$223,'Volume Holds'!$L$8:$L$223)</f>
        <v>0</v>
      </c>
      <c r="C2228" s="64">
        <f>_xlfn.XLOOKUP(I2228,'Volume Holds'!$U$8:$U$223,'Volume Holds'!$L$8:$L$223)</f>
        <v>0</v>
      </c>
      <c r="D2228" s="64" t="s">
        <v>823</v>
      </c>
      <c r="E2228" s="64">
        <f t="shared" si="43"/>
        <v>0</v>
      </c>
      <c r="F2228" s="159">
        <v>10139</v>
      </c>
      <c r="I2228" s="64" t="s">
        <v>771</v>
      </c>
      <c r="L2228"/>
    </row>
    <row r="2229" spans="1:12">
      <c r="A2229" s="64" t="s">
        <v>1318</v>
      </c>
      <c r="B2229" s="64">
        <f>_xlfn.XLOOKUP(D2229,'Volume Holds'!$U$8:$U$223,'Volume Holds'!$L$8:$L$223)</f>
        <v>0</v>
      </c>
      <c r="C2229" s="64">
        <f>_xlfn.XLOOKUP(I2229,'Volume Holds'!$U$8:$U$223,'Volume Holds'!$L$8:$L$223)</f>
        <v>0</v>
      </c>
      <c r="D2229" s="64" t="s">
        <v>824</v>
      </c>
      <c r="E2229" s="64">
        <f t="shared" si="43"/>
        <v>0</v>
      </c>
      <c r="F2229" s="159">
        <v>10139</v>
      </c>
      <c r="I2229" s="64" t="s">
        <v>771</v>
      </c>
      <c r="L2229"/>
    </row>
    <row r="2230" spans="1:12">
      <c r="A2230" s="64" t="s">
        <v>1318</v>
      </c>
      <c r="B2230" s="64">
        <f>_xlfn.XLOOKUP(D2230,'Volume Holds'!$U$8:$U$223,'Volume Holds'!$L$8:$L$223)</f>
        <v>0</v>
      </c>
      <c r="C2230" s="64">
        <f>_xlfn.XLOOKUP(I2230,'Volume Holds'!$U$8:$U$223,'Volume Holds'!$L$8:$L$223)</f>
        <v>0</v>
      </c>
      <c r="D2230" s="64" t="s">
        <v>825</v>
      </c>
      <c r="E2230" s="64">
        <f t="shared" si="43"/>
        <v>0</v>
      </c>
      <c r="F2230" s="159">
        <v>10139</v>
      </c>
      <c r="I2230" s="64" t="s">
        <v>772</v>
      </c>
      <c r="L2230"/>
    </row>
    <row r="2231" spans="1:12">
      <c r="A2231" s="64" t="s">
        <v>1318</v>
      </c>
      <c r="B2231" s="64">
        <f>_xlfn.XLOOKUP(D2231,'Volume Holds'!$U$8:$U$223,'Volume Holds'!$L$8:$L$223)</f>
        <v>0</v>
      </c>
      <c r="C2231" s="64">
        <f>_xlfn.XLOOKUP(I2231,'Volume Holds'!$U$8:$U$223,'Volume Holds'!$L$8:$L$223)</f>
        <v>0</v>
      </c>
      <c r="D2231" s="64" t="s">
        <v>826</v>
      </c>
      <c r="E2231" s="64">
        <f t="shared" si="43"/>
        <v>0</v>
      </c>
      <c r="F2231" s="159">
        <v>10139</v>
      </c>
      <c r="I2231" s="64" t="s">
        <v>772</v>
      </c>
      <c r="L2231"/>
    </row>
    <row r="2232" spans="1:12">
      <c r="A2232" s="64" t="s">
        <v>1318</v>
      </c>
      <c r="B2232" s="64">
        <f>_xlfn.XLOOKUP(D2232,'Volume Holds'!$U$8:$U$223,'Volume Holds'!$L$8:$L$223)</f>
        <v>0</v>
      </c>
      <c r="C2232" s="64">
        <f>_xlfn.XLOOKUP(I2232,'Volume Holds'!$U$8:$U$223,'Volume Holds'!$L$8:$L$223)</f>
        <v>0</v>
      </c>
      <c r="D2232" s="64" t="s">
        <v>827</v>
      </c>
      <c r="E2232" s="64">
        <f t="shared" si="43"/>
        <v>0</v>
      </c>
      <c r="F2232" s="159">
        <v>10139</v>
      </c>
      <c r="I2232" s="64" t="s">
        <v>772</v>
      </c>
      <c r="L2232"/>
    </row>
    <row r="2233" spans="1:12">
      <c r="A2233" s="64" t="s">
        <v>1318</v>
      </c>
      <c r="B2233" s="64">
        <f>_xlfn.XLOOKUP(D2233,'Volume Holds'!$U$8:$U$223,'Volume Holds'!$L$8:$L$223)</f>
        <v>0</v>
      </c>
      <c r="C2233" s="64">
        <f>_xlfn.XLOOKUP(I2233,'Volume Holds'!$U$8:$U$223,'Volume Holds'!$L$8:$L$223)</f>
        <v>0</v>
      </c>
      <c r="D2233" s="64" t="s">
        <v>828</v>
      </c>
      <c r="E2233" s="64">
        <f t="shared" si="43"/>
        <v>0</v>
      </c>
      <c r="F2233" s="159">
        <v>10139</v>
      </c>
      <c r="I2233" s="64" t="s">
        <v>772</v>
      </c>
      <c r="L2233"/>
    </row>
    <row r="2234" spans="1:12">
      <c r="A2234" s="64" t="s">
        <v>1318</v>
      </c>
      <c r="B2234" s="64">
        <f>_xlfn.XLOOKUP(D2234,'Volume Holds'!$U$8:$U$223,'Volume Holds'!$L$8:$L$223)</f>
        <v>0</v>
      </c>
      <c r="C2234" s="64">
        <f>_xlfn.XLOOKUP(I2234,'Volume Holds'!$U$8:$U$223,'Volume Holds'!$L$8:$L$223)</f>
        <v>0</v>
      </c>
      <c r="D2234" s="64" t="s">
        <v>829</v>
      </c>
      <c r="E2234" s="64">
        <f t="shared" ref="E2234:E2283" si="44">SUM(B2234:C2234)</f>
        <v>0</v>
      </c>
      <c r="F2234" s="159">
        <v>10139</v>
      </c>
      <c r="I2234" s="64" t="s">
        <v>772</v>
      </c>
      <c r="L2234"/>
    </row>
    <row r="2235" spans="1:12">
      <c r="A2235" s="64" t="s">
        <v>1318</v>
      </c>
      <c r="B2235" s="64">
        <f>_xlfn.XLOOKUP(D2235,'Volume Holds'!$U$8:$U$223,'Volume Holds'!$L$8:$L$223)</f>
        <v>0</v>
      </c>
      <c r="C2235" s="64">
        <f>_xlfn.XLOOKUP(I2235,'Volume Holds'!$U$8:$U$223,'Volume Holds'!$L$8:$L$223)</f>
        <v>0</v>
      </c>
      <c r="D2235" s="64" t="s">
        <v>830</v>
      </c>
      <c r="E2235" s="64">
        <f t="shared" si="44"/>
        <v>0</v>
      </c>
      <c r="F2235" s="159">
        <v>10139</v>
      </c>
      <c r="I2235" s="64" t="s">
        <v>772</v>
      </c>
      <c r="L2235"/>
    </row>
    <row r="2236" spans="1:12">
      <c r="A2236" s="64" t="s">
        <v>1318</v>
      </c>
      <c r="B2236" s="64">
        <f>_xlfn.XLOOKUP(D2236,'Volume Holds'!$U$8:$U$223,'Volume Holds'!$L$8:$L$223)</f>
        <v>0</v>
      </c>
      <c r="C2236" s="64">
        <f>_xlfn.XLOOKUP(I2236,'Volume Holds'!$U$8:$U$223,'Volume Holds'!$L$8:$L$223)</f>
        <v>0</v>
      </c>
      <c r="D2236" s="64" t="s">
        <v>831</v>
      </c>
      <c r="E2236" s="64">
        <f t="shared" si="44"/>
        <v>0</v>
      </c>
      <c r="F2236" s="159">
        <v>10139</v>
      </c>
      <c r="I2236" s="64" t="s">
        <v>773</v>
      </c>
      <c r="L2236"/>
    </row>
    <row r="2237" spans="1:12">
      <c r="A2237" s="64" t="s">
        <v>1318</v>
      </c>
      <c r="B2237" s="64">
        <f>_xlfn.XLOOKUP(D2237,'Volume Holds'!$U$8:$U$223,'Volume Holds'!$L$8:$L$223)</f>
        <v>0</v>
      </c>
      <c r="C2237" s="64">
        <f>_xlfn.XLOOKUP(I2237,'Volume Holds'!$U$8:$U$223,'Volume Holds'!$L$8:$L$223)</f>
        <v>0</v>
      </c>
      <c r="D2237" s="64" t="s">
        <v>832</v>
      </c>
      <c r="E2237" s="64">
        <f t="shared" si="44"/>
        <v>0</v>
      </c>
      <c r="F2237" s="159">
        <v>10139</v>
      </c>
      <c r="I2237" s="64" t="s">
        <v>773</v>
      </c>
      <c r="L2237"/>
    </row>
    <row r="2238" spans="1:12">
      <c r="A2238" s="64" t="s">
        <v>1318</v>
      </c>
      <c r="B2238" s="64">
        <f>_xlfn.XLOOKUP(D2238,'Volume Holds'!$U$8:$U$223,'Volume Holds'!$L$8:$L$223)</f>
        <v>0</v>
      </c>
      <c r="C2238" s="64">
        <f>_xlfn.XLOOKUP(I2238,'Volume Holds'!$U$8:$U$223,'Volume Holds'!$L$8:$L$223)</f>
        <v>0</v>
      </c>
      <c r="D2238" s="64" t="s">
        <v>833</v>
      </c>
      <c r="E2238" s="64">
        <f t="shared" si="44"/>
        <v>0</v>
      </c>
      <c r="F2238" s="159">
        <v>10139</v>
      </c>
      <c r="I2238" s="64" t="s">
        <v>773</v>
      </c>
      <c r="L2238"/>
    </row>
    <row r="2239" spans="1:12">
      <c r="A2239" s="64" t="s">
        <v>1318</v>
      </c>
      <c r="B2239" s="64">
        <f>_xlfn.XLOOKUP(D2239,'Volume Holds'!$U$8:$U$223,'Volume Holds'!$L$8:$L$223)</f>
        <v>0</v>
      </c>
      <c r="C2239" s="64">
        <f>_xlfn.XLOOKUP(I2239,'Volume Holds'!$U$8:$U$223,'Volume Holds'!$L$8:$L$223)</f>
        <v>0</v>
      </c>
      <c r="D2239" s="64" t="s">
        <v>834</v>
      </c>
      <c r="E2239" s="64">
        <f t="shared" si="44"/>
        <v>0</v>
      </c>
      <c r="F2239" s="159">
        <v>10139</v>
      </c>
      <c r="I2239" s="64" t="s">
        <v>773</v>
      </c>
      <c r="L2239"/>
    </row>
    <row r="2240" spans="1:12">
      <c r="A2240" s="64" t="s">
        <v>1318</v>
      </c>
      <c r="B2240" s="64">
        <f>_xlfn.XLOOKUP(D2240,'Volume Holds'!$U$8:$U$223,'Volume Holds'!$L$8:$L$223)</f>
        <v>0</v>
      </c>
      <c r="C2240" s="64">
        <f>_xlfn.XLOOKUP(I2240,'Volume Holds'!$U$8:$U$223,'Volume Holds'!$L$8:$L$223)</f>
        <v>0</v>
      </c>
      <c r="D2240" s="64" t="s">
        <v>835</v>
      </c>
      <c r="E2240" s="64">
        <f t="shared" si="44"/>
        <v>0</v>
      </c>
      <c r="F2240" s="159">
        <v>10139</v>
      </c>
      <c r="I2240" s="64" t="s">
        <v>773</v>
      </c>
      <c r="L2240"/>
    </row>
    <row r="2241" spans="1:12">
      <c r="A2241" s="64" t="s">
        <v>1318</v>
      </c>
      <c r="B2241" s="64">
        <f>_xlfn.XLOOKUP(D2241,'Volume Holds'!$U$8:$U$223,'Volume Holds'!$L$8:$L$223)</f>
        <v>0</v>
      </c>
      <c r="C2241" s="64">
        <f>_xlfn.XLOOKUP(I2241,'Volume Holds'!$U$8:$U$223,'Volume Holds'!$L$8:$L$223)</f>
        <v>0</v>
      </c>
      <c r="D2241" s="64" t="s">
        <v>836</v>
      </c>
      <c r="E2241" s="64">
        <f t="shared" si="44"/>
        <v>0</v>
      </c>
      <c r="F2241" s="159">
        <v>10139</v>
      </c>
      <c r="I2241" s="64" t="s">
        <v>773</v>
      </c>
      <c r="L2241"/>
    </row>
    <row r="2242" spans="1:12">
      <c r="A2242" s="64" t="s">
        <v>1318</v>
      </c>
      <c r="B2242" s="64">
        <f>_xlfn.XLOOKUP(D2242,'Volume Holds'!$U$8:$U$223,'Volume Holds'!$L$8:$L$223)</f>
        <v>0</v>
      </c>
      <c r="C2242" s="64">
        <f>_xlfn.XLOOKUP(I2242,'Volume Holds'!$U$8:$U$223,'Volume Holds'!$L$8:$L$223)</f>
        <v>0</v>
      </c>
      <c r="D2242" s="64" t="s">
        <v>837</v>
      </c>
      <c r="E2242" s="64">
        <f t="shared" si="44"/>
        <v>0</v>
      </c>
      <c r="F2242" s="159">
        <v>10139</v>
      </c>
      <c r="I2242" s="64" t="s">
        <v>774</v>
      </c>
      <c r="L2242"/>
    </row>
    <row r="2243" spans="1:12">
      <c r="A2243" s="64" t="s">
        <v>1318</v>
      </c>
      <c r="B2243" s="64">
        <f>_xlfn.XLOOKUP(D2243,'Volume Holds'!$U$8:$U$223,'Volume Holds'!$L$8:$L$223)</f>
        <v>0</v>
      </c>
      <c r="C2243" s="64">
        <f>_xlfn.XLOOKUP(I2243,'Volume Holds'!$U$8:$U$223,'Volume Holds'!$L$8:$L$223)</f>
        <v>0</v>
      </c>
      <c r="D2243" s="64" t="s">
        <v>838</v>
      </c>
      <c r="E2243" s="64">
        <f t="shared" si="44"/>
        <v>0</v>
      </c>
      <c r="F2243" s="159">
        <v>10139</v>
      </c>
      <c r="I2243" s="64" t="s">
        <v>774</v>
      </c>
      <c r="L2243"/>
    </row>
    <row r="2244" spans="1:12">
      <c r="A2244" s="64" t="s">
        <v>1318</v>
      </c>
      <c r="B2244" s="64">
        <f>_xlfn.XLOOKUP(D2244,'Volume Holds'!$U$8:$U$223,'Volume Holds'!$L$8:$L$223)</f>
        <v>0</v>
      </c>
      <c r="C2244" s="64">
        <f>_xlfn.XLOOKUP(I2244,'Volume Holds'!$U$8:$U$223,'Volume Holds'!$L$8:$L$223)</f>
        <v>0</v>
      </c>
      <c r="D2244" s="64" t="s">
        <v>839</v>
      </c>
      <c r="E2244" s="64">
        <f t="shared" si="44"/>
        <v>0</v>
      </c>
      <c r="F2244" s="159">
        <v>10139</v>
      </c>
      <c r="I2244" s="64" t="s">
        <v>774</v>
      </c>
      <c r="L2244"/>
    </row>
    <row r="2245" spans="1:12">
      <c r="A2245" s="64" t="s">
        <v>1318</v>
      </c>
      <c r="B2245" s="64">
        <f>_xlfn.XLOOKUP(D2245,'Volume Holds'!$U$8:$U$223,'Volume Holds'!$L$8:$L$223)</f>
        <v>0</v>
      </c>
      <c r="C2245" s="64">
        <f>_xlfn.XLOOKUP(I2245,'Volume Holds'!$U$8:$U$223,'Volume Holds'!$L$8:$L$223)</f>
        <v>0</v>
      </c>
      <c r="D2245" s="64" t="s">
        <v>840</v>
      </c>
      <c r="E2245" s="64">
        <f t="shared" si="44"/>
        <v>0</v>
      </c>
      <c r="F2245" s="159">
        <v>10139</v>
      </c>
      <c r="I2245" s="64" t="s">
        <v>774</v>
      </c>
      <c r="L2245"/>
    </row>
    <row r="2246" spans="1:12">
      <c r="A2246" s="64" t="s">
        <v>1318</v>
      </c>
      <c r="B2246" s="64">
        <f>_xlfn.XLOOKUP(D2246,'Volume Holds'!$U$8:$U$223,'Volume Holds'!$L$8:$L$223)</f>
        <v>0</v>
      </c>
      <c r="C2246" s="64">
        <f>_xlfn.XLOOKUP(I2246,'Volume Holds'!$U$8:$U$223,'Volume Holds'!$L$8:$L$223)</f>
        <v>0</v>
      </c>
      <c r="D2246" s="64" t="s">
        <v>841</v>
      </c>
      <c r="E2246" s="64">
        <f t="shared" si="44"/>
        <v>0</v>
      </c>
      <c r="F2246" s="159">
        <v>10139</v>
      </c>
      <c r="I2246" s="64" t="s">
        <v>774</v>
      </c>
      <c r="L2246"/>
    </row>
    <row r="2247" spans="1:12">
      <c r="A2247" s="64" t="s">
        <v>1318</v>
      </c>
      <c r="B2247" s="64">
        <f>_xlfn.XLOOKUP(D2247,'Volume Holds'!$U$8:$U$223,'Volume Holds'!$L$8:$L$223)</f>
        <v>0</v>
      </c>
      <c r="C2247" s="64">
        <f>_xlfn.XLOOKUP(I2247,'Volume Holds'!$U$8:$U$223,'Volume Holds'!$L$8:$L$223)</f>
        <v>0</v>
      </c>
      <c r="D2247" s="64" t="s">
        <v>842</v>
      </c>
      <c r="E2247" s="64">
        <f t="shared" si="44"/>
        <v>0</v>
      </c>
      <c r="F2247" s="159">
        <v>10139</v>
      </c>
      <c r="I2247" s="64" t="s">
        <v>774</v>
      </c>
      <c r="L2247"/>
    </row>
    <row r="2248" spans="1:12">
      <c r="A2248" s="64" t="s">
        <v>1318</v>
      </c>
      <c r="B2248" s="64">
        <f>_xlfn.XLOOKUP(D2248,'Volume Holds'!$U$8:$U$223,'Volume Holds'!$L$8:$L$223)</f>
        <v>0</v>
      </c>
      <c r="C2248" s="64">
        <f>_xlfn.XLOOKUP(I2248,'Volume Holds'!$U$8:$U$223,'Volume Holds'!$L$8:$L$223)</f>
        <v>0</v>
      </c>
      <c r="D2248" s="64" t="s">
        <v>878</v>
      </c>
      <c r="E2248" s="64">
        <f t="shared" si="44"/>
        <v>0</v>
      </c>
      <c r="F2248" s="159">
        <v>10090</v>
      </c>
      <c r="L2248"/>
    </row>
    <row r="2249" spans="1:12">
      <c r="A2249" s="64" t="s">
        <v>1318</v>
      </c>
      <c r="B2249" s="64">
        <f>_xlfn.XLOOKUP(D2249,'Volume Holds'!$U$8:$U$223,'Volume Holds'!$L$8:$L$223)</f>
        <v>0</v>
      </c>
      <c r="C2249" s="64">
        <f>_xlfn.XLOOKUP(I2249,'Volume Holds'!$U$8:$U$223,'Volume Holds'!$L$8:$L$223)</f>
        <v>0</v>
      </c>
      <c r="D2249" s="64" t="s">
        <v>880</v>
      </c>
      <c r="E2249" s="64">
        <f t="shared" si="44"/>
        <v>0</v>
      </c>
      <c r="F2249" s="159">
        <v>10090</v>
      </c>
      <c r="L2249"/>
    </row>
    <row r="2250" spans="1:12">
      <c r="A2250" s="64" t="s">
        <v>1318</v>
      </c>
      <c r="B2250" s="64">
        <f>_xlfn.XLOOKUP(D2250,'Volume Holds'!$U$8:$U$223,'Volume Holds'!$L$8:$L$223)</f>
        <v>0</v>
      </c>
      <c r="C2250" s="64">
        <f>_xlfn.XLOOKUP(I2250,'Volume Holds'!$U$8:$U$223,'Volume Holds'!$L$8:$L$223)</f>
        <v>0</v>
      </c>
      <c r="D2250" s="64" t="s">
        <v>882</v>
      </c>
      <c r="E2250" s="64">
        <f t="shared" si="44"/>
        <v>0</v>
      </c>
      <c r="F2250" s="159">
        <v>10090</v>
      </c>
      <c r="L2250"/>
    </row>
    <row r="2251" spans="1:12">
      <c r="A2251" s="64" t="s">
        <v>1318</v>
      </c>
      <c r="B2251" s="64">
        <f>_xlfn.XLOOKUP(D2251,'Volume Holds'!$U$8:$U$223,'Volume Holds'!$L$8:$L$223)</f>
        <v>0</v>
      </c>
      <c r="C2251" s="64">
        <f>_xlfn.XLOOKUP(I2251,'Volume Holds'!$U$8:$U$223,'Volume Holds'!$L$8:$L$223)</f>
        <v>0</v>
      </c>
      <c r="D2251" s="64" t="s">
        <v>884</v>
      </c>
      <c r="E2251" s="64">
        <f t="shared" si="44"/>
        <v>0</v>
      </c>
      <c r="F2251" s="159">
        <v>10090</v>
      </c>
      <c r="L2251"/>
    </row>
    <row r="2252" spans="1:12">
      <c r="A2252" s="64" t="s">
        <v>1318</v>
      </c>
      <c r="B2252" s="64">
        <f>_xlfn.XLOOKUP(D2252,'Volume Holds'!$U$8:$U$223,'Volume Holds'!$L$8:$L$223)</f>
        <v>0</v>
      </c>
      <c r="C2252" s="64">
        <f>_xlfn.XLOOKUP(I2252,'Volume Holds'!$U$8:$U$223,'Volume Holds'!$L$8:$L$223)</f>
        <v>0</v>
      </c>
      <c r="D2252" s="64" t="s">
        <v>886</v>
      </c>
      <c r="E2252" s="64">
        <f t="shared" si="44"/>
        <v>0</v>
      </c>
      <c r="F2252" s="159">
        <v>10090</v>
      </c>
      <c r="L2252"/>
    </row>
    <row r="2253" spans="1:12">
      <c r="A2253" s="64" t="s">
        <v>1318</v>
      </c>
      <c r="B2253" s="64">
        <f>_xlfn.XLOOKUP(D2253,'Volume Holds'!$U$8:$U$223,'Volume Holds'!$L$8:$L$223)</f>
        <v>0</v>
      </c>
      <c r="C2253" s="64">
        <f>_xlfn.XLOOKUP(I2253,'Volume Holds'!$U$8:$U$223,'Volume Holds'!$L$8:$L$223)</f>
        <v>0</v>
      </c>
      <c r="D2253" s="64" t="s">
        <v>890</v>
      </c>
      <c r="E2253" s="64">
        <f t="shared" si="44"/>
        <v>0</v>
      </c>
      <c r="F2253" s="159">
        <v>10139</v>
      </c>
      <c r="L2253"/>
    </row>
    <row r="2254" spans="1:12">
      <c r="A2254" s="64" t="s">
        <v>1318</v>
      </c>
      <c r="B2254" s="64">
        <f>_xlfn.XLOOKUP(D2254,'Volume Holds'!$U$8:$U$223,'Volume Holds'!$L$8:$L$223)</f>
        <v>0</v>
      </c>
      <c r="C2254" s="64">
        <f>_xlfn.XLOOKUP(I2254,'Volume Holds'!$U$8:$U$223,'Volume Holds'!$L$8:$L$223)</f>
        <v>0</v>
      </c>
      <c r="D2254" s="64" t="s">
        <v>892</v>
      </c>
      <c r="E2254" s="64">
        <f t="shared" si="44"/>
        <v>0</v>
      </c>
      <c r="F2254" s="159">
        <v>10139</v>
      </c>
      <c r="L2254"/>
    </row>
    <row r="2255" spans="1:12">
      <c r="A2255" s="64" t="s">
        <v>1318</v>
      </c>
      <c r="B2255" s="64">
        <f>_xlfn.XLOOKUP(D2255,'Volume Holds'!$U$8:$U$223,'Volume Holds'!$L$8:$L$223)</f>
        <v>0</v>
      </c>
      <c r="C2255" s="64">
        <f>_xlfn.XLOOKUP(I2255,'Volume Holds'!$U$8:$U$223,'Volume Holds'!$L$8:$L$223)</f>
        <v>0</v>
      </c>
      <c r="D2255" s="64" t="s">
        <v>894</v>
      </c>
      <c r="E2255" s="64">
        <f t="shared" si="44"/>
        <v>0</v>
      </c>
      <c r="F2255" s="159">
        <v>10139</v>
      </c>
      <c r="L2255"/>
    </row>
    <row r="2256" spans="1:12">
      <c r="A2256" s="64" t="s">
        <v>1318</v>
      </c>
      <c r="B2256" s="64">
        <f>_xlfn.XLOOKUP(D2256,'Volume Holds'!$U$8:$U$223,'Volume Holds'!$L$8:$L$223)</f>
        <v>0</v>
      </c>
      <c r="C2256" s="64">
        <f>_xlfn.XLOOKUP(I2256,'Volume Holds'!$U$8:$U$223,'Volume Holds'!$L$8:$L$223)</f>
        <v>0</v>
      </c>
      <c r="D2256" s="64" t="s">
        <v>896</v>
      </c>
      <c r="E2256" s="64">
        <f t="shared" si="44"/>
        <v>0</v>
      </c>
      <c r="F2256" s="159">
        <v>10139</v>
      </c>
      <c r="L2256"/>
    </row>
    <row r="2257" spans="1:12">
      <c r="A2257" s="64" t="s">
        <v>1318</v>
      </c>
      <c r="B2257" s="64">
        <f>_xlfn.XLOOKUP(D2257,'Volume Holds'!$U$8:$U$223,'Volume Holds'!$L$8:$L$223)</f>
        <v>0</v>
      </c>
      <c r="C2257" s="64">
        <f>_xlfn.XLOOKUP(I2257,'Volume Holds'!$U$8:$U$223,'Volume Holds'!$L$8:$L$223)</f>
        <v>0</v>
      </c>
      <c r="D2257" s="64" t="s">
        <v>898</v>
      </c>
      <c r="E2257" s="64">
        <f t="shared" si="44"/>
        <v>0</v>
      </c>
      <c r="F2257" s="159">
        <v>10139</v>
      </c>
      <c r="L2257"/>
    </row>
    <row r="2258" spans="1:12">
      <c r="A2258" s="161" t="s">
        <v>1318</v>
      </c>
      <c r="B2258" s="161">
        <f>_xlfn.XLOOKUP(D2258,'Volume Holds'!$U$8:$U$223,'Volume Holds'!$M$8:$M$223)</f>
        <v>0</v>
      </c>
      <c r="C2258" s="161">
        <f>_xlfn.XLOOKUP(I2258,'Volume Holds'!$U$8:$U$223,'Volume Holds'!$M$8:$M$223)</f>
        <v>0</v>
      </c>
      <c r="D2258" s="161" t="s">
        <v>585</v>
      </c>
      <c r="E2258" s="161">
        <f t="shared" si="44"/>
        <v>0</v>
      </c>
      <c r="F2258" s="162">
        <v>10091</v>
      </c>
      <c r="G2258" s="163"/>
      <c r="I2258" s="161" t="s">
        <v>557</v>
      </c>
      <c r="J2258" s="161" t="s">
        <v>1316</v>
      </c>
      <c r="L2258"/>
    </row>
    <row r="2259" spans="1:12">
      <c r="A2259" s="64" t="s">
        <v>1318</v>
      </c>
      <c r="B2259" s="64">
        <f>_xlfn.XLOOKUP(D2259,'Volume Holds'!$U$8:$U$223,'Volume Holds'!$M$8:$M$223)</f>
        <v>0</v>
      </c>
      <c r="C2259" s="64">
        <f>_xlfn.XLOOKUP(I2259,'Volume Holds'!$U$8:$U$223,'Volume Holds'!$M$8:$M$223)</f>
        <v>0</v>
      </c>
      <c r="D2259" s="64" t="s">
        <v>587</v>
      </c>
      <c r="E2259" s="64">
        <f t="shared" si="44"/>
        <v>0</v>
      </c>
      <c r="F2259" s="159">
        <v>10091</v>
      </c>
      <c r="I2259" s="64" t="s">
        <v>557</v>
      </c>
      <c r="L2259"/>
    </row>
    <row r="2260" spans="1:12">
      <c r="A2260" s="64" t="s">
        <v>1318</v>
      </c>
      <c r="B2260" s="64">
        <f>_xlfn.XLOOKUP(D2260,'Volume Holds'!$U$8:$U$223,'Volume Holds'!$M$8:$M$223)</f>
        <v>0</v>
      </c>
      <c r="C2260" s="64">
        <f>_xlfn.XLOOKUP(I2260,'Volume Holds'!$U$8:$U$223,'Volume Holds'!$M$8:$M$223)</f>
        <v>0</v>
      </c>
      <c r="D2260" s="64" t="s">
        <v>589</v>
      </c>
      <c r="E2260" s="64">
        <f t="shared" si="44"/>
        <v>0</v>
      </c>
      <c r="F2260" s="159">
        <v>10091</v>
      </c>
      <c r="I2260" s="64" t="s">
        <v>559</v>
      </c>
      <c r="L2260"/>
    </row>
    <row r="2261" spans="1:12">
      <c r="A2261" s="64" t="s">
        <v>1318</v>
      </c>
      <c r="B2261" s="64">
        <f>_xlfn.XLOOKUP(D2261,'Volume Holds'!$U$8:$U$223,'Volume Holds'!$M$8:$M$223)</f>
        <v>0</v>
      </c>
      <c r="C2261" s="64">
        <f>_xlfn.XLOOKUP(I2261,'Volume Holds'!$U$8:$U$223,'Volume Holds'!$M$8:$M$223)</f>
        <v>0</v>
      </c>
      <c r="D2261" s="64" t="s">
        <v>591</v>
      </c>
      <c r="E2261" s="64">
        <f t="shared" si="44"/>
        <v>0</v>
      </c>
      <c r="F2261" s="159">
        <v>10091</v>
      </c>
      <c r="I2261" s="64" t="s">
        <v>559</v>
      </c>
      <c r="L2261"/>
    </row>
    <row r="2262" spans="1:12">
      <c r="A2262" s="64" t="s">
        <v>1318</v>
      </c>
      <c r="B2262" s="64">
        <f>_xlfn.XLOOKUP(D2262,'Volume Holds'!$U$8:$U$223,'Volume Holds'!$M$8:$M$223)</f>
        <v>0</v>
      </c>
      <c r="C2262" s="64">
        <f>_xlfn.XLOOKUP(I2262,'Volume Holds'!$U$8:$U$223,'Volume Holds'!$M$8:$M$223)</f>
        <v>0</v>
      </c>
      <c r="D2262" s="64" t="s">
        <v>593</v>
      </c>
      <c r="E2262" s="64">
        <f t="shared" si="44"/>
        <v>0</v>
      </c>
      <c r="F2262" s="159">
        <v>10091</v>
      </c>
      <c r="I2262" s="64" t="s">
        <v>559</v>
      </c>
      <c r="L2262"/>
    </row>
    <row r="2263" spans="1:12">
      <c r="A2263" s="64" t="s">
        <v>1318</v>
      </c>
      <c r="B2263" s="64">
        <f>_xlfn.XLOOKUP(D2263,'Volume Holds'!$U$8:$U$223,'Volume Holds'!$M$8:$M$223)</f>
        <v>0</v>
      </c>
      <c r="C2263" s="64">
        <f>_xlfn.XLOOKUP(I2263,'Volume Holds'!$U$8:$U$223,'Volume Holds'!$M$8:$M$223)</f>
        <v>0</v>
      </c>
      <c r="D2263" s="64" t="s">
        <v>595</v>
      </c>
      <c r="E2263" s="64">
        <f t="shared" si="44"/>
        <v>0</v>
      </c>
      <c r="F2263" s="159">
        <v>10091</v>
      </c>
      <c r="I2263" s="64" t="s">
        <v>559</v>
      </c>
      <c r="L2263"/>
    </row>
    <row r="2264" spans="1:12">
      <c r="A2264" s="64" t="s">
        <v>1318</v>
      </c>
      <c r="B2264" s="64">
        <f>_xlfn.XLOOKUP(D2264,'Volume Holds'!$U$8:$U$223,'Volume Holds'!$M$8:$M$223)</f>
        <v>0</v>
      </c>
      <c r="C2264" s="64">
        <f>_xlfn.XLOOKUP(I2264,'Volume Holds'!$U$8:$U$223,'Volume Holds'!$M$8:$M$223)</f>
        <v>0</v>
      </c>
      <c r="D2264" s="64" t="s">
        <v>597</v>
      </c>
      <c r="E2264" s="64">
        <f t="shared" si="44"/>
        <v>0</v>
      </c>
      <c r="F2264" s="159">
        <v>10091</v>
      </c>
      <c r="I2264" s="64" t="s">
        <v>561</v>
      </c>
      <c r="L2264"/>
    </row>
    <row r="2265" spans="1:12">
      <c r="A2265" s="64" t="s">
        <v>1318</v>
      </c>
      <c r="B2265" s="64">
        <f>_xlfn.XLOOKUP(D2265,'Volume Holds'!$U$8:$U$223,'Volume Holds'!$M$8:$M$223)</f>
        <v>0</v>
      </c>
      <c r="C2265" s="64">
        <f>_xlfn.XLOOKUP(I2265,'Volume Holds'!$U$8:$U$223,'Volume Holds'!$M$8:$M$223)</f>
        <v>0</v>
      </c>
      <c r="D2265" s="64" t="s">
        <v>599</v>
      </c>
      <c r="E2265" s="64">
        <f t="shared" si="44"/>
        <v>0</v>
      </c>
      <c r="F2265" s="159">
        <v>10091</v>
      </c>
      <c r="I2265" s="64" t="s">
        <v>561</v>
      </c>
      <c r="L2265"/>
    </row>
    <row r="2266" spans="1:12">
      <c r="A2266" s="64" t="s">
        <v>1318</v>
      </c>
      <c r="B2266" s="64">
        <f>_xlfn.XLOOKUP(D2266,'Volume Holds'!$U$8:$U$223,'Volume Holds'!$M$8:$M$223)</f>
        <v>0</v>
      </c>
      <c r="C2266" s="64">
        <f>_xlfn.XLOOKUP(I2266,'Volume Holds'!$U$8:$U$223,'Volume Holds'!$M$8:$M$223)</f>
        <v>0</v>
      </c>
      <c r="D2266" s="64" t="s">
        <v>601</v>
      </c>
      <c r="E2266" s="64">
        <f t="shared" si="44"/>
        <v>0</v>
      </c>
      <c r="F2266" s="159">
        <v>10091</v>
      </c>
      <c r="I2266" s="64" t="s">
        <v>561</v>
      </c>
      <c r="L2266"/>
    </row>
    <row r="2267" spans="1:12">
      <c r="A2267" s="64" t="s">
        <v>1318</v>
      </c>
      <c r="B2267" s="64">
        <f>_xlfn.XLOOKUP(D2267,'Volume Holds'!$U$8:$U$223,'Volume Holds'!$M$8:$M$223)</f>
        <v>0</v>
      </c>
      <c r="C2267" s="64">
        <f>_xlfn.XLOOKUP(I2267,'Volume Holds'!$U$8:$U$223,'Volume Holds'!$M$8:$M$223)</f>
        <v>0</v>
      </c>
      <c r="D2267" s="64" t="s">
        <v>603</v>
      </c>
      <c r="E2267" s="64">
        <f t="shared" si="44"/>
        <v>0</v>
      </c>
      <c r="F2267" s="159">
        <v>10091</v>
      </c>
      <c r="I2267" s="64" t="s">
        <v>561</v>
      </c>
      <c r="L2267"/>
    </row>
    <row r="2268" spans="1:12">
      <c r="A2268" s="64" t="s">
        <v>1318</v>
      </c>
      <c r="B2268" s="64">
        <f>_xlfn.XLOOKUP(D2268,'Volume Holds'!$U$8:$U$223,'Volume Holds'!$M$8:$M$223)</f>
        <v>0</v>
      </c>
      <c r="C2268" s="64">
        <f>_xlfn.XLOOKUP(I2268,'Volume Holds'!$U$8:$U$223,'Volume Holds'!$M$8:$M$223)</f>
        <v>0</v>
      </c>
      <c r="D2268" s="64" t="s">
        <v>605</v>
      </c>
      <c r="E2268" s="64">
        <f t="shared" si="44"/>
        <v>0</v>
      </c>
      <c r="F2268" s="159">
        <v>10091</v>
      </c>
      <c r="I2268" s="64" t="s">
        <v>561</v>
      </c>
      <c r="L2268"/>
    </row>
    <row r="2269" spans="1:12">
      <c r="A2269" s="64" t="s">
        <v>1318</v>
      </c>
      <c r="B2269" s="64">
        <f>_xlfn.XLOOKUP(D2269,'Volume Holds'!$U$8:$U$223,'Volume Holds'!$M$8:$M$223)</f>
        <v>0</v>
      </c>
      <c r="C2269" s="64">
        <f>_xlfn.XLOOKUP(I2269,'Volume Holds'!$U$8:$U$223,'Volume Holds'!$M$8:$M$223)</f>
        <v>0</v>
      </c>
      <c r="D2269" s="64" t="s">
        <v>607</v>
      </c>
      <c r="E2269" s="64">
        <f t="shared" si="44"/>
        <v>0</v>
      </c>
      <c r="F2269" s="159">
        <v>10091</v>
      </c>
      <c r="I2269" s="64" t="s">
        <v>561</v>
      </c>
      <c r="L2269"/>
    </row>
    <row r="2270" spans="1:12">
      <c r="A2270" s="64" t="s">
        <v>1318</v>
      </c>
      <c r="B2270" s="64">
        <f>_xlfn.XLOOKUP(D2270,'Volume Holds'!$U$8:$U$223,'Volume Holds'!$M$8:$M$223)</f>
        <v>0</v>
      </c>
      <c r="C2270" s="64">
        <f>_xlfn.XLOOKUP(I2270,'Volume Holds'!$U$8:$U$223,'Volume Holds'!$M$8:$M$223)</f>
        <v>0</v>
      </c>
      <c r="D2270" s="64" t="s">
        <v>609</v>
      </c>
      <c r="E2270" s="64">
        <f t="shared" si="44"/>
        <v>0</v>
      </c>
      <c r="F2270" s="159">
        <v>10091</v>
      </c>
      <c r="I2270" s="64" t="s">
        <v>561</v>
      </c>
      <c r="L2270"/>
    </row>
    <row r="2271" spans="1:12">
      <c r="A2271" s="64" t="s">
        <v>1318</v>
      </c>
      <c r="B2271" s="64">
        <f>_xlfn.XLOOKUP(D2271,'Volume Holds'!$U$8:$U$223,'Volume Holds'!$M$8:$M$223)</f>
        <v>0</v>
      </c>
      <c r="C2271" s="64">
        <f>_xlfn.XLOOKUP(I2271,'Volume Holds'!$U$8:$U$223,'Volume Holds'!$M$8:$M$223)</f>
        <v>0</v>
      </c>
      <c r="D2271" s="64" t="s">
        <v>611</v>
      </c>
      <c r="E2271" s="64">
        <f t="shared" si="44"/>
        <v>0</v>
      </c>
      <c r="F2271" s="159">
        <v>10091</v>
      </c>
      <c r="I2271" s="64" t="s">
        <v>561</v>
      </c>
      <c r="L2271"/>
    </row>
    <row r="2272" spans="1:12">
      <c r="A2272" s="64" t="s">
        <v>1318</v>
      </c>
      <c r="B2272" s="64">
        <f>_xlfn.XLOOKUP(D2272,'Volume Holds'!$U$8:$U$223,'Volume Holds'!$M$8:$M$223)</f>
        <v>0</v>
      </c>
      <c r="C2272" s="64">
        <f>_xlfn.XLOOKUP(I2272,'Volume Holds'!$U$8:$U$223,'Volume Holds'!$M$8:$M$223)</f>
        <v>0</v>
      </c>
      <c r="D2272" s="64" t="s">
        <v>613</v>
      </c>
      <c r="E2272" s="64">
        <f t="shared" si="44"/>
        <v>0</v>
      </c>
      <c r="F2272" s="159">
        <v>10091</v>
      </c>
      <c r="I2272" s="64" t="s">
        <v>563</v>
      </c>
      <c r="L2272"/>
    </row>
    <row r="2273" spans="1:12">
      <c r="A2273" s="64" t="s">
        <v>1318</v>
      </c>
      <c r="B2273" s="64">
        <f>_xlfn.XLOOKUP(D2273,'Volume Holds'!$U$8:$U$223,'Volume Holds'!$M$8:$M$223)</f>
        <v>0</v>
      </c>
      <c r="C2273" s="64">
        <f>_xlfn.XLOOKUP(I2273,'Volume Holds'!$U$8:$U$223,'Volume Holds'!$M$8:$M$223)</f>
        <v>0</v>
      </c>
      <c r="D2273" s="64" t="s">
        <v>615</v>
      </c>
      <c r="E2273" s="64">
        <f t="shared" si="44"/>
        <v>0</v>
      </c>
      <c r="F2273" s="159">
        <v>10091</v>
      </c>
      <c r="I2273" s="64" t="s">
        <v>563</v>
      </c>
      <c r="L2273"/>
    </row>
    <row r="2274" spans="1:12">
      <c r="A2274" s="64" t="s">
        <v>1318</v>
      </c>
      <c r="B2274" s="64">
        <f>_xlfn.XLOOKUP(D2274,'Volume Holds'!$U$8:$U$223,'Volume Holds'!$M$8:$M$223)</f>
        <v>0</v>
      </c>
      <c r="C2274" s="64">
        <f>_xlfn.XLOOKUP(I2274,'Volume Holds'!$U$8:$U$223,'Volume Holds'!$M$8:$M$223)</f>
        <v>0</v>
      </c>
      <c r="D2274" s="64" t="s">
        <v>617</v>
      </c>
      <c r="E2274" s="64">
        <f t="shared" si="44"/>
        <v>0</v>
      </c>
      <c r="F2274" s="159">
        <v>10091</v>
      </c>
      <c r="I2274" s="64" t="s">
        <v>563</v>
      </c>
      <c r="L2274"/>
    </row>
    <row r="2275" spans="1:12">
      <c r="A2275" s="64" t="s">
        <v>1318</v>
      </c>
      <c r="B2275" s="64">
        <f>_xlfn.XLOOKUP(D2275,'Volume Holds'!$U$8:$U$223,'Volume Holds'!$M$8:$M$223)</f>
        <v>0</v>
      </c>
      <c r="C2275" s="64">
        <f>_xlfn.XLOOKUP(I2275,'Volume Holds'!$U$8:$U$223,'Volume Holds'!$M$8:$M$223)</f>
        <v>0</v>
      </c>
      <c r="D2275" s="64" t="s">
        <v>619</v>
      </c>
      <c r="E2275" s="64">
        <f t="shared" si="44"/>
        <v>0</v>
      </c>
      <c r="F2275" s="159">
        <v>10091</v>
      </c>
      <c r="I2275" s="64" t="s">
        <v>563</v>
      </c>
      <c r="L2275"/>
    </row>
    <row r="2276" spans="1:12">
      <c r="A2276" s="64" t="s">
        <v>1318</v>
      </c>
      <c r="B2276" s="64">
        <f>_xlfn.XLOOKUP(D2276,'Volume Holds'!$U$8:$U$223,'Volume Holds'!$M$8:$M$223)</f>
        <v>0</v>
      </c>
      <c r="C2276" s="64">
        <f>_xlfn.XLOOKUP(I2276,'Volume Holds'!$U$8:$U$223,'Volume Holds'!$M$8:$M$223)</f>
        <v>0</v>
      </c>
      <c r="D2276" s="64" t="s">
        <v>621</v>
      </c>
      <c r="E2276" s="64">
        <f t="shared" si="44"/>
        <v>0</v>
      </c>
      <c r="F2276" s="159">
        <v>10091</v>
      </c>
      <c r="I2276" s="64" t="s">
        <v>563</v>
      </c>
      <c r="L2276"/>
    </row>
    <row r="2277" spans="1:12">
      <c r="A2277" s="64" t="s">
        <v>1318</v>
      </c>
      <c r="B2277" s="64">
        <f>_xlfn.XLOOKUP(D2277,'Volume Holds'!$U$8:$U$223,'Volume Holds'!$M$8:$M$223)</f>
        <v>0</v>
      </c>
      <c r="C2277" s="64">
        <f>_xlfn.XLOOKUP(I2277,'Volume Holds'!$U$8:$U$223,'Volume Holds'!$M$8:$M$223)</f>
        <v>0</v>
      </c>
      <c r="D2277" s="64" t="s">
        <v>623</v>
      </c>
      <c r="E2277" s="64">
        <f t="shared" si="44"/>
        <v>0</v>
      </c>
      <c r="F2277" s="159">
        <v>10091</v>
      </c>
      <c r="I2277" s="64" t="s">
        <v>563</v>
      </c>
      <c r="L2277"/>
    </row>
    <row r="2278" spans="1:12">
      <c r="A2278" s="64" t="s">
        <v>1318</v>
      </c>
      <c r="B2278" s="64">
        <f>_xlfn.XLOOKUP(D2278,'Volume Holds'!$U$8:$U$223,'Volume Holds'!$M$8:$M$223)</f>
        <v>0</v>
      </c>
      <c r="C2278" s="64">
        <f>_xlfn.XLOOKUP(I2278,'Volume Holds'!$U$8:$U$223,'Volume Holds'!$M$8:$M$223)</f>
        <v>0</v>
      </c>
      <c r="D2278" s="64" t="s">
        <v>625</v>
      </c>
      <c r="E2278" s="64">
        <f t="shared" si="44"/>
        <v>0</v>
      </c>
      <c r="F2278" s="159">
        <v>10091</v>
      </c>
      <c r="I2278" s="64" t="s">
        <v>563</v>
      </c>
      <c r="L2278"/>
    </row>
    <row r="2279" spans="1:12">
      <c r="A2279" s="64" t="s">
        <v>1318</v>
      </c>
      <c r="B2279" s="64">
        <f>_xlfn.XLOOKUP(D2279,'Volume Holds'!$U$8:$U$223,'Volume Holds'!$M$8:$M$223)</f>
        <v>0</v>
      </c>
      <c r="C2279" s="64">
        <f>_xlfn.XLOOKUP(I2279,'Volume Holds'!$U$8:$U$223,'Volume Holds'!$M$8:$M$223)</f>
        <v>0</v>
      </c>
      <c r="D2279" s="64" t="s">
        <v>627</v>
      </c>
      <c r="E2279" s="64">
        <f t="shared" si="44"/>
        <v>0</v>
      </c>
      <c r="F2279" s="159">
        <v>10091</v>
      </c>
      <c r="I2279" s="64" t="s">
        <v>563</v>
      </c>
      <c r="L2279"/>
    </row>
    <row r="2280" spans="1:12">
      <c r="A2280" s="64" t="s">
        <v>1318</v>
      </c>
      <c r="B2280" s="64">
        <f>_xlfn.XLOOKUP(D2280,'Volume Holds'!$U$8:$U$223,'Volume Holds'!$M$8:$M$223)</f>
        <v>0</v>
      </c>
      <c r="C2280" s="64">
        <f>_xlfn.XLOOKUP(I2280,'Volume Holds'!$U$8:$U$223,'Volume Holds'!$M$8:$M$223)</f>
        <v>0</v>
      </c>
      <c r="D2280" s="64" t="s">
        <v>629</v>
      </c>
      <c r="E2280" s="64">
        <f t="shared" si="44"/>
        <v>0</v>
      </c>
      <c r="F2280" s="159">
        <v>10091</v>
      </c>
      <c r="L2280"/>
    </row>
    <row r="2281" spans="1:12">
      <c r="A2281" s="64" t="s">
        <v>1318</v>
      </c>
      <c r="B2281" s="64">
        <f>_xlfn.XLOOKUP(D2281,'Volume Holds'!$U$8:$U$223,'Volume Holds'!$M$8:$M$223)</f>
        <v>0</v>
      </c>
      <c r="C2281" s="64">
        <f>_xlfn.XLOOKUP(I2281,'Volume Holds'!$U$8:$U$223,'Volume Holds'!$M$8:$M$223)</f>
        <v>0</v>
      </c>
      <c r="D2281" s="64" t="s">
        <v>631</v>
      </c>
      <c r="E2281" s="64">
        <f t="shared" si="44"/>
        <v>0</v>
      </c>
      <c r="F2281" s="159">
        <v>10091</v>
      </c>
      <c r="I2281" s="64" t="s">
        <v>565</v>
      </c>
      <c r="L2281"/>
    </row>
    <row r="2282" spans="1:12">
      <c r="A2282" s="64" t="s">
        <v>1318</v>
      </c>
      <c r="B2282" s="64">
        <f>_xlfn.XLOOKUP(D2282,'Volume Holds'!$U$8:$U$223,'Volume Holds'!$M$8:$M$223)</f>
        <v>0</v>
      </c>
      <c r="C2282" s="64">
        <f>_xlfn.XLOOKUP(I2282,'Volume Holds'!$U$8:$U$223,'Volume Holds'!$M$8:$M$223)</f>
        <v>0</v>
      </c>
      <c r="D2282" s="64" t="s">
        <v>633</v>
      </c>
      <c r="E2282" s="64">
        <f t="shared" si="44"/>
        <v>0</v>
      </c>
      <c r="F2282" s="159">
        <v>10091</v>
      </c>
      <c r="I2282" s="64" t="s">
        <v>565</v>
      </c>
      <c r="L2282"/>
    </row>
    <row r="2283" spans="1:12">
      <c r="A2283" s="64" t="s">
        <v>1318</v>
      </c>
      <c r="B2283" s="64">
        <f>_xlfn.XLOOKUP(D2283,'Volume Holds'!$U$8:$U$223,'Volume Holds'!$M$8:$M$223)</f>
        <v>0</v>
      </c>
      <c r="C2283" s="64">
        <f>_xlfn.XLOOKUP(I2283,'Volume Holds'!$U$8:$U$223,'Volume Holds'!$M$8:$M$223)</f>
        <v>0</v>
      </c>
      <c r="D2283" s="64" t="s">
        <v>635</v>
      </c>
      <c r="E2283" s="64">
        <f t="shared" si="44"/>
        <v>0</v>
      </c>
      <c r="F2283" s="159">
        <v>10091</v>
      </c>
      <c r="I2283" s="64" t="s">
        <v>565</v>
      </c>
      <c r="L2283"/>
    </row>
    <row r="2284" spans="1:12">
      <c r="A2284" s="64" t="s">
        <v>1318</v>
      </c>
      <c r="B2284" s="64">
        <f>_xlfn.XLOOKUP(D2284,'Volume Holds'!$U$8:$U$223,'Volume Holds'!$M$8:$M$223)</f>
        <v>0</v>
      </c>
      <c r="C2284" s="64">
        <f>_xlfn.XLOOKUP(I2284,'Volume Holds'!$U$8:$U$223,'Volume Holds'!$M$8:$M$223)</f>
        <v>0</v>
      </c>
      <c r="D2284" s="64" t="s">
        <v>637</v>
      </c>
      <c r="E2284" s="64">
        <f t="shared" ref="E2284:E2347" si="45">SUM(B2284:C2284)</f>
        <v>0</v>
      </c>
      <c r="F2284" s="159">
        <v>10091</v>
      </c>
      <c r="I2284" s="64" t="s">
        <v>565</v>
      </c>
      <c r="L2284"/>
    </row>
    <row r="2285" spans="1:12">
      <c r="A2285" s="64" t="s">
        <v>1318</v>
      </c>
      <c r="B2285" s="64">
        <f>_xlfn.XLOOKUP(D2285,'Volume Holds'!$U$8:$U$223,'Volume Holds'!$M$8:$M$223)</f>
        <v>0</v>
      </c>
      <c r="C2285" s="64">
        <f>_xlfn.XLOOKUP(I2285,'Volume Holds'!$U$8:$U$223,'Volume Holds'!$M$8:$M$223)</f>
        <v>0</v>
      </c>
      <c r="D2285" s="64" t="s">
        <v>639</v>
      </c>
      <c r="E2285" s="64">
        <f t="shared" si="45"/>
        <v>0</v>
      </c>
      <c r="F2285" s="159">
        <v>10091</v>
      </c>
      <c r="I2285" s="64" t="s">
        <v>565</v>
      </c>
      <c r="L2285"/>
    </row>
    <row r="2286" spans="1:12">
      <c r="A2286" s="64" t="s">
        <v>1318</v>
      </c>
      <c r="B2286" s="64">
        <f>_xlfn.XLOOKUP(D2286,'Volume Holds'!$U$8:$U$223,'Volume Holds'!$M$8:$M$223)</f>
        <v>0</v>
      </c>
      <c r="C2286" s="64">
        <f>_xlfn.XLOOKUP(I2286,'Volume Holds'!$U$8:$U$223,'Volume Holds'!$M$8:$M$223)</f>
        <v>0</v>
      </c>
      <c r="D2286" s="64" t="s">
        <v>641</v>
      </c>
      <c r="E2286" s="64">
        <f t="shared" si="45"/>
        <v>0</v>
      </c>
      <c r="F2286" s="159">
        <v>10091</v>
      </c>
      <c r="I2286" s="64" t="s">
        <v>565</v>
      </c>
      <c r="L2286"/>
    </row>
    <row r="2287" spans="1:12">
      <c r="A2287" s="64" t="s">
        <v>1318</v>
      </c>
      <c r="B2287" s="64">
        <f>_xlfn.XLOOKUP(D2287,'Volume Holds'!$U$8:$U$223,'Volume Holds'!$M$8:$M$223)</f>
        <v>0</v>
      </c>
      <c r="C2287" s="64">
        <f>_xlfn.XLOOKUP(I2287,'Volume Holds'!$U$8:$U$223,'Volume Holds'!$M$8:$M$223)</f>
        <v>0</v>
      </c>
      <c r="D2287" s="64" t="s">
        <v>643</v>
      </c>
      <c r="E2287" s="64">
        <f t="shared" si="45"/>
        <v>0</v>
      </c>
      <c r="F2287" s="159">
        <v>10091</v>
      </c>
      <c r="I2287" s="64" t="s">
        <v>567</v>
      </c>
      <c r="L2287"/>
    </row>
    <row r="2288" spans="1:12">
      <c r="A2288" s="64" t="s">
        <v>1318</v>
      </c>
      <c r="B2288" s="64">
        <f>_xlfn.XLOOKUP(D2288,'Volume Holds'!$U$8:$U$223,'Volume Holds'!$M$8:$M$223)</f>
        <v>0</v>
      </c>
      <c r="C2288" s="64">
        <f>_xlfn.XLOOKUP(I2288,'Volume Holds'!$U$8:$U$223,'Volume Holds'!$M$8:$M$223)</f>
        <v>0</v>
      </c>
      <c r="D2288" s="64" t="s">
        <v>645</v>
      </c>
      <c r="E2288" s="64">
        <f t="shared" si="45"/>
        <v>0</v>
      </c>
      <c r="F2288" s="159">
        <v>10091</v>
      </c>
      <c r="I2288" s="64" t="s">
        <v>567</v>
      </c>
      <c r="L2288"/>
    </row>
    <row r="2289" spans="1:12">
      <c r="A2289" s="64" t="s">
        <v>1318</v>
      </c>
      <c r="B2289" s="64">
        <f>_xlfn.XLOOKUP(D2289,'Volume Holds'!$U$8:$U$223,'Volume Holds'!$M$8:$M$223)</f>
        <v>0</v>
      </c>
      <c r="C2289" s="64">
        <f>_xlfn.XLOOKUP(I2289,'Volume Holds'!$U$8:$U$223,'Volume Holds'!$M$8:$M$223)</f>
        <v>0</v>
      </c>
      <c r="D2289" s="64" t="s">
        <v>647</v>
      </c>
      <c r="E2289" s="64">
        <f t="shared" si="45"/>
        <v>0</v>
      </c>
      <c r="F2289" s="159">
        <v>10091</v>
      </c>
      <c r="I2289" s="64" t="s">
        <v>567</v>
      </c>
      <c r="L2289"/>
    </row>
    <row r="2290" spans="1:12">
      <c r="A2290" s="64" t="s">
        <v>1318</v>
      </c>
      <c r="B2290" s="64">
        <f>_xlfn.XLOOKUP(D2290,'Volume Holds'!$U$8:$U$223,'Volume Holds'!$M$8:$M$223)</f>
        <v>0</v>
      </c>
      <c r="C2290" s="64">
        <f>_xlfn.XLOOKUP(I2290,'Volume Holds'!$U$8:$U$223,'Volume Holds'!$M$8:$M$223)</f>
        <v>0</v>
      </c>
      <c r="D2290" s="64" t="s">
        <v>649</v>
      </c>
      <c r="E2290" s="64">
        <f t="shared" si="45"/>
        <v>0</v>
      </c>
      <c r="F2290" s="159">
        <v>10091</v>
      </c>
      <c r="I2290" s="64" t="s">
        <v>567</v>
      </c>
      <c r="L2290"/>
    </row>
    <row r="2291" spans="1:12">
      <c r="A2291" s="64" t="s">
        <v>1318</v>
      </c>
      <c r="B2291" s="64">
        <f>_xlfn.XLOOKUP(D2291,'Volume Holds'!$U$8:$U$223,'Volume Holds'!$M$8:$M$223)</f>
        <v>0</v>
      </c>
      <c r="C2291" s="64">
        <f>_xlfn.XLOOKUP(I2291,'Volume Holds'!$U$8:$U$223,'Volume Holds'!$M$8:$M$223)</f>
        <v>0</v>
      </c>
      <c r="D2291" s="64" t="s">
        <v>651</v>
      </c>
      <c r="E2291" s="64">
        <f t="shared" si="45"/>
        <v>0</v>
      </c>
      <c r="F2291" s="159">
        <v>10091</v>
      </c>
      <c r="I2291" s="64" t="s">
        <v>567</v>
      </c>
      <c r="L2291"/>
    </row>
    <row r="2292" spans="1:12">
      <c r="A2292" s="64" t="s">
        <v>1318</v>
      </c>
      <c r="B2292" s="64">
        <f>_xlfn.XLOOKUP(D2292,'Volume Holds'!$U$8:$U$223,'Volume Holds'!$M$8:$M$223)</f>
        <v>0</v>
      </c>
      <c r="C2292" s="64">
        <f>_xlfn.XLOOKUP(I2292,'Volume Holds'!$U$8:$U$223,'Volume Holds'!$M$8:$M$223)</f>
        <v>0</v>
      </c>
      <c r="D2292" s="64" t="s">
        <v>653</v>
      </c>
      <c r="E2292" s="64">
        <f t="shared" si="45"/>
        <v>0</v>
      </c>
      <c r="F2292" s="159">
        <v>10091</v>
      </c>
      <c r="I2292" s="64" t="s">
        <v>567</v>
      </c>
      <c r="L2292"/>
    </row>
    <row r="2293" spans="1:12">
      <c r="A2293" s="64" t="s">
        <v>1318</v>
      </c>
      <c r="B2293" s="64">
        <f>_xlfn.XLOOKUP(D2293,'Volume Holds'!$U$8:$U$223,'Volume Holds'!$M$8:$M$223)</f>
        <v>0</v>
      </c>
      <c r="C2293" s="64">
        <f>_xlfn.XLOOKUP(I2293,'Volume Holds'!$U$8:$U$223,'Volume Holds'!$M$8:$M$223)</f>
        <v>0</v>
      </c>
      <c r="D2293" s="64" t="s">
        <v>655</v>
      </c>
      <c r="E2293" s="64">
        <f t="shared" si="45"/>
        <v>0</v>
      </c>
      <c r="F2293" s="159">
        <v>10091</v>
      </c>
      <c r="I2293" s="64" t="s">
        <v>569</v>
      </c>
      <c r="L2293"/>
    </row>
    <row r="2294" spans="1:12">
      <c r="A2294" s="64" t="s">
        <v>1318</v>
      </c>
      <c r="B2294" s="64">
        <f>_xlfn.XLOOKUP(D2294,'Volume Holds'!$U$8:$U$223,'Volume Holds'!$M$8:$M$223)</f>
        <v>0</v>
      </c>
      <c r="C2294" s="64">
        <f>_xlfn.XLOOKUP(I2294,'Volume Holds'!$U$8:$U$223,'Volume Holds'!$M$8:$M$223)</f>
        <v>0</v>
      </c>
      <c r="D2294" s="64" t="s">
        <v>657</v>
      </c>
      <c r="E2294" s="64">
        <f t="shared" si="45"/>
        <v>0</v>
      </c>
      <c r="F2294" s="159">
        <v>10091</v>
      </c>
      <c r="I2294" s="64" t="s">
        <v>569</v>
      </c>
      <c r="L2294"/>
    </row>
    <row r="2295" spans="1:12">
      <c r="A2295" s="64" t="s">
        <v>1318</v>
      </c>
      <c r="B2295" s="64">
        <f>_xlfn.XLOOKUP(D2295,'Volume Holds'!$U$8:$U$223,'Volume Holds'!$M$8:$M$223)</f>
        <v>0</v>
      </c>
      <c r="C2295" s="64">
        <f>_xlfn.XLOOKUP(I2295,'Volume Holds'!$U$8:$U$223,'Volume Holds'!$M$8:$M$223)</f>
        <v>0</v>
      </c>
      <c r="D2295" s="64" t="s">
        <v>659</v>
      </c>
      <c r="E2295" s="64">
        <f t="shared" si="45"/>
        <v>0</v>
      </c>
      <c r="F2295" s="159">
        <v>10091</v>
      </c>
      <c r="I2295" s="64" t="s">
        <v>569</v>
      </c>
      <c r="L2295"/>
    </row>
    <row r="2296" spans="1:12">
      <c r="A2296" s="64" t="s">
        <v>1318</v>
      </c>
      <c r="B2296" s="64">
        <f>_xlfn.XLOOKUP(D2296,'Volume Holds'!$U$8:$U$223,'Volume Holds'!$M$8:$M$223)</f>
        <v>0</v>
      </c>
      <c r="C2296" s="64">
        <f>_xlfn.XLOOKUP(I2296,'Volume Holds'!$U$8:$U$223,'Volume Holds'!$M$8:$M$223)</f>
        <v>0</v>
      </c>
      <c r="D2296" s="64" t="s">
        <v>661</v>
      </c>
      <c r="E2296" s="64">
        <f t="shared" si="45"/>
        <v>0</v>
      </c>
      <c r="F2296" s="159">
        <v>10091</v>
      </c>
      <c r="I2296" s="64" t="s">
        <v>569</v>
      </c>
      <c r="L2296"/>
    </row>
    <row r="2297" spans="1:12">
      <c r="A2297" s="64" t="s">
        <v>1318</v>
      </c>
      <c r="B2297" s="64">
        <f>_xlfn.XLOOKUP(D2297,'Volume Holds'!$U$8:$U$223,'Volume Holds'!$M$8:$M$223)</f>
        <v>0</v>
      </c>
      <c r="C2297" s="64">
        <f>_xlfn.XLOOKUP(I2297,'Volume Holds'!$U$8:$U$223,'Volume Holds'!$M$8:$M$223)</f>
        <v>0</v>
      </c>
      <c r="D2297" s="64" t="s">
        <v>663</v>
      </c>
      <c r="E2297" s="64">
        <f t="shared" si="45"/>
        <v>0</v>
      </c>
      <c r="F2297" s="159">
        <v>10091</v>
      </c>
      <c r="I2297" s="64" t="s">
        <v>569</v>
      </c>
      <c r="L2297"/>
    </row>
    <row r="2298" spans="1:12">
      <c r="A2298" s="64" t="s">
        <v>1318</v>
      </c>
      <c r="B2298" s="64">
        <f>_xlfn.XLOOKUP(D2298,'Volume Holds'!$U$8:$U$223,'Volume Holds'!$M$8:$M$223)</f>
        <v>0</v>
      </c>
      <c r="C2298" s="64">
        <f>_xlfn.XLOOKUP(I2298,'Volume Holds'!$U$8:$U$223,'Volume Holds'!$M$8:$M$223)</f>
        <v>0</v>
      </c>
      <c r="D2298" s="64" t="s">
        <v>665</v>
      </c>
      <c r="E2298" s="64">
        <f t="shared" si="45"/>
        <v>0</v>
      </c>
      <c r="F2298" s="159">
        <v>10091</v>
      </c>
      <c r="I2298" s="64" t="s">
        <v>569</v>
      </c>
      <c r="L2298"/>
    </row>
    <row r="2299" spans="1:12">
      <c r="A2299" s="64" t="s">
        <v>1318</v>
      </c>
      <c r="B2299" s="64">
        <f>_xlfn.XLOOKUP(D2299,'Volume Holds'!$U$8:$U$223,'Volume Holds'!$M$8:$M$223)</f>
        <v>0</v>
      </c>
      <c r="C2299" s="64">
        <f>_xlfn.XLOOKUP(I2299,'Volume Holds'!$U$8:$U$223,'Volume Holds'!$M$8:$M$223)</f>
        <v>0</v>
      </c>
      <c r="D2299" s="64" t="s">
        <v>667</v>
      </c>
      <c r="E2299" s="64">
        <f t="shared" si="45"/>
        <v>0</v>
      </c>
      <c r="F2299" s="159">
        <v>10091</v>
      </c>
      <c r="I2299" s="64" t="s">
        <v>571</v>
      </c>
      <c r="L2299"/>
    </row>
    <row r="2300" spans="1:12">
      <c r="A2300" s="64" t="s">
        <v>1318</v>
      </c>
      <c r="B2300" s="64">
        <f>_xlfn.XLOOKUP(D2300,'Volume Holds'!$U$8:$U$223,'Volume Holds'!$M$8:$M$223)</f>
        <v>0</v>
      </c>
      <c r="C2300" s="64">
        <f>_xlfn.XLOOKUP(I2300,'Volume Holds'!$U$8:$U$223,'Volume Holds'!$M$8:$M$223)</f>
        <v>0</v>
      </c>
      <c r="D2300" s="64" t="s">
        <v>669</v>
      </c>
      <c r="E2300" s="64">
        <f t="shared" si="45"/>
        <v>0</v>
      </c>
      <c r="F2300" s="159">
        <v>10091</v>
      </c>
      <c r="I2300" s="64" t="s">
        <v>571</v>
      </c>
      <c r="L2300"/>
    </row>
    <row r="2301" spans="1:12">
      <c r="A2301" s="64" t="s">
        <v>1318</v>
      </c>
      <c r="B2301" s="64">
        <f>_xlfn.XLOOKUP(D2301,'Volume Holds'!$U$8:$U$223,'Volume Holds'!$M$8:$M$223)</f>
        <v>0</v>
      </c>
      <c r="C2301" s="64">
        <f>_xlfn.XLOOKUP(I2301,'Volume Holds'!$U$8:$U$223,'Volume Holds'!$M$8:$M$223)</f>
        <v>0</v>
      </c>
      <c r="D2301" s="64" t="s">
        <v>671</v>
      </c>
      <c r="E2301" s="64">
        <f t="shared" si="45"/>
        <v>0</v>
      </c>
      <c r="F2301" s="159">
        <v>10091</v>
      </c>
      <c r="I2301" s="64" t="s">
        <v>571</v>
      </c>
      <c r="L2301"/>
    </row>
    <row r="2302" spans="1:12">
      <c r="A2302" s="64" t="s">
        <v>1318</v>
      </c>
      <c r="B2302" s="64">
        <f>_xlfn.XLOOKUP(D2302,'Volume Holds'!$U$8:$U$223,'Volume Holds'!$M$8:$M$223)</f>
        <v>0</v>
      </c>
      <c r="C2302" s="64">
        <f>_xlfn.XLOOKUP(I2302,'Volume Holds'!$U$8:$U$223,'Volume Holds'!$M$8:$M$223)</f>
        <v>0</v>
      </c>
      <c r="D2302" s="64" t="s">
        <v>673</v>
      </c>
      <c r="E2302" s="64">
        <f t="shared" si="45"/>
        <v>0</v>
      </c>
      <c r="F2302" s="159">
        <v>10091</v>
      </c>
      <c r="I2302" s="64" t="s">
        <v>571</v>
      </c>
      <c r="L2302"/>
    </row>
    <row r="2303" spans="1:12">
      <c r="A2303" s="64" t="s">
        <v>1318</v>
      </c>
      <c r="B2303" s="64">
        <f>_xlfn.XLOOKUP(D2303,'Volume Holds'!$U$8:$U$223,'Volume Holds'!$M$8:$M$223)</f>
        <v>0</v>
      </c>
      <c r="C2303" s="64">
        <f>_xlfn.XLOOKUP(I2303,'Volume Holds'!$U$8:$U$223,'Volume Holds'!$M$8:$M$223)</f>
        <v>0</v>
      </c>
      <c r="D2303" s="64" t="s">
        <v>675</v>
      </c>
      <c r="E2303" s="64">
        <f t="shared" si="45"/>
        <v>0</v>
      </c>
      <c r="F2303" s="159">
        <v>10091</v>
      </c>
      <c r="I2303" s="64" t="s">
        <v>571</v>
      </c>
      <c r="L2303"/>
    </row>
    <row r="2304" spans="1:12">
      <c r="A2304" s="64" t="s">
        <v>1318</v>
      </c>
      <c r="B2304" s="64">
        <f>_xlfn.XLOOKUP(D2304,'Volume Holds'!$U$8:$U$223,'Volume Holds'!$M$8:$M$223)</f>
        <v>0</v>
      </c>
      <c r="C2304" s="64">
        <f>_xlfn.XLOOKUP(I2304,'Volume Holds'!$U$8:$U$223,'Volume Holds'!$M$8:$M$223)</f>
        <v>0</v>
      </c>
      <c r="D2304" s="64" t="s">
        <v>677</v>
      </c>
      <c r="E2304" s="64">
        <f t="shared" si="45"/>
        <v>0</v>
      </c>
      <c r="F2304" s="159">
        <v>10091</v>
      </c>
      <c r="I2304" s="64" t="s">
        <v>571</v>
      </c>
      <c r="L2304"/>
    </row>
    <row r="2305" spans="1:12">
      <c r="A2305" s="64" t="s">
        <v>1318</v>
      </c>
      <c r="B2305" s="64">
        <f>_xlfn.XLOOKUP(D2305,'Volume Holds'!$U$8:$U$223,'Volume Holds'!$M$8:$M$223)</f>
        <v>0</v>
      </c>
      <c r="C2305" s="64">
        <f>_xlfn.XLOOKUP(I2305,'Volume Holds'!$U$8:$U$223,'Volume Holds'!$M$8:$M$223)</f>
        <v>0</v>
      </c>
      <c r="D2305" s="64" t="s">
        <v>679</v>
      </c>
      <c r="E2305" s="64">
        <f t="shared" si="45"/>
        <v>0</v>
      </c>
      <c r="F2305" s="159">
        <v>10091</v>
      </c>
      <c r="I2305" s="64" t="s">
        <v>573</v>
      </c>
      <c r="L2305"/>
    </row>
    <row r="2306" spans="1:12">
      <c r="A2306" s="64" t="s">
        <v>1318</v>
      </c>
      <c r="B2306" s="64">
        <f>_xlfn.XLOOKUP(D2306,'Volume Holds'!$U$8:$U$223,'Volume Holds'!$M$8:$M$223)</f>
        <v>0</v>
      </c>
      <c r="C2306" s="64">
        <f>_xlfn.XLOOKUP(I2306,'Volume Holds'!$U$8:$U$223,'Volume Holds'!$M$8:$M$223)</f>
        <v>0</v>
      </c>
      <c r="D2306" s="64" t="s">
        <v>681</v>
      </c>
      <c r="E2306" s="64">
        <f t="shared" si="45"/>
        <v>0</v>
      </c>
      <c r="F2306" s="159">
        <v>10091</v>
      </c>
      <c r="I2306" s="64" t="s">
        <v>573</v>
      </c>
      <c r="L2306"/>
    </row>
    <row r="2307" spans="1:12">
      <c r="A2307" s="64" t="s">
        <v>1318</v>
      </c>
      <c r="B2307" s="64">
        <f>_xlfn.XLOOKUP(D2307,'Volume Holds'!$U$8:$U$223,'Volume Holds'!$M$8:$M$223)</f>
        <v>0</v>
      </c>
      <c r="C2307" s="64">
        <f>_xlfn.XLOOKUP(I2307,'Volume Holds'!$U$8:$U$223,'Volume Holds'!$M$8:$M$223)</f>
        <v>0</v>
      </c>
      <c r="D2307" s="64" t="s">
        <v>683</v>
      </c>
      <c r="E2307" s="64">
        <f t="shared" si="45"/>
        <v>0</v>
      </c>
      <c r="F2307" s="159">
        <v>10091</v>
      </c>
      <c r="I2307" s="64" t="s">
        <v>573</v>
      </c>
      <c r="L2307"/>
    </row>
    <row r="2308" spans="1:12">
      <c r="A2308" s="64" t="s">
        <v>1318</v>
      </c>
      <c r="B2308" s="64">
        <f>_xlfn.XLOOKUP(D2308,'Volume Holds'!$U$8:$U$223,'Volume Holds'!$M$8:$M$223)</f>
        <v>0</v>
      </c>
      <c r="C2308" s="64">
        <f>_xlfn.XLOOKUP(I2308,'Volume Holds'!$U$8:$U$223,'Volume Holds'!$M$8:$M$223)</f>
        <v>0</v>
      </c>
      <c r="D2308" s="64" t="s">
        <v>685</v>
      </c>
      <c r="E2308" s="64">
        <f t="shared" si="45"/>
        <v>0</v>
      </c>
      <c r="F2308" s="159">
        <v>10091</v>
      </c>
      <c r="I2308" s="64" t="s">
        <v>573</v>
      </c>
      <c r="L2308"/>
    </row>
    <row r="2309" spans="1:12">
      <c r="A2309" s="64" t="s">
        <v>1318</v>
      </c>
      <c r="B2309" s="64">
        <f>_xlfn.XLOOKUP(D2309,'Volume Holds'!$U$8:$U$223,'Volume Holds'!$M$8:$M$223)</f>
        <v>0</v>
      </c>
      <c r="C2309" s="64">
        <f>_xlfn.XLOOKUP(I2309,'Volume Holds'!$U$8:$U$223,'Volume Holds'!$M$8:$M$223)</f>
        <v>0</v>
      </c>
      <c r="D2309" s="64" t="s">
        <v>687</v>
      </c>
      <c r="E2309" s="64">
        <f t="shared" si="45"/>
        <v>0</v>
      </c>
      <c r="F2309" s="159">
        <v>10091</v>
      </c>
      <c r="I2309" s="64" t="s">
        <v>573</v>
      </c>
      <c r="L2309"/>
    </row>
    <row r="2310" spans="1:12">
      <c r="A2310" s="64" t="s">
        <v>1318</v>
      </c>
      <c r="B2310" s="64">
        <f>_xlfn.XLOOKUP(D2310,'Volume Holds'!$U$8:$U$223,'Volume Holds'!$M$8:$M$223)</f>
        <v>0</v>
      </c>
      <c r="C2310" s="64">
        <f>_xlfn.XLOOKUP(I2310,'Volume Holds'!$U$8:$U$223,'Volume Holds'!$M$8:$M$223)</f>
        <v>0</v>
      </c>
      <c r="D2310" s="64" t="s">
        <v>689</v>
      </c>
      <c r="E2310" s="64">
        <f t="shared" si="45"/>
        <v>0</v>
      </c>
      <c r="F2310" s="159">
        <v>10091</v>
      </c>
      <c r="I2310" s="64" t="s">
        <v>573</v>
      </c>
      <c r="L2310"/>
    </row>
    <row r="2311" spans="1:12">
      <c r="A2311" s="64" t="s">
        <v>1318</v>
      </c>
      <c r="B2311" s="64">
        <f>_xlfn.XLOOKUP(D2311,'Volume Holds'!$U$8:$U$223,'Volume Holds'!$M$8:$M$223)</f>
        <v>0</v>
      </c>
      <c r="C2311" s="64">
        <f>_xlfn.XLOOKUP(I2311,'Volume Holds'!$U$8:$U$223,'Volume Holds'!$M$8:$M$223)</f>
        <v>0</v>
      </c>
      <c r="D2311" s="64" t="s">
        <v>691</v>
      </c>
      <c r="E2311" s="64">
        <f t="shared" si="45"/>
        <v>0</v>
      </c>
      <c r="F2311" s="159">
        <v>10091</v>
      </c>
      <c r="I2311" s="64" t="s">
        <v>575</v>
      </c>
      <c r="L2311"/>
    </row>
    <row r="2312" spans="1:12">
      <c r="A2312" s="64" t="s">
        <v>1318</v>
      </c>
      <c r="B2312" s="64">
        <f>_xlfn.XLOOKUP(D2312,'Volume Holds'!$U$8:$U$223,'Volume Holds'!$M$8:$M$223)</f>
        <v>0</v>
      </c>
      <c r="C2312" s="64">
        <f>_xlfn.XLOOKUP(I2312,'Volume Holds'!$U$8:$U$223,'Volume Holds'!$M$8:$M$223)</f>
        <v>0</v>
      </c>
      <c r="D2312" s="64" t="s">
        <v>693</v>
      </c>
      <c r="E2312" s="64">
        <f t="shared" si="45"/>
        <v>0</v>
      </c>
      <c r="F2312" s="159">
        <v>10091</v>
      </c>
      <c r="I2312" s="64" t="s">
        <v>575</v>
      </c>
      <c r="L2312"/>
    </row>
    <row r="2313" spans="1:12">
      <c r="A2313" s="64" t="s">
        <v>1318</v>
      </c>
      <c r="B2313" s="64">
        <f>_xlfn.XLOOKUP(D2313,'Volume Holds'!$U$8:$U$223,'Volume Holds'!$M$8:$M$223)</f>
        <v>0</v>
      </c>
      <c r="C2313" s="64">
        <f>_xlfn.XLOOKUP(I2313,'Volume Holds'!$U$8:$U$223,'Volume Holds'!$M$8:$M$223)</f>
        <v>0</v>
      </c>
      <c r="D2313" s="64" t="s">
        <v>695</v>
      </c>
      <c r="E2313" s="64">
        <f t="shared" si="45"/>
        <v>0</v>
      </c>
      <c r="F2313" s="159">
        <v>10091</v>
      </c>
      <c r="I2313" s="64" t="s">
        <v>575</v>
      </c>
      <c r="L2313"/>
    </row>
    <row r="2314" spans="1:12">
      <c r="A2314" s="64" t="s">
        <v>1318</v>
      </c>
      <c r="B2314" s="64">
        <f>_xlfn.XLOOKUP(D2314,'Volume Holds'!$U$8:$U$223,'Volume Holds'!$M$8:$M$223)</f>
        <v>0</v>
      </c>
      <c r="C2314" s="64">
        <f>_xlfn.XLOOKUP(I2314,'Volume Holds'!$U$8:$U$223,'Volume Holds'!$M$8:$M$223)</f>
        <v>0</v>
      </c>
      <c r="D2314" s="64" t="s">
        <v>697</v>
      </c>
      <c r="E2314" s="64">
        <f t="shared" si="45"/>
        <v>0</v>
      </c>
      <c r="F2314" s="159">
        <v>10091</v>
      </c>
      <c r="I2314" s="64" t="s">
        <v>575</v>
      </c>
      <c r="L2314"/>
    </row>
    <row r="2315" spans="1:12">
      <c r="A2315" s="64" t="s">
        <v>1318</v>
      </c>
      <c r="B2315" s="64">
        <f>_xlfn.XLOOKUP(D2315,'Volume Holds'!$U$8:$U$223,'Volume Holds'!$M$8:$M$223)</f>
        <v>0</v>
      </c>
      <c r="C2315" s="64">
        <f>_xlfn.XLOOKUP(I2315,'Volume Holds'!$U$8:$U$223,'Volume Holds'!$M$8:$M$223)</f>
        <v>0</v>
      </c>
      <c r="D2315" s="64" t="s">
        <v>699</v>
      </c>
      <c r="E2315" s="64">
        <f t="shared" si="45"/>
        <v>0</v>
      </c>
      <c r="F2315" s="159">
        <v>10091</v>
      </c>
      <c r="I2315" s="64" t="s">
        <v>575</v>
      </c>
      <c r="L2315"/>
    </row>
    <row r="2316" spans="1:12">
      <c r="A2316" s="64" t="s">
        <v>1318</v>
      </c>
      <c r="B2316" s="64">
        <f>_xlfn.XLOOKUP(D2316,'Volume Holds'!$U$8:$U$223,'Volume Holds'!$M$8:$M$223)</f>
        <v>0</v>
      </c>
      <c r="C2316" s="64">
        <f>_xlfn.XLOOKUP(I2316,'Volume Holds'!$U$8:$U$223,'Volume Holds'!$M$8:$M$223)</f>
        <v>0</v>
      </c>
      <c r="D2316" s="64" t="s">
        <v>701</v>
      </c>
      <c r="E2316" s="64">
        <f t="shared" si="45"/>
        <v>0</v>
      </c>
      <c r="F2316" s="159">
        <v>10091</v>
      </c>
      <c r="I2316" s="64" t="s">
        <v>575</v>
      </c>
      <c r="L2316"/>
    </row>
    <row r="2317" spans="1:12">
      <c r="A2317" s="64" t="s">
        <v>1318</v>
      </c>
      <c r="B2317" s="64">
        <f>_xlfn.XLOOKUP(D2317,'Volume Holds'!$U$8:$U$223,'Volume Holds'!$M$8:$M$223)</f>
        <v>0</v>
      </c>
      <c r="C2317" s="64">
        <f>_xlfn.XLOOKUP(I2317,'Volume Holds'!$U$8:$U$223,'Volume Holds'!$M$8:$M$223)</f>
        <v>0</v>
      </c>
      <c r="D2317" s="64" t="s">
        <v>703</v>
      </c>
      <c r="E2317" s="64">
        <f t="shared" si="45"/>
        <v>0</v>
      </c>
      <c r="F2317" s="159">
        <v>10091</v>
      </c>
      <c r="I2317" s="64" t="s">
        <v>577</v>
      </c>
      <c r="L2317"/>
    </row>
    <row r="2318" spans="1:12">
      <c r="A2318" s="64" t="s">
        <v>1318</v>
      </c>
      <c r="B2318" s="64">
        <f>_xlfn.XLOOKUP(D2318,'Volume Holds'!$U$8:$U$223,'Volume Holds'!$M$8:$M$223)</f>
        <v>0</v>
      </c>
      <c r="C2318" s="64">
        <f>_xlfn.XLOOKUP(I2318,'Volume Holds'!$U$8:$U$223,'Volume Holds'!$M$8:$M$223)</f>
        <v>0</v>
      </c>
      <c r="D2318" s="64" t="s">
        <v>705</v>
      </c>
      <c r="E2318" s="64">
        <f t="shared" si="45"/>
        <v>0</v>
      </c>
      <c r="F2318" s="159">
        <v>10091</v>
      </c>
      <c r="I2318" s="64" t="s">
        <v>577</v>
      </c>
      <c r="L2318"/>
    </row>
    <row r="2319" spans="1:12">
      <c r="A2319" s="64" t="s">
        <v>1318</v>
      </c>
      <c r="B2319" s="64">
        <f>_xlfn.XLOOKUP(D2319,'Volume Holds'!$U$8:$U$223,'Volume Holds'!$M$8:$M$223)</f>
        <v>0</v>
      </c>
      <c r="C2319" s="64">
        <f>_xlfn.XLOOKUP(I2319,'Volume Holds'!$U$8:$U$223,'Volume Holds'!$M$8:$M$223)</f>
        <v>0</v>
      </c>
      <c r="D2319" s="64" t="s">
        <v>707</v>
      </c>
      <c r="E2319" s="64">
        <f t="shared" si="45"/>
        <v>0</v>
      </c>
      <c r="F2319" s="159">
        <v>10091</v>
      </c>
      <c r="I2319" s="64" t="s">
        <v>577</v>
      </c>
      <c r="L2319"/>
    </row>
    <row r="2320" spans="1:12">
      <c r="A2320" s="64" t="s">
        <v>1318</v>
      </c>
      <c r="B2320" s="64">
        <f>_xlfn.XLOOKUP(D2320,'Volume Holds'!$U$8:$U$223,'Volume Holds'!$M$8:$M$223)</f>
        <v>0</v>
      </c>
      <c r="C2320" s="64">
        <f>_xlfn.XLOOKUP(I2320,'Volume Holds'!$U$8:$U$223,'Volume Holds'!$M$8:$M$223)</f>
        <v>0</v>
      </c>
      <c r="D2320" s="64" t="s">
        <v>709</v>
      </c>
      <c r="E2320" s="64">
        <f t="shared" si="45"/>
        <v>0</v>
      </c>
      <c r="F2320" s="159">
        <v>10091</v>
      </c>
      <c r="I2320" s="64" t="s">
        <v>577</v>
      </c>
      <c r="L2320"/>
    </row>
    <row r="2321" spans="1:12">
      <c r="A2321" s="64" t="s">
        <v>1318</v>
      </c>
      <c r="B2321" s="64">
        <f>_xlfn.XLOOKUP(D2321,'Volume Holds'!$U$8:$U$223,'Volume Holds'!$M$8:$M$223)</f>
        <v>0</v>
      </c>
      <c r="C2321" s="64">
        <f>_xlfn.XLOOKUP(I2321,'Volume Holds'!$U$8:$U$223,'Volume Holds'!$M$8:$M$223)</f>
        <v>0</v>
      </c>
      <c r="D2321" s="64" t="s">
        <v>711</v>
      </c>
      <c r="E2321" s="64">
        <f t="shared" si="45"/>
        <v>0</v>
      </c>
      <c r="F2321" s="159">
        <v>10091</v>
      </c>
      <c r="I2321" s="64" t="s">
        <v>577</v>
      </c>
      <c r="L2321"/>
    </row>
    <row r="2322" spans="1:12">
      <c r="A2322" s="64" t="s">
        <v>1318</v>
      </c>
      <c r="B2322" s="64">
        <f>_xlfn.XLOOKUP(D2322,'Volume Holds'!$U$8:$U$223,'Volume Holds'!$M$8:$M$223)</f>
        <v>0</v>
      </c>
      <c r="C2322" s="64">
        <f>_xlfn.XLOOKUP(I2322,'Volume Holds'!$U$8:$U$223,'Volume Holds'!$M$8:$M$223)</f>
        <v>0</v>
      </c>
      <c r="D2322" s="64" t="s">
        <v>713</v>
      </c>
      <c r="E2322" s="64">
        <f t="shared" si="45"/>
        <v>0</v>
      </c>
      <c r="F2322" s="159">
        <v>10091</v>
      </c>
      <c r="I2322" s="64" t="s">
        <v>577</v>
      </c>
      <c r="L2322"/>
    </row>
    <row r="2323" spans="1:12">
      <c r="A2323" s="64" t="s">
        <v>1318</v>
      </c>
      <c r="B2323" s="64">
        <f>_xlfn.XLOOKUP(D2323,'Volume Holds'!$U$8:$U$223,'Volume Holds'!$M$8:$M$223)</f>
        <v>0</v>
      </c>
      <c r="C2323" s="64">
        <f>_xlfn.XLOOKUP(I2323,'Volume Holds'!$U$8:$U$223,'Volume Holds'!$M$8:$M$223)</f>
        <v>0</v>
      </c>
      <c r="D2323" s="64" t="s">
        <v>715</v>
      </c>
      <c r="E2323" s="64">
        <f t="shared" si="45"/>
        <v>0</v>
      </c>
      <c r="F2323" s="159">
        <v>10091</v>
      </c>
      <c r="I2323" s="64" t="s">
        <v>579</v>
      </c>
      <c r="L2323"/>
    </row>
    <row r="2324" spans="1:12">
      <c r="A2324" s="64" t="s">
        <v>1318</v>
      </c>
      <c r="B2324" s="64">
        <f>_xlfn.XLOOKUP(D2324,'Volume Holds'!$U$8:$U$223,'Volume Holds'!$M$8:$M$223)</f>
        <v>0</v>
      </c>
      <c r="C2324" s="64">
        <f>_xlfn.XLOOKUP(I2324,'Volume Holds'!$U$8:$U$223,'Volume Holds'!$M$8:$M$223)</f>
        <v>0</v>
      </c>
      <c r="D2324" s="64" t="s">
        <v>717</v>
      </c>
      <c r="E2324" s="64">
        <f t="shared" si="45"/>
        <v>0</v>
      </c>
      <c r="F2324" s="159">
        <v>10091</v>
      </c>
      <c r="I2324" s="64" t="s">
        <v>579</v>
      </c>
      <c r="L2324"/>
    </row>
    <row r="2325" spans="1:12">
      <c r="A2325" s="64" t="s">
        <v>1318</v>
      </c>
      <c r="B2325" s="64">
        <f>_xlfn.XLOOKUP(D2325,'Volume Holds'!$U$8:$U$223,'Volume Holds'!$M$8:$M$223)</f>
        <v>0</v>
      </c>
      <c r="C2325" s="64">
        <f>_xlfn.XLOOKUP(I2325,'Volume Holds'!$U$8:$U$223,'Volume Holds'!$M$8:$M$223)</f>
        <v>0</v>
      </c>
      <c r="D2325" s="64" t="s">
        <v>719</v>
      </c>
      <c r="E2325" s="64">
        <f t="shared" si="45"/>
        <v>0</v>
      </c>
      <c r="F2325" s="159">
        <v>10091</v>
      </c>
      <c r="I2325" s="64" t="s">
        <v>579</v>
      </c>
      <c r="L2325"/>
    </row>
    <row r="2326" spans="1:12">
      <c r="A2326" s="64" t="s">
        <v>1318</v>
      </c>
      <c r="B2326" s="64">
        <f>_xlfn.XLOOKUP(D2326,'Volume Holds'!$U$8:$U$223,'Volume Holds'!$M$8:$M$223)</f>
        <v>0</v>
      </c>
      <c r="C2326" s="64">
        <f>_xlfn.XLOOKUP(I2326,'Volume Holds'!$U$8:$U$223,'Volume Holds'!$M$8:$M$223)</f>
        <v>0</v>
      </c>
      <c r="D2326" s="64" t="s">
        <v>721</v>
      </c>
      <c r="E2326" s="64">
        <f t="shared" si="45"/>
        <v>0</v>
      </c>
      <c r="F2326" s="159">
        <v>10091</v>
      </c>
      <c r="I2326" s="64" t="s">
        <v>579</v>
      </c>
      <c r="L2326"/>
    </row>
    <row r="2327" spans="1:12">
      <c r="A2327" s="64" t="s">
        <v>1318</v>
      </c>
      <c r="B2327" s="64">
        <f>_xlfn.XLOOKUP(D2327,'Volume Holds'!$U$8:$U$223,'Volume Holds'!$M$8:$M$223)</f>
        <v>0</v>
      </c>
      <c r="C2327" s="64">
        <f>_xlfn.XLOOKUP(I2327,'Volume Holds'!$U$8:$U$223,'Volume Holds'!$M$8:$M$223)</f>
        <v>0</v>
      </c>
      <c r="D2327" s="64" t="s">
        <v>723</v>
      </c>
      <c r="E2327" s="64">
        <f t="shared" si="45"/>
        <v>0</v>
      </c>
      <c r="F2327" s="159">
        <v>10091</v>
      </c>
      <c r="I2327" s="64" t="s">
        <v>579</v>
      </c>
      <c r="L2327"/>
    </row>
    <row r="2328" spans="1:12">
      <c r="A2328" s="64" t="s">
        <v>1318</v>
      </c>
      <c r="B2328" s="64">
        <f>_xlfn.XLOOKUP(D2328,'Volume Holds'!$U$8:$U$223,'Volume Holds'!$M$8:$M$223)</f>
        <v>0</v>
      </c>
      <c r="C2328" s="64">
        <f>_xlfn.XLOOKUP(I2328,'Volume Holds'!$U$8:$U$223,'Volume Holds'!$M$8:$M$223)</f>
        <v>0</v>
      </c>
      <c r="D2328" s="64" t="s">
        <v>725</v>
      </c>
      <c r="E2328" s="64">
        <f t="shared" si="45"/>
        <v>0</v>
      </c>
      <c r="F2328" s="159">
        <v>10091</v>
      </c>
      <c r="I2328" s="64" t="s">
        <v>579</v>
      </c>
      <c r="L2328"/>
    </row>
    <row r="2329" spans="1:12">
      <c r="A2329" s="64" t="s">
        <v>1318</v>
      </c>
      <c r="B2329" s="64">
        <f>_xlfn.XLOOKUP(D2329,'Volume Holds'!$U$8:$U$223,'Volume Holds'!$M$8:$M$223)</f>
        <v>0</v>
      </c>
      <c r="C2329" s="64">
        <f>_xlfn.XLOOKUP(I2329,'Volume Holds'!$U$8:$U$223,'Volume Holds'!$M$8:$M$223)</f>
        <v>0</v>
      </c>
      <c r="D2329" s="64" t="s">
        <v>727</v>
      </c>
      <c r="E2329" s="64">
        <f t="shared" si="45"/>
        <v>0</v>
      </c>
      <c r="F2329" s="159">
        <v>10091</v>
      </c>
      <c r="I2329" s="64" t="s">
        <v>579</v>
      </c>
      <c r="L2329"/>
    </row>
    <row r="2330" spans="1:12">
      <c r="A2330" s="64" t="s">
        <v>1318</v>
      </c>
      <c r="B2330" s="64">
        <f>_xlfn.XLOOKUP(D2330,'Volume Holds'!$U$8:$U$223,'Volume Holds'!$M$8:$M$223)</f>
        <v>0</v>
      </c>
      <c r="C2330" s="64">
        <f>_xlfn.XLOOKUP(I2330,'Volume Holds'!$U$8:$U$223,'Volume Holds'!$M$8:$M$223)</f>
        <v>0</v>
      </c>
      <c r="D2330" s="64" t="s">
        <v>729</v>
      </c>
      <c r="E2330" s="64">
        <f t="shared" si="45"/>
        <v>0</v>
      </c>
      <c r="F2330" s="159">
        <v>10091</v>
      </c>
      <c r="I2330" s="64" t="s">
        <v>579</v>
      </c>
      <c r="L2330"/>
    </row>
    <row r="2331" spans="1:12">
      <c r="A2331" s="64" t="s">
        <v>1318</v>
      </c>
      <c r="B2331" s="64">
        <f>_xlfn.XLOOKUP(D2331,'Volume Holds'!$U$8:$U$223,'Volume Holds'!$M$8:$M$223)</f>
        <v>0</v>
      </c>
      <c r="C2331" s="64">
        <f>_xlfn.XLOOKUP(I2331,'Volume Holds'!$U$8:$U$223,'Volume Holds'!$M$8:$M$223)</f>
        <v>0</v>
      </c>
      <c r="D2331" s="64" t="s">
        <v>778</v>
      </c>
      <c r="E2331" s="64">
        <f t="shared" si="45"/>
        <v>0</v>
      </c>
      <c r="F2331" s="159">
        <v>10131</v>
      </c>
      <c r="I2331" s="64" t="s">
        <v>764</v>
      </c>
      <c r="L2331"/>
    </row>
    <row r="2332" spans="1:12">
      <c r="A2332" s="64" t="s">
        <v>1318</v>
      </c>
      <c r="B2332" s="64">
        <f>_xlfn.XLOOKUP(D2332,'Volume Holds'!$U$8:$U$223,'Volume Holds'!$M$8:$M$223)</f>
        <v>0</v>
      </c>
      <c r="C2332" s="64">
        <f>_xlfn.XLOOKUP(I2332,'Volume Holds'!$U$8:$U$223,'Volume Holds'!$M$8:$M$223)</f>
        <v>0</v>
      </c>
      <c r="D2332" s="64" t="s">
        <v>779</v>
      </c>
      <c r="E2332" s="64">
        <f t="shared" si="45"/>
        <v>0</v>
      </c>
      <c r="F2332" s="159">
        <v>10131</v>
      </c>
      <c r="I2332" s="64" t="s">
        <v>764</v>
      </c>
      <c r="L2332"/>
    </row>
    <row r="2333" spans="1:12">
      <c r="A2333" s="64" t="s">
        <v>1318</v>
      </c>
      <c r="B2333" s="64">
        <f>_xlfn.XLOOKUP(D2333,'Volume Holds'!$U$8:$U$223,'Volume Holds'!$M$8:$M$223)</f>
        <v>0</v>
      </c>
      <c r="C2333" s="64">
        <f>_xlfn.XLOOKUP(I2333,'Volume Holds'!$U$8:$U$223,'Volume Holds'!$M$8:$M$223)</f>
        <v>0</v>
      </c>
      <c r="D2333" s="64" t="s">
        <v>780</v>
      </c>
      <c r="E2333" s="64">
        <f t="shared" si="45"/>
        <v>0</v>
      </c>
      <c r="F2333" s="159">
        <v>10131</v>
      </c>
      <c r="I2333" s="64" t="s">
        <v>765</v>
      </c>
      <c r="L2333"/>
    </row>
    <row r="2334" spans="1:12">
      <c r="A2334" s="64" t="s">
        <v>1318</v>
      </c>
      <c r="B2334" s="64">
        <f>_xlfn.XLOOKUP(D2334,'Volume Holds'!$U$8:$U$223,'Volume Holds'!$M$8:$M$223)</f>
        <v>0</v>
      </c>
      <c r="C2334" s="64">
        <f>_xlfn.XLOOKUP(I2334,'Volume Holds'!$U$8:$U$223,'Volume Holds'!$M$8:$M$223)</f>
        <v>0</v>
      </c>
      <c r="D2334" s="64" t="s">
        <v>781</v>
      </c>
      <c r="E2334" s="64">
        <f t="shared" si="45"/>
        <v>0</v>
      </c>
      <c r="F2334" s="159">
        <v>10131</v>
      </c>
      <c r="I2334" s="64" t="s">
        <v>765</v>
      </c>
      <c r="L2334"/>
    </row>
    <row r="2335" spans="1:12">
      <c r="A2335" s="64" t="s">
        <v>1318</v>
      </c>
      <c r="B2335" s="64">
        <f>_xlfn.XLOOKUP(D2335,'Volume Holds'!$U$8:$U$223,'Volume Holds'!$M$8:$M$223)</f>
        <v>0</v>
      </c>
      <c r="C2335" s="64">
        <f>_xlfn.XLOOKUP(I2335,'Volume Holds'!$U$8:$U$223,'Volume Holds'!$M$8:$M$223)</f>
        <v>0</v>
      </c>
      <c r="D2335" s="64" t="s">
        <v>782</v>
      </c>
      <c r="E2335" s="64">
        <f t="shared" si="45"/>
        <v>0</v>
      </c>
      <c r="F2335" s="159">
        <v>10131</v>
      </c>
      <c r="I2335" s="64" t="s">
        <v>765</v>
      </c>
      <c r="L2335"/>
    </row>
    <row r="2336" spans="1:12">
      <c r="A2336" s="64" t="s">
        <v>1318</v>
      </c>
      <c r="B2336" s="64">
        <f>_xlfn.XLOOKUP(D2336,'Volume Holds'!$U$8:$U$223,'Volume Holds'!$M$8:$M$223)</f>
        <v>0</v>
      </c>
      <c r="C2336" s="64">
        <f>_xlfn.XLOOKUP(I2336,'Volume Holds'!$U$8:$U$223,'Volume Holds'!$M$8:$M$223)</f>
        <v>0</v>
      </c>
      <c r="D2336" s="64" t="s">
        <v>783</v>
      </c>
      <c r="E2336" s="64">
        <f t="shared" si="45"/>
        <v>0</v>
      </c>
      <c r="F2336" s="159">
        <v>10131</v>
      </c>
      <c r="I2336" s="64" t="s">
        <v>765</v>
      </c>
      <c r="L2336"/>
    </row>
    <row r="2337" spans="1:12">
      <c r="A2337" s="64" t="s">
        <v>1318</v>
      </c>
      <c r="B2337" s="64">
        <f>_xlfn.XLOOKUP(D2337,'Volume Holds'!$U$8:$U$223,'Volume Holds'!$M$8:$M$223)</f>
        <v>0</v>
      </c>
      <c r="C2337" s="64">
        <f>_xlfn.XLOOKUP(I2337,'Volume Holds'!$U$8:$U$223,'Volume Holds'!$M$8:$M$223)</f>
        <v>0</v>
      </c>
      <c r="D2337" s="64" t="s">
        <v>784</v>
      </c>
      <c r="E2337" s="64">
        <f t="shared" si="45"/>
        <v>0</v>
      </c>
      <c r="F2337" s="159">
        <v>10131</v>
      </c>
      <c r="I2337" s="64" t="s">
        <v>766</v>
      </c>
      <c r="L2337"/>
    </row>
    <row r="2338" spans="1:12">
      <c r="A2338" s="64" t="s">
        <v>1318</v>
      </c>
      <c r="B2338" s="64">
        <f>_xlfn.XLOOKUP(D2338,'Volume Holds'!$U$8:$U$223,'Volume Holds'!$M$8:$M$223)</f>
        <v>0</v>
      </c>
      <c r="C2338" s="64">
        <f>_xlfn.XLOOKUP(I2338,'Volume Holds'!$U$8:$U$223,'Volume Holds'!$M$8:$M$223)</f>
        <v>0</v>
      </c>
      <c r="D2338" s="64" t="s">
        <v>785</v>
      </c>
      <c r="E2338" s="64">
        <f t="shared" si="45"/>
        <v>0</v>
      </c>
      <c r="F2338" s="159">
        <v>10131</v>
      </c>
      <c r="I2338" s="64" t="s">
        <v>766</v>
      </c>
      <c r="L2338"/>
    </row>
    <row r="2339" spans="1:12">
      <c r="A2339" s="64" t="s">
        <v>1318</v>
      </c>
      <c r="B2339" s="64">
        <f>_xlfn.XLOOKUP(D2339,'Volume Holds'!$U$8:$U$223,'Volume Holds'!$M$8:$M$223)</f>
        <v>0</v>
      </c>
      <c r="C2339" s="64">
        <f>_xlfn.XLOOKUP(I2339,'Volume Holds'!$U$8:$U$223,'Volume Holds'!$M$8:$M$223)</f>
        <v>0</v>
      </c>
      <c r="D2339" s="64" t="s">
        <v>786</v>
      </c>
      <c r="E2339" s="64">
        <f t="shared" si="45"/>
        <v>0</v>
      </c>
      <c r="F2339" s="159">
        <v>10131</v>
      </c>
      <c r="I2339" s="64" t="s">
        <v>766</v>
      </c>
      <c r="L2339"/>
    </row>
    <row r="2340" spans="1:12">
      <c r="A2340" s="64" t="s">
        <v>1318</v>
      </c>
      <c r="B2340" s="64">
        <f>_xlfn.XLOOKUP(D2340,'Volume Holds'!$U$8:$U$223,'Volume Holds'!$M$8:$M$223)</f>
        <v>0</v>
      </c>
      <c r="C2340" s="64">
        <f>_xlfn.XLOOKUP(I2340,'Volume Holds'!$U$8:$U$223,'Volume Holds'!$M$8:$M$223)</f>
        <v>0</v>
      </c>
      <c r="D2340" s="64" t="s">
        <v>787</v>
      </c>
      <c r="E2340" s="64">
        <f t="shared" si="45"/>
        <v>0</v>
      </c>
      <c r="F2340" s="159">
        <v>10131</v>
      </c>
      <c r="I2340" s="64" t="s">
        <v>766</v>
      </c>
      <c r="L2340"/>
    </row>
    <row r="2341" spans="1:12">
      <c r="A2341" s="64" t="s">
        <v>1318</v>
      </c>
      <c r="B2341" s="64">
        <f>_xlfn.XLOOKUP(D2341,'Volume Holds'!$U$8:$U$223,'Volume Holds'!$M$8:$M$223)</f>
        <v>0</v>
      </c>
      <c r="C2341" s="64">
        <f>_xlfn.XLOOKUP(I2341,'Volume Holds'!$U$8:$U$223,'Volume Holds'!$M$8:$M$223)</f>
        <v>0</v>
      </c>
      <c r="D2341" s="64" t="s">
        <v>788</v>
      </c>
      <c r="E2341" s="64">
        <f t="shared" si="45"/>
        <v>0</v>
      </c>
      <c r="F2341" s="159">
        <v>10131</v>
      </c>
      <c r="I2341" s="64" t="s">
        <v>766</v>
      </c>
      <c r="L2341"/>
    </row>
    <row r="2342" spans="1:12">
      <c r="A2342" s="64" t="s">
        <v>1318</v>
      </c>
      <c r="B2342" s="64">
        <f>_xlfn.XLOOKUP(D2342,'Volume Holds'!$U$8:$U$223,'Volume Holds'!$M$8:$M$223)</f>
        <v>0</v>
      </c>
      <c r="C2342" s="64">
        <f>_xlfn.XLOOKUP(I2342,'Volume Holds'!$U$8:$U$223,'Volume Holds'!$M$8:$M$223)</f>
        <v>0</v>
      </c>
      <c r="D2342" s="64" t="s">
        <v>789</v>
      </c>
      <c r="E2342" s="64">
        <f t="shared" si="45"/>
        <v>0</v>
      </c>
      <c r="F2342" s="159">
        <v>10131</v>
      </c>
      <c r="I2342" s="64" t="s">
        <v>766</v>
      </c>
      <c r="L2342"/>
    </row>
    <row r="2343" spans="1:12">
      <c r="A2343" s="64" t="s">
        <v>1318</v>
      </c>
      <c r="B2343" s="64">
        <f>_xlfn.XLOOKUP(D2343,'Volume Holds'!$U$8:$U$223,'Volume Holds'!$M$8:$M$223)</f>
        <v>0</v>
      </c>
      <c r="C2343" s="64">
        <f>_xlfn.XLOOKUP(I2343,'Volume Holds'!$U$8:$U$223,'Volume Holds'!$M$8:$M$223)</f>
        <v>0</v>
      </c>
      <c r="D2343" s="64" t="s">
        <v>790</v>
      </c>
      <c r="E2343" s="64">
        <f t="shared" si="45"/>
        <v>0</v>
      </c>
      <c r="F2343" s="159">
        <v>10131</v>
      </c>
      <c r="I2343" s="64" t="s">
        <v>766</v>
      </c>
      <c r="L2343"/>
    </row>
    <row r="2344" spans="1:12">
      <c r="A2344" s="64" t="s">
        <v>1318</v>
      </c>
      <c r="B2344" s="64">
        <f>_xlfn.XLOOKUP(D2344,'Volume Holds'!$U$8:$U$223,'Volume Holds'!$M$8:$M$223)</f>
        <v>0</v>
      </c>
      <c r="C2344" s="64">
        <f>_xlfn.XLOOKUP(I2344,'Volume Holds'!$U$8:$U$223,'Volume Holds'!$M$8:$M$223)</f>
        <v>0</v>
      </c>
      <c r="D2344" s="64" t="s">
        <v>791</v>
      </c>
      <c r="E2344" s="64">
        <f t="shared" si="45"/>
        <v>0</v>
      </c>
      <c r="F2344" s="159">
        <v>10131</v>
      </c>
      <c r="I2344" s="64" t="s">
        <v>766</v>
      </c>
      <c r="L2344"/>
    </row>
    <row r="2345" spans="1:12">
      <c r="A2345" s="64" t="s">
        <v>1318</v>
      </c>
      <c r="B2345" s="64">
        <f>_xlfn.XLOOKUP(D2345,'Volume Holds'!$U$8:$U$223,'Volume Holds'!$M$8:$M$223)</f>
        <v>0</v>
      </c>
      <c r="C2345" s="64">
        <f>_xlfn.XLOOKUP(I2345,'Volume Holds'!$U$8:$U$223,'Volume Holds'!$M$8:$M$223)</f>
        <v>0</v>
      </c>
      <c r="D2345" s="64" t="s">
        <v>792</v>
      </c>
      <c r="E2345" s="64">
        <f t="shared" si="45"/>
        <v>0</v>
      </c>
      <c r="F2345" s="159">
        <v>10131</v>
      </c>
      <c r="I2345" s="64" t="s">
        <v>767</v>
      </c>
      <c r="L2345"/>
    </row>
    <row r="2346" spans="1:12">
      <c r="A2346" s="64" t="s">
        <v>1318</v>
      </c>
      <c r="B2346" s="64">
        <f>_xlfn.XLOOKUP(D2346,'Volume Holds'!$U$8:$U$223,'Volume Holds'!$M$8:$M$223)</f>
        <v>0</v>
      </c>
      <c r="C2346" s="64">
        <f>_xlfn.XLOOKUP(I2346,'Volume Holds'!$U$8:$U$223,'Volume Holds'!$M$8:$M$223)</f>
        <v>0</v>
      </c>
      <c r="D2346" s="64" t="s">
        <v>793</v>
      </c>
      <c r="E2346" s="64">
        <f t="shared" si="45"/>
        <v>0</v>
      </c>
      <c r="F2346" s="159">
        <v>10131</v>
      </c>
      <c r="I2346" s="64" t="s">
        <v>767</v>
      </c>
      <c r="L2346"/>
    </row>
    <row r="2347" spans="1:12">
      <c r="A2347" s="64" t="s">
        <v>1318</v>
      </c>
      <c r="B2347" s="64">
        <f>_xlfn.XLOOKUP(D2347,'Volume Holds'!$U$8:$U$223,'Volume Holds'!$M$8:$M$223)</f>
        <v>0</v>
      </c>
      <c r="C2347" s="64">
        <f>_xlfn.XLOOKUP(I2347,'Volume Holds'!$U$8:$U$223,'Volume Holds'!$M$8:$M$223)</f>
        <v>0</v>
      </c>
      <c r="D2347" s="64" t="s">
        <v>794</v>
      </c>
      <c r="E2347" s="64">
        <f t="shared" si="45"/>
        <v>0</v>
      </c>
      <c r="F2347" s="159">
        <v>10131</v>
      </c>
      <c r="I2347" s="64" t="s">
        <v>767</v>
      </c>
      <c r="L2347"/>
    </row>
    <row r="2348" spans="1:12">
      <c r="A2348" s="64" t="s">
        <v>1318</v>
      </c>
      <c r="B2348" s="64">
        <f>_xlfn.XLOOKUP(D2348,'Volume Holds'!$U$8:$U$223,'Volume Holds'!$M$8:$M$223)</f>
        <v>0</v>
      </c>
      <c r="C2348" s="64">
        <f>_xlfn.XLOOKUP(I2348,'Volume Holds'!$U$8:$U$223,'Volume Holds'!$M$8:$M$223)</f>
        <v>0</v>
      </c>
      <c r="D2348" s="64" t="s">
        <v>795</v>
      </c>
      <c r="E2348" s="64">
        <f t="shared" ref="E2348:E2398" si="46">SUM(B2348:C2348)</f>
        <v>0</v>
      </c>
      <c r="F2348" s="159">
        <v>10131</v>
      </c>
      <c r="I2348" s="64" t="s">
        <v>767</v>
      </c>
      <c r="L2348"/>
    </row>
    <row r="2349" spans="1:12">
      <c r="A2349" s="64" t="s">
        <v>1318</v>
      </c>
      <c r="B2349" s="64">
        <f>_xlfn.XLOOKUP(D2349,'Volume Holds'!$U$8:$U$223,'Volume Holds'!$M$8:$M$223)</f>
        <v>0</v>
      </c>
      <c r="C2349" s="64">
        <f>_xlfn.XLOOKUP(I2349,'Volume Holds'!$U$8:$U$223,'Volume Holds'!$M$8:$M$223)</f>
        <v>0</v>
      </c>
      <c r="D2349" s="64" t="s">
        <v>796</v>
      </c>
      <c r="E2349" s="64">
        <f t="shared" si="46"/>
        <v>0</v>
      </c>
      <c r="F2349" s="159">
        <v>10131</v>
      </c>
      <c r="I2349" s="64" t="s">
        <v>767</v>
      </c>
      <c r="L2349"/>
    </row>
    <row r="2350" spans="1:12">
      <c r="A2350" s="64" t="s">
        <v>1318</v>
      </c>
      <c r="B2350" s="64">
        <f>_xlfn.XLOOKUP(D2350,'Volume Holds'!$U$8:$U$223,'Volume Holds'!$M$8:$M$223)</f>
        <v>0</v>
      </c>
      <c r="C2350" s="64">
        <f>_xlfn.XLOOKUP(I2350,'Volume Holds'!$U$8:$U$223,'Volume Holds'!$M$8:$M$223)</f>
        <v>0</v>
      </c>
      <c r="D2350" s="64" t="s">
        <v>797</v>
      </c>
      <c r="E2350" s="64">
        <f t="shared" si="46"/>
        <v>0</v>
      </c>
      <c r="F2350" s="159">
        <v>10131</v>
      </c>
      <c r="I2350" s="64" t="s">
        <v>767</v>
      </c>
      <c r="L2350"/>
    </row>
    <row r="2351" spans="1:12">
      <c r="A2351" s="64" t="s">
        <v>1318</v>
      </c>
      <c r="B2351" s="64">
        <f>_xlfn.XLOOKUP(D2351,'Volume Holds'!$U$8:$U$223,'Volume Holds'!$M$8:$M$223)</f>
        <v>0</v>
      </c>
      <c r="C2351" s="64">
        <f>_xlfn.XLOOKUP(I2351,'Volume Holds'!$U$8:$U$223,'Volume Holds'!$M$8:$M$223)</f>
        <v>0</v>
      </c>
      <c r="D2351" s="64" t="s">
        <v>798</v>
      </c>
      <c r="E2351" s="64">
        <f t="shared" si="46"/>
        <v>0</v>
      </c>
      <c r="F2351" s="159">
        <v>10131</v>
      </c>
      <c r="I2351" s="64" t="s">
        <v>767</v>
      </c>
      <c r="L2351"/>
    </row>
    <row r="2352" spans="1:12">
      <c r="A2352" s="64" t="s">
        <v>1318</v>
      </c>
      <c r="B2352" s="64">
        <f>_xlfn.XLOOKUP(D2352,'Volume Holds'!$U$8:$U$223,'Volume Holds'!$M$8:$M$223)</f>
        <v>0</v>
      </c>
      <c r="C2352" s="64">
        <f>_xlfn.XLOOKUP(I2352,'Volume Holds'!$U$8:$U$223,'Volume Holds'!$M$8:$M$223)</f>
        <v>0</v>
      </c>
      <c r="D2352" s="64" t="s">
        <v>799</v>
      </c>
      <c r="E2352" s="64">
        <f t="shared" si="46"/>
        <v>0</v>
      </c>
      <c r="F2352" s="159">
        <v>10131</v>
      </c>
      <c r="I2352" s="64" t="s">
        <v>767</v>
      </c>
      <c r="L2352"/>
    </row>
    <row r="2353" spans="1:12">
      <c r="A2353" s="64" t="s">
        <v>1318</v>
      </c>
      <c r="B2353" s="64">
        <f>_xlfn.XLOOKUP(D2353,'Volume Holds'!$U$8:$U$223,'Volume Holds'!$M$8:$M$223)</f>
        <v>0</v>
      </c>
      <c r="C2353" s="64">
        <f>_xlfn.XLOOKUP(I2353,'Volume Holds'!$U$8:$U$223,'Volume Holds'!$M$8:$M$223)</f>
        <v>0</v>
      </c>
      <c r="D2353" s="64" t="s">
        <v>800</v>
      </c>
      <c r="E2353" s="64">
        <f t="shared" si="46"/>
        <v>0</v>
      </c>
      <c r="F2353" s="159">
        <v>10091</v>
      </c>
      <c r="L2353"/>
    </row>
    <row r="2354" spans="1:12">
      <c r="A2354" s="64" t="s">
        <v>1318</v>
      </c>
      <c r="B2354" s="64">
        <f>_xlfn.XLOOKUP(D2354,'Volume Holds'!$U$8:$U$223,'Volume Holds'!$M$8:$M$223)</f>
        <v>0</v>
      </c>
      <c r="C2354" s="64">
        <f>_xlfn.XLOOKUP(I2354,'Volume Holds'!$U$8:$U$223,'Volume Holds'!$M$8:$M$223)</f>
        <v>0</v>
      </c>
      <c r="D2354" s="64" t="s">
        <v>801</v>
      </c>
      <c r="E2354" s="64">
        <f t="shared" si="46"/>
        <v>0</v>
      </c>
      <c r="F2354" s="159">
        <v>10131</v>
      </c>
      <c r="I2354" s="64" t="s">
        <v>768</v>
      </c>
      <c r="L2354"/>
    </row>
    <row r="2355" spans="1:12">
      <c r="A2355" s="64" t="s">
        <v>1318</v>
      </c>
      <c r="B2355" s="64">
        <f>_xlfn.XLOOKUP(D2355,'Volume Holds'!$U$8:$U$223,'Volume Holds'!$M$8:$M$223)</f>
        <v>0</v>
      </c>
      <c r="C2355" s="64">
        <f>_xlfn.XLOOKUP(I2355,'Volume Holds'!$U$8:$U$223,'Volume Holds'!$M$8:$M$223)</f>
        <v>0</v>
      </c>
      <c r="D2355" s="64" t="s">
        <v>802</v>
      </c>
      <c r="E2355" s="64">
        <f t="shared" si="46"/>
        <v>0</v>
      </c>
      <c r="F2355" s="159">
        <v>10131</v>
      </c>
      <c r="I2355" s="64" t="s">
        <v>768</v>
      </c>
      <c r="L2355"/>
    </row>
    <row r="2356" spans="1:12">
      <c r="A2356" s="64" t="s">
        <v>1318</v>
      </c>
      <c r="B2356" s="64">
        <f>_xlfn.XLOOKUP(D2356,'Volume Holds'!$U$8:$U$223,'Volume Holds'!$M$8:$M$223)</f>
        <v>0</v>
      </c>
      <c r="C2356" s="64">
        <f>_xlfn.XLOOKUP(I2356,'Volume Holds'!$U$8:$U$223,'Volume Holds'!$M$8:$M$223)</f>
        <v>0</v>
      </c>
      <c r="D2356" s="64" t="s">
        <v>803</v>
      </c>
      <c r="E2356" s="64">
        <f t="shared" si="46"/>
        <v>0</v>
      </c>
      <c r="F2356" s="159">
        <v>10131</v>
      </c>
      <c r="I2356" s="64" t="s">
        <v>768</v>
      </c>
      <c r="L2356"/>
    </row>
    <row r="2357" spans="1:12">
      <c r="A2357" s="64" t="s">
        <v>1318</v>
      </c>
      <c r="B2357" s="64">
        <f>_xlfn.XLOOKUP(D2357,'Volume Holds'!$U$8:$U$223,'Volume Holds'!$M$8:$M$223)</f>
        <v>0</v>
      </c>
      <c r="C2357" s="64">
        <f>_xlfn.XLOOKUP(I2357,'Volume Holds'!$U$8:$U$223,'Volume Holds'!$M$8:$M$223)</f>
        <v>0</v>
      </c>
      <c r="D2357" s="64" t="s">
        <v>804</v>
      </c>
      <c r="E2357" s="64">
        <f t="shared" si="46"/>
        <v>0</v>
      </c>
      <c r="F2357" s="159">
        <v>10131</v>
      </c>
      <c r="I2357" s="64" t="s">
        <v>768</v>
      </c>
      <c r="L2357"/>
    </row>
    <row r="2358" spans="1:12">
      <c r="A2358" s="64" t="s">
        <v>1318</v>
      </c>
      <c r="B2358" s="64">
        <f>_xlfn.XLOOKUP(D2358,'Volume Holds'!$U$8:$U$223,'Volume Holds'!$M$8:$M$223)</f>
        <v>0</v>
      </c>
      <c r="C2358" s="64">
        <f>_xlfn.XLOOKUP(I2358,'Volume Holds'!$U$8:$U$223,'Volume Holds'!$M$8:$M$223)</f>
        <v>0</v>
      </c>
      <c r="D2358" s="64" t="s">
        <v>805</v>
      </c>
      <c r="E2358" s="64">
        <f t="shared" si="46"/>
        <v>0</v>
      </c>
      <c r="F2358" s="159">
        <v>10131</v>
      </c>
      <c r="I2358" s="64" t="s">
        <v>768</v>
      </c>
      <c r="L2358"/>
    </row>
    <row r="2359" spans="1:12">
      <c r="A2359" s="64" t="s">
        <v>1318</v>
      </c>
      <c r="B2359" s="64">
        <f>_xlfn.XLOOKUP(D2359,'Volume Holds'!$U$8:$U$223,'Volume Holds'!$M$8:$M$223)</f>
        <v>0</v>
      </c>
      <c r="C2359" s="64">
        <f>_xlfn.XLOOKUP(I2359,'Volume Holds'!$U$8:$U$223,'Volume Holds'!$M$8:$M$223)</f>
        <v>0</v>
      </c>
      <c r="D2359" s="64" t="s">
        <v>806</v>
      </c>
      <c r="E2359" s="64">
        <f t="shared" si="46"/>
        <v>0</v>
      </c>
      <c r="F2359" s="159">
        <v>10131</v>
      </c>
      <c r="I2359" s="64" t="s">
        <v>768</v>
      </c>
      <c r="L2359"/>
    </row>
    <row r="2360" spans="1:12">
      <c r="A2360" s="64" t="s">
        <v>1318</v>
      </c>
      <c r="B2360" s="64">
        <f>_xlfn.XLOOKUP(D2360,'Volume Holds'!$U$8:$U$223,'Volume Holds'!$M$8:$M$223)</f>
        <v>0</v>
      </c>
      <c r="C2360" s="64">
        <f>_xlfn.XLOOKUP(I2360,'Volume Holds'!$U$8:$U$223,'Volume Holds'!$M$8:$M$223)</f>
        <v>0</v>
      </c>
      <c r="D2360" s="64" t="s">
        <v>807</v>
      </c>
      <c r="E2360" s="64">
        <f t="shared" si="46"/>
        <v>0</v>
      </c>
      <c r="F2360" s="159">
        <v>10131</v>
      </c>
      <c r="I2360" s="64" t="s">
        <v>769</v>
      </c>
      <c r="L2360"/>
    </row>
    <row r="2361" spans="1:12">
      <c r="A2361" s="64" t="s">
        <v>1318</v>
      </c>
      <c r="B2361" s="64">
        <f>_xlfn.XLOOKUP(D2361,'Volume Holds'!$U$8:$U$223,'Volume Holds'!$M$8:$M$223)</f>
        <v>0</v>
      </c>
      <c r="C2361" s="64">
        <f>_xlfn.XLOOKUP(I2361,'Volume Holds'!$U$8:$U$223,'Volume Holds'!$M$8:$M$223)</f>
        <v>0</v>
      </c>
      <c r="D2361" s="64" t="s">
        <v>808</v>
      </c>
      <c r="E2361" s="64">
        <f t="shared" si="46"/>
        <v>0</v>
      </c>
      <c r="F2361" s="159">
        <v>10131</v>
      </c>
      <c r="I2361" s="64" t="s">
        <v>769</v>
      </c>
      <c r="L2361"/>
    </row>
    <row r="2362" spans="1:12">
      <c r="A2362" s="64" t="s">
        <v>1318</v>
      </c>
      <c r="B2362" s="64">
        <f>_xlfn.XLOOKUP(D2362,'Volume Holds'!$U$8:$U$223,'Volume Holds'!$M$8:$M$223)</f>
        <v>0</v>
      </c>
      <c r="C2362" s="64">
        <f>_xlfn.XLOOKUP(I2362,'Volume Holds'!$U$8:$U$223,'Volume Holds'!$M$8:$M$223)</f>
        <v>0</v>
      </c>
      <c r="D2362" s="64" t="s">
        <v>809</v>
      </c>
      <c r="E2362" s="64">
        <f t="shared" si="46"/>
        <v>0</v>
      </c>
      <c r="F2362" s="159">
        <v>10131</v>
      </c>
      <c r="I2362" s="64" t="s">
        <v>769</v>
      </c>
      <c r="L2362"/>
    </row>
    <row r="2363" spans="1:12">
      <c r="A2363" s="64" t="s">
        <v>1318</v>
      </c>
      <c r="B2363" s="64">
        <f>_xlfn.XLOOKUP(D2363,'Volume Holds'!$U$8:$U$223,'Volume Holds'!$M$8:$M$223)</f>
        <v>0</v>
      </c>
      <c r="C2363" s="64">
        <f>_xlfn.XLOOKUP(I2363,'Volume Holds'!$U$8:$U$223,'Volume Holds'!$M$8:$M$223)</f>
        <v>0</v>
      </c>
      <c r="D2363" s="64" t="s">
        <v>810</v>
      </c>
      <c r="E2363" s="64">
        <f t="shared" si="46"/>
        <v>0</v>
      </c>
      <c r="F2363" s="159">
        <v>10131</v>
      </c>
      <c r="I2363" s="64" t="s">
        <v>769</v>
      </c>
      <c r="L2363"/>
    </row>
    <row r="2364" spans="1:12">
      <c r="A2364" s="64" t="s">
        <v>1318</v>
      </c>
      <c r="B2364" s="64">
        <f>_xlfn.XLOOKUP(D2364,'Volume Holds'!$U$8:$U$223,'Volume Holds'!$M$8:$M$223)</f>
        <v>0</v>
      </c>
      <c r="C2364" s="64">
        <f>_xlfn.XLOOKUP(I2364,'Volume Holds'!$U$8:$U$223,'Volume Holds'!$M$8:$M$223)</f>
        <v>0</v>
      </c>
      <c r="D2364" s="64" t="s">
        <v>811</v>
      </c>
      <c r="E2364" s="64">
        <f t="shared" si="46"/>
        <v>0</v>
      </c>
      <c r="F2364" s="159">
        <v>10131</v>
      </c>
      <c r="I2364" s="64" t="s">
        <v>769</v>
      </c>
      <c r="L2364"/>
    </row>
    <row r="2365" spans="1:12">
      <c r="A2365" s="64" t="s">
        <v>1318</v>
      </c>
      <c r="B2365" s="64">
        <f>_xlfn.XLOOKUP(D2365,'Volume Holds'!$U$8:$U$223,'Volume Holds'!$M$8:$M$223)</f>
        <v>0</v>
      </c>
      <c r="C2365" s="64">
        <f>_xlfn.XLOOKUP(I2365,'Volume Holds'!$U$8:$U$223,'Volume Holds'!$M$8:$M$223)</f>
        <v>0</v>
      </c>
      <c r="D2365" s="64" t="s">
        <v>812</v>
      </c>
      <c r="E2365" s="64">
        <f t="shared" si="46"/>
        <v>0</v>
      </c>
      <c r="F2365" s="159">
        <v>10131</v>
      </c>
      <c r="I2365" s="64" t="s">
        <v>769</v>
      </c>
      <c r="L2365"/>
    </row>
    <row r="2366" spans="1:12">
      <c r="A2366" s="64" t="s">
        <v>1318</v>
      </c>
      <c r="B2366" s="64">
        <f>_xlfn.XLOOKUP(D2366,'Volume Holds'!$U$8:$U$223,'Volume Holds'!$M$8:$M$223)</f>
        <v>0</v>
      </c>
      <c r="C2366" s="64">
        <f>_xlfn.XLOOKUP(I2366,'Volume Holds'!$U$8:$U$223,'Volume Holds'!$M$8:$M$223)</f>
        <v>0</v>
      </c>
      <c r="D2366" s="64" t="s">
        <v>813</v>
      </c>
      <c r="E2366" s="64">
        <f t="shared" si="46"/>
        <v>0</v>
      </c>
      <c r="F2366" s="159">
        <v>10131</v>
      </c>
      <c r="I2366" s="64" t="s">
        <v>770</v>
      </c>
      <c r="L2366"/>
    </row>
    <row r="2367" spans="1:12">
      <c r="A2367" s="64" t="s">
        <v>1318</v>
      </c>
      <c r="B2367" s="64">
        <f>_xlfn.XLOOKUP(D2367,'Volume Holds'!$U$8:$U$223,'Volume Holds'!$M$8:$M$223)</f>
        <v>0</v>
      </c>
      <c r="C2367" s="64">
        <f>_xlfn.XLOOKUP(I2367,'Volume Holds'!$U$8:$U$223,'Volume Holds'!$M$8:$M$223)</f>
        <v>0</v>
      </c>
      <c r="D2367" s="64" t="s">
        <v>814</v>
      </c>
      <c r="E2367" s="64">
        <f t="shared" si="46"/>
        <v>0</v>
      </c>
      <c r="F2367" s="159">
        <v>10131</v>
      </c>
      <c r="I2367" s="64" t="s">
        <v>770</v>
      </c>
      <c r="L2367"/>
    </row>
    <row r="2368" spans="1:12">
      <c r="A2368" s="64" t="s">
        <v>1318</v>
      </c>
      <c r="B2368" s="64">
        <f>_xlfn.XLOOKUP(D2368,'Volume Holds'!$U$8:$U$223,'Volume Holds'!$M$8:$M$223)</f>
        <v>0</v>
      </c>
      <c r="C2368" s="64">
        <f>_xlfn.XLOOKUP(I2368,'Volume Holds'!$U$8:$U$223,'Volume Holds'!$M$8:$M$223)</f>
        <v>0</v>
      </c>
      <c r="D2368" s="64" t="s">
        <v>815</v>
      </c>
      <c r="E2368" s="64">
        <f t="shared" si="46"/>
        <v>0</v>
      </c>
      <c r="F2368" s="159">
        <v>10131</v>
      </c>
      <c r="I2368" s="64" t="s">
        <v>770</v>
      </c>
      <c r="L2368"/>
    </row>
    <row r="2369" spans="1:12">
      <c r="A2369" s="64" t="s">
        <v>1318</v>
      </c>
      <c r="B2369" s="64">
        <f>_xlfn.XLOOKUP(D2369,'Volume Holds'!$U$8:$U$223,'Volume Holds'!$M$8:$M$223)</f>
        <v>0</v>
      </c>
      <c r="C2369" s="64">
        <f>_xlfn.XLOOKUP(I2369,'Volume Holds'!$U$8:$U$223,'Volume Holds'!$M$8:$M$223)</f>
        <v>0</v>
      </c>
      <c r="D2369" s="64" t="s">
        <v>816</v>
      </c>
      <c r="E2369" s="64">
        <f t="shared" si="46"/>
        <v>0</v>
      </c>
      <c r="F2369" s="159">
        <v>10131</v>
      </c>
      <c r="I2369" s="64" t="s">
        <v>770</v>
      </c>
      <c r="L2369"/>
    </row>
    <row r="2370" spans="1:12">
      <c r="A2370" s="64" t="s">
        <v>1318</v>
      </c>
      <c r="B2370" s="64">
        <f>_xlfn.XLOOKUP(D2370,'Volume Holds'!$U$8:$U$223,'Volume Holds'!$M$8:$M$223)</f>
        <v>0</v>
      </c>
      <c r="C2370" s="64">
        <f>_xlfn.XLOOKUP(I2370,'Volume Holds'!$U$8:$U$223,'Volume Holds'!$M$8:$M$223)</f>
        <v>0</v>
      </c>
      <c r="D2370" s="64" t="s">
        <v>817</v>
      </c>
      <c r="E2370" s="64">
        <f t="shared" si="46"/>
        <v>0</v>
      </c>
      <c r="F2370" s="159">
        <v>10131</v>
      </c>
      <c r="I2370" s="64" t="s">
        <v>770</v>
      </c>
      <c r="L2370"/>
    </row>
    <row r="2371" spans="1:12">
      <c r="A2371" s="64" t="s">
        <v>1318</v>
      </c>
      <c r="B2371" s="64">
        <f>_xlfn.XLOOKUP(D2371,'Volume Holds'!$U$8:$U$223,'Volume Holds'!$M$8:$M$223)</f>
        <v>0</v>
      </c>
      <c r="C2371" s="64">
        <f>_xlfn.XLOOKUP(I2371,'Volume Holds'!$U$8:$U$223,'Volume Holds'!$M$8:$M$223)</f>
        <v>0</v>
      </c>
      <c r="D2371" s="64" t="s">
        <v>818</v>
      </c>
      <c r="E2371" s="64">
        <f t="shared" si="46"/>
        <v>0</v>
      </c>
      <c r="F2371" s="159">
        <v>10131</v>
      </c>
      <c r="I2371" s="64" t="s">
        <v>770</v>
      </c>
      <c r="L2371"/>
    </row>
    <row r="2372" spans="1:12">
      <c r="A2372" s="64" t="s">
        <v>1318</v>
      </c>
      <c r="B2372" s="64">
        <f>_xlfn.XLOOKUP(D2372,'Volume Holds'!$U$8:$U$223,'Volume Holds'!$M$8:$M$223)</f>
        <v>0</v>
      </c>
      <c r="C2372" s="64">
        <f>_xlfn.XLOOKUP(I2372,'Volume Holds'!$U$8:$U$223,'Volume Holds'!$M$8:$M$223)</f>
        <v>0</v>
      </c>
      <c r="D2372" s="64" t="s">
        <v>819</v>
      </c>
      <c r="E2372" s="64">
        <f t="shared" si="46"/>
        <v>0</v>
      </c>
      <c r="F2372" s="159">
        <v>10131</v>
      </c>
      <c r="I2372" s="64" t="s">
        <v>771</v>
      </c>
      <c r="L2372"/>
    </row>
    <row r="2373" spans="1:12">
      <c r="A2373" s="64" t="s">
        <v>1318</v>
      </c>
      <c r="B2373" s="64">
        <f>_xlfn.XLOOKUP(D2373,'Volume Holds'!$U$8:$U$223,'Volume Holds'!$M$8:$M$223)</f>
        <v>0</v>
      </c>
      <c r="C2373" s="64">
        <f>_xlfn.XLOOKUP(I2373,'Volume Holds'!$U$8:$U$223,'Volume Holds'!$M$8:$M$223)</f>
        <v>0</v>
      </c>
      <c r="D2373" s="64" t="s">
        <v>820</v>
      </c>
      <c r="E2373" s="64">
        <f t="shared" si="46"/>
        <v>0</v>
      </c>
      <c r="F2373" s="159">
        <v>10131</v>
      </c>
      <c r="I2373" s="64" t="s">
        <v>771</v>
      </c>
      <c r="L2373"/>
    </row>
    <row r="2374" spans="1:12">
      <c r="A2374" s="64" t="s">
        <v>1318</v>
      </c>
      <c r="B2374" s="64">
        <f>_xlfn.XLOOKUP(D2374,'Volume Holds'!$U$8:$U$223,'Volume Holds'!$M$8:$M$223)</f>
        <v>0</v>
      </c>
      <c r="C2374" s="64">
        <f>_xlfn.XLOOKUP(I2374,'Volume Holds'!$U$8:$U$223,'Volume Holds'!$M$8:$M$223)</f>
        <v>0</v>
      </c>
      <c r="D2374" s="64" t="s">
        <v>821</v>
      </c>
      <c r="E2374" s="64">
        <f t="shared" si="46"/>
        <v>0</v>
      </c>
      <c r="F2374" s="159">
        <v>10131</v>
      </c>
      <c r="I2374" s="64" t="s">
        <v>771</v>
      </c>
      <c r="L2374"/>
    </row>
    <row r="2375" spans="1:12">
      <c r="A2375" s="64" t="s">
        <v>1318</v>
      </c>
      <c r="B2375" s="64">
        <f>_xlfn.XLOOKUP(D2375,'Volume Holds'!$U$8:$U$223,'Volume Holds'!$M$8:$M$223)</f>
        <v>0</v>
      </c>
      <c r="C2375" s="64">
        <f>_xlfn.XLOOKUP(I2375,'Volume Holds'!$U$8:$U$223,'Volume Holds'!$M$8:$M$223)</f>
        <v>0</v>
      </c>
      <c r="D2375" s="64" t="s">
        <v>822</v>
      </c>
      <c r="E2375" s="64">
        <f t="shared" si="46"/>
        <v>0</v>
      </c>
      <c r="F2375" s="159">
        <v>10131</v>
      </c>
      <c r="I2375" s="64" t="s">
        <v>771</v>
      </c>
      <c r="L2375"/>
    </row>
    <row r="2376" spans="1:12">
      <c r="A2376" s="64" t="s">
        <v>1318</v>
      </c>
      <c r="B2376" s="64">
        <f>_xlfn.XLOOKUP(D2376,'Volume Holds'!$U$8:$U$223,'Volume Holds'!$M$8:$M$223)</f>
        <v>0</v>
      </c>
      <c r="C2376" s="64">
        <f>_xlfn.XLOOKUP(I2376,'Volume Holds'!$U$8:$U$223,'Volume Holds'!$M$8:$M$223)</f>
        <v>0</v>
      </c>
      <c r="D2376" s="64" t="s">
        <v>823</v>
      </c>
      <c r="E2376" s="64">
        <f t="shared" si="46"/>
        <v>0</v>
      </c>
      <c r="F2376" s="159">
        <v>10131</v>
      </c>
      <c r="I2376" s="64" t="s">
        <v>771</v>
      </c>
      <c r="L2376"/>
    </row>
    <row r="2377" spans="1:12">
      <c r="A2377" s="64" t="s">
        <v>1318</v>
      </c>
      <c r="B2377" s="64">
        <f>_xlfn.XLOOKUP(D2377,'Volume Holds'!$U$8:$U$223,'Volume Holds'!$M$8:$M$223)</f>
        <v>0</v>
      </c>
      <c r="C2377" s="64">
        <f>_xlfn.XLOOKUP(I2377,'Volume Holds'!$U$8:$U$223,'Volume Holds'!$M$8:$M$223)</f>
        <v>0</v>
      </c>
      <c r="D2377" s="64" t="s">
        <v>824</v>
      </c>
      <c r="E2377" s="64">
        <f t="shared" si="46"/>
        <v>0</v>
      </c>
      <c r="F2377" s="159">
        <v>10131</v>
      </c>
      <c r="I2377" s="64" t="s">
        <v>771</v>
      </c>
      <c r="L2377"/>
    </row>
    <row r="2378" spans="1:12">
      <c r="A2378" s="64" t="s">
        <v>1318</v>
      </c>
      <c r="B2378" s="64">
        <f>_xlfn.XLOOKUP(D2378,'Volume Holds'!$U$8:$U$223,'Volume Holds'!$M$8:$M$223)</f>
        <v>0</v>
      </c>
      <c r="C2378" s="64">
        <f>_xlfn.XLOOKUP(I2378,'Volume Holds'!$U$8:$U$223,'Volume Holds'!$M$8:$M$223)</f>
        <v>0</v>
      </c>
      <c r="D2378" s="64" t="s">
        <v>825</v>
      </c>
      <c r="E2378" s="64">
        <f t="shared" si="46"/>
        <v>0</v>
      </c>
      <c r="F2378" s="159">
        <v>10131</v>
      </c>
      <c r="I2378" s="64" t="s">
        <v>772</v>
      </c>
      <c r="L2378"/>
    </row>
    <row r="2379" spans="1:12">
      <c r="A2379" s="64" t="s">
        <v>1318</v>
      </c>
      <c r="B2379" s="64">
        <f>_xlfn.XLOOKUP(D2379,'Volume Holds'!$U$8:$U$223,'Volume Holds'!$M$8:$M$223)</f>
        <v>0</v>
      </c>
      <c r="C2379" s="64">
        <f>_xlfn.XLOOKUP(I2379,'Volume Holds'!$U$8:$U$223,'Volume Holds'!$M$8:$M$223)</f>
        <v>0</v>
      </c>
      <c r="D2379" s="64" t="s">
        <v>826</v>
      </c>
      <c r="E2379" s="64">
        <f t="shared" si="46"/>
        <v>0</v>
      </c>
      <c r="F2379" s="159">
        <v>10131</v>
      </c>
      <c r="I2379" s="64" t="s">
        <v>772</v>
      </c>
      <c r="L2379"/>
    </row>
    <row r="2380" spans="1:12">
      <c r="A2380" s="64" t="s">
        <v>1318</v>
      </c>
      <c r="B2380" s="64">
        <f>_xlfn.XLOOKUP(D2380,'Volume Holds'!$U$8:$U$223,'Volume Holds'!$M$8:$M$223)</f>
        <v>0</v>
      </c>
      <c r="C2380" s="64">
        <f>_xlfn.XLOOKUP(I2380,'Volume Holds'!$U$8:$U$223,'Volume Holds'!$M$8:$M$223)</f>
        <v>0</v>
      </c>
      <c r="D2380" s="64" t="s">
        <v>827</v>
      </c>
      <c r="E2380" s="64">
        <f t="shared" si="46"/>
        <v>0</v>
      </c>
      <c r="F2380" s="159">
        <v>10131</v>
      </c>
      <c r="I2380" s="64" t="s">
        <v>772</v>
      </c>
      <c r="L2380"/>
    </row>
    <row r="2381" spans="1:12">
      <c r="A2381" s="64" t="s">
        <v>1318</v>
      </c>
      <c r="B2381" s="64">
        <f>_xlfn.XLOOKUP(D2381,'Volume Holds'!$U$8:$U$223,'Volume Holds'!$M$8:$M$223)</f>
        <v>0</v>
      </c>
      <c r="C2381" s="64">
        <f>_xlfn.XLOOKUP(I2381,'Volume Holds'!$U$8:$U$223,'Volume Holds'!$M$8:$M$223)</f>
        <v>0</v>
      </c>
      <c r="D2381" s="64" t="s">
        <v>828</v>
      </c>
      <c r="E2381" s="64">
        <f t="shared" si="46"/>
        <v>0</v>
      </c>
      <c r="F2381" s="159">
        <v>10131</v>
      </c>
      <c r="I2381" s="64" t="s">
        <v>772</v>
      </c>
      <c r="L2381"/>
    </row>
    <row r="2382" spans="1:12">
      <c r="A2382" s="64" t="s">
        <v>1318</v>
      </c>
      <c r="B2382" s="64">
        <f>_xlfn.XLOOKUP(D2382,'Volume Holds'!$U$8:$U$223,'Volume Holds'!$M$8:$M$223)</f>
        <v>0</v>
      </c>
      <c r="C2382" s="64">
        <f>_xlfn.XLOOKUP(I2382,'Volume Holds'!$U$8:$U$223,'Volume Holds'!$M$8:$M$223)</f>
        <v>0</v>
      </c>
      <c r="D2382" s="64" t="s">
        <v>829</v>
      </c>
      <c r="E2382" s="64">
        <f t="shared" si="46"/>
        <v>0</v>
      </c>
      <c r="F2382" s="159">
        <v>10131</v>
      </c>
      <c r="I2382" s="64" t="s">
        <v>772</v>
      </c>
      <c r="L2382"/>
    </row>
    <row r="2383" spans="1:12">
      <c r="A2383" s="64" t="s">
        <v>1318</v>
      </c>
      <c r="B2383" s="64">
        <f>_xlfn.XLOOKUP(D2383,'Volume Holds'!$U$8:$U$223,'Volume Holds'!$M$8:$M$223)</f>
        <v>0</v>
      </c>
      <c r="C2383" s="64">
        <f>_xlfn.XLOOKUP(I2383,'Volume Holds'!$U$8:$U$223,'Volume Holds'!$M$8:$M$223)</f>
        <v>0</v>
      </c>
      <c r="D2383" s="64" t="s">
        <v>830</v>
      </c>
      <c r="E2383" s="64">
        <f t="shared" si="46"/>
        <v>0</v>
      </c>
      <c r="F2383" s="159">
        <v>10131</v>
      </c>
      <c r="I2383" s="64" t="s">
        <v>772</v>
      </c>
      <c r="L2383"/>
    </row>
    <row r="2384" spans="1:12">
      <c r="A2384" s="64" t="s">
        <v>1318</v>
      </c>
      <c r="B2384" s="64">
        <f>_xlfn.XLOOKUP(D2384,'Volume Holds'!$U$8:$U$223,'Volume Holds'!$M$8:$M$223)</f>
        <v>0</v>
      </c>
      <c r="C2384" s="64">
        <f>_xlfn.XLOOKUP(I2384,'Volume Holds'!$U$8:$U$223,'Volume Holds'!$M$8:$M$223)</f>
        <v>0</v>
      </c>
      <c r="D2384" s="64" t="s">
        <v>831</v>
      </c>
      <c r="E2384" s="64">
        <f t="shared" si="46"/>
        <v>0</v>
      </c>
      <c r="F2384" s="159">
        <v>10131</v>
      </c>
      <c r="I2384" s="64" t="s">
        <v>773</v>
      </c>
      <c r="L2384"/>
    </row>
    <row r="2385" spans="1:12">
      <c r="A2385" s="64" t="s">
        <v>1318</v>
      </c>
      <c r="B2385" s="64">
        <f>_xlfn.XLOOKUP(D2385,'Volume Holds'!$U$8:$U$223,'Volume Holds'!$M$8:$M$223)</f>
        <v>0</v>
      </c>
      <c r="C2385" s="64">
        <f>_xlfn.XLOOKUP(I2385,'Volume Holds'!$U$8:$U$223,'Volume Holds'!$M$8:$M$223)</f>
        <v>0</v>
      </c>
      <c r="D2385" s="64" t="s">
        <v>832</v>
      </c>
      <c r="E2385" s="64">
        <f t="shared" si="46"/>
        <v>0</v>
      </c>
      <c r="F2385" s="159">
        <v>10131</v>
      </c>
      <c r="I2385" s="64" t="s">
        <v>773</v>
      </c>
      <c r="L2385"/>
    </row>
    <row r="2386" spans="1:12">
      <c r="A2386" s="64" t="s">
        <v>1318</v>
      </c>
      <c r="B2386" s="64">
        <f>_xlfn.XLOOKUP(D2386,'Volume Holds'!$U$8:$U$223,'Volume Holds'!$M$8:$M$223)</f>
        <v>0</v>
      </c>
      <c r="C2386" s="64">
        <f>_xlfn.XLOOKUP(I2386,'Volume Holds'!$U$8:$U$223,'Volume Holds'!$M$8:$M$223)</f>
        <v>0</v>
      </c>
      <c r="D2386" s="64" t="s">
        <v>833</v>
      </c>
      <c r="E2386" s="64">
        <f t="shared" si="46"/>
        <v>0</v>
      </c>
      <c r="F2386" s="159">
        <v>10131</v>
      </c>
      <c r="I2386" s="64" t="s">
        <v>773</v>
      </c>
      <c r="L2386"/>
    </row>
    <row r="2387" spans="1:12">
      <c r="A2387" s="64" t="s">
        <v>1318</v>
      </c>
      <c r="B2387" s="64">
        <f>_xlfn.XLOOKUP(D2387,'Volume Holds'!$U$8:$U$223,'Volume Holds'!$M$8:$M$223)</f>
        <v>0</v>
      </c>
      <c r="C2387" s="64">
        <f>_xlfn.XLOOKUP(I2387,'Volume Holds'!$U$8:$U$223,'Volume Holds'!$M$8:$M$223)</f>
        <v>0</v>
      </c>
      <c r="D2387" s="64" t="s">
        <v>834</v>
      </c>
      <c r="E2387" s="64">
        <f t="shared" si="46"/>
        <v>0</v>
      </c>
      <c r="F2387" s="159">
        <v>10131</v>
      </c>
      <c r="I2387" s="64" t="s">
        <v>773</v>
      </c>
      <c r="L2387"/>
    </row>
    <row r="2388" spans="1:12">
      <c r="A2388" s="64" t="s">
        <v>1318</v>
      </c>
      <c r="B2388" s="64">
        <f>_xlfn.XLOOKUP(D2388,'Volume Holds'!$U$8:$U$223,'Volume Holds'!$M$8:$M$223)</f>
        <v>0</v>
      </c>
      <c r="C2388" s="64">
        <f>_xlfn.XLOOKUP(I2388,'Volume Holds'!$U$8:$U$223,'Volume Holds'!$M$8:$M$223)</f>
        <v>0</v>
      </c>
      <c r="D2388" s="64" t="s">
        <v>835</v>
      </c>
      <c r="E2388" s="64">
        <f t="shared" si="46"/>
        <v>0</v>
      </c>
      <c r="F2388" s="159">
        <v>10131</v>
      </c>
      <c r="I2388" s="64" t="s">
        <v>773</v>
      </c>
      <c r="L2388"/>
    </row>
    <row r="2389" spans="1:12">
      <c r="A2389" s="64" t="s">
        <v>1318</v>
      </c>
      <c r="B2389" s="64">
        <f>_xlfn.XLOOKUP(D2389,'Volume Holds'!$U$8:$U$223,'Volume Holds'!$M$8:$M$223)</f>
        <v>0</v>
      </c>
      <c r="C2389" s="64">
        <f>_xlfn.XLOOKUP(I2389,'Volume Holds'!$U$8:$U$223,'Volume Holds'!$M$8:$M$223)</f>
        <v>0</v>
      </c>
      <c r="D2389" s="64" t="s">
        <v>836</v>
      </c>
      <c r="E2389" s="64">
        <f t="shared" si="46"/>
        <v>0</v>
      </c>
      <c r="F2389" s="159">
        <v>10131</v>
      </c>
      <c r="I2389" s="64" t="s">
        <v>773</v>
      </c>
      <c r="L2389"/>
    </row>
    <row r="2390" spans="1:12">
      <c r="A2390" s="64" t="s">
        <v>1318</v>
      </c>
      <c r="B2390" s="64">
        <f>_xlfn.XLOOKUP(D2390,'Volume Holds'!$U$8:$U$223,'Volume Holds'!$M$8:$M$223)</f>
        <v>0</v>
      </c>
      <c r="C2390" s="64">
        <f>_xlfn.XLOOKUP(I2390,'Volume Holds'!$U$8:$U$223,'Volume Holds'!$M$8:$M$223)</f>
        <v>0</v>
      </c>
      <c r="D2390" s="64" t="s">
        <v>837</v>
      </c>
      <c r="E2390" s="64">
        <f t="shared" si="46"/>
        <v>0</v>
      </c>
      <c r="F2390" s="159">
        <v>10131</v>
      </c>
      <c r="I2390" s="64" t="s">
        <v>774</v>
      </c>
      <c r="L2390"/>
    </row>
    <row r="2391" spans="1:12">
      <c r="A2391" s="64" t="s">
        <v>1318</v>
      </c>
      <c r="B2391" s="64">
        <f>_xlfn.XLOOKUP(D2391,'Volume Holds'!$U$8:$U$223,'Volume Holds'!$M$8:$M$223)</f>
        <v>0</v>
      </c>
      <c r="C2391" s="64">
        <f>_xlfn.XLOOKUP(I2391,'Volume Holds'!$U$8:$U$223,'Volume Holds'!$M$8:$M$223)</f>
        <v>0</v>
      </c>
      <c r="D2391" s="64" t="s">
        <v>838</v>
      </c>
      <c r="E2391" s="64">
        <f t="shared" si="46"/>
        <v>0</v>
      </c>
      <c r="F2391" s="159">
        <v>10131</v>
      </c>
      <c r="I2391" s="64" t="s">
        <v>774</v>
      </c>
      <c r="L2391"/>
    </row>
    <row r="2392" spans="1:12">
      <c r="A2392" s="64" t="s">
        <v>1318</v>
      </c>
      <c r="B2392" s="64">
        <f>_xlfn.XLOOKUP(D2392,'Volume Holds'!$U$8:$U$223,'Volume Holds'!$M$8:$M$223)</f>
        <v>0</v>
      </c>
      <c r="C2392" s="64">
        <f>_xlfn.XLOOKUP(I2392,'Volume Holds'!$U$8:$U$223,'Volume Holds'!$M$8:$M$223)</f>
        <v>0</v>
      </c>
      <c r="D2392" s="64" t="s">
        <v>839</v>
      </c>
      <c r="E2392" s="64">
        <f t="shared" si="46"/>
        <v>0</v>
      </c>
      <c r="F2392" s="159">
        <v>10131</v>
      </c>
      <c r="I2392" s="64" t="s">
        <v>774</v>
      </c>
      <c r="L2392"/>
    </row>
    <row r="2393" spans="1:12">
      <c r="A2393" s="64" t="s">
        <v>1318</v>
      </c>
      <c r="B2393" s="64">
        <f>_xlfn.XLOOKUP(D2393,'Volume Holds'!$U$8:$U$223,'Volume Holds'!$M$8:$M$223)</f>
        <v>0</v>
      </c>
      <c r="C2393" s="64">
        <f>_xlfn.XLOOKUP(I2393,'Volume Holds'!$U$8:$U$223,'Volume Holds'!$M$8:$M$223)</f>
        <v>0</v>
      </c>
      <c r="D2393" s="64" t="s">
        <v>840</v>
      </c>
      <c r="E2393" s="64">
        <f t="shared" si="46"/>
        <v>0</v>
      </c>
      <c r="F2393" s="159">
        <v>10131</v>
      </c>
      <c r="I2393" s="64" t="s">
        <v>774</v>
      </c>
      <c r="L2393"/>
    </row>
    <row r="2394" spans="1:12">
      <c r="A2394" s="64" t="s">
        <v>1318</v>
      </c>
      <c r="B2394" s="64">
        <f>_xlfn.XLOOKUP(D2394,'Volume Holds'!$U$8:$U$223,'Volume Holds'!$M$8:$M$223)</f>
        <v>0</v>
      </c>
      <c r="C2394" s="64">
        <f>_xlfn.XLOOKUP(I2394,'Volume Holds'!$U$8:$U$223,'Volume Holds'!$M$8:$M$223)</f>
        <v>0</v>
      </c>
      <c r="D2394" s="64" t="s">
        <v>841</v>
      </c>
      <c r="E2394" s="64">
        <f t="shared" si="46"/>
        <v>0</v>
      </c>
      <c r="F2394" s="159">
        <v>10131</v>
      </c>
      <c r="I2394" s="64" t="s">
        <v>774</v>
      </c>
      <c r="L2394"/>
    </row>
    <row r="2395" spans="1:12">
      <c r="A2395" s="64" t="s">
        <v>1318</v>
      </c>
      <c r="B2395" s="64">
        <f>_xlfn.XLOOKUP(D2395,'Volume Holds'!$U$8:$U$223,'Volume Holds'!$M$8:$M$223)</f>
        <v>0</v>
      </c>
      <c r="C2395" s="64">
        <f>_xlfn.XLOOKUP(I2395,'Volume Holds'!$U$8:$U$223,'Volume Holds'!$M$8:$M$223)</f>
        <v>0</v>
      </c>
      <c r="D2395" s="64" t="s">
        <v>842</v>
      </c>
      <c r="E2395" s="64">
        <f t="shared" si="46"/>
        <v>0</v>
      </c>
      <c r="F2395" s="159">
        <v>10131</v>
      </c>
      <c r="I2395" s="64" t="s">
        <v>774</v>
      </c>
      <c r="L2395"/>
    </row>
    <row r="2396" spans="1:12">
      <c r="A2396" s="64" t="s">
        <v>1318</v>
      </c>
      <c r="B2396" s="64">
        <f>_xlfn.XLOOKUP(D2396,'Volume Holds'!$U$8:$U$223,'Volume Holds'!$M$8:$M$223)</f>
        <v>0</v>
      </c>
      <c r="C2396" s="64">
        <f>_xlfn.XLOOKUP(I2396,'Volume Holds'!$U$8:$U$223,'Volume Holds'!$M$8:$M$223)</f>
        <v>0</v>
      </c>
      <c r="D2396" s="64" t="s">
        <v>878</v>
      </c>
      <c r="E2396" s="64">
        <f t="shared" si="46"/>
        <v>0</v>
      </c>
      <c r="F2396" s="159">
        <v>10091</v>
      </c>
      <c r="L2396"/>
    </row>
    <row r="2397" spans="1:12">
      <c r="A2397" s="64" t="s">
        <v>1318</v>
      </c>
      <c r="B2397" s="64">
        <f>_xlfn.XLOOKUP(D2397,'Volume Holds'!$U$8:$U$223,'Volume Holds'!$M$8:$M$223)</f>
        <v>0</v>
      </c>
      <c r="C2397" s="64">
        <f>_xlfn.XLOOKUP(I2397,'Volume Holds'!$U$8:$U$223,'Volume Holds'!$M$8:$M$223)</f>
        <v>0</v>
      </c>
      <c r="D2397" s="64" t="s">
        <v>880</v>
      </c>
      <c r="E2397" s="64">
        <f t="shared" si="46"/>
        <v>0</v>
      </c>
      <c r="F2397" s="159">
        <v>10091</v>
      </c>
      <c r="L2397"/>
    </row>
    <row r="2398" spans="1:12">
      <c r="A2398" s="64" t="s">
        <v>1318</v>
      </c>
      <c r="B2398" s="64">
        <f>_xlfn.XLOOKUP(D2398,'Volume Holds'!$U$8:$U$223,'Volume Holds'!$M$8:$M$223)</f>
        <v>0</v>
      </c>
      <c r="C2398" s="64">
        <f>_xlfn.XLOOKUP(I2398,'Volume Holds'!$U$8:$U$223,'Volume Holds'!$M$8:$M$223)</f>
        <v>0</v>
      </c>
      <c r="D2398" s="64" t="s">
        <v>882</v>
      </c>
      <c r="E2398" s="64">
        <f t="shared" si="46"/>
        <v>0</v>
      </c>
      <c r="F2398" s="159">
        <v>10091</v>
      </c>
      <c r="L2398"/>
    </row>
    <row r="2399" spans="1:12">
      <c r="A2399" s="64" t="s">
        <v>1318</v>
      </c>
      <c r="B2399" s="64">
        <f>_xlfn.XLOOKUP(D2399,'Volume Holds'!$U$8:$U$223,'Volume Holds'!$M$8:$M$223)</f>
        <v>0</v>
      </c>
      <c r="C2399" s="64">
        <f>_xlfn.XLOOKUP(I2399,'Volume Holds'!$U$8:$U$223,'Volume Holds'!$M$8:$M$223)</f>
        <v>0</v>
      </c>
      <c r="D2399" s="64" t="s">
        <v>884</v>
      </c>
      <c r="E2399" s="64">
        <f t="shared" ref="E2399:E2405" si="47">SUM(B2399:C2399)</f>
        <v>0</v>
      </c>
      <c r="F2399" s="159">
        <v>10091</v>
      </c>
      <c r="L2399"/>
    </row>
    <row r="2400" spans="1:12">
      <c r="A2400" s="64" t="s">
        <v>1318</v>
      </c>
      <c r="B2400" s="64">
        <f>_xlfn.XLOOKUP(D2400,'Volume Holds'!$U$8:$U$223,'Volume Holds'!$M$8:$M$223)</f>
        <v>0</v>
      </c>
      <c r="C2400" s="64">
        <f>_xlfn.XLOOKUP(I2400,'Volume Holds'!$U$8:$U$223,'Volume Holds'!$M$8:$M$223)</f>
        <v>0</v>
      </c>
      <c r="D2400" s="64" t="s">
        <v>886</v>
      </c>
      <c r="E2400" s="64">
        <f t="shared" si="47"/>
        <v>0</v>
      </c>
      <c r="F2400" s="159">
        <v>10091</v>
      </c>
      <c r="L2400"/>
    </row>
    <row r="2401" spans="1:12">
      <c r="A2401" s="64" t="s">
        <v>1318</v>
      </c>
      <c r="B2401" s="64">
        <f>_xlfn.XLOOKUP(D2401,'Volume Holds'!$U$8:$U$223,'Volume Holds'!$M$8:$M$223)</f>
        <v>0</v>
      </c>
      <c r="C2401" s="64">
        <f>_xlfn.XLOOKUP(I2401,'Volume Holds'!$U$8:$U$223,'Volume Holds'!$M$8:$M$223)</f>
        <v>0</v>
      </c>
      <c r="D2401" s="64" t="s">
        <v>890</v>
      </c>
      <c r="E2401" s="64">
        <f t="shared" si="47"/>
        <v>0</v>
      </c>
      <c r="F2401" s="159">
        <v>10131</v>
      </c>
      <c r="L2401"/>
    </row>
    <row r="2402" spans="1:12">
      <c r="A2402" s="64" t="s">
        <v>1318</v>
      </c>
      <c r="B2402" s="64">
        <f>_xlfn.XLOOKUP(D2402,'Volume Holds'!$U$8:$U$223,'Volume Holds'!$M$8:$M$223)</f>
        <v>0</v>
      </c>
      <c r="C2402" s="64">
        <f>_xlfn.XLOOKUP(I2402,'Volume Holds'!$U$8:$U$223,'Volume Holds'!$M$8:$M$223)</f>
        <v>0</v>
      </c>
      <c r="D2402" s="64" t="s">
        <v>892</v>
      </c>
      <c r="E2402" s="64">
        <f t="shared" si="47"/>
        <v>0</v>
      </c>
      <c r="F2402" s="159">
        <v>10131</v>
      </c>
      <c r="L2402"/>
    </row>
    <row r="2403" spans="1:12">
      <c r="A2403" s="64" t="s">
        <v>1318</v>
      </c>
      <c r="B2403" s="64">
        <f>_xlfn.XLOOKUP(D2403,'Volume Holds'!$U$8:$U$223,'Volume Holds'!$M$8:$M$223)</f>
        <v>0</v>
      </c>
      <c r="C2403" s="64">
        <f>_xlfn.XLOOKUP(I2403,'Volume Holds'!$U$8:$U$223,'Volume Holds'!$M$8:$M$223)</f>
        <v>0</v>
      </c>
      <c r="D2403" s="64" t="s">
        <v>894</v>
      </c>
      <c r="E2403" s="64">
        <f t="shared" si="47"/>
        <v>0</v>
      </c>
      <c r="F2403" s="159">
        <v>10131</v>
      </c>
      <c r="L2403"/>
    </row>
    <row r="2404" spans="1:12">
      <c r="A2404" s="64" t="s">
        <v>1318</v>
      </c>
      <c r="B2404" s="64">
        <f>_xlfn.XLOOKUP(D2404,'Volume Holds'!$U$8:$U$223,'Volume Holds'!$M$8:$M$223)</f>
        <v>0</v>
      </c>
      <c r="C2404" s="64">
        <f>_xlfn.XLOOKUP(I2404,'Volume Holds'!$U$8:$U$223,'Volume Holds'!$M$8:$M$223)</f>
        <v>0</v>
      </c>
      <c r="D2404" s="64" t="s">
        <v>896</v>
      </c>
      <c r="E2404" s="64">
        <f t="shared" si="47"/>
        <v>0</v>
      </c>
      <c r="F2404" s="159">
        <v>10131</v>
      </c>
      <c r="L2404"/>
    </row>
    <row r="2405" spans="1:12">
      <c r="A2405" s="64" t="s">
        <v>1318</v>
      </c>
      <c r="B2405" s="64">
        <f>_xlfn.XLOOKUP(D2405,'Volume Holds'!$U$8:$U$223,'Volume Holds'!$M$8:$M$223)</f>
        <v>0</v>
      </c>
      <c r="C2405" s="64">
        <f>_xlfn.XLOOKUP(I2405,'Volume Holds'!$U$8:$U$223,'Volume Holds'!$M$8:$M$223)</f>
        <v>0</v>
      </c>
      <c r="D2405" s="64" t="s">
        <v>898</v>
      </c>
      <c r="E2405" s="64">
        <f t="shared" si="47"/>
        <v>0</v>
      </c>
      <c r="F2405" s="159">
        <v>10131</v>
      </c>
      <c r="L2405"/>
    </row>
    <row r="2406" spans="1:12">
      <c r="A2406" s="161" t="s">
        <v>1318</v>
      </c>
      <c r="B2406" s="161">
        <f>_xlfn.XLOOKUP(D2406,'Volume Holds'!$U$8:$U$223,'Volume Holds'!$N$8:$N$223)</f>
        <v>0</v>
      </c>
      <c r="C2406" s="161">
        <f>_xlfn.XLOOKUP(I2406,'Volume Holds'!$U$8:$U$223,'Volume Holds'!$N$8:$N$223)</f>
        <v>0</v>
      </c>
      <c r="D2406" s="161" t="s">
        <v>585</v>
      </c>
      <c r="E2406" s="161">
        <f t="shared" ref="E2406:E2445" si="48">SUM(B2406:C2406)</f>
        <v>0</v>
      </c>
      <c r="F2406" s="162">
        <v>10094</v>
      </c>
      <c r="G2406" s="163"/>
      <c r="I2406" s="161" t="s">
        <v>557</v>
      </c>
      <c r="J2406" s="161" t="s">
        <v>1316</v>
      </c>
      <c r="L2406"/>
    </row>
    <row r="2407" spans="1:12">
      <c r="A2407" s="64" t="s">
        <v>1318</v>
      </c>
      <c r="B2407" s="64">
        <f>_xlfn.XLOOKUP(D2407,'Volume Holds'!$U$8:$U$223,'Volume Holds'!$N$8:$N$223)</f>
        <v>0</v>
      </c>
      <c r="C2407" s="64">
        <f>_xlfn.XLOOKUP(I2407,'Volume Holds'!$U$8:$U$223,'Volume Holds'!$N$8:$N$223)</f>
        <v>0</v>
      </c>
      <c r="D2407" s="64" t="s">
        <v>587</v>
      </c>
      <c r="E2407" s="64">
        <f t="shared" si="48"/>
        <v>0</v>
      </c>
      <c r="F2407" s="159">
        <v>10094</v>
      </c>
      <c r="I2407" s="64" t="s">
        <v>557</v>
      </c>
      <c r="L2407"/>
    </row>
    <row r="2408" spans="1:12">
      <c r="A2408" s="64" t="s">
        <v>1318</v>
      </c>
      <c r="B2408" s="64">
        <f>_xlfn.XLOOKUP(D2408,'Volume Holds'!$U$8:$U$223,'Volume Holds'!$N$8:$N$223)</f>
        <v>0</v>
      </c>
      <c r="C2408" s="64">
        <f>_xlfn.XLOOKUP(I2408,'Volume Holds'!$U$8:$U$223,'Volume Holds'!$N$8:$N$223)</f>
        <v>0</v>
      </c>
      <c r="D2408" s="64" t="s">
        <v>589</v>
      </c>
      <c r="E2408" s="64">
        <f t="shared" si="48"/>
        <v>0</v>
      </c>
      <c r="F2408" s="159">
        <v>10094</v>
      </c>
      <c r="I2408" s="64" t="s">
        <v>559</v>
      </c>
      <c r="L2408"/>
    </row>
    <row r="2409" spans="1:12">
      <c r="A2409" s="64" t="s">
        <v>1318</v>
      </c>
      <c r="B2409" s="64">
        <f>_xlfn.XLOOKUP(D2409,'Volume Holds'!$U$8:$U$223,'Volume Holds'!$N$8:$N$223)</f>
        <v>0</v>
      </c>
      <c r="C2409" s="64">
        <f>_xlfn.XLOOKUP(I2409,'Volume Holds'!$U$8:$U$223,'Volume Holds'!$N$8:$N$223)</f>
        <v>0</v>
      </c>
      <c r="D2409" s="64" t="s">
        <v>591</v>
      </c>
      <c r="E2409" s="64">
        <f t="shared" si="48"/>
        <v>0</v>
      </c>
      <c r="F2409" s="159">
        <v>10094</v>
      </c>
      <c r="I2409" s="64" t="s">
        <v>559</v>
      </c>
      <c r="L2409"/>
    </row>
    <row r="2410" spans="1:12">
      <c r="A2410" s="64" t="s">
        <v>1318</v>
      </c>
      <c r="B2410" s="64">
        <f>_xlfn.XLOOKUP(D2410,'Volume Holds'!$U$8:$U$223,'Volume Holds'!$N$8:$N$223)</f>
        <v>0</v>
      </c>
      <c r="C2410" s="64">
        <f>_xlfn.XLOOKUP(I2410,'Volume Holds'!$U$8:$U$223,'Volume Holds'!$N$8:$N$223)</f>
        <v>0</v>
      </c>
      <c r="D2410" s="64" t="s">
        <v>593</v>
      </c>
      <c r="E2410" s="64">
        <f t="shared" si="48"/>
        <v>0</v>
      </c>
      <c r="F2410" s="159">
        <v>10094</v>
      </c>
      <c r="I2410" s="64" t="s">
        <v>559</v>
      </c>
      <c r="L2410"/>
    </row>
    <row r="2411" spans="1:12">
      <c r="A2411" s="64" t="s">
        <v>1318</v>
      </c>
      <c r="B2411" s="64">
        <f>_xlfn.XLOOKUP(D2411,'Volume Holds'!$U$8:$U$223,'Volume Holds'!$N$8:$N$223)</f>
        <v>0</v>
      </c>
      <c r="C2411" s="64">
        <f>_xlfn.XLOOKUP(I2411,'Volume Holds'!$U$8:$U$223,'Volume Holds'!$N$8:$N$223)</f>
        <v>0</v>
      </c>
      <c r="D2411" s="64" t="s">
        <v>595</v>
      </c>
      <c r="E2411" s="64">
        <f t="shared" si="48"/>
        <v>0</v>
      </c>
      <c r="F2411" s="159">
        <v>10094</v>
      </c>
      <c r="I2411" s="64" t="s">
        <v>559</v>
      </c>
      <c r="L2411"/>
    </row>
    <row r="2412" spans="1:12">
      <c r="A2412" s="64" t="s">
        <v>1318</v>
      </c>
      <c r="B2412" s="64">
        <f>_xlfn.XLOOKUP(D2412,'Volume Holds'!$U$8:$U$223,'Volume Holds'!$N$8:$N$223)</f>
        <v>0</v>
      </c>
      <c r="C2412" s="64">
        <f>_xlfn.XLOOKUP(I2412,'Volume Holds'!$U$8:$U$223,'Volume Holds'!$N$8:$N$223)</f>
        <v>0</v>
      </c>
      <c r="D2412" s="64" t="s">
        <v>597</v>
      </c>
      <c r="E2412" s="64">
        <f t="shared" si="48"/>
        <v>0</v>
      </c>
      <c r="F2412" s="159">
        <v>10094</v>
      </c>
      <c r="I2412" s="64" t="s">
        <v>561</v>
      </c>
      <c r="L2412"/>
    </row>
    <row r="2413" spans="1:12">
      <c r="A2413" s="64" t="s">
        <v>1318</v>
      </c>
      <c r="B2413" s="64">
        <f>_xlfn.XLOOKUP(D2413,'Volume Holds'!$U$8:$U$223,'Volume Holds'!$N$8:$N$223)</f>
        <v>0</v>
      </c>
      <c r="C2413" s="64">
        <f>_xlfn.XLOOKUP(I2413,'Volume Holds'!$U$8:$U$223,'Volume Holds'!$N$8:$N$223)</f>
        <v>0</v>
      </c>
      <c r="D2413" s="64" t="s">
        <v>599</v>
      </c>
      <c r="E2413" s="64">
        <f t="shared" si="48"/>
        <v>0</v>
      </c>
      <c r="F2413" s="159">
        <v>10094</v>
      </c>
      <c r="I2413" s="64" t="s">
        <v>561</v>
      </c>
      <c r="L2413"/>
    </row>
    <row r="2414" spans="1:12">
      <c r="A2414" s="64" t="s">
        <v>1318</v>
      </c>
      <c r="B2414" s="64">
        <f>_xlfn.XLOOKUP(D2414,'Volume Holds'!$U$8:$U$223,'Volume Holds'!$N$8:$N$223)</f>
        <v>0</v>
      </c>
      <c r="C2414" s="64">
        <f>_xlfn.XLOOKUP(I2414,'Volume Holds'!$U$8:$U$223,'Volume Holds'!$N$8:$N$223)</f>
        <v>0</v>
      </c>
      <c r="D2414" s="64" t="s">
        <v>601</v>
      </c>
      <c r="E2414" s="64">
        <f t="shared" si="48"/>
        <v>0</v>
      </c>
      <c r="F2414" s="159">
        <v>10094</v>
      </c>
      <c r="I2414" s="64" t="s">
        <v>561</v>
      </c>
      <c r="L2414"/>
    </row>
    <row r="2415" spans="1:12">
      <c r="A2415" s="64" t="s">
        <v>1318</v>
      </c>
      <c r="B2415" s="64">
        <f>_xlfn.XLOOKUP(D2415,'Volume Holds'!$U$8:$U$223,'Volume Holds'!$N$8:$N$223)</f>
        <v>0</v>
      </c>
      <c r="C2415" s="64">
        <f>_xlfn.XLOOKUP(I2415,'Volume Holds'!$U$8:$U$223,'Volume Holds'!$N$8:$N$223)</f>
        <v>0</v>
      </c>
      <c r="D2415" s="64" t="s">
        <v>603</v>
      </c>
      <c r="E2415" s="64">
        <f t="shared" si="48"/>
        <v>0</v>
      </c>
      <c r="F2415" s="159">
        <v>10094</v>
      </c>
      <c r="I2415" s="64" t="s">
        <v>561</v>
      </c>
      <c r="L2415"/>
    </row>
    <row r="2416" spans="1:12">
      <c r="A2416" s="64" t="s">
        <v>1318</v>
      </c>
      <c r="B2416" s="64">
        <f>_xlfn.XLOOKUP(D2416,'Volume Holds'!$U$8:$U$223,'Volume Holds'!$N$8:$N$223)</f>
        <v>0</v>
      </c>
      <c r="C2416" s="64">
        <f>_xlfn.XLOOKUP(I2416,'Volume Holds'!$U$8:$U$223,'Volume Holds'!$N$8:$N$223)</f>
        <v>0</v>
      </c>
      <c r="D2416" s="64" t="s">
        <v>605</v>
      </c>
      <c r="E2416" s="64">
        <f t="shared" si="48"/>
        <v>0</v>
      </c>
      <c r="F2416" s="159">
        <v>10094</v>
      </c>
      <c r="I2416" s="64" t="s">
        <v>561</v>
      </c>
      <c r="L2416"/>
    </row>
    <row r="2417" spans="1:12">
      <c r="A2417" s="64" t="s">
        <v>1318</v>
      </c>
      <c r="B2417" s="64">
        <f>_xlfn.XLOOKUP(D2417,'Volume Holds'!$U$8:$U$223,'Volume Holds'!$N$8:$N$223)</f>
        <v>0</v>
      </c>
      <c r="C2417" s="64">
        <f>_xlfn.XLOOKUP(I2417,'Volume Holds'!$U$8:$U$223,'Volume Holds'!$N$8:$N$223)</f>
        <v>0</v>
      </c>
      <c r="D2417" s="64" t="s">
        <v>607</v>
      </c>
      <c r="E2417" s="64">
        <f t="shared" si="48"/>
        <v>0</v>
      </c>
      <c r="F2417" s="159">
        <v>10094</v>
      </c>
      <c r="I2417" s="64" t="s">
        <v>561</v>
      </c>
      <c r="L2417"/>
    </row>
    <row r="2418" spans="1:12">
      <c r="A2418" s="64" t="s">
        <v>1318</v>
      </c>
      <c r="B2418" s="64">
        <f>_xlfn.XLOOKUP(D2418,'Volume Holds'!$U$8:$U$223,'Volume Holds'!$N$8:$N$223)</f>
        <v>0</v>
      </c>
      <c r="C2418" s="64">
        <f>_xlfn.XLOOKUP(I2418,'Volume Holds'!$U$8:$U$223,'Volume Holds'!$N$8:$N$223)</f>
        <v>0</v>
      </c>
      <c r="D2418" s="64" t="s">
        <v>609</v>
      </c>
      <c r="E2418" s="64">
        <f t="shared" si="48"/>
        <v>0</v>
      </c>
      <c r="F2418" s="159">
        <v>10094</v>
      </c>
      <c r="I2418" s="64" t="s">
        <v>561</v>
      </c>
      <c r="L2418"/>
    </row>
    <row r="2419" spans="1:12">
      <c r="A2419" s="64" t="s">
        <v>1318</v>
      </c>
      <c r="B2419" s="64">
        <f>_xlfn.XLOOKUP(D2419,'Volume Holds'!$U$8:$U$223,'Volume Holds'!$N$8:$N$223)</f>
        <v>0</v>
      </c>
      <c r="C2419" s="64">
        <f>_xlfn.XLOOKUP(I2419,'Volume Holds'!$U$8:$U$223,'Volume Holds'!$N$8:$N$223)</f>
        <v>0</v>
      </c>
      <c r="D2419" s="64" t="s">
        <v>611</v>
      </c>
      <c r="E2419" s="64">
        <f t="shared" si="48"/>
        <v>0</v>
      </c>
      <c r="F2419" s="159">
        <v>10094</v>
      </c>
      <c r="I2419" s="64" t="s">
        <v>561</v>
      </c>
      <c r="L2419"/>
    </row>
    <row r="2420" spans="1:12">
      <c r="A2420" s="64" t="s">
        <v>1318</v>
      </c>
      <c r="B2420" s="64">
        <f>_xlfn.XLOOKUP(D2420,'Volume Holds'!$U$8:$U$223,'Volume Holds'!$N$8:$N$223)</f>
        <v>0</v>
      </c>
      <c r="C2420" s="64">
        <f>_xlfn.XLOOKUP(I2420,'Volume Holds'!$U$8:$U$223,'Volume Holds'!$N$8:$N$223)</f>
        <v>0</v>
      </c>
      <c r="D2420" s="64" t="s">
        <v>613</v>
      </c>
      <c r="E2420" s="64">
        <f t="shared" si="48"/>
        <v>0</v>
      </c>
      <c r="F2420" s="159">
        <v>10094</v>
      </c>
      <c r="I2420" s="64" t="s">
        <v>563</v>
      </c>
      <c r="L2420"/>
    </row>
    <row r="2421" spans="1:12">
      <c r="A2421" s="64" t="s">
        <v>1318</v>
      </c>
      <c r="B2421" s="64">
        <f>_xlfn.XLOOKUP(D2421,'Volume Holds'!$U$8:$U$223,'Volume Holds'!$N$8:$N$223)</f>
        <v>0</v>
      </c>
      <c r="C2421" s="64">
        <f>_xlfn.XLOOKUP(I2421,'Volume Holds'!$U$8:$U$223,'Volume Holds'!$N$8:$N$223)</f>
        <v>0</v>
      </c>
      <c r="D2421" s="64" t="s">
        <v>615</v>
      </c>
      <c r="E2421" s="64">
        <f t="shared" si="48"/>
        <v>0</v>
      </c>
      <c r="F2421" s="159">
        <v>10094</v>
      </c>
      <c r="I2421" s="64" t="s">
        <v>563</v>
      </c>
      <c r="L2421"/>
    </row>
    <row r="2422" spans="1:12">
      <c r="A2422" s="64" t="s">
        <v>1318</v>
      </c>
      <c r="B2422" s="64">
        <f>_xlfn.XLOOKUP(D2422,'Volume Holds'!$U$8:$U$223,'Volume Holds'!$N$8:$N$223)</f>
        <v>0</v>
      </c>
      <c r="C2422" s="64">
        <f>_xlfn.XLOOKUP(I2422,'Volume Holds'!$U$8:$U$223,'Volume Holds'!$N$8:$N$223)</f>
        <v>0</v>
      </c>
      <c r="D2422" s="64" t="s">
        <v>617</v>
      </c>
      <c r="E2422" s="64">
        <f t="shared" si="48"/>
        <v>0</v>
      </c>
      <c r="F2422" s="159">
        <v>10094</v>
      </c>
      <c r="I2422" s="64" t="s">
        <v>563</v>
      </c>
      <c r="L2422"/>
    </row>
    <row r="2423" spans="1:12">
      <c r="A2423" s="64" t="s">
        <v>1318</v>
      </c>
      <c r="B2423" s="64">
        <f>_xlfn.XLOOKUP(D2423,'Volume Holds'!$U$8:$U$223,'Volume Holds'!$N$8:$N$223)</f>
        <v>0</v>
      </c>
      <c r="C2423" s="64">
        <f>_xlfn.XLOOKUP(I2423,'Volume Holds'!$U$8:$U$223,'Volume Holds'!$N$8:$N$223)</f>
        <v>0</v>
      </c>
      <c r="D2423" s="64" t="s">
        <v>619</v>
      </c>
      <c r="E2423" s="64">
        <f t="shared" si="48"/>
        <v>0</v>
      </c>
      <c r="F2423" s="159">
        <v>10094</v>
      </c>
      <c r="I2423" s="64" t="s">
        <v>563</v>
      </c>
      <c r="L2423"/>
    </row>
    <row r="2424" spans="1:12">
      <c r="A2424" s="64" t="s">
        <v>1318</v>
      </c>
      <c r="B2424" s="64">
        <f>_xlfn.XLOOKUP(D2424,'Volume Holds'!$U$8:$U$223,'Volume Holds'!$N$8:$N$223)</f>
        <v>0</v>
      </c>
      <c r="C2424" s="64">
        <f>_xlfn.XLOOKUP(I2424,'Volume Holds'!$U$8:$U$223,'Volume Holds'!$N$8:$N$223)</f>
        <v>0</v>
      </c>
      <c r="D2424" s="64" t="s">
        <v>621</v>
      </c>
      <c r="E2424" s="64">
        <f t="shared" si="48"/>
        <v>0</v>
      </c>
      <c r="F2424" s="159">
        <v>10094</v>
      </c>
      <c r="I2424" s="64" t="s">
        <v>563</v>
      </c>
      <c r="L2424"/>
    </row>
    <row r="2425" spans="1:12">
      <c r="A2425" s="64" t="s">
        <v>1318</v>
      </c>
      <c r="B2425" s="64">
        <f>_xlfn.XLOOKUP(D2425,'Volume Holds'!$U$8:$U$223,'Volume Holds'!$N$8:$N$223)</f>
        <v>0</v>
      </c>
      <c r="C2425" s="64">
        <f>_xlfn.XLOOKUP(I2425,'Volume Holds'!$U$8:$U$223,'Volume Holds'!$N$8:$N$223)</f>
        <v>0</v>
      </c>
      <c r="D2425" s="64" t="s">
        <v>623</v>
      </c>
      <c r="E2425" s="64">
        <f t="shared" si="48"/>
        <v>0</v>
      </c>
      <c r="F2425" s="159">
        <v>10094</v>
      </c>
      <c r="I2425" s="64" t="s">
        <v>563</v>
      </c>
      <c r="L2425"/>
    </row>
    <row r="2426" spans="1:12">
      <c r="A2426" s="64" t="s">
        <v>1318</v>
      </c>
      <c r="B2426" s="64">
        <f>_xlfn.XLOOKUP(D2426,'Volume Holds'!$U$8:$U$223,'Volume Holds'!$N$8:$N$223)</f>
        <v>0</v>
      </c>
      <c r="C2426" s="64">
        <f>_xlfn.XLOOKUP(I2426,'Volume Holds'!$U$8:$U$223,'Volume Holds'!$N$8:$N$223)</f>
        <v>0</v>
      </c>
      <c r="D2426" s="64" t="s">
        <v>625</v>
      </c>
      <c r="E2426" s="64">
        <f t="shared" si="48"/>
        <v>0</v>
      </c>
      <c r="F2426" s="159">
        <v>10094</v>
      </c>
      <c r="I2426" s="64" t="s">
        <v>563</v>
      </c>
      <c r="L2426"/>
    </row>
    <row r="2427" spans="1:12">
      <c r="A2427" s="64" t="s">
        <v>1318</v>
      </c>
      <c r="B2427" s="64">
        <f>_xlfn.XLOOKUP(D2427,'Volume Holds'!$U$8:$U$223,'Volume Holds'!$N$8:$N$223)</f>
        <v>0</v>
      </c>
      <c r="C2427" s="64">
        <f>_xlfn.XLOOKUP(I2427,'Volume Holds'!$U$8:$U$223,'Volume Holds'!$N$8:$N$223)</f>
        <v>0</v>
      </c>
      <c r="D2427" s="64" t="s">
        <v>627</v>
      </c>
      <c r="E2427" s="64">
        <f t="shared" si="48"/>
        <v>0</v>
      </c>
      <c r="F2427" s="159">
        <v>10094</v>
      </c>
      <c r="I2427" s="64" t="s">
        <v>563</v>
      </c>
      <c r="L2427"/>
    </row>
    <row r="2428" spans="1:12">
      <c r="A2428" s="64" t="s">
        <v>1318</v>
      </c>
      <c r="B2428" s="64">
        <f>_xlfn.XLOOKUP(D2428,'Volume Holds'!$U$8:$U$223,'Volume Holds'!$N$8:$N$223)</f>
        <v>0</v>
      </c>
      <c r="C2428" s="64">
        <f>_xlfn.XLOOKUP(I2428,'Volume Holds'!$U$8:$U$223,'Volume Holds'!$N$8:$N$223)</f>
        <v>0</v>
      </c>
      <c r="D2428" s="64" t="s">
        <v>629</v>
      </c>
      <c r="E2428" s="64">
        <f t="shared" si="48"/>
        <v>0</v>
      </c>
      <c r="F2428" s="159">
        <v>10094</v>
      </c>
      <c r="L2428"/>
    </row>
    <row r="2429" spans="1:12">
      <c r="A2429" s="64" t="s">
        <v>1318</v>
      </c>
      <c r="B2429" s="64">
        <f>_xlfn.XLOOKUP(D2429,'Volume Holds'!$U$8:$U$223,'Volume Holds'!$N$8:$N$223)</f>
        <v>0</v>
      </c>
      <c r="C2429" s="64">
        <f>_xlfn.XLOOKUP(I2429,'Volume Holds'!$U$8:$U$223,'Volume Holds'!$N$8:$N$223)</f>
        <v>0</v>
      </c>
      <c r="D2429" s="64" t="s">
        <v>631</v>
      </c>
      <c r="E2429" s="64">
        <f t="shared" si="48"/>
        <v>0</v>
      </c>
      <c r="F2429" s="159">
        <v>10094</v>
      </c>
      <c r="I2429" s="64" t="s">
        <v>565</v>
      </c>
      <c r="L2429"/>
    </row>
    <row r="2430" spans="1:12">
      <c r="A2430" s="64" t="s">
        <v>1318</v>
      </c>
      <c r="B2430" s="64">
        <f>_xlfn.XLOOKUP(D2430,'Volume Holds'!$U$8:$U$223,'Volume Holds'!$N$8:$N$223)</f>
        <v>0</v>
      </c>
      <c r="C2430" s="64">
        <f>_xlfn.XLOOKUP(I2430,'Volume Holds'!$U$8:$U$223,'Volume Holds'!$N$8:$N$223)</f>
        <v>0</v>
      </c>
      <c r="D2430" s="64" t="s">
        <v>633</v>
      </c>
      <c r="E2430" s="64">
        <f t="shared" si="48"/>
        <v>0</v>
      </c>
      <c r="F2430" s="159">
        <v>10094</v>
      </c>
      <c r="I2430" s="64" t="s">
        <v>565</v>
      </c>
      <c r="L2430"/>
    </row>
    <row r="2431" spans="1:12">
      <c r="A2431" s="64" t="s">
        <v>1318</v>
      </c>
      <c r="B2431" s="64">
        <f>_xlfn.XLOOKUP(D2431,'Volume Holds'!$U$8:$U$223,'Volume Holds'!$N$8:$N$223)</f>
        <v>0</v>
      </c>
      <c r="C2431" s="64">
        <f>_xlfn.XLOOKUP(I2431,'Volume Holds'!$U$8:$U$223,'Volume Holds'!$N$8:$N$223)</f>
        <v>0</v>
      </c>
      <c r="D2431" s="64" t="s">
        <v>635</v>
      </c>
      <c r="E2431" s="64">
        <f t="shared" si="48"/>
        <v>0</v>
      </c>
      <c r="F2431" s="159">
        <v>10094</v>
      </c>
      <c r="I2431" s="64" t="s">
        <v>565</v>
      </c>
      <c r="L2431"/>
    </row>
    <row r="2432" spans="1:12">
      <c r="A2432" s="64" t="s">
        <v>1318</v>
      </c>
      <c r="B2432" s="64">
        <f>_xlfn.XLOOKUP(D2432,'Volume Holds'!$U$8:$U$223,'Volume Holds'!$N$8:$N$223)</f>
        <v>0</v>
      </c>
      <c r="C2432" s="64">
        <f>_xlfn.XLOOKUP(I2432,'Volume Holds'!$U$8:$U$223,'Volume Holds'!$N$8:$N$223)</f>
        <v>0</v>
      </c>
      <c r="D2432" s="64" t="s">
        <v>637</v>
      </c>
      <c r="E2432" s="64">
        <f t="shared" si="48"/>
        <v>0</v>
      </c>
      <c r="F2432" s="159">
        <v>10094</v>
      </c>
      <c r="I2432" s="64" t="s">
        <v>565</v>
      </c>
      <c r="L2432"/>
    </row>
    <row r="2433" spans="1:12">
      <c r="A2433" s="64" t="s">
        <v>1318</v>
      </c>
      <c r="B2433" s="64">
        <f>_xlfn.XLOOKUP(D2433,'Volume Holds'!$U$8:$U$223,'Volume Holds'!$N$8:$N$223)</f>
        <v>0</v>
      </c>
      <c r="C2433" s="64">
        <f>_xlfn.XLOOKUP(I2433,'Volume Holds'!$U$8:$U$223,'Volume Holds'!$N$8:$N$223)</f>
        <v>0</v>
      </c>
      <c r="D2433" s="64" t="s">
        <v>639</v>
      </c>
      <c r="E2433" s="64">
        <f t="shared" si="48"/>
        <v>0</v>
      </c>
      <c r="F2433" s="159">
        <v>10094</v>
      </c>
      <c r="I2433" s="64" t="s">
        <v>565</v>
      </c>
      <c r="L2433"/>
    </row>
    <row r="2434" spans="1:12">
      <c r="A2434" s="64" t="s">
        <v>1318</v>
      </c>
      <c r="B2434" s="64">
        <f>_xlfn.XLOOKUP(D2434,'Volume Holds'!$U$8:$U$223,'Volume Holds'!$N$8:$N$223)</f>
        <v>0</v>
      </c>
      <c r="C2434" s="64">
        <f>_xlfn.XLOOKUP(I2434,'Volume Holds'!$U$8:$U$223,'Volume Holds'!$N$8:$N$223)</f>
        <v>0</v>
      </c>
      <c r="D2434" s="64" t="s">
        <v>641</v>
      </c>
      <c r="E2434" s="64">
        <f t="shared" si="48"/>
        <v>0</v>
      </c>
      <c r="F2434" s="159">
        <v>10094</v>
      </c>
      <c r="I2434" s="64" t="s">
        <v>565</v>
      </c>
      <c r="L2434"/>
    </row>
    <row r="2435" spans="1:12">
      <c r="A2435" s="64" t="s">
        <v>1318</v>
      </c>
      <c r="B2435" s="64">
        <f>_xlfn.XLOOKUP(D2435,'Volume Holds'!$U$8:$U$223,'Volume Holds'!$N$8:$N$223)</f>
        <v>0</v>
      </c>
      <c r="C2435" s="64">
        <f>_xlfn.XLOOKUP(I2435,'Volume Holds'!$U$8:$U$223,'Volume Holds'!$N$8:$N$223)</f>
        <v>0</v>
      </c>
      <c r="D2435" s="64" t="s">
        <v>643</v>
      </c>
      <c r="E2435" s="64">
        <f t="shared" si="48"/>
        <v>0</v>
      </c>
      <c r="F2435" s="159">
        <v>10094</v>
      </c>
      <c r="I2435" s="64" t="s">
        <v>567</v>
      </c>
      <c r="L2435"/>
    </row>
    <row r="2436" spans="1:12">
      <c r="A2436" s="64" t="s">
        <v>1318</v>
      </c>
      <c r="B2436" s="64">
        <f>_xlfn.XLOOKUP(D2436,'Volume Holds'!$U$8:$U$223,'Volume Holds'!$N$8:$N$223)</f>
        <v>0</v>
      </c>
      <c r="C2436" s="64">
        <f>_xlfn.XLOOKUP(I2436,'Volume Holds'!$U$8:$U$223,'Volume Holds'!$N$8:$N$223)</f>
        <v>0</v>
      </c>
      <c r="D2436" s="64" t="s">
        <v>645</v>
      </c>
      <c r="E2436" s="64">
        <f t="shared" si="48"/>
        <v>0</v>
      </c>
      <c r="F2436" s="159">
        <v>10094</v>
      </c>
      <c r="I2436" s="64" t="s">
        <v>567</v>
      </c>
      <c r="L2436"/>
    </row>
    <row r="2437" spans="1:12">
      <c r="A2437" s="64" t="s">
        <v>1318</v>
      </c>
      <c r="B2437" s="64">
        <f>_xlfn.XLOOKUP(D2437,'Volume Holds'!$U$8:$U$223,'Volume Holds'!$N$8:$N$223)</f>
        <v>0</v>
      </c>
      <c r="C2437" s="64">
        <f>_xlfn.XLOOKUP(I2437,'Volume Holds'!$U$8:$U$223,'Volume Holds'!$N$8:$N$223)</f>
        <v>0</v>
      </c>
      <c r="D2437" s="64" t="s">
        <v>647</v>
      </c>
      <c r="E2437" s="64">
        <f t="shared" si="48"/>
        <v>0</v>
      </c>
      <c r="F2437" s="159">
        <v>10094</v>
      </c>
      <c r="I2437" s="64" t="s">
        <v>567</v>
      </c>
      <c r="L2437"/>
    </row>
    <row r="2438" spans="1:12">
      <c r="A2438" s="64" t="s">
        <v>1318</v>
      </c>
      <c r="B2438" s="64">
        <f>_xlfn.XLOOKUP(D2438,'Volume Holds'!$U$8:$U$223,'Volume Holds'!$N$8:$N$223)</f>
        <v>0</v>
      </c>
      <c r="C2438" s="64">
        <f>_xlfn.XLOOKUP(I2438,'Volume Holds'!$U$8:$U$223,'Volume Holds'!$N$8:$N$223)</f>
        <v>0</v>
      </c>
      <c r="D2438" s="64" t="s">
        <v>649</v>
      </c>
      <c r="E2438" s="64">
        <f t="shared" si="48"/>
        <v>0</v>
      </c>
      <c r="F2438" s="159">
        <v>10094</v>
      </c>
      <c r="I2438" s="64" t="s">
        <v>567</v>
      </c>
      <c r="L2438"/>
    </row>
    <row r="2439" spans="1:12">
      <c r="A2439" s="64" t="s">
        <v>1318</v>
      </c>
      <c r="B2439" s="64">
        <f>_xlfn.XLOOKUP(D2439,'Volume Holds'!$U$8:$U$223,'Volume Holds'!$N$8:$N$223)</f>
        <v>0</v>
      </c>
      <c r="C2439" s="64">
        <f>_xlfn.XLOOKUP(I2439,'Volume Holds'!$U$8:$U$223,'Volume Holds'!$N$8:$N$223)</f>
        <v>0</v>
      </c>
      <c r="D2439" s="64" t="s">
        <v>651</v>
      </c>
      <c r="E2439" s="64">
        <f t="shared" si="48"/>
        <v>0</v>
      </c>
      <c r="F2439" s="159">
        <v>10094</v>
      </c>
      <c r="I2439" s="64" t="s">
        <v>567</v>
      </c>
      <c r="L2439"/>
    </row>
    <row r="2440" spans="1:12">
      <c r="A2440" s="64" t="s">
        <v>1318</v>
      </c>
      <c r="B2440" s="64">
        <f>_xlfn.XLOOKUP(D2440,'Volume Holds'!$U$8:$U$223,'Volume Holds'!$N$8:$N$223)</f>
        <v>0</v>
      </c>
      <c r="C2440" s="64">
        <f>_xlfn.XLOOKUP(I2440,'Volume Holds'!$U$8:$U$223,'Volume Holds'!$N$8:$N$223)</f>
        <v>0</v>
      </c>
      <c r="D2440" s="64" t="s">
        <v>653</v>
      </c>
      <c r="E2440" s="64">
        <f t="shared" si="48"/>
        <v>0</v>
      </c>
      <c r="F2440" s="159">
        <v>10094</v>
      </c>
      <c r="I2440" s="64" t="s">
        <v>567</v>
      </c>
      <c r="L2440"/>
    </row>
    <row r="2441" spans="1:12">
      <c r="A2441" s="64" t="s">
        <v>1318</v>
      </c>
      <c r="B2441" s="64">
        <f>_xlfn.XLOOKUP(D2441,'Volume Holds'!$U$8:$U$223,'Volume Holds'!$N$8:$N$223)</f>
        <v>0</v>
      </c>
      <c r="C2441" s="64">
        <f>_xlfn.XLOOKUP(I2441,'Volume Holds'!$U$8:$U$223,'Volume Holds'!$N$8:$N$223)</f>
        <v>0</v>
      </c>
      <c r="D2441" s="64" t="s">
        <v>655</v>
      </c>
      <c r="E2441" s="64">
        <f t="shared" si="48"/>
        <v>0</v>
      </c>
      <c r="F2441" s="159">
        <v>10094</v>
      </c>
      <c r="I2441" s="64" t="s">
        <v>569</v>
      </c>
      <c r="L2441"/>
    </row>
    <row r="2442" spans="1:12">
      <c r="A2442" s="64" t="s">
        <v>1318</v>
      </c>
      <c r="B2442" s="64">
        <f>_xlfn.XLOOKUP(D2442,'Volume Holds'!$U$8:$U$223,'Volume Holds'!$N$8:$N$223)</f>
        <v>0</v>
      </c>
      <c r="C2442" s="64">
        <f>_xlfn.XLOOKUP(I2442,'Volume Holds'!$U$8:$U$223,'Volume Holds'!$N$8:$N$223)</f>
        <v>0</v>
      </c>
      <c r="D2442" s="64" t="s">
        <v>657</v>
      </c>
      <c r="E2442" s="64">
        <f t="shared" si="48"/>
        <v>0</v>
      </c>
      <c r="F2442" s="159">
        <v>10094</v>
      </c>
      <c r="I2442" s="64" t="s">
        <v>569</v>
      </c>
      <c r="L2442"/>
    </row>
    <row r="2443" spans="1:12">
      <c r="A2443" s="64" t="s">
        <v>1318</v>
      </c>
      <c r="B2443" s="64">
        <f>_xlfn.XLOOKUP(D2443,'Volume Holds'!$U$8:$U$223,'Volume Holds'!$N$8:$N$223)</f>
        <v>0</v>
      </c>
      <c r="C2443" s="64">
        <f>_xlfn.XLOOKUP(I2443,'Volume Holds'!$U$8:$U$223,'Volume Holds'!$N$8:$N$223)</f>
        <v>0</v>
      </c>
      <c r="D2443" s="64" t="s">
        <v>659</v>
      </c>
      <c r="E2443" s="64">
        <f t="shared" si="48"/>
        <v>0</v>
      </c>
      <c r="F2443" s="159">
        <v>10094</v>
      </c>
      <c r="I2443" s="64" t="s">
        <v>569</v>
      </c>
      <c r="L2443"/>
    </row>
    <row r="2444" spans="1:12">
      <c r="A2444" s="64" t="s">
        <v>1318</v>
      </c>
      <c r="B2444" s="64">
        <f>_xlfn.XLOOKUP(D2444,'Volume Holds'!$U$8:$U$223,'Volume Holds'!$N$8:$N$223)</f>
        <v>0</v>
      </c>
      <c r="C2444" s="64">
        <f>_xlfn.XLOOKUP(I2444,'Volume Holds'!$U$8:$U$223,'Volume Holds'!$N$8:$N$223)</f>
        <v>0</v>
      </c>
      <c r="D2444" s="64" t="s">
        <v>661</v>
      </c>
      <c r="E2444" s="64">
        <f t="shared" si="48"/>
        <v>0</v>
      </c>
      <c r="F2444" s="159">
        <v>10094</v>
      </c>
      <c r="I2444" s="64" t="s">
        <v>569</v>
      </c>
      <c r="L2444"/>
    </row>
    <row r="2445" spans="1:12">
      <c r="A2445" s="64" t="s">
        <v>1318</v>
      </c>
      <c r="B2445" s="64">
        <f>_xlfn.XLOOKUP(D2445,'Volume Holds'!$U$8:$U$223,'Volume Holds'!$N$8:$N$223)</f>
        <v>0</v>
      </c>
      <c r="C2445" s="64">
        <f>_xlfn.XLOOKUP(I2445,'Volume Holds'!$U$8:$U$223,'Volume Holds'!$N$8:$N$223)</f>
        <v>0</v>
      </c>
      <c r="D2445" s="64" t="s">
        <v>663</v>
      </c>
      <c r="E2445" s="64">
        <f t="shared" si="48"/>
        <v>0</v>
      </c>
      <c r="F2445" s="159">
        <v>10094</v>
      </c>
      <c r="I2445" s="64" t="s">
        <v>569</v>
      </c>
      <c r="L2445"/>
    </row>
    <row r="2446" spans="1:12">
      <c r="A2446" s="64" t="s">
        <v>1318</v>
      </c>
      <c r="B2446" s="64">
        <f>_xlfn.XLOOKUP(D2446,'Volume Holds'!$U$8:$U$223,'Volume Holds'!$N$8:$N$223)</f>
        <v>0</v>
      </c>
      <c r="C2446" s="64">
        <f>_xlfn.XLOOKUP(I2446,'Volume Holds'!$U$8:$U$223,'Volume Holds'!$N$8:$N$223)</f>
        <v>0</v>
      </c>
      <c r="D2446" s="64" t="s">
        <v>665</v>
      </c>
      <c r="E2446" s="64">
        <f t="shared" ref="E2446:E2505" si="49">SUM(B2446:C2446)</f>
        <v>0</v>
      </c>
      <c r="F2446" s="159">
        <v>10094</v>
      </c>
      <c r="I2446" s="64" t="s">
        <v>569</v>
      </c>
      <c r="L2446"/>
    </row>
    <row r="2447" spans="1:12">
      <c r="A2447" s="64" t="s">
        <v>1318</v>
      </c>
      <c r="B2447" s="64">
        <f>_xlfn.XLOOKUP(D2447,'Volume Holds'!$U$8:$U$223,'Volume Holds'!$N$8:$N$223)</f>
        <v>0</v>
      </c>
      <c r="C2447" s="64">
        <f>_xlfn.XLOOKUP(I2447,'Volume Holds'!$U$8:$U$223,'Volume Holds'!$N$8:$N$223)</f>
        <v>0</v>
      </c>
      <c r="D2447" s="64" t="s">
        <v>667</v>
      </c>
      <c r="E2447" s="64">
        <f t="shared" si="49"/>
        <v>0</v>
      </c>
      <c r="F2447" s="159">
        <v>10094</v>
      </c>
      <c r="I2447" s="64" t="s">
        <v>571</v>
      </c>
      <c r="L2447"/>
    </row>
    <row r="2448" spans="1:12">
      <c r="A2448" s="64" t="s">
        <v>1318</v>
      </c>
      <c r="B2448" s="64">
        <f>_xlfn.XLOOKUP(D2448,'Volume Holds'!$U$8:$U$223,'Volume Holds'!$N$8:$N$223)</f>
        <v>0</v>
      </c>
      <c r="C2448" s="64">
        <f>_xlfn.XLOOKUP(I2448,'Volume Holds'!$U$8:$U$223,'Volume Holds'!$N$8:$N$223)</f>
        <v>0</v>
      </c>
      <c r="D2448" s="64" t="s">
        <v>669</v>
      </c>
      <c r="E2448" s="64">
        <f t="shared" si="49"/>
        <v>0</v>
      </c>
      <c r="F2448" s="159">
        <v>10094</v>
      </c>
      <c r="I2448" s="64" t="s">
        <v>571</v>
      </c>
      <c r="L2448"/>
    </row>
    <row r="2449" spans="1:12">
      <c r="A2449" s="64" t="s">
        <v>1318</v>
      </c>
      <c r="B2449" s="64">
        <f>_xlfn.XLOOKUP(D2449,'Volume Holds'!$U$8:$U$223,'Volume Holds'!$N$8:$N$223)</f>
        <v>0</v>
      </c>
      <c r="C2449" s="64">
        <f>_xlfn.XLOOKUP(I2449,'Volume Holds'!$U$8:$U$223,'Volume Holds'!$N$8:$N$223)</f>
        <v>0</v>
      </c>
      <c r="D2449" s="64" t="s">
        <v>671</v>
      </c>
      <c r="E2449" s="64">
        <f t="shared" si="49"/>
        <v>0</v>
      </c>
      <c r="F2449" s="159">
        <v>10094</v>
      </c>
      <c r="I2449" s="64" t="s">
        <v>571</v>
      </c>
      <c r="L2449"/>
    </row>
    <row r="2450" spans="1:12">
      <c r="A2450" s="64" t="s">
        <v>1318</v>
      </c>
      <c r="B2450" s="64">
        <f>_xlfn.XLOOKUP(D2450,'Volume Holds'!$U$8:$U$223,'Volume Holds'!$N$8:$N$223)</f>
        <v>0</v>
      </c>
      <c r="C2450" s="64">
        <f>_xlfn.XLOOKUP(I2450,'Volume Holds'!$U$8:$U$223,'Volume Holds'!$N$8:$N$223)</f>
        <v>0</v>
      </c>
      <c r="D2450" s="64" t="s">
        <v>673</v>
      </c>
      <c r="E2450" s="64">
        <f t="shared" si="49"/>
        <v>0</v>
      </c>
      <c r="F2450" s="159">
        <v>10094</v>
      </c>
      <c r="I2450" s="64" t="s">
        <v>571</v>
      </c>
      <c r="L2450"/>
    </row>
    <row r="2451" spans="1:12">
      <c r="A2451" s="64" t="s">
        <v>1318</v>
      </c>
      <c r="B2451" s="64">
        <f>_xlfn.XLOOKUP(D2451,'Volume Holds'!$U$8:$U$223,'Volume Holds'!$N$8:$N$223)</f>
        <v>0</v>
      </c>
      <c r="C2451" s="64">
        <f>_xlfn.XLOOKUP(I2451,'Volume Holds'!$U$8:$U$223,'Volume Holds'!$N$8:$N$223)</f>
        <v>0</v>
      </c>
      <c r="D2451" s="64" t="s">
        <v>675</v>
      </c>
      <c r="E2451" s="64">
        <f t="shared" si="49"/>
        <v>0</v>
      </c>
      <c r="F2451" s="159">
        <v>10094</v>
      </c>
      <c r="I2451" s="64" t="s">
        <v>571</v>
      </c>
      <c r="L2451"/>
    </row>
    <row r="2452" spans="1:12">
      <c r="A2452" s="64" t="s">
        <v>1318</v>
      </c>
      <c r="B2452" s="64">
        <f>_xlfn.XLOOKUP(D2452,'Volume Holds'!$U$8:$U$223,'Volume Holds'!$N$8:$N$223)</f>
        <v>0</v>
      </c>
      <c r="C2452" s="64">
        <f>_xlfn.XLOOKUP(I2452,'Volume Holds'!$U$8:$U$223,'Volume Holds'!$N$8:$N$223)</f>
        <v>0</v>
      </c>
      <c r="D2452" s="64" t="s">
        <v>677</v>
      </c>
      <c r="E2452" s="64">
        <f t="shared" si="49"/>
        <v>0</v>
      </c>
      <c r="F2452" s="159">
        <v>10094</v>
      </c>
      <c r="I2452" s="64" t="s">
        <v>571</v>
      </c>
      <c r="L2452"/>
    </row>
    <row r="2453" spans="1:12">
      <c r="A2453" s="64" t="s">
        <v>1318</v>
      </c>
      <c r="B2453" s="64">
        <f>_xlfn.XLOOKUP(D2453,'Volume Holds'!$U$8:$U$223,'Volume Holds'!$N$8:$N$223)</f>
        <v>0</v>
      </c>
      <c r="C2453" s="64">
        <f>_xlfn.XLOOKUP(I2453,'Volume Holds'!$U$8:$U$223,'Volume Holds'!$N$8:$N$223)</f>
        <v>0</v>
      </c>
      <c r="D2453" s="64" t="s">
        <v>679</v>
      </c>
      <c r="E2453" s="64">
        <f t="shared" si="49"/>
        <v>0</v>
      </c>
      <c r="F2453" s="159">
        <v>10094</v>
      </c>
      <c r="I2453" s="64" t="s">
        <v>573</v>
      </c>
      <c r="L2453"/>
    </row>
    <row r="2454" spans="1:12">
      <c r="A2454" s="64" t="s">
        <v>1318</v>
      </c>
      <c r="B2454" s="64">
        <f>_xlfn.XLOOKUP(D2454,'Volume Holds'!$U$8:$U$223,'Volume Holds'!$N$8:$N$223)</f>
        <v>0</v>
      </c>
      <c r="C2454" s="64">
        <f>_xlfn.XLOOKUP(I2454,'Volume Holds'!$U$8:$U$223,'Volume Holds'!$N$8:$N$223)</f>
        <v>0</v>
      </c>
      <c r="D2454" s="64" t="s">
        <v>681</v>
      </c>
      <c r="E2454" s="64">
        <f t="shared" si="49"/>
        <v>0</v>
      </c>
      <c r="F2454" s="159">
        <v>10094</v>
      </c>
      <c r="I2454" s="64" t="s">
        <v>573</v>
      </c>
      <c r="L2454"/>
    </row>
    <row r="2455" spans="1:12">
      <c r="A2455" s="64" t="s">
        <v>1318</v>
      </c>
      <c r="B2455" s="64">
        <f>_xlfn.XLOOKUP(D2455,'Volume Holds'!$U$8:$U$223,'Volume Holds'!$N$8:$N$223)</f>
        <v>0</v>
      </c>
      <c r="C2455" s="64">
        <f>_xlfn.XLOOKUP(I2455,'Volume Holds'!$U$8:$U$223,'Volume Holds'!$N$8:$N$223)</f>
        <v>0</v>
      </c>
      <c r="D2455" s="64" t="s">
        <v>683</v>
      </c>
      <c r="E2455" s="64">
        <f t="shared" si="49"/>
        <v>0</v>
      </c>
      <c r="F2455" s="159">
        <v>10094</v>
      </c>
      <c r="I2455" s="64" t="s">
        <v>573</v>
      </c>
      <c r="L2455"/>
    </row>
    <row r="2456" spans="1:12">
      <c r="A2456" s="64" t="s">
        <v>1318</v>
      </c>
      <c r="B2456" s="64">
        <f>_xlfn.XLOOKUP(D2456,'Volume Holds'!$U$8:$U$223,'Volume Holds'!$N$8:$N$223)</f>
        <v>0</v>
      </c>
      <c r="C2456" s="64">
        <f>_xlfn.XLOOKUP(I2456,'Volume Holds'!$U$8:$U$223,'Volume Holds'!$N$8:$N$223)</f>
        <v>0</v>
      </c>
      <c r="D2456" s="64" t="s">
        <v>685</v>
      </c>
      <c r="E2456" s="64">
        <f t="shared" si="49"/>
        <v>0</v>
      </c>
      <c r="F2456" s="159">
        <v>10094</v>
      </c>
      <c r="I2456" s="64" t="s">
        <v>573</v>
      </c>
      <c r="L2456"/>
    </row>
    <row r="2457" spans="1:12">
      <c r="A2457" s="64" t="s">
        <v>1318</v>
      </c>
      <c r="B2457" s="64">
        <f>_xlfn.XLOOKUP(D2457,'Volume Holds'!$U$8:$U$223,'Volume Holds'!$N$8:$N$223)</f>
        <v>0</v>
      </c>
      <c r="C2457" s="64">
        <f>_xlfn.XLOOKUP(I2457,'Volume Holds'!$U$8:$U$223,'Volume Holds'!$N$8:$N$223)</f>
        <v>0</v>
      </c>
      <c r="D2457" s="64" t="s">
        <v>687</v>
      </c>
      <c r="E2457" s="64">
        <f t="shared" si="49"/>
        <v>0</v>
      </c>
      <c r="F2457" s="159">
        <v>10094</v>
      </c>
      <c r="I2457" s="64" t="s">
        <v>573</v>
      </c>
      <c r="L2457"/>
    </row>
    <row r="2458" spans="1:12">
      <c r="A2458" s="64" t="s">
        <v>1318</v>
      </c>
      <c r="B2458" s="64">
        <f>_xlfn.XLOOKUP(D2458,'Volume Holds'!$U$8:$U$223,'Volume Holds'!$N$8:$N$223)</f>
        <v>0</v>
      </c>
      <c r="C2458" s="64">
        <f>_xlfn.XLOOKUP(I2458,'Volume Holds'!$U$8:$U$223,'Volume Holds'!$N$8:$N$223)</f>
        <v>0</v>
      </c>
      <c r="D2458" s="64" t="s">
        <v>689</v>
      </c>
      <c r="E2458" s="64">
        <f t="shared" si="49"/>
        <v>0</v>
      </c>
      <c r="F2458" s="159">
        <v>10094</v>
      </c>
      <c r="I2458" s="64" t="s">
        <v>573</v>
      </c>
      <c r="L2458"/>
    </row>
    <row r="2459" spans="1:12">
      <c r="A2459" s="64" t="s">
        <v>1318</v>
      </c>
      <c r="B2459" s="64">
        <f>_xlfn.XLOOKUP(D2459,'Volume Holds'!$U$8:$U$223,'Volume Holds'!$N$8:$N$223)</f>
        <v>0</v>
      </c>
      <c r="C2459" s="64">
        <f>_xlfn.XLOOKUP(I2459,'Volume Holds'!$U$8:$U$223,'Volume Holds'!$N$8:$N$223)</f>
        <v>0</v>
      </c>
      <c r="D2459" s="64" t="s">
        <v>691</v>
      </c>
      <c r="E2459" s="64">
        <f t="shared" si="49"/>
        <v>0</v>
      </c>
      <c r="F2459" s="159">
        <v>10094</v>
      </c>
      <c r="I2459" s="64" t="s">
        <v>575</v>
      </c>
      <c r="L2459"/>
    </row>
    <row r="2460" spans="1:12">
      <c r="A2460" s="64" t="s">
        <v>1318</v>
      </c>
      <c r="B2460" s="64">
        <f>_xlfn.XLOOKUP(D2460,'Volume Holds'!$U$8:$U$223,'Volume Holds'!$N$8:$N$223)</f>
        <v>0</v>
      </c>
      <c r="C2460" s="64">
        <f>_xlfn.XLOOKUP(I2460,'Volume Holds'!$U$8:$U$223,'Volume Holds'!$N$8:$N$223)</f>
        <v>0</v>
      </c>
      <c r="D2460" s="64" t="s">
        <v>693</v>
      </c>
      <c r="E2460" s="64">
        <f t="shared" si="49"/>
        <v>0</v>
      </c>
      <c r="F2460" s="159">
        <v>10094</v>
      </c>
      <c r="I2460" s="64" t="s">
        <v>575</v>
      </c>
      <c r="L2460"/>
    </row>
    <row r="2461" spans="1:12">
      <c r="A2461" s="64" t="s">
        <v>1318</v>
      </c>
      <c r="B2461" s="64">
        <f>_xlfn.XLOOKUP(D2461,'Volume Holds'!$U$8:$U$223,'Volume Holds'!$N$8:$N$223)</f>
        <v>0</v>
      </c>
      <c r="C2461" s="64">
        <f>_xlfn.XLOOKUP(I2461,'Volume Holds'!$U$8:$U$223,'Volume Holds'!$N$8:$N$223)</f>
        <v>0</v>
      </c>
      <c r="D2461" s="64" t="s">
        <v>695</v>
      </c>
      <c r="E2461" s="64">
        <f t="shared" si="49"/>
        <v>0</v>
      </c>
      <c r="F2461" s="159">
        <v>10094</v>
      </c>
      <c r="I2461" s="64" t="s">
        <v>575</v>
      </c>
      <c r="L2461"/>
    </row>
    <row r="2462" spans="1:12">
      <c r="A2462" s="64" t="s">
        <v>1318</v>
      </c>
      <c r="B2462" s="64">
        <f>_xlfn.XLOOKUP(D2462,'Volume Holds'!$U$8:$U$223,'Volume Holds'!$N$8:$N$223)</f>
        <v>0</v>
      </c>
      <c r="C2462" s="64">
        <f>_xlfn.XLOOKUP(I2462,'Volume Holds'!$U$8:$U$223,'Volume Holds'!$N$8:$N$223)</f>
        <v>0</v>
      </c>
      <c r="D2462" s="64" t="s">
        <v>697</v>
      </c>
      <c r="E2462" s="64">
        <f t="shared" si="49"/>
        <v>0</v>
      </c>
      <c r="F2462" s="159">
        <v>10094</v>
      </c>
      <c r="I2462" s="64" t="s">
        <v>575</v>
      </c>
      <c r="L2462"/>
    </row>
    <row r="2463" spans="1:12">
      <c r="A2463" s="64" t="s">
        <v>1318</v>
      </c>
      <c r="B2463" s="64">
        <f>_xlfn.XLOOKUP(D2463,'Volume Holds'!$U$8:$U$223,'Volume Holds'!$N$8:$N$223)</f>
        <v>0</v>
      </c>
      <c r="C2463" s="64">
        <f>_xlfn.XLOOKUP(I2463,'Volume Holds'!$U$8:$U$223,'Volume Holds'!$N$8:$N$223)</f>
        <v>0</v>
      </c>
      <c r="D2463" s="64" t="s">
        <v>699</v>
      </c>
      <c r="E2463" s="64">
        <f t="shared" si="49"/>
        <v>0</v>
      </c>
      <c r="F2463" s="159">
        <v>10094</v>
      </c>
      <c r="I2463" s="64" t="s">
        <v>575</v>
      </c>
      <c r="L2463"/>
    </row>
    <row r="2464" spans="1:12">
      <c r="A2464" s="64" t="s">
        <v>1318</v>
      </c>
      <c r="B2464" s="64">
        <f>_xlfn.XLOOKUP(D2464,'Volume Holds'!$U$8:$U$223,'Volume Holds'!$N$8:$N$223)</f>
        <v>0</v>
      </c>
      <c r="C2464" s="64">
        <f>_xlfn.XLOOKUP(I2464,'Volume Holds'!$U$8:$U$223,'Volume Holds'!$N$8:$N$223)</f>
        <v>0</v>
      </c>
      <c r="D2464" s="64" t="s">
        <v>701</v>
      </c>
      <c r="E2464" s="64">
        <f t="shared" si="49"/>
        <v>0</v>
      </c>
      <c r="F2464" s="159">
        <v>10094</v>
      </c>
      <c r="I2464" s="64" t="s">
        <v>575</v>
      </c>
      <c r="L2464"/>
    </row>
    <row r="2465" spans="1:12">
      <c r="A2465" s="64" t="s">
        <v>1318</v>
      </c>
      <c r="B2465" s="64">
        <f>_xlfn.XLOOKUP(D2465,'Volume Holds'!$U$8:$U$223,'Volume Holds'!$N$8:$N$223)</f>
        <v>0</v>
      </c>
      <c r="C2465" s="64">
        <f>_xlfn.XLOOKUP(I2465,'Volume Holds'!$U$8:$U$223,'Volume Holds'!$N$8:$N$223)</f>
        <v>0</v>
      </c>
      <c r="D2465" s="64" t="s">
        <v>703</v>
      </c>
      <c r="E2465" s="64">
        <f t="shared" si="49"/>
        <v>0</v>
      </c>
      <c r="F2465" s="159">
        <v>10094</v>
      </c>
      <c r="I2465" s="64" t="s">
        <v>577</v>
      </c>
      <c r="L2465"/>
    </row>
    <row r="2466" spans="1:12">
      <c r="A2466" s="64" t="s">
        <v>1318</v>
      </c>
      <c r="B2466" s="64">
        <f>_xlfn.XLOOKUP(D2466,'Volume Holds'!$U$8:$U$223,'Volume Holds'!$N$8:$N$223)</f>
        <v>0</v>
      </c>
      <c r="C2466" s="64">
        <f>_xlfn.XLOOKUP(I2466,'Volume Holds'!$U$8:$U$223,'Volume Holds'!$N$8:$N$223)</f>
        <v>0</v>
      </c>
      <c r="D2466" s="64" t="s">
        <v>705</v>
      </c>
      <c r="E2466" s="64">
        <f t="shared" si="49"/>
        <v>0</v>
      </c>
      <c r="F2466" s="159">
        <v>10094</v>
      </c>
      <c r="I2466" s="64" t="s">
        <v>577</v>
      </c>
      <c r="L2466"/>
    </row>
    <row r="2467" spans="1:12">
      <c r="A2467" s="64" t="s">
        <v>1318</v>
      </c>
      <c r="B2467" s="64">
        <f>_xlfn.XLOOKUP(D2467,'Volume Holds'!$U$8:$U$223,'Volume Holds'!$N$8:$N$223)</f>
        <v>0</v>
      </c>
      <c r="C2467" s="64">
        <f>_xlfn.XLOOKUP(I2467,'Volume Holds'!$U$8:$U$223,'Volume Holds'!$N$8:$N$223)</f>
        <v>0</v>
      </c>
      <c r="D2467" s="64" t="s">
        <v>707</v>
      </c>
      <c r="E2467" s="64">
        <f t="shared" si="49"/>
        <v>0</v>
      </c>
      <c r="F2467" s="159">
        <v>10094</v>
      </c>
      <c r="I2467" s="64" t="s">
        <v>577</v>
      </c>
      <c r="L2467"/>
    </row>
    <row r="2468" spans="1:12">
      <c r="A2468" s="64" t="s">
        <v>1318</v>
      </c>
      <c r="B2468" s="64">
        <f>_xlfn.XLOOKUP(D2468,'Volume Holds'!$U$8:$U$223,'Volume Holds'!$N$8:$N$223)</f>
        <v>0</v>
      </c>
      <c r="C2468" s="64">
        <f>_xlfn.XLOOKUP(I2468,'Volume Holds'!$U$8:$U$223,'Volume Holds'!$N$8:$N$223)</f>
        <v>0</v>
      </c>
      <c r="D2468" s="64" t="s">
        <v>709</v>
      </c>
      <c r="E2468" s="64">
        <f t="shared" si="49"/>
        <v>0</v>
      </c>
      <c r="F2468" s="159">
        <v>10094</v>
      </c>
      <c r="I2468" s="64" t="s">
        <v>577</v>
      </c>
      <c r="L2468"/>
    </row>
    <row r="2469" spans="1:12">
      <c r="A2469" s="64" t="s">
        <v>1318</v>
      </c>
      <c r="B2469" s="64">
        <f>_xlfn.XLOOKUP(D2469,'Volume Holds'!$U$8:$U$223,'Volume Holds'!$N$8:$N$223)</f>
        <v>0</v>
      </c>
      <c r="C2469" s="64">
        <f>_xlfn.XLOOKUP(I2469,'Volume Holds'!$U$8:$U$223,'Volume Holds'!$N$8:$N$223)</f>
        <v>0</v>
      </c>
      <c r="D2469" s="64" t="s">
        <v>711</v>
      </c>
      <c r="E2469" s="64">
        <f t="shared" si="49"/>
        <v>0</v>
      </c>
      <c r="F2469" s="159">
        <v>10094</v>
      </c>
      <c r="I2469" s="64" t="s">
        <v>577</v>
      </c>
      <c r="L2469"/>
    </row>
    <row r="2470" spans="1:12">
      <c r="A2470" s="64" t="s">
        <v>1318</v>
      </c>
      <c r="B2470" s="64">
        <f>_xlfn.XLOOKUP(D2470,'Volume Holds'!$U$8:$U$223,'Volume Holds'!$N$8:$N$223)</f>
        <v>0</v>
      </c>
      <c r="C2470" s="64">
        <f>_xlfn.XLOOKUP(I2470,'Volume Holds'!$U$8:$U$223,'Volume Holds'!$N$8:$N$223)</f>
        <v>0</v>
      </c>
      <c r="D2470" s="64" t="s">
        <v>713</v>
      </c>
      <c r="E2470" s="64">
        <f t="shared" si="49"/>
        <v>0</v>
      </c>
      <c r="F2470" s="159">
        <v>10094</v>
      </c>
      <c r="I2470" s="64" t="s">
        <v>577</v>
      </c>
      <c r="L2470"/>
    </row>
    <row r="2471" spans="1:12">
      <c r="A2471" s="64" t="s">
        <v>1318</v>
      </c>
      <c r="B2471" s="64">
        <f>_xlfn.XLOOKUP(D2471,'Volume Holds'!$U$8:$U$223,'Volume Holds'!$N$8:$N$223)</f>
        <v>0</v>
      </c>
      <c r="C2471" s="64">
        <f>_xlfn.XLOOKUP(I2471,'Volume Holds'!$U$8:$U$223,'Volume Holds'!$N$8:$N$223)</f>
        <v>0</v>
      </c>
      <c r="D2471" s="64" t="s">
        <v>715</v>
      </c>
      <c r="E2471" s="64">
        <f t="shared" si="49"/>
        <v>0</v>
      </c>
      <c r="F2471" s="159">
        <v>10094</v>
      </c>
      <c r="I2471" s="64" t="s">
        <v>579</v>
      </c>
      <c r="L2471"/>
    </row>
    <row r="2472" spans="1:12">
      <c r="A2472" s="64" t="s">
        <v>1318</v>
      </c>
      <c r="B2472" s="64">
        <f>_xlfn.XLOOKUP(D2472,'Volume Holds'!$U$8:$U$223,'Volume Holds'!$N$8:$N$223)</f>
        <v>0</v>
      </c>
      <c r="C2472" s="64">
        <f>_xlfn.XLOOKUP(I2472,'Volume Holds'!$U$8:$U$223,'Volume Holds'!$N$8:$N$223)</f>
        <v>0</v>
      </c>
      <c r="D2472" s="64" t="s">
        <v>717</v>
      </c>
      <c r="E2472" s="64">
        <f t="shared" si="49"/>
        <v>0</v>
      </c>
      <c r="F2472" s="159">
        <v>10094</v>
      </c>
      <c r="I2472" s="64" t="s">
        <v>579</v>
      </c>
      <c r="L2472"/>
    </row>
    <row r="2473" spans="1:12">
      <c r="A2473" s="64" t="s">
        <v>1318</v>
      </c>
      <c r="B2473" s="64">
        <f>_xlfn.XLOOKUP(D2473,'Volume Holds'!$U$8:$U$223,'Volume Holds'!$N$8:$N$223)</f>
        <v>0</v>
      </c>
      <c r="C2473" s="64">
        <f>_xlfn.XLOOKUP(I2473,'Volume Holds'!$U$8:$U$223,'Volume Holds'!$N$8:$N$223)</f>
        <v>0</v>
      </c>
      <c r="D2473" s="64" t="s">
        <v>719</v>
      </c>
      <c r="E2473" s="64">
        <f t="shared" si="49"/>
        <v>0</v>
      </c>
      <c r="F2473" s="159">
        <v>10094</v>
      </c>
      <c r="I2473" s="64" t="s">
        <v>579</v>
      </c>
      <c r="L2473"/>
    </row>
    <row r="2474" spans="1:12">
      <c r="A2474" s="64" t="s">
        <v>1318</v>
      </c>
      <c r="B2474" s="64">
        <f>_xlfn.XLOOKUP(D2474,'Volume Holds'!$U$8:$U$223,'Volume Holds'!$N$8:$N$223)</f>
        <v>0</v>
      </c>
      <c r="C2474" s="64">
        <f>_xlfn.XLOOKUP(I2474,'Volume Holds'!$U$8:$U$223,'Volume Holds'!$N$8:$N$223)</f>
        <v>0</v>
      </c>
      <c r="D2474" s="64" t="s">
        <v>721</v>
      </c>
      <c r="E2474" s="64">
        <f t="shared" si="49"/>
        <v>0</v>
      </c>
      <c r="F2474" s="159">
        <v>10094</v>
      </c>
      <c r="I2474" s="64" t="s">
        <v>579</v>
      </c>
      <c r="L2474"/>
    </row>
    <row r="2475" spans="1:12">
      <c r="A2475" s="64" t="s">
        <v>1318</v>
      </c>
      <c r="B2475" s="64">
        <f>_xlfn.XLOOKUP(D2475,'Volume Holds'!$U$8:$U$223,'Volume Holds'!$N$8:$N$223)</f>
        <v>0</v>
      </c>
      <c r="C2475" s="64">
        <f>_xlfn.XLOOKUP(I2475,'Volume Holds'!$U$8:$U$223,'Volume Holds'!$N$8:$N$223)</f>
        <v>0</v>
      </c>
      <c r="D2475" s="64" t="s">
        <v>723</v>
      </c>
      <c r="E2475" s="64">
        <f t="shared" si="49"/>
        <v>0</v>
      </c>
      <c r="F2475" s="159">
        <v>10094</v>
      </c>
      <c r="I2475" s="64" t="s">
        <v>579</v>
      </c>
      <c r="L2475"/>
    </row>
    <row r="2476" spans="1:12">
      <c r="A2476" s="64" t="s">
        <v>1318</v>
      </c>
      <c r="B2476" s="64">
        <f>_xlfn.XLOOKUP(D2476,'Volume Holds'!$U$8:$U$223,'Volume Holds'!$N$8:$N$223)</f>
        <v>0</v>
      </c>
      <c r="C2476" s="64">
        <f>_xlfn.XLOOKUP(I2476,'Volume Holds'!$U$8:$U$223,'Volume Holds'!$N$8:$N$223)</f>
        <v>0</v>
      </c>
      <c r="D2476" s="64" t="s">
        <v>725</v>
      </c>
      <c r="E2476" s="64">
        <f t="shared" si="49"/>
        <v>0</v>
      </c>
      <c r="F2476" s="159">
        <v>10094</v>
      </c>
      <c r="I2476" s="64" t="s">
        <v>579</v>
      </c>
      <c r="L2476"/>
    </row>
    <row r="2477" spans="1:12">
      <c r="A2477" s="64" t="s">
        <v>1318</v>
      </c>
      <c r="B2477" s="64">
        <f>_xlfn.XLOOKUP(D2477,'Volume Holds'!$U$8:$U$223,'Volume Holds'!$N$8:$N$223)</f>
        <v>0</v>
      </c>
      <c r="C2477" s="64">
        <f>_xlfn.XLOOKUP(I2477,'Volume Holds'!$U$8:$U$223,'Volume Holds'!$N$8:$N$223)</f>
        <v>0</v>
      </c>
      <c r="D2477" s="64" t="s">
        <v>727</v>
      </c>
      <c r="E2477" s="64">
        <f t="shared" si="49"/>
        <v>0</v>
      </c>
      <c r="F2477" s="159">
        <v>10094</v>
      </c>
      <c r="I2477" s="64" t="s">
        <v>579</v>
      </c>
      <c r="L2477"/>
    </row>
    <row r="2478" spans="1:12">
      <c r="A2478" s="64" t="s">
        <v>1318</v>
      </c>
      <c r="B2478" s="64">
        <f>_xlfn.XLOOKUP(D2478,'Volume Holds'!$U$8:$U$223,'Volume Holds'!$N$8:$N$223)</f>
        <v>0</v>
      </c>
      <c r="C2478" s="64">
        <f>_xlfn.XLOOKUP(I2478,'Volume Holds'!$U$8:$U$223,'Volume Holds'!$N$8:$N$223)</f>
        <v>0</v>
      </c>
      <c r="D2478" s="64" t="s">
        <v>729</v>
      </c>
      <c r="E2478" s="64">
        <f t="shared" si="49"/>
        <v>0</v>
      </c>
      <c r="F2478" s="159">
        <v>10094</v>
      </c>
      <c r="I2478" s="64" t="s">
        <v>579</v>
      </c>
      <c r="L2478"/>
    </row>
    <row r="2479" spans="1:12">
      <c r="A2479" s="64" t="s">
        <v>1318</v>
      </c>
      <c r="B2479" s="64">
        <f>_xlfn.XLOOKUP(D2479,'Volume Holds'!$U$8:$U$223,'Volume Holds'!$N$8:$N$223)</f>
        <v>0</v>
      </c>
      <c r="C2479" s="64">
        <f>_xlfn.XLOOKUP(I2479,'Volume Holds'!$U$8:$U$223,'Volume Holds'!$N$8:$N$223)</f>
        <v>0</v>
      </c>
      <c r="D2479" s="64" t="s">
        <v>778</v>
      </c>
      <c r="E2479" s="64">
        <f t="shared" si="49"/>
        <v>0</v>
      </c>
      <c r="F2479" s="159">
        <v>10133</v>
      </c>
      <c r="I2479" s="64" t="s">
        <v>764</v>
      </c>
      <c r="L2479"/>
    </row>
    <row r="2480" spans="1:12">
      <c r="A2480" s="64" t="s">
        <v>1318</v>
      </c>
      <c r="B2480" s="64">
        <f>_xlfn.XLOOKUP(D2480,'Volume Holds'!$U$8:$U$223,'Volume Holds'!$N$8:$N$223)</f>
        <v>0</v>
      </c>
      <c r="C2480" s="64">
        <f>_xlfn.XLOOKUP(I2480,'Volume Holds'!$U$8:$U$223,'Volume Holds'!$N$8:$N$223)</f>
        <v>0</v>
      </c>
      <c r="D2480" s="64" t="s">
        <v>779</v>
      </c>
      <c r="E2480" s="64">
        <f t="shared" si="49"/>
        <v>0</v>
      </c>
      <c r="F2480" s="159">
        <v>10133</v>
      </c>
      <c r="I2480" s="64" t="s">
        <v>764</v>
      </c>
      <c r="L2480"/>
    </row>
    <row r="2481" spans="1:12">
      <c r="A2481" s="64" t="s">
        <v>1318</v>
      </c>
      <c r="B2481" s="64">
        <f>_xlfn.XLOOKUP(D2481,'Volume Holds'!$U$8:$U$223,'Volume Holds'!$N$8:$N$223)</f>
        <v>0</v>
      </c>
      <c r="C2481" s="64">
        <f>_xlfn.XLOOKUP(I2481,'Volume Holds'!$U$8:$U$223,'Volume Holds'!$N$8:$N$223)</f>
        <v>0</v>
      </c>
      <c r="D2481" s="64" t="s">
        <v>780</v>
      </c>
      <c r="E2481" s="64">
        <f t="shared" si="49"/>
        <v>0</v>
      </c>
      <c r="F2481" s="159">
        <v>10133</v>
      </c>
      <c r="I2481" s="64" t="s">
        <v>765</v>
      </c>
      <c r="L2481"/>
    </row>
    <row r="2482" spans="1:12">
      <c r="A2482" s="64" t="s">
        <v>1318</v>
      </c>
      <c r="B2482" s="64">
        <f>_xlfn.XLOOKUP(D2482,'Volume Holds'!$U$8:$U$223,'Volume Holds'!$N$8:$N$223)</f>
        <v>0</v>
      </c>
      <c r="C2482" s="64">
        <f>_xlfn.XLOOKUP(I2482,'Volume Holds'!$U$8:$U$223,'Volume Holds'!$N$8:$N$223)</f>
        <v>0</v>
      </c>
      <c r="D2482" s="64" t="s">
        <v>781</v>
      </c>
      <c r="E2482" s="64">
        <f t="shared" si="49"/>
        <v>0</v>
      </c>
      <c r="F2482" s="159">
        <v>10133</v>
      </c>
      <c r="I2482" s="64" t="s">
        <v>765</v>
      </c>
      <c r="L2482"/>
    </row>
    <row r="2483" spans="1:12">
      <c r="A2483" s="64" t="s">
        <v>1318</v>
      </c>
      <c r="B2483" s="64">
        <f>_xlfn.XLOOKUP(D2483,'Volume Holds'!$U$8:$U$223,'Volume Holds'!$N$8:$N$223)</f>
        <v>0</v>
      </c>
      <c r="C2483" s="64">
        <f>_xlfn.XLOOKUP(I2483,'Volume Holds'!$U$8:$U$223,'Volume Holds'!$N$8:$N$223)</f>
        <v>0</v>
      </c>
      <c r="D2483" s="64" t="s">
        <v>782</v>
      </c>
      <c r="E2483" s="64">
        <f t="shared" si="49"/>
        <v>0</v>
      </c>
      <c r="F2483" s="159">
        <v>10133</v>
      </c>
      <c r="I2483" s="64" t="s">
        <v>765</v>
      </c>
      <c r="L2483"/>
    </row>
    <row r="2484" spans="1:12">
      <c r="A2484" s="64" t="s">
        <v>1318</v>
      </c>
      <c r="B2484" s="64">
        <f>_xlfn.XLOOKUP(D2484,'Volume Holds'!$U$8:$U$223,'Volume Holds'!$N$8:$N$223)</f>
        <v>0</v>
      </c>
      <c r="C2484" s="64">
        <f>_xlfn.XLOOKUP(I2484,'Volume Holds'!$U$8:$U$223,'Volume Holds'!$N$8:$N$223)</f>
        <v>0</v>
      </c>
      <c r="D2484" s="64" t="s">
        <v>783</v>
      </c>
      <c r="E2484" s="64">
        <f t="shared" si="49"/>
        <v>0</v>
      </c>
      <c r="F2484" s="159">
        <v>10133</v>
      </c>
      <c r="I2484" s="64" t="s">
        <v>765</v>
      </c>
      <c r="L2484"/>
    </row>
    <row r="2485" spans="1:12">
      <c r="A2485" s="64" t="s">
        <v>1318</v>
      </c>
      <c r="B2485" s="64">
        <f>_xlfn.XLOOKUP(D2485,'Volume Holds'!$U$8:$U$223,'Volume Holds'!$N$8:$N$223)</f>
        <v>0</v>
      </c>
      <c r="C2485" s="64">
        <f>_xlfn.XLOOKUP(I2485,'Volume Holds'!$U$8:$U$223,'Volume Holds'!$N$8:$N$223)</f>
        <v>0</v>
      </c>
      <c r="D2485" s="64" t="s">
        <v>784</v>
      </c>
      <c r="E2485" s="64">
        <f t="shared" si="49"/>
        <v>0</v>
      </c>
      <c r="F2485" s="159">
        <v>10133</v>
      </c>
      <c r="I2485" s="64" t="s">
        <v>766</v>
      </c>
      <c r="L2485"/>
    </row>
    <row r="2486" spans="1:12">
      <c r="A2486" s="64" t="s">
        <v>1318</v>
      </c>
      <c r="B2486" s="64">
        <f>_xlfn.XLOOKUP(D2486,'Volume Holds'!$U$8:$U$223,'Volume Holds'!$N$8:$N$223)</f>
        <v>0</v>
      </c>
      <c r="C2486" s="64">
        <f>_xlfn.XLOOKUP(I2486,'Volume Holds'!$U$8:$U$223,'Volume Holds'!$N$8:$N$223)</f>
        <v>0</v>
      </c>
      <c r="D2486" s="64" t="s">
        <v>785</v>
      </c>
      <c r="E2486" s="64">
        <f t="shared" si="49"/>
        <v>0</v>
      </c>
      <c r="F2486" s="159">
        <v>10133</v>
      </c>
      <c r="I2486" s="64" t="s">
        <v>766</v>
      </c>
      <c r="L2486"/>
    </row>
    <row r="2487" spans="1:12">
      <c r="A2487" s="64" t="s">
        <v>1318</v>
      </c>
      <c r="B2487" s="64">
        <f>_xlfn.XLOOKUP(D2487,'Volume Holds'!$U$8:$U$223,'Volume Holds'!$N$8:$N$223)</f>
        <v>0</v>
      </c>
      <c r="C2487" s="64">
        <f>_xlfn.XLOOKUP(I2487,'Volume Holds'!$U$8:$U$223,'Volume Holds'!$N$8:$N$223)</f>
        <v>0</v>
      </c>
      <c r="D2487" s="64" t="s">
        <v>786</v>
      </c>
      <c r="E2487" s="64">
        <f t="shared" si="49"/>
        <v>0</v>
      </c>
      <c r="F2487" s="159">
        <v>10133</v>
      </c>
      <c r="I2487" s="64" t="s">
        <v>766</v>
      </c>
      <c r="L2487"/>
    </row>
    <row r="2488" spans="1:12">
      <c r="A2488" s="64" t="s">
        <v>1318</v>
      </c>
      <c r="B2488" s="64">
        <f>_xlfn.XLOOKUP(D2488,'Volume Holds'!$U$8:$U$223,'Volume Holds'!$N$8:$N$223)</f>
        <v>0</v>
      </c>
      <c r="C2488" s="64">
        <f>_xlfn.XLOOKUP(I2488,'Volume Holds'!$U$8:$U$223,'Volume Holds'!$N$8:$N$223)</f>
        <v>0</v>
      </c>
      <c r="D2488" s="64" t="s">
        <v>787</v>
      </c>
      <c r="E2488" s="64">
        <f t="shared" si="49"/>
        <v>0</v>
      </c>
      <c r="F2488" s="159">
        <v>10133</v>
      </c>
      <c r="I2488" s="64" t="s">
        <v>766</v>
      </c>
      <c r="L2488"/>
    </row>
    <row r="2489" spans="1:12">
      <c r="A2489" s="64" t="s">
        <v>1318</v>
      </c>
      <c r="B2489" s="64">
        <f>_xlfn.XLOOKUP(D2489,'Volume Holds'!$U$8:$U$223,'Volume Holds'!$N$8:$N$223)</f>
        <v>0</v>
      </c>
      <c r="C2489" s="64">
        <f>_xlfn.XLOOKUP(I2489,'Volume Holds'!$U$8:$U$223,'Volume Holds'!$N$8:$N$223)</f>
        <v>0</v>
      </c>
      <c r="D2489" s="64" t="s">
        <v>788</v>
      </c>
      <c r="E2489" s="64">
        <f t="shared" si="49"/>
        <v>0</v>
      </c>
      <c r="F2489" s="159">
        <v>10133</v>
      </c>
      <c r="I2489" s="64" t="s">
        <v>766</v>
      </c>
      <c r="L2489"/>
    </row>
    <row r="2490" spans="1:12">
      <c r="A2490" s="64" t="s">
        <v>1318</v>
      </c>
      <c r="B2490" s="64">
        <f>_xlfn.XLOOKUP(D2490,'Volume Holds'!$U$8:$U$223,'Volume Holds'!$N$8:$N$223)</f>
        <v>0</v>
      </c>
      <c r="C2490" s="64">
        <f>_xlfn.XLOOKUP(I2490,'Volume Holds'!$U$8:$U$223,'Volume Holds'!$N$8:$N$223)</f>
        <v>0</v>
      </c>
      <c r="D2490" s="64" t="s">
        <v>789</v>
      </c>
      <c r="E2490" s="64">
        <f t="shared" si="49"/>
        <v>0</v>
      </c>
      <c r="F2490" s="159">
        <v>10133</v>
      </c>
      <c r="I2490" s="64" t="s">
        <v>766</v>
      </c>
      <c r="L2490"/>
    </row>
    <row r="2491" spans="1:12">
      <c r="A2491" s="64" t="s">
        <v>1318</v>
      </c>
      <c r="B2491" s="64">
        <f>_xlfn.XLOOKUP(D2491,'Volume Holds'!$U$8:$U$223,'Volume Holds'!$N$8:$N$223)</f>
        <v>0</v>
      </c>
      <c r="C2491" s="64">
        <f>_xlfn.XLOOKUP(I2491,'Volume Holds'!$U$8:$U$223,'Volume Holds'!$N$8:$N$223)</f>
        <v>0</v>
      </c>
      <c r="D2491" s="64" t="s">
        <v>790</v>
      </c>
      <c r="E2491" s="64">
        <f t="shared" si="49"/>
        <v>0</v>
      </c>
      <c r="F2491" s="159">
        <v>10133</v>
      </c>
      <c r="I2491" s="64" t="s">
        <v>766</v>
      </c>
      <c r="L2491"/>
    </row>
    <row r="2492" spans="1:12">
      <c r="A2492" s="64" t="s">
        <v>1318</v>
      </c>
      <c r="B2492" s="64">
        <f>_xlfn.XLOOKUP(D2492,'Volume Holds'!$U$8:$U$223,'Volume Holds'!$N$8:$N$223)</f>
        <v>0</v>
      </c>
      <c r="C2492" s="64">
        <f>_xlfn.XLOOKUP(I2492,'Volume Holds'!$U$8:$U$223,'Volume Holds'!$N$8:$N$223)</f>
        <v>0</v>
      </c>
      <c r="D2492" s="64" t="s">
        <v>791</v>
      </c>
      <c r="E2492" s="64">
        <f t="shared" si="49"/>
        <v>0</v>
      </c>
      <c r="F2492" s="159">
        <v>10133</v>
      </c>
      <c r="I2492" s="64" t="s">
        <v>766</v>
      </c>
      <c r="L2492"/>
    </row>
    <row r="2493" spans="1:12">
      <c r="A2493" s="64" t="s">
        <v>1318</v>
      </c>
      <c r="B2493" s="64">
        <f>_xlfn.XLOOKUP(D2493,'Volume Holds'!$U$8:$U$223,'Volume Holds'!$N$8:$N$223)</f>
        <v>0</v>
      </c>
      <c r="C2493" s="64">
        <f>_xlfn.XLOOKUP(I2493,'Volume Holds'!$U$8:$U$223,'Volume Holds'!$N$8:$N$223)</f>
        <v>0</v>
      </c>
      <c r="D2493" s="64" t="s">
        <v>792</v>
      </c>
      <c r="E2493" s="64">
        <f t="shared" si="49"/>
        <v>0</v>
      </c>
      <c r="F2493" s="159">
        <v>10133</v>
      </c>
      <c r="I2493" s="64" t="s">
        <v>767</v>
      </c>
      <c r="L2493"/>
    </row>
    <row r="2494" spans="1:12">
      <c r="A2494" s="64" t="s">
        <v>1318</v>
      </c>
      <c r="B2494" s="64">
        <f>_xlfn.XLOOKUP(D2494,'Volume Holds'!$U$8:$U$223,'Volume Holds'!$N$8:$N$223)</f>
        <v>0</v>
      </c>
      <c r="C2494" s="64">
        <f>_xlfn.XLOOKUP(I2494,'Volume Holds'!$U$8:$U$223,'Volume Holds'!$N$8:$N$223)</f>
        <v>0</v>
      </c>
      <c r="D2494" s="64" t="s">
        <v>793</v>
      </c>
      <c r="E2494" s="64">
        <f t="shared" si="49"/>
        <v>0</v>
      </c>
      <c r="F2494" s="159">
        <v>10133</v>
      </c>
      <c r="I2494" s="64" t="s">
        <v>767</v>
      </c>
      <c r="L2494"/>
    </row>
    <row r="2495" spans="1:12">
      <c r="A2495" s="64" t="s">
        <v>1318</v>
      </c>
      <c r="B2495" s="64">
        <f>_xlfn.XLOOKUP(D2495,'Volume Holds'!$U$8:$U$223,'Volume Holds'!$N$8:$N$223)</f>
        <v>0</v>
      </c>
      <c r="C2495" s="64">
        <f>_xlfn.XLOOKUP(I2495,'Volume Holds'!$U$8:$U$223,'Volume Holds'!$N$8:$N$223)</f>
        <v>0</v>
      </c>
      <c r="D2495" s="64" t="s">
        <v>794</v>
      </c>
      <c r="E2495" s="64">
        <f t="shared" si="49"/>
        <v>0</v>
      </c>
      <c r="F2495" s="159">
        <v>10133</v>
      </c>
      <c r="I2495" s="64" t="s">
        <v>767</v>
      </c>
      <c r="L2495"/>
    </row>
    <row r="2496" spans="1:12">
      <c r="A2496" s="64" t="s">
        <v>1318</v>
      </c>
      <c r="B2496" s="64">
        <f>_xlfn.XLOOKUP(D2496,'Volume Holds'!$U$8:$U$223,'Volume Holds'!$N$8:$N$223)</f>
        <v>0</v>
      </c>
      <c r="C2496" s="64">
        <f>_xlfn.XLOOKUP(I2496,'Volume Holds'!$U$8:$U$223,'Volume Holds'!$N$8:$N$223)</f>
        <v>0</v>
      </c>
      <c r="D2496" s="64" t="s">
        <v>795</v>
      </c>
      <c r="E2496" s="64">
        <f t="shared" si="49"/>
        <v>0</v>
      </c>
      <c r="F2496" s="159">
        <v>10133</v>
      </c>
      <c r="I2496" s="64" t="s">
        <v>767</v>
      </c>
      <c r="L2496"/>
    </row>
    <row r="2497" spans="1:12">
      <c r="A2497" s="64" t="s">
        <v>1318</v>
      </c>
      <c r="B2497" s="64">
        <f>_xlfn.XLOOKUP(D2497,'Volume Holds'!$U$8:$U$223,'Volume Holds'!$N$8:$N$223)</f>
        <v>0</v>
      </c>
      <c r="C2497" s="64">
        <f>_xlfn.XLOOKUP(I2497,'Volume Holds'!$U$8:$U$223,'Volume Holds'!$N$8:$N$223)</f>
        <v>0</v>
      </c>
      <c r="D2497" s="64" t="s">
        <v>796</v>
      </c>
      <c r="E2497" s="64">
        <f t="shared" si="49"/>
        <v>0</v>
      </c>
      <c r="F2497" s="159">
        <v>10133</v>
      </c>
      <c r="I2497" s="64" t="s">
        <v>767</v>
      </c>
      <c r="L2497"/>
    </row>
    <row r="2498" spans="1:12">
      <c r="A2498" s="64" t="s">
        <v>1318</v>
      </c>
      <c r="B2498" s="64">
        <f>_xlfn.XLOOKUP(D2498,'Volume Holds'!$U$8:$U$223,'Volume Holds'!$N$8:$N$223)</f>
        <v>0</v>
      </c>
      <c r="C2498" s="64">
        <f>_xlfn.XLOOKUP(I2498,'Volume Holds'!$U$8:$U$223,'Volume Holds'!$N$8:$N$223)</f>
        <v>0</v>
      </c>
      <c r="D2498" s="64" t="s">
        <v>797</v>
      </c>
      <c r="E2498" s="64">
        <f t="shared" si="49"/>
        <v>0</v>
      </c>
      <c r="F2498" s="159">
        <v>10133</v>
      </c>
      <c r="I2498" s="64" t="s">
        <v>767</v>
      </c>
      <c r="L2498"/>
    </row>
    <row r="2499" spans="1:12">
      <c r="A2499" s="64" t="s">
        <v>1318</v>
      </c>
      <c r="B2499" s="64">
        <f>_xlfn.XLOOKUP(D2499,'Volume Holds'!$U$8:$U$223,'Volume Holds'!$N$8:$N$223)</f>
        <v>0</v>
      </c>
      <c r="C2499" s="64">
        <f>_xlfn.XLOOKUP(I2499,'Volume Holds'!$U$8:$U$223,'Volume Holds'!$N$8:$N$223)</f>
        <v>0</v>
      </c>
      <c r="D2499" s="64" t="s">
        <v>798</v>
      </c>
      <c r="E2499" s="64">
        <f t="shared" si="49"/>
        <v>0</v>
      </c>
      <c r="F2499" s="159">
        <v>10133</v>
      </c>
      <c r="I2499" s="64" t="s">
        <v>767</v>
      </c>
      <c r="L2499"/>
    </row>
    <row r="2500" spans="1:12">
      <c r="A2500" s="64" t="s">
        <v>1318</v>
      </c>
      <c r="B2500" s="64">
        <f>_xlfn.XLOOKUP(D2500,'Volume Holds'!$U$8:$U$223,'Volume Holds'!$N$8:$N$223)</f>
        <v>0</v>
      </c>
      <c r="C2500" s="64">
        <f>_xlfn.XLOOKUP(I2500,'Volume Holds'!$U$8:$U$223,'Volume Holds'!$N$8:$N$223)</f>
        <v>0</v>
      </c>
      <c r="D2500" s="64" t="s">
        <v>799</v>
      </c>
      <c r="E2500" s="64">
        <f t="shared" si="49"/>
        <v>0</v>
      </c>
      <c r="F2500" s="159">
        <v>10133</v>
      </c>
      <c r="I2500" s="64" t="s">
        <v>767</v>
      </c>
      <c r="L2500"/>
    </row>
    <row r="2501" spans="1:12">
      <c r="A2501" s="64" t="s">
        <v>1318</v>
      </c>
      <c r="B2501" s="64">
        <f>_xlfn.XLOOKUP(D2501,'Volume Holds'!$U$8:$U$223,'Volume Holds'!$N$8:$N$223)</f>
        <v>0</v>
      </c>
      <c r="C2501" s="64">
        <f>_xlfn.XLOOKUP(I2501,'Volume Holds'!$U$8:$U$223,'Volume Holds'!$N$8:$N$223)</f>
        <v>0</v>
      </c>
      <c r="D2501" s="64" t="s">
        <v>800</v>
      </c>
      <c r="E2501" s="64">
        <f t="shared" si="49"/>
        <v>0</v>
      </c>
      <c r="F2501" s="159">
        <v>10094</v>
      </c>
      <c r="L2501"/>
    </row>
    <row r="2502" spans="1:12">
      <c r="A2502" s="64" t="s">
        <v>1318</v>
      </c>
      <c r="B2502" s="64">
        <f>_xlfn.XLOOKUP(D2502,'Volume Holds'!$U$8:$U$223,'Volume Holds'!$N$8:$N$223)</f>
        <v>0</v>
      </c>
      <c r="C2502" s="64">
        <f>_xlfn.XLOOKUP(I2502,'Volume Holds'!$U$8:$U$223,'Volume Holds'!$N$8:$N$223)</f>
        <v>0</v>
      </c>
      <c r="D2502" s="64" t="s">
        <v>801</v>
      </c>
      <c r="E2502" s="64">
        <f t="shared" si="49"/>
        <v>0</v>
      </c>
      <c r="F2502" s="159">
        <v>10133</v>
      </c>
      <c r="I2502" s="64" t="s">
        <v>768</v>
      </c>
      <c r="L2502"/>
    </row>
    <row r="2503" spans="1:12">
      <c r="A2503" s="64" t="s">
        <v>1318</v>
      </c>
      <c r="B2503" s="64">
        <f>_xlfn.XLOOKUP(D2503,'Volume Holds'!$U$8:$U$223,'Volume Holds'!$N$8:$N$223)</f>
        <v>0</v>
      </c>
      <c r="C2503" s="64">
        <f>_xlfn.XLOOKUP(I2503,'Volume Holds'!$U$8:$U$223,'Volume Holds'!$N$8:$N$223)</f>
        <v>0</v>
      </c>
      <c r="D2503" s="64" t="s">
        <v>802</v>
      </c>
      <c r="E2503" s="64">
        <f t="shared" si="49"/>
        <v>0</v>
      </c>
      <c r="F2503" s="159">
        <v>10133</v>
      </c>
      <c r="I2503" s="64" t="s">
        <v>768</v>
      </c>
      <c r="L2503"/>
    </row>
    <row r="2504" spans="1:12">
      <c r="A2504" s="64" t="s">
        <v>1318</v>
      </c>
      <c r="B2504" s="64">
        <f>_xlfn.XLOOKUP(D2504,'Volume Holds'!$U$8:$U$223,'Volume Holds'!$N$8:$N$223)</f>
        <v>0</v>
      </c>
      <c r="C2504" s="64">
        <f>_xlfn.XLOOKUP(I2504,'Volume Holds'!$U$8:$U$223,'Volume Holds'!$N$8:$N$223)</f>
        <v>0</v>
      </c>
      <c r="D2504" s="64" t="s">
        <v>803</v>
      </c>
      <c r="E2504" s="64">
        <f t="shared" si="49"/>
        <v>0</v>
      </c>
      <c r="F2504" s="159">
        <v>10133</v>
      </c>
      <c r="I2504" s="64" t="s">
        <v>768</v>
      </c>
      <c r="L2504"/>
    </row>
    <row r="2505" spans="1:12">
      <c r="A2505" s="64" t="s">
        <v>1318</v>
      </c>
      <c r="B2505" s="64">
        <f>_xlfn.XLOOKUP(D2505,'Volume Holds'!$U$8:$U$223,'Volume Holds'!$N$8:$N$223)</f>
        <v>0</v>
      </c>
      <c r="C2505" s="64">
        <f>_xlfn.XLOOKUP(I2505,'Volume Holds'!$U$8:$U$223,'Volume Holds'!$N$8:$N$223)</f>
        <v>0</v>
      </c>
      <c r="D2505" s="64" t="s">
        <v>804</v>
      </c>
      <c r="E2505" s="64">
        <f t="shared" si="49"/>
        <v>0</v>
      </c>
      <c r="F2505" s="159">
        <v>10133</v>
      </c>
      <c r="I2505" s="64" t="s">
        <v>768</v>
      </c>
      <c r="L2505"/>
    </row>
    <row r="2506" spans="1:12">
      <c r="A2506" s="64" t="s">
        <v>1318</v>
      </c>
      <c r="B2506" s="64">
        <f>_xlfn.XLOOKUP(D2506,'Volume Holds'!$U$8:$U$223,'Volume Holds'!$N$8:$N$223)</f>
        <v>0</v>
      </c>
      <c r="C2506" s="64">
        <f>_xlfn.XLOOKUP(I2506,'Volume Holds'!$U$8:$U$223,'Volume Holds'!$N$8:$N$223)</f>
        <v>0</v>
      </c>
      <c r="D2506" s="64" t="s">
        <v>805</v>
      </c>
      <c r="E2506" s="64">
        <f t="shared" ref="E2506:E2559" si="50">SUM(B2506:C2506)</f>
        <v>0</v>
      </c>
      <c r="F2506" s="159">
        <v>10133</v>
      </c>
      <c r="I2506" s="64" t="s">
        <v>768</v>
      </c>
      <c r="L2506"/>
    </row>
    <row r="2507" spans="1:12">
      <c r="A2507" s="64" t="s">
        <v>1318</v>
      </c>
      <c r="B2507" s="64">
        <f>_xlfn.XLOOKUP(D2507,'Volume Holds'!$U$8:$U$223,'Volume Holds'!$N$8:$N$223)</f>
        <v>0</v>
      </c>
      <c r="C2507" s="64">
        <f>_xlfn.XLOOKUP(I2507,'Volume Holds'!$U$8:$U$223,'Volume Holds'!$N$8:$N$223)</f>
        <v>0</v>
      </c>
      <c r="D2507" s="64" t="s">
        <v>806</v>
      </c>
      <c r="E2507" s="64">
        <f t="shared" si="50"/>
        <v>0</v>
      </c>
      <c r="F2507" s="159">
        <v>10133</v>
      </c>
      <c r="I2507" s="64" t="s">
        <v>768</v>
      </c>
      <c r="L2507"/>
    </row>
    <row r="2508" spans="1:12">
      <c r="A2508" s="64" t="s">
        <v>1318</v>
      </c>
      <c r="B2508" s="64">
        <f>_xlfn.XLOOKUP(D2508,'Volume Holds'!$U$8:$U$223,'Volume Holds'!$N$8:$N$223)</f>
        <v>0</v>
      </c>
      <c r="C2508" s="64">
        <f>_xlfn.XLOOKUP(I2508,'Volume Holds'!$U$8:$U$223,'Volume Holds'!$N$8:$N$223)</f>
        <v>0</v>
      </c>
      <c r="D2508" s="64" t="s">
        <v>807</v>
      </c>
      <c r="E2508" s="64">
        <f t="shared" si="50"/>
        <v>0</v>
      </c>
      <c r="F2508" s="159">
        <v>10133</v>
      </c>
      <c r="I2508" s="64" t="s">
        <v>769</v>
      </c>
      <c r="L2508"/>
    </row>
    <row r="2509" spans="1:12">
      <c r="A2509" s="64" t="s">
        <v>1318</v>
      </c>
      <c r="B2509" s="64">
        <f>_xlfn.XLOOKUP(D2509,'Volume Holds'!$U$8:$U$223,'Volume Holds'!$N$8:$N$223)</f>
        <v>0</v>
      </c>
      <c r="C2509" s="64">
        <f>_xlfn.XLOOKUP(I2509,'Volume Holds'!$U$8:$U$223,'Volume Holds'!$N$8:$N$223)</f>
        <v>0</v>
      </c>
      <c r="D2509" s="64" t="s">
        <v>808</v>
      </c>
      <c r="E2509" s="64">
        <f t="shared" si="50"/>
        <v>0</v>
      </c>
      <c r="F2509" s="159">
        <v>10133</v>
      </c>
      <c r="I2509" s="64" t="s">
        <v>769</v>
      </c>
      <c r="L2509"/>
    </row>
    <row r="2510" spans="1:12">
      <c r="A2510" s="64" t="s">
        <v>1318</v>
      </c>
      <c r="B2510" s="64">
        <f>_xlfn.XLOOKUP(D2510,'Volume Holds'!$U$8:$U$223,'Volume Holds'!$N$8:$N$223)</f>
        <v>0</v>
      </c>
      <c r="C2510" s="64">
        <f>_xlfn.XLOOKUP(I2510,'Volume Holds'!$U$8:$U$223,'Volume Holds'!$N$8:$N$223)</f>
        <v>0</v>
      </c>
      <c r="D2510" s="64" t="s">
        <v>809</v>
      </c>
      <c r="E2510" s="64">
        <f t="shared" si="50"/>
        <v>0</v>
      </c>
      <c r="F2510" s="159">
        <v>10133</v>
      </c>
      <c r="I2510" s="64" t="s">
        <v>769</v>
      </c>
      <c r="L2510"/>
    </row>
    <row r="2511" spans="1:12">
      <c r="A2511" s="64" t="s">
        <v>1318</v>
      </c>
      <c r="B2511" s="64">
        <f>_xlfn.XLOOKUP(D2511,'Volume Holds'!$U$8:$U$223,'Volume Holds'!$N$8:$N$223)</f>
        <v>0</v>
      </c>
      <c r="C2511" s="64">
        <f>_xlfn.XLOOKUP(I2511,'Volume Holds'!$U$8:$U$223,'Volume Holds'!$N$8:$N$223)</f>
        <v>0</v>
      </c>
      <c r="D2511" s="64" t="s">
        <v>810</v>
      </c>
      <c r="E2511" s="64">
        <f t="shared" si="50"/>
        <v>0</v>
      </c>
      <c r="F2511" s="159">
        <v>10133</v>
      </c>
      <c r="I2511" s="64" t="s">
        <v>769</v>
      </c>
      <c r="L2511"/>
    </row>
    <row r="2512" spans="1:12">
      <c r="A2512" s="64" t="s">
        <v>1318</v>
      </c>
      <c r="B2512" s="64">
        <f>_xlfn.XLOOKUP(D2512,'Volume Holds'!$U$8:$U$223,'Volume Holds'!$N$8:$N$223)</f>
        <v>0</v>
      </c>
      <c r="C2512" s="64">
        <f>_xlfn.XLOOKUP(I2512,'Volume Holds'!$U$8:$U$223,'Volume Holds'!$N$8:$N$223)</f>
        <v>0</v>
      </c>
      <c r="D2512" s="64" t="s">
        <v>811</v>
      </c>
      <c r="E2512" s="64">
        <f t="shared" si="50"/>
        <v>0</v>
      </c>
      <c r="F2512" s="159">
        <v>10133</v>
      </c>
      <c r="I2512" s="64" t="s">
        <v>769</v>
      </c>
      <c r="L2512"/>
    </row>
    <row r="2513" spans="1:12">
      <c r="A2513" s="64" t="s">
        <v>1318</v>
      </c>
      <c r="B2513" s="64">
        <f>_xlfn.XLOOKUP(D2513,'Volume Holds'!$U$8:$U$223,'Volume Holds'!$N$8:$N$223)</f>
        <v>0</v>
      </c>
      <c r="C2513" s="64">
        <f>_xlfn.XLOOKUP(I2513,'Volume Holds'!$U$8:$U$223,'Volume Holds'!$N$8:$N$223)</f>
        <v>0</v>
      </c>
      <c r="D2513" s="64" t="s">
        <v>812</v>
      </c>
      <c r="E2513" s="64">
        <f t="shared" si="50"/>
        <v>0</v>
      </c>
      <c r="F2513" s="159">
        <v>10133</v>
      </c>
      <c r="I2513" s="64" t="s">
        <v>769</v>
      </c>
      <c r="L2513"/>
    </row>
    <row r="2514" spans="1:12">
      <c r="A2514" s="64" t="s">
        <v>1318</v>
      </c>
      <c r="B2514" s="64">
        <f>_xlfn.XLOOKUP(D2514,'Volume Holds'!$U$8:$U$223,'Volume Holds'!$N$8:$N$223)</f>
        <v>0</v>
      </c>
      <c r="C2514" s="64">
        <f>_xlfn.XLOOKUP(I2514,'Volume Holds'!$U$8:$U$223,'Volume Holds'!$N$8:$N$223)</f>
        <v>0</v>
      </c>
      <c r="D2514" s="64" t="s">
        <v>813</v>
      </c>
      <c r="E2514" s="64">
        <f t="shared" si="50"/>
        <v>0</v>
      </c>
      <c r="F2514" s="159">
        <v>10133</v>
      </c>
      <c r="I2514" s="64" t="s">
        <v>770</v>
      </c>
      <c r="L2514"/>
    </row>
    <row r="2515" spans="1:12">
      <c r="A2515" s="64" t="s">
        <v>1318</v>
      </c>
      <c r="B2515" s="64">
        <f>_xlfn.XLOOKUP(D2515,'Volume Holds'!$U$8:$U$223,'Volume Holds'!$N$8:$N$223)</f>
        <v>0</v>
      </c>
      <c r="C2515" s="64">
        <f>_xlfn.XLOOKUP(I2515,'Volume Holds'!$U$8:$U$223,'Volume Holds'!$N$8:$N$223)</f>
        <v>0</v>
      </c>
      <c r="D2515" s="64" t="s">
        <v>814</v>
      </c>
      <c r="E2515" s="64">
        <f t="shared" si="50"/>
        <v>0</v>
      </c>
      <c r="F2515" s="159">
        <v>10133</v>
      </c>
      <c r="I2515" s="64" t="s">
        <v>770</v>
      </c>
      <c r="L2515"/>
    </row>
    <row r="2516" spans="1:12">
      <c r="A2516" s="64" t="s">
        <v>1318</v>
      </c>
      <c r="B2516" s="64">
        <f>_xlfn.XLOOKUP(D2516,'Volume Holds'!$U$8:$U$223,'Volume Holds'!$N$8:$N$223)</f>
        <v>0</v>
      </c>
      <c r="C2516" s="64">
        <f>_xlfn.XLOOKUP(I2516,'Volume Holds'!$U$8:$U$223,'Volume Holds'!$N$8:$N$223)</f>
        <v>0</v>
      </c>
      <c r="D2516" s="64" t="s">
        <v>815</v>
      </c>
      <c r="E2516" s="64">
        <f t="shared" si="50"/>
        <v>0</v>
      </c>
      <c r="F2516" s="159">
        <v>10133</v>
      </c>
      <c r="I2516" s="64" t="s">
        <v>770</v>
      </c>
      <c r="L2516"/>
    </row>
    <row r="2517" spans="1:12">
      <c r="A2517" s="64" t="s">
        <v>1318</v>
      </c>
      <c r="B2517" s="64">
        <f>_xlfn.XLOOKUP(D2517,'Volume Holds'!$U$8:$U$223,'Volume Holds'!$N$8:$N$223)</f>
        <v>0</v>
      </c>
      <c r="C2517" s="64">
        <f>_xlfn.XLOOKUP(I2517,'Volume Holds'!$U$8:$U$223,'Volume Holds'!$N$8:$N$223)</f>
        <v>0</v>
      </c>
      <c r="D2517" s="64" t="s">
        <v>816</v>
      </c>
      <c r="E2517" s="64">
        <f t="shared" si="50"/>
        <v>0</v>
      </c>
      <c r="F2517" s="159">
        <v>10133</v>
      </c>
      <c r="I2517" s="64" t="s">
        <v>770</v>
      </c>
      <c r="L2517"/>
    </row>
    <row r="2518" spans="1:12">
      <c r="A2518" s="64" t="s">
        <v>1318</v>
      </c>
      <c r="B2518" s="64">
        <f>_xlfn.XLOOKUP(D2518,'Volume Holds'!$U$8:$U$223,'Volume Holds'!$N$8:$N$223)</f>
        <v>0</v>
      </c>
      <c r="C2518" s="64">
        <f>_xlfn.XLOOKUP(I2518,'Volume Holds'!$U$8:$U$223,'Volume Holds'!$N$8:$N$223)</f>
        <v>0</v>
      </c>
      <c r="D2518" s="64" t="s">
        <v>817</v>
      </c>
      <c r="E2518" s="64">
        <f t="shared" si="50"/>
        <v>0</v>
      </c>
      <c r="F2518" s="159">
        <v>10133</v>
      </c>
      <c r="I2518" s="64" t="s">
        <v>770</v>
      </c>
      <c r="L2518"/>
    </row>
    <row r="2519" spans="1:12">
      <c r="A2519" s="64" t="s">
        <v>1318</v>
      </c>
      <c r="B2519" s="64">
        <f>_xlfn.XLOOKUP(D2519,'Volume Holds'!$U$8:$U$223,'Volume Holds'!$N$8:$N$223)</f>
        <v>0</v>
      </c>
      <c r="C2519" s="64">
        <f>_xlfn.XLOOKUP(I2519,'Volume Holds'!$U$8:$U$223,'Volume Holds'!$N$8:$N$223)</f>
        <v>0</v>
      </c>
      <c r="D2519" s="64" t="s">
        <v>818</v>
      </c>
      <c r="E2519" s="64">
        <f t="shared" si="50"/>
        <v>0</v>
      </c>
      <c r="F2519" s="159">
        <v>10133</v>
      </c>
      <c r="I2519" s="64" t="s">
        <v>770</v>
      </c>
      <c r="L2519"/>
    </row>
    <row r="2520" spans="1:12">
      <c r="A2520" s="64" t="s">
        <v>1318</v>
      </c>
      <c r="B2520" s="64">
        <f>_xlfn.XLOOKUP(D2520,'Volume Holds'!$U$8:$U$223,'Volume Holds'!$N$8:$N$223)</f>
        <v>0</v>
      </c>
      <c r="C2520" s="64">
        <f>_xlfn.XLOOKUP(I2520,'Volume Holds'!$U$8:$U$223,'Volume Holds'!$N$8:$N$223)</f>
        <v>0</v>
      </c>
      <c r="D2520" s="64" t="s">
        <v>819</v>
      </c>
      <c r="E2520" s="64">
        <f t="shared" si="50"/>
        <v>0</v>
      </c>
      <c r="F2520" s="159">
        <v>10133</v>
      </c>
      <c r="I2520" s="64" t="s">
        <v>771</v>
      </c>
      <c r="L2520"/>
    </row>
    <row r="2521" spans="1:12">
      <c r="A2521" s="64" t="s">
        <v>1318</v>
      </c>
      <c r="B2521" s="64">
        <f>_xlfn.XLOOKUP(D2521,'Volume Holds'!$U$8:$U$223,'Volume Holds'!$N$8:$N$223)</f>
        <v>0</v>
      </c>
      <c r="C2521" s="64">
        <f>_xlfn.XLOOKUP(I2521,'Volume Holds'!$U$8:$U$223,'Volume Holds'!$N$8:$N$223)</f>
        <v>0</v>
      </c>
      <c r="D2521" s="64" t="s">
        <v>820</v>
      </c>
      <c r="E2521" s="64">
        <f t="shared" si="50"/>
        <v>0</v>
      </c>
      <c r="F2521" s="159">
        <v>10133</v>
      </c>
      <c r="I2521" s="64" t="s">
        <v>771</v>
      </c>
      <c r="L2521"/>
    </row>
    <row r="2522" spans="1:12">
      <c r="A2522" s="64" t="s">
        <v>1318</v>
      </c>
      <c r="B2522" s="64">
        <f>_xlfn.XLOOKUP(D2522,'Volume Holds'!$U$8:$U$223,'Volume Holds'!$N$8:$N$223)</f>
        <v>0</v>
      </c>
      <c r="C2522" s="64">
        <f>_xlfn.XLOOKUP(I2522,'Volume Holds'!$U$8:$U$223,'Volume Holds'!$N$8:$N$223)</f>
        <v>0</v>
      </c>
      <c r="D2522" s="64" t="s">
        <v>821</v>
      </c>
      <c r="E2522" s="64">
        <f t="shared" si="50"/>
        <v>0</v>
      </c>
      <c r="F2522" s="159">
        <v>10133</v>
      </c>
      <c r="I2522" s="64" t="s">
        <v>771</v>
      </c>
      <c r="L2522"/>
    </row>
    <row r="2523" spans="1:12">
      <c r="A2523" s="64" t="s">
        <v>1318</v>
      </c>
      <c r="B2523" s="64">
        <f>_xlfn.XLOOKUP(D2523,'Volume Holds'!$U$8:$U$223,'Volume Holds'!$N$8:$N$223)</f>
        <v>0</v>
      </c>
      <c r="C2523" s="64">
        <f>_xlfn.XLOOKUP(I2523,'Volume Holds'!$U$8:$U$223,'Volume Holds'!$N$8:$N$223)</f>
        <v>0</v>
      </c>
      <c r="D2523" s="64" t="s">
        <v>822</v>
      </c>
      <c r="E2523" s="64">
        <f t="shared" si="50"/>
        <v>0</v>
      </c>
      <c r="F2523" s="159">
        <v>10133</v>
      </c>
      <c r="I2523" s="64" t="s">
        <v>771</v>
      </c>
      <c r="L2523"/>
    </row>
    <row r="2524" spans="1:12">
      <c r="A2524" s="64" t="s">
        <v>1318</v>
      </c>
      <c r="B2524" s="64">
        <f>_xlfn.XLOOKUP(D2524,'Volume Holds'!$U$8:$U$223,'Volume Holds'!$N$8:$N$223)</f>
        <v>0</v>
      </c>
      <c r="C2524" s="64">
        <f>_xlfn.XLOOKUP(I2524,'Volume Holds'!$U$8:$U$223,'Volume Holds'!$N$8:$N$223)</f>
        <v>0</v>
      </c>
      <c r="D2524" s="64" t="s">
        <v>823</v>
      </c>
      <c r="E2524" s="64">
        <f t="shared" si="50"/>
        <v>0</v>
      </c>
      <c r="F2524" s="159">
        <v>10133</v>
      </c>
      <c r="I2524" s="64" t="s">
        <v>771</v>
      </c>
      <c r="L2524"/>
    </row>
    <row r="2525" spans="1:12">
      <c r="A2525" s="64" t="s">
        <v>1318</v>
      </c>
      <c r="B2525" s="64">
        <f>_xlfn.XLOOKUP(D2525,'Volume Holds'!$U$8:$U$223,'Volume Holds'!$N$8:$N$223)</f>
        <v>0</v>
      </c>
      <c r="C2525" s="64">
        <f>_xlfn.XLOOKUP(I2525,'Volume Holds'!$U$8:$U$223,'Volume Holds'!$N$8:$N$223)</f>
        <v>0</v>
      </c>
      <c r="D2525" s="64" t="s">
        <v>824</v>
      </c>
      <c r="E2525" s="64">
        <f t="shared" si="50"/>
        <v>0</v>
      </c>
      <c r="F2525" s="159">
        <v>10133</v>
      </c>
      <c r="I2525" s="64" t="s">
        <v>771</v>
      </c>
      <c r="L2525"/>
    </row>
    <row r="2526" spans="1:12">
      <c r="A2526" s="64" t="s">
        <v>1318</v>
      </c>
      <c r="B2526" s="64">
        <f>_xlfn.XLOOKUP(D2526,'Volume Holds'!$U$8:$U$223,'Volume Holds'!$N$8:$N$223)</f>
        <v>0</v>
      </c>
      <c r="C2526" s="64">
        <f>_xlfn.XLOOKUP(I2526,'Volume Holds'!$U$8:$U$223,'Volume Holds'!$N$8:$N$223)</f>
        <v>0</v>
      </c>
      <c r="D2526" s="64" t="s">
        <v>825</v>
      </c>
      <c r="E2526" s="64">
        <f t="shared" si="50"/>
        <v>0</v>
      </c>
      <c r="F2526" s="159">
        <v>10133</v>
      </c>
      <c r="I2526" s="64" t="s">
        <v>772</v>
      </c>
      <c r="L2526"/>
    </row>
    <row r="2527" spans="1:12">
      <c r="A2527" s="64" t="s">
        <v>1318</v>
      </c>
      <c r="B2527" s="64">
        <f>_xlfn.XLOOKUP(D2527,'Volume Holds'!$U$8:$U$223,'Volume Holds'!$N$8:$N$223)</f>
        <v>0</v>
      </c>
      <c r="C2527" s="64">
        <f>_xlfn.XLOOKUP(I2527,'Volume Holds'!$U$8:$U$223,'Volume Holds'!$N$8:$N$223)</f>
        <v>0</v>
      </c>
      <c r="D2527" s="64" t="s">
        <v>826</v>
      </c>
      <c r="E2527" s="64">
        <f t="shared" si="50"/>
        <v>0</v>
      </c>
      <c r="F2527" s="159">
        <v>10133</v>
      </c>
      <c r="I2527" s="64" t="s">
        <v>772</v>
      </c>
      <c r="L2527"/>
    </row>
    <row r="2528" spans="1:12">
      <c r="A2528" s="64" t="s">
        <v>1318</v>
      </c>
      <c r="B2528" s="64">
        <f>_xlfn.XLOOKUP(D2528,'Volume Holds'!$U$8:$U$223,'Volume Holds'!$N$8:$N$223)</f>
        <v>0</v>
      </c>
      <c r="C2528" s="64">
        <f>_xlfn.XLOOKUP(I2528,'Volume Holds'!$U$8:$U$223,'Volume Holds'!$N$8:$N$223)</f>
        <v>0</v>
      </c>
      <c r="D2528" s="64" t="s">
        <v>827</v>
      </c>
      <c r="E2528" s="64">
        <f t="shared" si="50"/>
        <v>0</v>
      </c>
      <c r="F2528" s="159">
        <v>10133</v>
      </c>
      <c r="I2528" s="64" t="s">
        <v>772</v>
      </c>
      <c r="L2528"/>
    </row>
    <row r="2529" spans="1:12">
      <c r="A2529" s="64" t="s">
        <v>1318</v>
      </c>
      <c r="B2529" s="64">
        <f>_xlfn.XLOOKUP(D2529,'Volume Holds'!$U$8:$U$223,'Volume Holds'!$N$8:$N$223)</f>
        <v>0</v>
      </c>
      <c r="C2529" s="64">
        <f>_xlfn.XLOOKUP(I2529,'Volume Holds'!$U$8:$U$223,'Volume Holds'!$N$8:$N$223)</f>
        <v>0</v>
      </c>
      <c r="D2529" s="64" t="s">
        <v>828</v>
      </c>
      <c r="E2529" s="64">
        <f t="shared" si="50"/>
        <v>0</v>
      </c>
      <c r="F2529" s="159">
        <v>10133</v>
      </c>
      <c r="I2529" s="64" t="s">
        <v>772</v>
      </c>
      <c r="L2529"/>
    </row>
    <row r="2530" spans="1:12">
      <c r="A2530" s="64" t="s">
        <v>1318</v>
      </c>
      <c r="B2530" s="64">
        <f>_xlfn.XLOOKUP(D2530,'Volume Holds'!$U$8:$U$223,'Volume Holds'!$N$8:$N$223)</f>
        <v>0</v>
      </c>
      <c r="C2530" s="64">
        <f>_xlfn.XLOOKUP(I2530,'Volume Holds'!$U$8:$U$223,'Volume Holds'!$N$8:$N$223)</f>
        <v>0</v>
      </c>
      <c r="D2530" s="64" t="s">
        <v>829</v>
      </c>
      <c r="E2530" s="64">
        <f t="shared" si="50"/>
        <v>0</v>
      </c>
      <c r="F2530" s="159">
        <v>10133</v>
      </c>
      <c r="I2530" s="64" t="s">
        <v>772</v>
      </c>
      <c r="L2530"/>
    </row>
    <row r="2531" spans="1:12">
      <c r="A2531" s="64" t="s">
        <v>1318</v>
      </c>
      <c r="B2531" s="64">
        <f>_xlfn.XLOOKUP(D2531,'Volume Holds'!$U$8:$U$223,'Volume Holds'!$N$8:$N$223)</f>
        <v>0</v>
      </c>
      <c r="C2531" s="64">
        <f>_xlfn.XLOOKUP(I2531,'Volume Holds'!$U$8:$U$223,'Volume Holds'!$N$8:$N$223)</f>
        <v>0</v>
      </c>
      <c r="D2531" s="64" t="s">
        <v>830</v>
      </c>
      <c r="E2531" s="64">
        <f t="shared" si="50"/>
        <v>0</v>
      </c>
      <c r="F2531" s="159">
        <v>10133</v>
      </c>
      <c r="I2531" s="64" t="s">
        <v>772</v>
      </c>
      <c r="L2531"/>
    </row>
    <row r="2532" spans="1:12">
      <c r="A2532" s="64" t="s">
        <v>1318</v>
      </c>
      <c r="B2532" s="64">
        <f>_xlfn.XLOOKUP(D2532,'Volume Holds'!$U$8:$U$223,'Volume Holds'!$N$8:$N$223)</f>
        <v>0</v>
      </c>
      <c r="C2532" s="64">
        <f>_xlfn.XLOOKUP(I2532,'Volume Holds'!$U$8:$U$223,'Volume Holds'!$N$8:$N$223)</f>
        <v>0</v>
      </c>
      <c r="D2532" s="64" t="s">
        <v>831</v>
      </c>
      <c r="E2532" s="64">
        <f t="shared" si="50"/>
        <v>0</v>
      </c>
      <c r="F2532" s="159">
        <v>10133</v>
      </c>
      <c r="I2532" s="64" t="s">
        <v>773</v>
      </c>
      <c r="L2532"/>
    </row>
    <row r="2533" spans="1:12">
      <c r="A2533" s="64" t="s">
        <v>1318</v>
      </c>
      <c r="B2533" s="64">
        <f>_xlfn.XLOOKUP(D2533,'Volume Holds'!$U$8:$U$223,'Volume Holds'!$N$8:$N$223)</f>
        <v>0</v>
      </c>
      <c r="C2533" s="64">
        <f>_xlfn.XLOOKUP(I2533,'Volume Holds'!$U$8:$U$223,'Volume Holds'!$N$8:$N$223)</f>
        <v>0</v>
      </c>
      <c r="D2533" s="64" t="s">
        <v>832</v>
      </c>
      <c r="E2533" s="64">
        <f t="shared" si="50"/>
        <v>0</v>
      </c>
      <c r="F2533" s="159">
        <v>10133</v>
      </c>
      <c r="I2533" s="64" t="s">
        <v>773</v>
      </c>
      <c r="L2533"/>
    </row>
    <row r="2534" spans="1:12">
      <c r="A2534" s="64" t="s">
        <v>1318</v>
      </c>
      <c r="B2534" s="64">
        <f>_xlfn.XLOOKUP(D2534,'Volume Holds'!$U$8:$U$223,'Volume Holds'!$N$8:$N$223)</f>
        <v>0</v>
      </c>
      <c r="C2534" s="64">
        <f>_xlfn.XLOOKUP(I2534,'Volume Holds'!$U$8:$U$223,'Volume Holds'!$N$8:$N$223)</f>
        <v>0</v>
      </c>
      <c r="D2534" s="64" t="s">
        <v>833</v>
      </c>
      <c r="E2534" s="64">
        <f t="shared" si="50"/>
        <v>0</v>
      </c>
      <c r="F2534" s="159">
        <v>10133</v>
      </c>
      <c r="I2534" s="64" t="s">
        <v>773</v>
      </c>
      <c r="L2534"/>
    </row>
    <row r="2535" spans="1:12">
      <c r="A2535" s="64" t="s">
        <v>1318</v>
      </c>
      <c r="B2535" s="64">
        <f>_xlfn.XLOOKUP(D2535,'Volume Holds'!$U$8:$U$223,'Volume Holds'!$N$8:$N$223)</f>
        <v>0</v>
      </c>
      <c r="C2535" s="64">
        <f>_xlfn.XLOOKUP(I2535,'Volume Holds'!$U$8:$U$223,'Volume Holds'!$N$8:$N$223)</f>
        <v>0</v>
      </c>
      <c r="D2535" s="64" t="s">
        <v>834</v>
      </c>
      <c r="E2535" s="64">
        <f t="shared" si="50"/>
        <v>0</v>
      </c>
      <c r="F2535" s="159">
        <v>10133</v>
      </c>
      <c r="I2535" s="64" t="s">
        <v>773</v>
      </c>
      <c r="L2535"/>
    </row>
    <row r="2536" spans="1:12">
      <c r="A2536" s="64" t="s">
        <v>1318</v>
      </c>
      <c r="B2536" s="64">
        <f>_xlfn.XLOOKUP(D2536,'Volume Holds'!$U$8:$U$223,'Volume Holds'!$N$8:$N$223)</f>
        <v>0</v>
      </c>
      <c r="C2536" s="64">
        <f>_xlfn.XLOOKUP(I2536,'Volume Holds'!$U$8:$U$223,'Volume Holds'!$N$8:$N$223)</f>
        <v>0</v>
      </c>
      <c r="D2536" s="64" t="s">
        <v>835</v>
      </c>
      <c r="E2536" s="64">
        <f t="shared" si="50"/>
        <v>0</v>
      </c>
      <c r="F2536" s="159">
        <v>10133</v>
      </c>
      <c r="I2536" s="64" t="s">
        <v>773</v>
      </c>
      <c r="L2536"/>
    </row>
    <row r="2537" spans="1:12">
      <c r="A2537" s="64" t="s">
        <v>1318</v>
      </c>
      <c r="B2537" s="64">
        <f>_xlfn.XLOOKUP(D2537,'Volume Holds'!$U$8:$U$223,'Volume Holds'!$N$8:$N$223)</f>
        <v>0</v>
      </c>
      <c r="C2537" s="64">
        <f>_xlfn.XLOOKUP(I2537,'Volume Holds'!$U$8:$U$223,'Volume Holds'!$N$8:$N$223)</f>
        <v>0</v>
      </c>
      <c r="D2537" s="64" t="s">
        <v>836</v>
      </c>
      <c r="E2537" s="64">
        <f t="shared" si="50"/>
        <v>0</v>
      </c>
      <c r="F2537" s="159">
        <v>10133</v>
      </c>
      <c r="I2537" s="64" t="s">
        <v>773</v>
      </c>
      <c r="L2537"/>
    </row>
    <row r="2538" spans="1:12">
      <c r="A2538" s="64" t="s">
        <v>1318</v>
      </c>
      <c r="B2538" s="64">
        <f>_xlfn.XLOOKUP(D2538,'Volume Holds'!$U$8:$U$223,'Volume Holds'!$N$8:$N$223)</f>
        <v>0</v>
      </c>
      <c r="C2538" s="64">
        <f>_xlfn.XLOOKUP(I2538,'Volume Holds'!$U$8:$U$223,'Volume Holds'!$N$8:$N$223)</f>
        <v>0</v>
      </c>
      <c r="D2538" s="64" t="s">
        <v>837</v>
      </c>
      <c r="E2538" s="64">
        <f t="shared" si="50"/>
        <v>0</v>
      </c>
      <c r="F2538" s="159">
        <v>10133</v>
      </c>
      <c r="I2538" s="64" t="s">
        <v>774</v>
      </c>
      <c r="L2538"/>
    </row>
    <row r="2539" spans="1:12">
      <c r="A2539" s="64" t="s">
        <v>1318</v>
      </c>
      <c r="B2539" s="64">
        <f>_xlfn.XLOOKUP(D2539,'Volume Holds'!$U$8:$U$223,'Volume Holds'!$N$8:$N$223)</f>
        <v>0</v>
      </c>
      <c r="C2539" s="64">
        <f>_xlfn.XLOOKUP(I2539,'Volume Holds'!$U$8:$U$223,'Volume Holds'!$N$8:$N$223)</f>
        <v>0</v>
      </c>
      <c r="D2539" s="64" t="s">
        <v>838</v>
      </c>
      <c r="E2539" s="64">
        <f t="shared" si="50"/>
        <v>0</v>
      </c>
      <c r="F2539" s="159">
        <v>10133</v>
      </c>
      <c r="I2539" s="64" t="s">
        <v>774</v>
      </c>
      <c r="L2539"/>
    </row>
    <row r="2540" spans="1:12">
      <c r="A2540" s="64" t="s">
        <v>1318</v>
      </c>
      <c r="B2540" s="64">
        <f>_xlfn.XLOOKUP(D2540,'Volume Holds'!$U$8:$U$223,'Volume Holds'!$N$8:$N$223)</f>
        <v>0</v>
      </c>
      <c r="C2540" s="64">
        <f>_xlfn.XLOOKUP(I2540,'Volume Holds'!$U$8:$U$223,'Volume Holds'!$N$8:$N$223)</f>
        <v>0</v>
      </c>
      <c r="D2540" s="64" t="s">
        <v>839</v>
      </c>
      <c r="E2540" s="64">
        <f t="shared" si="50"/>
        <v>0</v>
      </c>
      <c r="F2540" s="159">
        <v>10133</v>
      </c>
      <c r="I2540" s="64" t="s">
        <v>774</v>
      </c>
      <c r="L2540"/>
    </row>
    <row r="2541" spans="1:12">
      <c r="A2541" s="64" t="s">
        <v>1318</v>
      </c>
      <c r="B2541" s="64">
        <f>_xlfn.XLOOKUP(D2541,'Volume Holds'!$U$8:$U$223,'Volume Holds'!$N$8:$N$223)</f>
        <v>0</v>
      </c>
      <c r="C2541" s="64">
        <f>_xlfn.XLOOKUP(I2541,'Volume Holds'!$U$8:$U$223,'Volume Holds'!$N$8:$N$223)</f>
        <v>0</v>
      </c>
      <c r="D2541" s="64" t="s">
        <v>840</v>
      </c>
      <c r="E2541" s="64">
        <f t="shared" si="50"/>
        <v>0</v>
      </c>
      <c r="F2541" s="159">
        <v>10133</v>
      </c>
      <c r="I2541" s="64" t="s">
        <v>774</v>
      </c>
      <c r="L2541"/>
    </row>
    <row r="2542" spans="1:12">
      <c r="A2542" s="64" t="s">
        <v>1318</v>
      </c>
      <c r="B2542" s="64">
        <f>_xlfn.XLOOKUP(D2542,'Volume Holds'!$U$8:$U$223,'Volume Holds'!$N$8:$N$223)</f>
        <v>0</v>
      </c>
      <c r="C2542" s="64">
        <f>_xlfn.XLOOKUP(I2542,'Volume Holds'!$U$8:$U$223,'Volume Holds'!$N$8:$N$223)</f>
        <v>0</v>
      </c>
      <c r="D2542" s="64" t="s">
        <v>841</v>
      </c>
      <c r="E2542" s="64">
        <f t="shared" si="50"/>
        <v>0</v>
      </c>
      <c r="F2542" s="159">
        <v>10133</v>
      </c>
      <c r="I2542" s="64" t="s">
        <v>774</v>
      </c>
      <c r="L2542"/>
    </row>
    <row r="2543" spans="1:12">
      <c r="A2543" s="64" t="s">
        <v>1318</v>
      </c>
      <c r="B2543" s="64">
        <f>_xlfn.XLOOKUP(D2543,'Volume Holds'!$U$8:$U$223,'Volume Holds'!$N$8:$N$223)</f>
        <v>0</v>
      </c>
      <c r="C2543" s="64">
        <f>_xlfn.XLOOKUP(I2543,'Volume Holds'!$U$8:$U$223,'Volume Holds'!$N$8:$N$223)</f>
        <v>0</v>
      </c>
      <c r="D2543" s="64" t="s">
        <v>842</v>
      </c>
      <c r="E2543" s="64">
        <f t="shared" si="50"/>
        <v>0</v>
      </c>
      <c r="F2543" s="159">
        <v>10133</v>
      </c>
      <c r="I2543" s="64" t="s">
        <v>774</v>
      </c>
      <c r="L2543"/>
    </row>
    <row r="2544" spans="1:12">
      <c r="A2544" s="64" t="s">
        <v>1318</v>
      </c>
      <c r="B2544" s="64">
        <f>_xlfn.XLOOKUP(D2544,'Volume Holds'!$U$8:$U$223,'Volume Holds'!$N$8:$N$223)</f>
        <v>0</v>
      </c>
      <c r="C2544" s="64">
        <f>_xlfn.XLOOKUP(I2544,'Volume Holds'!$U$8:$U$223,'Volume Holds'!$N$8:$N$223)</f>
        <v>0</v>
      </c>
      <c r="D2544" s="64" t="s">
        <v>878</v>
      </c>
      <c r="E2544" s="64">
        <f t="shared" si="50"/>
        <v>0</v>
      </c>
      <c r="F2544" s="159">
        <v>10094</v>
      </c>
      <c r="L2544"/>
    </row>
    <row r="2545" spans="1:12">
      <c r="A2545" s="64" t="s">
        <v>1318</v>
      </c>
      <c r="B2545" s="64">
        <f>_xlfn.XLOOKUP(D2545,'Volume Holds'!$U$8:$U$223,'Volume Holds'!$N$8:$N$223)</f>
        <v>0</v>
      </c>
      <c r="C2545" s="64">
        <f>_xlfn.XLOOKUP(I2545,'Volume Holds'!$U$8:$U$223,'Volume Holds'!$N$8:$N$223)</f>
        <v>0</v>
      </c>
      <c r="D2545" s="64" t="s">
        <v>880</v>
      </c>
      <c r="E2545" s="64">
        <f t="shared" si="50"/>
        <v>0</v>
      </c>
      <c r="F2545" s="159">
        <v>10094</v>
      </c>
      <c r="L2545"/>
    </row>
    <row r="2546" spans="1:12">
      <c r="A2546" s="64" t="s">
        <v>1318</v>
      </c>
      <c r="B2546" s="64">
        <f>_xlfn.XLOOKUP(D2546,'Volume Holds'!$U$8:$U$223,'Volume Holds'!$N$8:$N$223)</f>
        <v>0</v>
      </c>
      <c r="C2546" s="64">
        <f>_xlfn.XLOOKUP(I2546,'Volume Holds'!$U$8:$U$223,'Volume Holds'!$N$8:$N$223)</f>
        <v>0</v>
      </c>
      <c r="D2546" s="64" t="s">
        <v>882</v>
      </c>
      <c r="E2546" s="64">
        <f t="shared" si="50"/>
        <v>0</v>
      </c>
      <c r="F2546" s="159">
        <v>10094</v>
      </c>
      <c r="L2546"/>
    </row>
    <row r="2547" spans="1:12">
      <c r="A2547" s="64" t="s">
        <v>1318</v>
      </c>
      <c r="B2547" s="64">
        <f>_xlfn.XLOOKUP(D2547,'Volume Holds'!$U$8:$U$223,'Volume Holds'!$N$8:$N$223)</f>
        <v>0</v>
      </c>
      <c r="C2547" s="64">
        <f>_xlfn.XLOOKUP(I2547,'Volume Holds'!$U$8:$U$223,'Volume Holds'!$N$8:$N$223)</f>
        <v>0</v>
      </c>
      <c r="D2547" s="64" t="s">
        <v>884</v>
      </c>
      <c r="E2547" s="64">
        <f t="shared" si="50"/>
        <v>0</v>
      </c>
      <c r="F2547" s="159">
        <v>10094</v>
      </c>
      <c r="L2547"/>
    </row>
    <row r="2548" spans="1:12">
      <c r="A2548" s="64" t="s">
        <v>1318</v>
      </c>
      <c r="B2548" s="64">
        <f>_xlfn.XLOOKUP(D2548,'Volume Holds'!$U$8:$U$223,'Volume Holds'!$N$8:$N$223)</f>
        <v>0</v>
      </c>
      <c r="C2548" s="64">
        <f>_xlfn.XLOOKUP(I2548,'Volume Holds'!$U$8:$U$223,'Volume Holds'!$N$8:$N$223)</f>
        <v>0</v>
      </c>
      <c r="D2548" s="64" t="s">
        <v>886</v>
      </c>
      <c r="E2548" s="64">
        <f t="shared" si="50"/>
        <v>0</v>
      </c>
      <c r="F2548" s="159">
        <v>10094</v>
      </c>
      <c r="L2548"/>
    </row>
    <row r="2549" spans="1:12">
      <c r="A2549" s="64" t="s">
        <v>1318</v>
      </c>
      <c r="B2549" s="64">
        <f>_xlfn.XLOOKUP(D2549,'Volume Holds'!$U$8:$U$223,'Volume Holds'!$N$8:$N$223)</f>
        <v>0</v>
      </c>
      <c r="C2549" s="64">
        <f>_xlfn.XLOOKUP(I2549,'Volume Holds'!$U$8:$U$223,'Volume Holds'!$N$8:$N$223)</f>
        <v>0</v>
      </c>
      <c r="D2549" s="64" t="s">
        <v>890</v>
      </c>
      <c r="E2549" s="64">
        <f t="shared" si="50"/>
        <v>0</v>
      </c>
      <c r="F2549" s="159">
        <v>10133</v>
      </c>
      <c r="L2549"/>
    </row>
    <row r="2550" spans="1:12">
      <c r="A2550" s="64" t="s">
        <v>1318</v>
      </c>
      <c r="B2550" s="64">
        <f>_xlfn.XLOOKUP(D2550,'Volume Holds'!$U$8:$U$223,'Volume Holds'!$N$8:$N$223)</f>
        <v>0</v>
      </c>
      <c r="C2550" s="64">
        <f>_xlfn.XLOOKUP(I2550,'Volume Holds'!$U$8:$U$223,'Volume Holds'!$N$8:$N$223)</f>
        <v>0</v>
      </c>
      <c r="D2550" s="64" t="s">
        <v>892</v>
      </c>
      <c r="E2550" s="64">
        <f t="shared" si="50"/>
        <v>0</v>
      </c>
      <c r="F2550" s="159">
        <v>10133</v>
      </c>
      <c r="L2550"/>
    </row>
    <row r="2551" spans="1:12">
      <c r="A2551" s="64" t="s">
        <v>1318</v>
      </c>
      <c r="B2551" s="64">
        <f>_xlfn.XLOOKUP(D2551,'Volume Holds'!$U$8:$U$223,'Volume Holds'!$N$8:$N$223)</f>
        <v>0</v>
      </c>
      <c r="C2551" s="64">
        <f>_xlfn.XLOOKUP(I2551,'Volume Holds'!$U$8:$U$223,'Volume Holds'!$N$8:$N$223)</f>
        <v>0</v>
      </c>
      <c r="D2551" s="64" t="s">
        <v>894</v>
      </c>
      <c r="E2551" s="64">
        <f t="shared" si="50"/>
        <v>0</v>
      </c>
      <c r="F2551" s="159">
        <v>10133</v>
      </c>
      <c r="L2551"/>
    </row>
    <row r="2552" spans="1:12">
      <c r="A2552" s="64" t="s">
        <v>1318</v>
      </c>
      <c r="B2552" s="64">
        <f>_xlfn.XLOOKUP(D2552,'Volume Holds'!$U$8:$U$223,'Volume Holds'!$N$8:$N$223)</f>
        <v>0</v>
      </c>
      <c r="C2552" s="64">
        <f>_xlfn.XLOOKUP(I2552,'Volume Holds'!$U$8:$U$223,'Volume Holds'!$N$8:$N$223)</f>
        <v>0</v>
      </c>
      <c r="D2552" s="64" t="s">
        <v>896</v>
      </c>
      <c r="E2552" s="64">
        <f t="shared" si="50"/>
        <v>0</v>
      </c>
      <c r="F2552" s="159">
        <v>10133</v>
      </c>
      <c r="L2552"/>
    </row>
    <row r="2553" spans="1:12">
      <c r="A2553" s="64" t="s">
        <v>1318</v>
      </c>
      <c r="B2553" s="64">
        <f>_xlfn.XLOOKUP(D2553,'Volume Holds'!$U$8:$U$223,'Volume Holds'!$N$8:$N$223)</f>
        <v>0</v>
      </c>
      <c r="C2553" s="64">
        <f>_xlfn.XLOOKUP(I2553,'Volume Holds'!$U$8:$U$223,'Volume Holds'!$N$8:$N$223)</f>
        <v>0</v>
      </c>
      <c r="D2553" s="64" t="s">
        <v>898</v>
      </c>
      <c r="E2553" s="64">
        <f t="shared" si="50"/>
        <v>0</v>
      </c>
      <c r="F2553" s="159">
        <v>10133</v>
      </c>
      <c r="L2553"/>
    </row>
    <row r="2554" spans="1:12">
      <c r="A2554" s="161" t="s">
        <v>1318</v>
      </c>
      <c r="B2554" s="161">
        <f>_xlfn.XLOOKUP(D2554,'Volume Holds'!$U$8:$U$223,'Volume Holds'!$O$8:$O$223)</f>
        <v>0</v>
      </c>
      <c r="C2554" s="161">
        <f>_xlfn.XLOOKUP(I2554,'Volume Holds'!$U$8:$U$223,'Volume Holds'!$O$8:$O$223)</f>
        <v>0</v>
      </c>
      <c r="D2554" s="161" t="s">
        <v>585</v>
      </c>
      <c r="E2554" s="161">
        <f t="shared" si="50"/>
        <v>0</v>
      </c>
      <c r="F2554" s="162">
        <v>10095</v>
      </c>
      <c r="G2554" s="163"/>
      <c r="I2554" s="161" t="s">
        <v>557</v>
      </c>
      <c r="J2554" s="161" t="s">
        <v>1316</v>
      </c>
      <c r="L2554"/>
    </row>
    <row r="2555" spans="1:12">
      <c r="A2555" s="64" t="s">
        <v>1318</v>
      </c>
      <c r="B2555" s="64">
        <f>_xlfn.XLOOKUP(D2555,'Volume Holds'!$U$8:$U$223,'Volume Holds'!$O$8:$O$223)</f>
        <v>0</v>
      </c>
      <c r="C2555" s="64">
        <f>_xlfn.XLOOKUP(I2555,'Volume Holds'!$U$8:$U$223,'Volume Holds'!$O$8:$O$223)</f>
        <v>0</v>
      </c>
      <c r="D2555" s="64" t="s">
        <v>587</v>
      </c>
      <c r="E2555" s="64">
        <f t="shared" si="50"/>
        <v>0</v>
      </c>
      <c r="F2555" s="159">
        <v>10095</v>
      </c>
      <c r="I2555" s="64" t="s">
        <v>557</v>
      </c>
      <c r="L2555"/>
    </row>
    <row r="2556" spans="1:12">
      <c r="A2556" s="64" t="s">
        <v>1318</v>
      </c>
      <c r="B2556" s="64">
        <f>_xlfn.XLOOKUP(D2556,'Volume Holds'!$U$8:$U$223,'Volume Holds'!$O$8:$O$223)</f>
        <v>0</v>
      </c>
      <c r="C2556" s="64">
        <f>_xlfn.XLOOKUP(I2556,'Volume Holds'!$U$8:$U$223,'Volume Holds'!$O$8:$O$223)</f>
        <v>0</v>
      </c>
      <c r="D2556" s="64" t="s">
        <v>589</v>
      </c>
      <c r="E2556" s="64">
        <f t="shared" si="50"/>
        <v>0</v>
      </c>
      <c r="F2556" s="159">
        <v>10095</v>
      </c>
      <c r="I2556" s="64" t="s">
        <v>559</v>
      </c>
      <c r="L2556"/>
    </row>
    <row r="2557" spans="1:12">
      <c r="A2557" s="64" t="s">
        <v>1318</v>
      </c>
      <c r="B2557" s="64">
        <f>_xlfn.XLOOKUP(D2557,'Volume Holds'!$U$8:$U$223,'Volume Holds'!$O$8:$O$223)</f>
        <v>0</v>
      </c>
      <c r="C2557" s="64">
        <f>_xlfn.XLOOKUP(I2557,'Volume Holds'!$U$8:$U$223,'Volume Holds'!$O$8:$O$223)</f>
        <v>0</v>
      </c>
      <c r="D2557" s="64" t="s">
        <v>591</v>
      </c>
      <c r="E2557" s="64">
        <f t="shared" si="50"/>
        <v>0</v>
      </c>
      <c r="F2557" s="159">
        <v>10095</v>
      </c>
      <c r="I2557" s="64" t="s">
        <v>559</v>
      </c>
      <c r="L2557"/>
    </row>
    <row r="2558" spans="1:12">
      <c r="A2558" s="64" t="s">
        <v>1318</v>
      </c>
      <c r="B2558" s="64">
        <f>_xlfn.XLOOKUP(D2558,'Volume Holds'!$U$8:$U$223,'Volume Holds'!$O$8:$O$223)</f>
        <v>0</v>
      </c>
      <c r="C2558" s="64">
        <f>_xlfn.XLOOKUP(I2558,'Volume Holds'!$U$8:$U$223,'Volume Holds'!$O$8:$O$223)</f>
        <v>0</v>
      </c>
      <c r="D2558" s="64" t="s">
        <v>593</v>
      </c>
      <c r="E2558" s="64">
        <f t="shared" si="50"/>
        <v>0</v>
      </c>
      <c r="F2558" s="159">
        <v>10095</v>
      </c>
      <c r="I2558" s="64" t="s">
        <v>559</v>
      </c>
      <c r="L2558"/>
    </row>
    <row r="2559" spans="1:12">
      <c r="A2559" s="64" t="s">
        <v>1318</v>
      </c>
      <c r="B2559" s="64">
        <f>_xlfn.XLOOKUP(D2559,'Volume Holds'!$U$8:$U$223,'Volume Holds'!$O$8:$O$223)</f>
        <v>0</v>
      </c>
      <c r="C2559" s="64">
        <f>_xlfn.XLOOKUP(I2559,'Volume Holds'!$U$8:$U$223,'Volume Holds'!$O$8:$O$223)</f>
        <v>0</v>
      </c>
      <c r="D2559" s="64" t="s">
        <v>595</v>
      </c>
      <c r="E2559" s="64">
        <f t="shared" si="50"/>
        <v>0</v>
      </c>
      <c r="F2559" s="159">
        <v>10095</v>
      </c>
      <c r="I2559" s="64" t="s">
        <v>559</v>
      </c>
      <c r="L2559"/>
    </row>
    <row r="2560" spans="1:12">
      <c r="A2560" s="64" t="s">
        <v>1318</v>
      </c>
      <c r="B2560" s="64">
        <f>_xlfn.XLOOKUP(D2560,'Volume Holds'!$U$8:$U$223,'Volume Holds'!$O$8:$O$223)</f>
        <v>0</v>
      </c>
      <c r="C2560" s="64">
        <f>_xlfn.XLOOKUP(I2560,'Volume Holds'!$U$8:$U$223,'Volume Holds'!$O$8:$O$223)</f>
        <v>0</v>
      </c>
      <c r="D2560" s="64" t="s">
        <v>597</v>
      </c>
      <c r="E2560" s="64">
        <f t="shared" ref="E2560:E2619" si="51">SUM(B2560:C2560)</f>
        <v>0</v>
      </c>
      <c r="F2560" s="159">
        <v>10095</v>
      </c>
      <c r="I2560" s="64" t="s">
        <v>561</v>
      </c>
      <c r="L2560"/>
    </row>
    <row r="2561" spans="1:12">
      <c r="A2561" s="64" t="s">
        <v>1318</v>
      </c>
      <c r="B2561" s="64">
        <f>_xlfn.XLOOKUP(D2561,'Volume Holds'!$U$8:$U$223,'Volume Holds'!$O$8:$O$223)</f>
        <v>0</v>
      </c>
      <c r="C2561" s="64">
        <f>_xlfn.XLOOKUP(I2561,'Volume Holds'!$U$8:$U$223,'Volume Holds'!$O$8:$O$223)</f>
        <v>0</v>
      </c>
      <c r="D2561" s="64" t="s">
        <v>599</v>
      </c>
      <c r="E2561" s="64">
        <f t="shared" si="51"/>
        <v>0</v>
      </c>
      <c r="F2561" s="159">
        <v>10095</v>
      </c>
      <c r="I2561" s="64" t="s">
        <v>561</v>
      </c>
      <c r="L2561"/>
    </row>
    <row r="2562" spans="1:12">
      <c r="A2562" s="64" t="s">
        <v>1318</v>
      </c>
      <c r="B2562" s="64">
        <f>_xlfn.XLOOKUP(D2562,'Volume Holds'!$U$8:$U$223,'Volume Holds'!$O$8:$O$223)</f>
        <v>0</v>
      </c>
      <c r="C2562" s="64">
        <f>_xlfn.XLOOKUP(I2562,'Volume Holds'!$U$8:$U$223,'Volume Holds'!$O$8:$O$223)</f>
        <v>0</v>
      </c>
      <c r="D2562" s="64" t="s">
        <v>601</v>
      </c>
      <c r="E2562" s="64">
        <f t="shared" si="51"/>
        <v>0</v>
      </c>
      <c r="F2562" s="159">
        <v>10095</v>
      </c>
      <c r="I2562" s="64" t="s">
        <v>561</v>
      </c>
      <c r="L2562"/>
    </row>
    <row r="2563" spans="1:12">
      <c r="A2563" s="64" t="s">
        <v>1318</v>
      </c>
      <c r="B2563" s="64">
        <f>_xlfn.XLOOKUP(D2563,'Volume Holds'!$U$8:$U$223,'Volume Holds'!$O$8:$O$223)</f>
        <v>0</v>
      </c>
      <c r="C2563" s="64">
        <f>_xlfn.XLOOKUP(I2563,'Volume Holds'!$U$8:$U$223,'Volume Holds'!$O$8:$O$223)</f>
        <v>0</v>
      </c>
      <c r="D2563" s="64" t="s">
        <v>603</v>
      </c>
      <c r="E2563" s="64">
        <f t="shared" si="51"/>
        <v>0</v>
      </c>
      <c r="F2563" s="159">
        <v>10095</v>
      </c>
      <c r="I2563" s="64" t="s">
        <v>561</v>
      </c>
      <c r="L2563"/>
    </row>
    <row r="2564" spans="1:12">
      <c r="A2564" s="64" t="s">
        <v>1318</v>
      </c>
      <c r="B2564" s="64">
        <f>_xlfn.XLOOKUP(D2564,'Volume Holds'!$U$8:$U$223,'Volume Holds'!$O$8:$O$223)</f>
        <v>0</v>
      </c>
      <c r="C2564" s="64">
        <f>_xlfn.XLOOKUP(I2564,'Volume Holds'!$U$8:$U$223,'Volume Holds'!$O$8:$O$223)</f>
        <v>0</v>
      </c>
      <c r="D2564" s="64" t="s">
        <v>605</v>
      </c>
      <c r="E2564" s="64">
        <f t="shared" si="51"/>
        <v>0</v>
      </c>
      <c r="F2564" s="159">
        <v>10095</v>
      </c>
      <c r="I2564" s="64" t="s">
        <v>561</v>
      </c>
      <c r="L2564"/>
    </row>
    <row r="2565" spans="1:12">
      <c r="A2565" s="64" t="s">
        <v>1318</v>
      </c>
      <c r="B2565" s="64">
        <f>_xlfn.XLOOKUP(D2565,'Volume Holds'!$U$8:$U$223,'Volume Holds'!$O$8:$O$223)</f>
        <v>0</v>
      </c>
      <c r="C2565" s="64">
        <f>_xlfn.XLOOKUP(I2565,'Volume Holds'!$U$8:$U$223,'Volume Holds'!$O$8:$O$223)</f>
        <v>0</v>
      </c>
      <c r="D2565" s="64" t="s">
        <v>607</v>
      </c>
      <c r="E2565" s="64">
        <f t="shared" si="51"/>
        <v>0</v>
      </c>
      <c r="F2565" s="159">
        <v>10095</v>
      </c>
      <c r="I2565" s="64" t="s">
        <v>561</v>
      </c>
      <c r="L2565"/>
    </row>
    <row r="2566" spans="1:12">
      <c r="A2566" s="64" t="s">
        <v>1318</v>
      </c>
      <c r="B2566" s="64">
        <f>_xlfn.XLOOKUP(D2566,'Volume Holds'!$U$8:$U$223,'Volume Holds'!$O$8:$O$223)</f>
        <v>0</v>
      </c>
      <c r="C2566" s="64">
        <f>_xlfn.XLOOKUP(I2566,'Volume Holds'!$U$8:$U$223,'Volume Holds'!$O$8:$O$223)</f>
        <v>0</v>
      </c>
      <c r="D2566" s="64" t="s">
        <v>609</v>
      </c>
      <c r="E2566" s="64">
        <f t="shared" si="51"/>
        <v>0</v>
      </c>
      <c r="F2566" s="159">
        <v>10095</v>
      </c>
      <c r="I2566" s="64" t="s">
        <v>561</v>
      </c>
      <c r="L2566"/>
    </row>
    <row r="2567" spans="1:12">
      <c r="A2567" s="64" t="s">
        <v>1318</v>
      </c>
      <c r="B2567" s="64">
        <f>_xlfn.XLOOKUP(D2567,'Volume Holds'!$U$8:$U$223,'Volume Holds'!$O$8:$O$223)</f>
        <v>0</v>
      </c>
      <c r="C2567" s="64">
        <f>_xlfn.XLOOKUP(I2567,'Volume Holds'!$U$8:$U$223,'Volume Holds'!$O$8:$O$223)</f>
        <v>0</v>
      </c>
      <c r="D2567" s="64" t="s">
        <v>611</v>
      </c>
      <c r="E2567" s="64">
        <f t="shared" si="51"/>
        <v>0</v>
      </c>
      <c r="F2567" s="159">
        <v>10095</v>
      </c>
      <c r="I2567" s="64" t="s">
        <v>561</v>
      </c>
      <c r="L2567"/>
    </row>
    <row r="2568" spans="1:12">
      <c r="A2568" s="64" t="s">
        <v>1318</v>
      </c>
      <c r="B2568" s="64">
        <f>_xlfn.XLOOKUP(D2568,'Volume Holds'!$U$8:$U$223,'Volume Holds'!$O$8:$O$223)</f>
        <v>0</v>
      </c>
      <c r="C2568" s="64">
        <f>_xlfn.XLOOKUP(I2568,'Volume Holds'!$U$8:$U$223,'Volume Holds'!$O$8:$O$223)</f>
        <v>0</v>
      </c>
      <c r="D2568" s="64" t="s">
        <v>613</v>
      </c>
      <c r="E2568" s="64">
        <f t="shared" si="51"/>
        <v>0</v>
      </c>
      <c r="F2568" s="159">
        <v>10095</v>
      </c>
      <c r="I2568" s="64" t="s">
        <v>563</v>
      </c>
      <c r="L2568"/>
    </row>
    <row r="2569" spans="1:12">
      <c r="A2569" s="64" t="s">
        <v>1318</v>
      </c>
      <c r="B2569" s="64">
        <f>_xlfn.XLOOKUP(D2569,'Volume Holds'!$U$8:$U$223,'Volume Holds'!$O$8:$O$223)</f>
        <v>0</v>
      </c>
      <c r="C2569" s="64">
        <f>_xlfn.XLOOKUP(I2569,'Volume Holds'!$U$8:$U$223,'Volume Holds'!$O$8:$O$223)</f>
        <v>0</v>
      </c>
      <c r="D2569" s="64" t="s">
        <v>615</v>
      </c>
      <c r="E2569" s="64">
        <f t="shared" si="51"/>
        <v>0</v>
      </c>
      <c r="F2569" s="159">
        <v>10095</v>
      </c>
      <c r="I2569" s="64" t="s">
        <v>563</v>
      </c>
      <c r="L2569"/>
    </row>
    <row r="2570" spans="1:12">
      <c r="A2570" s="64" t="s">
        <v>1318</v>
      </c>
      <c r="B2570" s="64">
        <f>_xlfn.XLOOKUP(D2570,'Volume Holds'!$U$8:$U$223,'Volume Holds'!$O$8:$O$223)</f>
        <v>0</v>
      </c>
      <c r="C2570" s="64">
        <f>_xlfn.XLOOKUP(I2570,'Volume Holds'!$U$8:$U$223,'Volume Holds'!$O$8:$O$223)</f>
        <v>0</v>
      </c>
      <c r="D2570" s="64" t="s">
        <v>617</v>
      </c>
      <c r="E2570" s="64">
        <f t="shared" si="51"/>
        <v>0</v>
      </c>
      <c r="F2570" s="159">
        <v>10095</v>
      </c>
      <c r="I2570" s="64" t="s">
        <v>563</v>
      </c>
      <c r="L2570"/>
    </row>
    <row r="2571" spans="1:12">
      <c r="A2571" s="64" t="s">
        <v>1318</v>
      </c>
      <c r="B2571" s="64">
        <f>_xlfn.XLOOKUP(D2571,'Volume Holds'!$U$8:$U$223,'Volume Holds'!$O$8:$O$223)</f>
        <v>0</v>
      </c>
      <c r="C2571" s="64">
        <f>_xlfn.XLOOKUP(I2571,'Volume Holds'!$U$8:$U$223,'Volume Holds'!$O$8:$O$223)</f>
        <v>0</v>
      </c>
      <c r="D2571" s="64" t="s">
        <v>619</v>
      </c>
      <c r="E2571" s="64">
        <f t="shared" si="51"/>
        <v>0</v>
      </c>
      <c r="F2571" s="159">
        <v>10095</v>
      </c>
      <c r="I2571" s="64" t="s">
        <v>563</v>
      </c>
      <c r="L2571"/>
    </row>
    <row r="2572" spans="1:12">
      <c r="A2572" s="64" t="s">
        <v>1318</v>
      </c>
      <c r="B2572" s="64">
        <f>_xlfn.XLOOKUP(D2572,'Volume Holds'!$U$8:$U$223,'Volume Holds'!$O$8:$O$223)</f>
        <v>0</v>
      </c>
      <c r="C2572" s="64">
        <f>_xlfn.XLOOKUP(I2572,'Volume Holds'!$U$8:$U$223,'Volume Holds'!$O$8:$O$223)</f>
        <v>0</v>
      </c>
      <c r="D2572" s="64" t="s">
        <v>621</v>
      </c>
      <c r="E2572" s="64">
        <f t="shared" si="51"/>
        <v>0</v>
      </c>
      <c r="F2572" s="159">
        <v>10095</v>
      </c>
      <c r="I2572" s="64" t="s">
        <v>563</v>
      </c>
      <c r="L2572"/>
    </row>
    <row r="2573" spans="1:12">
      <c r="A2573" s="64" t="s">
        <v>1318</v>
      </c>
      <c r="B2573" s="64">
        <f>_xlfn.XLOOKUP(D2573,'Volume Holds'!$U$8:$U$223,'Volume Holds'!$O$8:$O$223)</f>
        <v>0</v>
      </c>
      <c r="C2573" s="64">
        <f>_xlfn.XLOOKUP(I2573,'Volume Holds'!$U$8:$U$223,'Volume Holds'!$O$8:$O$223)</f>
        <v>0</v>
      </c>
      <c r="D2573" s="64" t="s">
        <v>623</v>
      </c>
      <c r="E2573" s="64">
        <f t="shared" si="51"/>
        <v>0</v>
      </c>
      <c r="F2573" s="159">
        <v>10095</v>
      </c>
      <c r="I2573" s="64" t="s">
        <v>563</v>
      </c>
      <c r="L2573"/>
    </row>
    <row r="2574" spans="1:12">
      <c r="A2574" s="64" t="s">
        <v>1318</v>
      </c>
      <c r="B2574" s="64">
        <f>_xlfn.XLOOKUP(D2574,'Volume Holds'!$U$8:$U$223,'Volume Holds'!$O$8:$O$223)</f>
        <v>0</v>
      </c>
      <c r="C2574" s="64">
        <f>_xlfn.XLOOKUP(I2574,'Volume Holds'!$U$8:$U$223,'Volume Holds'!$O$8:$O$223)</f>
        <v>0</v>
      </c>
      <c r="D2574" s="64" t="s">
        <v>625</v>
      </c>
      <c r="E2574" s="64">
        <f t="shared" si="51"/>
        <v>0</v>
      </c>
      <c r="F2574" s="159">
        <v>10095</v>
      </c>
      <c r="I2574" s="64" t="s">
        <v>563</v>
      </c>
      <c r="L2574"/>
    </row>
    <row r="2575" spans="1:12">
      <c r="A2575" s="64" t="s">
        <v>1318</v>
      </c>
      <c r="B2575" s="64">
        <f>_xlfn.XLOOKUP(D2575,'Volume Holds'!$U$8:$U$223,'Volume Holds'!$O$8:$O$223)</f>
        <v>0</v>
      </c>
      <c r="C2575" s="64">
        <f>_xlfn.XLOOKUP(I2575,'Volume Holds'!$U$8:$U$223,'Volume Holds'!$O$8:$O$223)</f>
        <v>0</v>
      </c>
      <c r="D2575" s="64" t="s">
        <v>627</v>
      </c>
      <c r="E2575" s="64">
        <f t="shared" si="51"/>
        <v>0</v>
      </c>
      <c r="F2575" s="159">
        <v>10095</v>
      </c>
      <c r="I2575" s="64" t="s">
        <v>563</v>
      </c>
      <c r="L2575"/>
    </row>
    <row r="2576" spans="1:12">
      <c r="A2576" s="64" t="s">
        <v>1318</v>
      </c>
      <c r="B2576" s="64">
        <f>_xlfn.XLOOKUP(D2576,'Volume Holds'!$U$8:$U$223,'Volume Holds'!$O$8:$O$223)</f>
        <v>0</v>
      </c>
      <c r="C2576" s="64">
        <f>_xlfn.XLOOKUP(I2576,'Volume Holds'!$U$8:$U$223,'Volume Holds'!$O$8:$O$223)</f>
        <v>0</v>
      </c>
      <c r="D2576" s="64" t="s">
        <v>629</v>
      </c>
      <c r="E2576" s="64">
        <f t="shared" si="51"/>
        <v>0</v>
      </c>
      <c r="F2576" s="159">
        <v>10095</v>
      </c>
      <c r="L2576"/>
    </row>
    <row r="2577" spans="1:12">
      <c r="A2577" s="64" t="s">
        <v>1318</v>
      </c>
      <c r="B2577" s="64">
        <f>_xlfn.XLOOKUP(D2577,'Volume Holds'!$U$8:$U$223,'Volume Holds'!$O$8:$O$223)</f>
        <v>0</v>
      </c>
      <c r="C2577" s="64">
        <f>_xlfn.XLOOKUP(I2577,'Volume Holds'!$U$8:$U$223,'Volume Holds'!$O$8:$O$223)</f>
        <v>0</v>
      </c>
      <c r="D2577" s="64" t="s">
        <v>631</v>
      </c>
      <c r="E2577" s="64">
        <f t="shared" si="51"/>
        <v>0</v>
      </c>
      <c r="F2577" s="159">
        <v>10095</v>
      </c>
      <c r="I2577" s="64" t="s">
        <v>565</v>
      </c>
      <c r="L2577"/>
    </row>
    <row r="2578" spans="1:12">
      <c r="A2578" s="64" t="s">
        <v>1318</v>
      </c>
      <c r="B2578" s="64">
        <f>_xlfn.XLOOKUP(D2578,'Volume Holds'!$U$8:$U$223,'Volume Holds'!$O$8:$O$223)</f>
        <v>0</v>
      </c>
      <c r="C2578" s="64">
        <f>_xlfn.XLOOKUP(I2578,'Volume Holds'!$U$8:$U$223,'Volume Holds'!$O$8:$O$223)</f>
        <v>0</v>
      </c>
      <c r="D2578" s="64" t="s">
        <v>633</v>
      </c>
      <c r="E2578" s="64">
        <f t="shared" si="51"/>
        <v>0</v>
      </c>
      <c r="F2578" s="159">
        <v>10095</v>
      </c>
      <c r="I2578" s="64" t="s">
        <v>565</v>
      </c>
      <c r="L2578"/>
    </row>
    <row r="2579" spans="1:12">
      <c r="A2579" s="64" t="s">
        <v>1318</v>
      </c>
      <c r="B2579" s="64">
        <f>_xlfn.XLOOKUP(D2579,'Volume Holds'!$U$8:$U$223,'Volume Holds'!$O$8:$O$223)</f>
        <v>0</v>
      </c>
      <c r="C2579" s="64">
        <f>_xlfn.XLOOKUP(I2579,'Volume Holds'!$U$8:$U$223,'Volume Holds'!$O$8:$O$223)</f>
        <v>0</v>
      </c>
      <c r="D2579" s="64" t="s">
        <v>635</v>
      </c>
      <c r="E2579" s="64">
        <f t="shared" si="51"/>
        <v>0</v>
      </c>
      <c r="F2579" s="159">
        <v>10095</v>
      </c>
      <c r="I2579" s="64" t="s">
        <v>565</v>
      </c>
      <c r="L2579"/>
    </row>
    <row r="2580" spans="1:12">
      <c r="A2580" s="64" t="s">
        <v>1318</v>
      </c>
      <c r="B2580" s="64">
        <f>_xlfn.XLOOKUP(D2580,'Volume Holds'!$U$8:$U$223,'Volume Holds'!$O$8:$O$223)</f>
        <v>0</v>
      </c>
      <c r="C2580" s="64">
        <f>_xlfn.XLOOKUP(I2580,'Volume Holds'!$U$8:$U$223,'Volume Holds'!$O$8:$O$223)</f>
        <v>0</v>
      </c>
      <c r="D2580" s="64" t="s">
        <v>637</v>
      </c>
      <c r="E2580" s="64">
        <f t="shared" si="51"/>
        <v>0</v>
      </c>
      <c r="F2580" s="159">
        <v>10095</v>
      </c>
      <c r="I2580" s="64" t="s">
        <v>565</v>
      </c>
      <c r="L2580"/>
    </row>
    <row r="2581" spans="1:12">
      <c r="A2581" s="64" t="s">
        <v>1318</v>
      </c>
      <c r="B2581" s="64">
        <f>_xlfn.XLOOKUP(D2581,'Volume Holds'!$U$8:$U$223,'Volume Holds'!$O$8:$O$223)</f>
        <v>0</v>
      </c>
      <c r="C2581" s="64">
        <f>_xlfn.XLOOKUP(I2581,'Volume Holds'!$U$8:$U$223,'Volume Holds'!$O$8:$O$223)</f>
        <v>0</v>
      </c>
      <c r="D2581" s="64" t="s">
        <v>639</v>
      </c>
      <c r="E2581" s="64">
        <f t="shared" si="51"/>
        <v>0</v>
      </c>
      <c r="F2581" s="159">
        <v>10095</v>
      </c>
      <c r="I2581" s="64" t="s">
        <v>565</v>
      </c>
      <c r="L2581"/>
    </row>
    <row r="2582" spans="1:12">
      <c r="A2582" s="64" t="s">
        <v>1318</v>
      </c>
      <c r="B2582" s="64">
        <f>_xlfn.XLOOKUP(D2582,'Volume Holds'!$U$8:$U$223,'Volume Holds'!$O$8:$O$223)</f>
        <v>0</v>
      </c>
      <c r="C2582" s="64">
        <f>_xlfn.XLOOKUP(I2582,'Volume Holds'!$U$8:$U$223,'Volume Holds'!$O$8:$O$223)</f>
        <v>0</v>
      </c>
      <c r="D2582" s="64" t="s">
        <v>641</v>
      </c>
      <c r="E2582" s="64">
        <f t="shared" si="51"/>
        <v>0</v>
      </c>
      <c r="F2582" s="159">
        <v>10095</v>
      </c>
      <c r="I2582" s="64" t="s">
        <v>565</v>
      </c>
      <c r="L2582"/>
    </row>
    <row r="2583" spans="1:12">
      <c r="A2583" s="64" t="s">
        <v>1318</v>
      </c>
      <c r="B2583" s="64">
        <f>_xlfn.XLOOKUP(D2583,'Volume Holds'!$U$8:$U$223,'Volume Holds'!$O$8:$O$223)</f>
        <v>0</v>
      </c>
      <c r="C2583" s="64">
        <f>_xlfn.XLOOKUP(I2583,'Volume Holds'!$U$8:$U$223,'Volume Holds'!$O$8:$O$223)</f>
        <v>0</v>
      </c>
      <c r="D2583" s="64" t="s">
        <v>643</v>
      </c>
      <c r="E2583" s="64">
        <f t="shared" si="51"/>
        <v>0</v>
      </c>
      <c r="F2583" s="159">
        <v>10095</v>
      </c>
      <c r="I2583" s="64" t="s">
        <v>567</v>
      </c>
      <c r="L2583"/>
    </row>
    <row r="2584" spans="1:12">
      <c r="A2584" s="64" t="s">
        <v>1318</v>
      </c>
      <c r="B2584" s="64">
        <f>_xlfn.XLOOKUP(D2584,'Volume Holds'!$U$8:$U$223,'Volume Holds'!$O$8:$O$223)</f>
        <v>0</v>
      </c>
      <c r="C2584" s="64">
        <f>_xlfn.XLOOKUP(I2584,'Volume Holds'!$U$8:$U$223,'Volume Holds'!$O$8:$O$223)</f>
        <v>0</v>
      </c>
      <c r="D2584" s="64" t="s">
        <v>645</v>
      </c>
      <c r="E2584" s="64">
        <f t="shared" si="51"/>
        <v>0</v>
      </c>
      <c r="F2584" s="159">
        <v>10095</v>
      </c>
      <c r="I2584" s="64" t="s">
        <v>567</v>
      </c>
      <c r="L2584"/>
    </row>
    <row r="2585" spans="1:12">
      <c r="A2585" s="64" t="s">
        <v>1318</v>
      </c>
      <c r="B2585" s="64">
        <f>_xlfn.XLOOKUP(D2585,'Volume Holds'!$U$8:$U$223,'Volume Holds'!$O$8:$O$223)</f>
        <v>0</v>
      </c>
      <c r="C2585" s="64">
        <f>_xlfn.XLOOKUP(I2585,'Volume Holds'!$U$8:$U$223,'Volume Holds'!$O$8:$O$223)</f>
        <v>0</v>
      </c>
      <c r="D2585" s="64" t="s">
        <v>647</v>
      </c>
      <c r="E2585" s="64">
        <f t="shared" si="51"/>
        <v>0</v>
      </c>
      <c r="F2585" s="159">
        <v>10095</v>
      </c>
      <c r="I2585" s="64" t="s">
        <v>567</v>
      </c>
      <c r="L2585"/>
    </row>
    <row r="2586" spans="1:12">
      <c r="A2586" s="64" t="s">
        <v>1318</v>
      </c>
      <c r="B2586" s="64">
        <f>_xlfn.XLOOKUP(D2586,'Volume Holds'!$U$8:$U$223,'Volume Holds'!$O$8:$O$223)</f>
        <v>0</v>
      </c>
      <c r="C2586" s="64">
        <f>_xlfn.XLOOKUP(I2586,'Volume Holds'!$U$8:$U$223,'Volume Holds'!$O$8:$O$223)</f>
        <v>0</v>
      </c>
      <c r="D2586" s="64" t="s">
        <v>649</v>
      </c>
      <c r="E2586" s="64">
        <f t="shared" si="51"/>
        <v>0</v>
      </c>
      <c r="F2586" s="159">
        <v>10095</v>
      </c>
      <c r="I2586" s="64" t="s">
        <v>567</v>
      </c>
      <c r="L2586"/>
    </row>
    <row r="2587" spans="1:12">
      <c r="A2587" s="64" t="s">
        <v>1318</v>
      </c>
      <c r="B2587" s="64">
        <f>_xlfn.XLOOKUP(D2587,'Volume Holds'!$U$8:$U$223,'Volume Holds'!$O$8:$O$223)</f>
        <v>0</v>
      </c>
      <c r="C2587" s="64">
        <f>_xlfn.XLOOKUP(I2587,'Volume Holds'!$U$8:$U$223,'Volume Holds'!$O$8:$O$223)</f>
        <v>0</v>
      </c>
      <c r="D2587" s="64" t="s">
        <v>651</v>
      </c>
      <c r="E2587" s="64">
        <f t="shared" si="51"/>
        <v>0</v>
      </c>
      <c r="F2587" s="159">
        <v>10095</v>
      </c>
      <c r="I2587" s="64" t="s">
        <v>567</v>
      </c>
      <c r="L2587"/>
    </row>
    <row r="2588" spans="1:12">
      <c r="A2588" s="64" t="s">
        <v>1318</v>
      </c>
      <c r="B2588" s="64">
        <f>_xlfn.XLOOKUP(D2588,'Volume Holds'!$U$8:$U$223,'Volume Holds'!$O$8:$O$223)</f>
        <v>0</v>
      </c>
      <c r="C2588" s="64">
        <f>_xlfn.XLOOKUP(I2588,'Volume Holds'!$U$8:$U$223,'Volume Holds'!$O$8:$O$223)</f>
        <v>0</v>
      </c>
      <c r="D2588" s="64" t="s">
        <v>653</v>
      </c>
      <c r="E2588" s="64">
        <f t="shared" si="51"/>
        <v>0</v>
      </c>
      <c r="F2588" s="159">
        <v>10095</v>
      </c>
      <c r="I2588" s="64" t="s">
        <v>567</v>
      </c>
      <c r="L2588"/>
    </row>
    <row r="2589" spans="1:12">
      <c r="A2589" s="64" t="s">
        <v>1318</v>
      </c>
      <c r="B2589" s="64">
        <f>_xlfn.XLOOKUP(D2589,'Volume Holds'!$U$8:$U$223,'Volume Holds'!$O$8:$O$223)</f>
        <v>0</v>
      </c>
      <c r="C2589" s="64">
        <f>_xlfn.XLOOKUP(I2589,'Volume Holds'!$U$8:$U$223,'Volume Holds'!$O$8:$O$223)</f>
        <v>0</v>
      </c>
      <c r="D2589" s="64" t="s">
        <v>655</v>
      </c>
      <c r="E2589" s="64">
        <f t="shared" si="51"/>
        <v>0</v>
      </c>
      <c r="F2589" s="159">
        <v>10095</v>
      </c>
      <c r="I2589" s="64" t="s">
        <v>569</v>
      </c>
      <c r="L2589"/>
    </row>
    <row r="2590" spans="1:12">
      <c r="A2590" s="64" t="s">
        <v>1318</v>
      </c>
      <c r="B2590" s="64">
        <f>_xlfn.XLOOKUP(D2590,'Volume Holds'!$U$8:$U$223,'Volume Holds'!$O$8:$O$223)</f>
        <v>0</v>
      </c>
      <c r="C2590" s="64">
        <f>_xlfn.XLOOKUP(I2590,'Volume Holds'!$U$8:$U$223,'Volume Holds'!$O$8:$O$223)</f>
        <v>0</v>
      </c>
      <c r="D2590" s="64" t="s">
        <v>657</v>
      </c>
      <c r="E2590" s="64">
        <f t="shared" si="51"/>
        <v>0</v>
      </c>
      <c r="F2590" s="159">
        <v>10095</v>
      </c>
      <c r="I2590" s="64" t="s">
        <v>569</v>
      </c>
      <c r="L2590"/>
    </row>
    <row r="2591" spans="1:12">
      <c r="A2591" s="64" t="s">
        <v>1318</v>
      </c>
      <c r="B2591" s="64">
        <f>_xlfn.XLOOKUP(D2591,'Volume Holds'!$U$8:$U$223,'Volume Holds'!$O$8:$O$223)</f>
        <v>0</v>
      </c>
      <c r="C2591" s="64">
        <f>_xlfn.XLOOKUP(I2591,'Volume Holds'!$U$8:$U$223,'Volume Holds'!$O$8:$O$223)</f>
        <v>0</v>
      </c>
      <c r="D2591" s="64" t="s">
        <v>659</v>
      </c>
      <c r="E2591" s="64">
        <f t="shared" si="51"/>
        <v>0</v>
      </c>
      <c r="F2591" s="159">
        <v>10095</v>
      </c>
      <c r="I2591" s="64" t="s">
        <v>569</v>
      </c>
      <c r="L2591"/>
    </row>
    <row r="2592" spans="1:12">
      <c r="A2592" s="64" t="s">
        <v>1318</v>
      </c>
      <c r="B2592" s="64">
        <f>_xlfn.XLOOKUP(D2592,'Volume Holds'!$U$8:$U$223,'Volume Holds'!$O$8:$O$223)</f>
        <v>0</v>
      </c>
      <c r="C2592" s="64">
        <f>_xlfn.XLOOKUP(I2592,'Volume Holds'!$U$8:$U$223,'Volume Holds'!$O$8:$O$223)</f>
        <v>0</v>
      </c>
      <c r="D2592" s="64" t="s">
        <v>661</v>
      </c>
      <c r="E2592" s="64">
        <f t="shared" si="51"/>
        <v>0</v>
      </c>
      <c r="F2592" s="159">
        <v>10095</v>
      </c>
      <c r="I2592" s="64" t="s">
        <v>569</v>
      </c>
      <c r="L2592"/>
    </row>
    <row r="2593" spans="1:12">
      <c r="A2593" s="64" t="s">
        <v>1318</v>
      </c>
      <c r="B2593" s="64">
        <f>_xlfn.XLOOKUP(D2593,'Volume Holds'!$U$8:$U$223,'Volume Holds'!$O$8:$O$223)</f>
        <v>0</v>
      </c>
      <c r="C2593" s="64">
        <f>_xlfn.XLOOKUP(I2593,'Volume Holds'!$U$8:$U$223,'Volume Holds'!$O$8:$O$223)</f>
        <v>0</v>
      </c>
      <c r="D2593" s="64" t="s">
        <v>663</v>
      </c>
      <c r="E2593" s="64">
        <f t="shared" si="51"/>
        <v>0</v>
      </c>
      <c r="F2593" s="159">
        <v>10095</v>
      </c>
      <c r="I2593" s="64" t="s">
        <v>569</v>
      </c>
      <c r="L2593"/>
    </row>
    <row r="2594" spans="1:12">
      <c r="A2594" s="64" t="s">
        <v>1318</v>
      </c>
      <c r="B2594" s="64">
        <f>_xlfn.XLOOKUP(D2594,'Volume Holds'!$U$8:$U$223,'Volume Holds'!$O$8:$O$223)</f>
        <v>0</v>
      </c>
      <c r="C2594" s="64">
        <f>_xlfn.XLOOKUP(I2594,'Volume Holds'!$U$8:$U$223,'Volume Holds'!$O$8:$O$223)</f>
        <v>0</v>
      </c>
      <c r="D2594" s="64" t="s">
        <v>665</v>
      </c>
      <c r="E2594" s="64">
        <f t="shared" si="51"/>
        <v>0</v>
      </c>
      <c r="F2594" s="159">
        <v>10095</v>
      </c>
      <c r="I2594" s="64" t="s">
        <v>569</v>
      </c>
      <c r="L2594"/>
    </row>
    <row r="2595" spans="1:12">
      <c r="A2595" s="64" t="s">
        <v>1318</v>
      </c>
      <c r="B2595" s="64">
        <f>_xlfn.XLOOKUP(D2595,'Volume Holds'!$U$8:$U$223,'Volume Holds'!$O$8:$O$223)</f>
        <v>0</v>
      </c>
      <c r="C2595" s="64">
        <f>_xlfn.XLOOKUP(I2595,'Volume Holds'!$U$8:$U$223,'Volume Holds'!$O$8:$O$223)</f>
        <v>0</v>
      </c>
      <c r="D2595" s="64" t="s">
        <v>667</v>
      </c>
      <c r="E2595" s="64">
        <f t="shared" si="51"/>
        <v>0</v>
      </c>
      <c r="F2595" s="159">
        <v>10095</v>
      </c>
      <c r="I2595" s="64" t="s">
        <v>571</v>
      </c>
      <c r="L2595"/>
    </row>
    <row r="2596" spans="1:12">
      <c r="A2596" s="64" t="s">
        <v>1318</v>
      </c>
      <c r="B2596" s="64">
        <f>_xlfn.XLOOKUP(D2596,'Volume Holds'!$U$8:$U$223,'Volume Holds'!$O$8:$O$223)</f>
        <v>0</v>
      </c>
      <c r="C2596" s="64">
        <f>_xlfn.XLOOKUP(I2596,'Volume Holds'!$U$8:$U$223,'Volume Holds'!$O$8:$O$223)</f>
        <v>0</v>
      </c>
      <c r="D2596" s="64" t="s">
        <v>669</v>
      </c>
      <c r="E2596" s="64">
        <f t="shared" si="51"/>
        <v>0</v>
      </c>
      <c r="F2596" s="159">
        <v>10095</v>
      </c>
      <c r="I2596" s="64" t="s">
        <v>571</v>
      </c>
      <c r="L2596"/>
    </row>
    <row r="2597" spans="1:12">
      <c r="A2597" s="64" t="s">
        <v>1318</v>
      </c>
      <c r="B2597" s="64">
        <f>_xlfn.XLOOKUP(D2597,'Volume Holds'!$U$8:$U$223,'Volume Holds'!$O$8:$O$223)</f>
        <v>0</v>
      </c>
      <c r="C2597" s="64">
        <f>_xlfn.XLOOKUP(I2597,'Volume Holds'!$U$8:$U$223,'Volume Holds'!$O$8:$O$223)</f>
        <v>0</v>
      </c>
      <c r="D2597" s="64" t="s">
        <v>671</v>
      </c>
      <c r="E2597" s="64">
        <f t="shared" si="51"/>
        <v>0</v>
      </c>
      <c r="F2597" s="159">
        <v>10095</v>
      </c>
      <c r="I2597" s="64" t="s">
        <v>571</v>
      </c>
      <c r="L2597"/>
    </row>
    <row r="2598" spans="1:12">
      <c r="A2598" s="64" t="s">
        <v>1318</v>
      </c>
      <c r="B2598" s="64">
        <f>_xlfn.XLOOKUP(D2598,'Volume Holds'!$U$8:$U$223,'Volume Holds'!$O$8:$O$223)</f>
        <v>0</v>
      </c>
      <c r="C2598" s="64">
        <f>_xlfn.XLOOKUP(I2598,'Volume Holds'!$U$8:$U$223,'Volume Holds'!$O$8:$O$223)</f>
        <v>0</v>
      </c>
      <c r="D2598" s="64" t="s">
        <v>673</v>
      </c>
      <c r="E2598" s="64">
        <f t="shared" si="51"/>
        <v>0</v>
      </c>
      <c r="F2598" s="159">
        <v>10095</v>
      </c>
      <c r="I2598" s="64" t="s">
        <v>571</v>
      </c>
      <c r="L2598"/>
    </row>
    <row r="2599" spans="1:12">
      <c r="A2599" s="64" t="s">
        <v>1318</v>
      </c>
      <c r="B2599" s="64">
        <f>_xlfn.XLOOKUP(D2599,'Volume Holds'!$U$8:$U$223,'Volume Holds'!$O$8:$O$223)</f>
        <v>0</v>
      </c>
      <c r="C2599" s="64">
        <f>_xlfn.XLOOKUP(I2599,'Volume Holds'!$U$8:$U$223,'Volume Holds'!$O$8:$O$223)</f>
        <v>0</v>
      </c>
      <c r="D2599" s="64" t="s">
        <v>675</v>
      </c>
      <c r="E2599" s="64">
        <f t="shared" si="51"/>
        <v>0</v>
      </c>
      <c r="F2599" s="159">
        <v>10095</v>
      </c>
      <c r="I2599" s="64" t="s">
        <v>571</v>
      </c>
      <c r="L2599"/>
    </row>
    <row r="2600" spans="1:12">
      <c r="A2600" s="64" t="s">
        <v>1318</v>
      </c>
      <c r="B2600" s="64">
        <f>_xlfn.XLOOKUP(D2600,'Volume Holds'!$U$8:$U$223,'Volume Holds'!$O$8:$O$223)</f>
        <v>0</v>
      </c>
      <c r="C2600" s="64">
        <f>_xlfn.XLOOKUP(I2600,'Volume Holds'!$U$8:$U$223,'Volume Holds'!$O$8:$O$223)</f>
        <v>0</v>
      </c>
      <c r="D2600" s="64" t="s">
        <v>677</v>
      </c>
      <c r="E2600" s="64">
        <f t="shared" si="51"/>
        <v>0</v>
      </c>
      <c r="F2600" s="159">
        <v>10095</v>
      </c>
      <c r="I2600" s="64" t="s">
        <v>571</v>
      </c>
      <c r="L2600"/>
    </row>
    <row r="2601" spans="1:12">
      <c r="A2601" s="64" t="s">
        <v>1318</v>
      </c>
      <c r="B2601" s="64">
        <f>_xlfn.XLOOKUP(D2601,'Volume Holds'!$U$8:$U$223,'Volume Holds'!$O$8:$O$223)</f>
        <v>0</v>
      </c>
      <c r="C2601" s="64">
        <f>_xlfn.XLOOKUP(I2601,'Volume Holds'!$U$8:$U$223,'Volume Holds'!$O$8:$O$223)</f>
        <v>0</v>
      </c>
      <c r="D2601" s="64" t="s">
        <v>679</v>
      </c>
      <c r="E2601" s="64">
        <f t="shared" si="51"/>
        <v>0</v>
      </c>
      <c r="F2601" s="159">
        <v>10095</v>
      </c>
      <c r="I2601" s="64" t="s">
        <v>573</v>
      </c>
      <c r="L2601"/>
    </row>
    <row r="2602" spans="1:12">
      <c r="A2602" s="64" t="s">
        <v>1318</v>
      </c>
      <c r="B2602" s="64">
        <f>_xlfn.XLOOKUP(D2602,'Volume Holds'!$U$8:$U$223,'Volume Holds'!$O$8:$O$223)</f>
        <v>0</v>
      </c>
      <c r="C2602" s="64">
        <f>_xlfn.XLOOKUP(I2602,'Volume Holds'!$U$8:$U$223,'Volume Holds'!$O$8:$O$223)</f>
        <v>0</v>
      </c>
      <c r="D2602" s="64" t="s">
        <v>681</v>
      </c>
      <c r="E2602" s="64">
        <f t="shared" si="51"/>
        <v>0</v>
      </c>
      <c r="F2602" s="159">
        <v>10095</v>
      </c>
      <c r="I2602" s="64" t="s">
        <v>573</v>
      </c>
      <c r="L2602"/>
    </row>
    <row r="2603" spans="1:12">
      <c r="A2603" s="64" t="s">
        <v>1318</v>
      </c>
      <c r="B2603" s="64">
        <f>_xlfn.XLOOKUP(D2603,'Volume Holds'!$U$8:$U$223,'Volume Holds'!$O$8:$O$223)</f>
        <v>0</v>
      </c>
      <c r="C2603" s="64">
        <f>_xlfn.XLOOKUP(I2603,'Volume Holds'!$U$8:$U$223,'Volume Holds'!$O$8:$O$223)</f>
        <v>0</v>
      </c>
      <c r="D2603" s="64" t="s">
        <v>683</v>
      </c>
      <c r="E2603" s="64">
        <f t="shared" si="51"/>
        <v>0</v>
      </c>
      <c r="F2603" s="159">
        <v>10095</v>
      </c>
      <c r="I2603" s="64" t="s">
        <v>573</v>
      </c>
      <c r="L2603"/>
    </row>
    <row r="2604" spans="1:12">
      <c r="A2604" s="64" t="s">
        <v>1318</v>
      </c>
      <c r="B2604" s="64">
        <f>_xlfn.XLOOKUP(D2604,'Volume Holds'!$U$8:$U$223,'Volume Holds'!$O$8:$O$223)</f>
        <v>0</v>
      </c>
      <c r="C2604" s="64">
        <f>_xlfn.XLOOKUP(I2604,'Volume Holds'!$U$8:$U$223,'Volume Holds'!$O$8:$O$223)</f>
        <v>0</v>
      </c>
      <c r="D2604" s="64" t="s">
        <v>685</v>
      </c>
      <c r="E2604" s="64">
        <f t="shared" si="51"/>
        <v>0</v>
      </c>
      <c r="F2604" s="159">
        <v>10095</v>
      </c>
      <c r="I2604" s="64" t="s">
        <v>573</v>
      </c>
      <c r="L2604"/>
    </row>
    <row r="2605" spans="1:12">
      <c r="A2605" s="64" t="s">
        <v>1318</v>
      </c>
      <c r="B2605" s="64">
        <f>_xlfn.XLOOKUP(D2605,'Volume Holds'!$U$8:$U$223,'Volume Holds'!$O$8:$O$223)</f>
        <v>0</v>
      </c>
      <c r="C2605" s="64">
        <f>_xlfn.XLOOKUP(I2605,'Volume Holds'!$U$8:$U$223,'Volume Holds'!$O$8:$O$223)</f>
        <v>0</v>
      </c>
      <c r="D2605" s="64" t="s">
        <v>687</v>
      </c>
      <c r="E2605" s="64">
        <f t="shared" si="51"/>
        <v>0</v>
      </c>
      <c r="F2605" s="159">
        <v>10095</v>
      </c>
      <c r="I2605" s="64" t="s">
        <v>573</v>
      </c>
      <c r="L2605"/>
    </row>
    <row r="2606" spans="1:12">
      <c r="A2606" s="64" t="s">
        <v>1318</v>
      </c>
      <c r="B2606" s="64">
        <f>_xlfn.XLOOKUP(D2606,'Volume Holds'!$U$8:$U$223,'Volume Holds'!$O$8:$O$223)</f>
        <v>0</v>
      </c>
      <c r="C2606" s="64">
        <f>_xlfn.XLOOKUP(I2606,'Volume Holds'!$U$8:$U$223,'Volume Holds'!$O$8:$O$223)</f>
        <v>0</v>
      </c>
      <c r="D2606" s="64" t="s">
        <v>689</v>
      </c>
      <c r="E2606" s="64">
        <f t="shared" si="51"/>
        <v>0</v>
      </c>
      <c r="F2606" s="159">
        <v>10095</v>
      </c>
      <c r="I2606" s="64" t="s">
        <v>573</v>
      </c>
      <c r="L2606"/>
    </row>
    <row r="2607" spans="1:12">
      <c r="A2607" s="64" t="s">
        <v>1318</v>
      </c>
      <c r="B2607" s="64">
        <f>_xlfn.XLOOKUP(D2607,'Volume Holds'!$U$8:$U$223,'Volume Holds'!$O$8:$O$223)</f>
        <v>0</v>
      </c>
      <c r="C2607" s="64">
        <f>_xlfn.XLOOKUP(I2607,'Volume Holds'!$U$8:$U$223,'Volume Holds'!$O$8:$O$223)</f>
        <v>0</v>
      </c>
      <c r="D2607" s="64" t="s">
        <v>691</v>
      </c>
      <c r="E2607" s="64">
        <f t="shared" si="51"/>
        <v>0</v>
      </c>
      <c r="F2607" s="159">
        <v>10095</v>
      </c>
      <c r="I2607" s="64" t="s">
        <v>575</v>
      </c>
      <c r="L2607"/>
    </row>
    <row r="2608" spans="1:12">
      <c r="A2608" s="64" t="s">
        <v>1318</v>
      </c>
      <c r="B2608" s="64">
        <f>_xlfn.XLOOKUP(D2608,'Volume Holds'!$U$8:$U$223,'Volume Holds'!$O$8:$O$223)</f>
        <v>0</v>
      </c>
      <c r="C2608" s="64">
        <f>_xlfn.XLOOKUP(I2608,'Volume Holds'!$U$8:$U$223,'Volume Holds'!$O$8:$O$223)</f>
        <v>0</v>
      </c>
      <c r="D2608" s="64" t="s">
        <v>693</v>
      </c>
      <c r="E2608" s="64">
        <f t="shared" si="51"/>
        <v>0</v>
      </c>
      <c r="F2608" s="159">
        <v>10095</v>
      </c>
      <c r="I2608" s="64" t="s">
        <v>575</v>
      </c>
      <c r="L2608"/>
    </row>
    <row r="2609" spans="1:12">
      <c r="A2609" s="64" t="s">
        <v>1318</v>
      </c>
      <c r="B2609" s="64">
        <f>_xlfn.XLOOKUP(D2609,'Volume Holds'!$U$8:$U$223,'Volume Holds'!$O$8:$O$223)</f>
        <v>0</v>
      </c>
      <c r="C2609" s="64">
        <f>_xlfn.XLOOKUP(I2609,'Volume Holds'!$U$8:$U$223,'Volume Holds'!$O$8:$O$223)</f>
        <v>0</v>
      </c>
      <c r="D2609" s="64" t="s">
        <v>695</v>
      </c>
      <c r="E2609" s="64">
        <f t="shared" si="51"/>
        <v>0</v>
      </c>
      <c r="F2609" s="159">
        <v>10095</v>
      </c>
      <c r="I2609" s="64" t="s">
        <v>575</v>
      </c>
      <c r="L2609"/>
    </row>
    <row r="2610" spans="1:12">
      <c r="A2610" s="64" t="s">
        <v>1318</v>
      </c>
      <c r="B2610" s="64">
        <f>_xlfn.XLOOKUP(D2610,'Volume Holds'!$U$8:$U$223,'Volume Holds'!$O$8:$O$223)</f>
        <v>0</v>
      </c>
      <c r="C2610" s="64">
        <f>_xlfn.XLOOKUP(I2610,'Volume Holds'!$U$8:$U$223,'Volume Holds'!$O$8:$O$223)</f>
        <v>0</v>
      </c>
      <c r="D2610" s="64" t="s">
        <v>697</v>
      </c>
      <c r="E2610" s="64">
        <f t="shared" si="51"/>
        <v>0</v>
      </c>
      <c r="F2610" s="159">
        <v>10095</v>
      </c>
      <c r="I2610" s="64" t="s">
        <v>575</v>
      </c>
      <c r="L2610"/>
    </row>
    <row r="2611" spans="1:12">
      <c r="A2611" s="64" t="s">
        <v>1318</v>
      </c>
      <c r="B2611" s="64">
        <f>_xlfn.XLOOKUP(D2611,'Volume Holds'!$U$8:$U$223,'Volume Holds'!$O$8:$O$223)</f>
        <v>0</v>
      </c>
      <c r="C2611" s="64">
        <f>_xlfn.XLOOKUP(I2611,'Volume Holds'!$U$8:$U$223,'Volume Holds'!$O$8:$O$223)</f>
        <v>0</v>
      </c>
      <c r="D2611" s="64" t="s">
        <v>699</v>
      </c>
      <c r="E2611" s="64">
        <f t="shared" si="51"/>
        <v>0</v>
      </c>
      <c r="F2611" s="159">
        <v>10095</v>
      </c>
      <c r="I2611" s="64" t="s">
        <v>575</v>
      </c>
      <c r="L2611"/>
    </row>
    <row r="2612" spans="1:12">
      <c r="A2612" s="64" t="s">
        <v>1318</v>
      </c>
      <c r="B2612" s="64">
        <f>_xlfn.XLOOKUP(D2612,'Volume Holds'!$U$8:$U$223,'Volume Holds'!$O$8:$O$223)</f>
        <v>0</v>
      </c>
      <c r="C2612" s="64">
        <f>_xlfn.XLOOKUP(I2612,'Volume Holds'!$U$8:$U$223,'Volume Holds'!$O$8:$O$223)</f>
        <v>0</v>
      </c>
      <c r="D2612" s="64" t="s">
        <v>701</v>
      </c>
      <c r="E2612" s="64">
        <f t="shared" si="51"/>
        <v>0</v>
      </c>
      <c r="F2612" s="159">
        <v>10095</v>
      </c>
      <c r="I2612" s="64" t="s">
        <v>575</v>
      </c>
      <c r="L2612"/>
    </row>
    <row r="2613" spans="1:12">
      <c r="A2613" s="64" t="s">
        <v>1318</v>
      </c>
      <c r="B2613" s="64">
        <f>_xlfn.XLOOKUP(D2613,'Volume Holds'!$U$8:$U$223,'Volume Holds'!$O$8:$O$223)</f>
        <v>0</v>
      </c>
      <c r="C2613" s="64">
        <f>_xlfn.XLOOKUP(I2613,'Volume Holds'!$U$8:$U$223,'Volume Holds'!$O$8:$O$223)</f>
        <v>0</v>
      </c>
      <c r="D2613" s="64" t="s">
        <v>703</v>
      </c>
      <c r="E2613" s="64">
        <f t="shared" si="51"/>
        <v>0</v>
      </c>
      <c r="F2613" s="159">
        <v>10095</v>
      </c>
      <c r="I2613" s="64" t="s">
        <v>577</v>
      </c>
      <c r="L2613"/>
    </row>
    <row r="2614" spans="1:12">
      <c r="A2614" s="64" t="s">
        <v>1318</v>
      </c>
      <c r="B2614" s="64">
        <f>_xlfn.XLOOKUP(D2614,'Volume Holds'!$U$8:$U$223,'Volume Holds'!$O$8:$O$223)</f>
        <v>0</v>
      </c>
      <c r="C2614" s="64">
        <f>_xlfn.XLOOKUP(I2614,'Volume Holds'!$U$8:$U$223,'Volume Holds'!$O$8:$O$223)</f>
        <v>0</v>
      </c>
      <c r="D2614" s="64" t="s">
        <v>705</v>
      </c>
      <c r="E2614" s="64">
        <f t="shared" si="51"/>
        <v>0</v>
      </c>
      <c r="F2614" s="159">
        <v>10095</v>
      </c>
      <c r="I2614" s="64" t="s">
        <v>577</v>
      </c>
      <c r="L2614"/>
    </row>
    <row r="2615" spans="1:12">
      <c r="A2615" s="64" t="s">
        <v>1318</v>
      </c>
      <c r="B2615" s="64">
        <f>_xlfn.XLOOKUP(D2615,'Volume Holds'!$U$8:$U$223,'Volume Holds'!$O$8:$O$223)</f>
        <v>0</v>
      </c>
      <c r="C2615" s="64">
        <f>_xlfn.XLOOKUP(I2615,'Volume Holds'!$U$8:$U$223,'Volume Holds'!$O$8:$O$223)</f>
        <v>0</v>
      </c>
      <c r="D2615" s="64" t="s">
        <v>707</v>
      </c>
      <c r="E2615" s="64">
        <f t="shared" si="51"/>
        <v>0</v>
      </c>
      <c r="F2615" s="159">
        <v>10095</v>
      </c>
      <c r="I2615" s="64" t="s">
        <v>577</v>
      </c>
      <c r="L2615"/>
    </row>
    <row r="2616" spans="1:12">
      <c r="A2616" s="64" t="s">
        <v>1318</v>
      </c>
      <c r="B2616" s="64">
        <f>_xlfn.XLOOKUP(D2616,'Volume Holds'!$U$8:$U$223,'Volume Holds'!$O$8:$O$223)</f>
        <v>0</v>
      </c>
      <c r="C2616" s="64">
        <f>_xlfn.XLOOKUP(I2616,'Volume Holds'!$U$8:$U$223,'Volume Holds'!$O$8:$O$223)</f>
        <v>0</v>
      </c>
      <c r="D2616" s="64" t="s">
        <v>709</v>
      </c>
      <c r="E2616" s="64">
        <f t="shared" si="51"/>
        <v>0</v>
      </c>
      <c r="F2616" s="159">
        <v>10095</v>
      </c>
      <c r="I2616" s="64" t="s">
        <v>577</v>
      </c>
      <c r="L2616"/>
    </row>
    <row r="2617" spans="1:12">
      <c r="A2617" s="64" t="s">
        <v>1318</v>
      </c>
      <c r="B2617" s="64">
        <f>_xlfn.XLOOKUP(D2617,'Volume Holds'!$U$8:$U$223,'Volume Holds'!$O$8:$O$223)</f>
        <v>0</v>
      </c>
      <c r="C2617" s="64">
        <f>_xlfn.XLOOKUP(I2617,'Volume Holds'!$U$8:$U$223,'Volume Holds'!$O$8:$O$223)</f>
        <v>0</v>
      </c>
      <c r="D2617" s="64" t="s">
        <v>711</v>
      </c>
      <c r="E2617" s="64">
        <f t="shared" si="51"/>
        <v>0</v>
      </c>
      <c r="F2617" s="159">
        <v>10095</v>
      </c>
      <c r="I2617" s="64" t="s">
        <v>577</v>
      </c>
      <c r="L2617"/>
    </row>
    <row r="2618" spans="1:12">
      <c r="A2618" s="64" t="s">
        <v>1318</v>
      </c>
      <c r="B2618" s="64">
        <f>_xlfn.XLOOKUP(D2618,'Volume Holds'!$U$8:$U$223,'Volume Holds'!$O$8:$O$223)</f>
        <v>0</v>
      </c>
      <c r="C2618" s="64">
        <f>_xlfn.XLOOKUP(I2618,'Volume Holds'!$U$8:$U$223,'Volume Holds'!$O$8:$O$223)</f>
        <v>0</v>
      </c>
      <c r="D2618" s="64" t="s">
        <v>713</v>
      </c>
      <c r="E2618" s="64">
        <f t="shared" si="51"/>
        <v>0</v>
      </c>
      <c r="F2618" s="159">
        <v>10095</v>
      </c>
      <c r="I2618" s="64" t="s">
        <v>577</v>
      </c>
      <c r="L2618"/>
    </row>
    <row r="2619" spans="1:12">
      <c r="A2619" s="64" t="s">
        <v>1318</v>
      </c>
      <c r="B2619" s="64">
        <f>_xlfn.XLOOKUP(D2619,'Volume Holds'!$U$8:$U$223,'Volume Holds'!$O$8:$O$223)</f>
        <v>0</v>
      </c>
      <c r="C2619" s="64">
        <f>_xlfn.XLOOKUP(I2619,'Volume Holds'!$U$8:$U$223,'Volume Holds'!$O$8:$O$223)</f>
        <v>0</v>
      </c>
      <c r="D2619" s="64" t="s">
        <v>715</v>
      </c>
      <c r="E2619" s="64">
        <f t="shared" si="51"/>
        <v>0</v>
      </c>
      <c r="F2619" s="159">
        <v>10095</v>
      </c>
      <c r="I2619" s="64" t="s">
        <v>579</v>
      </c>
      <c r="L2619"/>
    </row>
    <row r="2620" spans="1:12">
      <c r="A2620" s="64" t="s">
        <v>1318</v>
      </c>
      <c r="B2620" s="64">
        <f>_xlfn.XLOOKUP(D2620,'Volume Holds'!$U$8:$U$223,'Volume Holds'!$O$8:$O$223)</f>
        <v>0</v>
      </c>
      <c r="C2620" s="64">
        <f>_xlfn.XLOOKUP(I2620,'Volume Holds'!$U$8:$U$223,'Volume Holds'!$O$8:$O$223)</f>
        <v>0</v>
      </c>
      <c r="D2620" s="64" t="s">
        <v>717</v>
      </c>
      <c r="E2620" s="64">
        <f t="shared" ref="E2620:E2679" si="52">SUM(B2620:C2620)</f>
        <v>0</v>
      </c>
      <c r="F2620" s="159">
        <v>10095</v>
      </c>
      <c r="I2620" s="64" t="s">
        <v>579</v>
      </c>
      <c r="L2620"/>
    </row>
    <row r="2621" spans="1:12">
      <c r="A2621" s="64" t="s">
        <v>1318</v>
      </c>
      <c r="B2621" s="64">
        <f>_xlfn.XLOOKUP(D2621,'Volume Holds'!$U$8:$U$223,'Volume Holds'!$O$8:$O$223)</f>
        <v>0</v>
      </c>
      <c r="C2621" s="64">
        <f>_xlfn.XLOOKUP(I2621,'Volume Holds'!$U$8:$U$223,'Volume Holds'!$O$8:$O$223)</f>
        <v>0</v>
      </c>
      <c r="D2621" s="64" t="s">
        <v>719</v>
      </c>
      <c r="E2621" s="64">
        <f t="shared" si="52"/>
        <v>0</v>
      </c>
      <c r="F2621" s="159">
        <v>10095</v>
      </c>
      <c r="I2621" s="64" t="s">
        <v>579</v>
      </c>
      <c r="L2621"/>
    </row>
    <row r="2622" spans="1:12">
      <c r="A2622" s="64" t="s">
        <v>1318</v>
      </c>
      <c r="B2622" s="64">
        <f>_xlfn.XLOOKUP(D2622,'Volume Holds'!$U$8:$U$223,'Volume Holds'!$O$8:$O$223)</f>
        <v>0</v>
      </c>
      <c r="C2622" s="64">
        <f>_xlfn.XLOOKUP(I2622,'Volume Holds'!$U$8:$U$223,'Volume Holds'!$O$8:$O$223)</f>
        <v>0</v>
      </c>
      <c r="D2622" s="64" t="s">
        <v>721</v>
      </c>
      <c r="E2622" s="64">
        <f t="shared" si="52"/>
        <v>0</v>
      </c>
      <c r="F2622" s="159">
        <v>10095</v>
      </c>
      <c r="I2622" s="64" t="s">
        <v>579</v>
      </c>
      <c r="L2622"/>
    </row>
    <row r="2623" spans="1:12">
      <c r="A2623" s="64" t="s">
        <v>1318</v>
      </c>
      <c r="B2623" s="64">
        <f>_xlfn.XLOOKUP(D2623,'Volume Holds'!$U$8:$U$223,'Volume Holds'!$O$8:$O$223)</f>
        <v>0</v>
      </c>
      <c r="C2623" s="64">
        <f>_xlfn.XLOOKUP(I2623,'Volume Holds'!$U$8:$U$223,'Volume Holds'!$O$8:$O$223)</f>
        <v>0</v>
      </c>
      <c r="D2623" s="64" t="s">
        <v>723</v>
      </c>
      <c r="E2623" s="64">
        <f t="shared" si="52"/>
        <v>0</v>
      </c>
      <c r="F2623" s="159">
        <v>10095</v>
      </c>
      <c r="I2623" s="64" t="s">
        <v>579</v>
      </c>
      <c r="L2623"/>
    </row>
    <row r="2624" spans="1:12">
      <c r="A2624" s="64" t="s">
        <v>1318</v>
      </c>
      <c r="B2624" s="64">
        <f>_xlfn.XLOOKUP(D2624,'Volume Holds'!$U$8:$U$223,'Volume Holds'!$O$8:$O$223)</f>
        <v>0</v>
      </c>
      <c r="C2624" s="64">
        <f>_xlfn.XLOOKUP(I2624,'Volume Holds'!$U$8:$U$223,'Volume Holds'!$O$8:$O$223)</f>
        <v>0</v>
      </c>
      <c r="D2624" s="64" t="s">
        <v>725</v>
      </c>
      <c r="E2624" s="64">
        <f t="shared" si="52"/>
        <v>0</v>
      </c>
      <c r="F2624" s="159">
        <v>10095</v>
      </c>
      <c r="I2624" s="64" t="s">
        <v>579</v>
      </c>
      <c r="L2624"/>
    </row>
    <row r="2625" spans="1:12">
      <c r="A2625" s="64" t="s">
        <v>1318</v>
      </c>
      <c r="B2625" s="64">
        <f>_xlfn.XLOOKUP(D2625,'Volume Holds'!$U$8:$U$223,'Volume Holds'!$O$8:$O$223)</f>
        <v>0</v>
      </c>
      <c r="C2625" s="64">
        <f>_xlfn.XLOOKUP(I2625,'Volume Holds'!$U$8:$U$223,'Volume Holds'!$O$8:$O$223)</f>
        <v>0</v>
      </c>
      <c r="D2625" s="64" t="s">
        <v>727</v>
      </c>
      <c r="E2625" s="64">
        <f t="shared" si="52"/>
        <v>0</v>
      </c>
      <c r="F2625" s="159">
        <v>10095</v>
      </c>
      <c r="I2625" s="64" t="s">
        <v>579</v>
      </c>
      <c r="L2625"/>
    </row>
    <row r="2626" spans="1:12">
      <c r="A2626" s="64" t="s">
        <v>1318</v>
      </c>
      <c r="B2626" s="64">
        <f>_xlfn.XLOOKUP(D2626,'Volume Holds'!$U$8:$U$223,'Volume Holds'!$O$8:$O$223)</f>
        <v>0</v>
      </c>
      <c r="C2626" s="64">
        <f>_xlfn.XLOOKUP(I2626,'Volume Holds'!$U$8:$U$223,'Volume Holds'!$O$8:$O$223)</f>
        <v>0</v>
      </c>
      <c r="D2626" s="64" t="s">
        <v>729</v>
      </c>
      <c r="E2626" s="64">
        <f t="shared" si="52"/>
        <v>0</v>
      </c>
      <c r="F2626" s="159">
        <v>10095</v>
      </c>
      <c r="I2626" s="64" t="s">
        <v>579</v>
      </c>
      <c r="L2626"/>
    </row>
    <row r="2627" spans="1:12">
      <c r="A2627" s="64" t="s">
        <v>1318</v>
      </c>
      <c r="B2627" s="64">
        <f>_xlfn.XLOOKUP(D2627,'Volume Holds'!$U$8:$U$223,'Volume Holds'!$O$8:$O$223)</f>
        <v>0</v>
      </c>
      <c r="C2627" s="64">
        <f>_xlfn.XLOOKUP(I2627,'Volume Holds'!$U$8:$U$223,'Volume Holds'!$O$8:$O$223)</f>
        <v>0</v>
      </c>
      <c r="D2627" s="64" t="s">
        <v>778</v>
      </c>
      <c r="E2627" s="64">
        <f t="shared" si="52"/>
        <v>0</v>
      </c>
      <c r="F2627" s="159">
        <v>10134</v>
      </c>
      <c r="I2627" s="64" t="s">
        <v>764</v>
      </c>
      <c r="L2627"/>
    </row>
    <row r="2628" spans="1:12">
      <c r="A2628" s="64" t="s">
        <v>1318</v>
      </c>
      <c r="B2628" s="64">
        <f>_xlfn.XLOOKUP(D2628,'Volume Holds'!$U$8:$U$223,'Volume Holds'!$O$8:$O$223)</f>
        <v>0</v>
      </c>
      <c r="C2628" s="64">
        <f>_xlfn.XLOOKUP(I2628,'Volume Holds'!$U$8:$U$223,'Volume Holds'!$O$8:$O$223)</f>
        <v>0</v>
      </c>
      <c r="D2628" s="64" t="s">
        <v>779</v>
      </c>
      <c r="E2628" s="64">
        <f t="shared" si="52"/>
        <v>0</v>
      </c>
      <c r="F2628" s="159">
        <v>10134</v>
      </c>
      <c r="I2628" s="64" t="s">
        <v>764</v>
      </c>
      <c r="L2628"/>
    </row>
    <row r="2629" spans="1:12">
      <c r="A2629" s="64" t="s">
        <v>1318</v>
      </c>
      <c r="B2629" s="64">
        <f>_xlfn.XLOOKUP(D2629,'Volume Holds'!$U$8:$U$223,'Volume Holds'!$O$8:$O$223)</f>
        <v>0</v>
      </c>
      <c r="C2629" s="64">
        <f>_xlfn.XLOOKUP(I2629,'Volume Holds'!$U$8:$U$223,'Volume Holds'!$O$8:$O$223)</f>
        <v>0</v>
      </c>
      <c r="D2629" s="64" t="s">
        <v>780</v>
      </c>
      <c r="E2629" s="64">
        <f t="shared" si="52"/>
        <v>0</v>
      </c>
      <c r="F2629" s="159">
        <v>10134</v>
      </c>
      <c r="I2629" s="64" t="s">
        <v>765</v>
      </c>
      <c r="L2629"/>
    </row>
    <row r="2630" spans="1:12">
      <c r="A2630" s="64" t="s">
        <v>1318</v>
      </c>
      <c r="B2630" s="64">
        <f>_xlfn.XLOOKUP(D2630,'Volume Holds'!$U$8:$U$223,'Volume Holds'!$O$8:$O$223)</f>
        <v>0</v>
      </c>
      <c r="C2630" s="64">
        <f>_xlfn.XLOOKUP(I2630,'Volume Holds'!$U$8:$U$223,'Volume Holds'!$O$8:$O$223)</f>
        <v>0</v>
      </c>
      <c r="D2630" s="64" t="s">
        <v>781</v>
      </c>
      <c r="E2630" s="64">
        <f t="shared" si="52"/>
        <v>0</v>
      </c>
      <c r="F2630" s="159">
        <v>10134</v>
      </c>
      <c r="I2630" s="64" t="s">
        <v>765</v>
      </c>
      <c r="L2630"/>
    </row>
    <row r="2631" spans="1:12">
      <c r="A2631" s="64" t="s">
        <v>1318</v>
      </c>
      <c r="B2631" s="64">
        <f>_xlfn.XLOOKUP(D2631,'Volume Holds'!$U$8:$U$223,'Volume Holds'!$O$8:$O$223)</f>
        <v>0</v>
      </c>
      <c r="C2631" s="64">
        <f>_xlfn.XLOOKUP(I2631,'Volume Holds'!$U$8:$U$223,'Volume Holds'!$O$8:$O$223)</f>
        <v>0</v>
      </c>
      <c r="D2631" s="64" t="s">
        <v>782</v>
      </c>
      <c r="E2631" s="64">
        <f t="shared" si="52"/>
        <v>0</v>
      </c>
      <c r="F2631" s="159">
        <v>10134</v>
      </c>
      <c r="I2631" s="64" t="s">
        <v>765</v>
      </c>
      <c r="L2631"/>
    </row>
    <row r="2632" spans="1:12">
      <c r="A2632" s="64" t="s">
        <v>1318</v>
      </c>
      <c r="B2632" s="64">
        <f>_xlfn.XLOOKUP(D2632,'Volume Holds'!$U$8:$U$223,'Volume Holds'!$O$8:$O$223)</f>
        <v>0</v>
      </c>
      <c r="C2632" s="64">
        <f>_xlfn.XLOOKUP(I2632,'Volume Holds'!$U$8:$U$223,'Volume Holds'!$O$8:$O$223)</f>
        <v>0</v>
      </c>
      <c r="D2632" s="64" t="s">
        <v>783</v>
      </c>
      <c r="E2632" s="64">
        <f t="shared" si="52"/>
        <v>0</v>
      </c>
      <c r="F2632" s="159">
        <v>10134</v>
      </c>
      <c r="I2632" s="64" t="s">
        <v>765</v>
      </c>
      <c r="L2632"/>
    </row>
    <row r="2633" spans="1:12">
      <c r="A2633" s="64" t="s">
        <v>1318</v>
      </c>
      <c r="B2633" s="64">
        <f>_xlfn.XLOOKUP(D2633,'Volume Holds'!$U$8:$U$223,'Volume Holds'!$O$8:$O$223)</f>
        <v>0</v>
      </c>
      <c r="C2633" s="64">
        <f>_xlfn.XLOOKUP(I2633,'Volume Holds'!$U$8:$U$223,'Volume Holds'!$O$8:$O$223)</f>
        <v>0</v>
      </c>
      <c r="D2633" s="64" t="s">
        <v>784</v>
      </c>
      <c r="E2633" s="64">
        <f t="shared" si="52"/>
        <v>0</v>
      </c>
      <c r="F2633" s="159">
        <v>10134</v>
      </c>
      <c r="I2633" s="64" t="s">
        <v>766</v>
      </c>
      <c r="L2633"/>
    </row>
    <row r="2634" spans="1:12">
      <c r="A2634" s="64" t="s">
        <v>1318</v>
      </c>
      <c r="B2634" s="64">
        <f>_xlfn.XLOOKUP(D2634,'Volume Holds'!$U$8:$U$223,'Volume Holds'!$O$8:$O$223)</f>
        <v>0</v>
      </c>
      <c r="C2634" s="64">
        <f>_xlfn.XLOOKUP(I2634,'Volume Holds'!$U$8:$U$223,'Volume Holds'!$O$8:$O$223)</f>
        <v>0</v>
      </c>
      <c r="D2634" s="64" t="s">
        <v>785</v>
      </c>
      <c r="E2634" s="64">
        <f t="shared" si="52"/>
        <v>0</v>
      </c>
      <c r="F2634" s="159">
        <v>10134</v>
      </c>
      <c r="I2634" s="64" t="s">
        <v>766</v>
      </c>
      <c r="L2634"/>
    </row>
    <row r="2635" spans="1:12">
      <c r="A2635" s="64" t="s">
        <v>1318</v>
      </c>
      <c r="B2635" s="64">
        <f>_xlfn.XLOOKUP(D2635,'Volume Holds'!$U$8:$U$223,'Volume Holds'!$O$8:$O$223)</f>
        <v>0</v>
      </c>
      <c r="C2635" s="64">
        <f>_xlfn.XLOOKUP(I2635,'Volume Holds'!$U$8:$U$223,'Volume Holds'!$O$8:$O$223)</f>
        <v>0</v>
      </c>
      <c r="D2635" s="64" t="s">
        <v>786</v>
      </c>
      <c r="E2635" s="64">
        <f t="shared" si="52"/>
        <v>0</v>
      </c>
      <c r="F2635" s="159">
        <v>10134</v>
      </c>
      <c r="I2635" s="64" t="s">
        <v>766</v>
      </c>
      <c r="L2635"/>
    </row>
    <row r="2636" spans="1:12">
      <c r="A2636" s="64" t="s">
        <v>1318</v>
      </c>
      <c r="B2636" s="64">
        <f>_xlfn.XLOOKUP(D2636,'Volume Holds'!$U$8:$U$223,'Volume Holds'!$O$8:$O$223)</f>
        <v>0</v>
      </c>
      <c r="C2636" s="64">
        <f>_xlfn.XLOOKUP(I2636,'Volume Holds'!$U$8:$U$223,'Volume Holds'!$O$8:$O$223)</f>
        <v>0</v>
      </c>
      <c r="D2636" s="64" t="s">
        <v>787</v>
      </c>
      <c r="E2636" s="64">
        <f t="shared" si="52"/>
        <v>0</v>
      </c>
      <c r="F2636" s="159">
        <v>10134</v>
      </c>
      <c r="I2636" s="64" t="s">
        <v>766</v>
      </c>
      <c r="L2636"/>
    </row>
    <row r="2637" spans="1:12">
      <c r="A2637" s="64" t="s">
        <v>1318</v>
      </c>
      <c r="B2637" s="64">
        <f>_xlfn.XLOOKUP(D2637,'Volume Holds'!$U$8:$U$223,'Volume Holds'!$O$8:$O$223)</f>
        <v>0</v>
      </c>
      <c r="C2637" s="64">
        <f>_xlfn.XLOOKUP(I2637,'Volume Holds'!$U$8:$U$223,'Volume Holds'!$O$8:$O$223)</f>
        <v>0</v>
      </c>
      <c r="D2637" s="64" t="s">
        <v>788</v>
      </c>
      <c r="E2637" s="64">
        <f t="shared" si="52"/>
        <v>0</v>
      </c>
      <c r="F2637" s="159">
        <v>10134</v>
      </c>
      <c r="I2637" s="64" t="s">
        <v>766</v>
      </c>
      <c r="L2637"/>
    </row>
    <row r="2638" spans="1:12">
      <c r="A2638" s="64" t="s">
        <v>1318</v>
      </c>
      <c r="B2638" s="64">
        <f>_xlfn.XLOOKUP(D2638,'Volume Holds'!$U$8:$U$223,'Volume Holds'!$O$8:$O$223)</f>
        <v>0</v>
      </c>
      <c r="C2638" s="64">
        <f>_xlfn.XLOOKUP(I2638,'Volume Holds'!$U$8:$U$223,'Volume Holds'!$O$8:$O$223)</f>
        <v>0</v>
      </c>
      <c r="D2638" s="64" t="s">
        <v>789</v>
      </c>
      <c r="E2638" s="64">
        <f t="shared" si="52"/>
        <v>0</v>
      </c>
      <c r="F2638" s="159">
        <v>10134</v>
      </c>
      <c r="I2638" s="64" t="s">
        <v>766</v>
      </c>
      <c r="L2638"/>
    </row>
    <row r="2639" spans="1:12">
      <c r="A2639" s="64" t="s">
        <v>1318</v>
      </c>
      <c r="B2639" s="64">
        <f>_xlfn.XLOOKUP(D2639,'Volume Holds'!$U$8:$U$223,'Volume Holds'!$O$8:$O$223)</f>
        <v>0</v>
      </c>
      <c r="C2639" s="64">
        <f>_xlfn.XLOOKUP(I2639,'Volume Holds'!$U$8:$U$223,'Volume Holds'!$O$8:$O$223)</f>
        <v>0</v>
      </c>
      <c r="D2639" s="64" t="s">
        <v>790</v>
      </c>
      <c r="E2639" s="64">
        <f t="shared" si="52"/>
        <v>0</v>
      </c>
      <c r="F2639" s="159">
        <v>10134</v>
      </c>
      <c r="I2639" s="64" t="s">
        <v>766</v>
      </c>
      <c r="L2639"/>
    </row>
    <row r="2640" spans="1:12">
      <c r="A2640" s="64" t="s">
        <v>1318</v>
      </c>
      <c r="B2640" s="64">
        <f>_xlfn.XLOOKUP(D2640,'Volume Holds'!$U$8:$U$223,'Volume Holds'!$O$8:$O$223)</f>
        <v>0</v>
      </c>
      <c r="C2640" s="64">
        <f>_xlfn.XLOOKUP(I2640,'Volume Holds'!$U$8:$U$223,'Volume Holds'!$O$8:$O$223)</f>
        <v>0</v>
      </c>
      <c r="D2640" s="64" t="s">
        <v>791</v>
      </c>
      <c r="E2640" s="64">
        <f t="shared" si="52"/>
        <v>0</v>
      </c>
      <c r="F2640" s="159">
        <v>10134</v>
      </c>
      <c r="I2640" s="64" t="s">
        <v>766</v>
      </c>
      <c r="L2640"/>
    </row>
    <row r="2641" spans="1:12">
      <c r="A2641" s="64" t="s">
        <v>1318</v>
      </c>
      <c r="B2641" s="64">
        <f>_xlfn.XLOOKUP(D2641,'Volume Holds'!$U$8:$U$223,'Volume Holds'!$O$8:$O$223)</f>
        <v>0</v>
      </c>
      <c r="C2641" s="64">
        <f>_xlfn.XLOOKUP(I2641,'Volume Holds'!$U$8:$U$223,'Volume Holds'!$O$8:$O$223)</f>
        <v>0</v>
      </c>
      <c r="D2641" s="64" t="s">
        <v>792</v>
      </c>
      <c r="E2641" s="64">
        <f t="shared" si="52"/>
        <v>0</v>
      </c>
      <c r="F2641" s="159">
        <v>10134</v>
      </c>
      <c r="I2641" s="64" t="s">
        <v>767</v>
      </c>
      <c r="L2641"/>
    </row>
    <row r="2642" spans="1:12">
      <c r="A2642" s="64" t="s">
        <v>1318</v>
      </c>
      <c r="B2642" s="64">
        <f>_xlfn.XLOOKUP(D2642,'Volume Holds'!$U$8:$U$223,'Volume Holds'!$O$8:$O$223)</f>
        <v>0</v>
      </c>
      <c r="C2642" s="64">
        <f>_xlfn.XLOOKUP(I2642,'Volume Holds'!$U$8:$U$223,'Volume Holds'!$O$8:$O$223)</f>
        <v>0</v>
      </c>
      <c r="D2642" s="64" t="s">
        <v>793</v>
      </c>
      <c r="E2642" s="64">
        <f t="shared" si="52"/>
        <v>0</v>
      </c>
      <c r="F2642" s="159">
        <v>10134</v>
      </c>
      <c r="I2642" s="64" t="s">
        <v>767</v>
      </c>
      <c r="L2642"/>
    </row>
    <row r="2643" spans="1:12">
      <c r="A2643" s="64" t="s">
        <v>1318</v>
      </c>
      <c r="B2643" s="64">
        <f>_xlfn.XLOOKUP(D2643,'Volume Holds'!$U$8:$U$223,'Volume Holds'!$O$8:$O$223)</f>
        <v>0</v>
      </c>
      <c r="C2643" s="64">
        <f>_xlfn.XLOOKUP(I2643,'Volume Holds'!$U$8:$U$223,'Volume Holds'!$O$8:$O$223)</f>
        <v>0</v>
      </c>
      <c r="D2643" s="64" t="s">
        <v>794</v>
      </c>
      <c r="E2643" s="64">
        <f t="shared" si="52"/>
        <v>0</v>
      </c>
      <c r="F2643" s="159">
        <v>10134</v>
      </c>
      <c r="I2643" s="64" t="s">
        <v>767</v>
      </c>
      <c r="L2643"/>
    </row>
    <row r="2644" spans="1:12">
      <c r="A2644" s="64" t="s">
        <v>1318</v>
      </c>
      <c r="B2644" s="64">
        <f>_xlfn.XLOOKUP(D2644,'Volume Holds'!$U$8:$U$223,'Volume Holds'!$O$8:$O$223)</f>
        <v>0</v>
      </c>
      <c r="C2644" s="64">
        <f>_xlfn.XLOOKUP(I2644,'Volume Holds'!$U$8:$U$223,'Volume Holds'!$O$8:$O$223)</f>
        <v>0</v>
      </c>
      <c r="D2644" s="64" t="s">
        <v>795</v>
      </c>
      <c r="E2644" s="64">
        <f t="shared" si="52"/>
        <v>0</v>
      </c>
      <c r="F2644" s="159">
        <v>10134</v>
      </c>
      <c r="I2644" s="64" t="s">
        <v>767</v>
      </c>
      <c r="L2644"/>
    </row>
    <row r="2645" spans="1:12">
      <c r="A2645" s="64" t="s">
        <v>1318</v>
      </c>
      <c r="B2645" s="64">
        <f>_xlfn.XLOOKUP(D2645,'Volume Holds'!$U$8:$U$223,'Volume Holds'!$O$8:$O$223)</f>
        <v>0</v>
      </c>
      <c r="C2645" s="64">
        <f>_xlfn.XLOOKUP(I2645,'Volume Holds'!$U$8:$U$223,'Volume Holds'!$O$8:$O$223)</f>
        <v>0</v>
      </c>
      <c r="D2645" s="64" t="s">
        <v>796</v>
      </c>
      <c r="E2645" s="64">
        <f t="shared" si="52"/>
        <v>0</v>
      </c>
      <c r="F2645" s="159">
        <v>10134</v>
      </c>
      <c r="I2645" s="64" t="s">
        <v>767</v>
      </c>
      <c r="L2645"/>
    </row>
    <row r="2646" spans="1:12">
      <c r="A2646" s="64" t="s">
        <v>1318</v>
      </c>
      <c r="B2646" s="64">
        <f>_xlfn.XLOOKUP(D2646,'Volume Holds'!$U$8:$U$223,'Volume Holds'!$O$8:$O$223)</f>
        <v>0</v>
      </c>
      <c r="C2646" s="64">
        <f>_xlfn.XLOOKUP(I2646,'Volume Holds'!$U$8:$U$223,'Volume Holds'!$O$8:$O$223)</f>
        <v>0</v>
      </c>
      <c r="D2646" s="64" t="s">
        <v>797</v>
      </c>
      <c r="E2646" s="64">
        <f t="shared" si="52"/>
        <v>0</v>
      </c>
      <c r="F2646" s="159">
        <v>10134</v>
      </c>
      <c r="I2646" s="64" t="s">
        <v>767</v>
      </c>
      <c r="L2646"/>
    </row>
    <row r="2647" spans="1:12">
      <c r="A2647" s="64" t="s">
        <v>1318</v>
      </c>
      <c r="B2647" s="64">
        <f>_xlfn.XLOOKUP(D2647,'Volume Holds'!$U$8:$U$223,'Volume Holds'!$O$8:$O$223)</f>
        <v>0</v>
      </c>
      <c r="C2647" s="64">
        <f>_xlfn.XLOOKUP(I2647,'Volume Holds'!$U$8:$U$223,'Volume Holds'!$O$8:$O$223)</f>
        <v>0</v>
      </c>
      <c r="D2647" s="64" t="s">
        <v>798</v>
      </c>
      <c r="E2647" s="64">
        <f t="shared" si="52"/>
        <v>0</v>
      </c>
      <c r="F2647" s="159">
        <v>10134</v>
      </c>
      <c r="I2647" s="64" t="s">
        <v>767</v>
      </c>
      <c r="L2647"/>
    </row>
    <row r="2648" spans="1:12">
      <c r="A2648" s="64" t="s">
        <v>1318</v>
      </c>
      <c r="B2648" s="64">
        <f>_xlfn.XLOOKUP(D2648,'Volume Holds'!$U$8:$U$223,'Volume Holds'!$O$8:$O$223)</f>
        <v>0</v>
      </c>
      <c r="C2648" s="64">
        <f>_xlfn.XLOOKUP(I2648,'Volume Holds'!$U$8:$U$223,'Volume Holds'!$O$8:$O$223)</f>
        <v>0</v>
      </c>
      <c r="D2648" s="64" t="s">
        <v>799</v>
      </c>
      <c r="E2648" s="64">
        <f t="shared" si="52"/>
        <v>0</v>
      </c>
      <c r="F2648" s="159">
        <v>10134</v>
      </c>
      <c r="I2648" s="64" t="s">
        <v>767</v>
      </c>
      <c r="L2648"/>
    </row>
    <row r="2649" spans="1:12">
      <c r="A2649" s="64" t="s">
        <v>1318</v>
      </c>
      <c r="B2649" s="64">
        <f>_xlfn.XLOOKUP(D2649,'Volume Holds'!$U$8:$U$223,'Volume Holds'!$O$8:$O$223)</f>
        <v>0</v>
      </c>
      <c r="C2649" s="64">
        <f>_xlfn.XLOOKUP(I2649,'Volume Holds'!$U$8:$U$223,'Volume Holds'!$O$8:$O$223)</f>
        <v>0</v>
      </c>
      <c r="D2649" s="64" t="s">
        <v>800</v>
      </c>
      <c r="E2649" s="64">
        <f t="shared" si="52"/>
        <v>0</v>
      </c>
      <c r="F2649" s="159">
        <v>10095</v>
      </c>
      <c r="L2649"/>
    </row>
    <row r="2650" spans="1:12">
      <c r="A2650" s="64" t="s">
        <v>1318</v>
      </c>
      <c r="B2650" s="64">
        <f>_xlfn.XLOOKUP(D2650,'Volume Holds'!$U$8:$U$223,'Volume Holds'!$O$8:$O$223)</f>
        <v>0</v>
      </c>
      <c r="C2650" s="64">
        <f>_xlfn.XLOOKUP(I2650,'Volume Holds'!$U$8:$U$223,'Volume Holds'!$O$8:$O$223)</f>
        <v>0</v>
      </c>
      <c r="D2650" s="64" t="s">
        <v>801</v>
      </c>
      <c r="E2650" s="64">
        <f t="shared" si="52"/>
        <v>0</v>
      </c>
      <c r="F2650" s="159">
        <v>10134</v>
      </c>
      <c r="I2650" s="64" t="s">
        <v>768</v>
      </c>
      <c r="L2650"/>
    </row>
    <row r="2651" spans="1:12">
      <c r="A2651" s="64" t="s">
        <v>1318</v>
      </c>
      <c r="B2651" s="64">
        <f>_xlfn.XLOOKUP(D2651,'Volume Holds'!$U$8:$U$223,'Volume Holds'!$O$8:$O$223)</f>
        <v>0</v>
      </c>
      <c r="C2651" s="64">
        <f>_xlfn.XLOOKUP(I2651,'Volume Holds'!$U$8:$U$223,'Volume Holds'!$O$8:$O$223)</f>
        <v>0</v>
      </c>
      <c r="D2651" s="64" t="s">
        <v>802</v>
      </c>
      <c r="E2651" s="64">
        <f t="shared" si="52"/>
        <v>0</v>
      </c>
      <c r="F2651" s="159">
        <v>10134</v>
      </c>
      <c r="I2651" s="64" t="s">
        <v>768</v>
      </c>
      <c r="L2651"/>
    </row>
    <row r="2652" spans="1:12">
      <c r="A2652" s="64" t="s">
        <v>1318</v>
      </c>
      <c r="B2652" s="64">
        <f>_xlfn.XLOOKUP(D2652,'Volume Holds'!$U$8:$U$223,'Volume Holds'!$O$8:$O$223)</f>
        <v>0</v>
      </c>
      <c r="C2652" s="64">
        <f>_xlfn.XLOOKUP(I2652,'Volume Holds'!$U$8:$U$223,'Volume Holds'!$O$8:$O$223)</f>
        <v>0</v>
      </c>
      <c r="D2652" s="64" t="s">
        <v>803</v>
      </c>
      <c r="E2652" s="64">
        <f t="shared" si="52"/>
        <v>0</v>
      </c>
      <c r="F2652" s="159">
        <v>10134</v>
      </c>
      <c r="I2652" s="64" t="s">
        <v>768</v>
      </c>
      <c r="L2652"/>
    </row>
    <row r="2653" spans="1:12">
      <c r="A2653" s="64" t="s">
        <v>1318</v>
      </c>
      <c r="B2653" s="64">
        <f>_xlfn.XLOOKUP(D2653,'Volume Holds'!$U$8:$U$223,'Volume Holds'!$O$8:$O$223)</f>
        <v>0</v>
      </c>
      <c r="C2653" s="64">
        <f>_xlfn.XLOOKUP(I2653,'Volume Holds'!$U$8:$U$223,'Volume Holds'!$O$8:$O$223)</f>
        <v>0</v>
      </c>
      <c r="D2653" s="64" t="s">
        <v>804</v>
      </c>
      <c r="E2653" s="64">
        <f t="shared" si="52"/>
        <v>0</v>
      </c>
      <c r="F2653" s="159">
        <v>10134</v>
      </c>
      <c r="I2653" s="64" t="s">
        <v>768</v>
      </c>
      <c r="L2653"/>
    </row>
    <row r="2654" spans="1:12">
      <c r="A2654" s="64" t="s">
        <v>1318</v>
      </c>
      <c r="B2654" s="64">
        <f>_xlfn.XLOOKUP(D2654,'Volume Holds'!$U$8:$U$223,'Volume Holds'!$O$8:$O$223)</f>
        <v>0</v>
      </c>
      <c r="C2654" s="64">
        <f>_xlfn.XLOOKUP(I2654,'Volume Holds'!$U$8:$U$223,'Volume Holds'!$O$8:$O$223)</f>
        <v>0</v>
      </c>
      <c r="D2654" s="64" t="s">
        <v>805</v>
      </c>
      <c r="E2654" s="64">
        <f t="shared" si="52"/>
        <v>0</v>
      </c>
      <c r="F2654" s="159">
        <v>10134</v>
      </c>
      <c r="I2654" s="64" t="s">
        <v>768</v>
      </c>
      <c r="L2654"/>
    </row>
    <row r="2655" spans="1:12">
      <c r="A2655" s="64" t="s">
        <v>1318</v>
      </c>
      <c r="B2655" s="64">
        <f>_xlfn.XLOOKUP(D2655,'Volume Holds'!$U$8:$U$223,'Volume Holds'!$O$8:$O$223)</f>
        <v>0</v>
      </c>
      <c r="C2655" s="64">
        <f>_xlfn.XLOOKUP(I2655,'Volume Holds'!$U$8:$U$223,'Volume Holds'!$O$8:$O$223)</f>
        <v>0</v>
      </c>
      <c r="D2655" s="64" t="s">
        <v>806</v>
      </c>
      <c r="E2655" s="64">
        <f t="shared" si="52"/>
        <v>0</v>
      </c>
      <c r="F2655" s="159">
        <v>10134</v>
      </c>
      <c r="I2655" s="64" t="s">
        <v>768</v>
      </c>
      <c r="L2655"/>
    </row>
    <row r="2656" spans="1:12">
      <c r="A2656" s="64" t="s">
        <v>1318</v>
      </c>
      <c r="B2656" s="64">
        <f>_xlfn.XLOOKUP(D2656,'Volume Holds'!$U$8:$U$223,'Volume Holds'!$O$8:$O$223)</f>
        <v>0</v>
      </c>
      <c r="C2656" s="64">
        <f>_xlfn.XLOOKUP(I2656,'Volume Holds'!$U$8:$U$223,'Volume Holds'!$O$8:$O$223)</f>
        <v>0</v>
      </c>
      <c r="D2656" s="64" t="s">
        <v>807</v>
      </c>
      <c r="E2656" s="64">
        <f t="shared" si="52"/>
        <v>0</v>
      </c>
      <c r="F2656" s="159">
        <v>10134</v>
      </c>
      <c r="I2656" s="64" t="s">
        <v>769</v>
      </c>
      <c r="L2656"/>
    </row>
    <row r="2657" spans="1:12">
      <c r="A2657" s="64" t="s">
        <v>1318</v>
      </c>
      <c r="B2657" s="64">
        <f>_xlfn.XLOOKUP(D2657,'Volume Holds'!$U$8:$U$223,'Volume Holds'!$O$8:$O$223)</f>
        <v>0</v>
      </c>
      <c r="C2657" s="64">
        <f>_xlfn.XLOOKUP(I2657,'Volume Holds'!$U$8:$U$223,'Volume Holds'!$O$8:$O$223)</f>
        <v>0</v>
      </c>
      <c r="D2657" s="64" t="s">
        <v>808</v>
      </c>
      <c r="E2657" s="64">
        <f t="shared" si="52"/>
        <v>0</v>
      </c>
      <c r="F2657" s="159">
        <v>10134</v>
      </c>
      <c r="I2657" s="64" t="s">
        <v>769</v>
      </c>
      <c r="L2657"/>
    </row>
    <row r="2658" spans="1:12">
      <c r="A2658" s="64" t="s">
        <v>1318</v>
      </c>
      <c r="B2658" s="64">
        <f>_xlfn.XLOOKUP(D2658,'Volume Holds'!$U$8:$U$223,'Volume Holds'!$O$8:$O$223)</f>
        <v>0</v>
      </c>
      <c r="C2658" s="64">
        <f>_xlfn.XLOOKUP(I2658,'Volume Holds'!$U$8:$U$223,'Volume Holds'!$O$8:$O$223)</f>
        <v>0</v>
      </c>
      <c r="D2658" s="64" t="s">
        <v>809</v>
      </c>
      <c r="E2658" s="64">
        <f t="shared" si="52"/>
        <v>0</v>
      </c>
      <c r="F2658" s="159">
        <v>10134</v>
      </c>
      <c r="I2658" s="64" t="s">
        <v>769</v>
      </c>
      <c r="L2658"/>
    </row>
    <row r="2659" spans="1:12">
      <c r="A2659" s="64" t="s">
        <v>1318</v>
      </c>
      <c r="B2659" s="64">
        <f>_xlfn.XLOOKUP(D2659,'Volume Holds'!$U$8:$U$223,'Volume Holds'!$O$8:$O$223)</f>
        <v>0</v>
      </c>
      <c r="C2659" s="64">
        <f>_xlfn.XLOOKUP(I2659,'Volume Holds'!$U$8:$U$223,'Volume Holds'!$O$8:$O$223)</f>
        <v>0</v>
      </c>
      <c r="D2659" s="64" t="s">
        <v>810</v>
      </c>
      <c r="E2659" s="64">
        <f t="shared" si="52"/>
        <v>0</v>
      </c>
      <c r="F2659" s="159">
        <v>10134</v>
      </c>
      <c r="I2659" s="64" t="s">
        <v>769</v>
      </c>
      <c r="L2659"/>
    </row>
    <row r="2660" spans="1:12">
      <c r="A2660" s="64" t="s">
        <v>1318</v>
      </c>
      <c r="B2660" s="64">
        <f>_xlfn.XLOOKUP(D2660,'Volume Holds'!$U$8:$U$223,'Volume Holds'!$O$8:$O$223)</f>
        <v>0</v>
      </c>
      <c r="C2660" s="64">
        <f>_xlfn.XLOOKUP(I2660,'Volume Holds'!$U$8:$U$223,'Volume Holds'!$O$8:$O$223)</f>
        <v>0</v>
      </c>
      <c r="D2660" s="64" t="s">
        <v>811</v>
      </c>
      <c r="E2660" s="64">
        <f t="shared" si="52"/>
        <v>0</v>
      </c>
      <c r="F2660" s="159">
        <v>10134</v>
      </c>
      <c r="I2660" s="64" t="s">
        <v>769</v>
      </c>
      <c r="L2660"/>
    </row>
    <row r="2661" spans="1:12">
      <c r="A2661" s="64" t="s">
        <v>1318</v>
      </c>
      <c r="B2661" s="64">
        <f>_xlfn.XLOOKUP(D2661,'Volume Holds'!$U$8:$U$223,'Volume Holds'!$O$8:$O$223)</f>
        <v>0</v>
      </c>
      <c r="C2661" s="64">
        <f>_xlfn.XLOOKUP(I2661,'Volume Holds'!$U$8:$U$223,'Volume Holds'!$O$8:$O$223)</f>
        <v>0</v>
      </c>
      <c r="D2661" s="64" t="s">
        <v>812</v>
      </c>
      <c r="E2661" s="64">
        <f t="shared" si="52"/>
        <v>0</v>
      </c>
      <c r="F2661" s="159">
        <v>10134</v>
      </c>
      <c r="I2661" s="64" t="s">
        <v>769</v>
      </c>
      <c r="L2661"/>
    </row>
    <row r="2662" spans="1:12">
      <c r="A2662" s="64" t="s">
        <v>1318</v>
      </c>
      <c r="B2662" s="64">
        <f>_xlfn.XLOOKUP(D2662,'Volume Holds'!$U$8:$U$223,'Volume Holds'!$O$8:$O$223)</f>
        <v>0</v>
      </c>
      <c r="C2662" s="64">
        <f>_xlfn.XLOOKUP(I2662,'Volume Holds'!$U$8:$U$223,'Volume Holds'!$O$8:$O$223)</f>
        <v>0</v>
      </c>
      <c r="D2662" s="64" t="s">
        <v>813</v>
      </c>
      <c r="E2662" s="64">
        <f t="shared" si="52"/>
        <v>0</v>
      </c>
      <c r="F2662" s="159">
        <v>10134</v>
      </c>
      <c r="I2662" s="64" t="s">
        <v>770</v>
      </c>
      <c r="L2662"/>
    </row>
    <row r="2663" spans="1:12">
      <c r="A2663" s="64" t="s">
        <v>1318</v>
      </c>
      <c r="B2663" s="64">
        <f>_xlfn.XLOOKUP(D2663,'Volume Holds'!$U$8:$U$223,'Volume Holds'!$O$8:$O$223)</f>
        <v>0</v>
      </c>
      <c r="C2663" s="64">
        <f>_xlfn.XLOOKUP(I2663,'Volume Holds'!$U$8:$U$223,'Volume Holds'!$O$8:$O$223)</f>
        <v>0</v>
      </c>
      <c r="D2663" s="64" t="s">
        <v>814</v>
      </c>
      <c r="E2663" s="64">
        <f t="shared" si="52"/>
        <v>0</v>
      </c>
      <c r="F2663" s="159">
        <v>10134</v>
      </c>
      <c r="I2663" s="64" t="s">
        <v>770</v>
      </c>
      <c r="L2663"/>
    </row>
    <row r="2664" spans="1:12">
      <c r="A2664" s="64" t="s">
        <v>1318</v>
      </c>
      <c r="B2664" s="64">
        <f>_xlfn.XLOOKUP(D2664,'Volume Holds'!$U$8:$U$223,'Volume Holds'!$O$8:$O$223)</f>
        <v>0</v>
      </c>
      <c r="C2664" s="64">
        <f>_xlfn.XLOOKUP(I2664,'Volume Holds'!$U$8:$U$223,'Volume Holds'!$O$8:$O$223)</f>
        <v>0</v>
      </c>
      <c r="D2664" s="64" t="s">
        <v>815</v>
      </c>
      <c r="E2664" s="64">
        <f t="shared" si="52"/>
        <v>0</v>
      </c>
      <c r="F2664" s="159">
        <v>10134</v>
      </c>
      <c r="I2664" s="64" t="s">
        <v>770</v>
      </c>
      <c r="L2664"/>
    </row>
    <row r="2665" spans="1:12">
      <c r="A2665" s="64" t="s">
        <v>1318</v>
      </c>
      <c r="B2665" s="64">
        <f>_xlfn.XLOOKUP(D2665,'Volume Holds'!$U$8:$U$223,'Volume Holds'!$O$8:$O$223)</f>
        <v>0</v>
      </c>
      <c r="C2665" s="64">
        <f>_xlfn.XLOOKUP(I2665,'Volume Holds'!$U$8:$U$223,'Volume Holds'!$O$8:$O$223)</f>
        <v>0</v>
      </c>
      <c r="D2665" s="64" t="s">
        <v>816</v>
      </c>
      <c r="E2665" s="64">
        <f t="shared" si="52"/>
        <v>0</v>
      </c>
      <c r="F2665" s="159">
        <v>10134</v>
      </c>
      <c r="I2665" s="64" t="s">
        <v>770</v>
      </c>
      <c r="L2665"/>
    </row>
    <row r="2666" spans="1:12">
      <c r="A2666" s="64" t="s">
        <v>1318</v>
      </c>
      <c r="B2666" s="64">
        <f>_xlfn.XLOOKUP(D2666,'Volume Holds'!$U$8:$U$223,'Volume Holds'!$O$8:$O$223)</f>
        <v>0</v>
      </c>
      <c r="C2666" s="64">
        <f>_xlfn.XLOOKUP(I2666,'Volume Holds'!$U$8:$U$223,'Volume Holds'!$O$8:$O$223)</f>
        <v>0</v>
      </c>
      <c r="D2666" s="64" t="s">
        <v>817</v>
      </c>
      <c r="E2666" s="64">
        <f t="shared" si="52"/>
        <v>0</v>
      </c>
      <c r="F2666" s="159">
        <v>10134</v>
      </c>
      <c r="I2666" s="64" t="s">
        <v>770</v>
      </c>
      <c r="L2666"/>
    </row>
    <row r="2667" spans="1:12">
      <c r="A2667" s="64" t="s">
        <v>1318</v>
      </c>
      <c r="B2667" s="64">
        <f>_xlfn.XLOOKUP(D2667,'Volume Holds'!$U$8:$U$223,'Volume Holds'!$O$8:$O$223)</f>
        <v>0</v>
      </c>
      <c r="C2667" s="64">
        <f>_xlfn.XLOOKUP(I2667,'Volume Holds'!$U$8:$U$223,'Volume Holds'!$O$8:$O$223)</f>
        <v>0</v>
      </c>
      <c r="D2667" s="64" t="s">
        <v>818</v>
      </c>
      <c r="E2667" s="64">
        <f t="shared" si="52"/>
        <v>0</v>
      </c>
      <c r="F2667" s="159">
        <v>10134</v>
      </c>
      <c r="I2667" s="64" t="s">
        <v>770</v>
      </c>
      <c r="L2667"/>
    </row>
    <row r="2668" spans="1:12">
      <c r="A2668" s="64" t="s">
        <v>1318</v>
      </c>
      <c r="B2668" s="64">
        <f>_xlfn.XLOOKUP(D2668,'Volume Holds'!$U$8:$U$223,'Volume Holds'!$O$8:$O$223)</f>
        <v>0</v>
      </c>
      <c r="C2668" s="64">
        <f>_xlfn.XLOOKUP(I2668,'Volume Holds'!$U$8:$U$223,'Volume Holds'!$O$8:$O$223)</f>
        <v>0</v>
      </c>
      <c r="D2668" s="64" t="s">
        <v>819</v>
      </c>
      <c r="E2668" s="64">
        <f t="shared" si="52"/>
        <v>0</v>
      </c>
      <c r="F2668" s="159">
        <v>10134</v>
      </c>
      <c r="I2668" s="64" t="s">
        <v>771</v>
      </c>
      <c r="L2668"/>
    </row>
    <row r="2669" spans="1:12">
      <c r="A2669" s="64" t="s">
        <v>1318</v>
      </c>
      <c r="B2669" s="64">
        <f>_xlfn.XLOOKUP(D2669,'Volume Holds'!$U$8:$U$223,'Volume Holds'!$O$8:$O$223)</f>
        <v>0</v>
      </c>
      <c r="C2669" s="64">
        <f>_xlfn.XLOOKUP(I2669,'Volume Holds'!$U$8:$U$223,'Volume Holds'!$O$8:$O$223)</f>
        <v>0</v>
      </c>
      <c r="D2669" s="64" t="s">
        <v>820</v>
      </c>
      <c r="E2669" s="64">
        <f t="shared" si="52"/>
        <v>0</v>
      </c>
      <c r="F2669" s="159">
        <v>10134</v>
      </c>
      <c r="I2669" s="64" t="s">
        <v>771</v>
      </c>
      <c r="L2669"/>
    </row>
    <row r="2670" spans="1:12">
      <c r="A2670" s="64" t="s">
        <v>1318</v>
      </c>
      <c r="B2670" s="64">
        <f>_xlfn.XLOOKUP(D2670,'Volume Holds'!$U$8:$U$223,'Volume Holds'!$O$8:$O$223)</f>
        <v>0</v>
      </c>
      <c r="C2670" s="64">
        <f>_xlfn.XLOOKUP(I2670,'Volume Holds'!$U$8:$U$223,'Volume Holds'!$O$8:$O$223)</f>
        <v>0</v>
      </c>
      <c r="D2670" s="64" t="s">
        <v>821</v>
      </c>
      <c r="E2670" s="64">
        <f t="shared" si="52"/>
        <v>0</v>
      </c>
      <c r="F2670" s="159">
        <v>10134</v>
      </c>
      <c r="I2670" s="64" t="s">
        <v>771</v>
      </c>
      <c r="L2670"/>
    </row>
    <row r="2671" spans="1:12">
      <c r="A2671" s="64" t="s">
        <v>1318</v>
      </c>
      <c r="B2671" s="64">
        <f>_xlfn.XLOOKUP(D2671,'Volume Holds'!$U$8:$U$223,'Volume Holds'!$O$8:$O$223)</f>
        <v>0</v>
      </c>
      <c r="C2671" s="64">
        <f>_xlfn.XLOOKUP(I2671,'Volume Holds'!$U$8:$U$223,'Volume Holds'!$O$8:$O$223)</f>
        <v>0</v>
      </c>
      <c r="D2671" s="64" t="s">
        <v>822</v>
      </c>
      <c r="E2671" s="64">
        <f t="shared" si="52"/>
        <v>0</v>
      </c>
      <c r="F2671" s="159">
        <v>10134</v>
      </c>
      <c r="I2671" s="64" t="s">
        <v>771</v>
      </c>
      <c r="L2671"/>
    </row>
    <row r="2672" spans="1:12">
      <c r="A2672" s="64" t="s">
        <v>1318</v>
      </c>
      <c r="B2672" s="64">
        <f>_xlfn.XLOOKUP(D2672,'Volume Holds'!$U$8:$U$223,'Volume Holds'!$O$8:$O$223)</f>
        <v>0</v>
      </c>
      <c r="C2672" s="64">
        <f>_xlfn.XLOOKUP(I2672,'Volume Holds'!$U$8:$U$223,'Volume Holds'!$O$8:$O$223)</f>
        <v>0</v>
      </c>
      <c r="D2672" s="64" t="s">
        <v>823</v>
      </c>
      <c r="E2672" s="64">
        <f t="shared" si="52"/>
        <v>0</v>
      </c>
      <c r="F2672" s="159">
        <v>10134</v>
      </c>
      <c r="I2672" s="64" t="s">
        <v>771</v>
      </c>
      <c r="L2672"/>
    </row>
    <row r="2673" spans="1:12">
      <c r="A2673" s="64" t="s">
        <v>1318</v>
      </c>
      <c r="B2673" s="64">
        <f>_xlfn.XLOOKUP(D2673,'Volume Holds'!$U$8:$U$223,'Volume Holds'!$O$8:$O$223)</f>
        <v>0</v>
      </c>
      <c r="C2673" s="64">
        <f>_xlfn.XLOOKUP(I2673,'Volume Holds'!$U$8:$U$223,'Volume Holds'!$O$8:$O$223)</f>
        <v>0</v>
      </c>
      <c r="D2673" s="64" t="s">
        <v>824</v>
      </c>
      <c r="E2673" s="64">
        <f t="shared" si="52"/>
        <v>0</v>
      </c>
      <c r="F2673" s="159">
        <v>10134</v>
      </c>
      <c r="I2673" s="64" t="s">
        <v>771</v>
      </c>
      <c r="L2673"/>
    </row>
    <row r="2674" spans="1:12">
      <c r="A2674" s="64" t="s">
        <v>1318</v>
      </c>
      <c r="B2674" s="64">
        <f>_xlfn.XLOOKUP(D2674,'Volume Holds'!$U$8:$U$223,'Volume Holds'!$O$8:$O$223)</f>
        <v>0</v>
      </c>
      <c r="C2674" s="64">
        <f>_xlfn.XLOOKUP(I2674,'Volume Holds'!$U$8:$U$223,'Volume Holds'!$O$8:$O$223)</f>
        <v>0</v>
      </c>
      <c r="D2674" s="64" t="s">
        <v>825</v>
      </c>
      <c r="E2674" s="64">
        <f t="shared" si="52"/>
        <v>0</v>
      </c>
      <c r="F2674" s="159">
        <v>10134</v>
      </c>
      <c r="I2674" s="64" t="s">
        <v>772</v>
      </c>
      <c r="L2674"/>
    </row>
    <row r="2675" spans="1:12">
      <c r="A2675" s="64" t="s">
        <v>1318</v>
      </c>
      <c r="B2675" s="64">
        <f>_xlfn.XLOOKUP(D2675,'Volume Holds'!$U$8:$U$223,'Volume Holds'!$O$8:$O$223)</f>
        <v>0</v>
      </c>
      <c r="C2675" s="64">
        <f>_xlfn.XLOOKUP(I2675,'Volume Holds'!$U$8:$U$223,'Volume Holds'!$O$8:$O$223)</f>
        <v>0</v>
      </c>
      <c r="D2675" s="64" t="s">
        <v>826</v>
      </c>
      <c r="E2675" s="64">
        <f t="shared" si="52"/>
        <v>0</v>
      </c>
      <c r="F2675" s="159">
        <v>10134</v>
      </c>
      <c r="I2675" s="64" t="s">
        <v>772</v>
      </c>
      <c r="L2675"/>
    </row>
    <row r="2676" spans="1:12">
      <c r="A2676" s="64" t="s">
        <v>1318</v>
      </c>
      <c r="B2676" s="64">
        <f>_xlfn.XLOOKUP(D2676,'Volume Holds'!$U$8:$U$223,'Volume Holds'!$O$8:$O$223)</f>
        <v>0</v>
      </c>
      <c r="C2676" s="64">
        <f>_xlfn.XLOOKUP(I2676,'Volume Holds'!$U$8:$U$223,'Volume Holds'!$O$8:$O$223)</f>
        <v>0</v>
      </c>
      <c r="D2676" s="64" t="s">
        <v>827</v>
      </c>
      <c r="E2676" s="64">
        <f t="shared" si="52"/>
        <v>0</v>
      </c>
      <c r="F2676" s="159">
        <v>10134</v>
      </c>
      <c r="I2676" s="64" t="s">
        <v>772</v>
      </c>
      <c r="L2676"/>
    </row>
    <row r="2677" spans="1:12">
      <c r="A2677" s="64" t="s">
        <v>1318</v>
      </c>
      <c r="B2677" s="64">
        <f>_xlfn.XLOOKUP(D2677,'Volume Holds'!$U$8:$U$223,'Volume Holds'!$O$8:$O$223)</f>
        <v>0</v>
      </c>
      <c r="C2677" s="64">
        <f>_xlfn.XLOOKUP(I2677,'Volume Holds'!$U$8:$U$223,'Volume Holds'!$O$8:$O$223)</f>
        <v>0</v>
      </c>
      <c r="D2677" s="64" t="s">
        <v>828</v>
      </c>
      <c r="E2677" s="64">
        <f t="shared" si="52"/>
        <v>0</v>
      </c>
      <c r="F2677" s="159">
        <v>10134</v>
      </c>
      <c r="I2677" s="64" t="s">
        <v>772</v>
      </c>
      <c r="L2677"/>
    </row>
    <row r="2678" spans="1:12">
      <c r="A2678" s="64" t="s">
        <v>1318</v>
      </c>
      <c r="B2678" s="64">
        <f>_xlfn.XLOOKUP(D2678,'Volume Holds'!$U$8:$U$223,'Volume Holds'!$O$8:$O$223)</f>
        <v>0</v>
      </c>
      <c r="C2678" s="64">
        <f>_xlfn.XLOOKUP(I2678,'Volume Holds'!$U$8:$U$223,'Volume Holds'!$O$8:$O$223)</f>
        <v>0</v>
      </c>
      <c r="D2678" s="64" t="s">
        <v>829</v>
      </c>
      <c r="E2678" s="64">
        <f t="shared" si="52"/>
        <v>0</v>
      </c>
      <c r="F2678" s="159">
        <v>10134</v>
      </c>
      <c r="I2678" s="64" t="s">
        <v>772</v>
      </c>
      <c r="L2678"/>
    </row>
    <row r="2679" spans="1:12">
      <c r="A2679" s="64" t="s">
        <v>1318</v>
      </c>
      <c r="B2679" s="64">
        <f>_xlfn.XLOOKUP(D2679,'Volume Holds'!$U$8:$U$223,'Volume Holds'!$O$8:$O$223)</f>
        <v>0</v>
      </c>
      <c r="C2679" s="64">
        <f>_xlfn.XLOOKUP(I2679,'Volume Holds'!$U$8:$U$223,'Volume Holds'!$O$8:$O$223)</f>
        <v>0</v>
      </c>
      <c r="D2679" s="64" t="s">
        <v>830</v>
      </c>
      <c r="E2679" s="64">
        <f t="shared" si="52"/>
        <v>0</v>
      </c>
      <c r="F2679" s="159">
        <v>10134</v>
      </c>
      <c r="I2679" s="64" t="s">
        <v>772</v>
      </c>
      <c r="L2679"/>
    </row>
    <row r="2680" spans="1:12">
      <c r="A2680" s="64" t="s">
        <v>1318</v>
      </c>
      <c r="B2680" s="64">
        <f>_xlfn.XLOOKUP(D2680,'Volume Holds'!$U$8:$U$223,'Volume Holds'!$O$8:$O$223)</f>
        <v>0</v>
      </c>
      <c r="C2680" s="64">
        <f>_xlfn.XLOOKUP(I2680,'Volume Holds'!$U$8:$U$223,'Volume Holds'!$O$8:$O$223)</f>
        <v>0</v>
      </c>
      <c r="D2680" s="64" t="s">
        <v>831</v>
      </c>
      <c r="E2680" s="64">
        <f t="shared" ref="E2680:E2701" si="53">SUM(B2680:C2680)</f>
        <v>0</v>
      </c>
      <c r="F2680" s="159">
        <v>10134</v>
      </c>
      <c r="I2680" s="64" t="s">
        <v>773</v>
      </c>
      <c r="L2680"/>
    </row>
    <row r="2681" spans="1:12">
      <c r="A2681" s="64" t="s">
        <v>1318</v>
      </c>
      <c r="B2681" s="64">
        <f>_xlfn.XLOOKUP(D2681,'Volume Holds'!$U$8:$U$223,'Volume Holds'!$O$8:$O$223)</f>
        <v>0</v>
      </c>
      <c r="C2681" s="64">
        <f>_xlfn.XLOOKUP(I2681,'Volume Holds'!$U$8:$U$223,'Volume Holds'!$O$8:$O$223)</f>
        <v>0</v>
      </c>
      <c r="D2681" s="64" t="s">
        <v>832</v>
      </c>
      <c r="E2681" s="64">
        <f t="shared" si="53"/>
        <v>0</v>
      </c>
      <c r="F2681" s="159">
        <v>10134</v>
      </c>
      <c r="I2681" s="64" t="s">
        <v>773</v>
      </c>
      <c r="L2681"/>
    </row>
    <row r="2682" spans="1:12">
      <c r="A2682" s="64" t="s">
        <v>1318</v>
      </c>
      <c r="B2682" s="64">
        <f>_xlfn.XLOOKUP(D2682,'Volume Holds'!$U$8:$U$223,'Volume Holds'!$O$8:$O$223)</f>
        <v>0</v>
      </c>
      <c r="C2682" s="64">
        <f>_xlfn.XLOOKUP(I2682,'Volume Holds'!$U$8:$U$223,'Volume Holds'!$O$8:$O$223)</f>
        <v>0</v>
      </c>
      <c r="D2682" s="64" t="s">
        <v>833</v>
      </c>
      <c r="E2682" s="64">
        <f t="shared" si="53"/>
        <v>0</v>
      </c>
      <c r="F2682" s="159">
        <v>10134</v>
      </c>
      <c r="I2682" s="64" t="s">
        <v>773</v>
      </c>
      <c r="L2682"/>
    </row>
    <row r="2683" spans="1:12">
      <c r="A2683" s="64" t="s">
        <v>1318</v>
      </c>
      <c r="B2683" s="64">
        <f>_xlfn.XLOOKUP(D2683,'Volume Holds'!$U$8:$U$223,'Volume Holds'!$O$8:$O$223)</f>
        <v>0</v>
      </c>
      <c r="C2683" s="64">
        <f>_xlfn.XLOOKUP(I2683,'Volume Holds'!$U$8:$U$223,'Volume Holds'!$O$8:$O$223)</f>
        <v>0</v>
      </c>
      <c r="D2683" s="64" t="s">
        <v>834</v>
      </c>
      <c r="E2683" s="64">
        <f t="shared" si="53"/>
        <v>0</v>
      </c>
      <c r="F2683" s="159">
        <v>10134</v>
      </c>
      <c r="I2683" s="64" t="s">
        <v>773</v>
      </c>
      <c r="L2683"/>
    </row>
    <row r="2684" spans="1:12">
      <c r="A2684" s="64" t="s">
        <v>1318</v>
      </c>
      <c r="B2684" s="64">
        <f>_xlfn.XLOOKUP(D2684,'Volume Holds'!$U$8:$U$223,'Volume Holds'!$O$8:$O$223)</f>
        <v>0</v>
      </c>
      <c r="C2684" s="64">
        <f>_xlfn.XLOOKUP(I2684,'Volume Holds'!$U$8:$U$223,'Volume Holds'!$O$8:$O$223)</f>
        <v>0</v>
      </c>
      <c r="D2684" s="64" t="s">
        <v>835</v>
      </c>
      <c r="E2684" s="64">
        <f t="shared" si="53"/>
        <v>0</v>
      </c>
      <c r="F2684" s="159">
        <v>10134</v>
      </c>
      <c r="I2684" s="64" t="s">
        <v>773</v>
      </c>
      <c r="L2684"/>
    </row>
    <row r="2685" spans="1:12">
      <c r="A2685" s="64" t="s">
        <v>1318</v>
      </c>
      <c r="B2685" s="64">
        <f>_xlfn.XLOOKUP(D2685,'Volume Holds'!$U$8:$U$223,'Volume Holds'!$O$8:$O$223)</f>
        <v>0</v>
      </c>
      <c r="C2685" s="64">
        <f>_xlfn.XLOOKUP(I2685,'Volume Holds'!$U$8:$U$223,'Volume Holds'!$O$8:$O$223)</f>
        <v>0</v>
      </c>
      <c r="D2685" s="64" t="s">
        <v>836</v>
      </c>
      <c r="E2685" s="64">
        <f t="shared" si="53"/>
        <v>0</v>
      </c>
      <c r="F2685" s="159">
        <v>10134</v>
      </c>
      <c r="I2685" s="64" t="s">
        <v>773</v>
      </c>
      <c r="L2685"/>
    </row>
    <row r="2686" spans="1:12">
      <c r="A2686" s="64" t="s">
        <v>1318</v>
      </c>
      <c r="B2686" s="64">
        <f>_xlfn.XLOOKUP(D2686,'Volume Holds'!$U$8:$U$223,'Volume Holds'!$O$8:$O$223)</f>
        <v>0</v>
      </c>
      <c r="C2686" s="64">
        <f>_xlfn.XLOOKUP(I2686,'Volume Holds'!$U$8:$U$223,'Volume Holds'!$O$8:$O$223)</f>
        <v>0</v>
      </c>
      <c r="D2686" s="64" t="s">
        <v>837</v>
      </c>
      <c r="E2686" s="64">
        <f t="shared" si="53"/>
        <v>0</v>
      </c>
      <c r="F2686" s="159">
        <v>10134</v>
      </c>
      <c r="I2686" s="64" t="s">
        <v>774</v>
      </c>
      <c r="L2686"/>
    </row>
    <row r="2687" spans="1:12">
      <c r="A2687" s="64" t="s">
        <v>1318</v>
      </c>
      <c r="B2687" s="64">
        <f>_xlfn.XLOOKUP(D2687,'Volume Holds'!$U$8:$U$223,'Volume Holds'!$O$8:$O$223)</f>
        <v>0</v>
      </c>
      <c r="C2687" s="64">
        <f>_xlfn.XLOOKUP(I2687,'Volume Holds'!$U$8:$U$223,'Volume Holds'!$O$8:$O$223)</f>
        <v>0</v>
      </c>
      <c r="D2687" s="64" t="s">
        <v>838</v>
      </c>
      <c r="E2687" s="64">
        <f t="shared" si="53"/>
        <v>0</v>
      </c>
      <c r="F2687" s="159">
        <v>10134</v>
      </c>
      <c r="I2687" s="64" t="s">
        <v>774</v>
      </c>
      <c r="L2687"/>
    </row>
    <row r="2688" spans="1:12">
      <c r="A2688" s="64" t="s">
        <v>1318</v>
      </c>
      <c r="B2688" s="64">
        <f>_xlfn.XLOOKUP(D2688,'Volume Holds'!$U$8:$U$223,'Volume Holds'!$O$8:$O$223)</f>
        <v>0</v>
      </c>
      <c r="C2688" s="64">
        <f>_xlfn.XLOOKUP(I2688,'Volume Holds'!$U$8:$U$223,'Volume Holds'!$O$8:$O$223)</f>
        <v>0</v>
      </c>
      <c r="D2688" s="64" t="s">
        <v>839</v>
      </c>
      <c r="E2688" s="64">
        <f t="shared" si="53"/>
        <v>0</v>
      </c>
      <c r="F2688" s="159">
        <v>10134</v>
      </c>
      <c r="I2688" s="64" t="s">
        <v>774</v>
      </c>
      <c r="L2688"/>
    </row>
    <row r="2689" spans="1:12">
      <c r="A2689" s="64" t="s">
        <v>1318</v>
      </c>
      <c r="B2689" s="64">
        <f>_xlfn.XLOOKUP(D2689,'Volume Holds'!$U$8:$U$223,'Volume Holds'!$O$8:$O$223)</f>
        <v>0</v>
      </c>
      <c r="C2689" s="64">
        <f>_xlfn.XLOOKUP(I2689,'Volume Holds'!$U$8:$U$223,'Volume Holds'!$O$8:$O$223)</f>
        <v>0</v>
      </c>
      <c r="D2689" s="64" t="s">
        <v>840</v>
      </c>
      <c r="E2689" s="64">
        <f t="shared" si="53"/>
        <v>0</v>
      </c>
      <c r="F2689" s="159">
        <v>10134</v>
      </c>
      <c r="I2689" s="64" t="s">
        <v>774</v>
      </c>
      <c r="L2689"/>
    </row>
    <row r="2690" spans="1:12">
      <c r="A2690" s="64" t="s">
        <v>1318</v>
      </c>
      <c r="B2690" s="64">
        <f>_xlfn.XLOOKUP(D2690,'Volume Holds'!$U$8:$U$223,'Volume Holds'!$O$8:$O$223)</f>
        <v>0</v>
      </c>
      <c r="C2690" s="64">
        <f>_xlfn.XLOOKUP(I2690,'Volume Holds'!$U$8:$U$223,'Volume Holds'!$O$8:$O$223)</f>
        <v>0</v>
      </c>
      <c r="D2690" s="64" t="s">
        <v>841</v>
      </c>
      <c r="E2690" s="64">
        <f t="shared" si="53"/>
        <v>0</v>
      </c>
      <c r="F2690" s="159">
        <v>10134</v>
      </c>
      <c r="I2690" s="64" t="s">
        <v>774</v>
      </c>
      <c r="L2690"/>
    </row>
    <row r="2691" spans="1:12">
      <c r="A2691" s="64" t="s">
        <v>1318</v>
      </c>
      <c r="B2691" s="64">
        <f>_xlfn.XLOOKUP(D2691,'Volume Holds'!$U$8:$U$223,'Volume Holds'!$O$8:$O$223)</f>
        <v>0</v>
      </c>
      <c r="C2691" s="64">
        <f>_xlfn.XLOOKUP(I2691,'Volume Holds'!$U$8:$U$223,'Volume Holds'!$O$8:$O$223)</f>
        <v>0</v>
      </c>
      <c r="D2691" s="64" t="s">
        <v>842</v>
      </c>
      <c r="E2691" s="64">
        <f t="shared" si="53"/>
        <v>0</v>
      </c>
      <c r="F2691" s="159">
        <v>10134</v>
      </c>
      <c r="I2691" s="64" t="s">
        <v>774</v>
      </c>
      <c r="L2691"/>
    </row>
    <row r="2692" spans="1:12">
      <c r="A2692" s="64" t="s">
        <v>1318</v>
      </c>
      <c r="B2692" s="64">
        <f>_xlfn.XLOOKUP(D2692,'Volume Holds'!$U$8:$U$223,'Volume Holds'!$O$8:$O$223)</f>
        <v>0</v>
      </c>
      <c r="C2692" s="64">
        <f>_xlfn.XLOOKUP(I2692,'Volume Holds'!$U$8:$U$223,'Volume Holds'!$O$8:$O$223)</f>
        <v>0</v>
      </c>
      <c r="D2692" s="64" t="s">
        <v>878</v>
      </c>
      <c r="E2692" s="64">
        <f t="shared" si="53"/>
        <v>0</v>
      </c>
      <c r="F2692" s="159">
        <v>10095</v>
      </c>
      <c r="L2692"/>
    </row>
    <row r="2693" spans="1:12">
      <c r="A2693" s="64" t="s">
        <v>1318</v>
      </c>
      <c r="B2693" s="64">
        <f>_xlfn.XLOOKUP(D2693,'Volume Holds'!$U$8:$U$223,'Volume Holds'!$O$8:$O$223)</f>
        <v>0</v>
      </c>
      <c r="C2693" s="64">
        <f>_xlfn.XLOOKUP(I2693,'Volume Holds'!$U$8:$U$223,'Volume Holds'!$O$8:$O$223)</f>
        <v>0</v>
      </c>
      <c r="D2693" s="64" t="s">
        <v>880</v>
      </c>
      <c r="E2693" s="64">
        <f t="shared" si="53"/>
        <v>0</v>
      </c>
      <c r="F2693" s="159">
        <v>10095</v>
      </c>
      <c r="L2693"/>
    </row>
    <row r="2694" spans="1:12">
      <c r="A2694" s="64" t="s">
        <v>1318</v>
      </c>
      <c r="B2694" s="64">
        <f>_xlfn.XLOOKUP(D2694,'Volume Holds'!$U$8:$U$223,'Volume Holds'!$O$8:$O$223)</f>
        <v>0</v>
      </c>
      <c r="C2694" s="64">
        <f>_xlfn.XLOOKUP(I2694,'Volume Holds'!$U$8:$U$223,'Volume Holds'!$O$8:$O$223)</f>
        <v>0</v>
      </c>
      <c r="D2694" s="64" t="s">
        <v>882</v>
      </c>
      <c r="E2694" s="64">
        <f t="shared" si="53"/>
        <v>0</v>
      </c>
      <c r="F2694" s="159">
        <v>10095</v>
      </c>
      <c r="L2694"/>
    </row>
    <row r="2695" spans="1:12">
      <c r="A2695" s="64" t="s">
        <v>1318</v>
      </c>
      <c r="B2695" s="64">
        <f>_xlfn.XLOOKUP(D2695,'Volume Holds'!$U$8:$U$223,'Volume Holds'!$O$8:$O$223)</f>
        <v>0</v>
      </c>
      <c r="C2695" s="64">
        <f>_xlfn.XLOOKUP(I2695,'Volume Holds'!$U$8:$U$223,'Volume Holds'!$O$8:$O$223)</f>
        <v>0</v>
      </c>
      <c r="D2695" s="64" t="s">
        <v>884</v>
      </c>
      <c r="E2695" s="64">
        <f t="shared" si="53"/>
        <v>0</v>
      </c>
      <c r="F2695" s="159">
        <v>10095</v>
      </c>
      <c r="L2695"/>
    </row>
    <row r="2696" spans="1:12">
      <c r="A2696" s="64" t="s">
        <v>1318</v>
      </c>
      <c r="B2696" s="64">
        <f>_xlfn.XLOOKUP(D2696,'Volume Holds'!$U$8:$U$223,'Volume Holds'!$O$8:$O$223)</f>
        <v>0</v>
      </c>
      <c r="C2696" s="64">
        <f>_xlfn.XLOOKUP(I2696,'Volume Holds'!$U$8:$U$223,'Volume Holds'!$O$8:$O$223)</f>
        <v>0</v>
      </c>
      <c r="D2696" s="64" t="s">
        <v>886</v>
      </c>
      <c r="E2696" s="64">
        <f t="shared" si="53"/>
        <v>0</v>
      </c>
      <c r="F2696" s="159">
        <v>10095</v>
      </c>
      <c r="L2696"/>
    </row>
    <row r="2697" spans="1:12">
      <c r="A2697" s="64" t="s">
        <v>1318</v>
      </c>
      <c r="B2697" s="64">
        <f>_xlfn.XLOOKUP(D2697,'Volume Holds'!$U$8:$U$223,'Volume Holds'!$O$8:$O$223)</f>
        <v>0</v>
      </c>
      <c r="C2697" s="64">
        <f>_xlfn.XLOOKUP(I2697,'Volume Holds'!$U$8:$U$223,'Volume Holds'!$O$8:$O$223)</f>
        <v>0</v>
      </c>
      <c r="D2697" s="64" t="s">
        <v>890</v>
      </c>
      <c r="E2697" s="64">
        <f t="shared" si="53"/>
        <v>0</v>
      </c>
      <c r="F2697" s="159">
        <v>10134</v>
      </c>
      <c r="L2697"/>
    </row>
    <row r="2698" spans="1:12">
      <c r="A2698" s="64" t="s">
        <v>1318</v>
      </c>
      <c r="B2698" s="64">
        <f>_xlfn.XLOOKUP(D2698,'Volume Holds'!$U$8:$U$223,'Volume Holds'!$O$8:$O$223)</f>
        <v>0</v>
      </c>
      <c r="C2698" s="64">
        <f>_xlfn.XLOOKUP(I2698,'Volume Holds'!$U$8:$U$223,'Volume Holds'!$O$8:$O$223)</f>
        <v>0</v>
      </c>
      <c r="D2698" s="64" t="s">
        <v>892</v>
      </c>
      <c r="E2698" s="64">
        <f t="shared" si="53"/>
        <v>0</v>
      </c>
      <c r="F2698" s="159">
        <v>10134</v>
      </c>
      <c r="L2698"/>
    </row>
    <row r="2699" spans="1:12">
      <c r="A2699" s="64" t="s">
        <v>1318</v>
      </c>
      <c r="B2699" s="64">
        <f>_xlfn.XLOOKUP(D2699,'Volume Holds'!$U$8:$U$223,'Volume Holds'!$O$8:$O$223)</f>
        <v>0</v>
      </c>
      <c r="C2699" s="64">
        <f>_xlfn.XLOOKUP(I2699,'Volume Holds'!$U$8:$U$223,'Volume Holds'!$O$8:$O$223)</f>
        <v>0</v>
      </c>
      <c r="D2699" s="64" t="s">
        <v>894</v>
      </c>
      <c r="E2699" s="64">
        <f t="shared" si="53"/>
        <v>0</v>
      </c>
      <c r="F2699" s="159">
        <v>10134</v>
      </c>
      <c r="L2699"/>
    </row>
    <row r="2700" spans="1:12">
      <c r="A2700" s="64" t="s">
        <v>1318</v>
      </c>
      <c r="B2700" s="64">
        <f>_xlfn.XLOOKUP(D2700,'Volume Holds'!$U$8:$U$223,'Volume Holds'!$O$8:$O$223)</f>
        <v>0</v>
      </c>
      <c r="C2700" s="64">
        <f>_xlfn.XLOOKUP(I2700,'Volume Holds'!$U$8:$U$223,'Volume Holds'!$O$8:$O$223)</f>
        <v>0</v>
      </c>
      <c r="D2700" s="64" t="s">
        <v>896</v>
      </c>
      <c r="E2700" s="64">
        <f t="shared" si="53"/>
        <v>0</v>
      </c>
      <c r="F2700" s="159">
        <v>10134</v>
      </c>
      <c r="L2700"/>
    </row>
    <row r="2701" spans="1:12">
      <c r="A2701" s="64" t="s">
        <v>1318</v>
      </c>
      <c r="B2701" s="64">
        <f>_xlfn.XLOOKUP(D2701,'Volume Holds'!$U$8:$U$223,'Volume Holds'!$O$8:$O$223)</f>
        <v>0</v>
      </c>
      <c r="C2701" s="64">
        <f>_xlfn.XLOOKUP(I2701,'Volume Holds'!$U$8:$U$223,'Volume Holds'!$O$8:$O$223)</f>
        <v>0</v>
      </c>
      <c r="D2701" s="64" t="s">
        <v>898</v>
      </c>
      <c r="E2701" s="64">
        <f t="shared" si="53"/>
        <v>0</v>
      </c>
      <c r="F2701" s="159">
        <v>10134</v>
      </c>
      <c r="L2701"/>
    </row>
    <row r="2702" spans="1:12">
      <c r="A2702" s="161" t="s">
        <v>1318</v>
      </c>
      <c r="B2702" s="161">
        <f>_xlfn.XLOOKUP(D2702,'Volume Holds'!$U$8:$U$223,'Volume Holds'!$Q$8:$Q$223)</f>
        <v>0</v>
      </c>
      <c r="C2702" s="161">
        <f>_xlfn.XLOOKUP(I2702,'Volume Holds'!$U$8:$U$223,'Volume Holds'!$Q$8:$Q$223)</f>
        <v>0</v>
      </c>
      <c r="D2702" s="161" t="s">
        <v>585</v>
      </c>
      <c r="E2702" s="161">
        <f t="shared" ref="E2702:E2721" si="54">SUM(B2702:C2702)</f>
        <v>0</v>
      </c>
      <c r="F2702" s="162">
        <v>10083</v>
      </c>
      <c r="G2702" s="163"/>
      <c r="I2702" s="161" t="s">
        <v>557</v>
      </c>
      <c r="J2702" s="161" t="s">
        <v>1316</v>
      </c>
      <c r="L2702"/>
    </row>
    <row r="2703" spans="1:12">
      <c r="A2703" s="64" t="s">
        <v>1318</v>
      </c>
      <c r="B2703" s="64">
        <f>_xlfn.XLOOKUP(D2703,'Volume Holds'!$U$8:$U$223,'Volume Holds'!$Q$8:$Q$223)</f>
        <v>0</v>
      </c>
      <c r="C2703" s="64">
        <f>_xlfn.XLOOKUP(I2703,'Volume Holds'!$U$8:$U$223,'Volume Holds'!$Q$8:$Q$223)</f>
        <v>0</v>
      </c>
      <c r="D2703" s="64" t="s">
        <v>587</v>
      </c>
      <c r="E2703" s="64">
        <f t="shared" si="54"/>
        <v>0</v>
      </c>
      <c r="F2703" s="159">
        <v>10083</v>
      </c>
      <c r="I2703" s="64" t="s">
        <v>557</v>
      </c>
      <c r="L2703"/>
    </row>
    <row r="2704" spans="1:12">
      <c r="A2704" s="64" t="s">
        <v>1318</v>
      </c>
      <c r="B2704" s="64">
        <f>_xlfn.XLOOKUP(D2704,'Volume Holds'!$U$8:$U$223,'Volume Holds'!$Q$8:$Q$223)</f>
        <v>0</v>
      </c>
      <c r="C2704" s="64">
        <f>_xlfn.XLOOKUP(I2704,'Volume Holds'!$U$8:$U$223,'Volume Holds'!$Q$8:$Q$223)</f>
        <v>0</v>
      </c>
      <c r="D2704" s="64" t="s">
        <v>589</v>
      </c>
      <c r="E2704" s="64">
        <f t="shared" si="54"/>
        <v>0</v>
      </c>
      <c r="F2704" s="159">
        <v>10083</v>
      </c>
      <c r="I2704" s="64" t="s">
        <v>559</v>
      </c>
      <c r="L2704"/>
    </row>
    <row r="2705" spans="1:12">
      <c r="A2705" s="64" t="s">
        <v>1318</v>
      </c>
      <c r="B2705" s="64">
        <f>_xlfn.XLOOKUP(D2705,'Volume Holds'!$U$8:$U$223,'Volume Holds'!$Q$8:$Q$223)</f>
        <v>0</v>
      </c>
      <c r="C2705" s="64">
        <f>_xlfn.XLOOKUP(I2705,'Volume Holds'!$U$8:$U$223,'Volume Holds'!$Q$8:$Q$223)</f>
        <v>0</v>
      </c>
      <c r="D2705" s="64" t="s">
        <v>591</v>
      </c>
      <c r="E2705" s="64">
        <f t="shared" si="54"/>
        <v>0</v>
      </c>
      <c r="F2705" s="159">
        <v>10083</v>
      </c>
      <c r="I2705" s="64" t="s">
        <v>559</v>
      </c>
      <c r="L2705"/>
    </row>
    <row r="2706" spans="1:12">
      <c r="A2706" s="64" t="s">
        <v>1318</v>
      </c>
      <c r="B2706" s="64">
        <f>_xlfn.XLOOKUP(D2706,'Volume Holds'!$U$8:$U$223,'Volume Holds'!$Q$8:$Q$223)</f>
        <v>0</v>
      </c>
      <c r="C2706" s="64">
        <f>_xlfn.XLOOKUP(I2706,'Volume Holds'!$U$8:$U$223,'Volume Holds'!$Q$8:$Q$223)</f>
        <v>0</v>
      </c>
      <c r="D2706" s="64" t="s">
        <v>593</v>
      </c>
      <c r="E2706" s="64">
        <f t="shared" si="54"/>
        <v>0</v>
      </c>
      <c r="F2706" s="159">
        <v>10083</v>
      </c>
      <c r="I2706" s="64" t="s">
        <v>559</v>
      </c>
      <c r="L2706"/>
    </row>
    <row r="2707" spans="1:12">
      <c r="A2707" s="64" t="s">
        <v>1318</v>
      </c>
      <c r="B2707" s="64">
        <f>_xlfn.XLOOKUP(D2707,'Volume Holds'!$U$8:$U$223,'Volume Holds'!$Q$8:$Q$223)</f>
        <v>0</v>
      </c>
      <c r="C2707" s="64">
        <f>_xlfn.XLOOKUP(I2707,'Volume Holds'!$U$8:$U$223,'Volume Holds'!$Q$8:$Q$223)</f>
        <v>0</v>
      </c>
      <c r="D2707" s="64" t="s">
        <v>595</v>
      </c>
      <c r="E2707" s="64">
        <f t="shared" si="54"/>
        <v>0</v>
      </c>
      <c r="F2707" s="159">
        <v>10083</v>
      </c>
      <c r="I2707" s="64" t="s">
        <v>559</v>
      </c>
      <c r="L2707"/>
    </row>
    <row r="2708" spans="1:12">
      <c r="A2708" s="64" t="s">
        <v>1318</v>
      </c>
      <c r="B2708" s="64">
        <f>_xlfn.XLOOKUP(D2708,'Volume Holds'!$U$8:$U$223,'Volume Holds'!$Q$8:$Q$223)</f>
        <v>0</v>
      </c>
      <c r="C2708" s="64">
        <f>_xlfn.XLOOKUP(I2708,'Volume Holds'!$U$8:$U$223,'Volume Holds'!$Q$8:$Q$223)</f>
        <v>0</v>
      </c>
      <c r="D2708" s="64" t="s">
        <v>597</v>
      </c>
      <c r="E2708" s="64">
        <f t="shared" si="54"/>
        <v>0</v>
      </c>
      <c r="F2708" s="159">
        <v>10083</v>
      </c>
      <c r="I2708" s="64" t="s">
        <v>561</v>
      </c>
      <c r="L2708"/>
    </row>
    <row r="2709" spans="1:12">
      <c r="A2709" s="64" t="s">
        <v>1318</v>
      </c>
      <c r="B2709" s="64">
        <f>_xlfn.XLOOKUP(D2709,'Volume Holds'!$U$8:$U$223,'Volume Holds'!$Q$8:$Q$223)</f>
        <v>0</v>
      </c>
      <c r="C2709" s="64">
        <f>_xlfn.XLOOKUP(I2709,'Volume Holds'!$U$8:$U$223,'Volume Holds'!$Q$8:$Q$223)</f>
        <v>0</v>
      </c>
      <c r="D2709" s="64" t="s">
        <v>599</v>
      </c>
      <c r="E2709" s="64">
        <f t="shared" si="54"/>
        <v>0</v>
      </c>
      <c r="F2709" s="159">
        <v>10083</v>
      </c>
      <c r="I2709" s="64" t="s">
        <v>561</v>
      </c>
      <c r="L2709"/>
    </row>
    <row r="2710" spans="1:12">
      <c r="A2710" s="64" t="s">
        <v>1318</v>
      </c>
      <c r="B2710" s="64">
        <f>_xlfn.XLOOKUP(D2710,'Volume Holds'!$U$8:$U$223,'Volume Holds'!$Q$8:$Q$223)</f>
        <v>0</v>
      </c>
      <c r="C2710" s="64">
        <f>_xlfn.XLOOKUP(I2710,'Volume Holds'!$U$8:$U$223,'Volume Holds'!$Q$8:$Q$223)</f>
        <v>0</v>
      </c>
      <c r="D2710" s="64" t="s">
        <v>601</v>
      </c>
      <c r="E2710" s="64">
        <f t="shared" si="54"/>
        <v>0</v>
      </c>
      <c r="F2710" s="159">
        <v>10083</v>
      </c>
      <c r="I2710" s="64" t="s">
        <v>561</v>
      </c>
      <c r="L2710"/>
    </row>
    <row r="2711" spans="1:12">
      <c r="A2711" s="64" t="s">
        <v>1318</v>
      </c>
      <c r="B2711" s="64">
        <f>_xlfn.XLOOKUP(D2711,'Volume Holds'!$U$8:$U$223,'Volume Holds'!$Q$8:$Q$223)</f>
        <v>0</v>
      </c>
      <c r="C2711" s="64">
        <f>_xlfn.XLOOKUP(I2711,'Volume Holds'!$U$8:$U$223,'Volume Holds'!$Q$8:$Q$223)</f>
        <v>0</v>
      </c>
      <c r="D2711" s="64" t="s">
        <v>603</v>
      </c>
      <c r="E2711" s="64">
        <f t="shared" si="54"/>
        <v>0</v>
      </c>
      <c r="F2711" s="159">
        <v>10083</v>
      </c>
      <c r="I2711" s="64" t="s">
        <v>561</v>
      </c>
      <c r="L2711"/>
    </row>
    <row r="2712" spans="1:12">
      <c r="A2712" s="64" t="s">
        <v>1318</v>
      </c>
      <c r="B2712" s="64">
        <f>_xlfn.XLOOKUP(D2712,'Volume Holds'!$U$8:$U$223,'Volume Holds'!$Q$8:$Q$223)</f>
        <v>0</v>
      </c>
      <c r="C2712" s="64">
        <f>_xlfn.XLOOKUP(I2712,'Volume Holds'!$U$8:$U$223,'Volume Holds'!$Q$8:$Q$223)</f>
        <v>0</v>
      </c>
      <c r="D2712" s="64" t="s">
        <v>605</v>
      </c>
      <c r="E2712" s="64">
        <f t="shared" si="54"/>
        <v>0</v>
      </c>
      <c r="F2712" s="159">
        <v>10083</v>
      </c>
      <c r="I2712" s="64" t="s">
        <v>561</v>
      </c>
      <c r="L2712"/>
    </row>
    <row r="2713" spans="1:12">
      <c r="A2713" s="64" t="s">
        <v>1318</v>
      </c>
      <c r="B2713" s="64">
        <f>_xlfn.XLOOKUP(D2713,'Volume Holds'!$U$8:$U$223,'Volume Holds'!$Q$8:$Q$223)</f>
        <v>0</v>
      </c>
      <c r="C2713" s="64">
        <f>_xlfn.XLOOKUP(I2713,'Volume Holds'!$U$8:$U$223,'Volume Holds'!$Q$8:$Q$223)</f>
        <v>0</v>
      </c>
      <c r="D2713" s="64" t="s">
        <v>607</v>
      </c>
      <c r="E2713" s="64">
        <f t="shared" si="54"/>
        <v>0</v>
      </c>
      <c r="F2713" s="159">
        <v>10083</v>
      </c>
      <c r="I2713" s="64" t="s">
        <v>561</v>
      </c>
      <c r="L2713"/>
    </row>
    <row r="2714" spans="1:12">
      <c r="A2714" s="64" t="s">
        <v>1318</v>
      </c>
      <c r="B2714" s="64">
        <f>_xlfn.XLOOKUP(D2714,'Volume Holds'!$U$8:$U$223,'Volume Holds'!$Q$8:$Q$223)</f>
        <v>0</v>
      </c>
      <c r="C2714" s="64">
        <f>_xlfn.XLOOKUP(I2714,'Volume Holds'!$U$8:$U$223,'Volume Holds'!$Q$8:$Q$223)</f>
        <v>0</v>
      </c>
      <c r="D2714" s="64" t="s">
        <v>609</v>
      </c>
      <c r="E2714" s="64">
        <f t="shared" si="54"/>
        <v>0</v>
      </c>
      <c r="F2714" s="159">
        <v>10083</v>
      </c>
      <c r="I2714" s="64" t="s">
        <v>561</v>
      </c>
      <c r="L2714"/>
    </row>
    <row r="2715" spans="1:12">
      <c r="A2715" s="64" t="s">
        <v>1318</v>
      </c>
      <c r="B2715" s="64">
        <f>_xlfn.XLOOKUP(D2715,'Volume Holds'!$U$8:$U$223,'Volume Holds'!$Q$8:$Q$223)</f>
        <v>0</v>
      </c>
      <c r="C2715" s="64">
        <f>_xlfn.XLOOKUP(I2715,'Volume Holds'!$U$8:$U$223,'Volume Holds'!$Q$8:$Q$223)</f>
        <v>0</v>
      </c>
      <c r="D2715" s="64" t="s">
        <v>611</v>
      </c>
      <c r="E2715" s="64">
        <f t="shared" si="54"/>
        <v>0</v>
      </c>
      <c r="F2715" s="159">
        <v>10083</v>
      </c>
      <c r="I2715" s="64" t="s">
        <v>561</v>
      </c>
      <c r="L2715"/>
    </row>
    <row r="2716" spans="1:12">
      <c r="A2716" s="64" t="s">
        <v>1318</v>
      </c>
      <c r="B2716" s="64">
        <f>_xlfn.XLOOKUP(D2716,'Volume Holds'!$U$8:$U$223,'Volume Holds'!$Q$8:$Q$223)</f>
        <v>0</v>
      </c>
      <c r="C2716" s="64">
        <f>_xlfn.XLOOKUP(I2716,'Volume Holds'!$U$8:$U$223,'Volume Holds'!$Q$8:$Q$223)</f>
        <v>0</v>
      </c>
      <c r="D2716" s="64" t="s">
        <v>613</v>
      </c>
      <c r="E2716" s="64">
        <f t="shared" si="54"/>
        <v>0</v>
      </c>
      <c r="F2716" s="159">
        <v>10083</v>
      </c>
      <c r="I2716" s="64" t="s">
        <v>563</v>
      </c>
      <c r="L2716"/>
    </row>
    <row r="2717" spans="1:12">
      <c r="A2717" s="64" t="s">
        <v>1318</v>
      </c>
      <c r="B2717" s="64">
        <f>_xlfn.XLOOKUP(D2717,'Volume Holds'!$U$8:$U$223,'Volume Holds'!$Q$8:$Q$223)</f>
        <v>0</v>
      </c>
      <c r="C2717" s="64">
        <f>_xlfn.XLOOKUP(I2717,'Volume Holds'!$U$8:$U$223,'Volume Holds'!$Q$8:$Q$223)</f>
        <v>0</v>
      </c>
      <c r="D2717" s="64" t="s">
        <v>615</v>
      </c>
      <c r="E2717" s="64">
        <f t="shared" si="54"/>
        <v>0</v>
      </c>
      <c r="F2717" s="159">
        <v>10083</v>
      </c>
      <c r="I2717" s="64" t="s">
        <v>563</v>
      </c>
      <c r="L2717"/>
    </row>
    <row r="2718" spans="1:12">
      <c r="A2718" s="64" t="s">
        <v>1318</v>
      </c>
      <c r="B2718" s="64">
        <f>_xlfn.XLOOKUP(D2718,'Volume Holds'!$U$8:$U$223,'Volume Holds'!$Q$8:$Q$223)</f>
        <v>0</v>
      </c>
      <c r="C2718" s="64">
        <f>_xlfn.XLOOKUP(I2718,'Volume Holds'!$U$8:$U$223,'Volume Holds'!$Q$8:$Q$223)</f>
        <v>0</v>
      </c>
      <c r="D2718" s="64" t="s">
        <v>617</v>
      </c>
      <c r="E2718" s="64">
        <f t="shared" si="54"/>
        <v>0</v>
      </c>
      <c r="F2718" s="159">
        <v>10083</v>
      </c>
      <c r="I2718" s="64" t="s">
        <v>563</v>
      </c>
      <c r="L2718"/>
    </row>
    <row r="2719" spans="1:12">
      <c r="A2719" s="64" t="s">
        <v>1318</v>
      </c>
      <c r="B2719" s="64">
        <f>_xlfn.XLOOKUP(D2719,'Volume Holds'!$U$8:$U$223,'Volume Holds'!$Q$8:$Q$223)</f>
        <v>0</v>
      </c>
      <c r="C2719" s="64">
        <f>_xlfn.XLOOKUP(I2719,'Volume Holds'!$U$8:$U$223,'Volume Holds'!$Q$8:$Q$223)</f>
        <v>0</v>
      </c>
      <c r="D2719" s="64" t="s">
        <v>619</v>
      </c>
      <c r="E2719" s="64">
        <f t="shared" si="54"/>
        <v>0</v>
      </c>
      <c r="F2719" s="159">
        <v>10083</v>
      </c>
      <c r="I2719" s="64" t="s">
        <v>563</v>
      </c>
      <c r="L2719"/>
    </row>
    <row r="2720" spans="1:12">
      <c r="A2720" s="64" t="s">
        <v>1318</v>
      </c>
      <c r="B2720" s="64">
        <f>_xlfn.XLOOKUP(D2720,'Volume Holds'!$U$8:$U$223,'Volume Holds'!$Q$8:$Q$223)</f>
        <v>0</v>
      </c>
      <c r="C2720" s="64">
        <f>_xlfn.XLOOKUP(I2720,'Volume Holds'!$U$8:$U$223,'Volume Holds'!$Q$8:$Q$223)</f>
        <v>0</v>
      </c>
      <c r="D2720" s="64" t="s">
        <v>621</v>
      </c>
      <c r="E2720" s="64">
        <f t="shared" si="54"/>
        <v>0</v>
      </c>
      <c r="F2720" s="159">
        <v>10083</v>
      </c>
      <c r="I2720" s="64" t="s">
        <v>563</v>
      </c>
      <c r="L2720"/>
    </row>
    <row r="2721" spans="1:12">
      <c r="A2721" s="64" t="s">
        <v>1318</v>
      </c>
      <c r="B2721" s="64">
        <f>_xlfn.XLOOKUP(D2721,'Volume Holds'!$U$8:$U$223,'Volume Holds'!$Q$8:$Q$223)</f>
        <v>0</v>
      </c>
      <c r="C2721" s="64">
        <f>_xlfn.XLOOKUP(I2721,'Volume Holds'!$U$8:$U$223,'Volume Holds'!$Q$8:$Q$223)</f>
        <v>0</v>
      </c>
      <c r="D2721" s="64" t="s">
        <v>623</v>
      </c>
      <c r="E2721" s="64">
        <f t="shared" si="54"/>
        <v>0</v>
      </c>
      <c r="F2721" s="159">
        <v>10083</v>
      </c>
      <c r="I2721" s="64" t="s">
        <v>563</v>
      </c>
      <c r="L2721"/>
    </row>
    <row r="2722" spans="1:12">
      <c r="A2722" s="64" t="s">
        <v>1318</v>
      </c>
      <c r="B2722" s="64">
        <f>_xlfn.XLOOKUP(D2722,'Volume Holds'!$U$8:$U$223,'Volume Holds'!$Q$8:$Q$223)</f>
        <v>0</v>
      </c>
      <c r="C2722" s="64">
        <f>_xlfn.XLOOKUP(I2722,'Volume Holds'!$U$8:$U$223,'Volume Holds'!$Q$8:$Q$223)</f>
        <v>0</v>
      </c>
      <c r="D2722" s="64" t="s">
        <v>625</v>
      </c>
      <c r="E2722" s="64">
        <f t="shared" ref="E2722:E2781" si="55">SUM(B2722:C2722)</f>
        <v>0</v>
      </c>
      <c r="F2722" s="159">
        <v>10083</v>
      </c>
      <c r="I2722" s="64" t="s">
        <v>563</v>
      </c>
      <c r="L2722"/>
    </row>
    <row r="2723" spans="1:12">
      <c r="A2723" s="64" t="s">
        <v>1318</v>
      </c>
      <c r="B2723" s="64">
        <f>_xlfn.XLOOKUP(D2723,'Volume Holds'!$U$8:$U$223,'Volume Holds'!$Q$8:$Q$223)</f>
        <v>0</v>
      </c>
      <c r="C2723" s="64">
        <f>_xlfn.XLOOKUP(I2723,'Volume Holds'!$U$8:$U$223,'Volume Holds'!$Q$8:$Q$223)</f>
        <v>0</v>
      </c>
      <c r="D2723" s="64" t="s">
        <v>627</v>
      </c>
      <c r="E2723" s="64">
        <f t="shared" si="55"/>
        <v>0</v>
      </c>
      <c r="F2723" s="159">
        <v>10083</v>
      </c>
      <c r="I2723" s="64" t="s">
        <v>563</v>
      </c>
      <c r="L2723"/>
    </row>
    <row r="2724" spans="1:12">
      <c r="A2724" s="64" t="s">
        <v>1318</v>
      </c>
      <c r="B2724" s="64">
        <f>_xlfn.XLOOKUP(D2724,'Volume Holds'!$U$8:$U$223,'Volume Holds'!$Q$8:$Q$223)</f>
        <v>0</v>
      </c>
      <c r="C2724" s="64">
        <f>_xlfn.XLOOKUP(I2724,'Volume Holds'!$U$8:$U$223,'Volume Holds'!$Q$8:$Q$223)</f>
        <v>0</v>
      </c>
      <c r="D2724" s="64" t="s">
        <v>629</v>
      </c>
      <c r="E2724" s="64">
        <f t="shared" si="55"/>
        <v>0</v>
      </c>
      <c r="F2724" s="159">
        <v>10083</v>
      </c>
      <c r="L2724"/>
    </row>
    <row r="2725" spans="1:12">
      <c r="A2725" s="64" t="s">
        <v>1318</v>
      </c>
      <c r="B2725" s="64">
        <f>_xlfn.XLOOKUP(D2725,'Volume Holds'!$U$8:$U$223,'Volume Holds'!$Q$8:$Q$223)</f>
        <v>0</v>
      </c>
      <c r="C2725" s="64">
        <f>_xlfn.XLOOKUP(I2725,'Volume Holds'!$U$8:$U$223,'Volume Holds'!$Q$8:$Q$223)</f>
        <v>0</v>
      </c>
      <c r="D2725" s="64" t="s">
        <v>631</v>
      </c>
      <c r="E2725" s="64">
        <f t="shared" si="55"/>
        <v>0</v>
      </c>
      <c r="F2725" s="159">
        <v>10083</v>
      </c>
      <c r="I2725" s="64" t="s">
        <v>565</v>
      </c>
      <c r="L2725"/>
    </row>
    <row r="2726" spans="1:12">
      <c r="A2726" s="64" t="s">
        <v>1318</v>
      </c>
      <c r="B2726" s="64">
        <f>_xlfn.XLOOKUP(D2726,'Volume Holds'!$U$8:$U$223,'Volume Holds'!$Q$8:$Q$223)</f>
        <v>0</v>
      </c>
      <c r="C2726" s="64">
        <f>_xlfn.XLOOKUP(I2726,'Volume Holds'!$U$8:$U$223,'Volume Holds'!$Q$8:$Q$223)</f>
        <v>0</v>
      </c>
      <c r="D2726" s="64" t="s">
        <v>633</v>
      </c>
      <c r="E2726" s="64">
        <f t="shared" si="55"/>
        <v>0</v>
      </c>
      <c r="F2726" s="159">
        <v>10083</v>
      </c>
      <c r="I2726" s="64" t="s">
        <v>565</v>
      </c>
      <c r="L2726"/>
    </row>
    <row r="2727" spans="1:12">
      <c r="A2727" s="64" t="s">
        <v>1318</v>
      </c>
      <c r="B2727" s="64">
        <f>_xlfn.XLOOKUP(D2727,'Volume Holds'!$U$8:$U$223,'Volume Holds'!$Q$8:$Q$223)</f>
        <v>0</v>
      </c>
      <c r="C2727" s="64">
        <f>_xlfn.XLOOKUP(I2727,'Volume Holds'!$U$8:$U$223,'Volume Holds'!$Q$8:$Q$223)</f>
        <v>0</v>
      </c>
      <c r="D2727" s="64" t="s">
        <v>635</v>
      </c>
      <c r="E2727" s="64">
        <f t="shared" si="55"/>
        <v>0</v>
      </c>
      <c r="F2727" s="159">
        <v>10083</v>
      </c>
      <c r="I2727" s="64" t="s">
        <v>565</v>
      </c>
      <c r="L2727"/>
    </row>
    <row r="2728" spans="1:12">
      <c r="A2728" s="64" t="s">
        <v>1318</v>
      </c>
      <c r="B2728" s="64">
        <f>_xlfn.XLOOKUP(D2728,'Volume Holds'!$U$8:$U$223,'Volume Holds'!$Q$8:$Q$223)</f>
        <v>0</v>
      </c>
      <c r="C2728" s="64">
        <f>_xlfn.XLOOKUP(I2728,'Volume Holds'!$U$8:$U$223,'Volume Holds'!$Q$8:$Q$223)</f>
        <v>0</v>
      </c>
      <c r="D2728" s="64" t="s">
        <v>637</v>
      </c>
      <c r="E2728" s="64">
        <f t="shared" si="55"/>
        <v>0</v>
      </c>
      <c r="F2728" s="159">
        <v>10083</v>
      </c>
      <c r="I2728" s="64" t="s">
        <v>565</v>
      </c>
      <c r="L2728"/>
    </row>
    <row r="2729" spans="1:12">
      <c r="A2729" s="64" t="s">
        <v>1318</v>
      </c>
      <c r="B2729" s="64">
        <f>_xlfn.XLOOKUP(D2729,'Volume Holds'!$U$8:$U$223,'Volume Holds'!$Q$8:$Q$223)</f>
        <v>0</v>
      </c>
      <c r="C2729" s="64">
        <f>_xlfn.XLOOKUP(I2729,'Volume Holds'!$U$8:$U$223,'Volume Holds'!$Q$8:$Q$223)</f>
        <v>0</v>
      </c>
      <c r="D2729" s="64" t="s">
        <v>639</v>
      </c>
      <c r="E2729" s="64">
        <f t="shared" si="55"/>
        <v>0</v>
      </c>
      <c r="F2729" s="159">
        <v>10083</v>
      </c>
      <c r="I2729" s="64" t="s">
        <v>565</v>
      </c>
      <c r="L2729"/>
    </row>
    <row r="2730" spans="1:12">
      <c r="A2730" s="64" t="s">
        <v>1318</v>
      </c>
      <c r="B2730" s="64">
        <f>_xlfn.XLOOKUP(D2730,'Volume Holds'!$U$8:$U$223,'Volume Holds'!$Q$8:$Q$223)</f>
        <v>0</v>
      </c>
      <c r="C2730" s="64">
        <f>_xlfn.XLOOKUP(I2730,'Volume Holds'!$U$8:$U$223,'Volume Holds'!$Q$8:$Q$223)</f>
        <v>0</v>
      </c>
      <c r="D2730" s="64" t="s">
        <v>641</v>
      </c>
      <c r="E2730" s="64">
        <f t="shared" si="55"/>
        <v>0</v>
      </c>
      <c r="F2730" s="159">
        <v>10083</v>
      </c>
      <c r="I2730" s="64" t="s">
        <v>565</v>
      </c>
      <c r="L2730"/>
    </row>
    <row r="2731" spans="1:12">
      <c r="A2731" s="64" t="s">
        <v>1318</v>
      </c>
      <c r="B2731" s="64">
        <f>_xlfn.XLOOKUP(D2731,'Volume Holds'!$U$8:$U$223,'Volume Holds'!$Q$8:$Q$223)</f>
        <v>0</v>
      </c>
      <c r="C2731" s="64">
        <f>_xlfn.XLOOKUP(I2731,'Volume Holds'!$U$8:$U$223,'Volume Holds'!$Q$8:$Q$223)</f>
        <v>0</v>
      </c>
      <c r="D2731" s="64" t="s">
        <v>643</v>
      </c>
      <c r="E2731" s="64">
        <f t="shared" si="55"/>
        <v>0</v>
      </c>
      <c r="F2731" s="159">
        <v>10083</v>
      </c>
      <c r="I2731" s="64" t="s">
        <v>567</v>
      </c>
      <c r="L2731"/>
    </row>
    <row r="2732" spans="1:12">
      <c r="A2732" s="64" t="s">
        <v>1318</v>
      </c>
      <c r="B2732" s="64">
        <f>_xlfn.XLOOKUP(D2732,'Volume Holds'!$U$8:$U$223,'Volume Holds'!$Q$8:$Q$223)</f>
        <v>0</v>
      </c>
      <c r="C2732" s="64">
        <f>_xlfn.XLOOKUP(I2732,'Volume Holds'!$U$8:$U$223,'Volume Holds'!$Q$8:$Q$223)</f>
        <v>0</v>
      </c>
      <c r="D2732" s="64" t="s">
        <v>645</v>
      </c>
      <c r="E2732" s="64">
        <f t="shared" si="55"/>
        <v>0</v>
      </c>
      <c r="F2732" s="159">
        <v>10083</v>
      </c>
      <c r="I2732" s="64" t="s">
        <v>567</v>
      </c>
      <c r="L2732"/>
    </row>
    <row r="2733" spans="1:12">
      <c r="A2733" s="64" t="s">
        <v>1318</v>
      </c>
      <c r="B2733" s="64">
        <f>_xlfn.XLOOKUP(D2733,'Volume Holds'!$U$8:$U$223,'Volume Holds'!$Q$8:$Q$223)</f>
        <v>0</v>
      </c>
      <c r="C2733" s="64">
        <f>_xlfn.XLOOKUP(I2733,'Volume Holds'!$U$8:$U$223,'Volume Holds'!$Q$8:$Q$223)</f>
        <v>0</v>
      </c>
      <c r="D2733" s="64" t="s">
        <v>647</v>
      </c>
      <c r="E2733" s="64">
        <f t="shared" si="55"/>
        <v>0</v>
      </c>
      <c r="F2733" s="159">
        <v>10083</v>
      </c>
      <c r="I2733" s="64" t="s">
        <v>567</v>
      </c>
      <c r="L2733"/>
    </row>
    <row r="2734" spans="1:12">
      <c r="A2734" s="64" t="s">
        <v>1318</v>
      </c>
      <c r="B2734" s="64">
        <f>_xlfn.XLOOKUP(D2734,'Volume Holds'!$U$8:$U$223,'Volume Holds'!$Q$8:$Q$223)</f>
        <v>0</v>
      </c>
      <c r="C2734" s="64">
        <f>_xlfn.XLOOKUP(I2734,'Volume Holds'!$U$8:$U$223,'Volume Holds'!$Q$8:$Q$223)</f>
        <v>0</v>
      </c>
      <c r="D2734" s="64" t="s">
        <v>649</v>
      </c>
      <c r="E2734" s="64">
        <f t="shared" si="55"/>
        <v>0</v>
      </c>
      <c r="F2734" s="159">
        <v>10083</v>
      </c>
      <c r="I2734" s="64" t="s">
        <v>567</v>
      </c>
      <c r="L2734"/>
    </row>
    <row r="2735" spans="1:12">
      <c r="A2735" s="64" t="s">
        <v>1318</v>
      </c>
      <c r="B2735" s="64">
        <f>_xlfn.XLOOKUP(D2735,'Volume Holds'!$U$8:$U$223,'Volume Holds'!$Q$8:$Q$223)</f>
        <v>0</v>
      </c>
      <c r="C2735" s="64">
        <f>_xlfn.XLOOKUP(I2735,'Volume Holds'!$U$8:$U$223,'Volume Holds'!$Q$8:$Q$223)</f>
        <v>0</v>
      </c>
      <c r="D2735" s="64" t="s">
        <v>651</v>
      </c>
      <c r="E2735" s="64">
        <f t="shared" si="55"/>
        <v>0</v>
      </c>
      <c r="F2735" s="159">
        <v>10083</v>
      </c>
      <c r="I2735" s="64" t="s">
        <v>567</v>
      </c>
      <c r="L2735"/>
    </row>
    <row r="2736" spans="1:12">
      <c r="A2736" s="64" t="s">
        <v>1318</v>
      </c>
      <c r="B2736" s="64">
        <f>_xlfn.XLOOKUP(D2736,'Volume Holds'!$U$8:$U$223,'Volume Holds'!$Q$8:$Q$223)</f>
        <v>0</v>
      </c>
      <c r="C2736" s="64">
        <f>_xlfn.XLOOKUP(I2736,'Volume Holds'!$U$8:$U$223,'Volume Holds'!$Q$8:$Q$223)</f>
        <v>0</v>
      </c>
      <c r="D2736" s="64" t="s">
        <v>653</v>
      </c>
      <c r="E2736" s="64">
        <f t="shared" si="55"/>
        <v>0</v>
      </c>
      <c r="F2736" s="159">
        <v>10083</v>
      </c>
      <c r="I2736" s="64" t="s">
        <v>567</v>
      </c>
      <c r="L2736"/>
    </row>
    <row r="2737" spans="1:12">
      <c r="A2737" s="64" t="s">
        <v>1318</v>
      </c>
      <c r="B2737" s="64">
        <f>_xlfn.XLOOKUP(D2737,'Volume Holds'!$U$8:$U$223,'Volume Holds'!$Q$8:$Q$223)</f>
        <v>0</v>
      </c>
      <c r="C2737" s="64">
        <f>_xlfn.XLOOKUP(I2737,'Volume Holds'!$U$8:$U$223,'Volume Holds'!$Q$8:$Q$223)</f>
        <v>0</v>
      </c>
      <c r="D2737" s="64" t="s">
        <v>655</v>
      </c>
      <c r="E2737" s="64">
        <f t="shared" si="55"/>
        <v>0</v>
      </c>
      <c r="F2737" s="159">
        <v>10083</v>
      </c>
      <c r="I2737" s="64" t="s">
        <v>569</v>
      </c>
      <c r="L2737"/>
    </row>
    <row r="2738" spans="1:12">
      <c r="A2738" s="64" t="s">
        <v>1318</v>
      </c>
      <c r="B2738" s="64">
        <f>_xlfn.XLOOKUP(D2738,'Volume Holds'!$U$8:$U$223,'Volume Holds'!$Q$8:$Q$223)</f>
        <v>0</v>
      </c>
      <c r="C2738" s="64">
        <f>_xlfn.XLOOKUP(I2738,'Volume Holds'!$U$8:$U$223,'Volume Holds'!$Q$8:$Q$223)</f>
        <v>0</v>
      </c>
      <c r="D2738" s="64" t="s">
        <v>657</v>
      </c>
      <c r="E2738" s="64">
        <f t="shared" si="55"/>
        <v>0</v>
      </c>
      <c r="F2738" s="159">
        <v>10083</v>
      </c>
      <c r="I2738" s="64" t="s">
        <v>569</v>
      </c>
      <c r="L2738"/>
    </row>
    <row r="2739" spans="1:12">
      <c r="A2739" s="64" t="s">
        <v>1318</v>
      </c>
      <c r="B2739" s="64">
        <f>_xlfn.XLOOKUP(D2739,'Volume Holds'!$U$8:$U$223,'Volume Holds'!$Q$8:$Q$223)</f>
        <v>0</v>
      </c>
      <c r="C2739" s="64">
        <f>_xlfn.XLOOKUP(I2739,'Volume Holds'!$U$8:$U$223,'Volume Holds'!$Q$8:$Q$223)</f>
        <v>0</v>
      </c>
      <c r="D2739" s="64" t="s">
        <v>659</v>
      </c>
      <c r="E2739" s="64">
        <f t="shared" si="55"/>
        <v>0</v>
      </c>
      <c r="F2739" s="159">
        <v>10083</v>
      </c>
      <c r="I2739" s="64" t="s">
        <v>569</v>
      </c>
      <c r="L2739"/>
    </row>
    <row r="2740" spans="1:12">
      <c r="A2740" s="64" t="s">
        <v>1318</v>
      </c>
      <c r="B2740" s="64">
        <f>_xlfn.XLOOKUP(D2740,'Volume Holds'!$U$8:$U$223,'Volume Holds'!$Q$8:$Q$223)</f>
        <v>0</v>
      </c>
      <c r="C2740" s="64">
        <f>_xlfn.XLOOKUP(I2740,'Volume Holds'!$U$8:$U$223,'Volume Holds'!$Q$8:$Q$223)</f>
        <v>0</v>
      </c>
      <c r="D2740" s="64" t="s">
        <v>661</v>
      </c>
      <c r="E2740" s="64">
        <f t="shared" si="55"/>
        <v>0</v>
      </c>
      <c r="F2740" s="159">
        <v>10083</v>
      </c>
      <c r="I2740" s="64" t="s">
        <v>569</v>
      </c>
      <c r="L2740"/>
    </row>
    <row r="2741" spans="1:12">
      <c r="A2741" s="64" t="s">
        <v>1318</v>
      </c>
      <c r="B2741" s="64">
        <f>_xlfn.XLOOKUP(D2741,'Volume Holds'!$U$8:$U$223,'Volume Holds'!$Q$8:$Q$223)</f>
        <v>0</v>
      </c>
      <c r="C2741" s="64">
        <f>_xlfn.XLOOKUP(I2741,'Volume Holds'!$U$8:$U$223,'Volume Holds'!$Q$8:$Q$223)</f>
        <v>0</v>
      </c>
      <c r="D2741" s="64" t="s">
        <v>663</v>
      </c>
      <c r="E2741" s="64">
        <f t="shared" si="55"/>
        <v>0</v>
      </c>
      <c r="F2741" s="159">
        <v>10083</v>
      </c>
      <c r="I2741" s="64" t="s">
        <v>569</v>
      </c>
      <c r="L2741"/>
    </row>
    <row r="2742" spans="1:12">
      <c r="A2742" s="64" t="s">
        <v>1318</v>
      </c>
      <c r="B2742" s="64">
        <f>_xlfn.XLOOKUP(D2742,'Volume Holds'!$U$8:$U$223,'Volume Holds'!$Q$8:$Q$223)</f>
        <v>0</v>
      </c>
      <c r="C2742" s="64">
        <f>_xlfn.XLOOKUP(I2742,'Volume Holds'!$U$8:$U$223,'Volume Holds'!$Q$8:$Q$223)</f>
        <v>0</v>
      </c>
      <c r="D2742" s="64" t="s">
        <v>665</v>
      </c>
      <c r="E2742" s="64">
        <f t="shared" si="55"/>
        <v>0</v>
      </c>
      <c r="F2742" s="159">
        <v>10083</v>
      </c>
      <c r="I2742" s="64" t="s">
        <v>569</v>
      </c>
      <c r="L2742"/>
    </row>
    <row r="2743" spans="1:12">
      <c r="A2743" s="64" t="s">
        <v>1318</v>
      </c>
      <c r="B2743" s="64">
        <f>_xlfn.XLOOKUP(D2743,'Volume Holds'!$U$8:$U$223,'Volume Holds'!$Q$8:$Q$223)</f>
        <v>0</v>
      </c>
      <c r="C2743" s="64">
        <f>_xlfn.XLOOKUP(I2743,'Volume Holds'!$U$8:$U$223,'Volume Holds'!$Q$8:$Q$223)</f>
        <v>0</v>
      </c>
      <c r="D2743" s="64" t="s">
        <v>667</v>
      </c>
      <c r="E2743" s="64">
        <f t="shared" si="55"/>
        <v>0</v>
      </c>
      <c r="F2743" s="159">
        <v>10083</v>
      </c>
      <c r="I2743" s="64" t="s">
        <v>571</v>
      </c>
      <c r="L2743"/>
    </row>
    <row r="2744" spans="1:12">
      <c r="A2744" s="64" t="s">
        <v>1318</v>
      </c>
      <c r="B2744" s="64">
        <f>_xlfn.XLOOKUP(D2744,'Volume Holds'!$U$8:$U$223,'Volume Holds'!$Q$8:$Q$223)</f>
        <v>0</v>
      </c>
      <c r="C2744" s="64">
        <f>_xlfn.XLOOKUP(I2744,'Volume Holds'!$U$8:$U$223,'Volume Holds'!$Q$8:$Q$223)</f>
        <v>0</v>
      </c>
      <c r="D2744" s="64" t="s">
        <v>669</v>
      </c>
      <c r="E2744" s="64">
        <f t="shared" si="55"/>
        <v>0</v>
      </c>
      <c r="F2744" s="159">
        <v>10083</v>
      </c>
      <c r="I2744" s="64" t="s">
        <v>571</v>
      </c>
      <c r="L2744"/>
    </row>
    <row r="2745" spans="1:12">
      <c r="A2745" s="64" t="s">
        <v>1318</v>
      </c>
      <c r="B2745" s="64">
        <f>_xlfn.XLOOKUP(D2745,'Volume Holds'!$U$8:$U$223,'Volume Holds'!$Q$8:$Q$223)</f>
        <v>0</v>
      </c>
      <c r="C2745" s="64">
        <f>_xlfn.XLOOKUP(I2745,'Volume Holds'!$U$8:$U$223,'Volume Holds'!$Q$8:$Q$223)</f>
        <v>0</v>
      </c>
      <c r="D2745" s="64" t="s">
        <v>671</v>
      </c>
      <c r="E2745" s="64">
        <f t="shared" si="55"/>
        <v>0</v>
      </c>
      <c r="F2745" s="159">
        <v>10083</v>
      </c>
      <c r="I2745" s="64" t="s">
        <v>571</v>
      </c>
      <c r="L2745"/>
    </row>
    <row r="2746" spans="1:12">
      <c r="A2746" s="64" t="s">
        <v>1318</v>
      </c>
      <c r="B2746" s="64">
        <f>_xlfn.XLOOKUP(D2746,'Volume Holds'!$U$8:$U$223,'Volume Holds'!$Q$8:$Q$223)</f>
        <v>0</v>
      </c>
      <c r="C2746" s="64">
        <f>_xlfn.XLOOKUP(I2746,'Volume Holds'!$U$8:$U$223,'Volume Holds'!$Q$8:$Q$223)</f>
        <v>0</v>
      </c>
      <c r="D2746" s="64" t="s">
        <v>673</v>
      </c>
      <c r="E2746" s="64">
        <f t="shared" si="55"/>
        <v>0</v>
      </c>
      <c r="F2746" s="159">
        <v>10083</v>
      </c>
      <c r="I2746" s="64" t="s">
        <v>571</v>
      </c>
      <c r="L2746"/>
    </row>
    <row r="2747" spans="1:12">
      <c r="A2747" s="64" t="s">
        <v>1318</v>
      </c>
      <c r="B2747" s="64">
        <f>_xlfn.XLOOKUP(D2747,'Volume Holds'!$U$8:$U$223,'Volume Holds'!$Q$8:$Q$223)</f>
        <v>0</v>
      </c>
      <c r="C2747" s="64">
        <f>_xlfn.XLOOKUP(I2747,'Volume Holds'!$U$8:$U$223,'Volume Holds'!$Q$8:$Q$223)</f>
        <v>0</v>
      </c>
      <c r="D2747" s="64" t="s">
        <v>675</v>
      </c>
      <c r="E2747" s="64">
        <f t="shared" si="55"/>
        <v>0</v>
      </c>
      <c r="F2747" s="159">
        <v>10083</v>
      </c>
      <c r="I2747" s="64" t="s">
        <v>571</v>
      </c>
      <c r="L2747"/>
    </row>
    <row r="2748" spans="1:12">
      <c r="A2748" s="64" t="s">
        <v>1318</v>
      </c>
      <c r="B2748" s="64">
        <f>_xlfn.XLOOKUP(D2748,'Volume Holds'!$U$8:$U$223,'Volume Holds'!$Q$8:$Q$223)</f>
        <v>0</v>
      </c>
      <c r="C2748" s="64">
        <f>_xlfn.XLOOKUP(I2748,'Volume Holds'!$U$8:$U$223,'Volume Holds'!$Q$8:$Q$223)</f>
        <v>0</v>
      </c>
      <c r="D2748" s="64" t="s">
        <v>677</v>
      </c>
      <c r="E2748" s="64">
        <f t="shared" si="55"/>
        <v>0</v>
      </c>
      <c r="F2748" s="159">
        <v>10083</v>
      </c>
      <c r="I2748" s="64" t="s">
        <v>571</v>
      </c>
      <c r="L2748"/>
    </row>
    <row r="2749" spans="1:12">
      <c r="A2749" s="64" t="s">
        <v>1318</v>
      </c>
      <c r="B2749" s="64">
        <f>_xlfn.XLOOKUP(D2749,'Volume Holds'!$U$8:$U$223,'Volume Holds'!$Q$8:$Q$223)</f>
        <v>0</v>
      </c>
      <c r="C2749" s="64">
        <f>_xlfn.XLOOKUP(I2749,'Volume Holds'!$U$8:$U$223,'Volume Holds'!$Q$8:$Q$223)</f>
        <v>0</v>
      </c>
      <c r="D2749" s="64" t="s">
        <v>679</v>
      </c>
      <c r="E2749" s="64">
        <f t="shared" si="55"/>
        <v>0</v>
      </c>
      <c r="F2749" s="159">
        <v>10083</v>
      </c>
      <c r="I2749" s="64" t="s">
        <v>573</v>
      </c>
      <c r="L2749"/>
    </row>
    <row r="2750" spans="1:12">
      <c r="A2750" s="64" t="s">
        <v>1318</v>
      </c>
      <c r="B2750" s="64">
        <f>_xlfn.XLOOKUP(D2750,'Volume Holds'!$U$8:$U$223,'Volume Holds'!$Q$8:$Q$223)</f>
        <v>0</v>
      </c>
      <c r="C2750" s="64">
        <f>_xlfn.XLOOKUP(I2750,'Volume Holds'!$U$8:$U$223,'Volume Holds'!$Q$8:$Q$223)</f>
        <v>0</v>
      </c>
      <c r="D2750" s="64" t="s">
        <v>681</v>
      </c>
      <c r="E2750" s="64">
        <f t="shared" si="55"/>
        <v>0</v>
      </c>
      <c r="F2750" s="159">
        <v>10083</v>
      </c>
      <c r="I2750" s="64" t="s">
        <v>573</v>
      </c>
      <c r="L2750"/>
    </row>
    <row r="2751" spans="1:12">
      <c r="A2751" s="64" t="s">
        <v>1318</v>
      </c>
      <c r="B2751" s="64">
        <f>_xlfn.XLOOKUP(D2751,'Volume Holds'!$U$8:$U$223,'Volume Holds'!$Q$8:$Q$223)</f>
        <v>0</v>
      </c>
      <c r="C2751" s="64">
        <f>_xlfn.XLOOKUP(I2751,'Volume Holds'!$U$8:$U$223,'Volume Holds'!$Q$8:$Q$223)</f>
        <v>0</v>
      </c>
      <c r="D2751" s="64" t="s">
        <v>683</v>
      </c>
      <c r="E2751" s="64">
        <f t="shared" si="55"/>
        <v>0</v>
      </c>
      <c r="F2751" s="159">
        <v>10083</v>
      </c>
      <c r="I2751" s="64" t="s">
        <v>573</v>
      </c>
      <c r="L2751"/>
    </row>
    <row r="2752" spans="1:12">
      <c r="A2752" s="64" t="s">
        <v>1318</v>
      </c>
      <c r="B2752" s="64">
        <f>_xlfn.XLOOKUP(D2752,'Volume Holds'!$U$8:$U$223,'Volume Holds'!$Q$8:$Q$223)</f>
        <v>0</v>
      </c>
      <c r="C2752" s="64">
        <f>_xlfn.XLOOKUP(I2752,'Volume Holds'!$U$8:$U$223,'Volume Holds'!$Q$8:$Q$223)</f>
        <v>0</v>
      </c>
      <c r="D2752" s="64" t="s">
        <v>685</v>
      </c>
      <c r="E2752" s="64">
        <f t="shared" si="55"/>
        <v>0</v>
      </c>
      <c r="F2752" s="159">
        <v>10083</v>
      </c>
      <c r="I2752" s="64" t="s">
        <v>573</v>
      </c>
      <c r="L2752"/>
    </row>
    <row r="2753" spans="1:12">
      <c r="A2753" s="64" t="s">
        <v>1318</v>
      </c>
      <c r="B2753" s="64">
        <f>_xlfn.XLOOKUP(D2753,'Volume Holds'!$U$8:$U$223,'Volume Holds'!$Q$8:$Q$223)</f>
        <v>0</v>
      </c>
      <c r="C2753" s="64">
        <f>_xlfn.XLOOKUP(I2753,'Volume Holds'!$U$8:$U$223,'Volume Holds'!$Q$8:$Q$223)</f>
        <v>0</v>
      </c>
      <c r="D2753" s="64" t="s">
        <v>687</v>
      </c>
      <c r="E2753" s="64">
        <f t="shared" si="55"/>
        <v>0</v>
      </c>
      <c r="F2753" s="159">
        <v>10083</v>
      </c>
      <c r="I2753" s="64" t="s">
        <v>573</v>
      </c>
      <c r="L2753"/>
    </row>
    <row r="2754" spans="1:12">
      <c r="A2754" s="64" t="s">
        <v>1318</v>
      </c>
      <c r="B2754" s="64">
        <f>_xlfn.XLOOKUP(D2754,'Volume Holds'!$U$8:$U$223,'Volume Holds'!$Q$8:$Q$223)</f>
        <v>0</v>
      </c>
      <c r="C2754" s="64">
        <f>_xlfn.XLOOKUP(I2754,'Volume Holds'!$U$8:$U$223,'Volume Holds'!$Q$8:$Q$223)</f>
        <v>0</v>
      </c>
      <c r="D2754" s="64" t="s">
        <v>689</v>
      </c>
      <c r="E2754" s="64">
        <f t="shared" si="55"/>
        <v>0</v>
      </c>
      <c r="F2754" s="159">
        <v>10083</v>
      </c>
      <c r="I2754" s="64" t="s">
        <v>573</v>
      </c>
      <c r="L2754"/>
    </row>
    <row r="2755" spans="1:12">
      <c r="A2755" s="64" t="s">
        <v>1318</v>
      </c>
      <c r="B2755" s="64">
        <f>_xlfn.XLOOKUP(D2755,'Volume Holds'!$U$8:$U$223,'Volume Holds'!$Q$8:$Q$223)</f>
        <v>0</v>
      </c>
      <c r="C2755" s="64">
        <f>_xlfn.XLOOKUP(I2755,'Volume Holds'!$U$8:$U$223,'Volume Holds'!$Q$8:$Q$223)</f>
        <v>0</v>
      </c>
      <c r="D2755" s="64" t="s">
        <v>691</v>
      </c>
      <c r="E2755" s="64">
        <f t="shared" si="55"/>
        <v>0</v>
      </c>
      <c r="F2755" s="159">
        <v>10083</v>
      </c>
      <c r="I2755" s="64" t="s">
        <v>575</v>
      </c>
      <c r="L2755"/>
    </row>
    <row r="2756" spans="1:12">
      <c r="A2756" s="64" t="s">
        <v>1318</v>
      </c>
      <c r="B2756" s="64">
        <f>_xlfn.XLOOKUP(D2756,'Volume Holds'!$U$8:$U$223,'Volume Holds'!$Q$8:$Q$223)</f>
        <v>0</v>
      </c>
      <c r="C2756" s="64">
        <f>_xlfn.XLOOKUP(I2756,'Volume Holds'!$U$8:$U$223,'Volume Holds'!$Q$8:$Q$223)</f>
        <v>0</v>
      </c>
      <c r="D2756" s="64" t="s">
        <v>693</v>
      </c>
      <c r="E2756" s="64">
        <f t="shared" si="55"/>
        <v>0</v>
      </c>
      <c r="F2756" s="159">
        <v>10083</v>
      </c>
      <c r="I2756" s="64" t="s">
        <v>575</v>
      </c>
      <c r="L2756"/>
    </row>
    <row r="2757" spans="1:12">
      <c r="A2757" s="64" t="s">
        <v>1318</v>
      </c>
      <c r="B2757" s="64">
        <f>_xlfn.XLOOKUP(D2757,'Volume Holds'!$U$8:$U$223,'Volume Holds'!$Q$8:$Q$223)</f>
        <v>0</v>
      </c>
      <c r="C2757" s="64">
        <f>_xlfn.XLOOKUP(I2757,'Volume Holds'!$U$8:$U$223,'Volume Holds'!$Q$8:$Q$223)</f>
        <v>0</v>
      </c>
      <c r="D2757" s="64" t="s">
        <v>695</v>
      </c>
      <c r="E2757" s="64">
        <f t="shared" si="55"/>
        <v>0</v>
      </c>
      <c r="F2757" s="159">
        <v>10083</v>
      </c>
      <c r="I2757" s="64" t="s">
        <v>575</v>
      </c>
      <c r="L2757"/>
    </row>
    <row r="2758" spans="1:12">
      <c r="A2758" s="64" t="s">
        <v>1318</v>
      </c>
      <c r="B2758" s="64">
        <f>_xlfn.XLOOKUP(D2758,'Volume Holds'!$U$8:$U$223,'Volume Holds'!$Q$8:$Q$223)</f>
        <v>0</v>
      </c>
      <c r="C2758" s="64">
        <f>_xlfn.XLOOKUP(I2758,'Volume Holds'!$U$8:$U$223,'Volume Holds'!$Q$8:$Q$223)</f>
        <v>0</v>
      </c>
      <c r="D2758" s="64" t="s">
        <v>697</v>
      </c>
      <c r="E2758" s="64">
        <f t="shared" si="55"/>
        <v>0</v>
      </c>
      <c r="F2758" s="159">
        <v>10083</v>
      </c>
      <c r="I2758" s="64" t="s">
        <v>575</v>
      </c>
      <c r="L2758"/>
    </row>
    <row r="2759" spans="1:12">
      <c r="A2759" s="64" t="s">
        <v>1318</v>
      </c>
      <c r="B2759" s="64">
        <f>_xlfn.XLOOKUP(D2759,'Volume Holds'!$U$8:$U$223,'Volume Holds'!$Q$8:$Q$223)</f>
        <v>0</v>
      </c>
      <c r="C2759" s="64">
        <f>_xlfn.XLOOKUP(I2759,'Volume Holds'!$U$8:$U$223,'Volume Holds'!$Q$8:$Q$223)</f>
        <v>0</v>
      </c>
      <c r="D2759" s="64" t="s">
        <v>699</v>
      </c>
      <c r="E2759" s="64">
        <f t="shared" si="55"/>
        <v>0</v>
      </c>
      <c r="F2759" s="159">
        <v>10083</v>
      </c>
      <c r="I2759" s="64" t="s">
        <v>575</v>
      </c>
      <c r="L2759"/>
    </row>
    <row r="2760" spans="1:12">
      <c r="A2760" s="64" t="s">
        <v>1318</v>
      </c>
      <c r="B2760" s="64">
        <f>_xlfn.XLOOKUP(D2760,'Volume Holds'!$U$8:$U$223,'Volume Holds'!$Q$8:$Q$223)</f>
        <v>0</v>
      </c>
      <c r="C2760" s="64">
        <f>_xlfn.XLOOKUP(I2760,'Volume Holds'!$U$8:$U$223,'Volume Holds'!$Q$8:$Q$223)</f>
        <v>0</v>
      </c>
      <c r="D2760" s="64" t="s">
        <v>701</v>
      </c>
      <c r="E2760" s="64">
        <f t="shared" si="55"/>
        <v>0</v>
      </c>
      <c r="F2760" s="159">
        <v>10083</v>
      </c>
      <c r="I2760" s="64" t="s">
        <v>575</v>
      </c>
      <c r="L2760"/>
    </row>
    <row r="2761" spans="1:12">
      <c r="A2761" s="64" t="s">
        <v>1318</v>
      </c>
      <c r="B2761" s="64">
        <f>_xlfn.XLOOKUP(D2761,'Volume Holds'!$U$8:$U$223,'Volume Holds'!$Q$8:$Q$223)</f>
        <v>0</v>
      </c>
      <c r="C2761" s="64">
        <f>_xlfn.XLOOKUP(I2761,'Volume Holds'!$U$8:$U$223,'Volume Holds'!$Q$8:$Q$223)</f>
        <v>0</v>
      </c>
      <c r="D2761" s="64" t="s">
        <v>703</v>
      </c>
      <c r="E2761" s="64">
        <f t="shared" si="55"/>
        <v>0</v>
      </c>
      <c r="F2761" s="159">
        <v>10083</v>
      </c>
      <c r="I2761" s="64" t="s">
        <v>577</v>
      </c>
      <c r="L2761"/>
    </row>
    <row r="2762" spans="1:12">
      <c r="A2762" s="64" t="s">
        <v>1318</v>
      </c>
      <c r="B2762" s="64">
        <f>_xlfn.XLOOKUP(D2762,'Volume Holds'!$U$8:$U$223,'Volume Holds'!$Q$8:$Q$223)</f>
        <v>0</v>
      </c>
      <c r="C2762" s="64">
        <f>_xlfn.XLOOKUP(I2762,'Volume Holds'!$U$8:$U$223,'Volume Holds'!$Q$8:$Q$223)</f>
        <v>0</v>
      </c>
      <c r="D2762" s="64" t="s">
        <v>705</v>
      </c>
      <c r="E2762" s="64">
        <f t="shared" si="55"/>
        <v>0</v>
      </c>
      <c r="F2762" s="159">
        <v>10083</v>
      </c>
      <c r="I2762" s="64" t="s">
        <v>577</v>
      </c>
      <c r="L2762"/>
    </row>
    <row r="2763" spans="1:12">
      <c r="A2763" s="64" t="s">
        <v>1318</v>
      </c>
      <c r="B2763" s="64">
        <f>_xlfn.XLOOKUP(D2763,'Volume Holds'!$U$8:$U$223,'Volume Holds'!$Q$8:$Q$223)</f>
        <v>0</v>
      </c>
      <c r="C2763" s="64">
        <f>_xlfn.XLOOKUP(I2763,'Volume Holds'!$U$8:$U$223,'Volume Holds'!$Q$8:$Q$223)</f>
        <v>0</v>
      </c>
      <c r="D2763" s="64" t="s">
        <v>707</v>
      </c>
      <c r="E2763" s="64">
        <f t="shared" si="55"/>
        <v>0</v>
      </c>
      <c r="F2763" s="159">
        <v>10083</v>
      </c>
      <c r="I2763" s="64" t="s">
        <v>577</v>
      </c>
      <c r="L2763"/>
    </row>
    <row r="2764" spans="1:12">
      <c r="A2764" s="64" t="s">
        <v>1318</v>
      </c>
      <c r="B2764" s="64">
        <f>_xlfn.XLOOKUP(D2764,'Volume Holds'!$U$8:$U$223,'Volume Holds'!$Q$8:$Q$223)</f>
        <v>0</v>
      </c>
      <c r="C2764" s="64">
        <f>_xlfn.XLOOKUP(I2764,'Volume Holds'!$U$8:$U$223,'Volume Holds'!$Q$8:$Q$223)</f>
        <v>0</v>
      </c>
      <c r="D2764" s="64" t="s">
        <v>709</v>
      </c>
      <c r="E2764" s="64">
        <f t="shared" si="55"/>
        <v>0</v>
      </c>
      <c r="F2764" s="159">
        <v>10083</v>
      </c>
      <c r="I2764" s="64" t="s">
        <v>577</v>
      </c>
      <c r="L2764"/>
    </row>
    <row r="2765" spans="1:12">
      <c r="A2765" s="64" t="s">
        <v>1318</v>
      </c>
      <c r="B2765" s="64">
        <f>_xlfn.XLOOKUP(D2765,'Volume Holds'!$U$8:$U$223,'Volume Holds'!$Q$8:$Q$223)</f>
        <v>0</v>
      </c>
      <c r="C2765" s="64">
        <f>_xlfn.XLOOKUP(I2765,'Volume Holds'!$U$8:$U$223,'Volume Holds'!$Q$8:$Q$223)</f>
        <v>0</v>
      </c>
      <c r="D2765" s="64" t="s">
        <v>711</v>
      </c>
      <c r="E2765" s="64">
        <f t="shared" si="55"/>
        <v>0</v>
      </c>
      <c r="F2765" s="159">
        <v>10083</v>
      </c>
      <c r="I2765" s="64" t="s">
        <v>577</v>
      </c>
      <c r="L2765"/>
    </row>
    <row r="2766" spans="1:12">
      <c r="A2766" s="64" t="s">
        <v>1318</v>
      </c>
      <c r="B2766" s="64">
        <f>_xlfn.XLOOKUP(D2766,'Volume Holds'!$U$8:$U$223,'Volume Holds'!$Q$8:$Q$223)</f>
        <v>0</v>
      </c>
      <c r="C2766" s="64">
        <f>_xlfn.XLOOKUP(I2766,'Volume Holds'!$U$8:$U$223,'Volume Holds'!$Q$8:$Q$223)</f>
        <v>0</v>
      </c>
      <c r="D2766" s="64" t="s">
        <v>713</v>
      </c>
      <c r="E2766" s="64">
        <f t="shared" si="55"/>
        <v>0</v>
      </c>
      <c r="F2766" s="159">
        <v>10083</v>
      </c>
      <c r="I2766" s="64" t="s">
        <v>577</v>
      </c>
      <c r="L2766"/>
    </row>
    <row r="2767" spans="1:12">
      <c r="A2767" s="64" t="s">
        <v>1318</v>
      </c>
      <c r="B2767" s="64">
        <f>_xlfn.XLOOKUP(D2767,'Volume Holds'!$U$8:$U$223,'Volume Holds'!$Q$8:$Q$223)</f>
        <v>0</v>
      </c>
      <c r="C2767" s="64">
        <f>_xlfn.XLOOKUP(I2767,'Volume Holds'!$U$8:$U$223,'Volume Holds'!$Q$8:$Q$223)</f>
        <v>0</v>
      </c>
      <c r="D2767" s="64" t="s">
        <v>715</v>
      </c>
      <c r="E2767" s="64">
        <f t="shared" si="55"/>
        <v>0</v>
      </c>
      <c r="F2767" s="159">
        <v>10083</v>
      </c>
      <c r="I2767" s="64" t="s">
        <v>579</v>
      </c>
      <c r="L2767"/>
    </row>
    <row r="2768" spans="1:12">
      <c r="A2768" s="64" t="s">
        <v>1318</v>
      </c>
      <c r="B2768" s="64">
        <f>_xlfn.XLOOKUP(D2768,'Volume Holds'!$U$8:$U$223,'Volume Holds'!$Q$8:$Q$223)</f>
        <v>0</v>
      </c>
      <c r="C2768" s="64">
        <f>_xlfn.XLOOKUP(I2768,'Volume Holds'!$U$8:$U$223,'Volume Holds'!$Q$8:$Q$223)</f>
        <v>0</v>
      </c>
      <c r="D2768" s="64" t="s">
        <v>717</v>
      </c>
      <c r="E2768" s="64">
        <f t="shared" si="55"/>
        <v>0</v>
      </c>
      <c r="F2768" s="159">
        <v>10083</v>
      </c>
      <c r="I2768" s="64" t="s">
        <v>579</v>
      </c>
      <c r="L2768"/>
    </row>
    <row r="2769" spans="1:12">
      <c r="A2769" s="64" t="s">
        <v>1318</v>
      </c>
      <c r="B2769" s="64">
        <f>_xlfn.XLOOKUP(D2769,'Volume Holds'!$U$8:$U$223,'Volume Holds'!$Q$8:$Q$223)</f>
        <v>0</v>
      </c>
      <c r="C2769" s="64">
        <f>_xlfn.XLOOKUP(I2769,'Volume Holds'!$U$8:$U$223,'Volume Holds'!$Q$8:$Q$223)</f>
        <v>0</v>
      </c>
      <c r="D2769" s="64" t="s">
        <v>719</v>
      </c>
      <c r="E2769" s="64">
        <f t="shared" si="55"/>
        <v>0</v>
      </c>
      <c r="F2769" s="159">
        <v>10083</v>
      </c>
      <c r="I2769" s="64" t="s">
        <v>579</v>
      </c>
      <c r="L2769"/>
    </row>
    <row r="2770" spans="1:12">
      <c r="A2770" s="64" t="s">
        <v>1318</v>
      </c>
      <c r="B2770" s="64">
        <f>_xlfn.XLOOKUP(D2770,'Volume Holds'!$U$8:$U$223,'Volume Holds'!$Q$8:$Q$223)</f>
        <v>0</v>
      </c>
      <c r="C2770" s="64">
        <f>_xlfn.XLOOKUP(I2770,'Volume Holds'!$U$8:$U$223,'Volume Holds'!$Q$8:$Q$223)</f>
        <v>0</v>
      </c>
      <c r="D2770" s="64" t="s">
        <v>721</v>
      </c>
      <c r="E2770" s="64">
        <f t="shared" si="55"/>
        <v>0</v>
      </c>
      <c r="F2770" s="159">
        <v>10083</v>
      </c>
      <c r="I2770" s="64" t="s">
        <v>579</v>
      </c>
      <c r="L2770"/>
    </row>
    <row r="2771" spans="1:12">
      <c r="A2771" s="64" t="s">
        <v>1318</v>
      </c>
      <c r="B2771" s="64">
        <f>_xlfn.XLOOKUP(D2771,'Volume Holds'!$U$8:$U$223,'Volume Holds'!$Q$8:$Q$223)</f>
        <v>0</v>
      </c>
      <c r="C2771" s="64">
        <f>_xlfn.XLOOKUP(I2771,'Volume Holds'!$U$8:$U$223,'Volume Holds'!$Q$8:$Q$223)</f>
        <v>0</v>
      </c>
      <c r="D2771" s="64" t="s">
        <v>723</v>
      </c>
      <c r="E2771" s="64">
        <f t="shared" si="55"/>
        <v>0</v>
      </c>
      <c r="F2771" s="159">
        <v>10083</v>
      </c>
      <c r="I2771" s="64" t="s">
        <v>579</v>
      </c>
      <c r="L2771"/>
    </row>
    <row r="2772" spans="1:12">
      <c r="A2772" s="64" t="s">
        <v>1318</v>
      </c>
      <c r="B2772" s="64">
        <f>_xlfn.XLOOKUP(D2772,'Volume Holds'!$U$8:$U$223,'Volume Holds'!$Q$8:$Q$223)</f>
        <v>0</v>
      </c>
      <c r="C2772" s="64">
        <f>_xlfn.XLOOKUP(I2772,'Volume Holds'!$U$8:$U$223,'Volume Holds'!$Q$8:$Q$223)</f>
        <v>0</v>
      </c>
      <c r="D2772" s="64" t="s">
        <v>725</v>
      </c>
      <c r="E2772" s="64">
        <f t="shared" si="55"/>
        <v>0</v>
      </c>
      <c r="F2772" s="159">
        <v>10083</v>
      </c>
      <c r="I2772" s="64" t="s">
        <v>579</v>
      </c>
      <c r="L2772"/>
    </row>
    <row r="2773" spans="1:12">
      <c r="A2773" s="64" t="s">
        <v>1318</v>
      </c>
      <c r="B2773" s="64">
        <f>_xlfn.XLOOKUP(D2773,'Volume Holds'!$U$8:$U$223,'Volume Holds'!$Q$8:$Q$223)</f>
        <v>0</v>
      </c>
      <c r="C2773" s="64">
        <f>_xlfn.XLOOKUP(I2773,'Volume Holds'!$U$8:$U$223,'Volume Holds'!$Q$8:$Q$223)</f>
        <v>0</v>
      </c>
      <c r="D2773" s="64" t="s">
        <v>727</v>
      </c>
      <c r="E2773" s="64">
        <f t="shared" si="55"/>
        <v>0</v>
      </c>
      <c r="F2773" s="159">
        <v>10083</v>
      </c>
      <c r="I2773" s="64" t="s">
        <v>579</v>
      </c>
      <c r="L2773"/>
    </row>
    <row r="2774" spans="1:12">
      <c r="A2774" s="64" t="s">
        <v>1318</v>
      </c>
      <c r="B2774" s="64">
        <f>_xlfn.XLOOKUP(D2774,'Volume Holds'!$U$8:$U$223,'Volume Holds'!$Q$8:$Q$223)</f>
        <v>0</v>
      </c>
      <c r="C2774" s="64">
        <f>_xlfn.XLOOKUP(I2774,'Volume Holds'!$U$8:$U$223,'Volume Holds'!$Q$8:$Q$223)</f>
        <v>0</v>
      </c>
      <c r="D2774" s="64" t="s">
        <v>729</v>
      </c>
      <c r="E2774" s="64">
        <f t="shared" si="55"/>
        <v>0</v>
      </c>
      <c r="F2774" s="159">
        <v>10083</v>
      </c>
      <c r="I2774" s="64" t="s">
        <v>579</v>
      </c>
      <c r="L2774"/>
    </row>
    <row r="2775" spans="1:12">
      <c r="A2775" s="64" t="s">
        <v>1318</v>
      </c>
      <c r="B2775" s="64">
        <f>_xlfn.XLOOKUP(D2775,'Volume Holds'!$U$8:$U$223,'Volume Holds'!$Q$8:$Q$223)</f>
        <v>0</v>
      </c>
      <c r="C2775" s="64">
        <f>_xlfn.XLOOKUP(I2775,'Volume Holds'!$U$8:$U$223,'Volume Holds'!$Q$8:$Q$223)</f>
        <v>0</v>
      </c>
      <c r="D2775" s="64" t="s">
        <v>778</v>
      </c>
      <c r="E2775" s="64">
        <f t="shared" si="55"/>
        <v>0</v>
      </c>
      <c r="F2775" s="159">
        <v>10137</v>
      </c>
      <c r="I2775" s="64" t="s">
        <v>764</v>
      </c>
      <c r="L2775"/>
    </row>
    <row r="2776" spans="1:12">
      <c r="A2776" s="64" t="s">
        <v>1318</v>
      </c>
      <c r="B2776" s="64">
        <f>_xlfn.XLOOKUP(D2776,'Volume Holds'!$U$8:$U$223,'Volume Holds'!$Q$8:$Q$223)</f>
        <v>0</v>
      </c>
      <c r="C2776" s="64">
        <f>_xlfn.XLOOKUP(I2776,'Volume Holds'!$U$8:$U$223,'Volume Holds'!$Q$8:$Q$223)</f>
        <v>0</v>
      </c>
      <c r="D2776" s="64" t="s">
        <v>779</v>
      </c>
      <c r="E2776" s="64">
        <f t="shared" si="55"/>
        <v>0</v>
      </c>
      <c r="F2776" s="159">
        <v>10137</v>
      </c>
      <c r="I2776" s="64" t="s">
        <v>764</v>
      </c>
      <c r="L2776"/>
    </row>
    <row r="2777" spans="1:12">
      <c r="A2777" s="64" t="s">
        <v>1318</v>
      </c>
      <c r="B2777" s="64">
        <f>_xlfn.XLOOKUP(D2777,'Volume Holds'!$U$8:$U$223,'Volume Holds'!$Q$8:$Q$223)</f>
        <v>0</v>
      </c>
      <c r="C2777" s="64">
        <f>_xlfn.XLOOKUP(I2777,'Volume Holds'!$U$8:$U$223,'Volume Holds'!$Q$8:$Q$223)</f>
        <v>0</v>
      </c>
      <c r="D2777" s="64" t="s">
        <v>780</v>
      </c>
      <c r="E2777" s="64">
        <f t="shared" si="55"/>
        <v>0</v>
      </c>
      <c r="F2777" s="159">
        <v>10137</v>
      </c>
      <c r="I2777" s="64" t="s">
        <v>765</v>
      </c>
      <c r="L2777"/>
    </row>
    <row r="2778" spans="1:12">
      <c r="A2778" s="64" t="s">
        <v>1318</v>
      </c>
      <c r="B2778" s="64">
        <f>_xlfn.XLOOKUP(D2778,'Volume Holds'!$U$8:$U$223,'Volume Holds'!$Q$8:$Q$223)</f>
        <v>0</v>
      </c>
      <c r="C2778" s="64">
        <f>_xlfn.XLOOKUP(I2778,'Volume Holds'!$U$8:$U$223,'Volume Holds'!$Q$8:$Q$223)</f>
        <v>0</v>
      </c>
      <c r="D2778" s="64" t="s">
        <v>781</v>
      </c>
      <c r="E2778" s="64">
        <f t="shared" si="55"/>
        <v>0</v>
      </c>
      <c r="F2778" s="159">
        <v>10137</v>
      </c>
      <c r="I2778" s="64" t="s">
        <v>765</v>
      </c>
      <c r="L2778"/>
    </row>
    <row r="2779" spans="1:12">
      <c r="A2779" s="64" t="s">
        <v>1318</v>
      </c>
      <c r="B2779" s="64">
        <f>_xlfn.XLOOKUP(D2779,'Volume Holds'!$U$8:$U$223,'Volume Holds'!$Q$8:$Q$223)</f>
        <v>0</v>
      </c>
      <c r="C2779" s="64">
        <f>_xlfn.XLOOKUP(I2779,'Volume Holds'!$U$8:$U$223,'Volume Holds'!$Q$8:$Q$223)</f>
        <v>0</v>
      </c>
      <c r="D2779" s="64" t="s">
        <v>782</v>
      </c>
      <c r="E2779" s="64">
        <f t="shared" si="55"/>
        <v>0</v>
      </c>
      <c r="F2779" s="159">
        <v>10137</v>
      </c>
      <c r="I2779" s="64" t="s">
        <v>765</v>
      </c>
      <c r="L2779"/>
    </row>
    <row r="2780" spans="1:12">
      <c r="A2780" s="64" t="s">
        <v>1318</v>
      </c>
      <c r="B2780" s="64">
        <f>_xlfn.XLOOKUP(D2780,'Volume Holds'!$U$8:$U$223,'Volume Holds'!$Q$8:$Q$223)</f>
        <v>0</v>
      </c>
      <c r="C2780" s="64">
        <f>_xlfn.XLOOKUP(I2780,'Volume Holds'!$U$8:$U$223,'Volume Holds'!$Q$8:$Q$223)</f>
        <v>0</v>
      </c>
      <c r="D2780" s="64" t="s">
        <v>783</v>
      </c>
      <c r="E2780" s="64">
        <f t="shared" si="55"/>
        <v>0</v>
      </c>
      <c r="F2780" s="159">
        <v>10137</v>
      </c>
      <c r="I2780" s="64" t="s">
        <v>765</v>
      </c>
      <c r="L2780"/>
    </row>
    <row r="2781" spans="1:12">
      <c r="A2781" s="64" t="s">
        <v>1318</v>
      </c>
      <c r="B2781" s="64">
        <f>_xlfn.XLOOKUP(D2781,'Volume Holds'!$U$8:$U$223,'Volume Holds'!$Q$8:$Q$223)</f>
        <v>0</v>
      </c>
      <c r="C2781" s="64">
        <f>_xlfn.XLOOKUP(I2781,'Volume Holds'!$U$8:$U$223,'Volume Holds'!$Q$8:$Q$223)</f>
        <v>0</v>
      </c>
      <c r="D2781" s="64" t="s">
        <v>784</v>
      </c>
      <c r="E2781" s="64">
        <f t="shared" si="55"/>
        <v>0</v>
      </c>
      <c r="F2781" s="159">
        <v>10137</v>
      </c>
      <c r="I2781" s="64" t="s">
        <v>766</v>
      </c>
      <c r="L2781"/>
    </row>
    <row r="2782" spans="1:12">
      <c r="A2782" s="64" t="s">
        <v>1318</v>
      </c>
      <c r="B2782" s="64">
        <f>_xlfn.XLOOKUP(D2782,'Volume Holds'!$U$8:$U$223,'Volume Holds'!$Q$8:$Q$223)</f>
        <v>0</v>
      </c>
      <c r="C2782" s="64">
        <f>_xlfn.XLOOKUP(I2782,'Volume Holds'!$U$8:$U$223,'Volume Holds'!$Q$8:$Q$223)</f>
        <v>0</v>
      </c>
      <c r="D2782" s="64" t="s">
        <v>785</v>
      </c>
      <c r="E2782" s="64">
        <f t="shared" ref="E2782:E2839" si="56">SUM(B2782:C2782)</f>
        <v>0</v>
      </c>
      <c r="F2782" s="159">
        <v>10137</v>
      </c>
      <c r="I2782" s="64" t="s">
        <v>766</v>
      </c>
      <c r="L2782"/>
    </row>
    <row r="2783" spans="1:12">
      <c r="A2783" s="64" t="s">
        <v>1318</v>
      </c>
      <c r="B2783" s="64">
        <f>_xlfn.XLOOKUP(D2783,'Volume Holds'!$U$8:$U$223,'Volume Holds'!$Q$8:$Q$223)</f>
        <v>0</v>
      </c>
      <c r="C2783" s="64">
        <f>_xlfn.XLOOKUP(I2783,'Volume Holds'!$U$8:$U$223,'Volume Holds'!$Q$8:$Q$223)</f>
        <v>0</v>
      </c>
      <c r="D2783" s="64" t="s">
        <v>786</v>
      </c>
      <c r="E2783" s="64">
        <f t="shared" si="56"/>
        <v>0</v>
      </c>
      <c r="F2783" s="159">
        <v>10137</v>
      </c>
      <c r="I2783" s="64" t="s">
        <v>766</v>
      </c>
      <c r="L2783"/>
    </row>
    <row r="2784" spans="1:12">
      <c r="A2784" s="64" t="s">
        <v>1318</v>
      </c>
      <c r="B2784" s="64">
        <f>_xlfn.XLOOKUP(D2784,'Volume Holds'!$U$8:$U$223,'Volume Holds'!$Q$8:$Q$223)</f>
        <v>0</v>
      </c>
      <c r="C2784" s="64">
        <f>_xlfn.XLOOKUP(I2784,'Volume Holds'!$U$8:$U$223,'Volume Holds'!$Q$8:$Q$223)</f>
        <v>0</v>
      </c>
      <c r="D2784" s="64" t="s">
        <v>787</v>
      </c>
      <c r="E2784" s="64">
        <f t="shared" si="56"/>
        <v>0</v>
      </c>
      <c r="F2784" s="159">
        <v>10137</v>
      </c>
      <c r="I2784" s="64" t="s">
        <v>766</v>
      </c>
      <c r="L2784"/>
    </row>
    <row r="2785" spans="1:12">
      <c r="A2785" s="64" t="s">
        <v>1318</v>
      </c>
      <c r="B2785" s="64">
        <f>_xlfn.XLOOKUP(D2785,'Volume Holds'!$U$8:$U$223,'Volume Holds'!$Q$8:$Q$223)</f>
        <v>0</v>
      </c>
      <c r="C2785" s="64">
        <f>_xlfn.XLOOKUP(I2785,'Volume Holds'!$U$8:$U$223,'Volume Holds'!$Q$8:$Q$223)</f>
        <v>0</v>
      </c>
      <c r="D2785" s="64" t="s">
        <v>788</v>
      </c>
      <c r="E2785" s="64">
        <f t="shared" si="56"/>
        <v>0</v>
      </c>
      <c r="F2785" s="159">
        <v>10137</v>
      </c>
      <c r="I2785" s="64" t="s">
        <v>766</v>
      </c>
      <c r="L2785"/>
    </row>
    <row r="2786" spans="1:12">
      <c r="A2786" s="64" t="s">
        <v>1318</v>
      </c>
      <c r="B2786" s="64">
        <f>_xlfn.XLOOKUP(D2786,'Volume Holds'!$U$8:$U$223,'Volume Holds'!$Q$8:$Q$223)</f>
        <v>0</v>
      </c>
      <c r="C2786" s="64">
        <f>_xlfn.XLOOKUP(I2786,'Volume Holds'!$U$8:$U$223,'Volume Holds'!$Q$8:$Q$223)</f>
        <v>0</v>
      </c>
      <c r="D2786" s="64" t="s">
        <v>789</v>
      </c>
      <c r="E2786" s="64">
        <f t="shared" si="56"/>
        <v>0</v>
      </c>
      <c r="F2786" s="159">
        <v>10137</v>
      </c>
      <c r="I2786" s="64" t="s">
        <v>766</v>
      </c>
      <c r="L2786"/>
    </row>
    <row r="2787" spans="1:12">
      <c r="A2787" s="64" t="s">
        <v>1318</v>
      </c>
      <c r="B2787" s="64">
        <f>_xlfn.XLOOKUP(D2787,'Volume Holds'!$U$8:$U$223,'Volume Holds'!$Q$8:$Q$223)</f>
        <v>0</v>
      </c>
      <c r="C2787" s="64">
        <f>_xlfn.XLOOKUP(I2787,'Volume Holds'!$U$8:$U$223,'Volume Holds'!$Q$8:$Q$223)</f>
        <v>0</v>
      </c>
      <c r="D2787" s="64" t="s">
        <v>790</v>
      </c>
      <c r="E2787" s="64">
        <f t="shared" si="56"/>
        <v>0</v>
      </c>
      <c r="F2787" s="159">
        <v>10137</v>
      </c>
      <c r="I2787" s="64" t="s">
        <v>766</v>
      </c>
      <c r="L2787"/>
    </row>
    <row r="2788" spans="1:12">
      <c r="A2788" s="64" t="s">
        <v>1318</v>
      </c>
      <c r="B2788" s="64">
        <f>_xlfn.XLOOKUP(D2788,'Volume Holds'!$U$8:$U$223,'Volume Holds'!$Q$8:$Q$223)</f>
        <v>0</v>
      </c>
      <c r="C2788" s="64">
        <f>_xlfn.XLOOKUP(I2788,'Volume Holds'!$U$8:$U$223,'Volume Holds'!$Q$8:$Q$223)</f>
        <v>0</v>
      </c>
      <c r="D2788" s="64" t="s">
        <v>791</v>
      </c>
      <c r="E2788" s="64">
        <f t="shared" si="56"/>
        <v>0</v>
      </c>
      <c r="F2788" s="159">
        <v>10137</v>
      </c>
      <c r="I2788" s="64" t="s">
        <v>766</v>
      </c>
      <c r="L2788"/>
    </row>
    <row r="2789" spans="1:12">
      <c r="A2789" s="64" t="s">
        <v>1318</v>
      </c>
      <c r="B2789" s="64">
        <f>_xlfn.XLOOKUP(D2789,'Volume Holds'!$U$8:$U$223,'Volume Holds'!$Q$8:$Q$223)</f>
        <v>0</v>
      </c>
      <c r="C2789" s="64">
        <f>_xlfn.XLOOKUP(I2789,'Volume Holds'!$U$8:$U$223,'Volume Holds'!$Q$8:$Q$223)</f>
        <v>0</v>
      </c>
      <c r="D2789" s="64" t="s">
        <v>792</v>
      </c>
      <c r="E2789" s="64">
        <f t="shared" si="56"/>
        <v>0</v>
      </c>
      <c r="F2789" s="159">
        <v>10137</v>
      </c>
      <c r="I2789" s="64" t="s">
        <v>767</v>
      </c>
      <c r="L2789"/>
    </row>
    <row r="2790" spans="1:12">
      <c r="A2790" s="64" t="s">
        <v>1318</v>
      </c>
      <c r="B2790" s="64">
        <f>_xlfn.XLOOKUP(D2790,'Volume Holds'!$U$8:$U$223,'Volume Holds'!$Q$8:$Q$223)</f>
        <v>0</v>
      </c>
      <c r="C2790" s="64">
        <f>_xlfn.XLOOKUP(I2790,'Volume Holds'!$U$8:$U$223,'Volume Holds'!$Q$8:$Q$223)</f>
        <v>0</v>
      </c>
      <c r="D2790" s="64" t="s">
        <v>793</v>
      </c>
      <c r="E2790" s="64">
        <f t="shared" si="56"/>
        <v>0</v>
      </c>
      <c r="F2790" s="159">
        <v>10137</v>
      </c>
      <c r="I2790" s="64" t="s">
        <v>767</v>
      </c>
      <c r="L2790"/>
    </row>
    <row r="2791" spans="1:12">
      <c r="A2791" s="64" t="s">
        <v>1318</v>
      </c>
      <c r="B2791" s="64">
        <f>_xlfn.XLOOKUP(D2791,'Volume Holds'!$U$8:$U$223,'Volume Holds'!$Q$8:$Q$223)</f>
        <v>0</v>
      </c>
      <c r="C2791" s="64">
        <f>_xlfn.XLOOKUP(I2791,'Volume Holds'!$U$8:$U$223,'Volume Holds'!$Q$8:$Q$223)</f>
        <v>0</v>
      </c>
      <c r="D2791" s="64" t="s">
        <v>794</v>
      </c>
      <c r="E2791" s="64">
        <f t="shared" si="56"/>
        <v>0</v>
      </c>
      <c r="F2791" s="159">
        <v>10137</v>
      </c>
      <c r="I2791" s="64" t="s">
        <v>767</v>
      </c>
      <c r="L2791"/>
    </row>
    <row r="2792" spans="1:12">
      <c r="A2792" s="64" t="s">
        <v>1318</v>
      </c>
      <c r="B2792" s="64">
        <f>_xlfn.XLOOKUP(D2792,'Volume Holds'!$U$8:$U$223,'Volume Holds'!$Q$8:$Q$223)</f>
        <v>0</v>
      </c>
      <c r="C2792" s="64">
        <f>_xlfn.XLOOKUP(I2792,'Volume Holds'!$U$8:$U$223,'Volume Holds'!$Q$8:$Q$223)</f>
        <v>0</v>
      </c>
      <c r="D2792" s="64" t="s">
        <v>795</v>
      </c>
      <c r="E2792" s="64">
        <f t="shared" si="56"/>
        <v>0</v>
      </c>
      <c r="F2792" s="159">
        <v>10137</v>
      </c>
      <c r="I2792" s="64" t="s">
        <v>767</v>
      </c>
      <c r="L2792"/>
    </row>
    <row r="2793" spans="1:12">
      <c r="A2793" s="64" t="s">
        <v>1318</v>
      </c>
      <c r="B2793" s="64">
        <f>_xlfn.XLOOKUP(D2793,'Volume Holds'!$U$8:$U$223,'Volume Holds'!$Q$8:$Q$223)</f>
        <v>0</v>
      </c>
      <c r="C2793" s="64">
        <f>_xlfn.XLOOKUP(I2793,'Volume Holds'!$U$8:$U$223,'Volume Holds'!$Q$8:$Q$223)</f>
        <v>0</v>
      </c>
      <c r="D2793" s="64" t="s">
        <v>796</v>
      </c>
      <c r="E2793" s="64">
        <f t="shared" si="56"/>
        <v>0</v>
      </c>
      <c r="F2793" s="159">
        <v>10137</v>
      </c>
      <c r="I2793" s="64" t="s">
        <v>767</v>
      </c>
      <c r="L2793"/>
    </row>
    <row r="2794" spans="1:12">
      <c r="A2794" s="64" t="s">
        <v>1318</v>
      </c>
      <c r="B2794" s="64">
        <f>_xlfn.XLOOKUP(D2794,'Volume Holds'!$U$8:$U$223,'Volume Holds'!$Q$8:$Q$223)</f>
        <v>0</v>
      </c>
      <c r="C2794" s="64">
        <f>_xlfn.XLOOKUP(I2794,'Volume Holds'!$U$8:$U$223,'Volume Holds'!$Q$8:$Q$223)</f>
        <v>0</v>
      </c>
      <c r="D2794" s="64" t="s">
        <v>797</v>
      </c>
      <c r="E2794" s="64">
        <f t="shared" si="56"/>
        <v>0</v>
      </c>
      <c r="F2794" s="159">
        <v>10137</v>
      </c>
      <c r="I2794" s="64" t="s">
        <v>767</v>
      </c>
      <c r="L2794"/>
    </row>
    <row r="2795" spans="1:12">
      <c r="A2795" s="64" t="s">
        <v>1318</v>
      </c>
      <c r="B2795" s="64">
        <f>_xlfn.XLOOKUP(D2795,'Volume Holds'!$U$8:$U$223,'Volume Holds'!$Q$8:$Q$223)</f>
        <v>0</v>
      </c>
      <c r="C2795" s="64">
        <f>_xlfn.XLOOKUP(I2795,'Volume Holds'!$U$8:$U$223,'Volume Holds'!$Q$8:$Q$223)</f>
        <v>0</v>
      </c>
      <c r="D2795" s="64" t="s">
        <v>798</v>
      </c>
      <c r="E2795" s="64">
        <f t="shared" si="56"/>
        <v>0</v>
      </c>
      <c r="F2795" s="159">
        <v>10137</v>
      </c>
      <c r="I2795" s="64" t="s">
        <v>767</v>
      </c>
      <c r="L2795"/>
    </row>
    <row r="2796" spans="1:12">
      <c r="A2796" s="64" t="s">
        <v>1318</v>
      </c>
      <c r="B2796" s="64">
        <f>_xlfn.XLOOKUP(D2796,'Volume Holds'!$U$8:$U$223,'Volume Holds'!$Q$8:$Q$223)</f>
        <v>0</v>
      </c>
      <c r="C2796" s="64">
        <f>_xlfn.XLOOKUP(I2796,'Volume Holds'!$U$8:$U$223,'Volume Holds'!$Q$8:$Q$223)</f>
        <v>0</v>
      </c>
      <c r="D2796" s="64" t="s">
        <v>799</v>
      </c>
      <c r="E2796" s="64">
        <f t="shared" si="56"/>
        <v>0</v>
      </c>
      <c r="F2796" s="159">
        <v>10137</v>
      </c>
      <c r="I2796" s="64" t="s">
        <v>767</v>
      </c>
      <c r="L2796"/>
    </row>
    <row r="2797" spans="1:12">
      <c r="A2797" s="64" t="s">
        <v>1318</v>
      </c>
      <c r="B2797" s="64">
        <f>_xlfn.XLOOKUP(D2797,'Volume Holds'!$U$8:$U$223,'Volume Holds'!$Q$8:$Q$223)</f>
        <v>0</v>
      </c>
      <c r="C2797" s="64">
        <f>_xlfn.XLOOKUP(I2797,'Volume Holds'!$U$8:$U$223,'Volume Holds'!$Q$8:$Q$223)</f>
        <v>0</v>
      </c>
      <c r="D2797" s="64" t="s">
        <v>800</v>
      </c>
      <c r="E2797" s="64">
        <f t="shared" si="56"/>
        <v>0</v>
      </c>
      <c r="F2797" s="159">
        <v>10083</v>
      </c>
      <c r="L2797"/>
    </row>
    <row r="2798" spans="1:12">
      <c r="A2798" s="64" t="s">
        <v>1318</v>
      </c>
      <c r="B2798" s="64">
        <f>_xlfn.XLOOKUP(D2798,'Volume Holds'!$U$8:$U$223,'Volume Holds'!$Q$8:$Q$223)</f>
        <v>0</v>
      </c>
      <c r="C2798" s="64">
        <f>_xlfn.XLOOKUP(I2798,'Volume Holds'!$U$8:$U$223,'Volume Holds'!$Q$8:$Q$223)</f>
        <v>0</v>
      </c>
      <c r="D2798" s="64" t="s">
        <v>801</v>
      </c>
      <c r="E2798" s="64">
        <f t="shared" si="56"/>
        <v>0</v>
      </c>
      <c r="F2798" s="159">
        <v>10137</v>
      </c>
      <c r="I2798" s="64" t="s">
        <v>768</v>
      </c>
      <c r="L2798"/>
    </row>
    <row r="2799" spans="1:12">
      <c r="A2799" s="64" t="s">
        <v>1318</v>
      </c>
      <c r="B2799" s="64">
        <f>_xlfn.XLOOKUP(D2799,'Volume Holds'!$U$8:$U$223,'Volume Holds'!$Q$8:$Q$223)</f>
        <v>0</v>
      </c>
      <c r="C2799" s="64">
        <f>_xlfn.XLOOKUP(I2799,'Volume Holds'!$U$8:$U$223,'Volume Holds'!$Q$8:$Q$223)</f>
        <v>0</v>
      </c>
      <c r="D2799" s="64" t="s">
        <v>802</v>
      </c>
      <c r="E2799" s="64">
        <f t="shared" si="56"/>
        <v>0</v>
      </c>
      <c r="F2799" s="159">
        <v>10137</v>
      </c>
      <c r="I2799" s="64" t="s">
        <v>768</v>
      </c>
      <c r="L2799"/>
    </row>
    <row r="2800" spans="1:12">
      <c r="A2800" s="64" t="s">
        <v>1318</v>
      </c>
      <c r="B2800" s="64">
        <f>_xlfn.XLOOKUP(D2800,'Volume Holds'!$U$8:$U$223,'Volume Holds'!$Q$8:$Q$223)</f>
        <v>0</v>
      </c>
      <c r="C2800" s="64">
        <f>_xlfn.XLOOKUP(I2800,'Volume Holds'!$U$8:$U$223,'Volume Holds'!$Q$8:$Q$223)</f>
        <v>0</v>
      </c>
      <c r="D2800" s="64" t="s">
        <v>803</v>
      </c>
      <c r="E2800" s="64">
        <f t="shared" si="56"/>
        <v>0</v>
      </c>
      <c r="F2800" s="159">
        <v>10137</v>
      </c>
      <c r="I2800" s="64" t="s">
        <v>768</v>
      </c>
      <c r="L2800"/>
    </row>
    <row r="2801" spans="1:12">
      <c r="A2801" s="64" t="s">
        <v>1318</v>
      </c>
      <c r="B2801" s="64">
        <f>_xlfn.XLOOKUP(D2801,'Volume Holds'!$U$8:$U$223,'Volume Holds'!$Q$8:$Q$223)</f>
        <v>0</v>
      </c>
      <c r="C2801" s="64">
        <f>_xlfn.XLOOKUP(I2801,'Volume Holds'!$U$8:$U$223,'Volume Holds'!$Q$8:$Q$223)</f>
        <v>0</v>
      </c>
      <c r="D2801" s="64" t="s">
        <v>804</v>
      </c>
      <c r="E2801" s="64">
        <f t="shared" si="56"/>
        <v>0</v>
      </c>
      <c r="F2801" s="159">
        <v>10137</v>
      </c>
      <c r="I2801" s="64" t="s">
        <v>768</v>
      </c>
      <c r="L2801"/>
    </row>
    <row r="2802" spans="1:12">
      <c r="A2802" s="64" t="s">
        <v>1318</v>
      </c>
      <c r="B2802" s="64">
        <f>_xlfn.XLOOKUP(D2802,'Volume Holds'!$U$8:$U$223,'Volume Holds'!$Q$8:$Q$223)</f>
        <v>0</v>
      </c>
      <c r="C2802" s="64">
        <f>_xlfn.XLOOKUP(I2802,'Volume Holds'!$U$8:$U$223,'Volume Holds'!$Q$8:$Q$223)</f>
        <v>0</v>
      </c>
      <c r="D2802" s="64" t="s">
        <v>805</v>
      </c>
      <c r="E2802" s="64">
        <f t="shared" si="56"/>
        <v>0</v>
      </c>
      <c r="F2802" s="159">
        <v>10137</v>
      </c>
      <c r="I2802" s="64" t="s">
        <v>768</v>
      </c>
      <c r="L2802"/>
    </row>
    <row r="2803" spans="1:12">
      <c r="A2803" s="64" t="s">
        <v>1318</v>
      </c>
      <c r="B2803" s="64">
        <f>_xlfn.XLOOKUP(D2803,'Volume Holds'!$U$8:$U$223,'Volume Holds'!$Q$8:$Q$223)</f>
        <v>0</v>
      </c>
      <c r="C2803" s="64">
        <f>_xlfn.XLOOKUP(I2803,'Volume Holds'!$U$8:$U$223,'Volume Holds'!$Q$8:$Q$223)</f>
        <v>0</v>
      </c>
      <c r="D2803" s="64" t="s">
        <v>806</v>
      </c>
      <c r="E2803" s="64">
        <f t="shared" si="56"/>
        <v>0</v>
      </c>
      <c r="F2803" s="159">
        <v>10137</v>
      </c>
      <c r="I2803" s="64" t="s">
        <v>768</v>
      </c>
      <c r="L2803"/>
    </row>
    <row r="2804" spans="1:12">
      <c r="A2804" s="64" t="s">
        <v>1318</v>
      </c>
      <c r="B2804" s="64">
        <f>_xlfn.XLOOKUP(D2804,'Volume Holds'!$U$8:$U$223,'Volume Holds'!$Q$8:$Q$223)</f>
        <v>0</v>
      </c>
      <c r="C2804" s="64">
        <f>_xlfn.XLOOKUP(I2804,'Volume Holds'!$U$8:$U$223,'Volume Holds'!$Q$8:$Q$223)</f>
        <v>0</v>
      </c>
      <c r="D2804" s="64" t="s">
        <v>807</v>
      </c>
      <c r="E2804" s="64">
        <f t="shared" si="56"/>
        <v>0</v>
      </c>
      <c r="F2804" s="159">
        <v>10137</v>
      </c>
      <c r="I2804" s="64" t="s">
        <v>769</v>
      </c>
      <c r="L2804"/>
    </row>
    <row r="2805" spans="1:12">
      <c r="A2805" s="64" t="s">
        <v>1318</v>
      </c>
      <c r="B2805" s="64">
        <f>_xlfn.XLOOKUP(D2805,'Volume Holds'!$U$8:$U$223,'Volume Holds'!$Q$8:$Q$223)</f>
        <v>0</v>
      </c>
      <c r="C2805" s="64">
        <f>_xlfn.XLOOKUP(I2805,'Volume Holds'!$U$8:$U$223,'Volume Holds'!$Q$8:$Q$223)</f>
        <v>0</v>
      </c>
      <c r="D2805" s="64" t="s">
        <v>808</v>
      </c>
      <c r="E2805" s="64">
        <f t="shared" si="56"/>
        <v>0</v>
      </c>
      <c r="F2805" s="159">
        <v>10137</v>
      </c>
      <c r="I2805" s="64" t="s">
        <v>769</v>
      </c>
      <c r="L2805"/>
    </row>
    <row r="2806" spans="1:12">
      <c r="A2806" s="64" t="s">
        <v>1318</v>
      </c>
      <c r="B2806" s="64">
        <f>_xlfn.XLOOKUP(D2806,'Volume Holds'!$U$8:$U$223,'Volume Holds'!$Q$8:$Q$223)</f>
        <v>0</v>
      </c>
      <c r="C2806" s="64">
        <f>_xlfn.XLOOKUP(I2806,'Volume Holds'!$U$8:$U$223,'Volume Holds'!$Q$8:$Q$223)</f>
        <v>0</v>
      </c>
      <c r="D2806" s="64" t="s">
        <v>809</v>
      </c>
      <c r="E2806" s="64">
        <f t="shared" si="56"/>
        <v>0</v>
      </c>
      <c r="F2806" s="159">
        <v>10137</v>
      </c>
      <c r="I2806" s="64" t="s">
        <v>769</v>
      </c>
      <c r="L2806"/>
    </row>
    <row r="2807" spans="1:12">
      <c r="A2807" s="64" t="s">
        <v>1318</v>
      </c>
      <c r="B2807" s="64">
        <f>_xlfn.XLOOKUP(D2807,'Volume Holds'!$U$8:$U$223,'Volume Holds'!$Q$8:$Q$223)</f>
        <v>0</v>
      </c>
      <c r="C2807" s="64">
        <f>_xlfn.XLOOKUP(I2807,'Volume Holds'!$U$8:$U$223,'Volume Holds'!$Q$8:$Q$223)</f>
        <v>0</v>
      </c>
      <c r="D2807" s="64" t="s">
        <v>810</v>
      </c>
      <c r="E2807" s="64">
        <f t="shared" si="56"/>
        <v>0</v>
      </c>
      <c r="F2807" s="159">
        <v>10137</v>
      </c>
      <c r="I2807" s="64" t="s">
        <v>769</v>
      </c>
      <c r="L2807"/>
    </row>
    <row r="2808" spans="1:12">
      <c r="A2808" s="64" t="s">
        <v>1318</v>
      </c>
      <c r="B2808" s="64">
        <f>_xlfn.XLOOKUP(D2808,'Volume Holds'!$U$8:$U$223,'Volume Holds'!$Q$8:$Q$223)</f>
        <v>0</v>
      </c>
      <c r="C2808" s="64">
        <f>_xlfn.XLOOKUP(I2808,'Volume Holds'!$U$8:$U$223,'Volume Holds'!$Q$8:$Q$223)</f>
        <v>0</v>
      </c>
      <c r="D2808" s="64" t="s">
        <v>811</v>
      </c>
      <c r="E2808" s="64">
        <f t="shared" si="56"/>
        <v>0</v>
      </c>
      <c r="F2808" s="159">
        <v>10137</v>
      </c>
      <c r="I2808" s="64" t="s">
        <v>769</v>
      </c>
      <c r="L2808"/>
    </row>
    <row r="2809" spans="1:12">
      <c r="A2809" s="64" t="s">
        <v>1318</v>
      </c>
      <c r="B2809" s="64">
        <f>_xlfn.XLOOKUP(D2809,'Volume Holds'!$U$8:$U$223,'Volume Holds'!$Q$8:$Q$223)</f>
        <v>0</v>
      </c>
      <c r="C2809" s="64">
        <f>_xlfn.XLOOKUP(I2809,'Volume Holds'!$U$8:$U$223,'Volume Holds'!$Q$8:$Q$223)</f>
        <v>0</v>
      </c>
      <c r="D2809" s="64" t="s">
        <v>812</v>
      </c>
      <c r="E2809" s="64">
        <f t="shared" si="56"/>
        <v>0</v>
      </c>
      <c r="F2809" s="159">
        <v>10137</v>
      </c>
      <c r="I2809" s="64" t="s">
        <v>769</v>
      </c>
      <c r="L2809"/>
    </row>
    <row r="2810" spans="1:12">
      <c r="A2810" s="64" t="s">
        <v>1318</v>
      </c>
      <c r="B2810" s="64">
        <f>_xlfn.XLOOKUP(D2810,'Volume Holds'!$U$8:$U$223,'Volume Holds'!$Q$8:$Q$223)</f>
        <v>0</v>
      </c>
      <c r="C2810" s="64">
        <f>_xlfn.XLOOKUP(I2810,'Volume Holds'!$U$8:$U$223,'Volume Holds'!$Q$8:$Q$223)</f>
        <v>0</v>
      </c>
      <c r="D2810" s="64" t="s">
        <v>813</v>
      </c>
      <c r="E2810" s="64">
        <f t="shared" si="56"/>
        <v>0</v>
      </c>
      <c r="F2810" s="159">
        <v>10137</v>
      </c>
      <c r="I2810" s="64" t="s">
        <v>770</v>
      </c>
      <c r="L2810"/>
    </row>
    <row r="2811" spans="1:12">
      <c r="A2811" s="64" t="s">
        <v>1318</v>
      </c>
      <c r="B2811" s="64">
        <f>_xlfn.XLOOKUP(D2811,'Volume Holds'!$U$8:$U$223,'Volume Holds'!$Q$8:$Q$223)</f>
        <v>0</v>
      </c>
      <c r="C2811" s="64">
        <f>_xlfn.XLOOKUP(I2811,'Volume Holds'!$U$8:$U$223,'Volume Holds'!$Q$8:$Q$223)</f>
        <v>0</v>
      </c>
      <c r="D2811" s="64" t="s">
        <v>814</v>
      </c>
      <c r="E2811" s="64">
        <f t="shared" si="56"/>
        <v>0</v>
      </c>
      <c r="F2811" s="159">
        <v>10137</v>
      </c>
      <c r="I2811" s="64" t="s">
        <v>770</v>
      </c>
      <c r="L2811"/>
    </row>
    <row r="2812" spans="1:12">
      <c r="A2812" s="64" t="s">
        <v>1318</v>
      </c>
      <c r="B2812" s="64">
        <f>_xlfn.XLOOKUP(D2812,'Volume Holds'!$U$8:$U$223,'Volume Holds'!$Q$8:$Q$223)</f>
        <v>0</v>
      </c>
      <c r="C2812" s="64">
        <f>_xlfn.XLOOKUP(I2812,'Volume Holds'!$U$8:$U$223,'Volume Holds'!$Q$8:$Q$223)</f>
        <v>0</v>
      </c>
      <c r="D2812" s="64" t="s">
        <v>815</v>
      </c>
      <c r="E2812" s="64">
        <f t="shared" si="56"/>
        <v>0</v>
      </c>
      <c r="F2812" s="159">
        <v>10137</v>
      </c>
      <c r="I2812" s="64" t="s">
        <v>770</v>
      </c>
      <c r="L2812"/>
    </row>
    <row r="2813" spans="1:12">
      <c r="A2813" s="64" t="s">
        <v>1318</v>
      </c>
      <c r="B2813" s="64">
        <f>_xlfn.XLOOKUP(D2813,'Volume Holds'!$U$8:$U$223,'Volume Holds'!$Q$8:$Q$223)</f>
        <v>0</v>
      </c>
      <c r="C2813" s="64">
        <f>_xlfn.XLOOKUP(I2813,'Volume Holds'!$U$8:$U$223,'Volume Holds'!$Q$8:$Q$223)</f>
        <v>0</v>
      </c>
      <c r="D2813" s="64" t="s">
        <v>816</v>
      </c>
      <c r="E2813" s="64">
        <f t="shared" si="56"/>
        <v>0</v>
      </c>
      <c r="F2813" s="159">
        <v>10137</v>
      </c>
      <c r="I2813" s="64" t="s">
        <v>770</v>
      </c>
      <c r="L2813"/>
    </row>
    <row r="2814" spans="1:12">
      <c r="A2814" s="64" t="s">
        <v>1318</v>
      </c>
      <c r="B2814" s="64">
        <f>_xlfn.XLOOKUP(D2814,'Volume Holds'!$U$8:$U$223,'Volume Holds'!$Q$8:$Q$223)</f>
        <v>0</v>
      </c>
      <c r="C2814" s="64">
        <f>_xlfn.XLOOKUP(I2814,'Volume Holds'!$U$8:$U$223,'Volume Holds'!$Q$8:$Q$223)</f>
        <v>0</v>
      </c>
      <c r="D2814" s="64" t="s">
        <v>817</v>
      </c>
      <c r="E2814" s="64">
        <f t="shared" si="56"/>
        <v>0</v>
      </c>
      <c r="F2814" s="159">
        <v>10137</v>
      </c>
      <c r="I2814" s="64" t="s">
        <v>770</v>
      </c>
      <c r="L2814"/>
    </row>
    <row r="2815" spans="1:12">
      <c r="A2815" s="64" t="s">
        <v>1318</v>
      </c>
      <c r="B2815" s="64">
        <f>_xlfn.XLOOKUP(D2815,'Volume Holds'!$U$8:$U$223,'Volume Holds'!$Q$8:$Q$223)</f>
        <v>0</v>
      </c>
      <c r="C2815" s="64">
        <f>_xlfn.XLOOKUP(I2815,'Volume Holds'!$U$8:$U$223,'Volume Holds'!$Q$8:$Q$223)</f>
        <v>0</v>
      </c>
      <c r="D2815" s="64" t="s">
        <v>818</v>
      </c>
      <c r="E2815" s="64">
        <f t="shared" si="56"/>
        <v>0</v>
      </c>
      <c r="F2815" s="159">
        <v>10137</v>
      </c>
      <c r="I2815" s="64" t="s">
        <v>770</v>
      </c>
      <c r="L2815"/>
    </row>
    <row r="2816" spans="1:12">
      <c r="A2816" s="64" t="s">
        <v>1318</v>
      </c>
      <c r="B2816" s="64">
        <f>_xlfn.XLOOKUP(D2816,'Volume Holds'!$U$8:$U$223,'Volume Holds'!$Q$8:$Q$223)</f>
        <v>0</v>
      </c>
      <c r="C2816" s="64">
        <f>_xlfn.XLOOKUP(I2816,'Volume Holds'!$U$8:$U$223,'Volume Holds'!$Q$8:$Q$223)</f>
        <v>0</v>
      </c>
      <c r="D2816" s="64" t="s">
        <v>819</v>
      </c>
      <c r="E2816" s="64">
        <f t="shared" si="56"/>
        <v>0</v>
      </c>
      <c r="F2816" s="159">
        <v>10137</v>
      </c>
      <c r="I2816" s="64" t="s">
        <v>771</v>
      </c>
      <c r="L2816"/>
    </row>
    <row r="2817" spans="1:12">
      <c r="A2817" s="64" t="s">
        <v>1318</v>
      </c>
      <c r="B2817" s="64">
        <f>_xlfn.XLOOKUP(D2817,'Volume Holds'!$U$8:$U$223,'Volume Holds'!$Q$8:$Q$223)</f>
        <v>0</v>
      </c>
      <c r="C2817" s="64">
        <f>_xlfn.XLOOKUP(I2817,'Volume Holds'!$U$8:$U$223,'Volume Holds'!$Q$8:$Q$223)</f>
        <v>0</v>
      </c>
      <c r="D2817" s="64" t="s">
        <v>820</v>
      </c>
      <c r="E2817" s="64">
        <f t="shared" si="56"/>
        <v>0</v>
      </c>
      <c r="F2817" s="159">
        <v>10137</v>
      </c>
      <c r="I2817" s="64" t="s">
        <v>771</v>
      </c>
      <c r="L2817"/>
    </row>
    <row r="2818" spans="1:12">
      <c r="A2818" s="64" t="s">
        <v>1318</v>
      </c>
      <c r="B2818" s="64">
        <f>_xlfn.XLOOKUP(D2818,'Volume Holds'!$U$8:$U$223,'Volume Holds'!$Q$8:$Q$223)</f>
        <v>0</v>
      </c>
      <c r="C2818" s="64">
        <f>_xlfn.XLOOKUP(I2818,'Volume Holds'!$U$8:$U$223,'Volume Holds'!$Q$8:$Q$223)</f>
        <v>0</v>
      </c>
      <c r="D2818" s="64" t="s">
        <v>821</v>
      </c>
      <c r="E2818" s="64">
        <f t="shared" si="56"/>
        <v>0</v>
      </c>
      <c r="F2818" s="159">
        <v>10137</v>
      </c>
      <c r="I2818" s="64" t="s">
        <v>771</v>
      </c>
      <c r="L2818"/>
    </row>
    <row r="2819" spans="1:12">
      <c r="A2819" s="64" t="s">
        <v>1318</v>
      </c>
      <c r="B2819" s="64">
        <f>_xlfn.XLOOKUP(D2819,'Volume Holds'!$U$8:$U$223,'Volume Holds'!$Q$8:$Q$223)</f>
        <v>0</v>
      </c>
      <c r="C2819" s="64">
        <f>_xlfn.XLOOKUP(I2819,'Volume Holds'!$U$8:$U$223,'Volume Holds'!$Q$8:$Q$223)</f>
        <v>0</v>
      </c>
      <c r="D2819" s="64" t="s">
        <v>822</v>
      </c>
      <c r="E2819" s="64">
        <f t="shared" si="56"/>
        <v>0</v>
      </c>
      <c r="F2819" s="159">
        <v>10137</v>
      </c>
      <c r="I2819" s="64" t="s">
        <v>771</v>
      </c>
      <c r="L2819"/>
    </row>
    <row r="2820" spans="1:12">
      <c r="A2820" s="64" t="s">
        <v>1318</v>
      </c>
      <c r="B2820" s="64">
        <f>_xlfn.XLOOKUP(D2820,'Volume Holds'!$U$8:$U$223,'Volume Holds'!$Q$8:$Q$223)</f>
        <v>0</v>
      </c>
      <c r="C2820" s="64">
        <f>_xlfn.XLOOKUP(I2820,'Volume Holds'!$U$8:$U$223,'Volume Holds'!$Q$8:$Q$223)</f>
        <v>0</v>
      </c>
      <c r="D2820" s="64" t="s">
        <v>823</v>
      </c>
      <c r="E2820" s="64">
        <f t="shared" si="56"/>
        <v>0</v>
      </c>
      <c r="F2820" s="159">
        <v>10137</v>
      </c>
      <c r="I2820" s="64" t="s">
        <v>771</v>
      </c>
      <c r="L2820"/>
    </row>
    <row r="2821" spans="1:12">
      <c r="A2821" s="64" t="s">
        <v>1318</v>
      </c>
      <c r="B2821" s="64">
        <f>_xlfn.XLOOKUP(D2821,'Volume Holds'!$U$8:$U$223,'Volume Holds'!$Q$8:$Q$223)</f>
        <v>0</v>
      </c>
      <c r="C2821" s="64">
        <f>_xlfn.XLOOKUP(I2821,'Volume Holds'!$U$8:$U$223,'Volume Holds'!$Q$8:$Q$223)</f>
        <v>0</v>
      </c>
      <c r="D2821" s="64" t="s">
        <v>824</v>
      </c>
      <c r="E2821" s="64">
        <f t="shared" si="56"/>
        <v>0</v>
      </c>
      <c r="F2821" s="159">
        <v>10137</v>
      </c>
      <c r="I2821" s="64" t="s">
        <v>771</v>
      </c>
      <c r="L2821"/>
    </row>
    <row r="2822" spans="1:12">
      <c r="A2822" s="64" t="s">
        <v>1318</v>
      </c>
      <c r="B2822" s="64">
        <f>_xlfn.XLOOKUP(D2822,'Volume Holds'!$U$8:$U$223,'Volume Holds'!$Q$8:$Q$223)</f>
        <v>0</v>
      </c>
      <c r="C2822" s="64">
        <f>_xlfn.XLOOKUP(I2822,'Volume Holds'!$U$8:$U$223,'Volume Holds'!$Q$8:$Q$223)</f>
        <v>0</v>
      </c>
      <c r="D2822" s="64" t="s">
        <v>825</v>
      </c>
      <c r="E2822" s="64">
        <f t="shared" si="56"/>
        <v>0</v>
      </c>
      <c r="F2822" s="159">
        <v>10137</v>
      </c>
      <c r="I2822" s="64" t="s">
        <v>772</v>
      </c>
      <c r="L2822"/>
    </row>
    <row r="2823" spans="1:12">
      <c r="A2823" s="64" t="s">
        <v>1318</v>
      </c>
      <c r="B2823" s="64">
        <f>_xlfn.XLOOKUP(D2823,'Volume Holds'!$U$8:$U$223,'Volume Holds'!$Q$8:$Q$223)</f>
        <v>0</v>
      </c>
      <c r="C2823" s="64">
        <f>_xlfn.XLOOKUP(I2823,'Volume Holds'!$U$8:$U$223,'Volume Holds'!$Q$8:$Q$223)</f>
        <v>0</v>
      </c>
      <c r="D2823" s="64" t="s">
        <v>826</v>
      </c>
      <c r="E2823" s="64">
        <f t="shared" si="56"/>
        <v>0</v>
      </c>
      <c r="F2823" s="159">
        <v>10137</v>
      </c>
      <c r="I2823" s="64" t="s">
        <v>772</v>
      </c>
      <c r="L2823"/>
    </row>
    <row r="2824" spans="1:12">
      <c r="A2824" s="64" t="s">
        <v>1318</v>
      </c>
      <c r="B2824" s="64">
        <f>_xlfn.XLOOKUP(D2824,'Volume Holds'!$U$8:$U$223,'Volume Holds'!$Q$8:$Q$223)</f>
        <v>0</v>
      </c>
      <c r="C2824" s="64">
        <f>_xlfn.XLOOKUP(I2824,'Volume Holds'!$U$8:$U$223,'Volume Holds'!$Q$8:$Q$223)</f>
        <v>0</v>
      </c>
      <c r="D2824" s="64" t="s">
        <v>827</v>
      </c>
      <c r="E2824" s="64">
        <f t="shared" si="56"/>
        <v>0</v>
      </c>
      <c r="F2824" s="159">
        <v>10137</v>
      </c>
      <c r="I2824" s="64" t="s">
        <v>772</v>
      </c>
      <c r="L2824"/>
    </row>
    <row r="2825" spans="1:12">
      <c r="A2825" s="64" t="s">
        <v>1318</v>
      </c>
      <c r="B2825" s="64">
        <f>_xlfn.XLOOKUP(D2825,'Volume Holds'!$U$8:$U$223,'Volume Holds'!$Q$8:$Q$223)</f>
        <v>0</v>
      </c>
      <c r="C2825" s="64">
        <f>_xlfn.XLOOKUP(I2825,'Volume Holds'!$U$8:$U$223,'Volume Holds'!$Q$8:$Q$223)</f>
        <v>0</v>
      </c>
      <c r="D2825" s="64" t="s">
        <v>828</v>
      </c>
      <c r="E2825" s="64">
        <f t="shared" si="56"/>
        <v>0</v>
      </c>
      <c r="F2825" s="159">
        <v>10137</v>
      </c>
      <c r="I2825" s="64" t="s">
        <v>772</v>
      </c>
      <c r="L2825"/>
    </row>
    <row r="2826" spans="1:12">
      <c r="A2826" s="64" t="s">
        <v>1318</v>
      </c>
      <c r="B2826" s="64">
        <f>_xlfn.XLOOKUP(D2826,'Volume Holds'!$U$8:$U$223,'Volume Holds'!$Q$8:$Q$223)</f>
        <v>0</v>
      </c>
      <c r="C2826" s="64">
        <f>_xlfn.XLOOKUP(I2826,'Volume Holds'!$U$8:$U$223,'Volume Holds'!$Q$8:$Q$223)</f>
        <v>0</v>
      </c>
      <c r="D2826" s="64" t="s">
        <v>829</v>
      </c>
      <c r="E2826" s="64">
        <f t="shared" si="56"/>
        <v>0</v>
      </c>
      <c r="F2826" s="159">
        <v>10137</v>
      </c>
      <c r="I2826" s="64" t="s">
        <v>772</v>
      </c>
      <c r="L2826"/>
    </row>
    <row r="2827" spans="1:12">
      <c r="A2827" s="64" t="s">
        <v>1318</v>
      </c>
      <c r="B2827" s="64">
        <f>_xlfn.XLOOKUP(D2827,'Volume Holds'!$U$8:$U$223,'Volume Holds'!$Q$8:$Q$223)</f>
        <v>0</v>
      </c>
      <c r="C2827" s="64">
        <f>_xlfn.XLOOKUP(I2827,'Volume Holds'!$U$8:$U$223,'Volume Holds'!$Q$8:$Q$223)</f>
        <v>0</v>
      </c>
      <c r="D2827" s="64" t="s">
        <v>830</v>
      </c>
      <c r="E2827" s="64">
        <f t="shared" si="56"/>
        <v>0</v>
      </c>
      <c r="F2827" s="159">
        <v>10137</v>
      </c>
      <c r="I2827" s="64" t="s">
        <v>772</v>
      </c>
      <c r="L2827"/>
    </row>
    <row r="2828" spans="1:12">
      <c r="A2828" s="64" t="s">
        <v>1318</v>
      </c>
      <c r="B2828" s="64">
        <f>_xlfn.XLOOKUP(D2828,'Volume Holds'!$U$8:$U$223,'Volume Holds'!$Q$8:$Q$223)</f>
        <v>0</v>
      </c>
      <c r="C2828" s="64">
        <f>_xlfn.XLOOKUP(I2828,'Volume Holds'!$U$8:$U$223,'Volume Holds'!$Q$8:$Q$223)</f>
        <v>0</v>
      </c>
      <c r="D2828" s="64" t="s">
        <v>831</v>
      </c>
      <c r="E2828" s="64">
        <f t="shared" si="56"/>
        <v>0</v>
      </c>
      <c r="F2828" s="159">
        <v>10137</v>
      </c>
      <c r="I2828" s="64" t="s">
        <v>773</v>
      </c>
      <c r="L2828"/>
    </row>
    <row r="2829" spans="1:12">
      <c r="A2829" s="64" t="s">
        <v>1318</v>
      </c>
      <c r="B2829" s="64">
        <f>_xlfn.XLOOKUP(D2829,'Volume Holds'!$U$8:$U$223,'Volume Holds'!$Q$8:$Q$223)</f>
        <v>0</v>
      </c>
      <c r="C2829" s="64">
        <f>_xlfn.XLOOKUP(I2829,'Volume Holds'!$U$8:$U$223,'Volume Holds'!$Q$8:$Q$223)</f>
        <v>0</v>
      </c>
      <c r="D2829" s="64" t="s">
        <v>832</v>
      </c>
      <c r="E2829" s="64">
        <f t="shared" si="56"/>
        <v>0</v>
      </c>
      <c r="F2829" s="159">
        <v>10137</v>
      </c>
      <c r="I2829" s="64" t="s">
        <v>773</v>
      </c>
      <c r="L2829"/>
    </row>
    <row r="2830" spans="1:12">
      <c r="A2830" s="64" t="s">
        <v>1318</v>
      </c>
      <c r="B2830" s="64">
        <f>_xlfn.XLOOKUP(D2830,'Volume Holds'!$U$8:$U$223,'Volume Holds'!$Q$8:$Q$223)</f>
        <v>0</v>
      </c>
      <c r="C2830" s="64">
        <f>_xlfn.XLOOKUP(I2830,'Volume Holds'!$U$8:$U$223,'Volume Holds'!$Q$8:$Q$223)</f>
        <v>0</v>
      </c>
      <c r="D2830" s="64" t="s">
        <v>833</v>
      </c>
      <c r="E2830" s="64">
        <f t="shared" si="56"/>
        <v>0</v>
      </c>
      <c r="F2830" s="159">
        <v>10137</v>
      </c>
      <c r="I2830" s="64" t="s">
        <v>773</v>
      </c>
      <c r="L2830"/>
    </row>
    <row r="2831" spans="1:12">
      <c r="A2831" s="64" t="s">
        <v>1318</v>
      </c>
      <c r="B2831" s="64">
        <f>_xlfn.XLOOKUP(D2831,'Volume Holds'!$U$8:$U$223,'Volume Holds'!$Q$8:$Q$223)</f>
        <v>0</v>
      </c>
      <c r="C2831" s="64">
        <f>_xlfn.XLOOKUP(I2831,'Volume Holds'!$U$8:$U$223,'Volume Holds'!$Q$8:$Q$223)</f>
        <v>0</v>
      </c>
      <c r="D2831" s="64" t="s">
        <v>834</v>
      </c>
      <c r="E2831" s="64">
        <f t="shared" si="56"/>
        <v>0</v>
      </c>
      <c r="F2831" s="159">
        <v>10137</v>
      </c>
      <c r="I2831" s="64" t="s">
        <v>773</v>
      </c>
      <c r="L2831"/>
    </row>
    <row r="2832" spans="1:12">
      <c r="A2832" s="64" t="s">
        <v>1318</v>
      </c>
      <c r="B2832" s="64">
        <f>_xlfn.XLOOKUP(D2832,'Volume Holds'!$U$8:$U$223,'Volume Holds'!$Q$8:$Q$223)</f>
        <v>0</v>
      </c>
      <c r="C2832" s="64">
        <f>_xlfn.XLOOKUP(I2832,'Volume Holds'!$U$8:$U$223,'Volume Holds'!$Q$8:$Q$223)</f>
        <v>0</v>
      </c>
      <c r="D2832" s="64" t="s">
        <v>835</v>
      </c>
      <c r="E2832" s="64">
        <f t="shared" si="56"/>
        <v>0</v>
      </c>
      <c r="F2832" s="159">
        <v>10137</v>
      </c>
      <c r="I2832" s="64" t="s">
        <v>773</v>
      </c>
      <c r="L2832"/>
    </row>
    <row r="2833" spans="1:12">
      <c r="A2833" s="64" t="s">
        <v>1318</v>
      </c>
      <c r="B2833" s="64">
        <f>_xlfn.XLOOKUP(D2833,'Volume Holds'!$U$8:$U$223,'Volume Holds'!$Q$8:$Q$223)</f>
        <v>0</v>
      </c>
      <c r="C2833" s="64">
        <f>_xlfn.XLOOKUP(I2833,'Volume Holds'!$U$8:$U$223,'Volume Holds'!$Q$8:$Q$223)</f>
        <v>0</v>
      </c>
      <c r="D2833" s="64" t="s">
        <v>836</v>
      </c>
      <c r="E2833" s="64">
        <f t="shared" si="56"/>
        <v>0</v>
      </c>
      <c r="F2833" s="159">
        <v>10137</v>
      </c>
      <c r="I2833" s="64" t="s">
        <v>773</v>
      </c>
      <c r="L2833"/>
    </row>
    <row r="2834" spans="1:12">
      <c r="A2834" s="64" t="s">
        <v>1318</v>
      </c>
      <c r="B2834" s="64">
        <f>_xlfn.XLOOKUP(D2834,'Volume Holds'!$U$8:$U$223,'Volume Holds'!$Q$8:$Q$223)</f>
        <v>0</v>
      </c>
      <c r="C2834" s="64">
        <f>_xlfn.XLOOKUP(I2834,'Volume Holds'!$U$8:$U$223,'Volume Holds'!$Q$8:$Q$223)</f>
        <v>0</v>
      </c>
      <c r="D2834" s="64" t="s">
        <v>837</v>
      </c>
      <c r="E2834" s="64">
        <f t="shared" si="56"/>
        <v>0</v>
      </c>
      <c r="F2834" s="159">
        <v>10137</v>
      </c>
      <c r="I2834" s="64" t="s">
        <v>774</v>
      </c>
      <c r="L2834"/>
    </row>
    <row r="2835" spans="1:12">
      <c r="A2835" s="64" t="s">
        <v>1318</v>
      </c>
      <c r="B2835" s="64">
        <f>_xlfn.XLOOKUP(D2835,'Volume Holds'!$U$8:$U$223,'Volume Holds'!$Q$8:$Q$223)</f>
        <v>0</v>
      </c>
      <c r="C2835" s="64">
        <f>_xlfn.XLOOKUP(I2835,'Volume Holds'!$U$8:$U$223,'Volume Holds'!$Q$8:$Q$223)</f>
        <v>0</v>
      </c>
      <c r="D2835" s="64" t="s">
        <v>838</v>
      </c>
      <c r="E2835" s="64">
        <f t="shared" si="56"/>
        <v>0</v>
      </c>
      <c r="F2835" s="159">
        <v>10137</v>
      </c>
      <c r="I2835" s="64" t="s">
        <v>774</v>
      </c>
      <c r="L2835"/>
    </row>
    <row r="2836" spans="1:12">
      <c r="A2836" s="64" t="s">
        <v>1318</v>
      </c>
      <c r="B2836" s="64">
        <f>_xlfn.XLOOKUP(D2836,'Volume Holds'!$U$8:$U$223,'Volume Holds'!$Q$8:$Q$223)</f>
        <v>0</v>
      </c>
      <c r="C2836" s="64">
        <f>_xlfn.XLOOKUP(I2836,'Volume Holds'!$U$8:$U$223,'Volume Holds'!$Q$8:$Q$223)</f>
        <v>0</v>
      </c>
      <c r="D2836" s="64" t="s">
        <v>839</v>
      </c>
      <c r="E2836" s="64">
        <f t="shared" si="56"/>
        <v>0</v>
      </c>
      <c r="F2836" s="159">
        <v>10137</v>
      </c>
      <c r="I2836" s="64" t="s">
        <v>774</v>
      </c>
      <c r="L2836"/>
    </row>
    <row r="2837" spans="1:12">
      <c r="A2837" s="64" t="s">
        <v>1318</v>
      </c>
      <c r="B2837" s="64">
        <f>_xlfn.XLOOKUP(D2837,'Volume Holds'!$U$8:$U$223,'Volume Holds'!$Q$8:$Q$223)</f>
        <v>0</v>
      </c>
      <c r="C2837" s="64">
        <f>_xlfn.XLOOKUP(I2837,'Volume Holds'!$U$8:$U$223,'Volume Holds'!$Q$8:$Q$223)</f>
        <v>0</v>
      </c>
      <c r="D2837" s="64" t="s">
        <v>840</v>
      </c>
      <c r="E2837" s="64">
        <f t="shared" si="56"/>
        <v>0</v>
      </c>
      <c r="F2837" s="159">
        <v>10137</v>
      </c>
      <c r="I2837" s="64" t="s">
        <v>774</v>
      </c>
      <c r="L2837"/>
    </row>
    <row r="2838" spans="1:12">
      <c r="A2838" s="64" t="s">
        <v>1318</v>
      </c>
      <c r="B2838" s="64">
        <f>_xlfn.XLOOKUP(D2838,'Volume Holds'!$U$8:$U$223,'Volume Holds'!$Q$8:$Q$223)</f>
        <v>0</v>
      </c>
      <c r="C2838" s="64">
        <f>_xlfn.XLOOKUP(I2838,'Volume Holds'!$U$8:$U$223,'Volume Holds'!$Q$8:$Q$223)</f>
        <v>0</v>
      </c>
      <c r="D2838" s="64" t="s">
        <v>841</v>
      </c>
      <c r="E2838" s="64">
        <f t="shared" si="56"/>
        <v>0</v>
      </c>
      <c r="F2838" s="159">
        <v>10137</v>
      </c>
      <c r="I2838" s="64" t="s">
        <v>774</v>
      </c>
      <c r="L2838"/>
    </row>
    <row r="2839" spans="1:12">
      <c r="A2839" s="64" t="s">
        <v>1318</v>
      </c>
      <c r="B2839" s="64">
        <f>_xlfn.XLOOKUP(D2839,'Volume Holds'!$U$8:$U$223,'Volume Holds'!$Q$8:$Q$223)</f>
        <v>0</v>
      </c>
      <c r="C2839" s="64">
        <f>_xlfn.XLOOKUP(I2839,'Volume Holds'!$U$8:$U$223,'Volume Holds'!$Q$8:$Q$223)</f>
        <v>0</v>
      </c>
      <c r="D2839" s="64" t="s">
        <v>842</v>
      </c>
      <c r="E2839" s="64">
        <f t="shared" si="56"/>
        <v>0</v>
      </c>
      <c r="F2839" s="159">
        <v>10137</v>
      </c>
      <c r="I2839" s="64" t="s">
        <v>774</v>
      </c>
      <c r="L2839"/>
    </row>
    <row r="2840" spans="1:12">
      <c r="A2840" s="64" t="s">
        <v>1318</v>
      </c>
      <c r="B2840" s="64">
        <f>_xlfn.XLOOKUP(D2840,'Volume Holds'!$U$8:$U$223,'Volume Holds'!$Q$8:$Q$223)</f>
        <v>0</v>
      </c>
      <c r="C2840" s="64">
        <f>_xlfn.XLOOKUP(I2840,'Volume Holds'!$U$8:$U$223,'Volume Holds'!$Q$8:$Q$223)</f>
        <v>0</v>
      </c>
      <c r="D2840" s="64" t="s">
        <v>878</v>
      </c>
      <c r="E2840" s="64">
        <f t="shared" ref="E2840:E2891" si="57">SUM(B2840:C2840)</f>
        <v>0</v>
      </c>
      <c r="F2840" s="159">
        <v>10083</v>
      </c>
      <c r="L2840"/>
    </row>
    <row r="2841" spans="1:12">
      <c r="A2841" s="64" t="s">
        <v>1318</v>
      </c>
      <c r="B2841" s="64">
        <f>_xlfn.XLOOKUP(D2841,'Volume Holds'!$U$8:$U$223,'Volume Holds'!$Q$8:$Q$223)</f>
        <v>0</v>
      </c>
      <c r="C2841" s="64">
        <f>_xlfn.XLOOKUP(I2841,'Volume Holds'!$U$8:$U$223,'Volume Holds'!$Q$8:$Q$223)</f>
        <v>0</v>
      </c>
      <c r="D2841" s="64" t="s">
        <v>880</v>
      </c>
      <c r="E2841" s="64">
        <f t="shared" si="57"/>
        <v>0</v>
      </c>
      <c r="F2841" s="159">
        <v>10083</v>
      </c>
      <c r="L2841"/>
    </row>
    <row r="2842" spans="1:12">
      <c r="A2842" s="64" t="s">
        <v>1318</v>
      </c>
      <c r="B2842" s="64">
        <f>_xlfn.XLOOKUP(D2842,'Volume Holds'!$U$8:$U$223,'Volume Holds'!$Q$8:$Q$223)</f>
        <v>0</v>
      </c>
      <c r="C2842" s="64">
        <f>_xlfn.XLOOKUP(I2842,'Volume Holds'!$U$8:$U$223,'Volume Holds'!$Q$8:$Q$223)</f>
        <v>0</v>
      </c>
      <c r="D2842" s="64" t="s">
        <v>882</v>
      </c>
      <c r="E2842" s="64">
        <f t="shared" si="57"/>
        <v>0</v>
      </c>
      <c r="F2842" s="159">
        <v>10083</v>
      </c>
      <c r="L2842"/>
    </row>
    <row r="2843" spans="1:12">
      <c r="A2843" s="64" t="s">
        <v>1318</v>
      </c>
      <c r="B2843" s="64">
        <f>_xlfn.XLOOKUP(D2843,'Volume Holds'!$U$8:$U$223,'Volume Holds'!$Q$8:$Q$223)</f>
        <v>0</v>
      </c>
      <c r="C2843" s="64">
        <f>_xlfn.XLOOKUP(I2843,'Volume Holds'!$U$8:$U$223,'Volume Holds'!$Q$8:$Q$223)</f>
        <v>0</v>
      </c>
      <c r="D2843" s="64" t="s">
        <v>884</v>
      </c>
      <c r="E2843" s="64">
        <f t="shared" si="57"/>
        <v>0</v>
      </c>
      <c r="F2843" s="159">
        <v>10083</v>
      </c>
      <c r="L2843"/>
    </row>
    <row r="2844" spans="1:12">
      <c r="A2844" s="64" t="s">
        <v>1318</v>
      </c>
      <c r="B2844" s="64">
        <f>_xlfn.XLOOKUP(D2844,'Volume Holds'!$U$8:$U$223,'Volume Holds'!$Q$8:$Q$223)</f>
        <v>0</v>
      </c>
      <c r="C2844" s="64">
        <f>_xlfn.XLOOKUP(I2844,'Volume Holds'!$U$8:$U$223,'Volume Holds'!$Q$8:$Q$223)</f>
        <v>0</v>
      </c>
      <c r="D2844" s="64" t="s">
        <v>886</v>
      </c>
      <c r="E2844" s="64">
        <f t="shared" si="57"/>
        <v>0</v>
      </c>
      <c r="F2844" s="159">
        <v>10083</v>
      </c>
      <c r="L2844"/>
    </row>
    <row r="2845" spans="1:12">
      <c r="A2845" s="64" t="s">
        <v>1318</v>
      </c>
      <c r="B2845" s="64">
        <f>_xlfn.XLOOKUP(D2845,'Volume Holds'!$U$8:$U$223,'Volume Holds'!$Q$8:$Q$223)</f>
        <v>0</v>
      </c>
      <c r="C2845" s="64">
        <f>_xlfn.XLOOKUP(I2845,'Volume Holds'!$U$8:$U$223,'Volume Holds'!$Q$8:$Q$223)</f>
        <v>0</v>
      </c>
      <c r="D2845" s="64" t="s">
        <v>890</v>
      </c>
      <c r="E2845" s="64">
        <f t="shared" si="57"/>
        <v>0</v>
      </c>
      <c r="F2845" s="159">
        <v>10137</v>
      </c>
      <c r="L2845"/>
    </row>
    <row r="2846" spans="1:12">
      <c r="A2846" s="64" t="s">
        <v>1318</v>
      </c>
      <c r="B2846" s="64">
        <f>_xlfn.XLOOKUP(D2846,'Volume Holds'!$U$8:$U$223,'Volume Holds'!$Q$8:$Q$223)</f>
        <v>0</v>
      </c>
      <c r="C2846" s="64">
        <f>_xlfn.XLOOKUP(I2846,'Volume Holds'!$U$8:$U$223,'Volume Holds'!$Q$8:$Q$223)</f>
        <v>0</v>
      </c>
      <c r="D2846" s="64" t="s">
        <v>892</v>
      </c>
      <c r="E2846" s="64">
        <f t="shared" si="57"/>
        <v>0</v>
      </c>
      <c r="F2846" s="159">
        <v>10137</v>
      </c>
      <c r="L2846"/>
    </row>
    <row r="2847" spans="1:12">
      <c r="A2847" s="64" t="s">
        <v>1318</v>
      </c>
      <c r="B2847" s="64">
        <f>_xlfn.XLOOKUP(D2847,'Volume Holds'!$U$8:$U$223,'Volume Holds'!$Q$8:$Q$223)</f>
        <v>0</v>
      </c>
      <c r="C2847" s="64">
        <f>_xlfn.XLOOKUP(I2847,'Volume Holds'!$U$8:$U$223,'Volume Holds'!$Q$8:$Q$223)</f>
        <v>0</v>
      </c>
      <c r="D2847" s="64" t="s">
        <v>894</v>
      </c>
      <c r="E2847" s="64">
        <f t="shared" si="57"/>
        <v>0</v>
      </c>
      <c r="F2847" s="159">
        <v>10137</v>
      </c>
      <c r="L2847"/>
    </row>
    <row r="2848" spans="1:12">
      <c r="A2848" s="64" t="s">
        <v>1318</v>
      </c>
      <c r="B2848" s="64">
        <f>_xlfn.XLOOKUP(D2848,'Volume Holds'!$U$8:$U$223,'Volume Holds'!$Q$8:$Q$223)</f>
        <v>0</v>
      </c>
      <c r="C2848" s="64">
        <f>_xlfn.XLOOKUP(I2848,'Volume Holds'!$U$8:$U$223,'Volume Holds'!$Q$8:$Q$223)</f>
        <v>0</v>
      </c>
      <c r="D2848" s="64" t="s">
        <v>896</v>
      </c>
      <c r="E2848" s="64">
        <f t="shared" si="57"/>
        <v>0</v>
      </c>
      <c r="F2848" s="159">
        <v>10137</v>
      </c>
      <c r="L2848"/>
    </row>
    <row r="2849" spans="1:12">
      <c r="A2849" s="64" t="s">
        <v>1318</v>
      </c>
      <c r="B2849" s="64">
        <f>_xlfn.XLOOKUP(D2849,'Volume Holds'!$U$8:$U$223,'Volume Holds'!$Q$8:$Q$223)</f>
        <v>0</v>
      </c>
      <c r="C2849" s="64">
        <f>_xlfn.XLOOKUP(I2849,'Volume Holds'!$U$8:$U$223,'Volume Holds'!$Q$8:$Q$223)</f>
        <v>0</v>
      </c>
      <c r="D2849" s="64" t="s">
        <v>898</v>
      </c>
      <c r="E2849" s="64">
        <f t="shared" si="57"/>
        <v>0</v>
      </c>
      <c r="F2849" s="159">
        <v>10137</v>
      </c>
      <c r="L2849"/>
    </row>
    <row r="2850" spans="1:12">
      <c r="A2850" s="161" t="s">
        <v>1318</v>
      </c>
      <c r="B2850" s="161">
        <f>_xlfn.XLOOKUP(D2850,'Volume Holds'!$U$8:$U$223,'Volume Holds'!$R$8:$R$223)</f>
        <v>0</v>
      </c>
      <c r="C2850" s="161">
        <f>_xlfn.XLOOKUP(I2850,'Volume Holds'!$U$8:$U$223,'Volume Holds'!$R$8:$R$223)</f>
        <v>0</v>
      </c>
      <c r="D2850" s="161" t="s">
        <v>585</v>
      </c>
      <c r="E2850" s="161">
        <f t="shared" si="57"/>
        <v>0</v>
      </c>
      <c r="F2850" s="162">
        <v>10082</v>
      </c>
      <c r="G2850" s="163"/>
      <c r="I2850" s="161" t="s">
        <v>557</v>
      </c>
      <c r="J2850" s="161" t="s">
        <v>1316</v>
      </c>
      <c r="L2850"/>
    </row>
    <row r="2851" spans="1:12">
      <c r="A2851" s="64" t="s">
        <v>1318</v>
      </c>
      <c r="B2851" s="64">
        <f>_xlfn.XLOOKUP(D2851,'Volume Holds'!$U$8:$U$223,'Volume Holds'!$R$8:$R$223)</f>
        <v>0</v>
      </c>
      <c r="C2851" s="64">
        <f>_xlfn.XLOOKUP(I2851,'Volume Holds'!$U$8:$U$223,'Volume Holds'!$R$8:$R$223)</f>
        <v>0</v>
      </c>
      <c r="D2851" s="64" t="s">
        <v>587</v>
      </c>
      <c r="E2851" s="64">
        <f t="shared" si="57"/>
        <v>0</v>
      </c>
      <c r="F2851" s="159">
        <v>10082</v>
      </c>
      <c r="I2851" s="64" t="s">
        <v>557</v>
      </c>
      <c r="L2851"/>
    </row>
    <row r="2852" spans="1:12">
      <c r="A2852" s="64" t="s">
        <v>1318</v>
      </c>
      <c r="B2852" s="64">
        <f>_xlfn.XLOOKUP(D2852,'Volume Holds'!$U$8:$U$223,'Volume Holds'!$R$8:$R$223)</f>
        <v>0</v>
      </c>
      <c r="C2852" s="64">
        <f>_xlfn.XLOOKUP(I2852,'Volume Holds'!$U$8:$U$223,'Volume Holds'!$R$8:$R$223)</f>
        <v>0</v>
      </c>
      <c r="D2852" s="64" t="s">
        <v>589</v>
      </c>
      <c r="E2852" s="64">
        <f t="shared" si="57"/>
        <v>0</v>
      </c>
      <c r="F2852" s="159">
        <v>10082</v>
      </c>
      <c r="I2852" s="64" t="s">
        <v>559</v>
      </c>
      <c r="L2852"/>
    </row>
    <row r="2853" spans="1:12">
      <c r="A2853" s="64" t="s">
        <v>1318</v>
      </c>
      <c r="B2853" s="64">
        <f>_xlfn.XLOOKUP(D2853,'Volume Holds'!$U$8:$U$223,'Volume Holds'!$R$8:$R$223)</f>
        <v>0</v>
      </c>
      <c r="C2853" s="64">
        <f>_xlfn.XLOOKUP(I2853,'Volume Holds'!$U$8:$U$223,'Volume Holds'!$R$8:$R$223)</f>
        <v>0</v>
      </c>
      <c r="D2853" s="64" t="s">
        <v>591</v>
      </c>
      <c r="E2853" s="64">
        <f t="shared" si="57"/>
        <v>0</v>
      </c>
      <c r="F2853" s="159">
        <v>10082</v>
      </c>
      <c r="I2853" s="64" t="s">
        <v>559</v>
      </c>
      <c r="L2853"/>
    </row>
    <row r="2854" spans="1:12">
      <c r="A2854" s="64" t="s">
        <v>1318</v>
      </c>
      <c r="B2854" s="64">
        <f>_xlfn.XLOOKUP(D2854,'Volume Holds'!$U$8:$U$223,'Volume Holds'!$R$8:$R$223)</f>
        <v>0</v>
      </c>
      <c r="C2854" s="64">
        <f>_xlfn.XLOOKUP(I2854,'Volume Holds'!$U$8:$U$223,'Volume Holds'!$R$8:$R$223)</f>
        <v>0</v>
      </c>
      <c r="D2854" s="64" t="s">
        <v>593</v>
      </c>
      <c r="E2854" s="64">
        <f t="shared" si="57"/>
        <v>0</v>
      </c>
      <c r="F2854" s="159">
        <v>10082</v>
      </c>
      <c r="I2854" s="64" t="s">
        <v>559</v>
      </c>
      <c r="L2854"/>
    </row>
    <row r="2855" spans="1:12">
      <c r="A2855" s="64" t="s">
        <v>1318</v>
      </c>
      <c r="B2855" s="64">
        <f>_xlfn.XLOOKUP(D2855,'Volume Holds'!$U$8:$U$223,'Volume Holds'!$R$8:$R$223)</f>
        <v>0</v>
      </c>
      <c r="C2855" s="64">
        <f>_xlfn.XLOOKUP(I2855,'Volume Holds'!$U$8:$U$223,'Volume Holds'!$R$8:$R$223)</f>
        <v>0</v>
      </c>
      <c r="D2855" s="64" t="s">
        <v>595</v>
      </c>
      <c r="E2855" s="64">
        <f t="shared" si="57"/>
        <v>0</v>
      </c>
      <c r="F2855" s="159">
        <v>10082</v>
      </c>
      <c r="I2855" s="64" t="s">
        <v>559</v>
      </c>
      <c r="L2855"/>
    </row>
    <row r="2856" spans="1:12">
      <c r="A2856" s="64" t="s">
        <v>1318</v>
      </c>
      <c r="B2856" s="64">
        <f>_xlfn.XLOOKUP(D2856,'Volume Holds'!$U$8:$U$223,'Volume Holds'!$R$8:$R$223)</f>
        <v>0</v>
      </c>
      <c r="C2856" s="64">
        <f>_xlfn.XLOOKUP(I2856,'Volume Holds'!$U$8:$U$223,'Volume Holds'!$R$8:$R$223)</f>
        <v>0</v>
      </c>
      <c r="D2856" s="64" t="s">
        <v>597</v>
      </c>
      <c r="E2856" s="64">
        <f t="shared" si="57"/>
        <v>0</v>
      </c>
      <c r="F2856" s="159">
        <v>10082</v>
      </c>
      <c r="I2856" s="64" t="s">
        <v>561</v>
      </c>
      <c r="L2856"/>
    </row>
    <row r="2857" spans="1:12">
      <c r="A2857" s="64" t="s">
        <v>1318</v>
      </c>
      <c r="B2857" s="64">
        <f>_xlfn.XLOOKUP(D2857,'Volume Holds'!$U$8:$U$223,'Volume Holds'!$R$8:$R$223)</f>
        <v>0</v>
      </c>
      <c r="C2857" s="64">
        <f>_xlfn.XLOOKUP(I2857,'Volume Holds'!$U$8:$U$223,'Volume Holds'!$R$8:$R$223)</f>
        <v>0</v>
      </c>
      <c r="D2857" s="64" t="s">
        <v>599</v>
      </c>
      <c r="E2857" s="64">
        <f t="shared" si="57"/>
        <v>0</v>
      </c>
      <c r="F2857" s="159">
        <v>10082</v>
      </c>
      <c r="I2857" s="64" t="s">
        <v>561</v>
      </c>
      <c r="L2857"/>
    </row>
    <row r="2858" spans="1:12">
      <c r="A2858" s="64" t="s">
        <v>1318</v>
      </c>
      <c r="B2858" s="64">
        <f>_xlfn.XLOOKUP(D2858,'Volume Holds'!$U$8:$U$223,'Volume Holds'!$R$8:$R$223)</f>
        <v>0</v>
      </c>
      <c r="C2858" s="64">
        <f>_xlfn.XLOOKUP(I2858,'Volume Holds'!$U$8:$U$223,'Volume Holds'!$R$8:$R$223)</f>
        <v>0</v>
      </c>
      <c r="D2858" s="64" t="s">
        <v>601</v>
      </c>
      <c r="E2858" s="64">
        <f t="shared" si="57"/>
        <v>0</v>
      </c>
      <c r="F2858" s="159">
        <v>10082</v>
      </c>
      <c r="I2858" s="64" t="s">
        <v>561</v>
      </c>
      <c r="L2858"/>
    </row>
    <row r="2859" spans="1:12">
      <c r="A2859" s="64" t="s">
        <v>1318</v>
      </c>
      <c r="B2859" s="64">
        <f>_xlfn.XLOOKUP(D2859,'Volume Holds'!$U$8:$U$223,'Volume Holds'!$R$8:$R$223)</f>
        <v>0</v>
      </c>
      <c r="C2859" s="64">
        <f>_xlfn.XLOOKUP(I2859,'Volume Holds'!$U$8:$U$223,'Volume Holds'!$R$8:$R$223)</f>
        <v>0</v>
      </c>
      <c r="D2859" s="64" t="s">
        <v>603</v>
      </c>
      <c r="E2859" s="64">
        <f t="shared" si="57"/>
        <v>0</v>
      </c>
      <c r="F2859" s="159">
        <v>10082</v>
      </c>
      <c r="I2859" s="64" t="s">
        <v>561</v>
      </c>
      <c r="L2859"/>
    </row>
    <row r="2860" spans="1:12">
      <c r="A2860" s="64" t="s">
        <v>1318</v>
      </c>
      <c r="B2860" s="64">
        <f>_xlfn.XLOOKUP(D2860,'Volume Holds'!$U$8:$U$223,'Volume Holds'!$R$8:$R$223)</f>
        <v>0</v>
      </c>
      <c r="C2860" s="64">
        <f>_xlfn.XLOOKUP(I2860,'Volume Holds'!$U$8:$U$223,'Volume Holds'!$R$8:$R$223)</f>
        <v>0</v>
      </c>
      <c r="D2860" s="64" t="s">
        <v>605</v>
      </c>
      <c r="E2860" s="64">
        <f t="shared" si="57"/>
        <v>0</v>
      </c>
      <c r="F2860" s="159">
        <v>10082</v>
      </c>
      <c r="I2860" s="64" t="s">
        <v>561</v>
      </c>
      <c r="L2860"/>
    </row>
    <row r="2861" spans="1:12">
      <c r="A2861" s="64" t="s">
        <v>1318</v>
      </c>
      <c r="B2861" s="64">
        <f>_xlfn.XLOOKUP(D2861,'Volume Holds'!$U$8:$U$223,'Volume Holds'!$R$8:$R$223)</f>
        <v>0</v>
      </c>
      <c r="C2861" s="64">
        <f>_xlfn.XLOOKUP(I2861,'Volume Holds'!$U$8:$U$223,'Volume Holds'!$R$8:$R$223)</f>
        <v>0</v>
      </c>
      <c r="D2861" s="64" t="s">
        <v>607</v>
      </c>
      <c r="E2861" s="64">
        <f t="shared" si="57"/>
        <v>0</v>
      </c>
      <c r="F2861" s="159">
        <v>10082</v>
      </c>
      <c r="I2861" s="64" t="s">
        <v>561</v>
      </c>
      <c r="L2861"/>
    </row>
    <row r="2862" spans="1:12">
      <c r="A2862" s="64" t="s">
        <v>1318</v>
      </c>
      <c r="B2862" s="64">
        <f>_xlfn.XLOOKUP(D2862,'Volume Holds'!$U$8:$U$223,'Volume Holds'!$R$8:$R$223)</f>
        <v>0</v>
      </c>
      <c r="C2862" s="64">
        <f>_xlfn.XLOOKUP(I2862,'Volume Holds'!$U$8:$U$223,'Volume Holds'!$R$8:$R$223)</f>
        <v>0</v>
      </c>
      <c r="D2862" s="64" t="s">
        <v>609</v>
      </c>
      <c r="E2862" s="64">
        <f t="shared" si="57"/>
        <v>0</v>
      </c>
      <c r="F2862" s="159">
        <v>10082</v>
      </c>
      <c r="I2862" s="64" t="s">
        <v>561</v>
      </c>
      <c r="L2862"/>
    </row>
    <row r="2863" spans="1:12">
      <c r="A2863" s="64" t="s">
        <v>1318</v>
      </c>
      <c r="B2863" s="64">
        <f>_xlfn.XLOOKUP(D2863,'Volume Holds'!$U$8:$U$223,'Volume Holds'!$R$8:$R$223)</f>
        <v>0</v>
      </c>
      <c r="C2863" s="64">
        <f>_xlfn.XLOOKUP(I2863,'Volume Holds'!$U$8:$U$223,'Volume Holds'!$R$8:$R$223)</f>
        <v>0</v>
      </c>
      <c r="D2863" s="64" t="s">
        <v>611</v>
      </c>
      <c r="E2863" s="64">
        <f t="shared" si="57"/>
        <v>0</v>
      </c>
      <c r="F2863" s="159">
        <v>10082</v>
      </c>
      <c r="I2863" s="64" t="s">
        <v>561</v>
      </c>
      <c r="L2863"/>
    </row>
    <row r="2864" spans="1:12">
      <c r="A2864" s="64" t="s">
        <v>1318</v>
      </c>
      <c r="B2864" s="64">
        <f>_xlfn.XLOOKUP(D2864,'Volume Holds'!$U$8:$U$223,'Volume Holds'!$R$8:$R$223)</f>
        <v>0</v>
      </c>
      <c r="C2864" s="64">
        <f>_xlfn.XLOOKUP(I2864,'Volume Holds'!$U$8:$U$223,'Volume Holds'!$R$8:$R$223)</f>
        <v>0</v>
      </c>
      <c r="D2864" s="64" t="s">
        <v>613</v>
      </c>
      <c r="E2864" s="64">
        <f t="shared" si="57"/>
        <v>0</v>
      </c>
      <c r="F2864" s="159">
        <v>10082</v>
      </c>
      <c r="I2864" s="64" t="s">
        <v>563</v>
      </c>
      <c r="L2864"/>
    </row>
    <row r="2865" spans="1:12">
      <c r="A2865" s="64" t="s">
        <v>1318</v>
      </c>
      <c r="B2865" s="64">
        <f>_xlfn.XLOOKUP(D2865,'Volume Holds'!$U$8:$U$223,'Volume Holds'!$R$8:$R$223)</f>
        <v>0</v>
      </c>
      <c r="C2865" s="64">
        <f>_xlfn.XLOOKUP(I2865,'Volume Holds'!$U$8:$U$223,'Volume Holds'!$R$8:$R$223)</f>
        <v>0</v>
      </c>
      <c r="D2865" s="64" t="s">
        <v>615</v>
      </c>
      <c r="E2865" s="64">
        <f t="shared" si="57"/>
        <v>0</v>
      </c>
      <c r="F2865" s="159">
        <v>10082</v>
      </c>
      <c r="I2865" s="64" t="s">
        <v>563</v>
      </c>
      <c r="L2865"/>
    </row>
    <row r="2866" spans="1:12">
      <c r="A2866" s="64" t="s">
        <v>1318</v>
      </c>
      <c r="B2866" s="64">
        <f>_xlfn.XLOOKUP(D2866,'Volume Holds'!$U$8:$U$223,'Volume Holds'!$R$8:$R$223)</f>
        <v>0</v>
      </c>
      <c r="C2866" s="64">
        <f>_xlfn.XLOOKUP(I2866,'Volume Holds'!$U$8:$U$223,'Volume Holds'!$R$8:$R$223)</f>
        <v>0</v>
      </c>
      <c r="D2866" s="64" t="s">
        <v>617</v>
      </c>
      <c r="E2866" s="64">
        <f t="shared" si="57"/>
        <v>0</v>
      </c>
      <c r="F2866" s="159">
        <v>10082</v>
      </c>
      <c r="I2866" s="64" t="s">
        <v>563</v>
      </c>
      <c r="L2866"/>
    </row>
    <row r="2867" spans="1:12">
      <c r="A2867" s="64" t="s">
        <v>1318</v>
      </c>
      <c r="B2867" s="64">
        <f>_xlfn.XLOOKUP(D2867,'Volume Holds'!$U$8:$U$223,'Volume Holds'!$R$8:$R$223)</f>
        <v>0</v>
      </c>
      <c r="C2867" s="64">
        <f>_xlfn.XLOOKUP(I2867,'Volume Holds'!$U$8:$U$223,'Volume Holds'!$R$8:$R$223)</f>
        <v>0</v>
      </c>
      <c r="D2867" s="64" t="s">
        <v>619</v>
      </c>
      <c r="E2867" s="64">
        <f t="shared" si="57"/>
        <v>0</v>
      </c>
      <c r="F2867" s="159">
        <v>10082</v>
      </c>
      <c r="I2867" s="64" t="s">
        <v>563</v>
      </c>
      <c r="L2867"/>
    </row>
    <row r="2868" spans="1:12">
      <c r="A2868" s="64" t="s">
        <v>1318</v>
      </c>
      <c r="B2868" s="64">
        <f>_xlfn.XLOOKUP(D2868,'Volume Holds'!$U$8:$U$223,'Volume Holds'!$R$8:$R$223)</f>
        <v>0</v>
      </c>
      <c r="C2868" s="64">
        <f>_xlfn.XLOOKUP(I2868,'Volume Holds'!$U$8:$U$223,'Volume Holds'!$R$8:$R$223)</f>
        <v>0</v>
      </c>
      <c r="D2868" s="64" t="s">
        <v>621</v>
      </c>
      <c r="E2868" s="64">
        <f t="shared" si="57"/>
        <v>0</v>
      </c>
      <c r="F2868" s="159">
        <v>10082</v>
      </c>
      <c r="I2868" s="64" t="s">
        <v>563</v>
      </c>
      <c r="L2868"/>
    </row>
    <row r="2869" spans="1:12">
      <c r="A2869" s="64" t="s">
        <v>1318</v>
      </c>
      <c r="B2869" s="64">
        <f>_xlfn.XLOOKUP(D2869,'Volume Holds'!$U$8:$U$223,'Volume Holds'!$R$8:$R$223)</f>
        <v>0</v>
      </c>
      <c r="C2869" s="64">
        <f>_xlfn.XLOOKUP(I2869,'Volume Holds'!$U$8:$U$223,'Volume Holds'!$R$8:$R$223)</f>
        <v>0</v>
      </c>
      <c r="D2869" s="64" t="s">
        <v>623</v>
      </c>
      <c r="E2869" s="64">
        <f t="shared" si="57"/>
        <v>0</v>
      </c>
      <c r="F2869" s="159">
        <v>10082</v>
      </c>
      <c r="I2869" s="64" t="s">
        <v>563</v>
      </c>
      <c r="L2869"/>
    </row>
    <row r="2870" spans="1:12">
      <c r="A2870" s="64" t="s">
        <v>1318</v>
      </c>
      <c r="B2870" s="64">
        <f>_xlfn.XLOOKUP(D2870,'Volume Holds'!$U$8:$U$223,'Volume Holds'!$R$8:$R$223)</f>
        <v>0</v>
      </c>
      <c r="C2870" s="64">
        <f>_xlfn.XLOOKUP(I2870,'Volume Holds'!$U$8:$U$223,'Volume Holds'!$R$8:$R$223)</f>
        <v>0</v>
      </c>
      <c r="D2870" s="64" t="s">
        <v>625</v>
      </c>
      <c r="E2870" s="64">
        <f t="shared" si="57"/>
        <v>0</v>
      </c>
      <c r="F2870" s="159">
        <v>10082</v>
      </c>
      <c r="I2870" s="64" t="s">
        <v>563</v>
      </c>
      <c r="L2870"/>
    </row>
    <row r="2871" spans="1:12">
      <c r="A2871" s="64" t="s">
        <v>1318</v>
      </c>
      <c r="B2871" s="64">
        <f>_xlfn.XLOOKUP(D2871,'Volume Holds'!$U$8:$U$223,'Volume Holds'!$R$8:$R$223)</f>
        <v>0</v>
      </c>
      <c r="C2871" s="64">
        <f>_xlfn.XLOOKUP(I2871,'Volume Holds'!$U$8:$U$223,'Volume Holds'!$R$8:$R$223)</f>
        <v>0</v>
      </c>
      <c r="D2871" s="64" t="s">
        <v>627</v>
      </c>
      <c r="E2871" s="64">
        <f t="shared" si="57"/>
        <v>0</v>
      </c>
      <c r="F2871" s="159">
        <v>10082</v>
      </c>
      <c r="I2871" s="64" t="s">
        <v>563</v>
      </c>
      <c r="L2871"/>
    </row>
    <row r="2872" spans="1:12">
      <c r="A2872" s="64" t="s">
        <v>1318</v>
      </c>
      <c r="B2872" s="64">
        <f>_xlfn.XLOOKUP(D2872,'Volume Holds'!$U$8:$U$223,'Volume Holds'!$R$8:$R$223)</f>
        <v>0</v>
      </c>
      <c r="C2872" s="64">
        <f>_xlfn.XLOOKUP(I2872,'Volume Holds'!$U$8:$U$223,'Volume Holds'!$R$8:$R$223)</f>
        <v>0</v>
      </c>
      <c r="D2872" s="64" t="s">
        <v>629</v>
      </c>
      <c r="E2872" s="64">
        <f t="shared" si="57"/>
        <v>0</v>
      </c>
      <c r="F2872" s="159">
        <v>10082</v>
      </c>
      <c r="L2872"/>
    </row>
    <row r="2873" spans="1:12">
      <c r="A2873" s="64" t="s">
        <v>1318</v>
      </c>
      <c r="B2873" s="64">
        <f>_xlfn.XLOOKUP(D2873,'Volume Holds'!$U$8:$U$223,'Volume Holds'!$R$8:$R$223)</f>
        <v>0</v>
      </c>
      <c r="C2873" s="64">
        <f>_xlfn.XLOOKUP(I2873,'Volume Holds'!$U$8:$U$223,'Volume Holds'!$R$8:$R$223)</f>
        <v>0</v>
      </c>
      <c r="D2873" s="64" t="s">
        <v>631</v>
      </c>
      <c r="E2873" s="64">
        <f t="shared" si="57"/>
        <v>0</v>
      </c>
      <c r="F2873" s="159">
        <v>10082</v>
      </c>
      <c r="I2873" s="64" t="s">
        <v>565</v>
      </c>
      <c r="L2873"/>
    </row>
    <row r="2874" spans="1:12">
      <c r="A2874" s="64" t="s">
        <v>1318</v>
      </c>
      <c r="B2874" s="64">
        <f>_xlfn.XLOOKUP(D2874,'Volume Holds'!$U$8:$U$223,'Volume Holds'!$R$8:$R$223)</f>
        <v>0</v>
      </c>
      <c r="C2874" s="64">
        <f>_xlfn.XLOOKUP(I2874,'Volume Holds'!$U$8:$U$223,'Volume Holds'!$R$8:$R$223)</f>
        <v>0</v>
      </c>
      <c r="D2874" s="64" t="s">
        <v>633</v>
      </c>
      <c r="E2874" s="64">
        <f t="shared" si="57"/>
        <v>0</v>
      </c>
      <c r="F2874" s="159">
        <v>10082</v>
      </c>
      <c r="I2874" s="64" t="s">
        <v>565</v>
      </c>
      <c r="L2874"/>
    </row>
    <row r="2875" spans="1:12">
      <c r="A2875" s="64" t="s">
        <v>1318</v>
      </c>
      <c r="B2875" s="64">
        <f>_xlfn.XLOOKUP(D2875,'Volume Holds'!$U$8:$U$223,'Volume Holds'!$R$8:$R$223)</f>
        <v>0</v>
      </c>
      <c r="C2875" s="64">
        <f>_xlfn.XLOOKUP(I2875,'Volume Holds'!$U$8:$U$223,'Volume Holds'!$R$8:$R$223)</f>
        <v>0</v>
      </c>
      <c r="D2875" s="64" t="s">
        <v>635</v>
      </c>
      <c r="E2875" s="64">
        <f t="shared" si="57"/>
        <v>0</v>
      </c>
      <c r="F2875" s="159">
        <v>10082</v>
      </c>
      <c r="I2875" s="64" t="s">
        <v>565</v>
      </c>
      <c r="L2875"/>
    </row>
    <row r="2876" spans="1:12">
      <c r="A2876" s="64" t="s">
        <v>1318</v>
      </c>
      <c r="B2876" s="64">
        <f>_xlfn.XLOOKUP(D2876,'Volume Holds'!$U$8:$U$223,'Volume Holds'!$R$8:$R$223)</f>
        <v>0</v>
      </c>
      <c r="C2876" s="64">
        <f>_xlfn.XLOOKUP(I2876,'Volume Holds'!$U$8:$U$223,'Volume Holds'!$R$8:$R$223)</f>
        <v>0</v>
      </c>
      <c r="D2876" s="64" t="s">
        <v>637</v>
      </c>
      <c r="E2876" s="64">
        <f t="shared" si="57"/>
        <v>0</v>
      </c>
      <c r="F2876" s="159">
        <v>10082</v>
      </c>
      <c r="I2876" s="64" t="s">
        <v>565</v>
      </c>
      <c r="L2876"/>
    </row>
    <row r="2877" spans="1:12">
      <c r="A2877" s="64" t="s">
        <v>1318</v>
      </c>
      <c r="B2877" s="64">
        <f>_xlfn.XLOOKUP(D2877,'Volume Holds'!$U$8:$U$223,'Volume Holds'!$R$8:$R$223)</f>
        <v>0</v>
      </c>
      <c r="C2877" s="64">
        <f>_xlfn.XLOOKUP(I2877,'Volume Holds'!$U$8:$U$223,'Volume Holds'!$R$8:$R$223)</f>
        <v>0</v>
      </c>
      <c r="D2877" s="64" t="s">
        <v>639</v>
      </c>
      <c r="E2877" s="64">
        <f t="shared" si="57"/>
        <v>0</v>
      </c>
      <c r="F2877" s="159">
        <v>10082</v>
      </c>
      <c r="I2877" s="64" t="s">
        <v>565</v>
      </c>
      <c r="L2877"/>
    </row>
    <row r="2878" spans="1:12">
      <c r="A2878" s="64" t="s">
        <v>1318</v>
      </c>
      <c r="B2878" s="64">
        <f>_xlfn.XLOOKUP(D2878,'Volume Holds'!$U$8:$U$223,'Volume Holds'!$R$8:$R$223)</f>
        <v>0</v>
      </c>
      <c r="C2878" s="64">
        <f>_xlfn.XLOOKUP(I2878,'Volume Holds'!$U$8:$U$223,'Volume Holds'!$R$8:$R$223)</f>
        <v>0</v>
      </c>
      <c r="D2878" s="64" t="s">
        <v>641</v>
      </c>
      <c r="E2878" s="64">
        <f t="shared" si="57"/>
        <v>0</v>
      </c>
      <c r="F2878" s="159">
        <v>10082</v>
      </c>
      <c r="I2878" s="64" t="s">
        <v>565</v>
      </c>
      <c r="L2878"/>
    </row>
    <row r="2879" spans="1:12">
      <c r="A2879" s="64" t="s">
        <v>1318</v>
      </c>
      <c r="B2879" s="64">
        <f>_xlfn.XLOOKUP(D2879,'Volume Holds'!$U$8:$U$223,'Volume Holds'!$R$8:$R$223)</f>
        <v>0</v>
      </c>
      <c r="C2879" s="64">
        <f>_xlfn.XLOOKUP(I2879,'Volume Holds'!$U$8:$U$223,'Volume Holds'!$R$8:$R$223)</f>
        <v>0</v>
      </c>
      <c r="D2879" s="64" t="s">
        <v>643</v>
      </c>
      <c r="E2879" s="64">
        <f t="shared" si="57"/>
        <v>0</v>
      </c>
      <c r="F2879" s="159">
        <v>10082</v>
      </c>
      <c r="I2879" s="64" t="s">
        <v>567</v>
      </c>
      <c r="L2879"/>
    </row>
    <row r="2880" spans="1:12">
      <c r="A2880" s="64" t="s">
        <v>1318</v>
      </c>
      <c r="B2880" s="64">
        <f>_xlfn.XLOOKUP(D2880,'Volume Holds'!$U$8:$U$223,'Volume Holds'!$R$8:$R$223)</f>
        <v>0</v>
      </c>
      <c r="C2880" s="64">
        <f>_xlfn.XLOOKUP(I2880,'Volume Holds'!$U$8:$U$223,'Volume Holds'!$R$8:$R$223)</f>
        <v>0</v>
      </c>
      <c r="D2880" s="64" t="s">
        <v>645</v>
      </c>
      <c r="E2880" s="64">
        <f t="shared" si="57"/>
        <v>0</v>
      </c>
      <c r="F2880" s="159">
        <v>10082</v>
      </c>
      <c r="I2880" s="64" t="s">
        <v>567</v>
      </c>
      <c r="L2880"/>
    </row>
    <row r="2881" spans="1:12">
      <c r="A2881" s="64" t="s">
        <v>1318</v>
      </c>
      <c r="B2881" s="64">
        <f>_xlfn.XLOOKUP(D2881,'Volume Holds'!$U$8:$U$223,'Volume Holds'!$R$8:$R$223)</f>
        <v>0</v>
      </c>
      <c r="C2881" s="64">
        <f>_xlfn.XLOOKUP(I2881,'Volume Holds'!$U$8:$U$223,'Volume Holds'!$R$8:$R$223)</f>
        <v>0</v>
      </c>
      <c r="D2881" s="64" t="s">
        <v>647</v>
      </c>
      <c r="E2881" s="64">
        <f t="shared" si="57"/>
        <v>0</v>
      </c>
      <c r="F2881" s="159">
        <v>10082</v>
      </c>
      <c r="I2881" s="64" t="s">
        <v>567</v>
      </c>
      <c r="L2881"/>
    </row>
    <row r="2882" spans="1:12">
      <c r="A2882" s="64" t="s">
        <v>1318</v>
      </c>
      <c r="B2882" s="64">
        <f>_xlfn.XLOOKUP(D2882,'Volume Holds'!$U$8:$U$223,'Volume Holds'!$R$8:$R$223)</f>
        <v>0</v>
      </c>
      <c r="C2882" s="64">
        <f>_xlfn.XLOOKUP(I2882,'Volume Holds'!$U$8:$U$223,'Volume Holds'!$R$8:$R$223)</f>
        <v>0</v>
      </c>
      <c r="D2882" s="64" t="s">
        <v>649</v>
      </c>
      <c r="E2882" s="64">
        <f t="shared" si="57"/>
        <v>0</v>
      </c>
      <c r="F2882" s="159">
        <v>10082</v>
      </c>
      <c r="I2882" s="64" t="s">
        <v>567</v>
      </c>
      <c r="L2882"/>
    </row>
    <row r="2883" spans="1:12">
      <c r="A2883" s="64" t="s">
        <v>1318</v>
      </c>
      <c r="B2883" s="64">
        <f>_xlfn.XLOOKUP(D2883,'Volume Holds'!$U$8:$U$223,'Volume Holds'!$R$8:$R$223)</f>
        <v>0</v>
      </c>
      <c r="C2883" s="64">
        <f>_xlfn.XLOOKUP(I2883,'Volume Holds'!$U$8:$U$223,'Volume Holds'!$R$8:$R$223)</f>
        <v>0</v>
      </c>
      <c r="D2883" s="64" t="s">
        <v>651</v>
      </c>
      <c r="E2883" s="64">
        <f t="shared" si="57"/>
        <v>0</v>
      </c>
      <c r="F2883" s="159">
        <v>10082</v>
      </c>
      <c r="I2883" s="64" t="s">
        <v>567</v>
      </c>
      <c r="L2883"/>
    </row>
    <row r="2884" spans="1:12">
      <c r="A2884" s="64" t="s">
        <v>1318</v>
      </c>
      <c r="B2884" s="64">
        <f>_xlfn.XLOOKUP(D2884,'Volume Holds'!$U$8:$U$223,'Volume Holds'!$R$8:$R$223)</f>
        <v>0</v>
      </c>
      <c r="C2884" s="64">
        <f>_xlfn.XLOOKUP(I2884,'Volume Holds'!$U$8:$U$223,'Volume Holds'!$R$8:$R$223)</f>
        <v>0</v>
      </c>
      <c r="D2884" s="64" t="s">
        <v>653</v>
      </c>
      <c r="E2884" s="64">
        <f t="shared" si="57"/>
        <v>0</v>
      </c>
      <c r="F2884" s="159">
        <v>10082</v>
      </c>
      <c r="I2884" s="64" t="s">
        <v>567</v>
      </c>
      <c r="L2884"/>
    </row>
    <row r="2885" spans="1:12">
      <c r="A2885" s="64" t="s">
        <v>1318</v>
      </c>
      <c r="B2885" s="64">
        <f>_xlfn.XLOOKUP(D2885,'Volume Holds'!$U$8:$U$223,'Volume Holds'!$R$8:$R$223)</f>
        <v>0</v>
      </c>
      <c r="C2885" s="64">
        <f>_xlfn.XLOOKUP(I2885,'Volume Holds'!$U$8:$U$223,'Volume Holds'!$R$8:$R$223)</f>
        <v>0</v>
      </c>
      <c r="D2885" s="64" t="s">
        <v>655</v>
      </c>
      <c r="E2885" s="64">
        <f t="shared" si="57"/>
        <v>0</v>
      </c>
      <c r="F2885" s="159">
        <v>10082</v>
      </c>
      <c r="I2885" s="64" t="s">
        <v>569</v>
      </c>
      <c r="L2885"/>
    </row>
    <row r="2886" spans="1:12">
      <c r="A2886" s="64" t="s">
        <v>1318</v>
      </c>
      <c r="B2886" s="64">
        <f>_xlfn.XLOOKUP(D2886,'Volume Holds'!$U$8:$U$223,'Volume Holds'!$R$8:$R$223)</f>
        <v>0</v>
      </c>
      <c r="C2886" s="64">
        <f>_xlfn.XLOOKUP(I2886,'Volume Holds'!$U$8:$U$223,'Volume Holds'!$R$8:$R$223)</f>
        <v>0</v>
      </c>
      <c r="D2886" s="64" t="s">
        <v>657</v>
      </c>
      <c r="E2886" s="64">
        <f t="shared" si="57"/>
        <v>0</v>
      </c>
      <c r="F2886" s="159">
        <v>10082</v>
      </c>
      <c r="I2886" s="64" t="s">
        <v>569</v>
      </c>
      <c r="L2886"/>
    </row>
    <row r="2887" spans="1:12">
      <c r="A2887" s="64" t="s">
        <v>1318</v>
      </c>
      <c r="B2887" s="64">
        <f>_xlfn.XLOOKUP(D2887,'Volume Holds'!$U$8:$U$223,'Volume Holds'!$R$8:$R$223)</f>
        <v>0</v>
      </c>
      <c r="C2887" s="64">
        <f>_xlfn.XLOOKUP(I2887,'Volume Holds'!$U$8:$U$223,'Volume Holds'!$R$8:$R$223)</f>
        <v>0</v>
      </c>
      <c r="D2887" s="64" t="s">
        <v>659</v>
      </c>
      <c r="E2887" s="64">
        <f t="shared" si="57"/>
        <v>0</v>
      </c>
      <c r="F2887" s="159">
        <v>10082</v>
      </c>
      <c r="I2887" s="64" t="s">
        <v>569</v>
      </c>
      <c r="L2887"/>
    </row>
    <row r="2888" spans="1:12">
      <c r="A2888" s="64" t="s">
        <v>1318</v>
      </c>
      <c r="B2888" s="64">
        <f>_xlfn.XLOOKUP(D2888,'Volume Holds'!$U$8:$U$223,'Volume Holds'!$R$8:$R$223)</f>
        <v>0</v>
      </c>
      <c r="C2888" s="64">
        <f>_xlfn.XLOOKUP(I2888,'Volume Holds'!$U$8:$U$223,'Volume Holds'!$R$8:$R$223)</f>
        <v>0</v>
      </c>
      <c r="D2888" s="64" t="s">
        <v>661</v>
      </c>
      <c r="E2888" s="64">
        <f t="shared" si="57"/>
        <v>0</v>
      </c>
      <c r="F2888" s="159">
        <v>10082</v>
      </c>
      <c r="I2888" s="64" t="s">
        <v>569</v>
      </c>
      <c r="L2888"/>
    </row>
    <row r="2889" spans="1:12">
      <c r="A2889" s="64" t="s">
        <v>1318</v>
      </c>
      <c r="B2889" s="64">
        <f>_xlfn.XLOOKUP(D2889,'Volume Holds'!$U$8:$U$223,'Volume Holds'!$R$8:$R$223)</f>
        <v>0</v>
      </c>
      <c r="C2889" s="64">
        <f>_xlfn.XLOOKUP(I2889,'Volume Holds'!$U$8:$U$223,'Volume Holds'!$R$8:$R$223)</f>
        <v>0</v>
      </c>
      <c r="D2889" s="64" t="s">
        <v>663</v>
      </c>
      <c r="E2889" s="64">
        <f t="shared" si="57"/>
        <v>0</v>
      </c>
      <c r="F2889" s="159">
        <v>10082</v>
      </c>
      <c r="I2889" s="64" t="s">
        <v>569</v>
      </c>
      <c r="L2889"/>
    </row>
    <row r="2890" spans="1:12">
      <c r="A2890" s="64" t="s">
        <v>1318</v>
      </c>
      <c r="B2890" s="64">
        <f>_xlfn.XLOOKUP(D2890,'Volume Holds'!$U$8:$U$223,'Volume Holds'!$R$8:$R$223)</f>
        <v>0</v>
      </c>
      <c r="C2890" s="64">
        <f>_xlfn.XLOOKUP(I2890,'Volume Holds'!$U$8:$U$223,'Volume Holds'!$R$8:$R$223)</f>
        <v>0</v>
      </c>
      <c r="D2890" s="64" t="s">
        <v>665</v>
      </c>
      <c r="E2890" s="64">
        <f t="shared" si="57"/>
        <v>0</v>
      </c>
      <c r="F2890" s="159">
        <v>10082</v>
      </c>
      <c r="I2890" s="64" t="s">
        <v>569</v>
      </c>
      <c r="L2890"/>
    </row>
    <row r="2891" spans="1:12">
      <c r="A2891" s="64" t="s">
        <v>1318</v>
      </c>
      <c r="B2891" s="64">
        <f>_xlfn.XLOOKUP(D2891,'Volume Holds'!$U$8:$U$223,'Volume Holds'!$R$8:$R$223)</f>
        <v>0</v>
      </c>
      <c r="C2891" s="64">
        <f>_xlfn.XLOOKUP(I2891,'Volume Holds'!$U$8:$U$223,'Volume Holds'!$R$8:$R$223)</f>
        <v>0</v>
      </c>
      <c r="D2891" s="64" t="s">
        <v>667</v>
      </c>
      <c r="E2891" s="64">
        <f t="shared" si="57"/>
        <v>0</v>
      </c>
      <c r="F2891" s="159">
        <v>10082</v>
      </c>
      <c r="I2891" s="64" t="s">
        <v>571</v>
      </c>
      <c r="L2891"/>
    </row>
    <row r="2892" spans="1:12">
      <c r="A2892" s="64" t="s">
        <v>1318</v>
      </c>
      <c r="B2892" s="64">
        <f>_xlfn.XLOOKUP(D2892,'Volume Holds'!$U$8:$U$223,'Volume Holds'!$R$8:$R$223)</f>
        <v>0</v>
      </c>
      <c r="C2892" s="64">
        <f>_xlfn.XLOOKUP(I2892,'Volume Holds'!$U$8:$U$223,'Volume Holds'!$R$8:$R$223)</f>
        <v>0</v>
      </c>
      <c r="D2892" s="64" t="s">
        <v>669</v>
      </c>
      <c r="E2892" s="64">
        <f t="shared" ref="E2892:E2951" si="58">SUM(B2892:C2892)</f>
        <v>0</v>
      </c>
      <c r="F2892" s="159">
        <v>10082</v>
      </c>
      <c r="I2892" s="64" t="s">
        <v>571</v>
      </c>
      <c r="L2892"/>
    </row>
    <row r="2893" spans="1:12">
      <c r="A2893" s="64" t="s">
        <v>1318</v>
      </c>
      <c r="B2893" s="64">
        <f>_xlfn.XLOOKUP(D2893,'Volume Holds'!$U$8:$U$223,'Volume Holds'!$R$8:$R$223)</f>
        <v>0</v>
      </c>
      <c r="C2893" s="64">
        <f>_xlfn.XLOOKUP(I2893,'Volume Holds'!$U$8:$U$223,'Volume Holds'!$R$8:$R$223)</f>
        <v>0</v>
      </c>
      <c r="D2893" s="64" t="s">
        <v>671</v>
      </c>
      <c r="E2893" s="64">
        <f t="shared" si="58"/>
        <v>0</v>
      </c>
      <c r="F2893" s="159">
        <v>10082</v>
      </c>
      <c r="I2893" s="64" t="s">
        <v>571</v>
      </c>
      <c r="L2893"/>
    </row>
    <row r="2894" spans="1:12">
      <c r="A2894" s="64" t="s">
        <v>1318</v>
      </c>
      <c r="B2894" s="64">
        <f>_xlfn.XLOOKUP(D2894,'Volume Holds'!$U$8:$U$223,'Volume Holds'!$R$8:$R$223)</f>
        <v>0</v>
      </c>
      <c r="C2894" s="64">
        <f>_xlfn.XLOOKUP(I2894,'Volume Holds'!$U$8:$U$223,'Volume Holds'!$R$8:$R$223)</f>
        <v>0</v>
      </c>
      <c r="D2894" s="64" t="s">
        <v>673</v>
      </c>
      <c r="E2894" s="64">
        <f t="shared" si="58"/>
        <v>0</v>
      </c>
      <c r="F2894" s="159">
        <v>10082</v>
      </c>
      <c r="I2894" s="64" t="s">
        <v>571</v>
      </c>
      <c r="L2894"/>
    </row>
    <row r="2895" spans="1:12">
      <c r="A2895" s="64" t="s">
        <v>1318</v>
      </c>
      <c r="B2895" s="64">
        <f>_xlfn.XLOOKUP(D2895,'Volume Holds'!$U$8:$U$223,'Volume Holds'!$R$8:$R$223)</f>
        <v>0</v>
      </c>
      <c r="C2895" s="64">
        <f>_xlfn.XLOOKUP(I2895,'Volume Holds'!$U$8:$U$223,'Volume Holds'!$R$8:$R$223)</f>
        <v>0</v>
      </c>
      <c r="D2895" s="64" t="s">
        <v>675</v>
      </c>
      <c r="E2895" s="64">
        <f t="shared" si="58"/>
        <v>0</v>
      </c>
      <c r="F2895" s="159">
        <v>10082</v>
      </c>
      <c r="I2895" s="64" t="s">
        <v>571</v>
      </c>
      <c r="L2895"/>
    </row>
    <row r="2896" spans="1:12">
      <c r="A2896" s="64" t="s">
        <v>1318</v>
      </c>
      <c r="B2896" s="64">
        <f>_xlfn.XLOOKUP(D2896,'Volume Holds'!$U$8:$U$223,'Volume Holds'!$R$8:$R$223)</f>
        <v>0</v>
      </c>
      <c r="C2896" s="64">
        <f>_xlfn.XLOOKUP(I2896,'Volume Holds'!$U$8:$U$223,'Volume Holds'!$R$8:$R$223)</f>
        <v>0</v>
      </c>
      <c r="D2896" s="64" t="s">
        <v>677</v>
      </c>
      <c r="E2896" s="64">
        <f t="shared" si="58"/>
        <v>0</v>
      </c>
      <c r="F2896" s="159">
        <v>10082</v>
      </c>
      <c r="I2896" s="64" t="s">
        <v>571</v>
      </c>
      <c r="L2896"/>
    </row>
    <row r="2897" spans="1:12">
      <c r="A2897" s="64" t="s">
        <v>1318</v>
      </c>
      <c r="B2897" s="64">
        <f>_xlfn.XLOOKUP(D2897,'Volume Holds'!$U$8:$U$223,'Volume Holds'!$R$8:$R$223)</f>
        <v>0</v>
      </c>
      <c r="C2897" s="64">
        <f>_xlfn.XLOOKUP(I2897,'Volume Holds'!$U$8:$U$223,'Volume Holds'!$R$8:$R$223)</f>
        <v>0</v>
      </c>
      <c r="D2897" s="64" t="s">
        <v>679</v>
      </c>
      <c r="E2897" s="64">
        <f t="shared" si="58"/>
        <v>0</v>
      </c>
      <c r="F2897" s="159">
        <v>10082</v>
      </c>
      <c r="I2897" s="64" t="s">
        <v>573</v>
      </c>
      <c r="L2897"/>
    </row>
    <row r="2898" spans="1:12">
      <c r="A2898" s="64" t="s">
        <v>1318</v>
      </c>
      <c r="B2898" s="64">
        <f>_xlfn.XLOOKUP(D2898,'Volume Holds'!$U$8:$U$223,'Volume Holds'!$R$8:$R$223)</f>
        <v>0</v>
      </c>
      <c r="C2898" s="64">
        <f>_xlfn.XLOOKUP(I2898,'Volume Holds'!$U$8:$U$223,'Volume Holds'!$R$8:$R$223)</f>
        <v>0</v>
      </c>
      <c r="D2898" s="64" t="s">
        <v>681</v>
      </c>
      <c r="E2898" s="64">
        <f t="shared" si="58"/>
        <v>0</v>
      </c>
      <c r="F2898" s="159">
        <v>10082</v>
      </c>
      <c r="I2898" s="64" t="s">
        <v>573</v>
      </c>
      <c r="L2898"/>
    </row>
    <row r="2899" spans="1:12">
      <c r="A2899" s="64" t="s">
        <v>1318</v>
      </c>
      <c r="B2899" s="64">
        <f>_xlfn.XLOOKUP(D2899,'Volume Holds'!$U$8:$U$223,'Volume Holds'!$R$8:$R$223)</f>
        <v>0</v>
      </c>
      <c r="C2899" s="64">
        <f>_xlfn.XLOOKUP(I2899,'Volume Holds'!$U$8:$U$223,'Volume Holds'!$R$8:$R$223)</f>
        <v>0</v>
      </c>
      <c r="D2899" s="64" t="s">
        <v>683</v>
      </c>
      <c r="E2899" s="64">
        <f t="shared" si="58"/>
        <v>0</v>
      </c>
      <c r="F2899" s="159">
        <v>10082</v>
      </c>
      <c r="I2899" s="64" t="s">
        <v>573</v>
      </c>
      <c r="L2899"/>
    </row>
    <row r="2900" spans="1:12">
      <c r="A2900" s="64" t="s">
        <v>1318</v>
      </c>
      <c r="B2900" s="64">
        <f>_xlfn.XLOOKUP(D2900,'Volume Holds'!$U$8:$U$223,'Volume Holds'!$R$8:$R$223)</f>
        <v>0</v>
      </c>
      <c r="C2900" s="64">
        <f>_xlfn.XLOOKUP(I2900,'Volume Holds'!$U$8:$U$223,'Volume Holds'!$R$8:$R$223)</f>
        <v>0</v>
      </c>
      <c r="D2900" s="64" t="s">
        <v>685</v>
      </c>
      <c r="E2900" s="64">
        <f t="shared" si="58"/>
        <v>0</v>
      </c>
      <c r="F2900" s="159">
        <v>10082</v>
      </c>
      <c r="I2900" s="64" t="s">
        <v>573</v>
      </c>
      <c r="L2900"/>
    </row>
    <row r="2901" spans="1:12">
      <c r="A2901" s="64" t="s">
        <v>1318</v>
      </c>
      <c r="B2901" s="64">
        <f>_xlfn.XLOOKUP(D2901,'Volume Holds'!$U$8:$U$223,'Volume Holds'!$R$8:$R$223)</f>
        <v>0</v>
      </c>
      <c r="C2901" s="64">
        <f>_xlfn.XLOOKUP(I2901,'Volume Holds'!$U$8:$U$223,'Volume Holds'!$R$8:$R$223)</f>
        <v>0</v>
      </c>
      <c r="D2901" s="64" t="s">
        <v>687</v>
      </c>
      <c r="E2901" s="64">
        <f t="shared" si="58"/>
        <v>0</v>
      </c>
      <c r="F2901" s="159">
        <v>10082</v>
      </c>
      <c r="I2901" s="64" t="s">
        <v>573</v>
      </c>
      <c r="L2901"/>
    </row>
    <row r="2902" spans="1:12">
      <c r="A2902" s="64" t="s">
        <v>1318</v>
      </c>
      <c r="B2902" s="64">
        <f>_xlfn.XLOOKUP(D2902,'Volume Holds'!$U$8:$U$223,'Volume Holds'!$R$8:$R$223)</f>
        <v>0</v>
      </c>
      <c r="C2902" s="64">
        <f>_xlfn.XLOOKUP(I2902,'Volume Holds'!$U$8:$U$223,'Volume Holds'!$R$8:$R$223)</f>
        <v>0</v>
      </c>
      <c r="D2902" s="64" t="s">
        <v>689</v>
      </c>
      <c r="E2902" s="64">
        <f t="shared" si="58"/>
        <v>0</v>
      </c>
      <c r="F2902" s="159">
        <v>10082</v>
      </c>
      <c r="I2902" s="64" t="s">
        <v>573</v>
      </c>
      <c r="L2902"/>
    </row>
    <row r="2903" spans="1:12">
      <c r="A2903" s="64" t="s">
        <v>1318</v>
      </c>
      <c r="B2903" s="64">
        <f>_xlfn.XLOOKUP(D2903,'Volume Holds'!$U$8:$U$223,'Volume Holds'!$R$8:$R$223)</f>
        <v>0</v>
      </c>
      <c r="C2903" s="64">
        <f>_xlfn.XLOOKUP(I2903,'Volume Holds'!$U$8:$U$223,'Volume Holds'!$R$8:$R$223)</f>
        <v>0</v>
      </c>
      <c r="D2903" s="64" t="s">
        <v>691</v>
      </c>
      <c r="E2903" s="64">
        <f t="shared" si="58"/>
        <v>0</v>
      </c>
      <c r="F2903" s="159">
        <v>10082</v>
      </c>
      <c r="I2903" s="64" t="s">
        <v>575</v>
      </c>
      <c r="L2903"/>
    </row>
    <row r="2904" spans="1:12">
      <c r="A2904" s="64" t="s">
        <v>1318</v>
      </c>
      <c r="B2904" s="64">
        <f>_xlfn.XLOOKUP(D2904,'Volume Holds'!$U$8:$U$223,'Volume Holds'!$R$8:$R$223)</f>
        <v>0</v>
      </c>
      <c r="C2904" s="64">
        <f>_xlfn.XLOOKUP(I2904,'Volume Holds'!$U$8:$U$223,'Volume Holds'!$R$8:$R$223)</f>
        <v>0</v>
      </c>
      <c r="D2904" s="64" t="s">
        <v>693</v>
      </c>
      <c r="E2904" s="64">
        <f t="shared" si="58"/>
        <v>0</v>
      </c>
      <c r="F2904" s="159">
        <v>10082</v>
      </c>
      <c r="I2904" s="64" t="s">
        <v>575</v>
      </c>
      <c r="L2904"/>
    </row>
    <row r="2905" spans="1:12">
      <c r="A2905" s="64" t="s">
        <v>1318</v>
      </c>
      <c r="B2905" s="64">
        <f>_xlfn.XLOOKUP(D2905,'Volume Holds'!$U$8:$U$223,'Volume Holds'!$R$8:$R$223)</f>
        <v>0</v>
      </c>
      <c r="C2905" s="64">
        <f>_xlfn.XLOOKUP(I2905,'Volume Holds'!$U$8:$U$223,'Volume Holds'!$R$8:$R$223)</f>
        <v>0</v>
      </c>
      <c r="D2905" s="64" t="s">
        <v>695</v>
      </c>
      <c r="E2905" s="64">
        <f t="shared" si="58"/>
        <v>0</v>
      </c>
      <c r="F2905" s="159">
        <v>10082</v>
      </c>
      <c r="I2905" s="64" t="s">
        <v>575</v>
      </c>
      <c r="L2905"/>
    </row>
    <row r="2906" spans="1:12">
      <c r="A2906" s="64" t="s">
        <v>1318</v>
      </c>
      <c r="B2906" s="64">
        <f>_xlfn.XLOOKUP(D2906,'Volume Holds'!$U$8:$U$223,'Volume Holds'!$R$8:$R$223)</f>
        <v>0</v>
      </c>
      <c r="C2906" s="64">
        <f>_xlfn.XLOOKUP(I2906,'Volume Holds'!$U$8:$U$223,'Volume Holds'!$R$8:$R$223)</f>
        <v>0</v>
      </c>
      <c r="D2906" s="64" t="s">
        <v>697</v>
      </c>
      <c r="E2906" s="64">
        <f t="shared" si="58"/>
        <v>0</v>
      </c>
      <c r="F2906" s="159">
        <v>10082</v>
      </c>
      <c r="I2906" s="64" t="s">
        <v>575</v>
      </c>
      <c r="L2906"/>
    </row>
    <row r="2907" spans="1:12">
      <c r="A2907" s="64" t="s">
        <v>1318</v>
      </c>
      <c r="B2907" s="64">
        <f>_xlfn.XLOOKUP(D2907,'Volume Holds'!$U$8:$U$223,'Volume Holds'!$R$8:$R$223)</f>
        <v>0</v>
      </c>
      <c r="C2907" s="64">
        <f>_xlfn.XLOOKUP(I2907,'Volume Holds'!$U$8:$U$223,'Volume Holds'!$R$8:$R$223)</f>
        <v>0</v>
      </c>
      <c r="D2907" s="64" t="s">
        <v>699</v>
      </c>
      <c r="E2907" s="64">
        <f t="shared" si="58"/>
        <v>0</v>
      </c>
      <c r="F2907" s="159">
        <v>10082</v>
      </c>
      <c r="I2907" s="64" t="s">
        <v>575</v>
      </c>
      <c r="L2907"/>
    </row>
    <row r="2908" spans="1:12">
      <c r="A2908" s="64" t="s">
        <v>1318</v>
      </c>
      <c r="B2908" s="64">
        <f>_xlfn.XLOOKUP(D2908,'Volume Holds'!$U$8:$U$223,'Volume Holds'!$R$8:$R$223)</f>
        <v>0</v>
      </c>
      <c r="C2908" s="64">
        <f>_xlfn.XLOOKUP(I2908,'Volume Holds'!$U$8:$U$223,'Volume Holds'!$R$8:$R$223)</f>
        <v>0</v>
      </c>
      <c r="D2908" s="64" t="s">
        <v>701</v>
      </c>
      <c r="E2908" s="64">
        <f t="shared" si="58"/>
        <v>0</v>
      </c>
      <c r="F2908" s="159">
        <v>10082</v>
      </c>
      <c r="I2908" s="64" t="s">
        <v>575</v>
      </c>
      <c r="L2908"/>
    </row>
    <row r="2909" spans="1:12">
      <c r="A2909" s="64" t="s">
        <v>1318</v>
      </c>
      <c r="B2909" s="64">
        <f>_xlfn.XLOOKUP(D2909,'Volume Holds'!$U$8:$U$223,'Volume Holds'!$R$8:$R$223)</f>
        <v>0</v>
      </c>
      <c r="C2909" s="64">
        <f>_xlfn.XLOOKUP(I2909,'Volume Holds'!$U$8:$U$223,'Volume Holds'!$R$8:$R$223)</f>
        <v>0</v>
      </c>
      <c r="D2909" s="64" t="s">
        <v>703</v>
      </c>
      <c r="E2909" s="64">
        <f t="shared" si="58"/>
        <v>0</v>
      </c>
      <c r="F2909" s="159">
        <v>10082</v>
      </c>
      <c r="I2909" s="64" t="s">
        <v>577</v>
      </c>
      <c r="L2909"/>
    </row>
    <row r="2910" spans="1:12">
      <c r="A2910" s="64" t="s">
        <v>1318</v>
      </c>
      <c r="B2910" s="64">
        <f>_xlfn.XLOOKUP(D2910,'Volume Holds'!$U$8:$U$223,'Volume Holds'!$R$8:$R$223)</f>
        <v>0</v>
      </c>
      <c r="C2910" s="64">
        <f>_xlfn.XLOOKUP(I2910,'Volume Holds'!$U$8:$U$223,'Volume Holds'!$R$8:$R$223)</f>
        <v>0</v>
      </c>
      <c r="D2910" s="64" t="s">
        <v>705</v>
      </c>
      <c r="E2910" s="64">
        <f t="shared" si="58"/>
        <v>0</v>
      </c>
      <c r="F2910" s="159">
        <v>10082</v>
      </c>
      <c r="I2910" s="64" t="s">
        <v>577</v>
      </c>
      <c r="L2910"/>
    </row>
    <row r="2911" spans="1:12">
      <c r="A2911" s="64" t="s">
        <v>1318</v>
      </c>
      <c r="B2911" s="64">
        <f>_xlfn.XLOOKUP(D2911,'Volume Holds'!$U$8:$U$223,'Volume Holds'!$R$8:$R$223)</f>
        <v>0</v>
      </c>
      <c r="C2911" s="64">
        <f>_xlfn.XLOOKUP(I2911,'Volume Holds'!$U$8:$U$223,'Volume Holds'!$R$8:$R$223)</f>
        <v>0</v>
      </c>
      <c r="D2911" s="64" t="s">
        <v>707</v>
      </c>
      <c r="E2911" s="64">
        <f t="shared" si="58"/>
        <v>0</v>
      </c>
      <c r="F2911" s="159">
        <v>10082</v>
      </c>
      <c r="I2911" s="64" t="s">
        <v>577</v>
      </c>
      <c r="L2911"/>
    </row>
    <row r="2912" spans="1:12">
      <c r="A2912" s="64" t="s">
        <v>1318</v>
      </c>
      <c r="B2912" s="64">
        <f>_xlfn.XLOOKUP(D2912,'Volume Holds'!$U$8:$U$223,'Volume Holds'!$R$8:$R$223)</f>
        <v>0</v>
      </c>
      <c r="C2912" s="64">
        <f>_xlfn.XLOOKUP(I2912,'Volume Holds'!$U$8:$U$223,'Volume Holds'!$R$8:$R$223)</f>
        <v>0</v>
      </c>
      <c r="D2912" s="64" t="s">
        <v>709</v>
      </c>
      <c r="E2912" s="64">
        <f t="shared" si="58"/>
        <v>0</v>
      </c>
      <c r="F2912" s="159">
        <v>10082</v>
      </c>
      <c r="I2912" s="64" t="s">
        <v>577</v>
      </c>
      <c r="L2912"/>
    </row>
    <row r="2913" spans="1:12">
      <c r="A2913" s="64" t="s">
        <v>1318</v>
      </c>
      <c r="B2913" s="64">
        <f>_xlfn.XLOOKUP(D2913,'Volume Holds'!$U$8:$U$223,'Volume Holds'!$R$8:$R$223)</f>
        <v>0</v>
      </c>
      <c r="C2913" s="64">
        <f>_xlfn.XLOOKUP(I2913,'Volume Holds'!$U$8:$U$223,'Volume Holds'!$R$8:$R$223)</f>
        <v>0</v>
      </c>
      <c r="D2913" s="64" t="s">
        <v>711</v>
      </c>
      <c r="E2913" s="64">
        <f t="shared" si="58"/>
        <v>0</v>
      </c>
      <c r="F2913" s="159">
        <v>10082</v>
      </c>
      <c r="I2913" s="64" t="s">
        <v>577</v>
      </c>
      <c r="L2913"/>
    </row>
    <row r="2914" spans="1:12">
      <c r="A2914" s="64" t="s">
        <v>1318</v>
      </c>
      <c r="B2914" s="64">
        <f>_xlfn.XLOOKUP(D2914,'Volume Holds'!$U$8:$U$223,'Volume Holds'!$R$8:$R$223)</f>
        <v>0</v>
      </c>
      <c r="C2914" s="64">
        <f>_xlfn.XLOOKUP(I2914,'Volume Holds'!$U$8:$U$223,'Volume Holds'!$R$8:$R$223)</f>
        <v>0</v>
      </c>
      <c r="D2914" s="64" t="s">
        <v>713</v>
      </c>
      <c r="E2914" s="64">
        <f t="shared" si="58"/>
        <v>0</v>
      </c>
      <c r="F2914" s="159">
        <v>10082</v>
      </c>
      <c r="I2914" s="64" t="s">
        <v>577</v>
      </c>
      <c r="L2914"/>
    </row>
    <row r="2915" spans="1:12">
      <c r="A2915" s="64" t="s">
        <v>1318</v>
      </c>
      <c r="B2915" s="64">
        <f>_xlfn.XLOOKUP(D2915,'Volume Holds'!$U$8:$U$223,'Volume Holds'!$R$8:$R$223)</f>
        <v>0</v>
      </c>
      <c r="C2915" s="64">
        <f>_xlfn.XLOOKUP(I2915,'Volume Holds'!$U$8:$U$223,'Volume Holds'!$R$8:$R$223)</f>
        <v>0</v>
      </c>
      <c r="D2915" s="64" t="s">
        <v>715</v>
      </c>
      <c r="E2915" s="64">
        <f t="shared" si="58"/>
        <v>0</v>
      </c>
      <c r="F2915" s="159">
        <v>10082</v>
      </c>
      <c r="I2915" s="64" t="s">
        <v>579</v>
      </c>
      <c r="L2915"/>
    </row>
    <row r="2916" spans="1:12">
      <c r="A2916" s="64" t="s">
        <v>1318</v>
      </c>
      <c r="B2916" s="64">
        <f>_xlfn.XLOOKUP(D2916,'Volume Holds'!$U$8:$U$223,'Volume Holds'!$R$8:$R$223)</f>
        <v>0</v>
      </c>
      <c r="C2916" s="64">
        <f>_xlfn.XLOOKUP(I2916,'Volume Holds'!$U$8:$U$223,'Volume Holds'!$R$8:$R$223)</f>
        <v>0</v>
      </c>
      <c r="D2916" s="64" t="s">
        <v>717</v>
      </c>
      <c r="E2916" s="64">
        <f t="shared" si="58"/>
        <v>0</v>
      </c>
      <c r="F2916" s="159">
        <v>10082</v>
      </c>
      <c r="I2916" s="64" t="s">
        <v>579</v>
      </c>
      <c r="L2916"/>
    </row>
    <row r="2917" spans="1:12">
      <c r="A2917" s="64" t="s">
        <v>1318</v>
      </c>
      <c r="B2917" s="64">
        <f>_xlfn.XLOOKUP(D2917,'Volume Holds'!$U$8:$U$223,'Volume Holds'!$R$8:$R$223)</f>
        <v>0</v>
      </c>
      <c r="C2917" s="64">
        <f>_xlfn.XLOOKUP(I2917,'Volume Holds'!$U$8:$U$223,'Volume Holds'!$R$8:$R$223)</f>
        <v>0</v>
      </c>
      <c r="D2917" s="64" t="s">
        <v>719</v>
      </c>
      <c r="E2917" s="64">
        <f t="shared" si="58"/>
        <v>0</v>
      </c>
      <c r="F2917" s="159">
        <v>10082</v>
      </c>
      <c r="I2917" s="64" t="s">
        <v>579</v>
      </c>
      <c r="L2917"/>
    </row>
    <row r="2918" spans="1:12">
      <c r="A2918" s="64" t="s">
        <v>1318</v>
      </c>
      <c r="B2918" s="64">
        <f>_xlfn.XLOOKUP(D2918,'Volume Holds'!$U$8:$U$223,'Volume Holds'!$R$8:$R$223)</f>
        <v>0</v>
      </c>
      <c r="C2918" s="64">
        <f>_xlfn.XLOOKUP(I2918,'Volume Holds'!$U$8:$U$223,'Volume Holds'!$R$8:$R$223)</f>
        <v>0</v>
      </c>
      <c r="D2918" s="64" t="s">
        <v>721</v>
      </c>
      <c r="E2918" s="64">
        <f t="shared" si="58"/>
        <v>0</v>
      </c>
      <c r="F2918" s="159">
        <v>10082</v>
      </c>
      <c r="I2918" s="64" t="s">
        <v>579</v>
      </c>
      <c r="L2918"/>
    </row>
    <row r="2919" spans="1:12">
      <c r="A2919" s="64" t="s">
        <v>1318</v>
      </c>
      <c r="B2919" s="64">
        <f>_xlfn.XLOOKUP(D2919,'Volume Holds'!$U$8:$U$223,'Volume Holds'!$R$8:$R$223)</f>
        <v>0</v>
      </c>
      <c r="C2919" s="64">
        <f>_xlfn.XLOOKUP(I2919,'Volume Holds'!$U$8:$U$223,'Volume Holds'!$R$8:$R$223)</f>
        <v>0</v>
      </c>
      <c r="D2919" s="64" t="s">
        <v>723</v>
      </c>
      <c r="E2919" s="64">
        <f t="shared" si="58"/>
        <v>0</v>
      </c>
      <c r="F2919" s="159">
        <v>10082</v>
      </c>
      <c r="I2919" s="64" t="s">
        <v>579</v>
      </c>
      <c r="L2919"/>
    </row>
    <row r="2920" spans="1:12">
      <c r="A2920" s="64" t="s">
        <v>1318</v>
      </c>
      <c r="B2920" s="64">
        <f>_xlfn.XLOOKUP(D2920,'Volume Holds'!$U$8:$U$223,'Volume Holds'!$R$8:$R$223)</f>
        <v>0</v>
      </c>
      <c r="C2920" s="64">
        <f>_xlfn.XLOOKUP(I2920,'Volume Holds'!$U$8:$U$223,'Volume Holds'!$R$8:$R$223)</f>
        <v>0</v>
      </c>
      <c r="D2920" s="64" t="s">
        <v>725</v>
      </c>
      <c r="E2920" s="64">
        <f t="shared" si="58"/>
        <v>0</v>
      </c>
      <c r="F2920" s="159">
        <v>10082</v>
      </c>
      <c r="I2920" s="64" t="s">
        <v>579</v>
      </c>
      <c r="L2920"/>
    </row>
    <row r="2921" spans="1:12">
      <c r="A2921" s="64" t="s">
        <v>1318</v>
      </c>
      <c r="B2921" s="64">
        <f>_xlfn.XLOOKUP(D2921,'Volume Holds'!$U$8:$U$223,'Volume Holds'!$R$8:$R$223)</f>
        <v>0</v>
      </c>
      <c r="C2921" s="64">
        <f>_xlfn.XLOOKUP(I2921,'Volume Holds'!$U$8:$U$223,'Volume Holds'!$R$8:$R$223)</f>
        <v>0</v>
      </c>
      <c r="D2921" s="64" t="s">
        <v>727</v>
      </c>
      <c r="E2921" s="64">
        <f t="shared" si="58"/>
        <v>0</v>
      </c>
      <c r="F2921" s="159">
        <v>10082</v>
      </c>
      <c r="I2921" s="64" t="s">
        <v>579</v>
      </c>
      <c r="L2921"/>
    </row>
    <row r="2922" spans="1:12">
      <c r="A2922" s="64" t="s">
        <v>1318</v>
      </c>
      <c r="B2922" s="64">
        <f>_xlfn.XLOOKUP(D2922,'Volume Holds'!$U$8:$U$223,'Volume Holds'!$R$8:$R$223)</f>
        <v>0</v>
      </c>
      <c r="C2922" s="64">
        <f>_xlfn.XLOOKUP(I2922,'Volume Holds'!$U$8:$U$223,'Volume Holds'!$R$8:$R$223)</f>
        <v>0</v>
      </c>
      <c r="D2922" s="64" t="s">
        <v>729</v>
      </c>
      <c r="E2922" s="64">
        <f t="shared" si="58"/>
        <v>0</v>
      </c>
      <c r="F2922" s="159">
        <v>10082</v>
      </c>
      <c r="I2922" s="64" t="s">
        <v>579</v>
      </c>
      <c r="L2922"/>
    </row>
    <row r="2923" spans="1:12">
      <c r="A2923" s="64" t="s">
        <v>1318</v>
      </c>
      <c r="B2923" s="64">
        <f>_xlfn.XLOOKUP(D2923,'Volume Holds'!$U$8:$U$223,'Volume Holds'!$R$8:$R$223)</f>
        <v>0</v>
      </c>
      <c r="C2923" s="64">
        <f>_xlfn.XLOOKUP(I2923,'Volume Holds'!$U$8:$U$223,'Volume Holds'!$R$8:$R$223)</f>
        <v>0</v>
      </c>
      <c r="D2923" s="64" t="s">
        <v>778</v>
      </c>
      <c r="E2923" s="64">
        <f t="shared" si="58"/>
        <v>0</v>
      </c>
      <c r="F2923" s="159">
        <v>10138</v>
      </c>
      <c r="I2923" s="64" t="s">
        <v>764</v>
      </c>
      <c r="L2923"/>
    </row>
    <row r="2924" spans="1:12">
      <c r="A2924" s="64" t="s">
        <v>1318</v>
      </c>
      <c r="B2924" s="64">
        <f>_xlfn.XLOOKUP(D2924,'Volume Holds'!$U$8:$U$223,'Volume Holds'!$R$8:$R$223)</f>
        <v>0</v>
      </c>
      <c r="C2924" s="64">
        <f>_xlfn.XLOOKUP(I2924,'Volume Holds'!$U$8:$U$223,'Volume Holds'!$R$8:$R$223)</f>
        <v>0</v>
      </c>
      <c r="D2924" s="64" t="s">
        <v>779</v>
      </c>
      <c r="E2924" s="64">
        <f t="shared" si="58"/>
        <v>0</v>
      </c>
      <c r="F2924" s="159">
        <v>10138</v>
      </c>
      <c r="I2924" s="64" t="s">
        <v>764</v>
      </c>
      <c r="L2924"/>
    </row>
    <row r="2925" spans="1:12">
      <c r="A2925" s="64" t="s">
        <v>1318</v>
      </c>
      <c r="B2925" s="64">
        <f>_xlfn.XLOOKUP(D2925,'Volume Holds'!$U$8:$U$223,'Volume Holds'!$R$8:$R$223)</f>
        <v>0</v>
      </c>
      <c r="C2925" s="64">
        <f>_xlfn.XLOOKUP(I2925,'Volume Holds'!$U$8:$U$223,'Volume Holds'!$R$8:$R$223)</f>
        <v>0</v>
      </c>
      <c r="D2925" s="64" t="s">
        <v>780</v>
      </c>
      <c r="E2925" s="64">
        <f t="shared" si="58"/>
        <v>0</v>
      </c>
      <c r="F2925" s="159">
        <v>10138</v>
      </c>
      <c r="I2925" s="64" t="s">
        <v>765</v>
      </c>
      <c r="L2925"/>
    </row>
    <row r="2926" spans="1:12">
      <c r="A2926" s="64" t="s">
        <v>1318</v>
      </c>
      <c r="B2926" s="64">
        <f>_xlfn.XLOOKUP(D2926,'Volume Holds'!$U$8:$U$223,'Volume Holds'!$R$8:$R$223)</f>
        <v>0</v>
      </c>
      <c r="C2926" s="64">
        <f>_xlfn.XLOOKUP(I2926,'Volume Holds'!$U$8:$U$223,'Volume Holds'!$R$8:$R$223)</f>
        <v>0</v>
      </c>
      <c r="D2926" s="64" t="s">
        <v>781</v>
      </c>
      <c r="E2926" s="64">
        <f t="shared" si="58"/>
        <v>0</v>
      </c>
      <c r="F2926" s="159">
        <v>10138</v>
      </c>
      <c r="I2926" s="64" t="s">
        <v>765</v>
      </c>
      <c r="L2926"/>
    </row>
    <row r="2927" spans="1:12">
      <c r="A2927" s="64" t="s">
        <v>1318</v>
      </c>
      <c r="B2927" s="64">
        <f>_xlfn.XLOOKUP(D2927,'Volume Holds'!$U$8:$U$223,'Volume Holds'!$R$8:$R$223)</f>
        <v>0</v>
      </c>
      <c r="C2927" s="64">
        <f>_xlfn.XLOOKUP(I2927,'Volume Holds'!$U$8:$U$223,'Volume Holds'!$R$8:$R$223)</f>
        <v>0</v>
      </c>
      <c r="D2927" s="64" t="s">
        <v>782</v>
      </c>
      <c r="E2927" s="64">
        <f t="shared" si="58"/>
        <v>0</v>
      </c>
      <c r="F2927" s="159">
        <v>10138</v>
      </c>
      <c r="I2927" s="64" t="s">
        <v>765</v>
      </c>
      <c r="L2927"/>
    </row>
    <row r="2928" spans="1:12">
      <c r="A2928" s="64" t="s">
        <v>1318</v>
      </c>
      <c r="B2928" s="64">
        <f>_xlfn.XLOOKUP(D2928,'Volume Holds'!$U$8:$U$223,'Volume Holds'!$R$8:$R$223)</f>
        <v>0</v>
      </c>
      <c r="C2928" s="64">
        <f>_xlfn.XLOOKUP(I2928,'Volume Holds'!$U$8:$U$223,'Volume Holds'!$R$8:$R$223)</f>
        <v>0</v>
      </c>
      <c r="D2928" s="64" t="s">
        <v>783</v>
      </c>
      <c r="E2928" s="64">
        <f t="shared" si="58"/>
        <v>0</v>
      </c>
      <c r="F2928" s="159">
        <v>10138</v>
      </c>
      <c r="I2928" s="64" t="s">
        <v>765</v>
      </c>
      <c r="L2928"/>
    </row>
    <row r="2929" spans="1:12">
      <c r="A2929" s="64" t="s">
        <v>1318</v>
      </c>
      <c r="B2929" s="64">
        <f>_xlfn.XLOOKUP(D2929,'Volume Holds'!$U$8:$U$223,'Volume Holds'!$R$8:$R$223)</f>
        <v>0</v>
      </c>
      <c r="C2929" s="64">
        <f>_xlfn.XLOOKUP(I2929,'Volume Holds'!$U$8:$U$223,'Volume Holds'!$R$8:$R$223)</f>
        <v>0</v>
      </c>
      <c r="D2929" s="64" t="s">
        <v>784</v>
      </c>
      <c r="E2929" s="64">
        <f t="shared" si="58"/>
        <v>0</v>
      </c>
      <c r="F2929" s="159">
        <v>10138</v>
      </c>
      <c r="I2929" s="64" t="s">
        <v>766</v>
      </c>
      <c r="L2929"/>
    </row>
    <row r="2930" spans="1:12">
      <c r="A2930" s="64" t="s">
        <v>1318</v>
      </c>
      <c r="B2930" s="64">
        <f>_xlfn.XLOOKUP(D2930,'Volume Holds'!$U$8:$U$223,'Volume Holds'!$R$8:$R$223)</f>
        <v>0</v>
      </c>
      <c r="C2930" s="64">
        <f>_xlfn.XLOOKUP(I2930,'Volume Holds'!$U$8:$U$223,'Volume Holds'!$R$8:$R$223)</f>
        <v>0</v>
      </c>
      <c r="D2930" s="64" t="s">
        <v>785</v>
      </c>
      <c r="E2930" s="64">
        <f t="shared" si="58"/>
        <v>0</v>
      </c>
      <c r="F2930" s="159">
        <v>10138</v>
      </c>
      <c r="I2930" s="64" t="s">
        <v>766</v>
      </c>
      <c r="L2930"/>
    </row>
    <row r="2931" spans="1:12">
      <c r="A2931" s="64" t="s">
        <v>1318</v>
      </c>
      <c r="B2931" s="64">
        <f>_xlfn.XLOOKUP(D2931,'Volume Holds'!$U$8:$U$223,'Volume Holds'!$R$8:$R$223)</f>
        <v>0</v>
      </c>
      <c r="C2931" s="64">
        <f>_xlfn.XLOOKUP(I2931,'Volume Holds'!$U$8:$U$223,'Volume Holds'!$R$8:$R$223)</f>
        <v>0</v>
      </c>
      <c r="D2931" s="64" t="s">
        <v>786</v>
      </c>
      <c r="E2931" s="64">
        <f t="shared" si="58"/>
        <v>0</v>
      </c>
      <c r="F2931" s="159">
        <v>10138</v>
      </c>
      <c r="I2931" s="64" t="s">
        <v>766</v>
      </c>
      <c r="L2931"/>
    </row>
    <row r="2932" spans="1:12">
      <c r="A2932" s="64" t="s">
        <v>1318</v>
      </c>
      <c r="B2932" s="64">
        <f>_xlfn.XLOOKUP(D2932,'Volume Holds'!$U$8:$U$223,'Volume Holds'!$R$8:$R$223)</f>
        <v>0</v>
      </c>
      <c r="C2932" s="64">
        <f>_xlfn.XLOOKUP(I2932,'Volume Holds'!$U$8:$U$223,'Volume Holds'!$R$8:$R$223)</f>
        <v>0</v>
      </c>
      <c r="D2932" s="64" t="s">
        <v>787</v>
      </c>
      <c r="E2932" s="64">
        <f t="shared" si="58"/>
        <v>0</v>
      </c>
      <c r="F2932" s="159">
        <v>10138</v>
      </c>
      <c r="I2932" s="64" t="s">
        <v>766</v>
      </c>
      <c r="L2932"/>
    </row>
    <row r="2933" spans="1:12">
      <c r="A2933" s="64" t="s">
        <v>1318</v>
      </c>
      <c r="B2933" s="64">
        <f>_xlfn.XLOOKUP(D2933,'Volume Holds'!$U$8:$U$223,'Volume Holds'!$R$8:$R$223)</f>
        <v>0</v>
      </c>
      <c r="C2933" s="64">
        <f>_xlfn.XLOOKUP(I2933,'Volume Holds'!$U$8:$U$223,'Volume Holds'!$R$8:$R$223)</f>
        <v>0</v>
      </c>
      <c r="D2933" s="64" t="s">
        <v>788</v>
      </c>
      <c r="E2933" s="64">
        <f t="shared" si="58"/>
        <v>0</v>
      </c>
      <c r="F2933" s="159">
        <v>10138</v>
      </c>
      <c r="I2933" s="64" t="s">
        <v>766</v>
      </c>
      <c r="L2933"/>
    </row>
    <row r="2934" spans="1:12">
      <c r="A2934" s="64" t="s">
        <v>1318</v>
      </c>
      <c r="B2934" s="64">
        <f>_xlfn.XLOOKUP(D2934,'Volume Holds'!$U$8:$U$223,'Volume Holds'!$R$8:$R$223)</f>
        <v>0</v>
      </c>
      <c r="C2934" s="64">
        <f>_xlfn.XLOOKUP(I2934,'Volume Holds'!$U$8:$U$223,'Volume Holds'!$R$8:$R$223)</f>
        <v>0</v>
      </c>
      <c r="D2934" s="64" t="s">
        <v>789</v>
      </c>
      <c r="E2934" s="64">
        <f t="shared" si="58"/>
        <v>0</v>
      </c>
      <c r="F2934" s="159">
        <v>10138</v>
      </c>
      <c r="I2934" s="64" t="s">
        <v>766</v>
      </c>
      <c r="L2934"/>
    </row>
    <row r="2935" spans="1:12">
      <c r="A2935" s="64" t="s">
        <v>1318</v>
      </c>
      <c r="B2935" s="64">
        <f>_xlfn.XLOOKUP(D2935,'Volume Holds'!$U$8:$U$223,'Volume Holds'!$R$8:$R$223)</f>
        <v>0</v>
      </c>
      <c r="C2935" s="64">
        <f>_xlfn.XLOOKUP(I2935,'Volume Holds'!$U$8:$U$223,'Volume Holds'!$R$8:$R$223)</f>
        <v>0</v>
      </c>
      <c r="D2935" s="64" t="s">
        <v>790</v>
      </c>
      <c r="E2935" s="64">
        <f t="shared" si="58"/>
        <v>0</v>
      </c>
      <c r="F2935" s="159">
        <v>10138</v>
      </c>
      <c r="I2935" s="64" t="s">
        <v>766</v>
      </c>
      <c r="L2935"/>
    </row>
    <row r="2936" spans="1:12">
      <c r="A2936" s="64" t="s">
        <v>1318</v>
      </c>
      <c r="B2936" s="64">
        <f>_xlfn.XLOOKUP(D2936,'Volume Holds'!$U$8:$U$223,'Volume Holds'!$R$8:$R$223)</f>
        <v>0</v>
      </c>
      <c r="C2936" s="64">
        <f>_xlfn.XLOOKUP(I2936,'Volume Holds'!$U$8:$U$223,'Volume Holds'!$R$8:$R$223)</f>
        <v>0</v>
      </c>
      <c r="D2936" s="64" t="s">
        <v>791</v>
      </c>
      <c r="E2936" s="64">
        <f t="shared" si="58"/>
        <v>0</v>
      </c>
      <c r="F2936" s="159">
        <v>10138</v>
      </c>
      <c r="I2936" s="64" t="s">
        <v>766</v>
      </c>
      <c r="L2936"/>
    </row>
    <row r="2937" spans="1:12">
      <c r="A2937" s="64" t="s">
        <v>1318</v>
      </c>
      <c r="B2937" s="64">
        <f>_xlfn.XLOOKUP(D2937,'Volume Holds'!$U$8:$U$223,'Volume Holds'!$R$8:$R$223)</f>
        <v>0</v>
      </c>
      <c r="C2937" s="64">
        <f>_xlfn.XLOOKUP(I2937,'Volume Holds'!$U$8:$U$223,'Volume Holds'!$R$8:$R$223)</f>
        <v>0</v>
      </c>
      <c r="D2937" s="64" t="s">
        <v>792</v>
      </c>
      <c r="E2937" s="64">
        <f t="shared" si="58"/>
        <v>0</v>
      </c>
      <c r="F2937" s="159">
        <v>10138</v>
      </c>
      <c r="I2937" s="64" t="s">
        <v>767</v>
      </c>
      <c r="L2937"/>
    </row>
    <row r="2938" spans="1:12">
      <c r="A2938" s="64" t="s">
        <v>1318</v>
      </c>
      <c r="B2938" s="64">
        <f>_xlfn.XLOOKUP(D2938,'Volume Holds'!$U$8:$U$223,'Volume Holds'!$R$8:$R$223)</f>
        <v>0</v>
      </c>
      <c r="C2938" s="64">
        <f>_xlfn.XLOOKUP(I2938,'Volume Holds'!$U$8:$U$223,'Volume Holds'!$R$8:$R$223)</f>
        <v>0</v>
      </c>
      <c r="D2938" s="64" t="s">
        <v>793</v>
      </c>
      <c r="E2938" s="64">
        <f t="shared" si="58"/>
        <v>0</v>
      </c>
      <c r="F2938" s="159">
        <v>10138</v>
      </c>
      <c r="I2938" s="64" t="s">
        <v>767</v>
      </c>
      <c r="L2938"/>
    </row>
    <row r="2939" spans="1:12">
      <c r="A2939" s="64" t="s">
        <v>1318</v>
      </c>
      <c r="B2939" s="64">
        <f>_xlfn.XLOOKUP(D2939,'Volume Holds'!$U$8:$U$223,'Volume Holds'!$R$8:$R$223)</f>
        <v>0</v>
      </c>
      <c r="C2939" s="64">
        <f>_xlfn.XLOOKUP(I2939,'Volume Holds'!$U$8:$U$223,'Volume Holds'!$R$8:$R$223)</f>
        <v>0</v>
      </c>
      <c r="D2939" s="64" t="s">
        <v>794</v>
      </c>
      <c r="E2939" s="64">
        <f t="shared" si="58"/>
        <v>0</v>
      </c>
      <c r="F2939" s="159">
        <v>10138</v>
      </c>
      <c r="I2939" s="64" t="s">
        <v>767</v>
      </c>
      <c r="L2939"/>
    </row>
    <row r="2940" spans="1:12">
      <c r="A2940" s="64" t="s">
        <v>1318</v>
      </c>
      <c r="B2940" s="64">
        <f>_xlfn.XLOOKUP(D2940,'Volume Holds'!$U$8:$U$223,'Volume Holds'!$R$8:$R$223)</f>
        <v>0</v>
      </c>
      <c r="C2940" s="64">
        <f>_xlfn.XLOOKUP(I2940,'Volume Holds'!$U$8:$U$223,'Volume Holds'!$R$8:$R$223)</f>
        <v>0</v>
      </c>
      <c r="D2940" s="64" t="s">
        <v>795</v>
      </c>
      <c r="E2940" s="64">
        <f t="shared" si="58"/>
        <v>0</v>
      </c>
      <c r="F2940" s="159">
        <v>10138</v>
      </c>
      <c r="I2940" s="64" t="s">
        <v>767</v>
      </c>
      <c r="L2940"/>
    </row>
    <row r="2941" spans="1:12">
      <c r="A2941" s="64" t="s">
        <v>1318</v>
      </c>
      <c r="B2941" s="64">
        <f>_xlfn.XLOOKUP(D2941,'Volume Holds'!$U$8:$U$223,'Volume Holds'!$R$8:$R$223)</f>
        <v>0</v>
      </c>
      <c r="C2941" s="64">
        <f>_xlfn.XLOOKUP(I2941,'Volume Holds'!$U$8:$U$223,'Volume Holds'!$R$8:$R$223)</f>
        <v>0</v>
      </c>
      <c r="D2941" s="64" t="s">
        <v>796</v>
      </c>
      <c r="E2941" s="64">
        <f t="shared" si="58"/>
        <v>0</v>
      </c>
      <c r="F2941" s="159">
        <v>10138</v>
      </c>
      <c r="I2941" s="64" t="s">
        <v>767</v>
      </c>
      <c r="L2941"/>
    </row>
    <row r="2942" spans="1:12">
      <c r="A2942" s="64" t="s">
        <v>1318</v>
      </c>
      <c r="B2942" s="64">
        <f>_xlfn.XLOOKUP(D2942,'Volume Holds'!$U$8:$U$223,'Volume Holds'!$R$8:$R$223)</f>
        <v>0</v>
      </c>
      <c r="C2942" s="64">
        <f>_xlfn.XLOOKUP(I2942,'Volume Holds'!$U$8:$U$223,'Volume Holds'!$R$8:$R$223)</f>
        <v>0</v>
      </c>
      <c r="D2942" s="64" t="s">
        <v>797</v>
      </c>
      <c r="E2942" s="64">
        <f t="shared" si="58"/>
        <v>0</v>
      </c>
      <c r="F2942" s="159">
        <v>10138</v>
      </c>
      <c r="I2942" s="64" t="s">
        <v>767</v>
      </c>
      <c r="L2942"/>
    </row>
    <row r="2943" spans="1:12">
      <c r="A2943" s="64" t="s">
        <v>1318</v>
      </c>
      <c r="B2943" s="64">
        <f>_xlfn.XLOOKUP(D2943,'Volume Holds'!$U$8:$U$223,'Volume Holds'!$R$8:$R$223)</f>
        <v>0</v>
      </c>
      <c r="C2943" s="64">
        <f>_xlfn.XLOOKUP(I2943,'Volume Holds'!$U$8:$U$223,'Volume Holds'!$R$8:$R$223)</f>
        <v>0</v>
      </c>
      <c r="D2943" s="64" t="s">
        <v>798</v>
      </c>
      <c r="E2943" s="64">
        <f t="shared" si="58"/>
        <v>0</v>
      </c>
      <c r="F2943" s="159">
        <v>10138</v>
      </c>
      <c r="I2943" s="64" t="s">
        <v>767</v>
      </c>
      <c r="L2943"/>
    </row>
    <row r="2944" spans="1:12">
      <c r="A2944" s="64" t="s">
        <v>1318</v>
      </c>
      <c r="B2944" s="64">
        <f>_xlfn.XLOOKUP(D2944,'Volume Holds'!$U$8:$U$223,'Volume Holds'!$R$8:$R$223)</f>
        <v>0</v>
      </c>
      <c r="C2944" s="64">
        <f>_xlfn.XLOOKUP(I2944,'Volume Holds'!$U$8:$U$223,'Volume Holds'!$R$8:$R$223)</f>
        <v>0</v>
      </c>
      <c r="D2944" s="64" t="s">
        <v>799</v>
      </c>
      <c r="E2944" s="64">
        <f t="shared" si="58"/>
        <v>0</v>
      </c>
      <c r="F2944" s="159">
        <v>10138</v>
      </c>
      <c r="I2944" s="64" t="s">
        <v>767</v>
      </c>
      <c r="L2944"/>
    </row>
    <row r="2945" spans="1:12">
      <c r="A2945" s="64" t="s">
        <v>1318</v>
      </c>
      <c r="B2945" s="64">
        <f>_xlfn.XLOOKUP(D2945,'Volume Holds'!$U$8:$U$223,'Volume Holds'!$R$8:$R$223)</f>
        <v>0</v>
      </c>
      <c r="C2945" s="64">
        <f>_xlfn.XLOOKUP(I2945,'Volume Holds'!$U$8:$U$223,'Volume Holds'!$R$8:$R$223)</f>
        <v>0</v>
      </c>
      <c r="D2945" s="64" t="s">
        <v>800</v>
      </c>
      <c r="E2945" s="64">
        <f t="shared" si="58"/>
        <v>0</v>
      </c>
      <c r="F2945" s="159">
        <v>10082</v>
      </c>
      <c r="L2945"/>
    </row>
    <row r="2946" spans="1:12">
      <c r="A2946" s="64" t="s">
        <v>1318</v>
      </c>
      <c r="B2946" s="64">
        <f>_xlfn.XLOOKUP(D2946,'Volume Holds'!$U$8:$U$223,'Volume Holds'!$R$8:$R$223)</f>
        <v>0</v>
      </c>
      <c r="C2946" s="64">
        <f>_xlfn.XLOOKUP(I2946,'Volume Holds'!$U$8:$U$223,'Volume Holds'!$R$8:$R$223)</f>
        <v>0</v>
      </c>
      <c r="D2946" s="64" t="s">
        <v>801</v>
      </c>
      <c r="E2946" s="64">
        <f t="shared" si="58"/>
        <v>0</v>
      </c>
      <c r="F2946" s="159">
        <v>10138</v>
      </c>
      <c r="I2946" s="64" t="s">
        <v>768</v>
      </c>
      <c r="L2946"/>
    </row>
    <row r="2947" spans="1:12">
      <c r="A2947" s="64" t="s">
        <v>1318</v>
      </c>
      <c r="B2947" s="64">
        <f>_xlfn.XLOOKUP(D2947,'Volume Holds'!$U$8:$U$223,'Volume Holds'!$R$8:$R$223)</f>
        <v>0</v>
      </c>
      <c r="C2947" s="64">
        <f>_xlfn.XLOOKUP(I2947,'Volume Holds'!$U$8:$U$223,'Volume Holds'!$R$8:$R$223)</f>
        <v>0</v>
      </c>
      <c r="D2947" s="64" t="s">
        <v>802</v>
      </c>
      <c r="E2947" s="64">
        <f t="shared" si="58"/>
        <v>0</v>
      </c>
      <c r="F2947" s="159">
        <v>10138</v>
      </c>
      <c r="I2947" s="64" t="s">
        <v>768</v>
      </c>
      <c r="L2947"/>
    </row>
    <row r="2948" spans="1:12">
      <c r="A2948" s="64" t="s">
        <v>1318</v>
      </c>
      <c r="B2948" s="64">
        <f>_xlfn.XLOOKUP(D2948,'Volume Holds'!$U$8:$U$223,'Volume Holds'!$R$8:$R$223)</f>
        <v>0</v>
      </c>
      <c r="C2948" s="64">
        <f>_xlfn.XLOOKUP(I2948,'Volume Holds'!$U$8:$U$223,'Volume Holds'!$R$8:$R$223)</f>
        <v>0</v>
      </c>
      <c r="D2948" s="64" t="s">
        <v>803</v>
      </c>
      <c r="E2948" s="64">
        <f t="shared" si="58"/>
        <v>0</v>
      </c>
      <c r="F2948" s="159">
        <v>10138</v>
      </c>
      <c r="I2948" s="64" t="s">
        <v>768</v>
      </c>
      <c r="L2948"/>
    </row>
    <row r="2949" spans="1:12">
      <c r="A2949" s="64" t="s">
        <v>1318</v>
      </c>
      <c r="B2949" s="64">
        <f>_xlfn.XLOOKUP(D2949,'Volume Holds'!$U$8:$U$223,'Volume Holds'!$R$8:$R$223)</f>
        <v>0</v>
      </c>
      <c r="C2949" s="64">
        <f>_xlfn.XLOOKUP(I2949,'Volume Holds'!$U$8:$U$223,'Volume Holds'!$R$8:$R$223)</f>
        <v>0</v>
      </c>
      <c r="D2949" s="64" t="s">
        <v>804</v>
      </c>
      <c r="E2949" s="64">
        <f t="shared" si="58"/>
        <v>0</v>
      </c>
      <c r="F2949" s="159">
        <v>10138</v>
      </c>
      <c r="I2949" s="64" t="s">
        <v>768</v>
      </c>
      <c r="L2949"/>
    </row>
    <row r="2950" spans="1:12">
      <c r="A2950" s="64" t="s">
        <v>1318</v>
      </c>
      <c r="B2950" s="64">
        <f>_xlfn.XLOOKUP(D2950,'Volume Holds'!$U$8:$U$223,'Volume Holds'!$R$8:$R$223)</f>
        <v>0</v>
      </c>
      <c r="C2950" s="64">
        <f>_xlfn.XLOOKUP(I2950,'Volume Holds'!$U$8:$U$223,'Volume Holds'!$R$8:$R$223)</f>
        <v>0</v>
      </c>
      <c r="D2950" s="64" t="s">
        <v>805</v>
      </c>
      <c r="E2950" s="64">
        <f t="shared" si="58"/>
        <v>0</v>
      </c>
      <c r="F2950" s="159">
        <v>10138</v>
      </c>
      <c r="I2950" s="64" t="s">
        <v>768</v>
      </c>
      <c r="L2950"/>
    </row>
    <row r="2951" spans="1:12">
      <c r="A2951" s="64" t="s">
        <v>1318</v>
      </c>
      <c r="B2951" s="64">
        <f>_xlfn.XLOOKUP(D2951,'Volume Holds'!$U$8:$U$223,'Volume Holds'!$R$8:$R$223)</f>
        <v>0</v>
      </c>
      <c r="C2951" s="64">
        <f>_xlfn.XLOOKUP(I2951,'Volume Holds'!$U$8:$U$223,'Volume Holds'!$R$8:$R$223)</f>
        <v>0</v>
      </c>
      <c r="D2951" s="64" t="s">
        <v>806</v>
      </c>
      <c r="E2951" s="64">
        <f t="shared" si="58"/>
        <v>0</v>
      </c>
      <c r="F2951" s="159">
        <v>10138</v>
      </c>
      <c r="I2951" s="64" t="s">
        <v>768</v>
      </c>
      <c r="L2951"/>
    </row>
    <row r="2952" spans="1:12">
      <c r="A2952" s="64" t="s">
        <v>1318</v>
      </c>
      <c r="B2952" s="64">
        <f>_xlfn.XLOOKUP(D2952,'Volume Holds'!$U$8:$U$223,'Volume Holds'!$R$8:$R$223)</f>
        <v>0</v>
      </c>
      <c r="C2952" s="64">
        <f>_xlfn.XLOOKUP(I2952,'Volume Holds'!$U$8:$U$223,'Volume Holds'!$R$8:$R$223)</f>
        <v>0</v>
      </c>
      <c r="D2952" s="64" t="s">
        <v>807</v>
      </c>
      <c r="E2952" s="64">
        <f t="shared" ref="E2952:E3005" si="59">SUM(B2952:C2952)</f>
        <v>0</v>
      </c>
      <c r="F2952" s="159">
        <v>10138</v>
      </c>
      <c r="I2952" s="64" t="s">
        <v>769</v>
      </c>
      <c r="L2952"/>
    </row>
    <row r="2953" spans="1:12">
      <c r="A2953" s="64" t="s">
        <v>1318</v>
      </c>
      <c r="B2953" s="64">
        <f>_xlfn.XLOOKUP(D2953,'Volume Holds'!$U$8:$U$223,'Volume Holds'!$R$8:$R$223)</f>
        <v>0</v>
      </c>
      <c r="C2953" s="64">
        <f>_xlfn.XLOOKUP(I2953,'Volume Holds'!$U$8:$U$223,'Volume Holds'!$R$8:$R$223)</f>
        <v>0</v>
      </c>
      <c r="D2953" s="64" t="s">
        <v>808</v>
      </c>
      <c r="E2953" s="64">
        <f t="shared" si="59"/>
        <v>0</v>
      </c>
      <c r="F2953" s="159">
        <v>10138</v>
      </c>
      <c r="I2953" s="64" t="s">
        <v>769</v>
      </c>
      <c r="L2953"/>
    </row>
    <row r="2954" spans="1:12">
      <c r="A2954" s="64" t="s">
        <v>1318</v>
      </c>
      <c r="B2954" s="64">
        <f>_xlfn.XLOOKUP(D2954,'Volume Holds'!$U$8:$U$223,'Volume Holds'!$R$8:$R$223)</f>
        <v>0</v>
      </c>
      <c r="C2954" s="64">
        <f>_xlfn.XLOOKUP(I2954,'Volume Holds'!$U$8:$U$223,'Volume Holds'!$R$8:$R$223)</f>
        <v>0</v>
      </c>
      <c r="D2954" s="64" t="s">
        <v>809</v>
      </c>
      <c r="E2954" s="64">
        <f t="shared" si="59"/>
        <v>0</v>
      </c>
      <c r="F2954" s="159">
        <v>10138</v>
      </c>
      <c r="I2954" s="64" t="s">
        <v>769</v>
      </c>
      <c r="L2954"/>
    </row>
    <row r="2955" spans="1:12">
      <c r="A2955" s="64" t="s">
        <v>1318</v>
      </c>
      <c r="B2955" s="64">
        <f>_xlfn.XLOOKUP(D2955,'Volume Holds'!$U$8:$U$223,'Volume Holds'!$R$8:$R$223)</f>
        <v>0</v>
      </c>
      <c r="C2955" s="64">
        <f>_xlfn.XLOOKUP(I2955,'Volume Holds'!$U$8:$U$223,'Volume Holds'!$R$8:$R$223)</f>
        <v>0</v>
      </c>
      <c r="D2955" s="64" t="s">
        <v>810</v>
      </c>
      <c r="E2955" s="64">
        <f t="shared" si="59"/>
        <v>0</v>
      </c>
      <c r="F2955" s="159">
        <v>10138</v>
      </c>
      <c r="I2955" s="64" t="s">
        <v>769</v>
      </c>
      <c r="L2955"/>
    </row>
    <row r="2956" spans="1:12">
      <c r="A2956" s="64" t="s">
        <v>1318</v>
      </c>
      <c r="B2956" s="64">
        <f>_xlfn.XLOOKUP(D2956,'Volume Holds'!$U$8:$U$223,'Volume Holds'!$R$8:$R$223)</f>
        <v>0</v>
      </c>
      <c r="C2956" s="64">
        <f>_xlfn.XLOOKUP(I2956,'Volume Holds'!$U$8:$U$223,'Volume Holds'!$R$8:$R$223)</f>
        <v>0</v>
      </c>
      <c r="D2956" s="64" t="s">
        <v>811</v>
      </c>
      <c r="E2956" s="64">
        <f t="shared" si="59"/>
        <v>0</v>
      </c>
      <c r="F2956" s="159">
        <v>10138</v>
      </c>
      <c r="I2956" s="64" t="s">
        <v>769</v>
      </c>
      <c r="L2956"/>
    </row>
    <row r="2957" spans="1:12">
      <c r="A2957" s="64" t="s">
        <v>1318</v>
      </c>
      <c r="B2957" s="64">
        <f>_xlfn.XLOOKUP(D2957,'Volume Holds'!$U$8:$U$223,'Volume Holds'!$R$8:$R$223)</f>
        <v>0</v>
      </c>
      <c r="C2957" s="64">
        <f>_xlfn.XLOOKUP(I2957,'Volume Holds'!$U$8:$U$223,'Volume Holds'!$R$8:$R$223)</f>
        <v>0</v>
      </c>
      <c r="D2957" s="64" t="s">
        <v>812</v>
      </c>
      <c r="E2957" s="64">
        <f t="shared" si="59"/>
        <v>0</v>
      </c>
      <c r="F2957" s="159">
        <v>10138</v>
      </c>
      <c r="I2957" s="64" t="s">
        <v>769</v>
      </c>
      <c r="L2957"/>
    </row>
    <row r="2958" spans="1:12">
      <c r="A2958" s="64" t="s">
        <v>1318</v>
      </c>
      <c r="B2958" s="64">
        <f>_xlfn.XLOOKUP(D2958,'Volume Holds'!$U$8:$U$223,'Volume Holds'!$R$8:$R$223)</f>
        <v>0</v>
      </c>
      <c r="C2958" s="64">
        <f>_xlfn.XLOOKUP(I2958,'Volume Holds'!$U$8:$U$223,'Volume Holds'!$R$8:$R$223)</f>
        <v>0</v>
      </c>
      <c r="D2958" s="64" t="s">
        <v>813</v>
      </c>
      <c r="E2958" s="64">
        <f t="shared" si="59"/>
        <v>0</v>
      </c>
      <c r="F2958" s="159">
        <v>10138</v>
      </c>
      <c r="I2958" s="64" t="s">
        <v>770</v>
      </c>
      <c r="L2958"/>
    </row>
    <row r="2959" spans="1:12">
      <c r="A2959" s="64" t="s">
        <v>1318</v>
      </c>
      <c r="B2959" s="64">
        <f>_xlfn.XLOOKUP(D2959,'Volume Holds'!$U$8:$U$223,'Volume Holds'!$R$8:$R$223)</f>
        <v>0</v>
      </c>
      <c r="C2959" s="64">
        <f>_xlfn.XLOOKUP(I2959,'Volume Holds'!$U$8:$U$223,'Volume Holds'!$R$8:$R$223)</f>
        <v>0</v>
      </c>
      <c r="D2959" s="64" t="s">
        <v>814</v>
      </c>
      <c r="E2959" s="64">
        <f t="shared" si="59"/>
        <v>0</v>
      </c>
      <c r="F2959" s="159">
        <v>10138</v>
      </c>
      <c r="I2959" s="64" t="s">
        <v>770</v>
      </c>
      <c r="L2959"/>
    </row>
    <row r="2960" spans="1:12">
      <c r="A2960" s="64" t="s">
        <v>1318</v>
      </c>
      <c r="B2960" s="64">
        <f>_xlfn.XLOOKUP(D2960,'Volume Holds'!$U$8:$U$223,'Volume Holds'!$R$8:$R$223)</f>
        <v>0</v>
      </c>
      <c r="C2960" s="64">
        <f>_xlfn.XLOOKUP(I2960,'Volume Holds'!$U$8:$U$223,'Volume Holds'!$R$8:$R$223)</f>
        <v>0</v>
      </c>
      <c r="D2960" s="64" t="s">
        <v>815</v>
      </c>
      <c r="E2960" s="64">
        <f t="shared" si="59"/>
        <v>0</v>
      </c>
      <c r="F2960" s="159">
        <v>10138</v>
      </c>
      <c r="I2960" s="64" t="s">
        <v>770</v>
      </c>
      <c r="L2960"/>
    </row>
    <row r="2961" spans="1:12">
      <c r="A2961" s="64" t="s">
        <v>1318</v>
      </c>
      <c r="B2961" s="64">
        <f>_xlfn.XLOOKUP(D2961,'Volume Holds'!$U$8:$U$223,'Volume Holds'!$R$8:$R$223)</f>
        <v>0</v>
      </c>
      <c r="C2961" s="64">
        <f>_xlfn.XLOOKUP(I2961,'Volume Holds'!$U$8:$U$223,'Volume Holds'!$R$8:$R$223)</f>
        <v>0</v>
      </c>
      <c r="D2961" s="64" t="s">
        <v>816</v>
      </c>
      <c r="E2961" s="64">
        <f t="shared" si="59"/>
        <v>0</v>
      </c>
      <c r="F2961" s="159">
        <v>10138</v>
      </c>
      <c r="I2961" s="64" t="s">
        <v>770</v>
      </c>
      <c r="L2961"/>
    </row>
    <row r="2962" spans="1:12">
      <c r="A2962" s="64" t="s">
        <v>1318</v>
      </c>
      <c r="B2962" s="64">
        <f>_xlfn.XLOOKUP(D2962,'Volume Holds'!$U$8:$U$223,'Volume Holds'!$R$8:$R$223)</f>
        <v>0</v>
      </c>
      <c r="C2962" s="64">
        <f>_xlfn.XLOOKUP(I2962,'Volume Holds'!$U$8:$U$223,'Volume Holds'!$R$8:$R$223)</f>
        <v>0</v>
      </c>
      <c r="D2962" s="64" t="s">
        <v>817</v>
      </c>
      <c r="E2962" s="64">
        <f t="shared" si="59"/>
        <v>0</v>
      </c>
      <c r="F2962" s="159">
        <v>10138</v>
      </c>
      <c r="I2962" s="64" t="s">
        <v>770</v>
      </c>
      <c r="L2962"/>
    </row>
    <row r="2963" spans="1:12">
      <c r="A2963" s="64" t="s">
        <v>1318</v>
      </c>
      <c r="B2963" s="64">
        <f>_xlfn.XLOOKUP(D2963,'Volume Holds'!$U$8:$U$223,'Volume Holds'!$R$8:$R$223)</f>
        <v>0</v>
      </c>
      <c r="C2963" s="64">
        <f>_xlfn.XLOOKUP(I2963,'Volume Holds'!$U$8:$U$223,'Volume Holds'!$R$8:$R$223)</f>
        <v>0</v>
      </c>
      <c r="D2963" s="64" t="s">
        <v>818</v>
      </c>
      <c r="E2963" s="64">
        <f t="shared" si="59"/>
        <v>0</v>
      </c>
      <c r="F2963" s="159">
        <v>10138</v>
      </c>
      <c r="I2963" s="64" t="s">
        <v>770</v>
      </c>
      <c r="L2963"/>
    </row>
    <row r="2964" spans="1:12">
      <c r="A2964" s="64" t="s">
        <v>1318</v>
      </c>
      <c r="B2964" s="64">
        <f>_xlfn.XLOOKUP(D2964,'Volume Holds'!$U$8:$U$223,'Volume Holds'!$R$8:$R$223)</f>
        <v>0</v>
      </c>
      <c r="C2964" s="64">
        <f>_xlfn.XLOOKUP(I2964,'Volume Holds'!$U$8:$U$223,'Volume Holds'!$R$8:$R$223)</f>
        <v>0</v>
      </c>
      <c r="D2964" s="64" t="s">
        <v>819</v>
      </c>
      <c r="E2964" s="64">
        <f t="shared" si="59"/>
        <v>0</v>
      </c>
      <c r="F2964" s="159">
        <v>10138</v>
      </c>
      <c r="I2964" s="64" t="s">
        <v>771</v>
      </c>
      <c r="L2964"/>
    </row>
    <row r="2965" spans="1:12">
      <c r="A2965" s="64" t="s">
        <v>1318</v>
      </c>
      <c r="B2965" s="64">
        <f>_xlfn.XLOOKUP(D2965,'Volume Holds'!$U$8:$U$223,'Volume Holds'!$R$8:$R$223)</f>
        <v>0</v>
      </c>
      <c r="C2965" s="64">
        <f>_xlfn.XLOOKUP(I2965,'Volume Holds'!$U$8:$U$223,'Volume Holds'!$R$8:$R$223)</f>
        <v>0</v>
      </c>
      <c r="D2965" s="64" t="s">
        <v>820</v>
      </c>
      <c r="E2965" s="64">
        <f t="shared" si="59"/>
        <v>0</v>
      </c>
      <c r="F2965" s="159">
        <v>10138</v>
      </c>
      <c r="I2965" s="64" t="s">
        <v>771</v>
      </c>
      <c r="L2965"/>
    </row>
    <row r="2966" spans="1:12">
      <c r="A2966" s="64" t="s">
        <v>1318</v>
      </c>
      <c r="B2966" s="64">
        <f>_xlfn.XLOOKUP(D2966,'Volume Holds'!$U$8:$U$223,'Volume Holds'!$R$8:$R$223)</f>
        <v>0</v>
      </c>
      <c r="C2966" s="64">
        <f>_xlfn.XLOOKUP(I2966,'Volume Holds'!$U$8:$U$223,'Volume Holds'!$R$8:$R$223)</f>
        <v>0</v>
      </c>
      <c r="D2966" s="64" t="s">
        <v>821</v>
      </c>
      <c r="E2966" s="64">
        <f t="shared" si="59"/>
        <v>0</v>
      </c>
      <c r="F2966" s="159">
        <v>10138</v>
      </c>
      <c r="I2966" s="64" t="s">
        <v>771</v>
      </c>
      <c r="L2966"/>
    </row>
    <row r="2967" spans="1:12">
      <c r="A2967" s="64" t="s">
        <v>1318</v>
      </c>
      <c r="B2967" s="64">
        <f>_xlfn.XLOOKUP(D2967,'Volume Holds'!$U$8:$U$223,'Volume Holds'!$R$8:$R$223)</f>
        <v>0</v>
      </c>
      <c r="C2967" s="64">
        <f>_xlfn.XLOOKUP(I2967,'Volume Holds'!$U$8:$U$223,'Volume Holds'!$R$8:$R$223)</f>
        <v>0</v>
      </c>
      <c r="D2967" s="64" t="s">
        <v>822</v>
      </c>
      <c r="E2967" s="64">
        <f t="shared" si="59"/>
        <v>0</v>
      </c>
      <c r="F2967" s="159">
        <v>10138</v>
      </c>
      <c r="I2967" s="64" t="s">
        <v>771</v>
      </c>
      <c r="L2967"/>
    </row>
    <row r="2968" spans="1:12">
      <c r="A2968" s="64" t="s">
        <v>1318</v>
      </c>
      <c r="B2968" s="64">
        <f>_xlfn.XLOOKUP(D2968,'Volume Holds'!$U$8:$U$223,'Volume Holds'!$R$8:$R$223)</f>
        <v>0</v>
      </c>
      <c r="C2968" s="64">
        <f>_xlfn.XLOOKUP(I2968,'Volume Holds'!$U$8:$U$223,'Volume Holds'!$R$8:$R$223)</f>
        <v>0</v>
      </c>
      <c r="D2968" s="64" t="s">
        <v>823</v>
      </c>
      <c r="E2968" s="64">
        <f t="shared" si="59"/>
        <v>0</v>
      </c>
      <c r="F2968" s="159">
        <v>10138</v>
      </c>
      <c r="I2968" s="64" t="s">
        <v>771</v>
      </c>
      <c r="L2968"/>
    </row>
    <row r="2969" spans="1:12">
      <c r="A2969" s="64" t="s">
        <v>1318</v>
      </c>
      <c r="B2969" s="64">
        <f>_xlfn.XLOOKUP(D2969,'Volume Holds'!$U$8:$U$223,'Volume Holds'!$R$8:$R$223)</f>
        <v>0</v>
      </c>
      <c r="C2969" s="64">
        <f>_xlfn.XLOOKUP(I2969,'Volume Holds'!$U$8:$U$223,'Volume Holds'!$R$8:$R$223)</f>
        <v>0</v>
      </c>
      <c r="D2969" s="64" t="s">
        <v>824</v>
      </c>
      <c r="E2969" s="64">
        <f t="shared" si="59"/>
        <v>0</v>
      </c>
      <c r="F2969" s="159">
        <v>10138</v>
      </c>
      <c r="I2969" s="64" t="s">
        <v>771</v>
      </c>
      <c r="L2969"/>
    </row>
    <row r="2970" spans="1:12">
      <c r="A2970" s="64" t="s">
        <v>1318</v>
      </c>
      <c r="B2970" s="64">
        <f>_xlfn.XLOOKUP(D2970,'Volume Holds'!$U$8:$U$223,'Volume Holds'!$R$8:$R$223)</f>
        <v>0</v>
      </c>
      <c r="C2970" s="64">
        <f>_xlfn.XLOOKUP(I2970,'Volume Holds'!$U$8:$U$223,'Volume Holds'!$R$8:$R$223)</f>
        <v>0</v>
      </c>
      <c r="D2970" s="64" t="s">
        <v>825</v>
      </c>
      <c r="E2970" s="64">
        <f t="shared" si="59"/>
        <v>0</v>
      </c>
      <c r="F2970" s="159">
        <v>10138</v>
      </c>
      <c r="I2970" s="64" t="s">
        <v>772</v>
      </c>
      <c r="L2970"/>
    </row>
    <row r="2971" spans="1:12">
      <c r="A2971" s="64" t="s">
        <v>1318</v>
      </c>
      <c r="B2971" s="64">
        <f>_xlfn.XLOOKUP(D2971,'Volume Holds'!$U$8:$U$223,'Volume Holds'!$R$8:$R$223)</f>
        <v>0</v>
      </c>
      <c r="C2971" s="64">
        <f>_xlfn.XLOOKUP(I2971,'Volume Holds'!$U$8:$U$223,'Volume Holds'!$R$8:$R$223)</f>
        <v>0</v>
      </c>
      <c r="D2971" s="64" t="s">
        <v>826</v>
      </c>
      <c r="E2971" s="64">
        <f t="shared" si="59"/>
        <v>0</v>
      </c>
      <c r="F2971" s="159">
        <v>10138</v>
      </c>
      <c r="I2971" s="64" t="s">
        <v>772</v>
      </c>
      <c r="L2971"/>
    </row>
    <row r="2972" spans="1:12">
      <c r="A2972" s="64" t="s">
        <v>1318</v>
      </c>
      <c r="B2972" s="64">
        <f>_xlfn.XLOOKUP(D2972,'Volume Holds'!$U$8:$U$223,'Volume Holds'!$R$8:$R$223)</f>
        <v>0</v>
      </c>
      <c r="C2972" s="64">
        <f>_xlfn.XLOOKUP(I2972,'Volume Holds'!$U$8:$U$223,'Volume Holds'!$R$8:$R$223)</f>
        <v>0</v>
      </c>
      <c r="D2972" s="64" t="s">
        <v>827</v>
      </c>
      <c r="E2972" s="64">
        <f t="shared" si="59"/>
        <v>0</v>
      </c>
      <c r="F2972" s="159">
        <v>10138</v>
      </c>
      <c r="I2972" s="64" t="s">
        <v>772</v>
      </c>
      <c r="L2972"/>
    </row>
    <row r="2973" spans="1:12">
      <c r="A2973" s="64" t="s">
        <v>1318</v>
      </c>
      <c r="B2973" s="64">
        <f>_xlfn.XLOOKUP(D2973,'Volume Holds'!$U$8:$U$223,'Volume Holds'!$R$8:$R$223)</f>
        <v>0</v>
      </c>
      <c r="C2973" s="64">
        <f>_xlfn.XLOOKUP(I2973,'Volume Holds'!$U$8:$U$223,'Volume Holds'!$R$8:$R$223)</f>
        <v>0</v>
      </c>
      <c r="D2973" s="64" t="s">
        <v>828</v>
      </c>
      <c r="E2973" s="64">
        <f t="shared" si="59"/>
        <v>0</v>
      </c>
      <c r="F2973" s="159">
        <v>10138</v>
      </c>
      <c r="I2973" s="64" t="s">
        <v>772</v>
      </c>
      <c r="L2973"/>
    </row>
    <row r="2974" spans="1:12">
      <c r="A2974" s="64" t="s">
        <v>1318</v>
      </c>
      <c r="B2974" s="64">
        <f>_xlfn.XLOOKUP(D2974,'Volume Holds'!$U$8:$U$223,'Volume Holds'!$R$8:$R$223)</f>
        <v>0</v>
      </c>
      <c r="C2974" s="64">
        <f>_xlfn.XLOOKUP(I2974,'Volume Holds'!$U$8:$U$223,'Volume Holds'!$R$8:$R$223)</f>
        <v>0</v>
      </c>
      <c r="D2974" s="64" t="s">
        <v>829</v>
      </c>
      <c r="E2974" s="64">
        <f t="shared" si="59"/>
        <v>0</v>
      </c>
      <c r="F2974" s="159">
        <v>10138</v>
      </c>
      <c r="I2974" s="64" t="s">
        <v>772</v>
      </c>
      <c r="L2974"/>
    </row>
    <row r="2975" spans="1:12">
      <c r="A2975" s="64" t="s">
        <v>1318</v>
      </c>
      <c r="B2975" s="64">
        <f>_xlfn.XLOOKUP(D2975,'Volume Holds'!$U$8:$U$223,'Volume Holds'!$R$8:$R$223)</f>
        <v>0</v>
      </c>
      <c r="C2975" s="64">
        <f>_xlfn.XLOOKUP(I2975,'Volume Holds'!$U$8:$U$223,'Volume Holds'!$R$8:$R$223)</f>
        <v>0</v>
      </c>
      <c r="D2975" s="64" t="s">
        <v>830</v>
      </c>
      <c r="E2975" s="64">
        <f t="shared" si="59"/>
        <v>0</v>
      </c>
      <c r="F2975" s="159">
        <v>10138</v>
      </c>
      <c r="I2975" s="64" t="s">
        <v>772</v>
      </c>
      <c r="L2975"/>
    </row>
    <row r="2976" spans="1:12">
      <c r="A2976" s="64" t="s">
        <v>1318</v>
      </c>
      <c r="B2976" s="64">
        <f>_xlfn.XLOOKUP(D2976,'Volume Holds'!$U$8:$U$223,'Volume Holds'!$R$8:$R$223)</f>
        <v>0</v>
      </c>
      <c r="C2976" s="64">
        <f>_xlfn.XLOOKUP(I2976,'Volume Holds'!$U$8:$U$223,'Volume Holds'!$R$8:$R$223)</f>
        <v>0</v>
      </c>
      <c r="D2976" s="64" t="s">
        <v>831</v>
      </c>
      <c r="E2976" s="64">
        <f t="shared" si="59"/>
        <v>0</v>
      </c>
      <c r="F2976" s="159">
        <v>10138</v>
      </c>
      <c r="I2976" s="64" t="s">
        <v>773</v>
      </c>
      <c r="L2976"/>
    </row>
    <row r="2977" spans="1:12">
      <c r="A2977" s="64" t="s">
        <v>1318</v>
      </c>
      <c r="B2977" s="64">
        <f>_xlfn.XLOOKUP(D2977,'Volume Holds'!$U$8:$U$223,'Volume Holds'!$R$8:$R$223)</f>
        <v>0</v>
      </c>
      <c r="C2977" s="64">
        <f>_xlfn.XLOOKUP(I2977,'Volume Holds'!$U$8:$U$223,'Volume Holds'!$R$8:$R$223)</f>
        <v>0</v>
      </c>
      <c r="D2977" s="64" t="s">
        <v>832</v>
      </c>
      <c r="E2977" s="64">
        <f t="shared" si="59"/>
        <v>0</v>
      </c>
      <c r="F2977" s="159">
        <v>10138</v>
      </c>
      <c r="I2977" s="64" t="s">
        <v>773</v>
      </c>
      <c r="L2977"/>
    </row>
    <row r="2978" spans="1:12">
      <c r="A2978" s="64" t="s">
        <v>1318</v>
      </c>
      <c r="B2978" s="64">
        <f>_xlfn.XLOOKUP(D2978,'Volume Holds'!$U$8:$U$223,'Volume Holds'!$R$8:$R$223)</f>
        <v>0</v>
      </c>
      <c r="C2978" s="64">
        <f>_xlfn.XLOOKUP(I2978,'Volume Holds'!$U$8:$U$223,'Volume Holds'!$R$8:$R$223)</f>
        <v>0</v>
      </c>
      <c r="D2978" s="64" t="s">
        <v>833</v>
      </c>
      <c r="E2978" s="64">
        <f t="shared" si="59"/>
        <v>0</v>
      </c>
      <c r="F2978" s="159">
        <v>10138</v>
      </c>
      <c r="I2978" s="64" t="s">
        <v>773</v>
      </c>
      <c r="L2978"/>
    </row>
    <row r="2979" spans="1:12">
      <c r="A2979" s="64" t="s">
        <v>1318</v>
      </c>
      <c r="B2979" s="64">
        <f>_xlfn.XLOOKUP(D2979,'Volume Holds'!$U$8:$U$223,'Volume Holds'!$R$8:$R$223)</f>
        <v>0</v>
      </c>
      <c r="C2979" s="64">
        <f>_xlfn.XLOOKUP(I2979,'Volume Holds'!$U$8:$U$223,'Volume Holds'!$R$8:$R$223)</f>
        <v>0</v>
      </c>
      <c r="D2979" s="64" t="s">
        <v>834</v>
      </c>
      <c r="E2979" s="64">
        <f t="shared" si="59"/>
        <v>0</v>
      </c>
      <c r="F2979" s="159">
        <v>10138</v>
      </c>
      <c r="I2979" s="64" t="s">
        <v>773</v>
      </c>
      <c r="L2979"/>
    </row>
    <row r="2980" spans="1:12">
      <c r="A2980" s="64" t="s">
        <v>1318</v>
      </c>
      <c r="B2980" s="64">
        <f>_xlfn.XLOOKUP(D2980,'Volume Holds'!$U$8:$U$223,'Volume Holds'!$R$8:$R$223)</f>
        <v>0</v>
      </c>
      <c r="C2980" s="64">
        <f>_xlfn.XLOOKUP(I2980,'Volume Holds'!$U$8:$U$223,'Volume Holds'!$R$8:$R$223)</f>
        <v>0</v>
      </c>
      <c r="D2980" s="64" t="s">
        <v>835</v>
      </c>
      <c r="E2980" s="64">
        <f t="shared" si="59"/>
        <v>0</v>
      </c>
      <c r="F2980" s="159">
        <v>10138</v>
      </c>
      <c r="I2980" s="64" t="s">
        <v>773</v>
      </c>
      <c r="L2980"/>
    </row>
    <row r="2981" spans="1:12">
      <c r="A2981" s="64" t="s">
        <v>1318</v>
      </c>
      <c r="B2981" s="64">
        <f>_xlfn.XLOOKUP(D2981,'Volume Holds'!$U$8:$U$223,'Volume Holds'!$R$8:$R$223)</f>
        <v>0</v>
      </c>
      <c r="C2981" s="64">
        <f>_xlfn.XLOOKUP(I2981,'Volume Holds'!$U$8:$U$223,'Volume Holds'!$R$8:$R$223)</f>
        <v>0</v>
      </c>
      <c r="D2981" s="64" t="s">
        <v>836</v>
      </c>
      <c r="E2981" s="64">
        <f t="shared" si="59"/>
        <v>0</v>
      </c>
      <c r="F2981" s="159">
        <v>10138</v>
      </c>
      <c r="I2981" s="64" t="s">
        <v>773</v>
      </c>
      <c r="L2981"/>
    </row>
    <row r="2982" spans="1:12">
      <c r="A2982" s="64" t="s">
        <v>1318</v>
      </c>
      <c r="B2982" s="64">
        <f>_xlfn.XLOOKUP(D2982,'Volume Holds'!$U$8:$U$223,'Volume Holds'!$R$8:$R$223)</f>
        <v>0</v>
      </c>
      <c r="C2982" s="64">
        <f>_xlfn.XLOOKUP(I2982,'Volume Holds'!$U$8:$U$223,'Volume Holds'!$R$8:$R$223)</f>
        <v>0</v>
      </c>
      <c r="D2982" s="64" t="s">
        <v>837</v>
      </c>
      <c r="E2982" s="64">
        <f t="shared" si="59"/>
        <v>0</v>
      </c>
      <c r="F2982" s="159">
        <v>10138</v>
      </c>
      <c r="I2982" s="64" t="s">
        <v>774</v>
      </c>
      <c r="L2982"/>
    </row>
    <row r="2983" spans="1:12">
      <c r="A2983" s="64" t="s">
        <v>1318</v>
      </c>
      <c r="B2983" s="64">
        <f>_xlfn.XLOOKUP(D2983,'Volume Holds'!$U$8:$U$223,'Volume Holds'!$R$8:$R$223)</f>
        <v>0</v>
      </c>
      <c r="C2983" s="64">
        <f>_xlfn.XLOOKUP(I2983,'Volume Holds'!$U$8:$U$223,'Volume Holds'!$R$8:$R$223)</f>
        <v>0</v>
      </c>
      <c r="D2983" s="64" t="s">
        <v>838</v>
      </c>
      <c r="E2983" s="64">
        <f t="shared" si="59"/>
        <v>0</v>
      </c>
      <c r="F2983" s="159">
        <v>10138</v>
      </c>
      <c r="I2983" s="64" t="s">
        <v>774</v>
      </c>
      <c r="L2983"/>
    </row>
    <row r="2984" spans="1:12">
      <c r="A2984" s="64" t="s">
        <v>1318</v>
      </c>
      <c r="B2984" s="64">
        <f>_xlfn.XLOOKUP(D2984,'Volume Holds'!$U$8:$U$223,'Volume Holds'!$R$8:$R$223)</f>
        <v>0</v>
      </c>
      <c r="C2984" s="64">
        <f>_xlfn.XLOOKUP(I2984,'Volume Holds'!$U$8:$U$223,'Volume Holds'!$R$8:$R$223)</f>
        <v>0</v>
      </c>
      <c r="D2984" s="64" t="s">
        <v>839</v>
      </c>
      <c r="E2984" s="64">
        <f t="shared" si="59"/>
        <v>0</v>
      </c>
      <c r="F2984" s="159">
        <v>10138</v>
      </c>
      <c r="I2984" s="64" t="s">
        <v>774</v>
      </c>
      <c r="L2984"/>
    </row>
    <row r="2985" spans="1:12">
      <c r="A2985" s="64" t="s">
        <v>1318</v>
      </c>
      <c r="B2985" s="64">
        <f>_xlfn.XLOOKUP(D2985,'Volume Holds'!$U$8:$U$223,'Volume Holds'!$R$8:$R$223)</f>
        <v>0</v>
      </c>
      <c r="C2985" s="64">
        <f>_xlfn.XLOOKUP(I2985,'Volume Holds'!$U$8:$U$223,'Volume Holds'!$R$8:$R$223)</f>
        <v>0</v>
      </c>
      <c r="D2985" s="64" t="s">
        <v>840</v>
      </c>
      <c r="E2985" s="64">
        <f t="shared" si="59"/>
        <v>0</v>
      </c>
      <c r="F2985" s="159">
        <v>10138</v>
      </c>
      <c r="I2985" s="64" t="s">
        <v>774</v>
      </c>
      <c r="L2985"/>
    </row>
    <row r="2986" spans="1:12">
      <c r="A2986" s="64" t="s">
        <v>1318</v>
      </c>
      <c r="B2986" s="64">
        <f>_xlfn.XLOOKUP(D2986,'Volume Holds'!$U$8:$U$223,'Volume Holds'!$R$8:$R$223)</f>
        <v>0</v>
      </c>
      <c r="C2986" s="64">
        <f>_xlfn.XLOOKUP(I2986,'Volume Holds'!$U$8:$U$223,'Volume Holds'!$R$8:$R$223)</f>
        <v>0</v>
      </c>
      <c r="D2986" s="64" t="s">
        <v>841</v>
      </c>
      <c r="E2986" s="64">
        <f t="shared" si="59"/>
        <v>0</v>
      </c>
      <c r="F2986" s="159">
        <v>10138</v>
      </c>
      <c r="I2986" s="64" t="s">
        <v>774</v>
      </c>
      <c r="L2986"/>
    </row>
    <row r="2987" spans="1:12">
      <c r="A2987" s="64" t="s">
        <v>1318</v>
      </c>
      <c r="B2987" s="64">
        <f>_xlfn.XLOOKUP(D2987,'Volume Holds'!$U$8:$U$223,'Volume Holds'!$R$8:$R$223)</f>
        <v>0</v>
      </c>
      <c r="C2987" s="64">
        <f>_xlfn.XLOOKUP(I2987,'Volume Holds'!$U$8:$U$223,'Volume Holds'!$R$8:$R$223)</f>
        <v>0</v>
      </c>
      <c r="D2987" s="64" t="s">
        <v>842</v>
      </c>
      <c r="E2987" s="64">
        <f t="shared" si="59"/>
        <v>0</v>
      </c>
      <c r="F2987" s="159">
        <v>10138</v>
      </c>
      <c r="I2987" s="64" t="s">
        <v>774</v>
      </c>
      <c r="L2987"/>
    </row>
    <row r="2988" spans="1:12">
      <c r="A2988" s="64" t="s">
        <v>1318</v>
      </c>
      <c r="B2988" s="64">
        <f>_xlfn.XLOOKUP(D2988,'Volume Holds'!$U$8:$U$223,'Volume Holds'!$R$8:$R$223)</f>
        <v>0</v>
      </c>
      <c r="C2988" s="64">
        <f>_xlfn.XLOOKUP(I2988,'Volume Holds'!$U$8:$U$223,'Volume Holds'!$R$8:$R$223)</f>
        <v>0</v>
      </c>
      <c r="D2988" s="64" t="s">
        <v>878</v>
      </c>
      <c r="E2988" s="64">
        <f t="shared" si="59"/>
        <v>0</v>
      </c>
      <c r="F2988" s="159">
        <v>10082</v>
      </c>
      <c r="L2988"/>
    </row>
    <row r="2989" spans="1:12">
      <c r="A2989" s="64" t="s">
        <v>1318</v>
      </c>
      <c r="B2989" s="64">
        <f>_xlfn.XLOOKUP(D2989,'Volume Holds'!$U$8:$U$223,'Volume Holds'!$R$8:$R$223)</f>
        <v>0</v>
      </c>
      <c r="C2989" s="64">
        <f>_xlfn.XLOOKUP(I2989,'Volume Holds'!$U$8:$U$223,'Volume Holds'!$R$8:$R$223)</f>
        <v>0</v>
      </c>
      <c r="D2989" s="64" t="s">
        <v>880</v>
      </c>
      <c r="E2989" s="64">
        <f t="shared" si="59"/>
        <v>0</v>
      </c>
      <c r="F2989" s="159">
        <v>10082</v>
      </c>
      <c r="L2989"/>
    </row>
    <row r="2990" spans="1:12">
      <c r="A2990" s="64" t="s">
        <v>1318</v>
      </c>
      <c r="B2990" s="64">
        <f>_xlfn.XLOOKUP(D2990,'Volume Holds'!$U$8:$U$223,'Volume Holds'!$R$8:$R$223)</f>
        <v>0</v>
      </c>
      <c r="C2990" s="64">
        <f>_xlfn.XLOOKUP(I2990,'Volume Holds'!$U$8:$U$223,'Volume Holds'!$R$8:$R$223)</f>
        <v>0</v>
      </c>
      <c r="D2990" s="64" t="s">
        <v>882</v>
      </c>
      <c r="E2990" s="64">
        <f t="shared" si="59"/>
        <v>0</v>
      </c>
      <c r="F2990" s="159">
        <v>10082</v>
      </c>
      <c r="L2990"/>
    </row>
    <row r="2991" spans="1:12">
      <c r="A2991" s="64" t="s">
        <v>1318</v>
      </c>
      <c r="B2991" s="64">
        <f>_xlfn.XLOOKUP(D2991,'Volume Holds'!$U$8:$U$223,'Volume Holds'!$R$8:$R$223)</f>
        <v>0</v>
      </c>
      <c r="C2991" s="64">
        <f>_xlfn.XLOOKUP(I2991,'Volume Holds'!$U$8:$U$223,'Volume Holds'!$R$8:$R$223)</f>
        <v>0</v>
      </c>
      <c r="D2991" s="64" t="s">
        <v>884</v>
      </c>
      <c r="E2991" s="64">
        <f t="shared" si="59"/>
        <v>0</v>
      </c>
      <c r="F2991" s="159">
        <v>10082</v>
      </c>
      <c r="L2991"/>
    </row>
    <row r="2992" spans="1:12">
      <c r="A2992" s="64" t="s">
        <v>1318</v>
      </c>
      <c r="B2992" s="64">
        <f>_xlfn.XLOOKUP(D2992,'Volume Holds'!$U$8:$U$223,'Volume Holds'!$R$8:$R$223)</f>
        <v>0</v>
      </c>
      <c r="C2992" s="64">
        <f>_xlfn.XLOOKUP(I2992,'Volume Holds'!$U$8:$U$223,'Volume Holds'!$R$8:$R$223)</f>
        <v>0</v>
      </c>
      <c r="D2992" s="64" t="s">
        <v>886</v>
      </c>
      <c r="E2992" s="64">
        <f t="shared" si="59"/>
        <v>0</v>
      </c>
      <c r="F2992" s="159">
        <v>10082</v>
      </c>
      <c r="L2992"/>
    </row>
    <row r="2993" spans="1:12">
      <c r="A2993" s="64" t="s">
        <v>1318</v>
      </c>
      <c r="B2993" s="64">
        <f>_xlfn.XLOOKUP(D2993,'Volume Holds'!$U$8:$U$223,'Volume Holds'!$R$8:$R$223)</f>
        <v>0</v>
      </c>
      <c r="C2993" s="64">
        <f>_xlfn.XLOOKUP(I2993,'Volume Holds'!$U$8:$U$223,'Volume Holds'!$R$8:$R$223)</f>
        <v>0</v>
      </c>
      <c r="D2993" s="64" t="s">
        <v>890</v>
      </c>
      <c r="E2993" s="64">
        <f t="shared" si="59"/>
        <v>0</v>
      </c>
      <c r="F2993" s="159">
        <v>10138</v>
      </c>
      <c r="L2993"/>
    </row>
    <row r="2994" spans="1:12">
      <c r="A2994" s="64" t="s">
        <v>1318</v>
      </c>
      <c r="B2994" s="64">
        <f>_xlfn.XLOOKUP(D2994,'Volume Holds'!$U$8:$U$223,'Volume Holds'!$R$8:$R$223)</f>
        <v>0</v>
      </c>
      <c r="C2994" s="64">
        <f>_xlfn.XLOOKUP(I2994,'Volume Holds'!$U$8:$U$223,'Volume Holds'!$R$8:$R$223)</f>
        <v>0</v>
      </c>
      <c r="D2994" s="64" t="s">
        <v>892</v>
      </c>
      <c r="E2994" s="64">
        <f t="shared" si="59"/>
        <v>0</v>
      </c>
      <c r="F2994" s="159">
        <v>10138</v>
      </c>
      <c r="L2994"/>
    </row>
    <row r="2995" spans="1:12">
      <c r="A2995" s="64" t="s">
        <v>1318</v>
      </c>
      <c r="B2995" s="64">
        <f>_xlfn.XLOOKUP(D2995,'Volume Holds'!$U$8:$U$223,'Volume Holds'!$R$8:$R$223)</f>
        <v>0</v>
      </c>
      <c r="C2995" s="64">
        <f>_xlfn.XLOOKUP(I2995,'Volume Holds'!$U$8:$U$223,'Volume Holds'!$R$8:$R$223)</f>
        <v>0</v>
      </c>
      <c r="D2995" s="64" t="s">
        <v>894</v>
      </c>
      <c r="E2995" s="64">
        <f t="shared" si="59"/>
        <v>0</v>
      </c>
      <c r="F2995" s="159">
        <v>10138</v>
      </c>
      <c r="L2995"/>
    </row>
    <row r="2996" spans="1:12">
      <c r="A2996" s="64" t="s">
        <v>1318</v>
      </c>
      <c r="B2996" s="64">
        <f>_xlfn.XLOOKUP(D2996,'Volume Holds'!$U$8:$U$223,'Volume Holds'!$R$8:$R$223)</f>
        <v>0</v>
      </c>
      <c r="C2996" s="64">
        <f>_xlfn.XLOOKUP(I2996,'Volume Holds'!$U$8:$U$223,'Volume Holds'!$R$8:$R$223)</f>
        <v>0</v>
      </c>
      <c r="D2996" s="64" t="s">
        <v>896</v>
      </c>
      <c r="E2996" s="64">
        <f t="shared" si="59"/>
        <v>0</v>
      </c>
      <c r="F2996" s="159">
        <v>10138</v>
      </c>
      <c r="L2996"/>
    </row>
    <row r="2997" spans="1:12">
      <c r="A2997" s="64" t="s">
        <v>1318</v>
      </c>
      <c r="B2997" s="64">
        <f>_xlfn.XLOOKUP(D2997,'Volume Holds'!$U$8:$U$223,'Volume Holds'!$R$8:$R$223)</f>
        <v>0</v>
      </c>
      <c r="C2997" s="64">
        <f>_xlfn.XLOOKUP(I2997,'Volume Holds'!$U$8:$U$223,'Volume Holds'!$R$8:$R$223)</f>
        <v>0</v>
      </c>
      <c r="D2997" s="64" t="s">
        <v>898</v>
      </c>
      <c r="E2997" s="64">
        <f t="shared" si="59"/>
        <v>0</v>
      </c>
      <c r="F2997" s="159">
        <v>10138</v>
      </c>
      <c r="L2997"/>
    </row>
    <row r="2998" spans="1:12">
      <c r="A2998" s="161" t="s">
        <v>1319</v>
      </c>
      <c r="B2998" s="161">
        <f>_xlfn.XLOOKUP(D2998,'Volumen Holds Cooperations'!$S$8:$S$51,'Volumen Holds Cooperations'!$E$8:$E$51)</f>
        <v>0</v>
      </c>
      <c r="C2998" s="161">
        <f>_xlfn.XLOOKUP(I2998,'Volumen Holds Cooperations'!$S$8:$S$51,'Volumen Holds Cooperations'!$E$8:$E$51)</f>
        <v>0</v>
      </c>
      <c r="D2998" s="163" t="s">
        <v>906</v>
      </c>
      <c r="E2998" s="161">
        <f t="shared" si="59"/>
        <v>0</v>
      </c>
      <c r="F2998" s="162">
        <v>10084</v>
      </c>
      <c r="G2998" s="163"/>
      <c r="I2998" s="161" t="s">
        <v>902</v>
      </c>
      <c r="J2998" s="161" t="s">
        <v>1316</v>
      </c>
      <c r="L2998"/>
    </row>
    <row r="2999" spans="1:12">
      <c r="A2999" s="64" t="s">
        <v>1319</v>
      </c>
      <c r="B2999" s="64">
        <f>_xlfn.XLOOKUP(D2999,'Volumen Holds Cooperations'!$S$8:$S$51,'Volumen Holds Cooperations'!$E$8:$E$51)</f>
        <v>0</v>
      </c>
      <c r="C2999" s="64">
        <f>_xlfn.XLOOKUP(I2999,'Volumen Holds Cooperations'!$S$8:$S$51,'Volumen Holds Cooperations'!$E$8:$E$51)</f>
        <v>0</v>
      </c>
      <c r="D2999" s="64" t="s">
        <v>908</v>
      </c>
      <c r="E2999" s="64">
        <f t="shared" si="59"/>
        <v>0</v>
      </c>
      <c r="F2999" s="159">
        <v>10084</v>
      </c>
      <c r="I2999" s="64" t="s">
        <v>902</v>
      </c>
      <c r="L2999"/>
    </row>
    <row r="3000" spans="1:12">
      <c r="A3000" s="64" t="s">
        <v>1319</v>
      </c>
      <c r="B3000" s="64">
        <f>_xlfn.XLOOKUP(D3000,'Volumen Holds Cooperations'!$S$8:$S$51,'Volumen Holds Cooperations'!$E$8:$E$51)</f>
        <v>0</v>
      </c>
      <c r="C3000" s="64">
        <f>_xlfn.XLOOKUP(I3000,'Volumen Holds Cooperations'!$S$8:$S$51,'Volumen Holds Cooperations'!$E$8:$E$51)</f>
        <v>0</v>
      </c>
      <c r="D3000" s="64" t="s">
        <v>910</v>
      </c>
      <c r="E3000" s="64">
        <f t="shared" si="59"/>
        <v>0</v>
      </c>
      <c r="F3000" s="159">
        <v>10084</v>
      </c>
      <c r="I3000" s="64" t="s">
        <v>902</v>
      </c>
      <c r="L3000"/>
    </row>
    <row r="3001" spans="1:12">
      <c r="A3001" s="64" t="s">
        <v>1319</v>
      </c>
      <c r="B3001" s="64">
        <f>_xlfn.XLOOKUP(D3001,'Volumen Holds Cooperations'!$S$8:$S$51,'Volumen Holds Cooperations'!$E$8:$E$51)</f>
        <v>0</v>
      </c>
      <c r="C3001" s="64">
        <f>_xlfn.XLOOKUP(I3001,'Volumen Holds Cooperations'!$S$8:$S$51,'Volumen Holds Cooperations'!$E$8:$E$51)</f>
        <v>0</v>
      </c>
      <c r="D3001" s="64" t="s">
        <v>912</v>
      </c>
      <c r="E3001" s="64">
        <f t="shared" si="59"/>
        <v>0</v>
      </c>
      <c r="F3001" s="159">
        <v>10084</v>
      </c>
      <c r="I3001" s="64" t="s">
        <v>902</v>
      </c>
      <c r="L3001"/>
    </row>
    <row r="3002" spans="1:12">
      <c r="A3002" s="64" t="s">
        <v>1319</v>
      </c>
      <c r="B3002" s="64">
        <f>_xlfn.XLOOKUP(D3002,'Volumen Holds Cooperations'!$S$8:$S$51,'Volumen Holds Cooperations'!$E$8:$E$51)</f>
        <v>0</v>
      </c>
      <c r="C3002" s="64">
        <f>_xlfn.XLOOKUP(I3002,'Volumen Holds Cooperations'!$S$8:$S$51,'Volumen Holds Cooperations'!$E$8:$E$51)</f>
        <v>0</v>
      </c>
      <c r="D3002" s="64" t="s">
        <v>914</v>
      </c>
      <c r="E3002" s="64">
        <f t="shared" si="59"/>
        <v>0</v>
      </c>
      <c r="F3002" s="159">
        <v>10084</v>
      </c>
      <c r="I3002" s="64" t="s">
        <v>902</v>
      </c>
      <c r="L3002"/>
    </row>
    <row r="3003" spans="1:12">
      <c r="A3003" s="64" t="s">
        <v>1319</v>
      </c>
      <c r="B3003" s="64">
        <f>_xlfn.XLOOKUP(D3003,'Volumen Holds Cooperations'!$S$8:$S$51,'Volumen Holds Cooperations'!$E$8:$E$51)</f>
        <v>0</v>
      </c>
      <c r="C3003" s="64">
        <f>_xlfn.XLOOKUP(I3003,'Volumen Holds Cooperations'!$S$8:$S$51,'Volumen Holds Cooperations'!$E$8:$E$51)</f>
        <v>0</v>
      </c>
      <c r="D3003" s="64" t="s">
        <v>916</v>
      </c>
      <c r="E3003" s="64">
        <f t="shared" si="59"/>
        <v>0</v>
      </c>
      <c r="F3003" s="159">
        <v>10084</v>
      </c>
      <c r="I3003" s="64" t="s">
        <v>902</v>
      </c>
      <c r="L3003"/>
    </row>
    <row r="3004" spans="1:12">
      <c r="A3004" s="64" t="s">
        <v>1319</v>
      </c>
      <c r="B3004" s="64">
        <f>_xlfn.XLOOKUP(D3004,'Volumen Holds Cooperations'!$S$8:$S$51,'Volumen Holds Cooperations'!$E$8:$E$51)</f>
        <v>0</v>
      </c>
      <c r="C3004" s="64">
        <f>_xlfn.XLOOKUP(I3004,'Volumen Holds Cooperations'!$S$8:$S$51,'Volumen Holds Cooperations'!$E$8:$E$51)</f>
        <v>0</v>
      </c>
      <c r="D3004" s="64" t="s">
        <v>918</v>
      </c>
      <c r="E3004" s="64">
        <f t="shared" si="59"/>
        <v>0</v>
      </c>
      <c r="F3004" s="159">
        <v>10084</v>
      </c>
      <c r="I3004" s="64" t="s">
        <v>902</v>
      </c>
      <c r="L3004"/>
    </row>
    <row r="3005" spans="1:12">
      <c r="A3005" s="64" t="s">
        <v>1319</v>
      </c>
      <c r="B3005" s="64">
        <f>_xlfn.XLOOKUP(D3005,'Volumen Holds Cooperations'!$S$8:$S$51,'Volumen Holds Cooperations'!$E$8:$E$51)</f>
        <v>0</v>
      </c>
      <c r="C3005" s="64">
        <f>_xlfn.XLOOKUP(I3005,'Volumen Holds Cooperations'!$S$8:$S$51,'Volumen Holds Cooperations'!$E$8:$E$51)</f>
        <v>0</v>
      </c>
      <c r="D3005" s="64" t="s">
        <v>920</v>
      </c>
      <c r="E3005" s="64">
        <f t="shared" si="59"/>
        <v>0</v>
      </c>
      <c r="F3005" s="159">
        <v>10084</v>
      </c>
      <c r="I3005" s="64" t="s">
        <v>902</v>
      </c>
      <c r="L3005"/>
    </row>
    <row r="3006" spans="1:12">
      <c r="A3006" s="64" t="s">
        <v>1319</v>
      </c>
      <c r="B3006" s="64">
        <f>_xlfn.XLOOKUP(D3006,'Volumen Holds Cooperations'!$S$8:$S$51,'Volumen Holds Cooperations'!$E$8:$E$51)</f>
        <v>0</v>
      </c>
      <c r="C3006" s="64">
        <f>_xlfn.XLOOKUP(I3006,'Volumen Holds Cooperations'!$S$8:$S$51,'Volumen Holds Cooperations'!$E$8:$E$51)</f>
        <v>0</v>
      </c>
      <c r="D3006" s="64" t="s">
        <v>922</v>
      </c>
      <c r="E3006" s="64">
        <f t="shared" ref="E3006:E3066" si="60">SUM(B3006:C3006)</f>
        <v>0</v>
      </c>
      <c r="F3006" s="159">
        <v>10084</v>
      </c>
      <c r="I3006" s="64" t="s">
        <v>904</v>
      </c>
      <c r="L3006"/>
    </row>
    <row r="3007" spans="1:12">
      <c r="A3007" s="64" t="s">
        <v>1319</v>
      </c>
      <c r="B3007" s="64">
        <f>_xlfn.XLOOKUP(D3007,'Volumen Holds Cooperations'!$S$8:$S$51,'Volumen Holds Cooperations'!$E$8:$E$51)</f>
        <v>0</v>
      </c>
      <c r="C3007" s="64">
        <f>_xlfn.XLOOKUP(I3007,'Volumen Holds Cooperations'!$S$8:$S$51,'Volumen Holds Cooperations'!$E$8:$E$51)</f>
        <v>0</v>
      </c>
      <c r="D3007" s="64" t="s">
        <v>924</v>
      </c>
      <c r="E3007" s="64">
        <f t="shared" si="60"/>
        <v>0</v>
      </c>
      <c r="F3007" s="159">
        <v>10084</v>
      </c>
      <c r="I3007" s="64" t="s">
        <v>904</v>
      </c>
      <c r="L3007"/>
    </row>
    <row r="3008" spans="1:12">
      <c r="A3008" s="64" t="s">
        <v>1319</v>
      </c>
      <c r="B3008" s="64">
        <f>_xlfn.XLOOKUP(D3008,'Volumen Holds Cooperations'!$S$8:$S$51,'Volumen Holds Cooperations'!$E$8:$E$51)</f>
        <v>0</v>
      </c>
      <c r="C3008" s="64">
        <f>_xlfn.XLOOKUP(I3008,'Volumen Holds Cooperations'!$S$8:$S$51,'Volumen Holds Cooperations'!$E$8:$E$51)</f>
        <v>0</v>
      </c>
      <c r="D3008" s="64" t="s">
        <v>926</v>
      </c>
      <c r="E3008" s="64">
        <f t="shared" si="60"/>
        <v>0</v>
      </c>
      <c r="F3008" s="159">
        <v>10084</v>
      </c>
      <c r="I3008" s="64" t="s">
        <v>904</v>
      </c>
      <c r="L3008"/>
    </row>
    <row r="3009" spans="1:12">
      <c r="A3009" s="64" t="s">
        <v>1319</v>
      </c>
      <c r="B3009" s="64">
        <f>_xlfn.XLOOKUP(D3009,'Volumen Holds Cooperations'!$S$8:$S$51,'Volumen Holds Cooperations'!$E$8:$E$51)</f>
        <v>0</v>
      </c>
      <c r="C3009" s="64">
        <f>_xlfn.XLOOKUP(I3009,'Volumen Holds Cooperations'!$S$8:$S$51,'Volumen Holds Cooperations'!$E$8:$E$51)</f>
        <v>0</v>
      </c>
      <c r="D3009" s="64" t="s">
        <v>928</v>
      </c>
      <c r="E3009" s="64">
        <f t="shared" si="60"/>
        <v>0</v>
      </c>
      <c r="F3009" s="159">
        <v>10084</v>
      </c>
      <c r="I3009" s="64" t="s">
        <v>904</v>
      </c>
      <c r="L3009"/>
    </row>
    <row r="3010" spans="1:12">
      <c r="A3010" s="64" t="s">
        <v>1319</v>
      </c>
      <c r="B3010" s="64">
        <f>_xlfn.XLOOKUP(D3010,'Volumen Holds Cooperations'!$S$8:$S$51,'Volumen Holds Cooperations'!$E$8:$E$51)</f>
        <v>0</v>
      </c>
      <c r="C3010" s="64">
        <f>_xlfn.XLOOKUP(I3010,'Volumen Holds Cooperations'!$S$8:$S$51,'Volumen Holds Cooperations'!$E$8:$E$51)</f>
        <v>0</v>
      </c>
      <c r="D3010" s="64" t="s">
        <v>930</v>
      </c>
      <c r="E3010" s="64">
        <f t="shared" si="60"/>
        <v>0</v>
      </c>
      <c r="F3010" s="159">
        <v>10084</v>
      </c>
      <c r="I3010" s="64" t="s">
        <v>904</v>
      </c>
      <c r="L3010"/>
    </row>
    <row r="3011" spans="1:12">
      <c r="A3011" s="64" t="s">
        <v>1319</v>
      </c>
      <c r="B3011" s="64">
        <f>_xlfn.XLOOKUP(D3011,'Volumen Holds Cooperations'!$S$8:$S$51,'Volumen Holds Cooperations'!$E$8:$E$51)</f>
        <v>0</v>
      </c>
      <c r="C3011" s="64">
        <f>_xlfn.XLOOKUP(I3011,'Volumen Holds Cooperations'!$S$8:$S$51,'Volumen Holds Cooperations'!$E$8:$E$51)</f>
        <v>0</v>
      </c>
      <c r="D3011" s="64" t="s">
        <v>932</v>
      </c>
      <c r="E3011" s="64">
        <f t="shared" si="60"/>
        <v>0</v>
      </c>
      <c r="F3011" s="159">
        <v>10084</v>
      </c>
      <c r="I3011" s="64" t="s">
        <v>904</v>
      </c>
      <c r="L3011"/>
    </row>
    <row r="3012" spans="1:12">
      <c r="A3012" s="64" t="s">
        <v>1319</v>
      </c>
      <c r="B3012" s="64">
        <f>_xlfn.XLOOKUP(D3012,'Volumen Holds Cooperations'!$S$8:$S$51,'Volumen Holds Cooperations'!$E$8:$E$51)</f>
        <v>0</v>
      </c>
      <c r="C3012" s="64">
        <f>_xlfn.XLOOKUP(I3012,'Volumen Holds Cooperations'!$S$8:$S$51,'Volumen Holds Cooperations'!$E$8:$E$51)</f>
        <v>0</v>
      </c>
      <c r="D3012" s="64" t="s">
        <v>934</v>
      </c>
      <c r="E3012" s="64">
        <f t="shared" si="60"/>
        <v>0</v>
      </c>
      <c r="F3012" s="159">
        <v>10084</v>
      </c>
      <c r="I3012" s="64" t="s">
        <v>904</v>
      </c>
      <c r="L3012"/>
    </row>
    <row r="3013" spans="1:12">
      <c r="A3013" s="64" t="s">
        <v>1319</v>
      </c>
      <c r="B3013" s="64">
        <f>_xlfn.XLOOKUP(D3013,'Volumen Holds Cooperations'!$S$8:$S$51,'Volumen Holds Cooperations'!$E$8:$E$51)</f>
        <v>0</v>
      </c>
      <c r="C3013" s="64">
        <f>_xlfn.XLOOKUP(I3013,'Volumen Holds Cooperations'!$S$8:$S$51,'Volumen Holds Cooperations'!$E$8:$E$51)</f>
        <v>0</v>
      </c>
      <c r="D3013" s="64" t="s">
        <v>936</v>
      </c>
      <c r="E3013" s="64">
        <f t="shared" si="60"/>
        <v>0</v>
      </c>
      <c r="F3013" s="159">
        <v>10084</v>
      </c>
      <c r="I3013" s="64" t="s">
        <v>904</v>
      </c>
      <c r="L3013"/>
    </row>
    <row r="3014" spans="1:12">
      <c r="A3014" s="64" t="s">
        <v>1319</v>
      </c>
      <c r="B3014" s="64">
        <f>_xlfn.XLOOKUP(D3014,'Volumen Holds Cooperations'!$S$8:$S$51,'Volumen Holds Cooperations'!$E$8:$E$51)</f>
        <v>0</v>
      </c>
      <c r="C3014" s="64">
        <f>_xlfn.XLOOKUP(I3014,'Volumen Holds Cooperations'!$S$8:$S$51,'Volumen Holds Cooperations'!$E$8:$E$51)</f>
        <v>0</v>
      </c>
      <c r="D3014" s="64" t="s">
        <v>938</v>
      </c>
      <c r="E3014" s="64">
        <f t="shared" si="60"/>
        <v>0</v>
      </c>
      <c r="F3014" s="159">
        <v>10084</v>
      </c>
      <c r="I3014" s="64" t="s">
        <v>904</v>
      </c>
      <c r="L3014"/>
    </row>
    <row r="3015" spans="1:12">
      <c r="A3015" s="64" t="s">
        <v>1319</v>
      </c>
      <c r="B3015" s="64">
        <f>_xlfn.XLOOKUP(D3015,'Volumen Holds Cooperations'!$S$8:$S$51,'Volumen Holds Cooperations'!$E$8:$E$51)</f>
        <v>0</v>
      </c>
      <c r="C3015" s="64">
        <f>_xlfn.XLOOKUP(I3015,'Volumen Holds Cooperations'!$S$8:$S$51,'Volumen Holds Cooperations'!$E$8:$E$51)</f>
        <v>0</v>
      </c>
      <c r="D3015" s="64" t="s">
        <v>940</v>
      </c>
      <c r="E3015" s="64">
        <f t="shared" si="60"/>
        <v>0</v>
      </c>
      <c r="F3015" s="159">
        <v>10084</v>
      </c>
      <c r="I3015" s="64" t="s">
        <v>904</v>
      </c>
      <c r="L3015"/>
    </row>
    <row r="3016" spans="1:12">
      <c r="A3016" s="64" t="s">
        <v>1319</v>
      </c>
      <c r="B3016" s="64">
        <f>_xlfn.XLOOKUP(D3016,'Volumen Holds Cooperations'!$S$8:$S$51,'Volumen Holds Cooperations'!$E$8:$E$51)</f>
        <v>0</v>
      </c>
      <c r="C3016" s="64">
        <f>_xlfn.XLOOKUP(I3016,'Volumen Holds Cooperations'!$S$8:$S$51,'Volumen Holds Cooperations'!$E$8:$E$51)</f>
        <v>0</v>
      </c>
      <c r="D3016" s="64" t="s">
        <v>943</v>
      </c>
      <c r="E3016" s="64">
        <f t="shared" si="60"/>
        <v>0</v>
      </c>
      <c r="F3016" s="159">
        <v>10084</v>
      </c>
      <c r="I3016" s="64" t="s">
        <v>941</v>
      </c>
      <c r="L3016"/>
    </row>
    <row r="3017" spans="1:12">
      <c r="A3017" s="64" t="s">
        <v>1319</v>
      </c>
      <c r="B3017" s="64">
        <f>_xlfn.XLOOKUP(D3017,'Volumen Holds Cooperations'!$S$8:$S$51,'Volumen Holds Cooperations'!$E$8:$E$51)</f>
        <v>0</v>
      </c>
      <c r="C3017" s="64">
        <f>_xlfn.XLOOKUP(I3017,'Volumen Holds Cooperations'!$S$8:$S$51,'Volumen Holds Cooperations'!$E$8:$E$51)</f>
        <v>0</v>
      </c>
      <c r="D3017" s="64" t="s">
        <v>944</v>
      </c>
      <c r="E3017" s="64">
        <f t="shared" si="60"/>
        <v>0</v>
      </c>
      <c r="F3017" s="159">
        <v>10084</v>
      </c>
      <c r="I3017" s="64" t="s">
        <v>941</v>
      </c>
      <c r="L3017"/>
    </row>
    <row r="3018" spans="1:12">
      <c r="A3018" s="64" t="s">
        <v>1319</v>
      </c>
      <c r="B3018" s="64">
        <f>_xlfn.XLOOKUP(D3018,'Volumen Holds Cooperations'!$S$8:$S$51,'Volumen Holds Cooperations'!$E$8:$E$51)</f>
        <v>0</v>
      </c>
      <c r="C3018" s="64">
        <f>_xlfn.XLOOKUP(I3018,'Volumen Holds Cooperations'!$S$8:$S$51,'Volumen Holds Cooperations'!$E$8:$E$51)</f>
        <v>0</v>
      </c>
      <c r="D3018" s="64" t="s">
        <v>945</v>
      </c>
      <c r="E3018" s="64">
        <f t="shared" si="60"/>
        <v>0</v>
      </c>
      <c r="F3018" s="159">
        <v>10084</v>
      </c>
      <c r="I3018" s="64" t="s">
        <v>941</v>
      </c>
      <c r="L3018"/>
    </row>
    <row r="3019" spans="1:12">
      <c r="A3019" s="64" t="s">
        <v>1319</v>
      </c>
      <c r="B3019" s="64">
        <f>_xlfn.XLOOKUP(D3019,'Volumen Holds Cooperations'!$S$8:$S$51,'Volumen Holds Cooperations'!$E$8:$E$51)</f>
        <v>0</v>
      </c>
      <c r="C3019" s="64">
        <f>_xlfn.XLOOKUP(I3019,'Volumen Holds Cooperations'!$S$8:$S$51,'Volumen Holds Cooperations'!$E$8:$E$51)</f>
        <v>0</v>
      </c>
      <c r="D3019" s="64" t="s">
        <v>946</v>
      </c>
      <c r="E3019" s="64">
        <f t="shared" si="60"/>
        <v>0</v>
      </c>
      <c r="F3019" s="159">
        <v>10084</v>
      </c>
      <c r="I3019" s="64" t="s">
        <v>941</v>
      </c>
      <c r="L3019"/>
    </row>
    <row r="3020" spans="1:12">
      <c r="A3020" s="64" t="s">
        <v>1319</v>
      </c>
      <c r="B3020" s="64">
        <f>_xlfn.XLOOKUP(D3020,'Volumen Holds Cooperations'!$S$8:$S$51,'Volumen Holds Cooperations'!$E$8:$E$51)</f>
        <v>0</v>
      </c>
      <c r="C3020" s="64">
        <f>_xlfn.XLOOKUP(I3020,'Volumen Holds Cooperations'!$S$8:$S$51,'Volumen Holds Cooperations'!$E$8:$E$51)</f>
        <v>0</v>
      </c>
      <c r="D3020" s="64" t="s">
        <v>947</v>
      </c>
      <c r="E3020" s="64">
        <f t="shared" si="60"/>
        <v>0</v>
      </c>
      <c r="F3020" s="159">
        <v>10084</v>
      </c>
      <c r="I3020" s="64" t="s">
        <v>941</v>
      </c>
      <c r="L3020"/>
    </row>
    <row r="3021" spans="1:12">
      <c r="A3021" s="64" t="s">
        <v>1319</v>
      </c>
      <c r="B3021" s="64">
        <f>_xlfn.XLOOKUP(D3021,'Volumen Holds Cooperations'!$S$8:$S$51,'Volumen Holds Cooperations'!$E$8:$E$51)</f>
        <v>0</v>
      </c>
      <c r="C3021" s="64">
        <f>_xlfn.XLOOKUP(I3021,'Volumen Holds Cooperations'!$S$8:$S$51,'Volumen Holds Cooperations'!$E$8:$E$51)</f>
        <v>0</v>
      </c>
      <c r="D3021" s="64" t="s">
        <v>948</v>
      </c>
      <c r="E3021" s="64">
        <f t="shared" si="60"/>
        <v>0</v>
      </c>
      <c r="F3021" s="159">
        <v>10084</v>
      </c>
      <c r="I3021" s="64" t="s">
        <v>941</v>
      </c>
      <c r="L3021"/>
    </row>
    <row r="3022" spans="1:12">
      <c r="A3022" s="64" t="s">
        <v>1319</v>
      </c>
      <c r="B3022" s="64">
        <f>_xlfn.XLOOKUP(D3022,'Volumen Holds Cooperations'!$S$8:$S$51,'Volumen Holds Cooperations'!$E$8:$E$51)</f>
        <v>0</v>
      </c>
      <c r="C3022" s="64">
        <f>_xlfn.XLOOKUP(I3022,'Volumen Holds Cooperations'!$S$8:$S$51,'Volumen Holds Cooperations'!$E$8:$E$51)</f>
        <v>0</v>
      </c>
      <c r="D3022" s="64" t="s">
        <v>949</v>
      </c>
      <c r="E3022" s="64">
        <f t="shared" si="60"/>
        <v>0</v>
      </c>
      <c r="F3022" s="159">
        <v>10084</v>
      </c>
      <c r="I3022" s="64" t="s">
        <v>941</v>
      </c>
      <c r="L3022"/>
    </row>
    <row r="3023" spans="1:12">
      <c r="A3023" s="64" t="s">
        <v>1319</v>
      </c>
      <c r="B3023" s="64">
        <f>_xlfn.XLOOKUP(D3023,'Volumen Holds Cooperations'!$S$8:$S$51,'Volumen Holds Cooperations'!$E$8:$E$51)</f>
        <v>0</v>
      </c>
      <c r="C3023" s="64">
        <f>_xlfn.XLOOKUP(I3023,'Volumen Holds Cooperations'!$S$8:$S$51,'Volumen Holds Cooperations'!$E$8:$E$51)</f>
        <v>0</v>
      </c>
      <c r="D3023" s="64" t="s">
        <v>950</v>
      </c>
      <c r="E3023" s="64">
        <f t="shared" si="60"/>
        <v>0</v>
      </c>
      <c r="F3023" s="159">
        <v>10084</v>
      </c>
      <c r="I3023" s="64" t="s">
        <v>941</v>
      </c>
      <c r="L3023"/>
    </row>
    <row r="3024" spans="1:12">
      <c r="A3024" s="64" t="s">
        <v>1319</v>
      </c>
      <c r="B3024" s="64">
        <f>_xlfn.XLOOKUP(D3024,'Volumen Holds Cooperations'!$S$8:$S$51,'Volumen Holds Cooperations'!$E$8:$E$51)</f>
        <v>0</v>
      </c>
      <c r="C3024" s="64">
        <f>_xlfn.XLOOKUP(I3024,'Volumen Holds Cooperations'!$S$8:$S$51,'Volumen Holds Cooperations'!$E$8:$E$51)</f>
        <v>0</v>
      </c>
      <c r="D3024" s="64" t="s">
        <v>951</v>
      </c>
      <c r="E3024" s="64">
        <f t="shared" si="60"/>
        <v>0</v>
      </c>
      <c r="F3024" s="159">
        <v>10084</v>
      </c>
      <c r="I3024" s="164" t="s">
        <v>942</v>
      </c>
      <c r="L3024"/>
    </row>
    <row r="3025" spans="1:12">
      <c r="A3025" s="64" t="s">
        <v>1319</v>
      </c>
      <c r="B3025" s="64">
        <f>_xlfn.XLOOKUP(D3025,'Volumen Holds Cooperations'!$S$8:$S$51,'Volumen Holds Cooperations'!$E$8:$E$51)</f>
        <v>0</v>
      </c>
      <c r="C3025" s="64">
        <f>_xlfn.XLOOKUP(I3025,'Volumen Holds Cooperations'!$S$8:$S$51,'Volumen Holds Cooperations'!$E$8:$E$51)</f>
        <v>0</v>
      </c>
      <c r="D3025" s="64" t="s">
        <v>952</v>
      </c>
      <c r="E3025" s="64">
        <f t="shared" si="60"/>
        <v>0</v>
      </c>
      <c r="F3025" s="159">
        <v>10084</v>
      </c>
      <c r="I3025" s="64" t="s">
        <v>942</v>
      </c>
      <c r="L3025"/>
    </row>
    <row r="3026" spans="1:12">
      <c r="A3026" s="64" t="s">
        <v>1319</v>
      </c>
      <c r="B3026" s="64">
        <f>_xlfn.XLOOKUP(D3026,'Volumen Holds Cooperations'!$S$8:$S$51,'Volumen Holds Cooperations'!$E$8:$E$51)</f>
        <v>0</v>
      </c>
      <c r="C3026" s="64">
        <f>_xlfn.XLOOKUP(I3026,'Volumen Holds Cooperations'!$S$8:$S$51,'Volumen Holds Cooperations'!$E$8:$E$51)</f>
        <v>0</v>
      </c>
      <c r="D3026" s="64" t="s">
        <v>953</v>
      </c>
      <c r="E3026" s="64">
        <f t="shared" si="60"/>
        <v>0</v>
      </c>
      <c r="F3026" s="159">
        <v>10084</v>
      </c>
      <c r="I3026" s="64" t="s">
        <v>942</v>
      </c>
      <c r="L3026"/>
    </row>
    <row r="3027" spans="1:12">
      <c r="A3027" s="64" t="s">
        <v>1319</v>
      </c>
      <c r="B3027" s="64">
        <f>_xlfn.XLOOKUP(D3027,'Volumen Holds Cooperations'!$S$8:$S$51,'Volumen Holds Cooperations'!$E$8:$E$51)</f>
        <v>0</v>
      </c>
      <c r="C3027" s="64">
        <f>_xlfn.XLOOKUP(I3027,'Volumen Holds Cooperations'!$S$8:$S$51,'Volumen Holds Cooperations'!$E$8:$E$51)</f>
        <v>0</v>
      </c>
      <c r="D3027" s="64" t="s">
        <v>954</v>
      </c>
      <c r="E3027" s="64">
        <f t="shared" si="60"/>
        <v>0</v>
      </c>
      <c r="F3027" s="159">
        <v>10084</v>
      </c>
      <c r="I3027" s="64" t="s">
        <v>942</v>
      </c>
      <c r="L3027"/>
    </row>
    <row r="3028" spans="1:12">
      <c r="A3028" s="64" t="s">
        <v>1319</v>
      </c>
      <c r="B3028" s="64">
        <f>_xlfn.XLOOKUP(D3028,'Volumen Holds Cooperations'!$S$8:$S$51,'Volumen Holds Cooperations'!$E$8:$E$51)</f>
        <v>0</v>
      </c>
      <c r="C3028" s="64">
        <f>_xlfn.XLOOKUP(I3028,'Volumen Holds Cooperations'!$S$8:$S$51,'Volumen Holds Cooperations'!$E$8:$E$51)</f>
        <v>0</v>
      </c>
      <c r="D3028" s="64" t="s">
        <v>955</v>
      </c>
      <c r="E3028" s="64">
        <f t="shared" si="60"/>
        <v>0</v>
      </c>
      <c r="F3028" s="159">
        <v>10084</v>
      </c>
      <c r="I3028" s="64" t="s">
        <v>942</v>
      </c>
      <c r="L3028"/>
    </row>
    <row r="3029" spans="1:12">
      <c r="A3029" s="64" t="s">
        <v>1319</v>
      </c>
      <c r="B3029" s="64">
        <f>_xlfn.XLOOKUP(D3029,'Volumen Holds Cooperations'!$S$8:$S$51,'Volumen Holds Cooperations'!$E$8:$E$51)</f>
        <v>0</v>
      </c>
      <c r="C3029" s="64">
        <f>_xlfn.XLOOKUP(I3029,'Volumen Holds Cooperations'!$S$8:$S$51,'Volumen Holds Cooperations'!$E$8:$E$51)</f>
        <v>0</v>
      </c>
      <c r="D3029" s="64" t="s">
        <v>956</v>
      </c>
      <c r="E3029" s="64">
        <f t="shared" si="60"/>
        <v>0</v>
      </c>
      <c r="F3029" s="159">
        <v>10084</v>
      </c>
      <c r="I3029" s="64" t="s">
        <v>942</v>
      </c>
      <c r="L3029"/>
    </row>
    <row r="3030" spans="1:12">
      <c r="A3030" s="64" t="s">
        <v>1319</v>
      </c>
      <c r="B3030" s="64">
        <f>_xlfn.XLOOKUP(D3030,'Volumen Holds Cooperations'!$S$8:$S$51,'Volumen Holds Cooperations'!$E$8:$E$51)</f>
        <v>0</v>
      </c>
      <c r="C3030" s="64">
        <f>_xlfn.XLOOKUP(I3030,'Volumen Holds Cooperations'!$S$8:$S$51,'Volumen Holds Cooperations'!$E$8:$E$51)</f>
        <v>0</v>
      </c>
      <c r="D3030" s="64" t="s">
        <v>957</v>
      </c>
      <c r="E3030" s="64">
        <f t="shared" si="60"/>
        <v>0</v>
      </c>
      <c r="F3030" s="159">
        <v>10084</v>
      </c>
      <c r="I3030" s="64" t="s">
        <v>942</v>
      </c>
      <c r="L3030"/>
    </row>
    <row r="3031" spans="1:12">
      <c r="A3031" s="64" t="s">
        <v>1319</v>
      </c>
      <c r="B3031" s="64">
        <f>_xlfn.XLOOKUP(D3031,'Volumen Holds Cooperations'!$S$8:$S$51,'Volumen Holds Cooperations'!$E$8:$E$51)</f>
        <v>0</v>
      </c>
      <c r="C3031" s="64">
        <f>_xlfn.XLOOKUP(I3031,'Volumen Holds Cooperations'!$S$8:$S$51,'Volumen Holds Cooperations'!$E$8:$E$51)</f>
        <v>0</v>
      </c>
      <c r="D3031" s="64" t="s">
        <v>958</v>
      </c>
      <c r="E3031" s="64">
        <f t="shared" si="60"/>
        <v>0</v>
      </c>
      <c r="F3031" s="159">
        <v>10084</v>
      </c>
      <c r="I3031" s="64" t="s">
        <v>942</v>
      </c>
      <c r="L3031"/>
    </row>
    <row r="3032" spans="1:12">
      <c r="A3032" s="64" t="s">
        <v>1319</v>
      </c>
      <c r="B3032" s="64">
        <f>_xlfn.XLOOKUP(D3032,'Volumen Holds Cooperations'!$S$8:$S$51,'Volumen Holds Cooperations'!$E$8:$E$51)</f>
        <v>0</v>
      </c>
      <c r="C3032" s="64">
        <f>_xlfn.XLOOKUP(I3032,'Volumen Holds Cooperations'!$S$8:$S$51,'Volumen Holds Cooperations'!$E$8:$E$51)</f>
        <v>0</v>
      </c>
      <c r="D3032" s="64" t="s">
        <v>959</v>
      </c>
      <c r="E3032" s="64">
        <f t="shared" si="60"/>
        <v>0</v>
      </c>
      <c r="F3032" s="159">
        <v>10084</v>
      </c>
      <c r="I3032" s="64" t="s">
        <v>942</v>
      </c>
      <c r="L3032"/>
    </row>
    <row r="3033" spans="1:12">
      <c r="A3033" s="64" t="s">
        <v>1319</v>
      </c>
      <c r="B3033" s="64">
        <f>_xlfn.XLOOKUP(D3033,'Volumen Holds Cooperations'!$S$8:$S$51,'Volumen Holds Cooperations'!$E$8:$E$51)</f>
        <v>0</v>
      </c>
      <c r="C3033" s="64">
        <f>_xlfn.XLOOKUP(I3033,'Volumen Holds Cooperations'!$S$8:$S$51,'Volumen Holds Cooperations'!$E$8:$E$51)</f>
        <v>0</v>
      </c>
      <c r="D3033" s="64" t="s">
        <v>960</v>
      </c>
      <c r="E3033" s="64">
        <f t="shared" si="60"/>
        <v>0</v>
      </c>
      <c r="F3033" s="159">
        <v>10084</v>
      </c>
      <c r="I3033" s="64" t="s">
        <v>942</v>
      </c>
      <c r="L3033"/>
    </row>
    <row r="3034" spans="1:12">
      <c r="A3034" s="161" t="s">
        <v>1319</v>
      </c>
      <c r="B3034" s="161">
        <f>_xlfn.XLOOKUP(D3034,'Volumen Holds Cooperations'!$S$8:$S$51,'Volumen Holds Cooperations'!$F$8:$F$51)</f>
        <v>0</v>
      </c>
      <c r="C3034" s="161">
        <f>_xlfn.XLOOKUP(I3034,'Volumen Holds Cooperations'!$S$8:$S$51,'Volumen Holds Cooperations'!$F$8:$F$51)</f>
        <v>0</v>
      </c>
      <c r="D3034" s="163" t="s">
        <v>906</v>
      </c>
      <c r="E3034" s="161">
        <f t="shared" si="60"/>
        <v>0</v>
      </c>
      <c r="F3034" s="162">
        <v>10085</v>
      </c>
      <c r="G3034" s="163"/>
      <c r="I3034" s="161" t="s">
        <v>902</v>
      </c>
      <c r="J3034" s="161" t="s">
        <v>1316</v>
      </c>
      <c r="L3034"/>
    </row>
    <row r="3035" spans="1:12">
      <c r="A3035" s="64" t="s">
        <v>1319</v>
      </c>
      <c r="B3035" s="64">
        <f>_xlfn.XLOOKUP(D3035,'Volumen Holds Cooperations'!$S$8:$S$51,'Volumen Holds Cooperations'!$F$8:$F$51)</f>
        <v>0</v>
      </c>
      <c r="C3035" s="64">
        <f>_xlfn.XLOOKUP(I3035,'Volumen Holds Cooperations'!$S$8:$S$51,'Volumen Holds Cooperations'!$F$8:$F$51)</f>
        <v>0</v>
      </c>
      <c r="D3035" s="64" t="s">
        <v>908</v>
      </c>
      <c r="E3035" s="64">
        <f t="shared" si="60"/>
        <v>0</v>
      </c>
      <c r="F3035" s="159">
        <v>10085</v>
      </c>
      <c r="I3035" s="64" t="s">
        <v>902</v>
      </c>
      <c r="L3035"/>
    </row>
    <row r="3036" spans="1:12">
      <c r="A3036" s="64" t="s">
        <v>1319</v>
      </c>
      <c r="B3036" s="64">
        <f>_xlfn.XLOOKUP(D3036,'Volumen Holds Cooperations'!$S$8:$S$51,'Volumen Holds Cooperations'!$F$8:$F$51)</f>
        <v>0</v>
      </c>
      <c r="C3036" s="64">
        <f>_xlfn.XLOOKUP(I3036,'Volumen Holds Cooperations'!$S$8:$S$51,'Volumen Holds Cooperations'!$F$8:$F$51)</f>
        <v>0</v>
      </c>
      <c r="D3036" s="64" t="s">
        <v>910</v>
      </c>
      <c r="E3036" s="64">
        <f t="shared" si="60"/>
        <v>0</v>
      </c>
      <c r="F3036" s="159">
        <v>10085</v>
      </c>
      <c r="I3036" s="64" t="s">
        <v>902</v>
      </c>
      <c r="L3036"/>
    </row>
    <row r="3037" spans="1:12">
      <c r="A3037" s="64" t="s">
        <v>1319</v>
      </c>
      <c r="B3037" s="64">
        <f>_xlfn.XLOOKUP(D3037,'Volumen Holds Cooperations'!$S$8:$S$51,'Volumen Holds Cooperations'!$F$8:$F$51)</f>
        <v>0</v>
      </c>
      <c r="C3037" s="64">
        <f>_xlfn.XLOOKUP(I3037,'Volumen Holds Cooperations'!$S$8:$S$51,'Volumen Holds Cooperations'!$F$8:$F$51)</f>
        <v>0</v>
      </c>
      <c r="D3037" s="64" t="s">
        <v>912</v>
      </c>
      <c r="E3037" s="64">
        <f t="shared" si="60"/>
        <v>0</v>
      </c>
      <c r="F3037" s="159">
        <v>10085</v>
      </c>
      <c r="I3037" s="64" t="s">
        <v>902</v>
      </c>
      <c r="L3037"/>
    </row>
    <row r="3038" spans="1:12">
      <c r="A3038" s="64" t="s">
        <v>1319</v>
      </c>
      <c r="B3038" s="64">
        <f>_xlfn.XLOOKUP(D3038,'Volumen Holds Cooperations'!$S$8:$S$51,'Volumen Holds Cooperations'!$F$8:$F$51)</f>
        <v>0</v>
      </c>
      <c r="C3038" s="64">
        <f>_xlfn.XLOOKUP(I3038,'Volumen Holds Cooperations'!$S$8:$S$51,'Volumen Holds Cooperations'!$F$8:$F$51)</f>
        <v>0</v>
      </c>
      <c r="D3038" s="64" t="s">
        <v>914</v>
      </c>
      <c r="E3038" s="64">
        <f t="shared" si="60"/>
        <v>0</v>
      </c>
      <c r="F3038" s="159">
        <v>10085</v>
      </c>
      <c r="I3038" s="64" t="s">
        <v>902</v>
      </c>
      <c r="L3038"/>
    </row>
    <row r="3039" spans="1:12">
      <c r="A3039" s="64" t="s">
        <v>1319</v>
      </c>
      <c r="B3039" s="64">
        <f>_xlfn.XLOOKUP(D3039,'Volumen Holds Cooperations'!$S$8:$S$51,'Volumen Holds Cooperations'!$F$8:$F$51)</f>
        <v>0</v>
      </c>
      <c r="C3039" s="64">
        <f>_xlfn.XLOOKUP(I3039,'Volumen Holds Cooperations'!$S$8:$S$51,'Volumen Holds Cooperations'!$F$8:$F$51)</f>
        <v>0</v>
      </c>
      <c r="D3039" s="64" t="s">
        <v>916</v>
      </c>
      <c r="E3039" s="64">
        <f t="shared" si="60"/>
        <v>0</v>
      </c>
      <c r="F3039" s="159">
        <v>10085</v>
      </c>
      <c r="I3039" s="64" t="s">
        <v>902</v>
      </c>
      <c r="L3039"/>
    </row>
    <row r="3040" spans="1:12">
      <c r="A3040" s="64" t="s">
        <v>1319</v>
      </c>
      <c r="B3040" s="64">
        <f>_xlfn.XLOOKUP(D3040,'Volumen Holds Cooperations'!$S$8:$S$51,'Volumen Holds Cooperations'!$F$8:$F$51)</f>
        <v>0</v>
      </c>
      <c r="C3040" s="64">
        <f>_xlfn.XLOOKUP(I3040,'Volumen Holds Cooperations'!$S$8:$S$51,'Volumen Holds Cooperations'!$F$8:$F$51)</f>
        <v>0</v>
      </c>
      <c r="D3040" s="64" t="s">
        <v>918</v>
      </c>
      <c r="E3040" s="64">
        <f t="shared" si="60"/>
        <v>0</v>
      </c>
      <c r="F3040" s="159">
        <v>10085</v>
      </c>
      <c r="I3040" s="64" t="s">
        <v>902</v>
      </c>
      <c r="L3040"/>
    </row>
    <row r="3041" spans="1:12">
      <c r="A3041" s="64" t="s">
        <v>1319</v>
      </c>
      <c r="B3041" s="64">
        <f>_xlfn.XLOOKUP(D3041,'Volumen Holds Cooperations'!$S$8:$S$51,'Volumen Holds Cooperations'!$F$8:$F$51)</f>
        <v>0</v>
      </c>
      <c r="C3041" s="64">
        <f>_xlfn.XLOOKUP(I3041,'Volumen Holds Cooperations'!$S$8:$S$51,'Volumen Holds Cooperations'!$F$8:$F$51)</f>
        <v>0</v>
      </c>
      <c r="D3041" s="64" t="s">
        <v>920</v>
      </c>
      <c r="E3041" s="64">
        <f t="shared" si="60"/>
        <v>0</v>
      </c>
      <c r="F3041" s="159">
        <v>10085</v>
      </c>
      <c r="I3041" s="64" t="s">
        <v>902</v>
      </c>
      <c r="L3041"/>
    </row>
    <row r="3042" spans="1:12">
      <c r="A3042" s="64" t="s">
        <v>1319</v>
      </c>
      <c r="B3042" s="64">
        <f>_xlfn.XLOOKUP(D3042,'Volumen Holds Cooperations'!$S$8:$S$51,'Volumen Holds Cooperations'!$F$8:$F$51)</f>
        <v>0</v>
      </c>
      <c r="C3042" s="64">
        <f>_xlfn.XLOOKUP(I3042,'Volumen Holds Cooperations'!$S$8:$S$51,'Volumen Holds Cooperations'!$F$8:$F$51)</f>
        <v>0</v>
      </c>
      <c r="D3042" s="64" t="s">
        <v>922</v>
      </c>
      <c r="E3042" s="64">
        <f t="shared" si="60"/>
        <v>0</v>
      </c>
      <c r="F3042" s="159">
        <v>10085</v>
      </c>
      <c r="I3042" s="64" t="s">
        <v>904</v>
      </c>
      <c r="L3042"/>
    </row>
    <row r="3043" spans="1:12">
      <c r="A3043" s="64" t="s">
        <v>1319</v>
      </c>
      <c r="B3043" s="64">
        <f>_xlfn.XLOOKUP(D3043,'Volumen Holds Cooperations'!$S$8:$S$51,'Volumen Holds Cooperations'!$F$8:$F$51)</f>
        <v>0</v>
      </c>
      <c r="C3043" s="64">
        <f>_xlfn.XLOOKUP(I3043,'Volumen Holds Cooperations'!$S$8:$S$51,'Volumen Holds Cooperations'!$F$8:$F$51)</f>
        <v>0</v>
      </c>
      <c r="D3043" s="64" t="s">
        <v>924</v>
      </c>
      <c r="E3043" s="64">
        <f t="shared" si="60"/>
        <v>0</v>
      </c>
      <c r="F3043" s="159">
        <v>10085</v>
      </c>
      <c r="I3043" s="64" t="s">
        <v>904</v>
      </c>
      <c r="L3043"/>
    </row>
    <row r="3044" spans="1:12">
      <c r="A3044" s="64" t="s">
        <v>1319</v>
      </c>
      <c r="B3044" s="64">
        <f>_xlfn.XLOOKUP(D3044,'Volumen Holds Cooperations'!$S$8:$S$51,'Volumen Holds Cooperations'!$F$8:$F$51)</f>
        <v>0</v>
      </c>
      <c r="C3044" s="64">
        <f>_xlfn.XLOOKUP(I3044,'Volumen Holds Cooperations'!$S$8:$S$51,'Volumen Holds Cooperations'!$F$8:$F$51)</f>
        <v>0</v>
      </c>
      <c r="D3044" s="64" t="s">
        <v>926</v>
      </c>
      <c r="E3044" s="64">
        <f t="shared" si="60"/>
        <v>0</v>
      </c>
      <c r="F3044" s="159">
        <v>10085</v>
      </c>
      <c r="I3044" s="64" t="s">
        <v>904</v>
      </c>
      <c r="L3044"/>
    </row>
    <row r="3045" spans="1:12">
      <c r="A3045" s="64" t="s">
        <v>1319</v>
      </c>
      <c r="B3045" s="64">
        <f>_xlfn.XLOOKUP(D3045,'Volumen Holds Cooperations'!$S$8:$S$51,'Volumen Holds Cooperations'!$F$8:$F$51)</f>
        <v>0</v>
      </c>
      <c r="C3045" s="64">
        <f>_xlfn.XLOOKUP(I3045,'Volumen Holds Cooperations'!$S$8:$S$51,'Volumen Holds Cooperations'!$F$8:$F$51)</f>
        <v>0</v>
      </c>
      <c r="D3045" s="64" t="s">
        <v>928</v>
      </c>
      <c r="E3045" s="64">
        <f t="shared" si="60"/>
        <v>0</v>
      </c>
      <c r="F3045" s="159">
        <v>10085</v>
      </c>
      <c r="I3045" s="64" t="s">
        <v>904</v>
      </c>
      <c r="L3045"/>
    </row>
    <row r="3046" spans="1:12">
      <c r="A3046" s="64" t="s">
        <v>1319</v>
      </c>
      <c r="B3046" s="64">
        <f>_xlfn.XLOOKUP(D3046,'Volumen Holds Cooperations'!$S$8:$S$51,'Volumen Holds Cooperations'!$F$8:$F$51)</f>
        <v>0</v>
      </c>
      <c r="C3046" s="64">
        <f>_xlfn.XLOOKUP(I3046,'Volumen Holds Cooperations'!$S$8:$S$51,'Volumen Holds Cooperations'!$F$8:$F$51)</f>
        <v>0</v>
      </c>
      <c r="D3046" s="64" t="s">
        <v>930</v>
      </c>
      <c r="E3046" s="64">
        <f t="shared" si="60"/>
        <v>0</v>
      </c>
      <c r="F3046" s="159">
        <v>10085</v>
      </c>
      <c r="I3046" s="64" t="s">
        <v>904</v>
      </c>
      <c r="L3046"/>
    </row>
    <row r="3047" spans="1:12">
      <c r="A3047" s="64" t="s">
        <v>1319</v>
      </c>
      <c r="B3047" s="64">
        <f>_xlfn.XLOOKUP(D3047,'Volumen Holds Cooperations'!$S$8:$S$51,'Volumen Holds Cooperations'!$F$8:$F$51)</f>
        <v>0</v>
      </c>
      <c r="C3047" s="64">
        <f>_xlfn.XLOOKUP(I3047,'Volumen Holds Cooperations'!$S$8:$S$51,'Volumen Holds Cooperations'!$F$8:$F$51)</f>
        <v>0</v>
      </c>
      <c r="D3047" s="64" t="s">
        <v>932</v>
      </c>
      <c r="E3047" s="64">
        <f t="shared" si="60"/>
        <v>0</v>
      </c>
      <c r="F3047" s="159">
        <v>10085</v>
      </c>
      <c r="I3047" s="64" t="s">
        <v>904</v>
      </c>
      <c r="L3047"/>
    </row>
    <row r="3048" spans="1:12">
      <c r="A3048" s="64" t="s">
        <v>1319</v>
      </c>
      <c r="B3048" s="64">
        <f>_xlfn.XLOOKUP(D3048,'Volumen Holds Cooperations'!$S$8:$S$51,'Volumen Holds Cooperations'!$F$8:$F$51)</f>
        <v>0</v>
      </c>
      <c r="C3048" s="64">
        <f>_xlfn.XLOOKUP(I3048,'Volumen Holds Cooperations'!$S$8:$S$51,'Volumen Holds Cooperations'!$F$8:$F$51)</f>
        <v>0</v>
      </c>
      <c r="D3048" s="64" t="s">
        <v>934</v>
      </c>
      <c r="E3048" s="64">
        <f t="shared" si="60"/>
        <v>0</v>
      </c>
      <c r="F3048" s="159">
        <v>10085</v>
      </c>
      <c r="I3048" s="64" t="s">
        <v>904</v>
      </c>
      <c r="L3048"/>
    </row>
    <row r="3049" spans="1:12">
      <c r="A3049" s="64" t="s">
        <v>1319</v>
      </c>
      <c r="B3049" s="64">
        <f>_xlfn.XLOOKUP(D3049,'Volumen Holds Cooperations'!$S$8:$S$51,'Volumen Holds Cooperations'!$F$8:$F$51)</f>
        <v>0</v>
      </c>
      <c r="C3049" s="64">
        <f>_xlfn.XLOOKUP(I3049,'Volumen Holds Cooperations'!$S$8:$S$51,'Volumen Holds Cooperations'!$F$8:$F$51)</f>
        <v>0</v>
      </c>
      <c r="D3049" s="64" t="s">
        <v>936</v>
      </c>
      <c r="E3049" s="64">
        <f t="shared" si="60"/>
        <v>0</v>
      </c>
      <c r="F3049" s="159">
        <v>10085</v>
      </c>
      <c r="I3049" s="64" t="s">
        <v>904</v>
      </c>
      <c r="L3049"/>
    </row>
    <row r="3050" spans="1:12">
      <c r="A3050" s="64" t="s">
        <v>1319</v>
      </c>
      <c r="B3050" s="64">
        <f>_xlfn.XLOOKUP(D3050,'Volumen Holds Cooperations'!$S$8:$S$51,'Volumen Holds Cooperations'!$F$8:$F$51)</f>
        <v>0</v>
      </c>
      <c r="C3050" s="64">
        <f>_xlfn.XLOOKUP(I3050,'Volumen Holds Cooperations'!$S$8:$S$51,'Volumen Holds Cooperations'!$F$8:$F$51)</f>
        <v>0</v>
      </c>
      <c r="D3050" s="64" t="s">
        <v>938</v>
      </c>
      <c r="E3050" s="64">
        <f t="shared" si="60"/>
        <v>0</v>
      </c>
      <c r="F3050" s="159">
        <v>10085</v>
      </c>
      <c r="I3050" s="64" t="s">
        <v>904</v>
      </c>
      <c r="L3050"/>
    </row>
    <row r="3051" spans="1:12">
      <c r="A3051" s="64" t="s">
        <v>1319</v>
      </c>
      <c r="B3051" s="64">
        <f>_xlfn.XLOOKUP(D3051,'Volumen Holds Cooperations'!$S$8:$S$51,'Volumen Holds Cooperations'!$F$8:$F$51)</f>
        <v>0</v>
      </c>
      <c r="C3051" s="64">
        <f>_xlfn.XLOOKUP(I3051,'Volumen Holds Cooperations'!$S$8:$S$51,'Volumen Holds Cooperations'!$F$8:$F$51)</f>
        <v>0</v>
      </c>
      <c r="D3051" s="64" t="s">
        <v>940</v>
      </c>
      <c r="E3051" s="64">
        <f t="shared" si="60"/>
        <v>0</v>
      </c>
      <c r="F3051" s="159">
        <v>10085</v>
      </c>
      <c r="I3051" s="64" t="s">
        <v>904</v>
      </c>
      <c r="L3051"/>
    </row>
    <row r="3052" spans="1:12">
      <c r="A3052" s="64" t="s">
        <v>1319</v>
      </c>
      <c r="B3052" s="64">
        <f>_xlfn.XLOOKUP(D3052,'Volumen Holds Cooperations'!$S$8:$S$51,'Volumen Holds Cooperations'!$F$8:$F$51)</f>
        <v>0</v>
      </c>
      <c r="C3052" s="64">
        <f>_xlfn.XLOOKUP(I3052,'Volumen Holds Cooperations'!$S$8:$S$51,'Volumen Holds Cooperations'!$F$8:$F$51)</f>
        <v>0</v>
      </c>
      <c r="D3052" s="64" t="s">
        <v>943</v>
      </c>
      <c r="E3052" s="64">
        <f t="shared" si="60"/>
        <v>0</v>
      </c>
      <c r="F3052" s="159">
        <v>10085</v>
      </c>
      <c r="I3052" s="64" t="s">
        <v>941</v>
      </c>
      <c r="L3052"/>
    </row>
    <row r="3053" spans="1:12">
      <c r="A3053" s="64" t="s">
        <v>1319</v>
      </c>
      <c r="B3053" s="64">
        <f>_xlfn.XLOOKUP(D3053,'Volumen Holds Cooperations'!$S$8:$S$51,'Volumen Holds Cooperations'!$F$8:$F$51)</f>
        <v>0</v>
      </c>
      <c r="C3053" s="64">
        <f>_xlfn.XLOOKUP(I3053,'Volumen Holds Cooperations'!$S$8:$S$51,'Volumen Holds Cooperations'!$F$8:$F$51)</f>
        <v>0</v>
      </c>
      <c r="D3053" s="64" t="s">
        <v>944</v>
      </c>
      <c r="E3053" s="64">
        <f t="shared" si="60"/>
        <v>0</v>
      </c>
      <c r="F3053" s="159">
        <v>10085</v>
      </c>
      <c r="I3053" s="64" t="s">
        <v>941</v>
      </c>
      <c r="L3053"/>
    </row>
    <row r="3054" spans="1:12">
      <c r="A3054" s="64" t="s">
        <v>1319</v>
      </c>
      <c r="B3054" s="64">
        <f>_xlfn.XLOOKUP(D3054,'Volumen Holds Cooperations'!$S$8:$S$51,'Volumen Holds Cooperations'!$F$8:$F$51)</f>
        <v>0</v>
      </c>
      <c r="C3054" s="64">
        <f>_xlfn.XLOOKUP(I3054,'Volumen Holds Cooperations'!$S$8:$S$51,'Volumen Holds Cooperations'!$F$8:$F$51)</f>
        <v>0</v>
      </c>
      <c r="D3054" s="64" t="s">
        <v>945</v>
      </c>
      <c r="E3054" s="64">
        <f t="shared" si="60"/>
        <v>0</v>
      </c>
      <c r="F3054" s="159">
        <v>10085</v>
      </c>
      <c r="I3054" s="64" t="s">
        <v>941</v>
      </c>
      <c r="L3054"/>
    </row>
    <row r="3055" spans="1:12">
      <c r="A3055" s="64" t="s">
        <v>1319</v>
      </c>
      <c r="B3055" s="64">
        <f>_xlfn.XLOOKUP(D3055,'Volumen Holds Cooperations'!$S$8:$S$51,'Volumen Holds Cooperations'!$F$8:$F$51)</f>
        <v>0</v>
      </c>
      <c r="C3055" s="64">
        <f>_xlfn.XLOOKUP(I3055,'Volumen Holds Cooperations'!$S$8:$S$51,'Volumen Holds Cooperations'!$F$8:$F$51)</f>
        <v>0</v>
      </c>
      <c r="D3055" s="64" t="s">
        <v>946</v>
      </c>
      <c r="E3055" s="64">
        <f t="shared" si="60"/>
        <v>0</v>
      </c>
      <c r="F3055" s="159">
        <v>10085</v>
      </c>
      <c r="I3055" s="64" t="s">
        <v>941</v>
      </c>
      <c r="L3055"/>
    </row>
    <row r="3056" spans="1:12">
      <c r="A3056" s="64" t="s">
        <v>1319</v>
      </c>
      <c r="B3056" s="64">
        <f>_xlfn.XLOOKUP(D3056,'Volumen Holds Cooperations'!$S$8:$S$51,'Volumen Holds Cooperations'!$F$8:$F$51)</f>
        <v>0</v>
      </c>
      <c r="C3056" s="64">
        <f>_xlfn.XLOOKUP(I3056,'Volumen Holds Cooperations'!$S$8:$S$51,'Volumen Holds Cooperations'!$F$8:$F$51)</f>
        <v>0</v>
      </c>
      <c r="D3056" s="64" t="s">
        <v>947</v>
      </c>
      <c r="E3056" s="64">
        <f t="shared" si="60"/>
        <v>0</v>
      </c>
      <c r="F3056" s="159">
        <v>10085</v>
      </c>
      <c r="I3056" s="64" t="s">
        <v>941</v>
      </c>
      <c r="L3056"/>
    </row>
    <row r="3057" spans="1:12">
      <c r="A3057" s="64" t="s">
        <v>1319</v>
      </c>
      <c r="B3057" s="64">
        <f>_xlfn.XLOOKUP(D3057,'Volumen Holds Cooperations'!$S$8:$S$51,'Volumen Holds Cooperations'!$F$8:$F$51)</f>
        <v>0</v>
      </c>
      <c r="C3057" s="64">
        <f>_xlfn.XLOOKUP(I3057,'Volumen Holds Cooperations'!$S$8:$S$51,'Volumen Holds Cooperations'!$F$8:$F$51)</f>
        <v>0</v>
      </c>
      <c r="D3057" s="64" t="s">
        <v>948</v>
      </c>
      <c r="E3057" s="64">
        <f t="shared" si="60"/>
        <v>0</v>
      </c>
      <c r="F3057" s="159">
        <v>10085</v>
      </c>
      <c r="I3057" s="64" t="s">
        <v>941</v>
      </c>
      <c r="L3057"/>
    </row>
    <row r="3058" spans="1:12">
      <c r="A3058" s="64" t="s">
        <v>1319</v>
      </c>
      <c r="B3058" s="64">
        <f>_xlfn.XLOOKUP(D3058,'Volumen Holds Cooperations'!$S$8:$S$51,'Volumen Holds Cooperations'!$F$8:$F$51)</f>
        <v>0</v>
      </c>
      <c r="C3058" s="64">
        <f>_xlfn.XLOOKUP(I3058,'Volumen Holds Cooperations'!$S$8:$S$51,'Volumen Holds Cooperations'!$F$8:$F$51)</f>
        <v>0</v>
      </c>
      <c r="D3058" s="64" t="s">
        <v>949</v>
      </c>
      <c r="E3058" s="64">
        <f t="shared" si="60"/>
        <v>0</v>
      </c>
      <c r="F3058" s="159">
        <v>10085</v>
      </c>
      <c r="I3058" s="64" t="s">
        <v>941</v>
      </c>
      <c r="L3058"/>
    </row>
    <row r="3059" spans="1:12">
      <c r="A3059" s="64" t="s">
        <v>1319</v>
      </c>
      <c r="B3059" s="64">
        <f>_xlfn.XLOOKUP(D3059,'Volumen Holds Cooperations'!$S$8:$S$51,'Volumen Holds Cooperations'!$F$8:$F$51)</f>
        <v>0</v>
      </c>
      <c r="C3059" s="64">
        <f>_xlfn.XLOOKUP(I3059,'Volumen Holds Cooperations'!$S$8:$S$51,'Volumen Holds Cooperations'!$F$8:$F$51)</f>
        <v>0</v>
      </c>
      <c r="D3059" s="64" t="s">
        <v>950</v>
      </c>
      <c r="E3059" s="64">
        <f t="shared" si="60"/>
        <v>0</v>
      </c>
      <c r="F3059" s="159">
        <v>10085</v>
      </c>
      <c r="I3059" s="64" t="s">
        <v>941</v>
      </c>
      <c r="L3059"/>
    </row>
    <row r="3060" spans="1:12">
      <c r="A3060" s="64" t="s">
        <v>1319</v>
      </c>
      <c r="B3060" s="64">
        <f>_xlfn.XLOOKUP(D3060,'Volumen Holds Cooperations'!$S$8:$S$51,'Volumen Holds Cooperations'!$F$8:$F$51)</f>
        <v>0</v>
      </c>
      <c r="C3060" s="64">
        <f>_xlfn.XLOOKUP(I3060,'Volumen Holds Cooperations'!$S$8:$S$51,'Volumen Holds Cooperations'!$F$8:$F$51)</f>
        <v>0</v>
      </c>
      <c r="D3060" s="64" t="s">
        <v>951</v>
      </c>
      <c r="E3060" s="64">
        <f t="shared" si="60"/>
        <v>0</v>
      </c>
      <c r="F3060" s="159">
        <v>10085</v>
      </c>
      <c r="I3060" s="164" t="s">
        <v>942</v>
      </c>
      <c r="L3060"/>
    </row>
    <row r="3061" spans="1:12">
      <c r="A3061" s="64" t="s">
        <v>1319</v>
      </c>
      <c r="B3061" s="64">
        <f>_xlfn.XLOOKUP(D3061,'Volumen Holds Cooperations'!$S$8:$S$51,'Volumen Holds Cooperations'!$F$8:$F$51)</f>
        <v>0</v>
      </c>
      <c r="C3061" s="64">
        <f>_xlfn.XLOOKUP(I3061,'Volumen Holds Cooperations'!$S$8:$S$51,'Volumen Holds Cooperations'!$F$8:$F$51)</f>
        <v>0</v>
      </c>
      <c r="D3061" s="64" t="s">
        <v>952</v>
      </c>
      <c r="E3061" s="64">
        <f t="shared" si="60"/>
        <v>0</v>
      </c>
      <c r="F3061" s="159">
        <v>10085</v>
      </c>
      <c r="I3061" s="64" t="s">
        <v>942</v>
      </c>
      <c r="L3061"/>
    </row>
    <row r="3062" spans="1:12">
      <c r="A3062" s="64" t="s">
        <v>1319</v>
      </c>
      <c r="B3062" s="64">
        <f>_xlfn.XLOOKUP(D3062,'Volumen Holds Cooperations'!$S$8:$S$51,'Volumen Holds Cooperations'!$F$8:$F$51)</f>
        <v>0</v>
      </c>
      <c r="C3062" s="64">
        <f>_xlfn.XLOOKUP(I3062,'Volumen Holds Cooperations'!$S$8:$S$51,'Volumen Holds Cooperations'!$F$8:$F$51)</f>
        <v>0</v>
      </c>
      <c r="D3062" s="64" t="s">
        <v>953</v>
      </c>
      <c r="E3062" s="64">
        <f t="shared" si="60"/>
        <v>0</v>
      </c>
      <c r="F3062" s="159">
        <v>10085</v>
      </c>
      <c r="I3062" s="64" t="s">
        <v>942</v>
      </c>
      <c r="L3062"/>
    </row>
    <row r="3063" spans="1:12">
      <c r="A3063" s="64" t="s">
        <v>1319</v>
      </c>
      <c r="B3063" s="64">
        <f>_xlfn.XLOOKUP(D3063,'Volumen Holds Cooperations'!$S$8:$S$51,'Volumen Holds Cooperations'!$F$8:$F$51)</f>
        <v>0</v>
      </c>
      <c r="C3063" s="64">
        <f>_xlfn.XLOOKUP(I3063,'Volumen Holds Cooperations'!$S$8:$S$51,'Volumen Holds Cooperations'!$F$8:$F$51)</f>
        <v>0</v>
      </c>
      <c r="D3063" s="64" t="s">
        <v>954</v>
      </c>
      <c r="E3063" s="64">
        <f t="shared" si="60"/>
        <v>0</v>
      </c>
      <c r="F3063" s="159">
        <v>10085</v>
      </c>
      <c r="I3063" s="64" t="s">
        <v>942</v>
      </c>
      <c r="L3063"/>
    </row>
    <row r="3064" spans="1:12">
      <c r="A3064" s="64" t="s">
        <v>1319</v>
      </c>
      <c r="B3064" s="64">
        <f>_xlfn.XLOOKUP(D3064,'Volumen Holds Cooperations'!$S$8:$S$51,'Volumen Holds Cooperations'!$F$8:$F$51)</f>
        <v>0</v>
      </c>
      <c r="C3064" s="64">
        <f>_xlfn.XLOOKUP(I3064,'Volumen Holds Cooperations'!$S$8:$S$51,'Volumen Holds Cooperations'!$F$8:$F$51)</f>
        <v>0</v>
      </c>
      <c r="D3064" s="64" t="s">
        <v>955</v>
      </c>
      <c r="E3064" s="64">
        <f t="shared" si="60"/>
        <v>0</v>
      </c>
      <c r="F3064" s="159">
        <v>10085</v>
      </c>
      <c r="I3064" s="64" t="s">
        <v>942</v>
      </c>
      <c r="L3064"/>
    </row>
    <row r="3065" spans="1:12">
      <c r="A3065" s="64" t="s">
        <v>1319</v>
      </c>
      <c r="B3065" s="64">
        <f>_xlfn.XLOOKUP(D3065,'Volumen Holds Cooperations'!$S$8:$S$51,'Volumen Holds Cooperations'!$F$8:$F$51)</f>
        <v>0</v>
      </c>
      <c r="C3065" s="64">
        <f>_xlfn.XLOOKUP(I3065,'Volumen Holds Cooperations'!$S$8:$S$51,'Volumen Holds Cooperations'!$F$8:$F$51)</f>
        <v>0</v>
      </c>
      <c r="D3065" s="64" t="s">
        <v>956</v>
      </c>
      <c r="E3065" s="64">
        <f t="shared" si="60"/>
        <v>0</v>
      </c>
      <c r="F3065" s="159">
        <v>10085</v>
      </c>
      <c r="I3065" s="64" t="s">
        <v>942</v>
      </c>
      <c r="L3065"/>
    </row>
    <row r="3066" spans="1:12">
      <c r="A3066" s="64" t="s">
        <v>1319</v>
      </c>
      <c r="B3066" s="64">
        <f>_xlfn.XLOOKUP(D3066,'Volumen Holds Cooperations'!$S$8:$S$51,'Volumen Holds Cooperations'!$F$8:$F$51)</f>
        <v>0</v>
      </c>
      <c r="C3066" s="64">
        <f>_xlfn.XLOOKUP(I3066,'Volumen Holds Cooperations'!$S$8:$S$51,'Volumen Holds Cooperations'!$F$8:$F$51)</f>
        <v>0</v>
      </c>
      <c r="D3066" s="64" t="s">
        <v>957</v>
      </c>
      <c r="E3066" s="64">
        <f t="shared" si="60"/>
        <v>0</v>
      </c>
      <c r="F3066" s="159">
        <v>10085</v>
      </c>
      <c r="I3066" s="64" t="s">
        <v>942</v>
      </c>
      <c r="L3066"/>
    </row>
    <row r="3067" spans="1:12">
      <c r="A3067" s="64" t="s">
        <v>1319</v>
      </c>
      <c r="B3067" s="64">
        <f>_xlfn.XLOOKUP(D3067,'Volumen Holds Cooperations'!$S$8:$S$51,'Volumen Holds Cooperations'!$F$8:$F$51)</f>
        <v>0</v>
      </c>
      <c r="C3067" s="64">
        <f>_xlfn.XLOOKUP(I3067,'Volumen Holds Cooperations'!$S$8:$S$51,'Volumen Holds Cooperations'!$F$8:$F$51)</f>
        <v>0</v>
      </c>
      <c r="D3067" s="64" t="s">
        <v>958</v>
      </c>
      <c r="E3067" s="64">
        <f t="shared" ref="E3067:E3124" si="61">SUM(B3067:C3067)</f>
        <v>0</v>
      </c>
      <c r="F3067" s="159">
        <v>10085</v>
      </c>
      <c r="I3067" s="64" t="s">
        <v>942</v>
      </c>
      <c r="L3067"/>
    </row>
    <row r="3068" spans="1:12">
      <c r="A3068" s="64" t="s">
        <v>1319</v>
      </c>
      <c r="B3068" s="64">
        <f>_xlfn.XLOOKUP(D3068,'Volumen Holds Cooperations'!$S$8:$S$51,'Volumen Holds Cooperations'!$F$8:$F$51)</f>
        <v>0</v>
      </c>
      <c r="C3068" s="64">
        <f>_xlfn.XLOOKUP(I3068,'Volumen Holds Cooperations'!$S$8:$S$51,'Volumen Holds Cooperations'!$F$8:$F$51)</f>
        <v>0</v>
      </c>
      <c r="D3068" s="64" t="s">
        <v>959</v>
      </c>
      <c r="E3068" s="64">
        <f t="shared" si="61"/>
        <v>0</v>
      </c>
      <c r="F3068" s="159">
        <v>10085</v>
      </c>
      <c r="I3068" s="64" t="s">
        <v>942</v>
      </c>
      <c r="L3068"/>
    </row>
    <row r="3069" spans="1:12">
      <c r="A3069" s="64" t="s">
        <v>1319</v>
      </c>
      <c r="B3069" s="64">
        <f>_xlfn.XLOOKUP(D3069,'Volumen Holds Cooperations'!$S$8:$S$51,'Volumen Holds Cooperations'!$F$8:$F$51)</f>
        <v>0</v>
      </c>
      <c r="C3069" s="64">
        <f>_xlfn.XLOOKUP(I3069,'Volumen Holds Cooperations'!$S$8:$S$51,'Volumen Holds Cooperations'!$F$8:$F$51)</f>
        <v>0</v>
      </c>
      <c r="D3069" s="64" t="s">
        <v>960</v>
      </c>
      <c r="E3069" s="64">
        <f t="shared" si="61"/>
        <v>0</v>
      </c>
      <c r="F3069" s="159">
        <v>10085</v>
      </c>
      <c r="I3069" s="64" t="s">
        <v>942</v>
      </c>
      <c r="L3069"/>
    </row>
    <row r="3070" spans="1:12">
      <c r="A3070" s="161" t="s">
        <v>1319</v>
      </c>
      <c r="B3070" s="161">
        <f>_xlfn.XLOOKUP(D3070,'Volumen Holds Cooperations'!$S$8:$S$51,'Volumen Holds Cooperations'!$G$8:$G$51)</f>
        <v>0</v>
      </c>
      <c r="C3070" s="161">
        <f>_xlfn.XLOOKUP(I3070,'Volumen Holds Cooperations'!$S$8:$S$51,'Volumen Holds Cooperations'!$G$8:$G$51)</f>
        <v>0</v>
      </c>
      <c r="D3070" s="163" t="s">
        <v>906</v>
      </c>
      <c r="E3070" s="161">
        <f t="shared" si="61"/>
        <v>0</v>
      </c>
      <c r="F3070" s="162">
        <v>10086</v>
      </c>
      <c r="G3070" s="163"/>
      <c r="I3070" s="161" t="s">
        <v>902</v>
      </c>
      <c r="J3070" s="161" t="s">
        <v>1316</v>
      </c>
      <c r="L3070"/>
    </row>
    <row r="3071" spans="1:12">
      <c r="A3071" s="64" t="s">
        <v>1319</v>
      </c>
      <c r="B3071" s="64">
        <f>_xlfn.XLOOKUP(D3071,'Volumen Holds Cooperations'!$S$8:$S$51,'Volumen Holds Cooperations'!$G$8:$G$51)</f>
        <v>0</v>
      </c>
      <c r="C3071" s="64">
        <f>_xlfn.XLOOKUP(I3071,'Volumen Holds Cooperations'!$S$8:$S$51,'Volumen Holds Cooperations'!$G$8:$G$51)</f>
        <v>0</v>
      </c>
      <c r="D3071" s="64" t="s">
        <v>908</v>
      </c>
      <c r="E3071" s="64">
        <f t="shared" si="61"/>
        <v>0</v>
      </c>
      <c r="F3071" s="159">
        <v>10086</v>
      </c>
      <c r="I3071" s="64" t="s">
        <v>902</v>
      </c>
      <c r="L3071"/>
    </row>
    <row r="3072" spans="1:12">
      <c r="A3072" s="64" t="s">
        <v>1319</v>
      </c>
      <c r="B3072" s="64">
        <f>_xlfn.XLOOKUP(D3072,'Volumen Holds Cooperations'!$S$8:$S$51,'Volumen Holds Cooperations'!$G$8:$G$51)</f>
        <v>0</v>
      </c>
      <c r="C3072" s="64">
        <f>_xlfn.XLOOKUP(I3072,'Volumen Holds Cooperations'!$S$8:$S$51,'Volumen Holds Cooperations'!$G$8:$G$51)</f>
        <v>0</v>
      </c>
      <c r="D3072" s="64" t="s">
        <v>910</v>
      </c>
      <c r="E3072" s="64">
        <f t="shared" si="61"/>
        <v>0</v>
      </c>
      <c r="F3072" s="159">
        <v>10086</v>
      </c>
      <c r="I3072" s="64" t="s">
        <v>902</v>
      </c>
      <c r="L3072"/>
    </row>
    <row r="3073" spans="1:12">
      <c r="A3073" s="64" t="s">
        <v>1319</v>
      </c>
      <c r="B3073" s="64">
        <f>_xlfn.XLOOKUP(D3073,'Volumen Holds Cooperations'!$S$8:$S$51,'Volumen Holds Cooperations'!$G$8:$G$51)</f>
        <v>0</v>
      </c>
      <c r="C3073" s="64">
        <f>_xlfn.XLOOKUP(I3073,'Volumen Holds Cooperations'!$S$8:$S$51,'Volumen Holds Cooperations'!$G$8:$G$51)</f>
        <v>0</v>
      </c>
      <c r="D3073" s="64" t="s">
        <v>912</v>
      </c>
      <c r="E3073" s="64">
        <f t="shared" si="61"/>
        <v>0</v>
      </c>
      <c r="F3073" s="159">
        <v>10086</v>
      </c>
      <c r="I3073" s="64" t="s">
        <v>902</v>
      </c>
      <c r="L3073"/>
    </row>
    <row r="3074" spans="1:12">
      <c r="A3074" s="64" t="s">
        <v>1319</v>
      </c>
      <c r="B3074" s="64">
        <f>_xlfn.XLOOKUP(D3074,'Volumen Holds Cooperations'!$S$8:$S$51,'Volumen Holds Cooperations'!$G$8:$G$51)</f>
        <v>0</v>
      </c>
      <c r="C3074" s="64">
        <f>_xlfn.XLOOKUP(I3074,'Volumen Holds Cooperations'!$S$8:$S$51,'Volumen Holds Cooperations'!$G$8:$G$51)</f>
        <v>0</v>
      </c>
      <c r="D3074" s="64" t="s">
        <v>914</v>
      </c>
      <c r="E3074" s="64">
        <f t="shared" si="61"/>
        <v>0</v>
      </c>
      <c r="F3074" s="159">
        <v>10086</v>
      </c>
      <c r="I3074" s="64" t="s">
        <v>902</v>
      </c>
      <c r="L3074"/>
    </row>
    <row r="3075" spans="1:12">
      <c r="A3075" s="64" t="s">
        <v>1319</v>
      </c>
      <c r="B3075" s="64">
        <f>_xlfn.XLOOKUP(D3075,'Volumen Holds Cooperations'!$S$8:$S$51,'Volumen Holds Cooperations'!$G$8:$G$51)</f>
        <v>0</v>
      </c>
      <c r="C3075" s="64">
        <f>_xlfn.XLOOKUP(I3075,'Volumen Holds Cooperations'!$S$8:$S$51,'Volumen Holds Cooperations'!$G$8:$G$51)</f>
        <v>0</v>
      </c>
      <c r="D3075" s="64" t="s">
        <v>916</v>
      </c>
      <c r="E3075" s="64">
        <f t="shared" si="61"/>
        <v>0</v>
      </c>
      <c r="F3075" s="159">
        <v>10086</v>
      </c>
      <c r="I3075" s="64" t="s">
        <v>902</v>
      </c>
      <c r="L3075"/>
    </row>
    <row r="3076" spans="1:12">
      <c r="A3076" s="64" t="s">
        <v>1319</v>
      </c>
      <c r="B3076" s="64">
        <f>_xlfn.XLOOKUP(D3076,'Volumen Holds Cooperations'!$S$8:$S$51,'Volumen Holds Cooperations'!$G$8:$G$51)</f>
        <v>0</v>
      </c>
      <c r="C3076" s="64">
        <f>_xlfn.XLOOKUP(I3076,'Volumen Holds Cooperations'!$S$8:$S$51,'Volumen Holds Cooperations'!$G$8:$G$51)</f>
        <v>0</v>
      </c>
      <c r="D3076" s="64" t="s">
        <v>918</v>
      </c>
      <c r="E3076" s="64">
        <f t="shared" si="61"/>
        <v>0</v>
      </c>
      <c r="F3076" s="159">
        <v>10086</v>
      </c>
      <c r="I3076" s="64" t="s">
        <v>902</v>
      </c>
      <c r="L3076"/>
    </row>
    <row r="3077" spans="1:12">
      <c r="A3077" s="64" t="s">
        <v>1319</v>
      </c>
      <c r="B3077" s="64">
        <f>_xlfn.XLOOKUP(D3077,'Volumen Holds Cooperations'!$S$8:$S$51,'Volumen Holds Cooperations'!$G$8:$G$51)</f>
        <v>0</v>
      </c>
      <c r="C3077" s="64">
        <f>_xlfn.XLOOKUP(I3077,'Volumen Holds Cooperations'!$S$8:$S$51,'Volumen Holds Cooperations'!$G$8:$G$51)</f>
        <v>0</v>
      </c>
      <c r="D3077" s="64" t="s">
        <v>920</v>
      </c>
      <c r="E3077" s="64">
        <f t="shared" si="61"/>
        <v>0</v>
      </c>
      <c r="F3077" s="159">
        <v>10086</v>
      </c>
      <c r="I3077" s="64" t="s">
        <v>902</v>
      </c>
      <c r="L3077"/>
    </row>
    <row r="3078" spans="1:12">
      <c r="A3078" s="64" t="s">
        <v>1319</v>
      </c>
      <c r="B3078" s="64">
        <f>_xlfn.XLOOKUP(D3078,'Volumen Holds Cooperations'!$S$8:$S$51,'Volumen Holds Cooperations'!$G$8:$G$51)</f>
        <v>0</v>
      </c>
      <c r="C3078" s="64">
        <f>_xlfn.XLOOKUP(I3078,'Volumen Holds Cooperations'!$S$8:$S$51,'Volumen Holds Cooperations'!$G$8:$G$51)</f>
        <v>0</v>
      </c>
      <c r="D3078" s="64" t="s">
        <v>922</v>
      </c>
      <c r="E3078" s="64">
        <f t="shared" si="61"/>
        <v>0</v>
      </c>
      <c r="F3078" s="159">
        <v>10086</v>
      </c>
      <c r="I3078" s="64" t="s">
        <v>904</v>
      </c>
      <c r="L3078"/>
    </row>
    <row r="3079" spans="1:12">
      <c r="A3079" s="64" t="s">
        <v>1319</v>
      </c>
      <c r="B3079" s="64">
        <f>_xlfn.XLOOKUP(D3079,'Volumen Holds Cooperations'!$S$8:$S$51,'Volumen Holds Cooperations'!$G$8:$G$51)</f>
        <v>0</v>
      </c>
      <c r="C3079" s="64">
        <f>_xlfn.XLOOKUP(I3079,'Volumen Holds Cooperations'!$S$8:$S$51,'Volumen Holds Cooperations'!$G$8:$G$51)</f>
        <v>0</v>
      </c>
      <c r="D3079" s="64" t="s">
        <v>924</v>
      </c>
      <c r="E3079" s="64">
        <f t="shared" si="61"/>
        <v>0</v>
      </c>
      <c r="F3079" s="159">
        <v>10086</v>
      </c>
      <c r="I3079" s="64" t="s">
        <v>904</v>
      </c>
      <c r="L3079"/>
    </row>
    <row r="3080" spans="1:12">
      <c r="A3080" s="64" t="s">
        <v>1319</v>
      </c>
      <c r="B3080" s="64">
        <f>_xlfn.XLOOKUP(D3080,'Volumen Holds Cooperations'!$S$8:$S$51,'Volumen Holds Cooperations'!$G$8:$G$51)</f>
        <v>0</v>
      </c>
      <c r="C3080" s="64">
        <f>_xlfn.XLOOKUP(I3080,'Volumen Holds Cooperations'!$S$8:$S$51,'Volumen Holds Cooperations'!$G$8:$G$51)</f>
        <v>0</v>
      </c>
      <c r="D3080" s="64" t="s">
        <v>926</v>
      </c>
      <c r="E3080" s="64">
        <f t="shared" si="61"/>
        <v>0</v>
      </c>
      <c r="F3080" s="159">
        <v>10086</v>
      </c>
      <c r="I3080" s="64" t="s">
        <v>904</v>
      </c>
      <c r="L3080"/>
    </row>
    <row r="3081" spans="1:12">
      <c r="A3081" s="64" t="s">
        <v>1319</v>
      </c>
      <c r="B3081" s="64">
        <f>_xlfn.XLOOKUP(D3081,'Volumen Holds Cooperations'!$S$8:$S$51,'Volumen Holds Cooperations'!$G$8:$G$51)</f>
        <v>0</v>
      </c>
      <c r="C3081" s="64">
        <f>_xlfn.XLOOKUP(I3081,'Volumen Holds Cooperations'!$S$8:$S$51,'Volumen Holds Cooperations'!$G$8:$G$51)</f>
        <v>0</v>
      </c>
      <c r="D3081" s="64" t="s">
        <v>928</v>
      </c>
      <c r="E3081" s="64">
        <f t="shared" si="61"/>
        <v>0</v>
      </c>
      <c r="F3081" s="159">
        <v>10086</v>
      </c>
      <c r="I3081" s="64" t="s">
        <v>904</v>
      </c>
      <c r="L3081"/>
    </row>
    <row r="3082" spans="1:12">
      <c r="A3082" s="64" t="s">
        <v>1319</v>
      </c>
      <c r="B3082" s="64">
        <f>_xlfn.XLOOKUP(D3082,'Volumen Holds Cooperations'!$S$8:$S$51,'Volumen Holds Cooperations'!$G$8:$G$51)</f>
        <v>0</v>
      </c>
      <c r="C3082" s="64">
        <f>_xlfn.XLOOKUP(I3082,'Volumen Holds Cooperations'!$S$8:$S$51,'Volumen Holds Cooperations'!$G$8:$G$51)</f>
        <v>0</v>
      </c>
      <c r="D3082" s="64" t="s">
        <v>930</v>
      </c>
      <c r="E3082" s="64">
        <f t="shared" si="61"/>
        <v>0</v>
      </c>
      <c r="F3082" s="159">
        <v>10086</v>
      </c>
      <c r="I3082" s="64" t="s">
        <v>904</v>
      </c>
      <c r="L3082"/>
    </row>
    <row r="3083" spans="1:12">
      <c r="A3083" s="64" t="s">
        <v>1319</v>
      </c>
      <c r="B3083" s="64">
        <f>_xlfn.XLOOKUP(D3083,'Volumen Holds Cooperations'!$S$8:$S$51,'Volumen Holds Cooperations'!$G$8:$G$51)</f>
        <v>0</v>
      </c>
      <c r="C3083" s="64">
        <f>_xlfn.XLOOKUP(I3083,'Volumen Holds Cooperations'!$S$8:$S$51,'Volumen Holds Cooperations'!$G$8:$G$51)</f>
        <v>0</v>
      </c>
      <c r="D3083" s="64" t="s">
        <v>932</v>
      </c>
      <c r="E3083" s="64">
        <f t="shared" si="61"/>
        <v>0</v>
      </c>
      <c r="F3083" s="159">
        <v>10086</v>
      </c>
      <c r="I3083" s="64" t="s">
        <v>904</v>
      </c>
      <c r="L3083"/>
    </row>
    <row r="3084" spans="1:12">
      <c r="A3084" s="64" t="s">
        <v>1319</v>
      </c>
      <c r="B3084" s="64">
        <f>_xlfn.XLOOKUP(D3084,'Volumen Holds Cooperations'!$S$8:$S$51,'Volumen Holds Cooperations'!$G$8:$G$51)</f>
        <v>0</v>
      </c>
      <c r="C3084" s="64">
        <f>_xlfn.XLOOKUP(I3084,'Volumen Holds Cooperations'!$S$8:$S$51,'Volumen Holds Cooperations'!$G$8:$G$51)</f>
        <v>0</v>
      </c>
      <c r="D3084" s="64" t="s">
        <v>934</v>
      </c>
      <c r="E3084" s="64">
        <f t="shared" si="61"/>
        <v>0</v>
      </c>
      <c r="F3084" s="159">
        <v>10086</v>
      </c>
      <c r="I3084" s="64" t="s">
        <v>904</v>
      </c>
      <c r="L3084"/>
    </row>
    <row r="3085" spans="1:12">
      <c r="A3085" s="64" t="s">
        <v>1319</v>
      </c>
      <c r="B3085" s="64">
        <f>_xlfn.XLOOKUP(D3085,'Volumen Holds Cooperations'!$S$8:$S$51,'Volumen Holds Cooperations'!$G$8:$G$51)</f>
        <v>0</v>
      </c>
      <c r="C3085" s="64">
        <f>_xlfn.XLOOKUP(I3085,'Volumen Holds Cooperations'!$S$8:$S$51,'Volumen Holds Cooperations'!$G$8:$G$51)</f>
        <v>0</v>
      </c>
      <c r="D3085" s="64" t="s">
        <v>936</v>
      </c>
      <c r="E3085" s="64">
        <f t="shared" si="61"/>
        <v>0</v>
      </c>
      <c r="F3085" s="159">
        <v>10086</v>
      </c>
      <c r="I3085" s="64" t="s">
        <v>904</v>
      </c>
      <c r="L3085"/>
    </row>
    <row r="3086" spans="1:12">
      <c r="A3086" s="64" t="s">
        <v>1319</v>
      </c>
      <c r="B3086" s="64">
        <f>_xlfn.XLOOKUP(D3086,'Volumen Holds Cooperations'!$S$8:$S$51,'Volumen Holds Cooperations'!$G$8:$G$51)</f>
        <v>0</v>
      </c>
      <c r="C3086" s="64">
        <f>_xlfn.XLOOKUP(I3086,'Volumen Holds Cooperations'!$S$8:$S$51,'Volumen Holds Cooperations'!$G$8:$G$51)</f>
        <v>0</v>
      </c>
      <c r="D3086" s="64" t="s">
        <v>938</v>
      </c>
      <c r="E3086" s="64">
        <f t="shared" si="61"/>
        <v>0</v>
      </c>
      <c r="F3086" s="159">
        <v>10086</v>
      </c>
      <c r="I3086" s="64" t="s">
        <v>904</v>
      </c>
      <c r="L3086"/>
    </row>
    <row r="3087" spans="1:12">
      <c r="A3087" s="64" t="s">
        <v>1319</v>
      </c>
      <c r="B3087" s="64">
        <f>_xlfn.XLOOKUP(D3087,'Volumen Holds Cooperations'!$S$8:$S$51,'Volumen Holds Cooperations'!$G$8:$G$51)</f>
        <v>0</v>
      </c>
      <c r="C3087" s="64">
        <f>_xlfn.XLOOKUP(I3087,'Volumen Holds Cooperations'!$S$8:$S$51,'Volumen Holds Cooperations'!$G$8:$G$51)</f>
        <v>0</v>
      </c>
      <c r="D3087" s="64" t="s">
        <v>940</v>
      </c>
      <c r="E3087" s="64">
        <f t="shared" si="61"/>
        <v>0</v>
      </c>
      <c r="F3087" s="159">
        <v>10086</v>
      </c>
      <c r="I3087" s="64" t="s">
        <v>904</v>
      </c>
      <c r="L3087"/>
    </row>
    <row r="3088" spans="1:12">
      <c r="A3088" s="64" t="s">
        <v>1319</v>
      </c>
      <c r="B3088" s="64">
        <f>_xlfn.XLOOKUP(D3088,'Volumen Holds Cooperations'!$S$8:$S$51,'Volumen Holds Cooperations'!$G$8:$G$51)</f>
        <v>0</v>
      </c>
      <c r="C3088" s="64">
        <f>_xlfn.XLOOKUP(I3088,'Volumen Holds Cooperations'!$S$8:$S$51,'Volumen Holds Cooperations'!$G$8:$G$51)</f>
        <v>0</v>
      </c>
      <c r="D3088" s="64" t="s">
        <v>943</v>
      </c>
      <c r="E3088" s="64">
        <f t="shared" si="61"/>
        <v>0</v>
      </c>
      <c r="F3088" s="159">
        <v>10086</v>
      </c>
      <c r="I3088" s="64" t="s">
        <v>941</v>
      </c>
      <c r="L3088"/>
    </row>
    <row r="3089" spans="1:12">
      <c r="A3089" s="64" t="s">
        <v>1319</v>
      </c>
      <c r="B3089" s="64">
        <f>_xlfn.XLOOKUP(D3089,'Volumen Holds Cooperations'!$S$8:$S$51,'Volumen Holds Cooperations'!$G$8:$G$51)</f>
        <v>0</v>
      </c>
      <c r="C3089" s="64">
        <f>_xlfn.XLOOKUP(I3089,'Volumen Holds Cooperations'!$S$8:$S$51,'Volumen Holds Cooperations'!$G$8:$G$51)</f>
        <v>0</v>
      </c>
      <c r="D3089" s="64" t="s">
        <v>944</v>
      </c>
      <c r="E3089" s="64">
        <f t="shared" si="61"/>
        <v>0</v>
      </c>
      <c r="F3089" s="159">
        <v>10086</v>
      </c>
      <c r="I3089" s="64" t="s">
        <v>941</v>
      </c>
      <c r="L3089"/>
    </row>
    <row r="3090" spans="1:12">
      <c r="A3090" s="64" t="s">
        <v>1319</v>
      </c>
      <c r="B3090" s="64">
        <f>_xlfn.XLOOKUP(D3090,'Volumen Holds Cooperations'!$S$8:$S$51,'Volumen Holds Cooperations'!$G$8:$G$51)</f>
        <v>0</v>
      </c>
      <c r="C3090" s="64">
        <f>_xlfn.XLOOKUP(I3090,'Volumen Holds Cooperations'!$S$8:$S$51,'Volumen Holds Cooperations'!$G$8:$G$51)</f>
        <v>0</v>
      </c>
      <c r="D3090" s="64" t="s">
        <v>945</v>
      </c>
      <c r="E3090" s="64">
        <f t="shared" si="61"/>
        <v>0</v>
      </c>
      <c r="F3090" s="159">
        <v>10086</v>
      </c>
      <c r="I3090" s="64" t="s">
        <v>941</v>
      </c>
      <c r="L3090"/>
    </row>
    <row r="3091" spans="1:12">
      <c r="A3091" s="64" t="s">
        <v>1319</v>
      </c>
      <c r="B3091" s="64">
        <f>_xlfn.XLOOKUP(D3091,'Volumen Holds Cooperations'!$S$8:$S$51,'Volumen Holds Cooperations'!$G$8:$G$51)</f>
        <v>0</v>
      </c>
      <c r="C3091" s="64">
        <f>_xlfn.XLOOKUP(I3091,'Volumen Holds Cooperations'!$S$8:$S$51,'Volumen Holds Cooperations'!$G$8:$G$51)</f>
        <v>0</v>
      </c>
      <c r="D3091" s="64" t="s">
        <v>946</v>
      </c>
      <c r="E3091" s="64">
        <f t="shared" si="61"/>
        <v>0</v>
      </c>
      <c r="F3091" s="159">
        <v>10086</v>
      </c>
      <c r="I3091" s="64" t="s">
        <v>941</v>
      </c>
      <c r="L3091"/>
    </row>
    <row r="3092" spans="1:12">
      <c r="A3092" s="64" t="s">
        <v>1319</v>
      </c>
      <c r="B3092" s="64">
        <f>_xlfn.XLOOKUP(D3092,'Volumen Holds Cooperations'!$S$8:$S$51,'Volumen Holds Cooperations'!$G$8:$G$51)</f>
        <v>0</v>
      </c>
      <c r="C3092" s="64">
        <f>_xlfn.XLOOKUP(I3092,'Volumen Holds Cooperations'!$S$8:$S$51,'Volumen Holds Cooperations'!$G$8:$G$51)</f>
        <v>0</v>
      </c>
      <c r="D3092" s="64" t="s">
        <v>947</v>
      </c>
      <c r="E3092" s="64">
        <f t="shared" si="61"/>
        <v>0</v>
      </c>
      <c r="F3092" s="159">
        <v>10086</v>
      </c>
      <c r="I3092" s="64" t="s">
        <v>941</v>
      </c>
      <c r="L3092"/>
    </row>
    <row r="3093" spans="1:12">
      <c r="A3093" s="64" t="s">
        <v>1319</v>
      </c>
      <c r="B3093" s="64">
        <f>_xlfn.XLOOKUP(D3093,'Volumen Holds Cooperations'!$S$8:$S$51,'Volumen Holds Cooperations'!$G$8:$G$51)</f>
        <v>0</v>
      </c>
      <c r="C3093" s="64">
        <f>_xlfn.XLOOKUP(I3093,'Volumen Holds Cooperations'!$S$8:$S$51,'Volumen Holds Cooperations'!$G$8:$G$51)</f>
        <v>0</v>
      </c>
      <c r="D3093" s="64" t="s">
        <v>948</v>
      </c>
      <c r="E3093" s="64">
        <f t="shared" si="61"/>
        <v>0</v>
      </c>
      <c r="F3093" s="159">
        <v>10086</v>
      </c>
      <c r="I3093" s="64" t="s">
        <v>941</v>
      </c>
      <c r="L3093"/>
    </row>
    <row r="3094" spans="1:12">
      <c r="A3094" s="64" t="s">
        <v>1319</v>
      </c>
      <c r="B3094" s="64">
        <f>_xlfn.XLOOKUP(D3094,'Volumen Holds Cooperations'!$S$8:$S$51,'Volumen Holds Cooperations'!$G$8:$G$51)</f>
        <v>0</v>
      </c>
      <c r="C3094" s="64">
        <f>_xlfn.XLOOKUP(I3094,'Volumen Holds Cooperations'!$S$8:$S$51,'Volumen Holds Cooperations'!$G$8:$G$51)</f>
        <v>0</v>
      </c>
      <c r="D3094" s="64" t="s">
        <v>949</v>
      </c>
      <c r="E3094" s="64">
        <f t="shared" si="61"/>
        <v>0</v>
      </c>
      <c r="F3094" s="159">
        <v>10086</v>
      </c>
      <c r="I3094" s="64" t="s">
        <v>941</v>
      </c>
      <c r="L3094"/>
    </row>
    <row r="3095" spans="1:12">
      <c r="A3095" s="64" t="s">
        <v>1319</v>
      </c>
      <c r="B3095" s="64">
        <f>_xlfn.XLOOKUP(D3095,'Volumen Holds Cooperations'!$S$8:$S$51,'Volumen Holds Cooperations'!$G$8:$G$51)</f>
        <v>0</v>
      </c>
      <c r="C3095" s="64">
        <f>_xlfn.XLOOKUP(I3095,'Volumen Holds Cooperations'!$S$8:$S$51,'Volumen Holds Cooperations'!$G$8:$G$51)</f>
        <v>0</v>
      </c>
      <c r="D3095" s="64" t="s">
        <v>950</v>
      </c>
      <c r="E3095" s="64">
        <f t="shared" si="61"/>
        <v>0</v>
      </c>
      <c r="F3095" s="159">
        <v>10086</v>
      </c>
      <c r="I3095" s="64" t="s">
        <v>941</v>
      </c>
      <c r="L3095"/>
    </row>
    <row r="3096" spans="1:12">
      <c r="A3096" s="64" t="s">
        <v>1319</v>
      </c>
      <c r="B3096" s="64">
        <f>_xlfn.XLOOKUP(D3096,'Volumen Holds Cooperations'!$S$8:$S$51,'Volumen Holds Cooperations'!$G$8:$G$51)</f>
        <v>0</v>
      </c>
      <c r="C3096" s="64">
        <f>_xlfn.XLOOKUP(I3096,'Volumen Holds Cooperations'!$S$8:$S$51,'Volumen Holds Cooperations'!$G$8:$G$51)</f>
        <v>0</v>
      </c>
      <c r="D3096" s="64" t="s">
        <v>951</v>
      </c>
      <c r="E3096" s="64">
        <f t="shared" si="61"/>
        <v>0</v>
      </c>
      <c r="F3096" s="159">
        <v>10086</v>
      </c>
      <c r="I3096" s="164" t="s">
        <v>942</v>
      </c>
      <c r="L3096"/>
    </row>
    <row r="3097" spans="1:12">
      <c r="A3097" s="64" t="s">
        <v>1319</v>
      </c>
      <c r="B3097" s="64">
        <f>_xlfn.XLOOKUP(D3097,'Volumen Holds Cooperations'!$S$8:$S$51,'Volumen Holds Cooperations'!$G$8:$G$51)</f>
        <v>0</v>
      </c>
      <c r="C3097" s="64">
        <f>_xlfn.XLOOKUP(I3097,'Volumen Holds Cooperations'!$S$8:$S$51,'Volumen Holds Cooperations'!$G$8:$G$51)</f>
        <v>0</v>
      </c>
      <c r="D3097" s="64" t="s">
        <v>952</v>
      </c>
      <c r="E3097" s="64">
        <f t="shared" si="61"/>
        <v>0</v>
      </c>
      <c r="F3097" s="159">
        <v>10086</v>
      </c>
      <c r="I3097" s="64" t="s">
        <v>942</v>
      </c>
      <c r="L3097"/>
    </row>
    <row r="3098" spans="1:12">
      <c r="A3098" s="64" t="s">
        <v>1319</v>
      </c>
      <c r="B3098" s="64">
        <f>_xlfn.XLOOKUP(D3098,'Volumen Holds Cooperations'!$S$8:$S$51,'Volumen Holds Cooperations'!$G$8:$G$51)</f>
        <v>0</v>
      </c>
      <c r="C3098" s="64">
        <f>_xlfn.XLOOKUP(I3098,'Volumen Holds Cooperations'!$S$8:$S$51,'Volumen Holds Cooperations'!$G$8:$G$51)</f>
        <v>0</v>
      </c>
      <c r="D3098" s="64" t="s">
        <v>953</v>
      </c>
      <c r="E3098" s="64">
        <f t="shared" si="61"/>
        <v>0</v>
      </c>
      <c r="F3098" s="159">
        <v>10086</v>
      </c>
      <c r="I3098" s="64" t="s">
        <v>942</v>
      </c>
      <c r="L3098"/>
    </row>
    <row r="3099" spans="1:12">
      <c r="A3099" s="64" t="s">
        <v>1319</v>
      </c>
      <c r="B3099" s="64">
        <f>_xlfn.XLOOKUP(D3099,'Volumen Holds Cooperations'!$S$8:$S$51,'Volumen Holds Cooperations'!$G$8:$G$51)</f>
        <v>0</v>
      </c>
      <c r="C3099" s="64">
        <f>_xlfn.XLOOKUP(I3099,'Volumen Holds Cooperations'!$S$8:$S$51,'Volumen Holds Cooperations'!$G$8:$G$51)</f>
        <v>0</v>
      </c>
      <c r="D3099" s="64" t="s">
        <v>954</v>
      </c>
      <c r="E3099" s="64">
        <f t="shared" si="61"/>
        <v>0</v>
      </c>
      <c r="F3099" s="159">
        <v>10086</v>
      </c>
      <c r="I3099" s="64" t="s">
        <v>942</v>
      </c>
      <c r="L3099"/>
    </row>
    <row r="3100" spans="1:12">
      <c r="A3100" s="64" t="s">
        <v>1319</v>
      </c>
      <c r="B3100" s="64">
        <f>_xlfn.XLOOKUP(D3100,'Volumen Holds Cooperations'!$S$8:$S$51,'Volumen Holds Cooperations'!$G$8:$G$51)</f>
        <v>0</v>
      </c>
      <c r="C3100" s="64">
        <f>_xlfn.XLOOKUP(I3100,'Volumen Holds Cooperations'!$S$8:$S$51,'Volumen Holds Cooperations'!$G$8:$G$51)</f>
        <v>0</v>
      </c>
      <c r="D3100" s="64" t="s">
        <v>955</v>
      </c>
      <c r="E3100" s="64">
        <f t="shared" si="61"/>
        <v>0</v>
      </c>
      <c r="F3100" s="159">
        <v>10086</v>
      </c>
      <c r="I3100" s="64" t="s">
        <v>942</v>
      </c>
      <c r="L3100"/>
    </row>
    <row r="3101" spans="1:12">
      <c r="A3101" s="64" t="s">
        <v>1319</v>
      </c>
      <c r="B3101" s="64">
        <f>_xlfn.XLOOKUP(D3101,'Volumen Holds Cooperations'!$S$8:$S$51,'Volumen Holds Cooperations'!$G$8:$G$51)</f>
        <v>0</v>
      </c>
      <c r="C3101" s="64">
        <f>_xlfn.XLOOKUP(I3101,'Volumen Holds Cooperations'!$S$8:$S$51,'Volumen Holds Cooperations'!$G$8:$G$51)</f>
        <v>0</v>
      </c>
      <c r="D3101" s="64" t="s">
        <v>956</v>
      </c>
      <c r="E3101" s="64">
        <f t="shared" si="61"/>
        <v>0</v>
      </c>
      <c r="F3101" s="159">
        <v>10086</v>
      </c>
      <c r="I3101" s="64" t="s">
        <v>942</v>
      </c>
      <c r="L3101"/>
    </row>
    <row r="3102" spans="1:12">
      <c r="A3102" s="64" t="s">
        <v>1319</v>
      </c>
      <c r="B3102" s="64">
        <f>_xlfn.XLOOKUP(D3102,'Volumen Holds Cooperations'!$S$8:$S$51,'Volumen Holds Cooperations'!$G$8:$G$51)</f>
        <v>0</v>
      </c>
      <c r="C3102" s="64">
        <f>_xlfn.XLOOKUP(I3102,'Volumen Holds Cooperations'!$S$8:$S$51,'Volumen Holds Cooperations'!$G$8:$G$51)</f>
        <v>0</v>
      </c>
      <c r="D3102" s="64" t="s">
        <v>957</v>
      </c>
      <c r="E3102" s="64">
        <f t="shared" si="61"/>
        <v>0</v>
      </c>
      <c r="F3102" s="159">
        <v>10086</v>
      </c>
      <c r="I3102" s="64" t="s">
        <v>942</v>
      </c>
      <c r="L3102"/>
    </row>
    <row r="3103" spans="1:12">
      <c r="A3103" s="64" t="s">
        <v>1319</v>
      </c>
      <c r="B3103" s="64">
        <f>_xlfn.XLOOKUP(D3103,'Volumen Holds Cooperations'!$S$8:$S$51,'Volumen Holds Cooperations'!$G$8:$G$51)</f>
        <v>0</v>
      </c>
      <c r="C3103" s="64">
        <f>_xlfn.XLOOKUP(I3103,'Volumen Holds Cooperations'!$S$8:$S$51,'Volumen Holds Cooperations'!$G$8:$G$51)</f>
        <v>0</v>
      </c>
      <c r="D3103" s="64" t="s">
        <v>958</v>
      </c>
      <c r="E3103" s="64">
        <f t="shared" si="61"/>
        <v>0</v>
      </c>
      <c r="F3103" s="159">
        <v>10086</v>
      </c>
      <c r="I3103" s="64" t="s">
        <v>942</v>
      </c>
      <c r="L3103"/>
    </row>
    <row r="3104" spans="1:12">
      <c r="A3104" s="64" t="s">
        <v>1319</v>
      </c>
      <c r="B3104" s="64">
        <f>_xlfn.XLOOKUP(D3104,'Volumen Holds Cooperations'!$S$8:$S$51,'Volumen Holds Cooperations'!$G$8:$G$51)</f>
        <v>0</v>
      </c>
      <c r="C3104" s="64">
        <f>_xlfn.XLOOKUP(I3104,'Volumen Holds Cooperations'!$S$8:$S$51,'Volumen Holds Cooperations'!$G$8:$G$51)</f>
        <v>0</v>
      </c>
      <c r="D3104" s="64" t="s">
        <v>959</v>
      </c>
      <c r="E3104" s="64">
        <f t="shared" si="61"/>
        <v>0</v>
      </c>
      <c r="F3104" s="159">
        <v>10086</v>
      </c>
      <c r="I3104" s="64" t="s">
        <v>942</v>
      </c>
      <c r="L3104"/>
    </row>
    <row r="3105" spans="1:12">
      <c r="A3105" s="64" t="s">
        <v>1319</v>
      </c>
      <c r="B3105" s="64">
        <f>_xlfn.XLOOKUP(D3105,'Volumen Holds Cooperations'!$S$8:$S$51,'Volumen Holds Cooperations'!$G$8:$G$51)</f>
        <v>0</v>
      </c>
      <c r="C3105" s="64">
        <f>_xlfn.XLOOKUP(I3105,'Volumen Holds Cooperations'!$S$8:$S$51,'Volumen Holds Cooperations'!$G$8:$G$51)</f>
        <v>0</v>
      </c>
      <c r="D3105" s="64" t="s">
        <v>960</v>
      </c>
      <c r="E3105" s="64">
        <f t="shared" si="61"/>
        <v>0</v>
      </c>
      <c r="F3105" s="159">
        <v>10086</v>
      </c>
      <c r="I3105" s="64" t="s">
        <v>942</v>
      </c>
      <c r="L3105"/>
    </row>
    <row r="3106" spans="1:12">
      <c r="A3106" s="161" t="s">
        <v>1319</v>
      </c>
      <c r="B3106" s="161">
        <f>_xlfn.XLOOKUP(D3106,'Volumen Holds Cooperations'!$S$8:$S$51,'Volumen Holds Cooperations'!$H$8:$H$51)</f>
        <v>0</v>
      </c>
      <c r="C3106" s="161">
        <f>_xlfn.XLOOKUP(I3106,'Volumen Holds Cooperations'!$S$8:$S$51,'Volumen Holds Cooperations'!$H$8:$H$51)</f>
        <v>0</v>
      </c>
      <c r="D3106" s="163" t="s">
        <v>906</v>
      </c>
      <c r="E3106" s="161">
        <f t="shared" si="61"/>
        <v>0</v>
      </c>
      <c r="F3106" s="162">
        <v>10088</v>
      </c>
      <c r="G3106" s="163"/>
      <c r="I3106" s="161" t="s">
        <v>902</v>
      </c>
      <c r="J3106" s="161" t="s">
        <v>1316</v>
      </c>
      <c r="L3106"/>
    </row>
    <row r="3107" spans="1:12">
      <c r="A3107" s="64" t="s">
        <v>1319</v>
      </c>
      <c r="B3107" s="64">
        <f>_xlfn.XLOOKUP(D3107,'Volumen Holds Cooperations'!$S$8:$S$51,'Volumen Holds Cooperations'!$H$8:$H$51)</f>
        <v>0</v>
      </c>
      <c r="C3107" s="64">
        <f>_xlfn.XLOOKUP(I3107,'Volumen Holds Cooperations'!$S$8:$S$51,'Volumen Holds Cooperations'!$H$8:$H$51)</f>
        <v>0</v>
      </c>
      <c r="D3107" s="64" t="s">
        <v>908</v>
      </c>
      <c r="E3107" s="64">
        <f t="shared" si="61"/>
        <v>0</v>
      </c>
      <c r="F3107" s="159">
        <v>10088</v>
      </c>
      <c r="I3107" s="64" t="s">
        <v>902</v>
      </c>
      <c r="L3107"/>
    </row>
    <row r="3108" spans="1:12">
      <c r="A3108" s="64" t="s">
        <v>1319</v>
      </c>
      <c r="B3108" s="64">
        <f>_xlfn.XLOOKUP(D3108,'Volumen Holds Cooperations'!$S$8:$S$51,'Volumen Holds Cooperations'!$H$8:$H$51)</f>
        <v>0</v>
      </c>
      <c r="C3108" s="64">
        <f>_xlfn.XLOOKUP(I3108,'Volumen Holds Cooperations'!$S$8:$S$51,'Volumen Holds Cooperations'!$H$8:$H$51)</f>
        <v>0</v>
      </c>
      <c r="D3108" s="64" t="s">
        <v>910</v>
      </c>
      <c r="E3108" s="64">
        <f t="shared" si="61"/>
        <v>0</v>
      </c>
      <c r="F3108" s="159">
        <v>10088</v>
      </c>
      <c r="I3108" s="64" t="s">
        <v>902</v>
      </c>
      <c r="L3108"/>
    </row>
    <row r="3109" spans="1:12">
      <c r="A3109" s="64" t="s">
        <v>1319</v>
      </c>
      <c r="B3109" s="64">
        <f>_xlfn.XLOOKUP(D3109,'Volumen Holds Cooperations'!$S$8:$S$51,'Volumen Holds Cooperations'!$H$8:$H$51)</f>
        <v>0</v>
      </c>
      <c r="C3109" s="64">
        <f>_xlfn.XLOOKUP(I3109,'Volumen Holds Cooperations'!$S$8:$S$51,'Volumen Holds Cooperations'!$H$8:$H$51)</f>
        <v>0</v>
      </c>
      <c r="D3109" s="64" t="s">
        <v>912</v>
      </c>
      <c r="E3109" s="64">
        <f t="shared" si="61"/>
        <v>0</v>
      </c>
      <c r="F3109" s="159">
        <v>10088</v>
      </c>
      <c r="I3109" s="64" t="s">
        <v>902</v>
      </c>
      <c r="L3109"/>
    </row>
    <row r="3110" spans="1:12">
      <c r="A3110" s="64" t="s">
        <v>1319</v>
      </c>
      <c r="B3110" s="64">
        <f>_xlfn.XLOOKUP(D3110,'Volumen Holds Cooperations'!$S$8:$S$51,'Volumen Holds Cooperations'!$H$8:$H$51)</f>
        <v>0</v>
      </c>
      <c r="C3110" s="64">
        <f>_xlfn.XLOOKUP(I3110,'Volumen Holds Cooperations'!$S$8:$S$51,'Volumen Holds Cooperations'!$H$8:$H$51)</f>
        <v>0</v>
      </c>
      <c r="D3110" s="64" t="s">
        <v>914</v>
      </c>
      <c r="E3110" s="64">
        <f t="shared" si="61"/>
        <v>0</v>
      </c>
      <c r="F3110" s="159">
        <v>10088</v>
      </c>
      <c r="I3110" s="64" t="s">
        <v>902</v>
      </c>
      <c r="L3110"/>
    </row>
    <row r="3111" spans="1:12">
      <c r="A3111" s="64" t="s">
        <v>1319</v>
      </c>
      <c r="B3111" s="64">
        <f>_xlfn.XLOOKUP(D3111,'Volumen Holds Cooperations'!$S$8:$S$51,'Volumen Holds Cooperations'!$H$8:$H$51)</f>
        <v>0</v>
      </c>
      <c r="C3111" s="64">
        <f>_xlfn.XLOOKUP(I3111,'Volumen Holds Cooperations'!$S$8:$S$51,'Volumen Holds Cooperations'!$H$8:$H$51)</f>
        <v>0</v>
      </c>
      <c r="D3111" s="64" t="s">
        <v>916</v>
      </c>
      <c r="E3111" s="64">
        <f t="shared" si="61"/>
        <v>0</v>
      </c>
      <c r="F3111" s="159">
        <v>10088</v>
      </c>
      <c r="I3111" s="64" t="s">
        <v>902</v>
      </c>
      <c r="L3111"/>
    </row>
    <row r="3112" spans="1:12">
      <c r="A3112" s="64" t="s">
        <v>1319</v>
      </c>
      <c r="B3112" s="64">
        <f>_xlfn.XLOOKUP(D3112,'Volumen Holds Cooperations'!$S$8:$S$51,'Volumen Holds Cooperations'!$H$8:$H$51)</f>
        <v>0</v>
      </c>
      <c r="C3112" s="64">
        <f>_xlfn.XLOOKUP(I3112,'Volumen Holds Cooperations'!$S$8:$S$51,'Volumen Holds Cooperations'!$H$8:$H$51)</f>
        <v>0</v>
      </c>
      <c r="D3112" s="64" t="s">
        <v>918</v>
      </c>
      <c r="E3112" s="64">
        <f t="shared" si="61"/>
        <v>0</v>
      </c>
      <c r="F3112" s="159">
        <v>10088</v>
      </c>
      <c r="I3112" s="64" t="s">
        <v>902</v>
      </c>
      <c r="L3112"/>
    </row>
    <row r="3113" spans="1:12">
      <c r="A3113" s="64" t="s">
        <v>1319</v>
      </c>
      <c r="B3113" s="64">
        <f>_xlfn.XLOOKUP(D3113,'Volumen Holds Cooperations'!$S$8:$S$51,'Volumen Holds Cooperations'!$H$8:$H$51)</f>
        <v>0</v>
      </c>
      <c r="C3113" s="64">
        <f>_xlfn.XLOOKUP(I3113,'Volumen Holds Cooperations'!$S$8:$S$51,'Volumen Holds Cooperations'!$H$8:$H$51)</f>
        <v>0</v>
      </c>
      <c r="D3113" s="64" t="s">
        <v>920</v>
      </c>
      <c r="E3113" s="64">
        <f t="shared" si="61"/>
        <v>0</v>
      </c>
      <c r="F3113" s="159">
        <v>10088</v>
      </c>
      <c r="I3113" s="64" t="s">
        <v>902</v>
      </c>
      <c r="L3113"/>
    </row>
    <row r="3114" spans="1:12">
      <c r="A3114" s="64" t="s">
        <v>1319</v>
      </c>
      <c r="B3114" s="64">
        <f>_xlfn.XLOOKUP(D3114,'Volumen Holds Cooperations'!$S$8:$S$51,'Volumen Holds Cooperations'!$H$8:$H$51)</f>
        <v>0</v>
      </c>
      <c r="C3114" s="64">
        <f>_xlfn.XLOOKUP(I3114,'Volumen Holds Cooperations'!$S$8:$S$51,'Volumen Holds Cooperations'!$H$8:$H$51)</f>
        <v>0</v>
      </c>
      <c r="D3114" s="64" t="s">
        <v>922</v>
      </c>
      <c r="E3114" s="64">
        <f t="shared" si="61"/>
        <v>0</v>
      </c>
      <c r="F3114" s="159">
        <v>10088</v>
      </c>
      <c r="I3114" s="64" t="s">
        <v>904</v>
      </c>
      <c r="L3114"/>
    </row>
    <row r="3115" spans="1:12">
      <c r="A3115" s="64" t="s">
        <v>1319</v>
      </c>
      <c r="B3115" s="64">
        <f>_xlfn.XLOOKUP(D3115,'Volumen Holds Cooperations'!$S$8:$S$51,'Volumen Holds Cooperations'!$H$8:$H$51)</f>
        <v>0</v>
      </c>
      <c r="C3115" s="64">
        <f>_xlfn.XLOOKUP(I3115,'Volumen Holds Cooperations'!$S$8:$S$51,'Volumen Holds Cooperations'!$H$8:$H$51)</f>
        <v>0</v>
      </c>
      <c r="D3115" s="64" t="s">
        <v>924</v>
      </c>
      <c r="E3115" s="64">
        <f t="shared" si="61"/>
        <v>0</v>
      </c>
      <c r="F3115" s="159">
        <v>10088</v>
      </c>
      <c r="I3115" s="64" t="s">
        <v>904</v>
      </c>
      <c r="L3115"/>
    </row>
    <row r="3116" spans="1:12">
      <c r="A3116" s="64" t="s">
        <v>1319</v>
      </c>
      <c r="B3116" s="64">
        <f>_xlfn.XLOOKUP(D3116,'Volumen Holds Cooperations'!$S$8:$S$51,'Volumen Holds Cooperations'!$H$8:$H$51)</f>
        <v>0</v>
      </c>
      <c r="C3116" s="64">
        <f>_xlfn.XLOOKUP(I3116,'Volumen Holds Cooperations'!$S$8:$S$51,'Volumen Holds Cooperations'!$H$8:$H$51)</f>
        <v>0</v>
      </c>
      <c r="D3116" s="64" t="s">
        <v>926</v>
      </c>
      <c r="E3116" s="64">
        <f t="shared" si="61"/>
        <v>0</v>
      </c>
      <c r="F3116" s="159">
        <v>10088</v>
      </c>
      <c r="I3116" s="64" t="s">
        <v>904</v>
      </c>
      <c r="L3116"/>
    </row>
    <row r="3117" spans="1:12">
      <c r="A3117" s="64" t="s">
        <v>1319</v>
      </c>
      <c r="B3117" s="64">
        <f>_xlfn.XLOOKUP(D3117,'Volumen Holds Cooperations'!$S$8:$S$51,'Volumen Holds Cooperations'!$H$8:$H$51)</f>
        <v>0</v>
      </c>
      <c r="C3117" s="64">
        <f>_xlfn.XLOOKUP(I3117,'Volumen Holds Cooperations'!$S$8:$S$51,'Volumen Holds Cooperations'!$H$8:$H$51)</f>
        <v>0</v>
      </c>
      <c r="D3117" s="64" t="s">
        <v>928</v>
      </c>
      <c r="E3117" s="64">
        <f t="shared" si="61"/>
        <v>0</v>
      </c>
      <c r="F3117" s="159">
        <v>10088</v>
      </c>
      <c r="I3117" s="64" t="s">
        <v>904</v>
      </c>
      <c r="L3117"/>
    </row>
    <row r="3118" spans="1:12">
      <c r="A3118" s="64" t="s">
        <v>1319</v>
      </c>
      <c r="B3118" s="64">
        <f>_xlfn.XLOOKUP(D3118,'Volumen Holds Cooperations'!$S$8:$S$51,'Volumen Holds Cooperations'!$H$8:$H$51)</f>
        <v>0</v>
      </c>
      <c r="C3118" s="64">
        <f>_xlfn.XLOOKUP(I3118,'Volumen Holds Cooperations'!$S$8:$S$51,'Volumen Holds Cooperations'!$H$8:$H$51)</f>
        <v>0</v>
      </c>
      <c r="D3118" s="64" t="s">
        <v>930</v>
      </c>
      <c r="E3118" s="64">
        <f t="shared" si="61"/>
        <v>0</v>
      </c>
      <c r="F3118" s="159">
        <v>10088</v>
      </c>
      <c r="I3118" s="64" t="s">
        <v>904</v>
      </c>
      <c r="L3118"/>
    </row>
    <row r="3119" spans="1:12">
      <c r="A3119" s="64" t="s">
        <v>1319</v>
      </c>
      <c r="B3119" s="64">
        <f>_xlfn.XLOOKUP(D3119,'Volumen Holds Cooperations'!$S$8:$S$51,'Volumen Holds Cooperations'!$H$8:$H$51)</f>
        <v>0</v>
      </c>
      <c r="C3119" s="64">
        <f>_xlfn.XLOOKUP(I3119,'Volumen Holds Cooperations'!$S$8:$S$51,'Volumen Holds Cooperations'!$H$8:$H$51)</f>
        <v>0</v>
      </c>
      <c r="D3119" s="64" t="s">
        <v>932</v>
      </c>
      <c r="E3119" s="64">
        <f t="shared" si="61"/>
        <v>0</v>
      </c>
      <c r="F3119" s="159">
        <v>10088</v>
      </c>
      <c r="I3119" s="64" t="s">
        <v>904</v>
      </c>
      <c r="L3119"/>
    </row>
    <row r="3120" spans="1:12">
      <c r="A3120" s="64" t="s">
        <v>1319</v>
      </c>
      <c r="B3120" s="64">
        <f>_xlfn.XLOOKUP(D3120,'Volumen Holds Cooperations'!$S$8:$S$51,'Volumen Holds Cooperations'!$H$8:$H$51)</f>
        <v>0</v>
      </c>
      <c r="C3120" s="64">
        <f>_xlfn.XLOOKUP(I3120,'Volumen Holds Cooperations'!$S$8:$S$51,'Volumen Holds Cooperations'!$H$8:$H$51)</f>
        <v>0</v>
      </c>
      <c r="D3120" s="64" t="s">
        <v>934</v>
      </c>
      <c r="E3120" s="64">
        <f t="shared" si="61"/>
        <v>0</v>
      </c>
      <c r="F3120" s="159">
        <v>10088</v>
      </c>
      <c r="I3120" s="64" t="s">
        <v>904</v>
      </c>
      <c r="L3120"/>
    </row>
    <row r="3121" spans="1:12">
      <c r="A3121" s="64" t="s">
        <v>1319</v>
      </c>
      <c r="B3121" s="64">
        <f>_xlfn.XLOOKUP(D3121,'Volumen Holds Cooperations'!$S$8:$S$51,'Volumen Holds Cooperations'!$H$8:$H$51)</f>
        <v>0</v>
      </c>
      <c r="C3121" s="64">
        <f>_xlfn.XLOOKUP(I3121,'Volumen Holds Cooperations'!$S$8:$S$51,'Volumen Holds Cooperations'!$H$8:$H$51)</f>
        <v>0</v>
      </c>
      <c r="D3121" s="64" t="s">
        <v>936</v>
      </c>
      <c r="E3121" s="64">
        <f t="shared" si="61"/>
        <v>0</v>
      </c>
      <c r="F3121" s="159">
        <v>10088</v>
      </c>
      <c r="I3121" s="64" t="s">
        <v>904</v>
      </c>
      <c r="L3121"/>
    </row>
    <row r="3122" spans="1:12">
      <c r="A3122" s="64" t="s">
        <v>1319</v>
      </c>
      <c r="B3122" s="64">
        <f>_xlfn.XLOOKUP(D3122,'Volumen Holds Cooperations'!$S$8:$S$51,'Volumen Holds Cooperations'!$H$8:$H$51)</f>
        <v>0</v>
      </c>
      <c r="C3122" s="64">
        <f>_xlfn.XLOOKUP(I3122,'Volumen Holds Cooperations'!$S$8:$S$51,'Volumen Holds Cooperations'!$H$8:$H$51)</f>
        <v>0</v>
      </c>
      <c r="D3122" s="64" t="s">
        <v>938</v>
      </c>
      <c r="E3122" s="64">
        <f t="shared" si="61"/>
        <v>0</v>
      </c>
      <c r="F3122" s="159">
        <v>10088</v>
      </c>
      <c r="I3122" s="64" t="s">
        <v>904</v>
      </c>
      <c r="L3122"/>
    </row>
    <row r="3123" spans="1:12">
      <c r="A3123" s="64" t="s">
        <v>1319</v>
      </c>
      <c r="B3123" s="64">
        <f>_xlfn.XLOOKUP(D3123,'Volumen Holds Cooperations'!$S$8:$S$51,'Volumen Holds Cooperations'!$H$8:$H$51)</f>
        <v>0</v>
      </c>
      <c r="C3123" s="64">
        <f>_xlfn.XLOOKUP(I3123,'Volumen Holds Cooperations'!$S$8:$S$51,'Volumen Holds Cooperations'!$H$8:$H$51)</f>
        <v>0</v>
      </c>
      <c r="D3123" s="64" t="s">
        <v>940</v>
      </c>
      <c r="E3123" s="64">
        <f t="shared" si="61"/>
        <v>0</v>
      </c>
      <c r="F3123" s="159">
        <v>10088</v>
      </c>
      <c r="I3123" s="64" t="s">
        <v>904</v>
      </c>
      <c r="L3123"/>
    </row>
    <row r="3124" spans="1:12">
      <c r="A3124" s="64" t="s">
        <v>1319</v>
      </c>
      <c r="B3124" s="64">
        <f>_xlfn.XLOOKUP(D3124,'Volumen Holds Cooperations'!$S$8:$S$51,'Volumen Holds Cooperations'!$H$8:$H$51)</f>
        <v>0</v>
      </c>
      <c r="C3124" s="64">
        <f>_xlfn.XLOOKUP(I3124,'Volumen Holds Cooperations'!$S$8:$S$51,'Volumen Holds Cooperations'!$H$8:$H$51)</f>
        <v>0</v>
      </c>
      <c r="D3124" s="64" t="s">
        <v>943</v>
      </c>
      <c r="E3124" s="64">
        <f t="shared" si="61"/>
        <v>0</v>
      </c>
      <c r="F3124" s="159">
        <v>10088</v>
      </c>
      <c r="I3124" s="64" t="s">
        <v>941</v>
      </c>
      <c r="L3124"/>
    </row>
    <row r="3125" spans="1:12">
      <c r="A3125" s="64" t="s">
        <v>1319</v>
      </c>
      <c r="B3125" s="64">
        <f>_xlfn.XLOOKUP(D3125,'Volumen Holds Cooperations'!$S$8:$S$51,'Volumen Holds Cooperations'!$H$8:$H$51)</f>
        <v>0</v>
      </c>
      <c r="C3125" s="64">
        <f>_xlfn.XLOOKUP(I3125,'Volumen Holds Cooperations'!$S$8:$S$51,'Volumen Holds Cooperations'!$H$8:$H$51)</f>
        <v>0</v>
      </c>
      <c r="D3125" s="64" t="s">
        <v>944</v>
      </c>
      <c r="E3125" s="64">
        <f t="shared" ref="E3125:E3182" si="62">SUM(B3125:C3125)</f>
        <v>0</v>
      </c>
      <c r="F3125" s="159">
        <v>10088</v>
      </c>
      <c r="I3125" s="64" t="s">
        <v>941</v>
      </c>
      <c r="L3125"/>
    </row>
    <row r="3126" spans="1:12">
      <c r="A3126" s="64" t="s">
        <v>1319</v>
      </c>
      <c r="B3126" s="64">
        <f>_xlfn.XLOOKUP(D3126,'Volumen Holds Cooperations'!$S$8:$S$51,'Volumen Holds Cooperations'!$H$8:$H$51)</f>
        <v>0</v>
      </c>
      <c r="C3126" s="64">
        <f>_xlfn.XLOOKUP(I3126,'Volumen Holds Cooperations'!$S$8:$S$51,'Volumen Holds Cooperations'!$H$8:$H$51)</f>
        <v>0</v>
      </c>
      <c r="D3126" s="64" t="s">
        <v>945</v>
      </c>
      <c r="E3126" s="64">
        <f t="shared" si="62"/>
        <v>0</v>
      </c>
      <c r="F3126" s="159">
        <v>10088</v>
      </c>
      <c r="I3126" s="64" t="s">
        <v>941</v>
      </c>
      <c r="L3126"/>
    </row>
    <row r="3127" spans="1:12">
      <c r="A3127" s="64" t="s">
        <v>1319</v>
      </c>
      <c r="B3127" s="64">
        <f>_xlfn.XLOOKUP(D3127,'Volumen Holds Cooperations'!$S$8:$S$51,'Volumen Holds Cooperations'!$H$8:$H$51)</f>
        <v>0</v>
      </c>
      <c r="C3127" s="64">
        <f>_xlfn.XLOOKUP(I3127,'Volumen Holds Cooperations'!$S$8:$S$51,'Volumen Holds Cooperations'!$H$8:$H$51)</f>
        <v>0</v>
      </c>
      <c r="D3127" s="64" t="s">
        <v>946</v>
      </c>
      <c r="E3127" s="64">
        <f t="shared" si="62"/>
        <v>0</v>
      </c>
      <c r="F3127" s="159">
        <v>10088</v>
      </c>
      <c r="I3127" s="64" t="s">
        <v>941</v>
      </c>
      <c r="L3127"/>
    </row>
    <row r="3128" spans="1:12">
      <c r="A3128" s="64" t="s">
        <v>1319</v>
      </c>
      <c r="B3128" s="64">
        <f>_xlfn.XLOOKUP(D3128,'Volumen Holds Cooperations'!$S$8:$S$51,'Volumen Holds Cooperations'!$H$8:$H$51)</f>
        <v>0</v>
      </c>
      <c r="C3128" s="64">
        <f>_xlfn.XLOOKUP(I3128,'Volumen Holds Cooperations'!$S$8:$S$51,'Volumen Holds Cooperations'!$H$8:$H$51)</f>
        <v>0</v>
      </c>
      <c r="D3128" s="64" t="s">
        <v>947</v>
      </c>
      <c r="E3128" s="64">
        <f t="shared" si="62"/>
        <v>0</v>
      </c>
      <c r="F3128" s="159">
        <v>10088</v>
      </c>
      <c r="I3128" s="64" t="s">
        <v>941</v>
      </c>
      <c r="L3128"/>
    </row>
    <row r="3129" spans="1:12">
      <c r="A3129" s="64" t="s">
        <v>1319</v>
      </c>
      <c r="B3129" s="64">
        <f>_xlfn.XLOOKUP(D3129,'Volumen Holds Cooperations'!$S$8:$S$51,'Volumen Holds Cooperations'!$H$8:$H$51)</f>
        <v>0</v>
      </c>
      <c r="C3129" s="64">
        <f>_xlfn.XLOOKUP(I3129,'Volumen Holds Cooperations'!$S$8:$S$51,'Volumen Holds Cooperations'!$H$8:$H$51)</f>
        <v>0</v>
      </c>
      <c r="D3129" s="64" t="s">
        <v>948</v>
      </c>
      <c r="E3129" s="64">
        <f t="shared" si="62"/>
        <v>0</v>
      </c>
      <c r="F3129" s="159">
        <v>10088</v>
      </c>
      <c r="I3129" s="64" t="s">
        <v>941</v>
      </c>
      <c r="L3129"/>
    </row>
    <row r="3130" spans="1:12">
      <c r="A3130" s="64" t="s">
        <v>1319</v>
      </c>
      <c r="B3130" s="64">
        <f>_xlfn.XLOOKUP(D3130,'Volumen Holds Cooperations'!$S$8:$S$51,'Volumen Holds Cooperations'!$H$8:$H$51)</f>
        <v>0</v>
      </c>
      <c r="C3130" s="64">
        <f>_xlfn.XLOOKUP(I3130,'Volumen Holds Cooperations'!$S$8:$S$51,'Volumen Holds Cooperations'!$H$8:$H$51)</f>
        <v>0</v>
      </c>
      <c r="D3130" s="64" t="s">
        <v>949</v>
      </c>
      <c r="E3130" s="64">
        <f t="shared" si="62"/>
        <v>0</v>
      </c>
      <c r="F3130" s="159">
        <v>10088</v>
      </c>
      <c r="I3130" s="64" t="s">
        <v>941</v>
      </c>
      <c r="L3130"/>
    </row>
    <row r="3131" spans="1:12">
      <c r="A3131" s="64" t="s">
        <v>1319</v>
      </c>
      <c r="B3131" s="64">
        <f>_xlfn.XLOOKUP(D3131,'Volumen Holds Cooperations'!$S$8:$S$51,'Volumen Holds Cooperations'!$H$8:$H$51)</f>
        <v>0</v>
      </c>
      <c r="C3131" s="64">
        <f>_xlfn.XLOOKUP(I3131,'Volumen Holds Cooperations'!$S$8:$S$51,'Volumen Holds Cooperations'!$H$8:$H$51)</f>
        <v>0</v>
      </c>
      <c r="D3131" s="64" t="s">
        <v>950</v>
      </c>
      <c r="E3131" s="64">
        <f t="shared" si="62"/>
        <v>0</v>
      </c>
      <c r="F3131" s="159">
        <v>10088</v>
      </c>
      <c r="I3131" s="64" t="s">
        <v>941</v>
      </c>
      <c r="L3131"/>
    </row>
    <row r="3132" spans="1:12">
      <c r="A3132" s="64" t="s">
        <v>1319</v>
      </c>
      <c r="B3132" s="64">
        <f>_xlfn.XLOOKUP(D3132,'Volumen Holds Cooperations'!$S$8:$S$51,'Volumen Holds Cooperations'!$H$8:$H$51)</f>
        <v>0</v>
      </c>
      <c r="C3132" s="64">
        <f>_xlfn.XLOOKUP(I3132,'Volumen Holds Cooperations'!$S$8:$S$51,'Volumen Holds Cooperations'!$H$8:$H$51)</f>
        <v>0</v>
      </c>
      <c r="D3132" s="64" t="s">
        <v>951</v>
      </c>
      <c r="E3132" s="64">
        <f t="shared" si="62"/>
        <v>0</v>
      </c>
      <c r="F3132" s="159">
        <v>10088</v>
      </c>
      <c r="I3132" s="164" t="s">
        <v>942</v>
      </c>
      <c r="L3132"/>
    </row>
    <row r="3133" spans="1:12">
      <c r="A3133" s="64" t="s">
        <v>1319</v>
      </c>
      <c r="B3133" s="64">
        <f>_xlfn.XLOOKUP(D3133,'Volumen Holds Cooperations'!$S$8:$S$51,'Volumen Holds Cooperations'!$H$8:$H$51)</f>
        <v>0</v>
      </c>
      <c r="C3133" s="64">
        <f>_xlfn.XLOOKUP(I3133,'Volumen Holds Cooperations'!$S$8:$S$51,'Volumen Holds Cooperations'!$H$8:$H$51)</f>
        <v>0</v>
      </c>
      <c r="D3133" s="64" t="s">
        <v>952</v>
      </c>
      <c r="E3133" s="64">
        <f t="shared" si="62"/>
        <v>0</v>
      </c>
      <c r="F3133" s="159">
        <v>10088</v>
      </c>
      <c r="I3133" s="64" t="s">
        <v>942</v>
      </c>
      <c r="L3133"/>
    </row>
    <row r="3134" spans="1:12">
      <c r="A3134" s="64" t="s">
        <v>1319</v>
      </c>
      <c r="B3134" s="64">
        <f>_xlfn.XLOOKUP(D3134,'Volumen Holds Cooperations'!$S$8:$S$51,'Volumen Holds Cooperations'!$H$8:$H$51)</f>
        <v>0</v>
      </c>
      <c r="C3134" s="64">
        <f>_xlfn.XLOOKUP(I3134,'Volumen Holds Cooperations'!$S$8:$S$51,'Volumen Holds Cooperations'!$H$8:$H$51)</f>
        <v>0</v>
      </c>
      <c r="D3134" s="64" t="s">
        <v>953</v>
      </c>
      <c r="E3134" s="64">
        <f t="shared" si="62"/>
        <v>0</v>
      </c>
      <c r="F3134" s="159">
        <v>10088</v>
      </c>
      <c r="I3134" s="64" t="s">
        <v>942</v>
      </c>
      <c r="L3134"/>
    </row>
    <row r="3135" spans="1:12">
      <c r="A3135" s="64" t="s">
        <v>1319</v>
      </c>
      <c r="B3135" s="64">
        <f>_xlfn.XLOOKUP(D3135,'Volumen Holds Cooperations'!$S$8:$S$51,'Volumen Holds Cooperations'!$H$8:$H$51)</f>
        <v>0</v>
      </c>
      <c r="C3135" s="64">
        <f>_xlfn.XLOOKUP(I3135,'Volumen Holds Cooperations'!$S$8:$S$51,'Volumen Holds Cooperations'!$H$8:$H$51)</f>
        <v>0</v>
      </c>
      <c r="D3135" s="64" t="s">
        <v>954</v>
      </c>
      <c r="E3135" s="64">
        <f t="shared" si="62"/>
        <v>0</v>
      </c>
      <c r="F3135" s="159">
        <v>10088</v>
      </c>
      <c r="I3135" s="64" t="s">
        <v>942</v>
      </c>
      <c r="L3135"/>
    </row>
    <row r="3136" spans="1:12">
      <c r="A3136" s="64" t="s">
        <v>1319</v>
      </c>
      <c r="B3136" s="64">
        <f>_xlfn.XLOOKUP(D3136,'Volumen Holds Cooperations'!$S$8:$S$51,'Volumen Holds Cooperations'!$H$8:$H$51)</f>
        <v>0</v>
      </c>
      <c r="C3136" s="64">
        <f>_xlfn.XLOOKUP(I3136,'Volumen Holds Cooperations'!$S$8:$S$51,'Volumen Holds Cooperations'!$H$8:$H$51)</f>
        <v>0</v>
      </c>
      <c r="D3136" s="64" t="s">
        <v>955</v>
      </c>
      <c r="E3136" s="64">
        <f t="shared" si="62"/>
        <v>0</v>
      </c>
      <c r="F3136" s="159">
        <v>10088</v>
      </c>
      <c r="I3136" s="64" t="s">
        <v>942</v>
      </c>
      <c r="L3136"/>
    </row>
    <row r="3137" spans="1:12">
      <c r="A3137" s="64" t="s">
        <v>1319</v>
      </c>
      <c r="B3137" s="64">
        <f>_xlfn.XLOOKUP(D3137,'Volumen Holds Cooperations'!$S$8:$S$51,'Volumen Holds Cooperations'!$H$8:$H$51)</f>
        <v>0</v>
      </c>
      <c r="C3137" s="64">
        <f>_xlfn.XLOOKUP(I3137,'Volumen Holds Cooperations'!$S$8:$S$51,'Volumen Holds Cooperations'!$H$8:$H$51)</f>
        <v>0</v>
      </c>
      <c r="D3137" s="64" t="s">
        <v>956</v>
      </c>
      <c r="E3137" s="64">
        <f t="shared" si="62"/>
        <v>0</v>
      </c>
      <c r="F3137" s="159">
        <v>10088</v>
      </c>
      <c r="I3137" s="64" t="s">
        <v>942</v>
      </c>
      <c r="L3137"/>
    </row>
    <row r="3138" spans="1:12">
      <c r="A3138" s="64" t="s">
        <v>1319</v>
      </c>
      <c r="B3138" s="64">
        <f>_xlfn.XLOOKUP(D3138,'Volumen Holds Cooperations'!$S$8:$S$51,'Volumen Holds Cooperations'!$H$8:$H$51)</f>
        <v>0</v>
      </c>
      <c r="C3138" s="64">
        <f>_xlfn.XLOOKUP(I3138,'Volumen Holds Cooperations'!$S$8:$S$51,'Volumen Holds Cooperations'!$H$8:$H$51)</f>
        <v>0</v>
      </c>
      <c r="D3138" s="64" t="s">
        <v>957</v>
      </c>
      <c r="E3138" s="64">
        <f t="shared" si="62"/>
        <v>0</v>
      </c>
      <c r="F3138" s="159">
        <v>10088</v>
      </c>
      <c r="I3138" s="64" t="s">
        <v>942</v>
      </c>
      <c r="L3138"/>
    </row>
    <row r="3139" spans="1:12">
      <c r="A3139" s="64" t="s">
        <v>1319</v>
      </c>
      <c r="B3139" s="64">
        <f>_xlfn.XLOOKUP(D3139,'Volumen Holds Cooperations'!$S$8:$S$51,'Volumen Holds Cooperations'!$H$8:$H$51)</f>
        <v>0</v>
      </c>
      <c r="C3139" s="64">
        <f>_xlfn.XLOOKUP(I3139,'Volumen Holds Cooperations'!$S$8:$S$51,'Volumen Holds Cooperations'!$H$8:$H$51)</f>
        <v>0</v>
      </c>
      <c r="D3139" s="64" t="s">
        <v>958</v>
      </c>
      <c r="E3139" s="64">
        <f t="shared" si="62"/>
        <v>0</v>
      </c>
      <c r="F3139" s="159">
        <v>10088</v>
      </c>
      <c r="I3139" s="64" t="s">
        <v>942</v>
      </c>
      <c r="L3139"/>
    </row>
    <row r="3140" spans="1:12">
      <c r="A3140" s="64" t="s">
        <v>1319</v>
      </c>
      <c r="B3140" s="64">
        <f>_xlfn.XLOOKUP(D3140,'Volumen Holds Cooperations'!$S$8:$S$51,'Volumen Holds Cooperations'!$H$8:$H$51)</f>
        <v>0</v>
      </c>
      <c r="C3140" s="64">
        <f>_xlfn.XLOOKUP(I3140,'Volumen Holds Cooperations'!$S$8:$S$51,'Volumen Holds Cooperations'!$H$8:$H$51)</f>
        <v>0</v>
      </c>
      <c r="D3140" s="64" t="s">
        <v>959</v>
      </c>
      <c r="E3140" s="64">
        <f t="shared" si="62"/>
        <v>0</v>
      </c>
      <c r="F3140" s="159">
        <v>10088</v>
      </c>
      <c r="I3140" s="64" t="s">
        <v>942</v>
      </c>
      <c r="L3140"/>
    </row>
    <row r="3141" spans="1:12">
      <c r="A3141" s="64" t="s">
        <v>1319</v>
      </c>
      <c r="B3141" s="64">
        <f>_xlfn.XLOOKUP(D3141,'Volumen Holds Cooperations'!$S$8:$S$51,'Volumen Holds Cooperations'!$H$8:$H$51)</f>
        <v>0</v>
      </c>
      <c r="C3141" s="64">
        <f>_xlfn.XLOOKUP(I3141,'Volumen Holds Cooperations'!$S$8:$S$51,'Volumen Holds Cooperations'!$H$8:$H$51)</f>
        <v>0</v>
      </c>
      <c r="D3141" s="64" t="s">
        <v>960</v>
      </c>
      <c r="E3141" s="64">
        <f t="shared" si="62"/>
        <v>0</v>
      </c>
      <c r="F3141" s="159">
        <v>10088</v>
      </c>
      <c r="I3141" s="64" t="s">
        <v>942</v>
      </c>
      <c r="L3141"/>
    </row>
    <row r="3142" spans="1:12">
      <c r="A3142" s="161" t="s">
        <v>1319</v>
      </c>
      <c r="B3142" s="161">
        <f>_xlfn.XLOOKUP(D3142,'Volumen Holds Cooperations'!$S$8:$S$51,'Volumen Holds Cooperations'!$I$8:$I$51)</f>
        <v>0</v>
      </c>
      <c r="C3142" s="161">
        <f>_xlfn.XLOOKUP(I3142,'Volumen Holds Cooperations'!$S$8:$S$51,'Volumen Holds Cooperations'!$I$8:$I$51)</f>
        <v>0</v>
      </c>
      <c r="D3142" s="163" t="s">
        <v>906</v>
      </c>
      <c r="E3142" s="161">
        <f t="shared" si="62"/>
        <v>0</v>
      </c>
      <c r="F3142" s="162">
        <v>10089</v>
      </c>
      <c r="G3142" s="163"/>
      <c r="I3142" s="161" t="s">
        <v>902</v>
      </c>
      <c r="J3142" s="161" t="s">
        <v>1316</v>
      </c>
      <c r="L3142"/>
    </row>
    <row r="3143" spans="1:12">
      <c r="A3143" s="64" t="s">
        <v>1319</v>
      </c>
      <c r="B3143" s="64">
        <f>_xlfn.XLOOKUP(D3143,'Volumen Holds Cooperations'!$S$8:$S$51,'Volumen Holds Cooperations'!$I$8:$I$51)</f>
        <v>0</v>
      </c>
      <c r="C3143" s="64">
        <f>_xlfn.XLOOKUP(I3143,'Volumen Holds Cooperations'!$S$8:$S$51,'Volumen Holds Cooperations'!$I$8:$I$51)</f>
        <v>0</v>
      </c>
      <c r="D3143" s="64" t="s">
        <v>908</v>
      </c>
      <c r="E3143" s="64">
        <f t="shared" si="62"/>
        <v>0</v>
      </c>
      <c r="F3143" s="159">
        <v>10089</v>
      </c>
      <c r="I3143" s="64" t="s">
        <v>902</v>
      </c>
      <c r="L3143"/>
    </row>
    <row r="3144" spans="1:12">
      <c r="A3144" s="64" t="s">
        <v>1319</v>
      </c>
      <c r="B3144" s="64">
        <f>_xlfn.XLOOKUP(D3144,'Volumen Holds Cooperations'!$S$8:$S$51,'Volumen Holds Cooperations'!$I$8:$I$51)</f>
        <v>0</v>
      </c>
      <c r="C3144" s="64">
        <f>_xlfn.XLOOKUP(I3144,'Volumen Holds Cooperations'!$S$8:$S$51,'Volumen Holds Cooperations'!$I$8:$I$51)</f>
        <v>0</v>
      </c>
      <c r="D3144" s="64" t="s">
        <v>910</v>
      </c>
      <c r="E3144" s="64">
        <f t="shared" si="62"/>
        <v>0</v>
      </c>
      <c r="F3144" s="159">
        <v>10089</v>
      </c>
      <c r="I3144" s="64" t="s">
        <v>902</v>
      </c>
      <c r="L3144"/>
    </row>
    <row r="3145" spans="1:12">
      <c r="A3145" s="64" t="s">
        <v>1319</v>
      </c>
      <c r="B3145" s="64">
        <f>_xlfn.XLOOKUP(D3145,'Volumen Holds Cooperations'!$S$8:$S$51,'Volumen Holds Cooperations'!$I$8:$I$51)</f>
        <v>0</v>
      </c>
      <c r="C3145" s="64">
        <f>_xlfn.XLOOKUP(I3145,'Volumen Holds Cooperations'!$S$8:$S$51,'Volumen Holds Cooperations'!$I$8:$I$51)</f>
        <v>0</v>
      </c>
      <c r="D3145" s="64" t="s">
        <v>912</v>
      </c>
      <c r="E3145" s="64">
        <f t="shared" si="62"/>
        <v>0</v>
      </c>
      <c r="F3145" s="159">
        <v>10089</v>
      </c>
      <c r="I3145" s="64" t="s">
        <v>902</v>
      </c>
      <c r="L3145"/>
    </row>
    <row r="3146" spans="1:12">
      <c r="A3146" s="64" t="s">
        <v>1319</v>
      </c>
      <c r="B3146" s="64">
        <f>_xlfn.XLOOKUP(D3146,'Volumen Holds Cooperations'!$S$8:$S$51,'Volumen Holds Cooperations'!$I$8:$I$51)</f>
        <v>0</v>
      </c>
      <c r="C3146" s="64">
        <f>_xlfn.XLOOKUP(I3146,'Volumen Holds Cooperations'!$S$8:$S$51,'Volumen Holds Cooperations'!$I$8:$I$51)</f>
        <v>0</v>
      </c>
      <c r="D3146" s="64" t="s">
        <v>914</v>
      </c>
      <c r="E3146" s="64">
        <f t="shared" si="62"/>
        <v>0</v>
      </c>
      <c r="F3146" s="159">
        <v>10089</v>
      </c>
      <c r="I3146" s="64" t="s">
        <v>902</v>
      </c>
      <c r="L3146"/>
    </row>
    <row r="3147" spans="1:12">
      <c r="A3147" s="64" t="s">
        <v>1319</v>
      </c>
      <c r="B3147" s="64">
        <f>_xlfn.XLOOKUP(D3147,'Volumen Holds Cooperations'!$S$8:$S$51,'Volumen Holds Cooperations'!$I$8:$I$51)</f>
        <v>0</v>
      </c>
      <c r="C3147" s="64">
        <f>_xlfn.XLOOKUP(I3147,'Volumen Holds Cooperations'!$S$8:$S$51,'Volumen Holds Cooperations'!$I$8:$I$51)</f>
        <v>0</v>
      </c>
      <c r="D3147" s="64" t="s">
        <v>916</v>
      </c>
      <c r="E3147" s="64">
        <f t="shared" si="62"/>
        <v>0</v>
      </c>
      <c r="F3147" s="159">
        <v>10089</v>
      </c>
      <c r="I3147" s="64" t="s">
        <v>902</v>
      </c>
      <c r="L3147"/>
    </row>
    <row r="3148" spans="1:12">
      <c r="A3148" s="64" t="s">
        <v>1319</v>
      </c>
      <c r="B3148" s="64">
        <f>_xlfn.XLOOKUP(D3148,'Volumen Holds Cooperations'!$S$8:$S$51,'Volumen Holds Cooperations'!$I$8:$I$51)</f>
        <v>0</v>
      </c>
      <c r="C3148" s="64">
        <f>_xlfn.XLOOKUP(I3148,'Volumen Holds Cooperations'!$S$8:$S$51,'Volumen Holds Cooperations'!$I$8:$I$51)</f>
        <v>0</v>
      </c>
      <c r="D3148" s="64" t="s">
        <v>918</v>
      </c>
      <c r="E3148" s="64">
        <f t="shared" si="62"/>
        <v>0</v>
      </c>
      <c r="F3148" s="159">
        <v>10089</v>
      </c>
      <c r="I3148" s="64" t="s">
        <v>902</v>
      </c>
      <c r="L3148"/>
    </row>
    <row r="3149" spans="1:12">
      <c r="A3149" s="64" t="s">
        <v>1319</v>
      </c>
      <c r="B3149" s="64">
        <f>_xlfn.XLOOKUP(D3149,'Volumen Holds Cooperations'!$S$8:$S$51,'Volumen Holds Cooperations'!$I$8:$I$51)</f>
        <v>0</v>
      </c>
      <c r="C3149" s="64">
        <f>_xlfn.XLOOKUP(I3149,'Volumen Holds Cooperations'!$S$8:$S$51,'Volumen Holds Cooperations'!$I$8:$I$51)</f>
        <v>0</v>
      </c>
      <c r="D3149" s="64" t="s">
        <v>920</v>
      </c>
      <c r="E3149" s="64">
        <f t="shared" si="62"/>
        <v>0</v>
      </c>
      <c r="F3149" s="159">
        <v>10089</v>
      </c>
      <c r="I3149" s="64" t="s">
        <v>902</v>
      </c>
      <c r="L3149"/>
    </row>
    <row r="3150" spans="1:12">
      <c r="A3150" s="64" t="s">
        <v>1319</v>
      </c>
      <c r="B3150" s="64">
        <f>_xlfn.XLOOKUP(D3150,'Volumen Holds Cooperations'!$S$8:$S$51,'Volumen Holds Cooperations'!$I$8:$I$51)</f>
        <v>0</v>
      </c>
      <c r="C3150" s="64">
        <f>_xlfn.XLOOKUP(I3150,'Volumen Holds Cooperations'!$S$8:$S$51,'Volumen Holds Cooperations'!$I$8:$I$51)</f>
        <v>0</v>
      </c>
      <c r="D3150" s="64" t="s">
        <v>922</v>
      </c>
      <c r="E3150" s="64">
        <f t="shared" si="62"/>
        <v>0</v>
      </c>
      <c r="F3150" s="159">
        <v>10089</v>
      </c>
      <c r="I3150" s="64" t="s">
        <v>904</v>
      </c>
      <c r="L3150"/>
    </row>
    <row r="3151" spans="1:12">
      <c r="A3151" s="64" t="s">
        <v>1319</v>
      </c>
      <c r="B3151" s="64">
        <f>_xlfn.XLOOKUP(D3151,'Volumen Holds Cooperations'!$S$8:$S$51,'Volumen Holds Cooperations'!$I$8:$I$51)</f>
        <v>0</v>
      </c>
      <c r="C3151" s="64">
        <f>_xlfn.XLOOKUP(I3151,'Volumen Holds Cooperations'!$S$8:$S$51,'Volumen Holds Cooperations'!$I$8:$I$51)</f>
        <v>0</v>
      </c>
      <c r="D3151" s="64" t="s">
        <v>924</v>
      </c>
      <c r="E3151" s="64">
        <f t="shared" si="62"/>
        <v>0</v>
      </c>
      <c r="F3151" s="159">
        <v>10089</v>
      </c>
      <c r="I3151" s="64" t="s">
        <v>904</v>
      </c>
      <c r="L3151"/>
    </row>
    <row r="3152" spans="1:12">
      <c r="A3152" s="64" t="s">
        <v>1319</v>
      </c>
      <c r="B3152" s="64">
        <f>_xlfn.XLOOKUP(D3152,'Volumen Holds Cooperations'!$S$8:$S$51,'Volumen Holds Cooperations'!$I$8:$I$51)</f>
        <v>0</v>
      </c>
      <c r="C3152" s="64">
        <f>_xlfn.XLOOKUP(I3152,'Volumen Holds Cooperations'!$S$8:$S$51,'Volumen Holds Cooperations'!$I$8:$I$51)</f>
        <v>0</v>
      </c>
      <c r="D3152" s="64" t="s">
        <v>926</v>
      </c>
      <c r="E3152" s="64">
        <f t="shared" si="62"/>
        <v>0</v>
      </c>
      <c r="F3152" s="159">
        <v>10089</v>
      </c>
      <c r="I3152" s="64" t="s">
        <v>904</v>
      </c>
      <c r="L3152"/>
    </row>
    <row r="3153" spans="1:12">
      <c r="A3153" s="64" t="s">
        <v>1319</v>
      </c>
      <c r="B3153" s="64">
        <f>_xlfn.XLOOKUP(D3153,'Volumen Holds Cooperations'!$S$8:$S$51,'Volumen Holds Cooperations'!$I$8:$I$51)</f>
        <v>0</v>
      </c>
      <c r="C3153" s="64">
        <f>_xlfn.XLOOKUP(I3153,'Volumen Holds Cooperations'!$S$8:$S$51,'Volumen Holds Cooperations'!$I$8:$I$51)</f>
        <v>0</v>
      </c>
      <c r="D3153" s="64" t="s">
        <v>928</v>
      </c>
      <c r="E3153" s="64">
        <f t="shared" si="62"/>
        <v>0</v>
      </c>
      <c r="F3153" s="159">
        <v>10089</v>
      </c>
      <c r="I3153" s="64" t="s">
        <v>904</v>
      </c>
      <c r="L3153"/>
    </row>
    <row r="3154" spans="1:12">
      <c r="A3154" s="64" t="s">
        <v>1319</v>
      </c>
      <c r="B3154" s="64">
        <f>_xlfn.XLOOKUP(D3154,'Volumen Holds Cooperations'!$S$8:$S$51,'Volumen Holds Cooperations'!$I$8:$I$51)</f>
        <v>0</v>
      </c>
      <c r="C3154" s="64">
        <f>_xlfn.XLOOKUP(I3154,'Volumen Holds Cooperations'!$S$8:$S$51,'Volumen Holds Cooperations'!$I$8:$I$51)</f>
        <v>0</v>
      </c>
      <c r="D3154" s="64" t="s">
        <v>930</v>
      </c>
      <c r="E3154" s="64">
        <f t="shared" si="62"/>
        <v>0</v>
      </c>
      <c r="F3154" s="159">
        <v>10089</v>
      </c>
      <c r="I3154" s="64" t="s">
        <v>904</v>
      </c>
      <c r="L3154"/>
    </row>
    <row r="3155" spans="1:12">
      <c r="A3155" s="64" t="s">
        <v>1319</v>
      </c>
      <c r="B3155" s="64">
        <f>_xlfn.XLOOKUP(D3155,'Volumen Holds Cooperations'!$S$8:$S$51,'Volumen Holds Cooperations'!$I$8:$I$51)</f>
        <v>0</v>
      </c>
      <c r="C3155" s="64">
        <f>_xlfn.XLOOKUP(I3155,'Volumen Holds Cooperations'!$S$8:$S$51,'Volumen Holds Cooperations'!$I$8:$I$51)</f>
        <v>0</v>
      </c>
      <c r="D3155" s="64" t="s">
        <v>932</v>
      </c>
      <c r="E3155" s="64">
        <f t="shared" si="62"/>
        <v>0</v>
      </c>
      <c r="F3155" s="159">
        <v>10089</v>
      </c>
      <c r="I3155" s="64" t="s">
        <v>904</v>
      </c>
      <c r="L3155"/>
    </row>
    <row r="3156" spans="1:12">
      <c r="A3156" s="64" t="s">
        <v>1319</v>
      </c>
      <c r="B3156" s="64">
        <f>_xlfn.XLOOKUP(D3156,'Volumen Holds Cooperations'!$S$8:$S$51,'Volumen Holds Cooperations'!$I$8:$I$51)</f>
        <v>0</v>
      </c>
      <c r="C3156" s="64">
        <f>_xlfn.XLOOKUP(I3156,'Volumen Holds Cooperations'!$S$8:$S$51,'Volumen Holds Cooperations'!$I$8:$I$51)</f>
        <v>0</v>
      </c>
      <c r="D3156" s="64" t="s">
        <v>934</v>
      </c>
      <c r="E3156" s="64">
        <f t="shared" si="62"/>
        <v>0</v>
      </c>
      <c r="F3156" s="159">
        <v>10089</v>
      </c>
      <c r="I3156" s="64" t="s">
        <v>904</v>
      </c>
      <c r="L3156"/>
    </row>
    <row r="3157" spans="1:12">
      <c r="A3157" s="64" t="s">
        <v>1319</v>
      </c>
      <c r="B3157" s="64">
        <f>_xlfn.XLOOKUP(D3157,'Volumen Holds Cooperations'!$S$8:$S$51,'Volumen Holds Cooperations'!$I$8:$I$51)</f>
        <v>0</v>
      </c>
      <c r="C3157" s="64">
        <f>_xlfn.XLOOKUP(I3157,'Volumen Holds Cooperations'!$S$8:$S$51,'Volumen Holds Cooperations'!$I$8:$I$51)</f>
        <v>0</v>
      </c>
      <c r="D3157" s="64" t="s">
        <v>936</v>
      </c>
      <c r="E3157" s="64">
        <f t="shared" si="62"/>
        <v>0</v>
      </c>
      <c r="F3157" s="159">
        <v>10089</v>
      </c>
      <c r="I3157" s="64" t="s">
        <v>904</v>
      </c>
      <c r="L3157"/>
    </row>
    <row r="3158" spans="1:12">
      <c r="A3158" s="64" t="s">
        <v>1319</v>
      </c>
      <c r="B3158" s="64">
        <f>_xlfn.XLOOKUP(D3158,'Volumen Holds Cooperations'!$S$8:$S$51,'Volumen Holds Cooperations'!$I$8:$I$51)</f>
        <v>0</v>
      </c>
      <c r="C3158" s="64">
        <f>_xlfn.XLOOKUP(I3158,'Volumen Holds Cooperations'!$S$8:$S$51,'Volumen Holds Cooperations'!$I$8:$I$51)</f>
        <v>0</v>
      </c>
      <c r="D3158" s="64" t="s">
        <v>938</v>
      </c>
      <c r="E3158" s="64">
        <f t="shared" si="62"/>
        <v>0</v>
      </c>
      <c r="F3158" s="159">
        <v>10089</v>
      </c>
      <c r="I3158" s="64" t="s">
        <v>904</v>
      </c>
      <c r="L3158"/>
    </row>
    <row r="3159" spans="1:12">
      <c r="A3159" s="64" t="s">
        <v>1319</v>
      </c>
      <c r="B3159" s="64">
        <f>_xlfn.XLOOKUP(D3159,'Volumen Holds Cooperations'!$S$8:$S$51,'Volumen Holds Cooperations'!$I$8:$I$51)</f>
        <v>0</v>
      </c>
      <c r="C3159" s="64">
        <f>_xlfn.XLOOKUP(I3159,'Volumen Holds Cooperations'!$S$8:$S$51,'Volumen Holds Cooperations'!$I$8:$I$51)</f>
        <v>0</v>
      </c>
      <c r="D3159" s="64" t="s">
        <v>940</v>
      </c>
      <c r="E3159" s="64">
        <f t="shared" si="62"/>
        <v>0</v>
      </c>
      <c r="F3159" s="159">
        <v>10089</v>
      </c>
      <c r="I3159" s="64" t="s">
        <v>904</v>
      </c>
      <c r="L3159"/>
    </row>
    <row r="3160" spans="1:12">
      <c r="A3160" s="64" t="s">
        <v>1319</v>
      </c>
      <c r="B3160" s="64">
        <f>_xlfn.XLOOKUP(D3160,'Volumen Holds Cooperations'!$S$8:$S$51,'Volumen Holds Cooperations'!$I$8:$I$51)</f>
        <v>0</v>
      </c>
      <c r="C3160" s="64">
        <f>_xlfn.XLOOKUP(I3160,'Volumen Holds Cooperations'!$S$8:$S$51,'Volumen Holds Cooperations'!$I$8:$I$51)</f>
        <v>0</v>
      </c>
      <c r="D3160" s="64" t="s">
        <v>943</v>
      </c>
      <c r="E3160" s="64">
        <f t="shared" si="62"/>
        <v>0</v>
      </c>
      <c r="F3160" s="159">
        <v>10089</v>
      </c>
      <c r="I3160" s="64" t="s">
        <v>941</v>
      </c>
      <c r="L3160"/>
    </row>
    <row r="3161" spans="1:12">
      <c r="A3161" s="64" t="s">
        <v>1319</v>
      </c>
      <c r="B3161" s="64">
        <f>_xlfn.XLOOKUP(D3161,'Volumen Holds Cooperations'!$S$8:$S$51,'Volumen Holds Cooperations'!$I$8:$I$51)</f>
        <v>0</v>
      </c>
      <c r="C3161" s="64">
        <f>_xlfn.XLOOKUP(I3161,'Volumen Holds Cooperations'!$S$8:$S$51,'Volumen Holds Cooperations'!$I$8:$I$51)</f>
        <v>0</v>
      </c>
      <c r="D3161" s="64" t="s">
        <v>944</v>
      </c>
      <c r="E3161" s="64">
        <f t="shared" si="62"/>
        <v>0</v>
      </c>
      <c r="F3161" s="159">
        <v>10089</v>
      </c>
      <c r="I3161" s="64" t="s">
        <v>941</v>
      </c>
      <c r="L3161"/>
    </row>
    <row r="3162" spans="1:12">
      <c r="A3162" s="64" t="s">
        <v>1319</v>
      </c>
      <c r="B3162" s="64">
        <f>_xlfn.XLOOKUP(D3162,'Volumen Holds Cooperations'!$S$8:$S$51,'Volumen Holds Cooperations'!$I$8:$I$51)</f>
        <v>0</v>
      </c>
      <c r="C3162" s="64">
        <f>_xlfn.XLOOKUP(I3162,'Volumen Holds Cooperations'!$S$8:$S$51,'Volumen Holds Cooperations'!$I$8:$I$51)</f>
        <v>0</v>
      </c>
      <c r="D3162" s="64" t="s">
        <v>945</v>
      </c>
      <c r="E3162" s="64">
        <f t="shared" si="62"/>
        <v>0</v>
      </c>
      <c r="F3162" s="159">
        <v>10089</v>
      </c>
      <c r="I3162" s="64" t="s">
        <v>941</v>
      </c>
      <c r="L3162"/>
    </row>
    <row r="3163" spans="1:12">
      <c r="A3163" s="64" t="s">
        <v>1319</v>
      </c>
      <c r="B3163" s="64">
        <f>_xlfn.XLOOKUP(D3163,'Volumen Holds Cooperations'!$S$8:$S$51,'Volumen Holds Cooperations'!$I$8:$I$51)</f>
        <v>0</v>
      </c>
      <c r="C3163" s="64">
        <f>_xlfn.XLOOKUP(I3163,'Volumen Holds Cooperations'!$S$8:$S$51,'Volumen Holds Cooperations'!$I$8:$I$51)</f>
        <v>0</v>
      </c>
      <c r="D3163" s="64" t="s">
        <v>946</v>
      </c>
      <c r="E3163" s="64">
        <f t="shared" si="62"/>
        <v>0</v>
      </c>
      <c r="F3163" s="159">
        <v>10089</v>
      </c>
      <c r="I3163" s="64" t="s">
        <v>941</v>
      </c>
      <c r="L3163"/>
    </row>
    <row r="3164" spans="1:12">
      <c r="A3164" s="64" t="s">
        <v>1319</v>
      </c>
      <c r="B3164" s="64">
        <f>_xlfn.XLOOKUP(D3164,'Volumen Holds Cooperations'!$S$8:$S$51,'Volumen Holds Cooperations'!$I$8:$I$51)</f>
        <v>0</v>
      </c>
      <c r="C3164" s="64">
        <f>_xlfn.XLOOKUP(I3164,'Volumen Holds Cooperations'!$S$8:$S$51,'Volumen Holds Cooperations'!$I$8:$I$51)</f>
        <v>0</v>
      </c>
      <c r="D3164" s="64" t="s">
        <v>947</v>
      </c>
      <c r="E3164" s="64">
        <f t="shared" si="62"/>
        <v>0</v>
      </c>
      <c r="F3164" s="159">
        <v>10089</v>
      </c>
      <c r="I3164" s="64" t="s">
        <v>941</v>
      </c>
      <c r="L3164"/>
    </row>
    <row r="3165" spans="1:12">
      <c r="A3165" s="64" t="s">
        <v>1319</v>
      </c>
      <c r="B3165" s="64">
        <f>_xlfn.XLOOKUP(D3165,'Volumen Holds Cooperations'!$S$8:$S$51,'Volumen Holds Cooperations'!$I$8:$I$51)</f>
        <v>0</v>
      </c>
      <c r="C3165" s="64">
        <f>_xlfn.XLOOKUP(I3165,'Volumen Holds Cooperations'!$S$8:$S$51,'Volumen Holds Cooperations'!$I$8:$I$51)</f>
        <v>0</v>
      </c>
      <c r="D3165" s="64" t="s">
        <v>948</v>
      </c>
      <c r="E3165" s="64">
        <f t="shared" si="62"/>
        <v>0</v>
      </c>
      <c r="F3165" s="159">
        <v>10089</v>
      </c>
      <c r="I3165" s="64" t="s">
        <v>941</v>
      </c>
      <c r="L3165"/>
    </row>
    <row r="3166" spans="1:12">
      <c r="A3166" s="64" t="s">
        <v>1319</v>
      </c>
      <c r="B3166" s="64">
        <f>_xlfn.XLOOKUP(D3166,'Volumen Holds Cooperations'!$S$8:$S$51,'Volumen Holds Cooperations'!$I$8:$I$51)</f>
        <v>0</v>
      </c>
      <c r="C3166" s="64">
        <f>_xlfn.XLOOKUP(I3166,'Volumen Holds Cooperations'!$S$8:$S$51,'Volumen Holds Cooperations'!$I$8:$I$51)</f>
        <v>0</v>
      </c>
      <c r="D3166" s="64" t="s">
        <v>949</v>
      </c>
      <c r="E3166" s="64">
        <f t="shared" si="62"/>
        <v>0</v>
      </c>
      <c r="F3166" s="159">
        <v>10089</v>
      </c>
      <c r="I3166" s="64" t="s">
        <v>941</v>
      </c>
      <c r="L3166"/>
    </row>
    <row r="3167" spans="1:12">
      <c r="A3167" s="64" t="s">
        <v>1319</v>
      </c>
      <c r="B3167" s="64">
        <f>_xlfn.XLOOKUP(D3167,'Volumen Holds Cooperations'!$S$8:$S$51,'Volumen Holds Cooperations'!$I$8:$I$51)</f>
        <v>0</v>
      </c>
      <c r="C3167" s="64">
        <f>_xlfn.XLOOKUP(I3167,'Volumen Holds Cooperations'!$S$8:$S$51,'Volumen Holds Cooperations'!$I$8:$I$51)</f>
        <v>0</v>
      </c>
      <c r="D3167" s="64" t="s">
        <v>950</v>
      </c>
      <c r="E3167" s="64">
        <f t="shared" si="62"/>
        <v>0</v>
      </c>
      <c r="F3167" s="159">
        <v>10089</v>
      </c>
      <c r="I3167" s="64" t="s">
        <v>941</v>
      </c>
      <c r="L3167"/>
    </row>
    <row r="3168" spans="1:12">
      <c r="A3168" s="64" t="s">
        <v>1319</v>
      </c>
      <c r="B3168" s="64">
        <f>_xlfn.XLOOKUP(D3168,'Volumen Holds Cooperations'!$S$8:$S$51,'Volumen Holds Cooperations'!$I$8:$I$51)</f>
        <v>0</v>
      </c>
      <c r="C3168" s="64">
        <f>_xlfn.XLOOKUP(I3168,'Volumen Holds Cooperations'!$S$8:$S$51,'Volumen Holds Cooperations'!$I$8:$I$51)</f>
        <v>0</v>
      </c>
      <c r="D3168" s="64" t="s">
        <v>951</v>
      </c>
      <c r="E3168" s="64">
        <f t="shared" si="62"/>
        <v>0</v>
      </c>
      <c r="F3168" s="159">
        <v>10089</v>
      </c>
      <c r="I3168" s="164" t="s">
        <v>942</v>
      </c>
      <c r="L3168"/>
    </row>
    <row r="3169" spans="1:12">
      <c r="A3169" s="64" t="s">
        <v>1319</v>
      </c>
      <c r="B3169" s="64">
        <f>_xlfn.XLOOKUP(D3169,'Volumen Holds Cooperations'!$S$8:$S$51,'Volumen Holds Cooperations'!$I$8:$I$51)</f>
        <v>0</v>
      </c>
      <c r="C3169" s="64">
        <f>_xlfn.XLOOKUP(I3169,'Volumen Holds Cooperations'!$S$8:$S$51,'Volumen Holds Cooperations'!$I$8:$I$51)</f>
        <v>0</v>
      </c>
      <c r="D3169" s="64" t="s">
        <v>952</v>
      </c>
      <c r="E3169" s="64">
        <f t="shared" si="62"/>
        <v>0</v>
      </c>
      <c r="F3169" s="159">
        <v>10089</v>
      </c>
      <c r="I3169" s="64" t="s">
        <v>942</v>
      </c>
      <c r="L3169"/>
    </row>
    <row r="3170" spans="1:12">
      <c r="A3170" s="64" t="s">
        <v>1319</v>
      </c>
      <c r="B3170" s="64">
        <f>_xlfn.XLOOKUP(D3170,'Volumen Holds Cooperations'!$S$8:$S$51,'Volumen Holds Cooperations'!$I$8:$I$51)</f>
        <v>0</v>
      </c>
      <c r="C3170" s="64">
        <f>_xlfn.XLOOKUP(I3170,'Volumen Holds Cooperations'!$S$8:$S$51,'Volumen Holds Cooperations'!$I$8:$I$51)</f>
        <v>0</v>
      </c>
      <c r="D3170" s="64" t="s">
        <v>953</v>
      </c>
      <c r="E3170" s="64">
        <f t="shared" si="62"/>
        <v>0</v>
      </c>
      <c r="F3170" s="159">
        <v>10089</v>
      </c>
      <c r="I3170" s="64" t="s">
        <v>942</v>
      </c>
      <c r="L3170"/>
    </row>
    <row r="3171" spans="1:12">
      <c r="A3171" s="64" t="s">
        <v>1319</v>
      </c>
      <c r="B3171" s="64">
        <f>_xlfn.XLOOKUP(D3171,'Volumen Holds Cooperations'!$S$8:$S$51,'Volumen Holds Cooperations'!$I$8:$I$51)</f>
        <v>0</v>
      </c>
      <c r="C3171" s="64">
        <f>_xlfn.XLOOKUP(I3171,'Volumen Holds Cooperations'!$S$8:$S$51,'Volumen Holds Cooperations'!$I$8:$I$51)</f>
        <v>0</v>
      </c>
      <c r="D3171" s="64" t="s">
        <v>954</v>
      </c>
      <c r="E3171" s="64">
        <f t="shared" si="62"/>
        <v>0</v>
      </c>
      <c r="F3171" s="159">
        <v>10089</v>
      </c>
      <c r="I3171" s="64" t="s">
        <v>942</v>
      </c>
      <c r="L3171"/>
    </row>
    <row r="3172" spans="1:12">
      <c r="A3172" s="64" t="s">
        <v>1319</v>
      </c>
      <c r="B3172" s="64">
        <f>_xlfn.XLOOKUP(D3172,'Volumen Holds Cooperations'!$S$8:$S$51,'Volumen Holds Cooperations'!$I$8:$I$51)</f>
        <v>0</v>
      </c>
      <c r="C3172" s="64">
        <f>_xlfn.XLOOKUP(I3172,'Volumen Holds Cooperations'!$S$8:$S$51,'Volumen Holds Cooperations'!$I$8:$I$51)</f>
        <v>0</v>
      </c>
      <c r="D3172" s="64" t="s">
        <v>955</v>
      </c>
      <c r="E3172" s="64">
        <f t="shared" si="62"/>
        <v>0</v>
      </c>
      <c r="F3172" s="159">
        <v>10089</v>
      </c>
      <c r="I3172" s="64" t="s">
        <v>942</v>
      </c>
      <c r="L3172"/>
    </row>
    <row r="3173" spans="1:12">
      <c r="A3173" s="64" t="s">
        <v>1319</v>
      </c>
      <c r="B3173" s="64">
        <f>_xlfn.XLOOKUP(D3173,'Volumen Holds Cooperations'!$S$8:$S$51,'Volumen Holds Cooperations'!$I$8:$I$51)</f>
        <v>0</v>
      </c>
      <c r="C3173" s="64">
        <f>_xlfn.XLOOKUP(I3173,'Volumen Holds Cooperations'!$S$8:$S$51,'Volumen Holds Cooperations'!$I$8:$I$51)</f>
        <v>0</v>
      </c>
      <c r="D3173" s="64" t="s">
        <v>956</v>
      </c>
      <c r="E3173" s="64">
        <f t="shared" si="62"/>
        <v>0</v>
      </c>
      <c r="F3173" s="159">
        <v>10089</v>
      </c>
      <c r="I3173" s="64" t="s">
        <v>942</v>
      </c>
      <c r="L3173"/>
    </row>
    <row r="3174" spans="1:12">
      <c r="A3174" s="64" t="s">
        <v>1319</v>
      </c>
      <c r="B3174" s="64">
        <f>_xlfn.XLOOKUP(D3174,'Volumen Holds Cooperations'!$S$8:$S$51,'Volumen Holds Cooperations'!$I$8:$I$51)</f>
        <v>0</v>
      </c>
      <c r="C3174" s="64">
        <f>_xlfn.XLOOKUP(I3174,'Volumen Holds Cooperations'!$S$8:$S$51,'Volumen Holds Cooperations'!$I$8:$I$51)</f>
        <v>0</v>
      </c>
      <c r="D3174" s="64" t="s">
        <v>957</v>
      </c>
      <c r="E3174" s="64">
        <f t="shared" si="62"/>
        <v>0</v>
      </c>
      <c r="F3174" s="159">
        <v>10089</v>
      </c>
      <c r="I3174" s="64" t="s">
        <v>942</v>
      </c>
      <c r="L3174"/>
    </row>
    <row r="3175" spans="1:12">
      <c r="A3175" s="64" t="s">
        <v>1319</v>
      </c>
      <c r="B3175" s="64">
        <f>_xlfn.XLOOKUP(D3175,'Volumen Holds Cooperations'!$S$8:$S$51,'Volumen Holds Cooperations'!$I$8:$I$51)</f>
        <v>0</v>
      </c>
      <c r="C3175" s="64">
        <f>_xlfn.XLOOKUP(I3175,'Volumen Holds Cooperations'!$S$8:$S$51,'Volumen Holds Cooperations'!$I$8:$I$51)</f>
        <v>0</v>
      </c>
      <c r="D3175" s="64" t="s">
        <v>958</v>
      </c>
      <c r="E3175" s="64">
        <f t="shared" si="62"/>
        <v>0</v>
      </c>
      <c r="F3175" s="159">
        <v>10089</v>
      </c>
      <c r="I3175" s="64" t="s">
        <v>942</v>
      </c>
      <c r="L3175"/>
    </row>
    <row r="3176" spans="1:12">
      <c r="A3176" s="64" t="s">
        <v>1319</v>
      </c>
      <c r="B3176" s="64">
        <f>_xlfn.XLOOKUP(D3176,'Volumen Holds Cooperations'!$S$8:$S$51,'Volumen Holds Cooperations'!$I$8:$I$51)</f>
        <v>0</v>
      </c>
      <c r="C3176" s="64">
        <f>_xlfn.XLOOKUP(I3176,'Volumen Holds Cooperations'!$S$8:$S$51,'Volumen Holds Cooperations'!$I$8:$I$51)</f>
        <v>0</v>
      </c>
      <c r="D3176" s="64" t="s">
        <v>959</v>
      </c>
      <c r="E3176" s="64">
        <f t="shared" si="62"/>
        <v>0</v>
      </c>
      <c r="F3176" s="159">
        <v>10089</v>
      </c>
      <c r="I3176" s="64" t="s">
        <v>942</v>
      </c>
      <c r="L3176"/>
    </row>
    <row r="3177" spans="1:12">
      <c r="A3177" s="64" t="s">
        <v>1319</v>
      </c>
      <c r="B3177" s="64">
        <f>_xlfn.XLOOKUP(D3177,'Volumen Holds Cooperations'!$S$8:$S$51,'Volumen Holds Cooperations'!$I$8:$I$51)</f>
        <v>0</v>
      </c>
      <c r="C3177" s="64">
        <f>_xlfn.XLOOKUP(I3177,'Volumen Holds Cooperations'!$S$8:$S$51,'Volumen Holds Cooperations'!$I$8:$I$51)</f>
        <v>0</v>
      </c>
      <c r="D3177" s="64" t="s">
        <v>960</v>
      </c>
      <c r="E3177" s="64">
        <f t="shared" si="62"/>
        <v>0</v>
      </c>
      <c r="F3177" s="159">
        <v>10089</v>
      </c>
      <c r="I3177" s="64" t="s">
        <v>942</v>
      </c>
      <c r="L3177"/>
    </row>
    <row r="3178" spans="1:12">
      <c r="A3178" s="161" t="s">
        <v>1319</v>
      </c>
      <c r="B3178" s="161">
        <f>_xlfn.XLOOKUP(D3178,'Volumen Holds Cooperations'!$S$8:$S$51,'Volumen Holds Cooperations'!$J$8:$J$51)</f>
        <v>0</v>
      </c>
      <c r="C3178" s="161">
        <f>_xlfn.XLOOKUP(I3178,'Volumen Holds Cooperations'!$S$8:$S$51,'Volumen Holds Cooperations'!$J$8:$J$51)</f>
        <v>0</v>
      </c>
      <c r="D3178" s="163" t="s">
        <v>906</v>
      </c>
      <c r="E3178" s="161">
        <f t="shared" si="62"/>
        <v>0</v>
      </c>
      <c r="F3178" s="162">
        <v>10090</v>
      </c>
      <c r="G3178" s="163"/>
      <c r="I3178" s="161" t="s">
        <v>902</v>
      </c>
      <c r="J3178" s="161" t="s">
        <v>1316</v>
      </c>
      <c r="L3178"/>
    </row>
    <row r="3179" spans="1:12">
      <c r="A3179" s="64" t="s">
        <v>1319</v>
      </c>
      <c r="B3179" s="64">
        <f>_xlfn.XLOOKUP(D3179,'Volumen Holds Cooperations'!$S$8:$S$51,'Volumen Holds Cooperations'!$J$8:$J$51)</f>
        <v>0</v>
      </c>
      <c r="C3179" s="64">
        <f>_xlfn.XLOOKUP(I3179,'Volumen Holds Cooperations'!$S$8:$S$51,'Volumen Holds Cooperations'!$J$8:$J$51)</f>
        <v>0</v>
      </c>
      <c r="D3179" s="64" t="s">
        <v>908</v>
      </c>
      <c r="E3179" s="64">
        <f t="shared" si="62"/>
        <v>0</v>
      </c>
      <c r="F3179" s="159">
        <v>10090</v>
      </c>
      <c r="I3179" s="64" t="s">
        <v>902</v>
      </c>
      <c r="L3179"/>
    </row>
    <row r="3180" spans="1:12">
      <c r="A3180" s="64" t="s">
        <v>1319</v>
      </c>
      <c r="B3180" s="64">
        <f>_xlfn.XLOOKUP(D3180,'Volumen Holds Cooperations'!$S$8:$S$51,'Volumen Holds Cooperations'!$J$8:$J$51)</f>
        <v>0</v>
      </c>
      <c r="C3180" s="64">
        <f>_xlfn.XLOOKUP(I3180,'Volumen Holds Cooperations'!$S$8:$S$51,'Volumen Holds Cooperations'!$J$8:$J$51)</f>
        <v>0</v>
      </c>
      <c r="D3180" s="64" t="s">
        <v>910</v>
      </c>
      <c r="E3180" s="64">
        <f t="shared" si="62"/>
        <v>0</v>
      </c>
      <c r="F3180" s="159">
        <v>10090</v>
      </c>
      <c r="I3180" s="64" t="s">
        <v>902</v>
      </c>
      <c r="L3180"/>
    </row>
    <row r="3181" spans="1:12">
      <c r="A3181" s="64" t="s">
        <v>1319</v>
      </c>
      <c r="B3181" s="64">
        <f>_xlfn.XLOOKUP(D3181,'Volumen Holds Cooperations'!$S$8:$S$51,'Volumen Holds Cooperations'!$J$8:$J$51)</f>
        <v>0</v>
      </c>
      <c r="C3181" s="64">
        <f>_xlfn.XLOOKUP(I3181,'Volumen Holds Cooperations'!$S$8:$S$51,'Volumen Holds Cooperations'!$J$8:$J$51)</f>
        <v>0</v>
      </c>
      <c r="D3181" s="64" t="s">
        <v>912</v>
      </c>
      <c r="E3181" s="64">
        <f t="shared" si="62"/>
        <v>0</v>
      </c>
      <c r="F3181" s="159">
        <v>10090</v>
      </c>
      <c r="I3181" s="64" t="s">
        <v>902</v>
      </c>
      <c r="L3181"/>
    </row>
    <row r="3182" spans="1:12">
      <c r="A3182" s="64" t="s">
        <v>1319</v>
      </c>
      <c r="B3182" s="64">
        <f>_xlfn.XLOOKUP(D3182,'Volumen Holds Cooperations'!$S$8:$S$51,'Volumen Holds Cooperations'!$J$8:$J$51)</f>
        <v>0</v>
      </c>
      <c r="C3182" s="64">
        <f>_xlfn.XLOOKUP(I3182,'Volumen Holds Cooperations'!$S$8:$S$51,'Volumen Holds Cooperations'!$J$8:$J$51)</f>
        <v>0</v>
      </c>
      <c r="D3182" s="64" t="s">
        <v>914</v>
      </c>
      <c r="E3182" s="64">
        <f t="shared" si="62"/>
        <v>0</v>
      </c>
      <c r="F3182" s="159">
        <v>10090</v>
      </c>
      <c r="I3182" s="64" t="s">
        <v>902</v>
      </c>
      <c r="L3182"/>
    </row>
    <row r="3183" spans="1:12">
      <c r="A3183" s="64" t="s">
        <v>1319</v>
      </c>
      <c r="B3183" s="64">
        <f>_xlfn.XLOOKUP(D3183,'Volumen Holds Cooperations'!$S$8:$S$51,'Volumen Holds Cooperations'!$J$8:$J$51)</f>
        <v>0</v>
      </c>
      <c r="C3183" s="64">
        <f>_xlfn.XLOOKUP(I3183,'Volumen Holds Cooperations'!$S$8:$S$51,'Volumen Holds Cooperations'!$J$8:$J$51)</f>
        <v>0</v>
      </c>
      <c r="D3183" s="64" t="s">
        <v>916</v>
      </c>
      <c r="E3183" s="64">
        <f t="shared" ref="E3183:E3243" si="63">SUM(B3183:C3183)</f>
        <v>0</v>
      </c>
      <c r="F3183" s="159">
        <v>10090</v>
      </c>
      <c r="I3183" s="64" t="s">
        <v>902</v>
      </c>
      <c r="L3183"/>
    </row>
    <row r="3184" spans="1:12">
      <c r="A3184" s="64" t="s">
        <v>1319</v>
      </c>
      <c r="B3184" s="64">
        <f>_xlfn.XLOOKUP(D3184,'Volumen Holds Cooperations'!$S$8:$S$51,'Volumen Holds Cooperations'!$J$8:$J$51)</f>
        <v>0</v>
      </c>
      <c r="C3184" s="64">
        <f>_xlfn.XLOOKUP(I3184,'Volumen Holds Cooperations'!$S$8:$S$51,'Volumen Holds Cooperations'!$J$8:$J$51)</f>
        <v>0</v>
      </c>
      <c r="D3184" s="64" t="s">
        <v>918</v>
      </c>
      <c r="E3184" s="64">
        <f t="shared" si="63"/>
        <v>0</v>
      </c>
      <c r="F3184" s="159">
        <v>10090</v>
      </c>
      <c r="I3184" s="64" t="s">
        <v>902</v>
      </c>
      <c r="L3184"/>
    </row>
    <row r="3185" spans="1:12">
      <c r="A3185" s="64" t="s">
        <v>1319</v>
      </c>
      <c r="B3185" s="64">
        <f>_xlfn.XLOOKUP(D3185,'Volumen Holds Cooperations'!$S$8:$S$51,'Volumen Holds Cooperations'!$J$8:$J$51)</f>
        <v>0</v>
      </c>
      <c r="C3185" s="64">
        <f>_xlfn.XLOOKUP(I3185,'Volumen Holds Cooperations'!$S$8:$S$51,'Volumen Holds Cooperations'!$J$8:$J$51)</f>
        <v>0</v>
      </c>
      <c r="D3185" s="64" t="s">
        <v>920</v>
      </c>
      <c r="E3185" s="64">
        <f t="shared" si="63"/>
        <v>0</v>
      </c>
      <c r="F3185" s="159">
        <v>10090</v>
      </c>
      <c r="I3185" s="64" t="s">
        <v>902</v>
      </c>
      <c r="L3185"/>
    </row>
    <row r="3186" spans="1:12">
      <c r="A3186" s="64" t="s">
        <v>1319</v>
      </c>
      <c r="B3186" s="64">
        <f>_xlfn.XLOOKUP(D3186,'Volumen Holds Cooperations'!$S$8:$S$51,'Volumen Holds Cooperations'!$J$8:$J$51)</f>
        <v>0</v>
      </c>
      <c r="C3186" s="64">
        <f>_xlfn.XLOOKUP(I3186,'Volumen Holds Cooperations'!$S$8:$S$51,'Volumen Holds Cooperations'!$J$8:$J$51)</f>
        <v>0</v>
      </c>
      <c r="D3186" s="64" t="s">
        <v>922</v>
      </c>
      <c r="E3186" s="64">
        <f t="shared" si="63"/>
        <v>0</v>
      </c>
      <c r="F3186" s="159">
        <v>10090</v>
      </c>
      <c r="I3186" s="64" t="s">
        <v>904</v>
      </c>
      <c r="L3186"/>
    </row>
    <row r="3187" spans="1:12">
      <c r="A3187" s="64" t="s">
        <v>1319</v>
      </c>
      <c r="B3187" s="64">
        <f>_xlfn.XLOOKUP(D3187,'Volumen Holds Cooperations'!$S$8:$S$51,'Volumen Holds Cooperations'!$J$8:$J$51)</f>
        <v>0</v>
      </c>
      <c r="C3187" s="64">
        <f>_xlfn.XLOOKUP(I3187,'Volumen Holds Cooperations'!$S$8:$S$51,'Volumen Holds Cooperations'!$J$8:$J$51)</f>
        <v>0</v>
      </c>
      <c r="D3187" s="64" t="s">
        <v>924</v>
      </c>
      <c r="E3187" s="64">
        <f t="shared" si="63"/>
        <v>0</v>
      </c>
      <c r="F3187" s="159">
        <v>10090</v>
      </c>
      <c r="I3187" s="64" t="s">
        <v>904</v>
      </c>
      <c r="L3187"/>
    </row>
    <row r="3188" spans="1:12">
      <c r="A3188" s="64" t="s">
        <v>1319</v>
      </c>
      <c r="B3188" s="64">
        <f>_xlfn.XLOOKUP(D3188,'Volumen Holds Cooperations'!$S$8:$S$51,'Volumen Holds Cooperations'!$J$8:$J$51)</f>
        <v>0</v>
      </c>
      <c r="C3188" s="64">
        <f>_xlfn.XLOOKUP(I3188,'Volumen Holds Cooperations'!$S$8:$S$51,'Volumen Holds Cooperations'!$J$8:$J$51)</f>
        <v>0</v>
      </c>
      <c r="D3188" s="64" t="s">
        <v>926</v>
      </c>
      <c r="E3188" s="64">
        <f t="shared" si="63"/>
        <v>0</v>
      </c>
      <c r="F3188" s="159">
        <v>10090</v>
      </c>
      <c r="I3188" s="64" t="s">
        <v>904</v>
      </c>
      <c r="L3188"/>
    </row>
    <row r="3189" spans="1:12">
      <c r="A3189" s="64" t="s">
        <v>1319</v>
      </c>
      <c r="B3189" s="64">
        <f>_xlfn.XLOOKUP(D3189,'Volumen Holds Cooperations'!$S$8:$S$51,'Volumen Holds Cooperations'!$J$8:$J$51)</f>
        <v>0</v>
      </c>
      <c r="C3189" s="64">
        <f>_xlfn.XLOOKUP(I3189,'Volumen Holds Cooperations'!$S$8:$S$51,'Volumen Holds Cooperations'!$J$8:$J$51)</f>
        <v>0</v>
      </c>
      <c r="D3189" s="64" t="s">
        <v>928</v>
      </c>
      <c r="E3189" s="64">
        <f t="shared" si="63"/>
        <v>0</v>
      </c>
      <c r="F3189" s="159">
        <v>10090</v>
      </c>
      <c r="I3189" s="64" t="s">
        <v>904</v>
      </c>
      <c r="L3189"/>
    </row>
    <row r="3190" spans="1:12">
      <c r="A3190" s="64" t="s">
        <v>1319</v>
      </c>
      <c r="B3190" s="64">
        <f>_xlfn.XLOOKUP(D3190,'Volumen Holds Cooperations'!$S$8:$S$51,'Volumen Holds Cooperations'!$J$8:$J$51)</f>
        <v>0</v>
      </c>
      <c r="C3190" s="64">
        <f>_xlfn.XLOOKUP(I3190,'Volumen Holds Cooperations'!$S$8:$S$51,'Volumen Holds Cooperations'!$J$8:$J$51)</f>
        <v>0</v>
      </c>
      <c r="D3190" s="64" t="s">
        <v>930</v>
      </c>
      <c r="E3190" s="64">
        <f t="shared" si="63"/>
        <v>0</v>
      </c>
      <c r="F3190" s="159">
        <v>10090</v>
      </c>
      <c r="I3190" s="64" t="s">
        <v>904</v>
      </c>
      <c r="L3190"/>
    </row>
    <row r="3191" spans="1:12">
      <c r="A3191" s="64" t="s">
        <v>1319</v>
      </c>
      <c r="B3191" s="64">
        <f>_xlfn.XLOOKUP(D3191,'Volumen Holds Cooperations'!$S$8:$S$51,'Volumen Holds Cooperations'!$J$8:$J$51)</f>
        <v>0</v>
      </c>
      <c r="C3191" s="64">
        <f>_xlfn.XLOOKUP(I3191,'Volumen Holds Cooperations'!$S$8:$S$51,'Volumen Holds Cooperations'!$J$8:$J$51)</f>
        <v>0</v>
      </c>
      <c r="D3191" s="64" t="s">
        <v>932</v>
      </c>
      <c r="E3191" s="64">
        <f t="shared" si="63"/>
        <v>0</v>
      </c>
      <c r="F3191" s="159">
        <v>10090</v>
      </c>
      <c r="I3191" s="64" t="s">
        <v>904</v>
      </c>
      <c r="L3191"/>
    </row>
    <row r="3192" spans="1:12">
      <c r="A3192" s="64" t="s">
        <v>1319</v>
      </c>
      <c r="B3192" s="64">
        <f>_xlfn.XLOOKUP(D3192,'Volumen Holds Cooperations'!$S$8:$S$51,'Volumen Holds Cooperations'!$J$8:$J$51)</f>
        <v>0</v>
      </c>
      <c r="C3192" s="64">
        <f>_xlfn.XLOOKUP(I3192,'Volumen Holds Cooperations'!$S$8:$S$51,'Volumen Holds Cooperations'!$J$8:$J$51)</f>
        <v>0</v>
      </c>
      <c r="D3192" s="64" t="s">
        <v>934</v>
      </c>
      <c r="E3192" s="64">
        <f t="shared" si="63"/>
        <v>0</v>
      </c>
      <c r="F3192" s="159">
        <v>10090</v>
      </c>
      <c r="I3192" s="64" t="s">
        <v>904</v>
      </c>
      <c r="L3192"/>
    </row>
    <row r="3193" spans="1:12">
      <c r="A3193" s="64" t="s">
        <v>1319</v>
      </c>
      <c r="B3193" s="64">
        <f>_xlfn.XLOOKUP(D3193,'Volumen Holds Cooperations'!$S$8:$S$51,'Volumen Holds Cooperations'!$J$8:$J$51)</f>
        <v>0</v>
      </c>
      <c r="C3193" s="64">
        <f>_xlfn.XLOOKUP(I3193,'Volumen Holds Cooperations'!$S$8:$S$51,'Volumen Holds Cooperations'!$J$8:$J$51)</f>
        <v>0</v>
      </c>
      <c r="D3193" s="64" t="s">
        <v>936</v>
      </c>
      <c r="E3193" s="64">
        <f t="shared" si="63"/>
        <v>0</v>
      </c>
      <c r="F3193" s="159">
        <v>10090</v>
      </c>
      <c r="I3193" s="64" t="s">
        <v>904</v>
      </c>
      <c r="L3193"/>
    </row>
    <row r="3194" spans="1:12">
      <c r="A3194" s="64" t="s">
        <v>1319</v>
      </c>
      <c r="B3194" s="64">
        <f>_xlfn.XLOOKUP(D3194,'Volumen Holds Cooperations'!$S$8:$S$51,'Volumen Holds Cooperations'!$J$8:$J$51)</f>
        <v>0</v>
      </c>
      <c r="C3194" s="64">
        <f>_xlfn.XLOOKUP(I3194,'Volumen Holds Cooperations'!$S$8:$S$51,'Volumen Holds Cooperations'!$J$8:$J$51)</f>
        <v>0</v>
      </c>
      <c r="D3194" s="64" t="s">
        <v>938</v>
      </c>
      <c r="E3194" s="64">
        <f t="shared" si="63"/>
        <v>0</v>
      </c>
      <c r="F3194" s="159">
        <v>10090</v>
      </c>
      <c r="I3194" s="64" t="s">
        <v>904</v>
      </c>
      <c r="L3194"/>
    </row>
    <row r="3195" spans="1:12">
      <c r="A3195" s="64" t="s">
        <v>1319</v>
      </c>
      <c r="B3195" s="64">
        <f>_xlfn.XLOOKUP(D3195,'Volumen Holds Cooperations'!$S$8:$S$51,'Volumen Holds Cooperations'!$J$8:$J$51)</f>
        <v>0</v>
      </c>
      <c r="C3195" s="64">
        <f>_xlfn.XLOOKUP(I3195,'Volumen Holds Cooperations'!$S$8:$S$51,'Volumen Holds Cooperations'!$J$8:$J$51)</f>
        <v>0</v>
      </c>
      <c r="D3195" s="64" t="s">
        <v>940</v>
      </c>
      <c r="E3195" s="64">
        <f t="shared" si="63"/>
        <v>0</v>
      </c>
      <c r="F3195" s="159">
        <v>10090</v>
      </c>
      <c r="I3195" s="64" t="s">
        <v>904</v>
      </c>
      <c r="L3195"/>
    </row>
    <row r="3196" spans="1:12">
      <c r="A3196" s="64" t="s">
        <v>1319</v>
      </c>
      <c r="B3196" s="64">
        <f>_xlfn.XLOOKUP(D3196,'Volumen Holds Cooperations'!$S$8:$S$51,'Volumen Holds Cooperations'!$J$8:$J$51)</f>
        <v>0</v>
      </c>
      <c r="C3196" s="64">
        <f>_xlfn.XLOOKUP(I3196,'Volumen Holds Cooperations'!$S$8:$S$51,'Volumen Holds Cooperations'!$J$8:$J$51)</f>
        <v>0</v>
      </c>
      <c r="D3196" s="64" t="s">
        <v>943</v>
      </c>
      <c r="E3196" s="64">
        <f t="shared" si="63"/>
        <v>0</v>
      </c>
      <c r="F3196" s="159">
        <v>10139</v>
      </c>
      <c r="I3196" s="64" t="s">
        <v>941</v>
      </c>
      <c r="L3196"/>
    </row>
    <row r="3197" spans="1:12">
      <c r="A3197" s="64" t="s">
        <v>1319</v>
      </c>
      <c r="B3197" s="64">
        <f>_xlfn.XLOOKUP(D3197,'Volumen Holds Cooperations'!$S$8:$S$51,'Volumen Holds Cooperations'!$J$8:$J$51)</f>
        <v>0</v>
      </c>
      <c r="C3197" s="64">
        <f>_xlfn.XLOOKUP(I3197,'Volumen Holds Cooperations'!$S$8:$S$51,'Volumen Holds Cooperations'!$J$8:$J$51)</f>
        <v>0</v>
      </c>
      <c r="D3197" s="64" t="s">
        <v>944</v>
      </c>
      <c r="E3197" s="64">
        <f t="shared" si="63"/>
        <v>0</v>
      </c>
      <c r="F3197" s="159">
        <v>10139</v>
      </c>
      <c r="I3197" s="64" t="s">
        <v>941</v>
      </c>
      <c r="L3197"/>
    </row>
    <row r="3198" spans="1:12">
      <c r="A3198" s="64" t="s">
        <v>1319</v>
      </c>
      <c r="B3198" s="64">
        <f>_xlfn.XLOOKUP(D3198,'Volumen Holds Cooperations'!$S$8:$S$51,'Volumen Holds Cooperations'!$J$8:$J$51)</f>
        <v>0</v>
      </c>
      <c r="C3198" s="64">
        <f>_xlfn.XLOOKUP(I3198,'Volumen Holds Cooperations'!$S$8:$S$51,'Volumen Holds Cooperations'!$J$8:$J$51)</f>
        <v>0</v>
      </c>
      <c r="D3198" s="64" t="s">
        <v>945</v>
      </c>
      <c r="E3198" s="64">
        <f t="shared" si="63"/>
        <v>0</v>
      </c>
      <c r="F3198" s="159">
        <v>10139</v>
      </c>
      <c r="I3198" s="64" t="s">
        <v>941</v>
      </c>
      <c r="L3198"/>
    </row>
    <row r="3199" spans="1:12">
      <c r="A3199" s="64" t="s">
        <v>1319</v>
      </c>
      <c r="B3199" s="64">
        <f>_xlfn.XLOOKUP(D3199,'Volumen Holds Cooperations'!$S$8:$S$51,'Volumen Holds Cooperations'!$J$8:$J$51)</f>
        <v>0</v>
      </c>
      <c r="C3199" s="64">
        <f>_xlfn.XLOOKUP(I3199,'Volumen Holds Cooperations'!$S$8:$S$51,'Volumen Holds Cooperations'!$J$8:$J$51)</f>
        <v>0</v>
      </c>
      <c r="D3199" s="64" t="s">
        <v>946</v>
      </c>
      <c r="E3199" s="64">
        <f t="shared" si="63"/>
        <v>0</v>
      </c>
      <c r="F3199" s="159">
        <v>10139</v>
      </c>
      <c r="I3199" s="64" t="s">
        <v>941</v>
      </c>
      <c r="L3199"/>
    </row>
    <row r="3200" spans="1:12">
      <c r="A3200" s="64" t="s">
        <v>1319</v>
      </c>
      <c r="B3200" s="64">
        <f>_xlfn.XLOOKUP(D3200,'Volumen Holds Cooperations'!$S$8:$S$51,'Volumen Holds Cooperations'!$J$8:$J$51)</f>
        <v>0</v>
      </c>
      <c r="C3200" s="64">
        <f>_xlfn.XLOOKUP(I3200,'Volumen Holds Cooperations'!$S$8:$S$51,'Volumen Holds Cooperations'!$J$8:$J$51)</f>
        <v>0</v>
      </c>
      <c r="D3200" s="64" t="s">
        <v>947</v>
      </c>
      <c r="E3200" s="64">
        <f t="shared" si="63"/>
        <v>0</v>
      </c>
      <c r="F3200" s="159">
        <v>10139</v>
      </c>
      <c r="I3200" s="64" t="s">
        <v>941</v>
      </c>
      <c r="L3200"/>
    </row>
    <row r="3201" spans="1:12">
      <c r="A3201" s="64" t="s">
        <v>1319</v>
      </c>
      <c r="B3201" s="64">
        <f>_xlfn.XLOOKUP(D3201,'Volumen Holds Cooperations'!$S$8:$S$51,'Volumen Holds Cooperations'!$J$8:$J$51)</f>
        <v>0</v>
      </c>
      <c r="C3201" s="64">
        <f>_xlfn.XLOOKUP(I3201,'Volumen Holds Cooperations'!$S$8:$S$51,'Volumen Holds Cooperations'!$J$8:$J$51)</f>
        <v>0</v>
      </c>
      <c r="D3201" s="64" t="s">
        <v>948</v>
      </c>
      <c r="E3201" s="64">
        <f t="shared" si="63"/>
        <v>0</v>
      </c>
      <c r="F3201" s="159">
        <v>10139</v>
      </c>
      <c r="I3201" s="64" t="s">
        <v>941</v>
      </c>
      <c r="L3201"/>
    </row>
    <row r="3202" spans="1:12">
      <c r="A3202" s="64" t="s">
        <v>1319</v>
      </c>
      <c r="B3202" s="64">
        <f>_xlfn.XLOOKUP(D3202,'Volumen Holds Cooperations'!$S$8:$S$51,'Volumen Holds Cooperations'!$J$8:$J$51)</f>
        <v>0</v>
      </c>
      <c r="C3202" s="64">
        <f>_xlfn.XLOOKUP(I3202,'Volumen Holds Cooperations'!$S$8:$S$51,'Volumen Holds Cooperations'!$J$8:$J$51)</f>
        <v>0</v>
      </c>
      <c r="D3202" s="64" t="s">
        <v>949</v>
      </c>
      <c r="E3202" s="64">
        <f t="shared" si="63"/>
        <v>0</v>
      </c>
      <c r="F3202" s="159">
        <v>10139</v>
      </c>
      <c r="I3202" s="64" t="s">
        <v>941</v>
      </c>
      <c r="L3202"/>
    </row>
    <row r="3203" spans="1:12">
      <c r="A3203" s="64" t="s">
        <v>1319</v>
      </c>
      <c r="B3203" s="64">
        <f>_xlfn.XLOOKUP(D3203,'Volumen Holds Cooperations'!$S$8:$S$51,'Volumen Holds Cooperations'!$J$8:$J$51)</f>
        <v>0</v>
      </c>
      <c r="C3203" s="64">
        <f>_xlfn.XLOOKUP(I3203,'Volumen Holds Cooperations'!$S$8:$S$51,'Volumen Holds Cooperations'!$J$8:$J$51)</f>
        <v>0</v>
      </c>
      <c r="D3203" s="64" t="s">
        <v>950</v>
      </c>
      <c r="E3203" s="64">
        <f t="shared" si="63"/>
        <v>0</v>
      </c>
      <c r="F3203" s="159">
        <v>10139</v>
      </c>
      <c r="I3203" s="64" t="s">
        <v>941</v>
      </c>
      <c r="L3203"/>
    </row>
    <row r="3204" spans="1:12">
      <c r="A3204" s="64" t="s">
        <v>1319</v>
      </c>
      <c r="B3204" s="64">
        <f>_xlfn.XLOOKUP(D3204,'Volumen Holds Cooperations'!$S$8:$S$51,'Volumen Holds Cooperations'!$J$8:$J$51)</f>
        <v>0</v>
      </c>
      <c r="C3204" s="64">
        <f>_xlfn.XLOOKUP(I3204,'Volumen Holds Cooperations'!$S$8:$S$51,'Volumen Holds Cooperations'!$J$8:$J$51)</f>
        <v>0</v>
      </c>
      <c r="D3204" s="64" t="s">
        <v>951</v>
      </c>
      <c r="E3204" s="64">
        <f t="shared" si="63"/>
        <v>0</v>
      </c>
      <c r="F3204" s="159">
        <v>10139</v>
      </c>
      <c r="I3204" s="164" t="s">
        <v>942</v>
      </c>
      <c r="L3204"/>
    </row>
    <row r="3205" spans="1:12">
      <c r="A3205" s="64" t="s">
        <v>1319</v>
      </c>
      <c r="B3205" s="64">
        <f>_xlfn.XLOOKUP(D3205,'Volumen Holds Cooperations'!$S$8:$S$51,'Volumen Holds Cooperations'!$J$8:$J$51)</f>
        <v>0</v>
      </c>
      <c r="C3205" s="64">
        <f>_xlfn.XLOOKUP(I3205,'Volumen Holds Cooperations'!$S$8:$S$51,'Volumen Holds Cooperations'!$J$8:$J$51)</f>
        <v>0</v>
      </c>
      <c r="D3205" s="64" t="s">
        <v>952</v>
      </c>
      <c r="E3205" s="64">
        <f t="shared" si="63"/>
        <v>0</v>
      </c>
      <c r="F3205" s="159">
        <v>10139</v>
      </c>
      <c r="I3205" s="64" t="s">
        <v>942</v>
      </c>
      <c r="L3205"/>
    </row>
    <row r="3206" spans="1:12">
      <c r="A3206" s="64" t="s">
        <v>1319</v>
      </c>
      <c r="B3206" s="64">
        <f>_xlfn.XLOOKUP(D3206,'Volumen Holds Cooperations'!$S$8:$S$51,'Volumen Holds Cooperations'!$J$8:$J$51)</f>
        <v>0</v>
      </c>
      <c r="C3206" s="64">
        <f>_xlfn.XLOOKUP(I3206,'Volumen Holds Cooperations'!$S$8:$S$51,'Volumen Holds Cooperations'!$J$8:$J$51)</f>
        <v>0</v>
      </c>
      <c r="D3206" s="64" t="s">
        <v>953</v>
      </c>
      <c r="E3206" s="64">
        <f t="shared" si="63"/>
        <v>0</v>
      </c>
      <c r="F3206" s="159">
        <v>10139</v>
      </c>
      <c r="I3206" s="64" t="s">
        <v>942</v>
      </c>
      <c r="L3206"/>
    </row>
    <row r="3207" spans="1:12">
      <c r="A3207" s="64" t="s">
        <v>1319</v>
      </c>
      <c r="B3207" s="64">
        <f>_xlfn.XLOOKUP(D3207,'Volumen Holds Cooperations'!$S$8:$S$51,'Volumen Holds Cooperations'!$J$8:$J$51)</f>
        <v>0</v>
      </c>
      <c r="C3207" s="64">
        <f>_xlfn.XLOOKUP(I3207,'Volumen Holds Cooperations'!$S$8:$S$51,'Volumen Holds Cooperations'!$J$8:$J$51)</f>
        <v>0</v>
      </c>
      <c r="D3207" s="64" t="s">
        <v>954</v>
      </c>
      <c r="E3207" s="64">
        <f t="shared" si="63"/>
        <v>0</v>
      </c>
      <c r="F3207" s="159">
        <v>10139</v>
      </c>
      <c r="I3207" s="64" t="s">
        <v>942</v>
      </c>
      <c r="L3207"/>
    </row>
    <row r="3208" spans="1:12">
      <c r="A3208" s="64" t="s">
        <v>1319</v>
      </c>
      <c r="B3208" s="64">
        <f>_xlfn.XLOOKUP(D3208,'Volumen Holds Cooperations'!$S$8:$S$51,'Volumen Holds Cooperations'!$J$8:$J$51)</f>
        <v>0</v>
      </c>
      <c r="C3208" s="64">
        <f>_xlfn.XLOOKUP(I3208,'Volumen Holds Cooperations'!$S$8:$S$51,'Volumen Holds Cooperations'!$J$8:$J$51)</f>
        <v>0</v>
      </c>
      <c r="D3208" s="64" t="s">
        <v>955</v>
      </c>
      <c r="E3208" s="64">
        <f t="shared" si="63"/>
        <v>0</v>
      </c>
      <c r="F3208" s="159">
        <v>10139</v>
      </c>
      <c r="I3208" s="64" t="s">
        <v>942</v>
      </c>
      <c r="L3208"/>
    </row>
    <row r="3209" spans="1:12">
      <c r="A3209" s="64" t="s">
        <v>1319</v>
      </c>
      <c r="B3209" s="64">
        <f>_xlfn.XLOOKUP(D3209,'Volumen Holds Cooperations'!$S$8:$S$51,'Volumen Holds Cooperations'!$J$8:$J$51)</f>
        <v>0</v>
      </c>
      <c r="C3209" s="64">
        <f>_xlfn.XLOOKUP(I3209,'Volumen Holds Cooperations'!$S$8:$S$51,'Volumen Holds Cooperations'!$J$8:$J$51)</f>
        <v>0</v>
      </c>
      <c r="D3209" s="64" t="s">
        <v>956</v>
      </c>
      <c r="E3209" s="64">
        <f t="shared" si="63"/>
        <v>0</v>
      </c>
      <c r="F3209" s="159">
        <v>10139</v>
      </c>
      <c r="I3209" s="64" t="s">
        <v>942</v>
      </c>
      <c r="L3209"/>
    </row>
    <row r="3210" spans="1:12">
      <c r="A3210" s="64" t="s">
        <v>1319</v>
      </c>
      <c r="B3210" s="64">
        <f>_xlfn.XLOOKUP(D3210,'Volumen Holds Cooperations'!$S$8:$S$51,'Volumen Holds Cooperations'!$J$8:$J$51)</f>
        <v>0</v>
      </c>
      <c r="C3210" s="64">
        <f>_xlfn.XLOOKUP(I3210,'Volumen Holds Cooperations'!$S$8:$S$51,'Volumen Holds Cooperations'!$J$8:$J$51)</f>
        <v>0</v>
      </c>
      <c r="D3210" s="64" t="s">
        <v>957</v>
      </c>
      <c r="E3210" s="64">
        <f t="shared" si="63"/>
        <v>0</v>
      </c>
      <c r="F3210" s="159">
        <v>10139</v>
      </c>
      <c r="I3210" s="64" t="s">
        <v>942</v>
      </c>
      <c r="L3210"/>
    </row>
    <row r="3211" spans="1:12">
      <c r="A3211" s="64" t="s">
        <v>1319</v>
      </c>
      <c r="B3211" s="64">
        <f>_xlfn.XLOOKUP(D3211,'Volumen Holds Cooperations'!$S$8:$S$51,'Volumen Holds Cooperations'!$J$8:$J$51)</f>
        <v>0</v>
      </c>
      <c r="C3211" s="64">
        <f>_xlfn.XLOOKUP(I3211,'Volumen Holds Cooperations'!$S$8:$S$51,'Volumen Holds Cooperations'!$J$8:$J$51)</f>
        <v>0</v>
      </c>
      <c r="D3211" s="64" t="s">
        <v>958</v>
      </c>
      <c r="E3211" s="64">
        <f t="shared" si="63"/>
        <v>0</v>
      </c>
      <c r="F3211" s="159">
        <v>10139</v>
      </c>
      <c r="I3211" s="64" t="s">
        <v>942</v>
      </c>
      <c r="L3211"/>
    </row>
    <row r="3212" spans="1:12">
      <c r="A3212" s="64" t="s">
        <v>1319</v>
      </c>
      <c r="B3212" s="64">
        <f>_xlfn.XLOOKUP(D3212,'Volumen Holds Cooperations'!$S$8:$S$51,'Volumen Holds Cooperations'!$J$8:$J$51)</f>
        <v>0</v>
      </c>
      <c r="C3212" s="64">
        <f>_xlfn.XLOOKUP(I3212,'Volumen Holds Cooperations'!$S$8:$S$51,'Volumen Holds Cooperations'!$J$8:$J$51)</f>
        <v>0</v>
      </c>
      <c r="D3212" s="64" t="s">
        <v>959</v>
      </c>
      <c r="E3212" s="64">
        <f t="shared" si="63"/>
        <v>0</v>
      </c>
      <c r="F3212" s="159">
        <v>10139</v>
      </c>
      <c r="I3212" s="64" t="s">
        <v>942</v>
      </c>
      <c r="L3212"/>
    </row>
    <row r="3213" spans="1:12">
      <c r="A3213" s="64" t="s">
        <v>1319</v>
      </c>
      <c r="B3213" s="64">
        <f>_xlfn.XLOOKUP(D3213,'Volumen Holds Cooperations'!$S$8:$S$51,'Volumen Holds Cooperations'!$J$8:$J$51)</f>
        <v>0</v>
      </c>
      <c r="C3213" s="64">
        <f>_xlfn.XLOOKUP(I3213,'Volumen Holds Cooperations'!$S$8:$S$51,'Volumen Holds Cooperations'!$J$8:$J$51)</f>
        <v>0</v>
      </c>
      <c r="D3213" s="64" t="s">
        <v>960</v>
      </c>
      <c r="E3213" s="64">
        <f t="shared" si="63"/>
        <v>0</v>
      </c>
      <c r="F3213" s="159">
        <v>10139</v>
      </c>
      <c r="I3213" s="64" t="s">
        <v>942</v>
      </c>
      <c r="L3213"/>
    </row>
    <row r="3214" spans="1:12">
      <c r="A3214" s="161" t="s">
        <v>1319</v>
      </c>
      <c r="B3214" s="161">
        <f>_xlfn.XLOOKUP(D3214,'Volumen Holds Cooperations'!$S$8:$S$51,'Volumen Holds Cooperations'!$K$8:$K$51)</f>
        <v>0</v>
      </c>
      <c r="C3214" s="161">
        <f>_xlfn.XLOOKUP(I3214,'Volumen Holds Cooperations'!$S$8:$S$51,'Volumen Holds Cooperations'!$K$8:$K$51)</f>
        <v>0</v>
      </c>
      <c r="D3214" s="163" t="s">
        <v>906</v>
      </c>
      <c r="E3214" s="161">
        <f t="shared" si="63"/>
        <v>0</v>
      </c>
      <c r="F3214" s="162">
        <v>10091</v>
      </c>
      <c r="G3214" s="163"/>
      <c r="I3214" s="161" t="s">
        <v>902</v>
      </c>
      <c r="J3214" s="161" t="s">
        <v>1316</v>
      </c>
      <c r="L3214"/>
    </row>
    <row r="3215" spans="1:12">
      <c r="A3215" s="64" t="s">
        <v>1319</v>
      </c>
      <c r="B3215" s="64">
        <f>_xlfn.XLOOKUP(D3215,'Volumen Holds Cooperations'!$S$8:$S$51,'Volumen Holds Cooperations'!$K$8:$K$51)</f>
        <v>0</v>
      </c>
      <c r="C3215" s="64">
        <f>_xlfn.XLOOKUP(I3215,'Volumen Holds Cooperations'!$S$8:$S$51,'Volumen Holds Cooperations'!$K$8:$K$51)</f>
        <v>0</v>
      </c>
      <c r="D3215" s="64" t="s">
        <v>908</v>
      </c>
      <c r="E3215" s="64">
        <f t="shared" si="63"/>
        <v>0</v>
      </c>
      <c r="F3215" s="159">
        <v>10091</v>
      </c>
      <c r="I3215" s="64" t="s">
        <v>902</v>
      </c>
      <c r="L3215"/>
    </row>
    <row r="3216" spans="1:12">
      <c r="A3216" s="64" t="s">
        <v>1319</v>
      </c>
      <c r="B3216" s="64">
        <f>_xlfn.XLOOKUP(D3216,'Volumen Holds Cooperations'!$S$8:$S$51,'Volumen Holds Cooperations'!$K$8:$K$51)</f>
        <v>0</v>
      </c>
      <c r="C3216" s="64">
        <f>_xlfn.XLOOKUP(I3216,'Volumen Holds Cooperations'!$S$8:$S$51,'Volumen Holds Cooperations'!$K$8:$K$51)</f>
        <v>0</v>
      </c>
      <c r="D3216" s="64" t="s">
        <v>910</v>
      </c>
      <c r="E3216" s="64">
        <f t="shared" si="63"/>
        <v>0</v>
      </c>
      <c r="F3216" s="159">
        <v>10091</v>
      </c>
      <c r="I3216" s="64" t="s">
        <v>902</v>
      </c>
      <c r="L3216"/>
    </row>
    <row r="3217" spans="1:12">
      <c r="A3217" s="64" t="s">
        <v>1319</v>
      </c>
      <c r="B3217" s="64">
        <f>_xlfn.XLOOKUP(D3217,'Volumen Holds Cooperations'!$S$8:$S$51,'Volumen Holds Cooperations'!$K$8:$K$51)</f>
        <v>0</v>
      </c>
      <c r="C3217" s="64">
        <f>_xlfn.XLOOKUP(I3217,'Volumen Holds Cooperations'!$S$8:$S$51,'Volumen Holds Cooperations'!$K$8:$K$51)</f>
        <v>0</v>
      </c>
      <c r="D3217" s="64" t="s">
        <v>912</v>
      </c>
      <c r="E3217" s="64">
        <f t="shared" si="63"/>
        <v>0</v>
      </c>
      <c r="F3217" s="159">
        <v>10091</v>
      </c>
      <c r="I3217" s="64" t="s">
        <v>902</v>
      </c>
      <c r="L3217"/>
    </row>
    <row r="3218" spans="1:12">
      <c r="A3218" s="64" t="s">
        <v>1319</v>
      </c>
      <c r="B3218" s="64">
        <f>_xlfn.XLOOKUP(D3218,'Volumen Holds Cooperations'!$S$8:$S$51,'Volumen Holds Cooperations'!$K$8:$K$51)</f>
        <v>0</v>
      </c>
      <c r="C3218" s="64">
        <f>_xlfn.XLOOKUP(I3218,'Volumen Holds Cooperations'!$S$8:$S$51,'Volumen Holds Cooperations'!$K$8:$K$51)</f>
        <v>0</v>
      </c>
      <c r="D3218" s="64" t="s">
        <v>914</v>
      </c>
      <c r="E3218" s="64">
        <f t="shared" si="63"/>
        <v>0</v>
      </c>
      <c r="F3218" s="159">
        <v>10091</v>
      </c>
      <c r="I3218" s="64" t="s">
        <v>902</v>
      </c>
      <c r="L3218"/>
    </row>
    <row r="3219" spans="1:12">
      <c r="A3219" s="64" t="s">
        <v>1319</v>
      </c>
      <c r="B3219" s="64">
        <f>_xlfn.XLOOKUP(D3219,'Volumen Holds Cooperations'!$S$8:$S$51,'Volumen Holds Cooperations'!$K$8:$K$51)</f>
        <v>0</v>
      </c>
      <c r="C3219" s="64">
        <f>_xlfn.XLOOKUP(I3219,'Volumen Holds Cooperations'!$S$8:$S$51,'Volumen Holds Cooperations'!$K$8:$K$51)</f>
        <v>0</v>
      </c>
      <c r="D3219" s="64" t="s">
        <v>916</v>
      </c>
      <c r="E3219" s="64">
        <f t="shared" si="63"/>
        <v>0</v>
      </c>
      <c r="F3219" s="159">
        <v>10091</v>
      </c>
      <c r="I3219" s="64" t="s">
        <v>902</v>
      </c>
      <c r="L3219"/>
    </row>
    <row r="3220" spans="1:12">
      <c r="A3220" s="64" t="s">
        <v>1319</v>
      </c>
      <c r="B3220" s="64">
        <f>_xlfn.XLOOKUP(D3220,'Volumen Holds Cooperations'!$S$8:$S$51,'Volumen Holds Cooperations'!$K$8:$K$51)</f>
        <v>0</v>
      </c>
      <c r="C3220" s="64">
        <f>_xlfn.XLOOKUP(I3220,'Volumen Holds Cooperations'!$S$8:$S$51,'Volumen Holds Cooperations'!$K$8:$K$51)</f>
        <v>0</v>
      </c>
      <c r="D3220" s="64" t="s">
        <v>918</v>
      </c>
      <c r="E3220" s="64">
        <f t="shared" si="63"/>
        <v>0</v>
      </c>
      <c r="F3220" s="159">
        <v>10091</v>
      </c>
      <c r="I3220" s="64" t="s">
        <v>902</v>
      </c>
      <c r="L3220"/>
    </row>
    <row r="3221" spans="1:12">
      <c r="A3221" s="64" t="s">
        <v>1319</v>
      </c>
      <c r="B3221" s="64">
        <f>_xlfn.XLOOKUP(D3221,'Volumen Holds Cooperations'!$S$8:$S$51,'Volumen Holds Cooperations'!$K$8:$K$51)</f>
        <v>0</v>
      </c>
      <c r="C3221" s="64">
        <f>_xlfn.XLOOKUP(I3221,'Volumen Holds Cooperations'!$S$8:$S$51,'Volumen Holds Cooperations'!$K$8:$K$51)</f>
        <v>0</v>
      </c>
      <c r="D3221" s="64" t="s">
        <v>920</v>
      </c>
      <c r="E3221" s="64">
        <f t="shared" si="63"/>
        <v>0</v>
      </c>
      <c r="F3221" s="159">
        <v>10091</v>
      </c>
      <c r="I3221" s="64" t="s">
        <v>902</v>
      </c>
      <c r="L3221"/>
    </row>
    <row r="3222" spans="1:12">
      <c r="A3222" s="64" t="s">
        <v>1319</v>
      </c>
      <c r="B3222" s="64">
        <f>_xlfn.XLOOKUP(D3222,'Volumen Holds Cooperations'!$S$8:$S$51,'Volumen Holds Cooperations'!$K$8:$K$51)</f>
        <v>0</v>
      </c>
      <c r="C3222" s="64">
        <f>_xlfn.XLOOKUP(I3222,'Volumen Holds Cooperations'!$S$8:$S$51,'Volumen Holds Cooperations'!$K$8:$K$51)</f>
        <v>0</v>
      </c>
      <c r="D3222" s="64" t="s">
        <v>922</v>
      </c>
      <c r="E3222" s="64">
        <f t="shared" si="63"/>
        <v>0</v>
      </c>
      <c r="F3222" s="159">
        <v>10091</v>
      </c>
      <c r="I3222" s="64" t="s">
        <v>904</v>
      </c>
      <c r="L3222"/>
    </row>
    <row r="3223" spans="1:12">
      <c r="A3223" s="64" t="s">
        <v>1319</v>
      </c>
      <c r="B3223" s="64">
        <f>_xlfn.XLOOKUP(D3223,'Volumen Holds Cooperations'!$S$8:$S$51,'Volumen Holds Cooperations'!$K$8:$K$51)</f>
        <v>0</v>
      </c>
      <c r="C3223" s="64">
        <f>_xlfn.XLOOKUP(I3223,'Volumen Holds Cooperations'!$S$8:$S$51,'Volumen Holds Cooperations'!$K$8:$K$51)</f>
        <v>0</v>
      </c>
      <c r="D3223" s="64" t="s">
        <v>924</v>
      </c>
      <c r="E3223" s="64">
        <f t="shared" si="63"/>
        <v>0</v>
      </c>
      <c r="F3223" s="159">
        <v>10091</v>
      </c>
      <c r="I3223" s="64" t="s">
        <v>904</v>
      </c>
      <c r="L3223"/>
    </row>
    <row r="3224" spans="1:12">
      <c r="A3224" s="64" t="s">
        <v>1319</v>
      </c>
      <c r="B3224" s="64">
        <f>_xlfn.XLOOKUP(D3224,'Volumen Holds Cooperations'!$S$8:$S$51,'Volumen Holds Cooperations'!$K$8:$K$51)</f>
        <v>0</v>
      </c>
      <c r="C3224" s="64">
        <f>_xlfn.XLOOKUP(I3224,'Volumen Holds Cooperations'!$S$8:$S$51,'Volumen Holds Cooperations'!$K$8:$K$51)</f>
        <v>0</v>
      </c>
      <c r="D3224" s="64" t="s">
        <v>926</v>
      </c>
      <c r="E3224" s="64">
        <f t="shared" si="63"/>
        <v>0</v>
      </c>
      <c r="F3224" s="159">
        <v>10091</v>
      </c>
      <c r="I3224" s="64" t="s">
        <v>904</v>
      </c>
      <c r="L3224"/>
    </row>
    <row r="3225" spans="1:12">
      <c r="A3225" s="64" t="s">
        <v>1319</v>
      </c>
      <c r="B3225" s="64">
        <f>_xlfn.XLOOKUP(D3225,'Volumen Holds Cooperations'!$S$8:$S$51,'Volumen Holds Cooperations'!$K$8:$K$51)</f>
        <v>0</v>
      </c>
      <c r="C3225" s="64">
        <f>_xlfn.XLOOKUP(I3225,'Volumen Holds Cooperations'!$S$8:$S$51,'Volumen Holds Cooperations'!$K$8:$K$51)</f>
        <v>0</v>
      </c>
      <c r="D3225" s="64" t="s">
        <v>928</v>
      </c>
      <c r="E3225" s="64">
        <f t="shared" si="63"/>
        <v>0</v>
      </c>
      <c r="F3225" s="159">
        <v>10091</v>
      </c>
      <c r="I3225" s="64" t="s">
        <v>904</v>
      </c>
      <c r="L3225"/>
    </row>
    <row r="3226" spans="1:12">
      <c r="A3226" s="64" t="s">
        <v>1319</v>
      </c>
      <c r="B3226" s="64">
        <f>_xlfn.XLOOKUP(D3226,'Volumen Holds Cooperations'!$S$8:$S$51,'Volumen Holds Cooperations'!$K$8:$K$51)</f>
        <v>0</v>
      </c>
      <c r="C3226" s="64">
        <f>_xlfn.XLOOKUP(I3226,'Volumen Holds Cooperations'!$S$8:$S$51,'Volumen Holds Cooperations'!$K$8:$K$51)</f>
        <v>0</v>
      </c>
      <c r="D3226" s="64" t="s">
        <v>930</v>
      </c>
      <c r="E3226" s="64">
        <f t="shared" si="63"/>
        <v>0</v>
      </c>
      <c r="F3226" s="159">
        <v>10091</v>
      </c>
      <c r="I3226" s="64" t="s">
        <v>904</v>
      </c>
      <c r="L3226"/>
    </row>
    <row r="3227" spans="1:12">
      <c r="A3227" s="64" t="s">
        <v>1319</v>
      </c>
      <c r="B3227" s="64">
        <f>_xlfn.XLOOKUP(D3227,'Volumen Holds Cooperations'!$S$8:$S$51,'Volumen Holds Cooperations'!$K$8:$K$51)</f>
        <v>0</v>
      </c>
      <c r="C3227" s="64">
        <f>_xlfn.XLOOKUP(I3227,'Volumen Holds Cooperations'!$S$8:$S$51,'Volumen Holds Cooperations'!$K$8:$K$51)</f>
        <v>0</v>
      </c>
      <c r="D3227" s="64" t="s">
        <v>932</v>
      </c>
      <c r="E3227" s="64">
        <f t="shared" si="63"/>
        <v>0</v>
      </c>
      <c r="F3227" s="159">
        <v>10091</v>
      </c>
      <c r="I3227" s="64" t="s">
        <v>904</v>
      </c>
      <c r="L3227"/>
    </row>
    <row r="3228" spans="1:12">
      <c r="A3228" s="64" t="s">
        <v>1319</v>
      </c>
      <c r="B3228" s="64">
        <f>_xlfn.XLOOKUP(D3228,'Volumen Holds Cooperations'!$S$8:$S$51,'Volumen Holds Cooperations'!$K$8:$K$51)</f>
        <v>0</v>
      </c>
      <c r="C3228" s="64">
        <f>_xlfn.XLOOKUP(I3228,'Volumen Holds Cooperations'!$S$8:$S$51,'Volumen Holds Cooperations'!$K$8:$K$51)</f>
        <v>0</v>
      </c>
      <c r="D3228" s="64" t="s">
        <v>934</v>
      </c>
      <c r="E3228" s="64">
        <f t="shared" si="63"/>
        <v>0</v>
      </c>
      <c r="F3228" s="159">
        <v>10091</v>
      </c>
      <c r="I3228" s="64" t="s">
        <v>904</v>
      </c>
      <c r="L3228"/>
    </row>
    <row r="3229" spans="1:12">
      <c r="A3229" s="64" t="s">
        <v>1319</v>
      </c>
      <c r="B3229" s="64">
        <f>_xlfn.XLOOKUP(D3229,'Volumen Holds Cooperations'!$S$8:$S$51,'Volumen Holds Cooperations'!$K$8:$K$51)</f>
        <v>0</v>
      </c>
      <c r="C3229" s="64">
        <f>_xlfn.XLOOKUP(I3229,'Volumen Holds Cooperations'!$S$8:$S$51,'Volumen Holds Cooperations'!$K$8:$K$51)</f>
        <v>0</v>
      </c>
      <c r="D3229" s="64" t="s">
        <v>936</v>
      </c>
      <c r="E3229" s="64">
        <f t="shared" si="63"/>
        <v>0</v>
      </c>
      <c r="F3229" s="159">
        <v>10091</v>
      </c>
      <c r="I3229" s="64" t="s">
        <v>904</v>
      </c>
      <c r="L3229"/>
    </row>
    <row r="3230" spans="1:12">
      <c r="A3230" s="64" t="s">
        <v>1319</v>
      </c>
      <c r="B3230" s="64">
        <f>_xlfn.XLOOKUP(D3230,'Volumen Holds Cooperations'!$S$8:$S$51,'Volumen Holds Cooperations'!$K$8:$K$51)</f>
        <v>0</v>
      </c>
      <c r="C3230" s="64">
        <f>_xlfn.XLOOKUP(I3230,'Volumen Holds Cooperations'!$S$8:$S$51,'Volumen Holds Cooperations'!$K$8:$K$51)</f>
        <v>0</v>
      </c>
      <c r="D3230" s="64" t="s">
        <v>938</v>
      </c>
      <c r="E3230" s="64">
        <f t="shared" si="63"/>
        <v>0</v>
      </c>
      <c r="F3230" s="159">
        <v>10091</v>
      </c>
      <c r="I3230" s="64" t="s">
        <v>904</v>
      </c>
      <c r="L3230"/>
    </row>
    <row r="3231" spans="1:12">
      <c r="A3231" s="64" t="s">
        <v>1319</v>
      </c>
      <c r="B3231" s="64">
        <f>_xlfn.XLOOKUP(D3231,'Volumen Holds Cooperations'!$S$8:$S$51,'Volumen Holds Cooperations'!$K$8:$K$51)</f>
        <v>0</v>
      </c>
      <c r="C3231" s="64">
        <f>_xlfn.XLOOKUP(I3231,'Volumen Holds Cooperations'!$S$8:$S$51,'Volumen Holds Cooperations'!$K$8:$K$51)</f>
        <v>0</v>
      </c>
      <c r="D3231" s="64" t="s">
        <v>940</v>
      </c>
      <c r="E3231" s="64">
        <f t="shared" si="63"/>
        <v>0</v>
      </c>
      <c r="F3231" s="159">
        <v>10091</v>
      </c>
      <c r="I3231" s="64" t="s">
        <v>904</v>
      </c>
      <c r="L3231"/>
    </row>
    <row r="3232" spans="1:12">
      <c r="A3232" s="64" t="s">
        <v>1319</v>
      </c>
      <c r="B3232" s="64">
        <f>_xlfn.XLOOKUP(D3232,'Volumen Holds Cooperations'!$S$8:$S$51,'Volumen Holds Cooperations'!$K$8:$K$51)</f>
        <v>0</v>
      </c>
      <c r="C3232" s="64">
        <f>_xlfn.XLOOKUP(I3232,'Volumen Holds Cooperations'!$S$8:$S$51,'Volumen Holds Cooperations'!$K$8:$K$51)</f>
        <v>0</v>
      </c>
      <c r="D3232" s="64" t="s">
        <v>943</v>
      </c>
      <c r="E3232" s="64">
        <f t="shared" si="63"/>
        <v>0</v>
      </c>
      <c r="F3232" s="159">
        <v>10131</v>
      </c>
      <c r="I3232" s="64" t="s">
        <v>941</v>
      </c>
      <c r="L3232"/>
    </row>
    <row r="3233" spans="1:12">
      <c r="A3233" s="64" t="s">
        <v>1319</v>
      </c>
      <c r="B3233" s="64">
        <f>_xlfn.XLOOKUP(D3233,'Volumen Holds Cooperations'!$S$8:$S$51,'Volumen Holds Cooperations'!$K$8:$K$51)</f>
        <v>0</v>
      </c>
      <c r="C3233" s="64">
        <f>_xlfn.XLOOKUP(I3233,'Volumen Holds Cooperations'!$S$8:$S$51,'Volumen Holds Cooperations'!$K$8:$K$51)</f>
        <v>0</v>
      </c>
      <c r="D3233" s="64" t="s">
        <v>944</v>
      </c>
      <c r="E3233" s="64">
        <f t="shared" si="63"/>
        <v>0</v>
      </c>
      <c r="F3233" s="159">
        <v>10131</v>
      </c>
      <c r="I3233" s="64" t="s">
        <v>941</v>
      </c>
      <c r="L3233"/>
    </row>
    <row r="3234" spans="1:12">
      <c r="A3234" s="64" t="s">
        <v>1319</v>
      </c>
      <c r="B3234" s="64">
        <f>_xlfn.XLOOKUP(D3234,'Volumen Holds Cooperations'!$S$8:$S$51,'Volumen Holds Cooperations'!$K$8:$K$51)</f>
        <v>0</v>
      </c>
      <c r="C3234" s="64">
        <f>_xlfn.XLOOKUP(I3234,'Volumen Holds Cooperations'!$S$8:$S$51,'Volumen Holds Cooperations'!$K$8:$K$51)</f>
        <v>0</v>
      </c>
      <c r="D3234" s="64" t="s">
        <v>945</v>
      </c>
      <c r="E3234" s="64">
        <f t="shared" si="63"/>
        <v>0</v>
      </c>
      <c r="F3234" s="159">
        <v>10131</v>
      </c>
      <c r="I3234" s="64" t="s">
        <v>941</v>
      </c>
      <c r="L3234"/>
    </row>
    <row r="3235" spans="1:12">
      <c r="A3235" s="64" t="s">
        <v>1319</v>
      </c>
      <c r="B3235" s="64">
        <f>_xlfn.XLOOKUP(D3235,'Volumen Holds Cooperations'!$S$8:$S$51,'Volumen Holds Cooperations'!$K$8:$K$51)</f>
        <v>0</v>
      </c>
      <c r="C3235" s="64">
        <f>_xlfn.XLOOKUP(I3235,'Volumen Holds Cooperations'!$S$8:$S$51,'Volumen Holds Cooperations'!$K$8:$K$51)</f>
        <v>0</v>
      </c>
      <c r="D3235" s="64" t="s">
        <v>946</v>
      </c>
      <c r="E3235" s="64">
        <f t="shared" si="63"/>
        <v>0</v>
      </c>
      <c r="F3235" s="159">
        <v>10131</v>
      </c>
      <c r="I3235" s="64" t="s">
        <v>941</v>
      </c>
      <c r="L3235"/>
    </row>
    <row r="3236" spans="1:12">
      <c r="A3236" s="64" t="s">
        <v>1319</v>
      </c>
      <c r="B3236" s="64">
        <f>_xlfn.XLOOKUP(D3236,'Volumen Holds Cooperations'!$S$8:$S$51,'Volumen Holds Cooperations'!$K$8:$K$51)</f>
        <v>0</v>
      </c>
      <c r="C3236" s="64">
        <f>_xlfn.XLOOKUP(I3236,'Volumen Holds Cooperations'!$S$8:$S$51,'Volumen Holds Cooperations'!$K$8:$K$51)</f>
        <v>0</v>
      </c>
      <c r="D3236" s="64" t="s">
        <v>947</v>
      </c>
      <c r="E3236" s="64">
        <f t="shared" si="63"/>
        <v>0</v>
      </c>
      <c r="F3236" s="159">
        <v>10131</v>
      </c>
      <c r="I3236" s="64" t="s">
        <v>941</v>
      </c>
      <c r="L3236"/>
    </row>
    <row r="3237" spans="1:12">
      <c r="A3237" s="64" t="s">
        <v>1319</v>
      </c>
      <c r="B3237" s="64">
        <f>_xlfn.XLOOKUP(D3237,'Volumen Holds Cooperations'!$S$8:$S$51,'Volumen Holds Cooperations'!$K$8:$K$51)</f>
        <v>0</v>
      </c>
      <c r="C3237" s="64">
        <f>_xlfn.XLOOKUP(I3237,'Volumen Holds Cooperations'!$S$8:$S$51,'Volumen Holds Cooperations'!$K$8:$K$51)</f>
        <v>0</v>
      </c>
      <c r="D3237" s="64" t="s">
        <v>948</v>
      </c>
      <c r="E3237" s="64">
        <f t="shared" si="63"/>
        <v>0</v>
      </c>
      <c r="F3237" s="159">
        <v>10131</v>
      </c>
      <c r="I3237" s="64" t="s">
        <v>941</v>
      </c>
      <c r="L3237"/>
    </row>
    <row r="3238" spans="1:12">
      <c r="A3238" s="64" t="s">
        <v>1319</v>
      </c>
      <c r="B3238" s="64">
        <f>_xlfn.XLOOKUP(D3238,'Volumen Holds Cooperations'!$S$8:$S$51,'Volumen Holds Cooperations'!$K$8:$K$51)</f>
        <v>0</v>
      </c>
      <c r="C3238" s="64">
        <f>_xlfn.XLOOKUP(I3238,'Volumen Holds Cooperations'!$S$8:$S$51,'Volumen Holds Cooperations'!$K$8:$K$51)</f>
        <v>0</v>
      </c>
      <c r="D3238" s="64" t="s">
        <v>949</v>
      </c>
      <c r="E3238" s="64">
        <f t="shared" si="63"/>
        <v>0</v>
      </c>
      <c r="F3238" s="159">
        <v>10131</v>
      </c>
      <c r="I3238" s="64" t="s">
        <v>941</v>
      </c>
      <c r="L3238"/>
    </row>
    <row r="3239" spans="1:12">
      <c r="A3239" s="64" t="s">
        <v>1319</v>
      </c>
      <c r="B3239" s="64">
        <f>_xlfn.XLOOKUP(D3239,'Volumen Holds Cooperations'!$S$8:$S$51,'Volumen Holds Cooperations'!$K$8:$K$51)</f>
        <v>0</v>
      </c>
      <c r="C3239" s="64">
        <f>_xlfn.XLOOKUP(I3239,'Volumen Holds Cooperations'!$S$8:$S$51,'Volumen Holds Cooperations'!$K$8:$K$51)</f>
        <v>0</v>
      </c>
      <c r="D3239" s="64" t="s">
        <v>950</v>
      </c>
      <c r="E3239" s="64">
        <f t="shared" si="63"/>
        <v>0</v>
      </c>
      <c r="F3239" s="159">
        <v>10131</v>
      </c>
      <c r="I3239" s="64" t="s">
        <v>941</v>
      </c>
      <c r="L3239"/>
    </row>
    <row r="3240" spans="1:12">
      <c r="A3240" s="64" t="s">
        <v>1319</v>
      </c>
      <c r="B3240" s="64">
        <f>_xlfn.XLOOKUP(D3240,'Volumen Holds Cooperations'!$S$8:$S$51,'Volumen Holds Cooperations'!$K$8:$K$51)</f>
        <v>0</v>
      </c>
      <c r="C3240" s="64">
        <f>_xlfn.XLOOKUP(I3240,'Volumen Holds Cooperations'!$S$8:$S$51,'Volumen Holds Cooperations'!$K$8:$K$51)</f>
        <v>0</v>
      </c>
      <c r="D3240" s="64" t="s">
        <v>951</v>
      </c>
      <c r="E3240" s="64">
        <f t="shared" si="63"/>
        <v>0</v>
      </c>
      <c r="F3240" s="159">
        <v>10131</v>
      </c>
      <c r="I3240" s="164" t="s">
        <v>942</v>
      </c>
      <c r="L3240"/>
    </row>
    <row r="3241" spans="1:12">
      <c r="A3241" s="64" t="s">
        <v>1319</v>
      </c>
      <c r="B3241" s="64">
        <f>_xlfn.XLOOKUP(D3241,'Volumen Holds Cooperations'!$S$8:$S$51,'Volumen Holds Cooperations'!$K$8:$K$51)</f>
        <v>0</v>
      </c>
      <c r="C3241" s="64">
        <f>_xlfn.XLOOKUP(I3241,'Volumen Holds Cooperations'!$S$8:$S$51,'Volumen Holds Cooperations'!$K$8:$K$51)</f>
        <v>0</v>
      </c>
      <c r="D3241" s="64" t="s">
        <v>952</v>
      </c>
      <c r="E3241" s="64">
        <f t="shared" si="63"/>
        <v>0</v>
      </c>
      <c r="F3241" s="159">
        <v>10131</v>
      </c>
      <c r="I3241" s="64" t="s">
        <v>942</v>
      </c>
      <c r="L3241"/>
    </row>
    <row r="3242" spans="1:12">
      <c r="A3242" s="64" t="s">
        <v>1319</v>
      </c>
      <c r="B3242" s="64">
        <f>_xlfn.XLOOKUP(D3242,'Volumen Holds Cooperations'!$S$8:$S$51,'Volumen Holds Cooperations'!$K$8:$K$51)</f>
        <v>0</v>
      </c>
      <c r="C3242" s="64">
        <f>_xlfn.XLOOKUP(I3242,'Volumen Holds Cooperations'!$S$8:$S$51,'Volumen Holds Cooperations'!$K$8:$K$51)</f>
        <v>0</v>
      </c>
      <c r="D3242" s="64" t="s">
        <v>953</v>
      </c>
      <c r="E3242" s="64">
        <f t="shared" si="63"/>
        <v>0</v>
      </c>
      <c r="F3242" s="159">
        <v>10131</v>
      </c>
      <c r="I3242" s="64" t="s">
        <v>942</v>
      </c>
      <c r="L3242"/>
    </row>
    <row r="3243" spans="1:12">
      <c r="A3243" s="64" t="s">
        <v>1319</v>
      </c>
      <c r="B3243" s="64">
        <f>_xlfn.XLOOKUP(D3243,'Volumen Holds Cooperations'!$S$8:$S$51,'Volumen Holds Cooperations'!$K$8:$K$51)</f>
        <v>0</v>
      </c>
      <c r="C3243" s="64">
        <f>_xlfn.XLOOKUP(I3243,'Volumen Holds Cooperations'!$S$8:$S$51,'Volumen Holds Cooperations'!$K$8:$K$51)</f>
        <v>0</v>
      </c>
      <c r="D3243" s="64" t="s">
        <v>954</v>
      </c>
      <c r="E3243" s="64">
        <f t="shared" si="63"/>
        <v>0</v>
      </c>
      <c r="F3243" s="159">
        <v>10131</v>
      </c>
      <c r="I3243" s="64" t="s">
        <v>942</v>
      </c>
      <c r="L3243"/>
    </row>
    <row r="3244" spans="1:12">
      <c r="A3244" s="64" t="s">
        <v>1319</v>
      </c>
      <c r="B3244" s="64">
        <f>_xlfn.XLOOKUP(D3244,'Volumen Holds Cooperations'!$S$8:$S$51,'Volumen Holds Cooperations'!$K$8:$K$51)</f>
        <v>0</v>
      </c>
      <c r="C3244" s="64">
        <f>_xlfn.XLOOKUP(I3244,'Volumen Holds Cooperations'!$S$8:$S$51,'Volumen Holds Cooperations'!$K$8:$K$51)</f>
        <v>0</v>
      </c>
      <c r="D3244" s="64" t="s">
        <v>955</v>
      </c>
      <c r="E3244" s="64">
        <f t="shared" ref="E3244:E3249" si="64">SUM(B3244:C3244)</f>
        <v>0</v>
      </c>
      <c r="F3244" s="159">
        <v>10131</v>
      </c>
      <c r="I3244" s="64" t="s">
        <v>942</v>
      </c>
      <c r="L3244"/>
    </row>
    <row r="3245" spans="1:12">
      <c r="A3245" s="64" t="s">
        <v>1319</v>
      </c>
      <c r="B3245" s="64">
        <f>_xlfn.XLOOKUP(D3245,'Volumen Holds Cooperations'!$S$8:$S$51,'Volumen Holds Cooperations'!$K$8:$K$51)</f>
        <v>0</v>
      </c>
      <c r="C3245" s="64">
        <f>_xlfn.XLOOKUP(I3245,'Volumen Holds Cooperations'!$S$8:$S$51,'Volumen Holds Cooperations'!$K$8:$K$51)</f>
        <v>0</v>
      </c>
      <c r="D3245" s="64" t="s">
        <v>956</v>
      </c>
      <c r="E3245" s="64">
        <f t="shared" si="64"/>
        <v>0</v>
      </c>
      <c r="F3245" s="159">
        <v>10131</v>
      </c>
      <c r="I3245" s="64" t="s">
        <v>942</v>
      </c>
      <c r="L3245"/>
    </row>
    <row r="3246" spans="1:12">
      <c r="A3246" s="64" t="s">
        <v>1319</v>
      </c>
      <c r="B3246" s="64">
        <f>_xlfn.XLOOKUP(D3246,'Volumen Holds Cooperations'!$S$8:$S$51,'Volumen Holds Cooperations'!$K$8:$K$51)</f>
        <v>0</v>
      </c>
      <c r="C3246" s="64">
        <f>_xlfn.XLOOKUP(I3246,'Volumen Holds Cooperations'!$S$8:$S$51,'Volumen Holds Cooperations'!$K$8:$K$51)</f>
        <v>0</v>
      </c>
      <c r="D3246" s="64" t="s">
        <v>957</v>
      </c>
      <c r="E3246" s="64">
        <f t="shared" si="64"/>
        <v>0</v>
      </c>
      <c r="F3246" s="159">
        <v>10131</v>
      </c>
      <c r="I3246" s="64" t="s">
        <v>942</v>
      </c>
      <c r="L3246"/>
    </row>
    <row r="3247" spans="1:12">
      <c r="A3247" s="64" t="s">
        <v>1319</v>
      </c>
      <c r="B3247" s="64">
        <f>_xlfn.XLOOKUP(D3247,'Volumen Holds Cooperations'!$S$8:$S$51,'Volumen Holds Cooperations'!$K$8:$K$51)</f>
        <v>0</v>
      </c>
      <c r="C3247" s="64">
        <f>_xlfn.XLOOKUP(I3247,'Volumen Holds Cooperations'!$S$8:$S$51,'Volumen Holds Cooperations'!$K$8:$K$51)</f>
        <v>0</v>
      </c>
      <c r="D3247" s="64" t="s">
        <v>958</v>
      </c>
      <c r="E3247" s="64">
        <f t="shared" si="64"/>
        <v>0</v>
      </c>
      <c r="F3247" s="159">
        <v>10131</v>
      </c>
      <c r="I3247" s="64" t="s">
        <v>942</v>
      </c>
      <c r="L3247"/>
    </row>
    <row r="3248" spans="1:12">
      <c r="A3248" s="64" t="s">
        <v>1319</v>
      </c>
      <c r="B3248" s="64">
        <f>_xlfn.XLOOKUP(D3248,'Volumen Holds Cooperations'!$S$8:$S$51,'Volumen Holds Cooperations'!$K$8:$K$51)</f>
        <v>0</v>
      </c>
      <c r="C3248" s="64">
        <f>_xlfn.XLOOKUP(I3248,'Volumen Holds Cooperations'!$S$8:$S$51,'Volumen Holds Cooperations'!$K$8:$K$51)</f>
        <v>0</v>
      </c>
      <c r="D3248" s="64" t="s">
        <v>959</v>
      </c>
      <c r="E3248" s="64">
        <f t="shared" si="64"/>
        <v>0</v>
      </c>
      <c r="F3248" s="159">
        <v>10131</v>
      </c>
      <c r="I3248" s="64" t="s">
        <v>942</v>
      </c>
      <c r="L3248"/>
    </row>
    <row r="3249" spans="1:12">
      <c r="A3249" s="64" t="s">
        <v>1319</v>
      </c>
      <c r="B3249" s="64">
        <f>_xlfn.XLOOKUP(D3249,'Volumen Holds Cooperations'!$S$8:$S$51,'Volumen Holds Cooperations'!$K$8:$K$51)</f>
        <v>0</v>
      </c>
      <c r="C3249" s="64">
        <f>_xlfn.XLOOKUP(I3249,'Volumen Holds Cooperations'!$S$8:$S$51,'Volumen Holds Cooperations'!$K$8:$K$51)</f>
        <v>0</v>
      </c>
      <c r="D3249" s="64" t="s">
        <v>960</v>
      </c>
      <c r="E3249" s="64">
        <f t="shared" si="64"/>
        <v>0</v>
      </c>
      <c r="F3249" s="159">
        <v>10131</v>
      </c>
      <c r="I3249" s="64" t="s">
        <v>942</v>
      </c>
      <c r="L3249"/>
    </row>
    <row r="3250" spans="1:12">
      <c r="A3250" s="161" t="s">
        <v>1319</v>
      </c>
      <c r="B3250" s="161">
        <f>_xlfn.XLOOKUP(D3250,'Volumen Holds Cooperations'!$S$8:$S$51,'Volumen Holds Cooperations'!$L$8:$L$51)</f>
        <v>0</v>
      </c>
      <c r="C3250" s="161">
        <f>_xlfn.XLOOKUP(I3250,'Volumen Holds Cooperations'!$S$8:$S$51,'Volumen Holds Cooperations'!$L$8:$L$51)</f>
        <v>0</v>
      </c>
      <c r="D3250" s="163" t="s">
        <v>906</v>
      </c>
      <c r="E3250" s="161">
        <f t="shared" ref="E3250:E3287" si="65">SUM(B3250:C3250)</f>
        <v>0</v>
      </c>
      <c r="F3250" s="162">
        <v>10094</v>
      </c>
      <c r="G3250" s="163"/>
      <c r="I3250" s="161" t="s">
        <v>902</v>
      </c>
      <c r="J3250" s="161" t="s">
        <v>1316</v>
      </c>
      <c r="L3250"/>
    </row>
    <row r="3251" spans="1:12">
      <c r="A3251" s="64" t="s">
        <v>1319</v>
      </c>
      <c r="B3251" s="64">
        <f>_xlfn.XLOOKUP(D3251,'Volumen Holds Cooperations'!$S$8:$S$51,'Volumen Holds Cooperations'!$L$8:$L$51)</f>
        <v>0</v>
      </c>
      <c r="C3251" s="64">
        <f>_xlfn.XLOOKUP(I3251,'Volumen Holds Cooperations'!$S$8:$S$51,'Volumen Holds Cooperations'!$L$8:$L$51)</f>
        <v>0</v>
      </c>
      <c r="D3251" s="64" t="s">
        <v>908</v>
      </c>
      <c r="E3251" s="64">
        <f t="shared" si="65"/>
        <v>0</v>
      </c>
      <c r="F3251" s="159">
        <v>10094</v>
      </c>
      <c r="I3251" s="64" t="s">
        <v>902</v>
      </c>
      <c r="L3251"/>
    </row>
    <row r="3252" spans="1:12">
      <c r="A3252" s="64" t="s">
        <v>1319</v>
      </c>
      <c r="B3252" s="64">
        <f>_xlfn.XLOOKUP(D3252,'Volumen Holds Cooperations'!$S$8:$S$51,'Volumen Holds Cooperations'!$L$8:$L$51)</f>
        <v>0</v>
      </c>
      <c r="C3252" s="64">
        <f>_xlfn.XLOOKUP(I3252,'Volumen Holds Cooperations'!$S$8:$S$51,'Volumen Holds Cooperations'!$L$8:$L$51)</f>
        <v>0</v>
      </c>
      <c r="D3252" s="64" t="s">
        <v>910</v>
      </c>
      <c r="E3252" s="64">
        <f t="shared" si="65"/>
        <v>0</v>
      </c>
      <c r="F3252" s="159">
        <v>10094</v>
      </c>
      <c r="I3252" s="64" t="s">
        <v>902</v>
      </c>
      <c r="L3252"/>
    </row>
    <row r="3253" spans="1:12">
      <c r="A3253" s="64" t="s">
        <v>1319</v>
      </c>
      <c r="B3253" s="64">
        <f>_xlfn.XLOOKUP(D3253,'Volumen Holds Cooperations'!$S$8:$S$51,'Volumen Holds Cooperations'!$L$8:$L$51)</f>
        <v>0</v>
      </c>
      <c r="C3253" s="64">
        <f>_xlfn.XLOOKUP(I3253,'Volumen Holds Cooperations'!$S$8:$S$51,'Volumen Holds Cooperations'!$L$8:$L$51)</f>
        <v>0</v>
      </c>
      <c r="D3253" s="64" t="s">
        <v>912</v>
      </c>
      <c r="E3253" s="64">
        <f t="shared" si="65"/>
        <v>0</v>
      </c>
      <c r="F3253" s="159">
        <v>10094</v>
      </c>
      <c r="I3253" s="64" t="s">
        <v>902</v>
      </c>
      <c r="L3253"/>
    </row>
    <row r="3254" spans="1:12">
      <c r="A3254" s="64" t="s">
        <v>1319</v>
      </c>
      <c r="B3254" s="64">
        <f>_xlfn.XLOOKUP(D3254,'Volumen Holds Cooperations'!$S$8:$S$51,'Volumen Holds Cooperations'!$L$8:$L$51)</f>
        <v>0</v>
      </c>
      <c r="C3254" s="64">
        <f>_xlfn.XLOOKUP(I3254,'Volumen Holds Cooperations'!$S$8:$S$51,'Volumen Holds Cooperations'!$L$8:$L$51)</f>
        <v>0</v>
      </c>
      <c r="D3254" s="64" t="s">
        <v>914</v>
      </c>
      <c r="E3254" s="64">
        <f t="shared" si="65"/>
        <v>0</v>
      </c>
      <c r="F3254" s="159">
        <v>10094</v>
      </c>
      <c r="I3254" s="64" t="s">
        <v>902</v>
      </c>
      <c r="L3254"/>
    </row>
    <row r="3255" spans="1:12">
      <c r="A3255" s="64" t="s">
        <v>1319</v>
      </c>
      <c r="B3255" s="64">
        <f>_xlfn.XLOOKUP(D3255,'Volumen Holds Cooperations'!$S$8:$S$51,'Volumen Holds Cooperations'!$L$8:$L$51)</f>
        <v>0</v>
      </c>
      <c r="C3255" s="64">
        <f>_xlfn.XLOOKUP(I3255,'Volumen Holds Cooperations'!$S$8:$S$51,'Volumen Holds Cooperations'!$L$8:$L$51)</f>
        <v>0</v>
      </c>
      <c r="D3255" s="64" t="s">
        <v>916</v>
      </c>
      <c r="E3255" s="64">
        <f t="shared" si="65"/>
        <v>0</v>
      </c>
      <c r="F3255" s="159">
        <v>10094</v>
      </c>
      <c r="I3255" s="64" t="s">
        <v>902</v>
      </c>
      <c r="L3255"/>
    </row>
    <row r="3256" spans="1:12">
      <c r="A3256" s="64" t="s">
        <v>1319</v>
      </c>
      <c r="B3256" s="64">
        <f>_xlfn.XLOOKUP(D3256,'Volumen Holds Cooperations'!$S$8:$S$51,'Volumen Holds Cooperations'!$L$8:$L$51)</f>
        <v>0</v>
      </c>
      <c r="C3256" s="64">
        <f>_xlfn.XLOOKUP(I3256,'Volumen Holds Cooperations'!$S$8:$S$51,'Volumen Holds Cooperations'!$L$8:$L$51)</f>
        <v>0</v>
      </c>
      <c r="D3256" s="64" t="s">
        <v>918</v>
      </c>
      <c r="E3256" s="64">
        <f t="shared" si="65"/>
        <v>0</v>
      </c>
      <c r="F3256" s="159">
        <v>10094</v>
      </c>
      <c r="I3256" s="64" t="s">
        <v>902</v>
      </c>
      <c r="L3256"/>
    </row>
    <row r="3257" spans="1:12">
      <c r="A3257" s="64" t="s">
        <v>1319</v>
      </c>
      <c r="B3257" s="64">
        <f>_xlfn.XLOOKUP(D3257,'Volumen Holds Cooperations'!$S$8:$S$51,'Volumen Holds Cooperations'!$L$8:$L$51)</f>
        <v>0</v>
      </c>
      <c r="C3257" s="64">
        <f>_xlfn.XLOOKUP(I3257,'Volumen Holds Cooperations'!$S$8:$S$51,'Volumen Holds Cooperations'!$L$8:$L$51)</f>
        <v>0</v>
      </c>
      <c r="D3257" s="64" t="s">
        <v>920</v>
      </c>
      <c r="E3257" s="64">
        <f t="shared" si="65"/>
        <v>0</v>
      </c>
      <c r="F3257" s="159">
        <v>10094</v>
      </c>
      <c r="I3257" s="64" t="s">
        <v>902</v>
      </c>
      <c r="L3257"/>
    </row>
    <row r="3258" spans="1:12">
      <c r="A3258" s="64" t="s">
        <v>1319</v>
      </c>
      <c r="B3258" s="64">
        <f>_xlfn.XLOOKUP(D3258,'Volumen Holds Cooperations'!$S$8:$S$51,'Volumen Holds Cooperations'!$L$8:$L$51)</f>
        <v>0</v>
      </c>
      <c r="C3258" s="64">
        <f>_xlfn.XLOOKUP(I3258,'Volumen Holds Cooperations'!$S$8:$S$51,'Volumen Holds Cooperations'!$L$8:$L$51)</f>
        <v>0</v>
      </c>
      <c r="D3258" s="64" t="s">
        <v>922</v>
      </c>
      <c r="E3258" s="64">
        <f t="shared" si="65"/>
        <v>0</v>
      </c>
      <c r="F3258" s="159">
        <v>10094</v>
      </c>
      <c r="I3258" s="64" t="s">
        <v>904</v>
      </c>
      <c r="L3258"/>
    </row>
    <row r="3259" spans="1:12">
      <c r="A3259" s="64" t="s">
        <v>1319</v>
      </c>
      <c r="B3259" s="64">
        <f>_xlfn.XLOOKUP(D3259,'Volumen Holds Cooperations'!$S$8:$S$51,'Volumen Holds Cooperations'!$L$8:$L$51)</f>
        <v>0</v>
      </c>
      <c r="C3259" s="64">
        <f>_xlfn.XLOOKUP(I3259,'Volumen Holds Cooperations'!$S$8:$S$51,'Volumen Holds Cooperations'!$L$8:$L$51)</f>
        <v>0</v>
      </c>
      <c r="D3259" s="64" t="s">
        <v>924</v>
      </c>
      <c r="E3259" s="64">
        <f t="shared" si="65"/>
        <v>0</v>
      </c>
      <c r="F3259" s="159">
        <v>10094</v>
      </c>
      <c r="I3259" s="64" t="s">
        <v>904</v>
      </c>
      <c r="L3259"/>
    </row>
    <row r="3260" spans="1:12">
      <c r="A3260" s="64" t="s">
        <v>1319</v>
      </c>
      <c r="B3260" s="64">
        <f>_xlfn.XLOOKUP(D3260,'Volumen Holds Cooperations'!$S$8:$S$51,'Volumen Holds Cooperations'!$L$8:$L$51)</f>
        <v>0</v>
      </c>
      <c r="C3260" s="64">
        <f>_xlfn.XLOOKUP(I3260,'Volumen Holds Cooperations'!$S$8:$S$51,'Volumen Holds Cooperations'!$L$8:$L$51)</f>
        <v>0</v>
      </c>
      <c r="D3260" s="64" t="s">
        <v>926</v>
      </c>
      <c r="E3260" s="64">
        <f t="shared" si="65"/>
        <v>0</v>
      </c>
      <c r="F3260" s="159">
        <v>10094</v>
      </c>
      <c r="I3260" s="64" t="s">
        <v>904</v>
      </c>
      <c r="L3260"/>
    </row>
    <row r="3261" spans="1:12">
      <c r="A3261" s="64" t="s">
        <v>1319</v>
      </c>
      <c r="B3261" s="64">
        <f>_xlfn.XLOOKUP(D3261,'Volumen Holds Cooperations'!$S$8:$S$51,'Volumen Holds Cooperations'!$L$8:$L$51)</f>
        <v>0</v>
      </c>
      <c r="C3261" s="64">
        <f>_xlfn.XLOOKUP(I3261,'Volumen Holds Cooperations'!$S$8:$S$51,'Volumen Holds Cooperations'!$L$8:$L$51)</f>
        <v>0</v>
      </c>
      <c r="D3261" s="64" t="s">
        <v>928</v>
      </c>
      <c r="E3261" s="64">
        <f t="shared" si="65"/>
        <v>0</v>
      </c>
      <c r="F3261" s="159">
        <v>10094</v>
      </c>
      <c r="I3261" s="64" t="s">
        <v>904</v>
      </c>
      <c r="L3261"/>
    </row>
    <row r="3262" spans="1:12">
      <c r="A3262" s="64" t="s">
        <v>1319</v>
      </c>
      <c r="B3262" s="64">
        <f>_xlfn.XLOOKUP(D3262,'Volumen Holds Cooperations'!$S$8:$S$51,'Volumen Holds Cooperations'!$L$8:$L$51)</f>
        <v>0</v>
      </c>
      <c r="C3262" s="64">
        <f>_xlfn.XLOOKUP(I3262,'Volumen Holds Cooperations'!$S$8:$S$51,'Volumen Holds Cooperations'!$L$8:$L$51)</f>
        <v>0</v>
      </c>
      <c r="D3262" s="64" t="s">
        <v>930</v>
      </c>
      <c r="E3262" s="64">
        <f t="shared" si="65"/>
        <v>0</v>
      </c>
      <c r="F3262" s="159">
        <v>10094</v>
      </c>
      <c r="I3262" s="64" t="s">
        <v>904</v>
      </c>
      <c r="L3262"/>
    </row>
    <row r="3263" spans="1:12">
      <c r="A3263" s="64" t="s">
        <v>1319</v>
      </c>
      <c r="B3263" s="64">
        <f>_xlfn.XLOOKUP(D3263,'Volumen Holds Cooperations'!$S$8:$S$51,'Volumen Holds Cooperations'!$L$8:$L$51)</f>
        <v>0</v>
      </c>
      <c r="C3263" s="64">
        <f>_xlfn.XLOOKUP(I3263,'Volumen Holds Cooperations'!$S$8:$S$51,'Volumen Holds Cooperations'!$L$8:$L$51)</f>
        <v>0</v>
      </c>
      <c r="D3263" s="64" t="s">
        <v>932</v>
      </c>
      <c r="E3263" s="64">
        <f t="shared" si="65"/>
        <v>0</v>
      </c>
      <c r="F3263" s="159">
        <v>10094</v>
      </c>
      <c r="I3263" s="64" t="s">
        <v>904</v>
      </c>
      <c r="L3263"/>
    </row>
    <row r="3264" spans="1:12">
      <c r="A3264" s="64" t="s">
        <v>1319</v>
      </c>
      <c r="B3264" s="64">
        <f>_xlfn.XLOOKUP(D3264,'Volumen Holds Cooperations'!$S$8:$S$51,'Volumen Holds Cooperations'!$L$8:$L$51)</f>
        <v>0</v>
      </c>
      <c r="C3264" s="64">
        <f>_xlfn.XLOOKUP(I3264,'Volumen Holds Cooperations'!$S$8:$S$51,'Volumen Holds Cooperations'!$L$8:$L$51)</f>
        <v>0</v>
      </c>
      <c r="D3264" s="64" t="s">
        <v>934</v>
      </c>
      <c r="E3264" s="64">
        <f t="shared" si="65"/>
        <v>0</v>
      </c>
      <c r="F3264" s="159">
        <v>10094</v>
      </c>
      <c r="I3264" s="64" t="s">
        <v>904</v>
      </c>
      <c r="L3264"/>
    </row>
    <row r="3265" spans="1:12">
      <c r="A3265" s="64" t="s">
        <v>1319</v>
      </c>
      <c r="B3265" s="64">
        <f>_xlfn.XLOOKUP(D3265,'Volumen Holds Cooperations'!$S$8:$S$51,'Volumen Holds Cooperations'!$L$8:$L$51)</f>
        <v>0</v>
      </c>
      <c r="C3265" s="64">
        <f>_xlfn.XLOOKUP(I3265,'Volumen Holds Cooperations'!$S$8:$S$51,'Volumen Holds Cooperations'!$L$8:$L$51)</f>
        <v>0</v>
      </c>
      <c r="D3265" s="64" t="s">
        <v>936</v>
      </c>
      <c r="E3265" s="64">
        <f t="shared" si="65"/>
        <v>0</v>
      </c>
      <c r="F3265" s="159">
        <v>10094</v>
      </c>
      <c r="I3265" s="64" t="s">
        <v>904</v>
      </c>
      <c r="L3265"/>
    </row>
    <row r="3266" spans="1:12">
      <c r="A3266" s="64" t="s">
        <v>1319</v>
      </c>
      <c r="B3266" s="64">
        <f>_xlfn.XLOOKUP(D3266,'Volumen Holds Cooperations'!$S$8:$S$51,'Volumen Holds Cooperations'!$L$8:$L$51)</f>
        <v>0</v>
      </c>
      <c r="C3266" s="64">
        <f>_xlfn.XLOOKUP(I3266,'Volumen Holds Cooperations'!$S$8:$S$51,'Volumen Holds Cooperations'!$L$8:$L$51)</f>
        <v>0</v>
      </c>
      <c r="D3266" s="64" t="s">
        <v>938</v>
      </c>
      <c r="E3266" s="64">
        <f t="shared" si="65"/>
        <v>0</v>
      </c>
      <c r="F3266" s="159">
        <v>10094</v>
      </c>
      <c r="I3266" s="64" t="s">
        <v>904</v>
      </c>
      <c r="L3266"/>
    </row>
    <row r="3267" spans="1:12">
      <c r="A3267" s="64" t="s">
        <v>1319</v>
      </c>
      <c r="B3267" s="64">
        <f>_xlfn.XLOOKUP(D3267,'Volumen Holds Cooperations'!$S$8:$S$51,'Volumen Holds Cooperations'!$L$8:$L$51)</f>
        <v>0</v>
      </c>
      <c r="C3267" s="64">
        <f>_xlfn.XLOOKUP(I3267,'Volumen Holds Cooperations'!$S$8:$S$51,'Volumen Holds Cooperations'!$L$8:$L$51)</f>
        <v>0</v>
      </c>
      <c r="D3267" s="64" t="s">
        <v>940</v>
      </c>
      <c r="E3267" s="64">
        <f t="shared" si="65"/>
        <v>0</v>
      </c>
      <c r="F3267" s="159">
        <v>10094</v>
      </c>
      <c r="I3267" s="64" t="s">
        <v>904</v>
      </c>
      <c r="L3267"/>
    </row>
    <row r="3268" spans="1:12">
      <c r="A3268" s="64" t="s">
        <v>1319</v>
      </c>
      <c r="B3268" s="64">
        <f>_xlfn.XLOOKUP(D3268,'Volumen Holds Cooperations'!$S$8:$S$51,'Volumen Holds Cooperations'!$L$8:$L$51)</f>
        <v>0</v>
      </c>
      <c r="C3268" s="64">
        <f>_xlfn.XLOOKUP(I3268,'Volumen Holds Cooperations'!$S$8:$S$51,'Volumen Holds Cooperations'!$L$8:$L$51)</f>
        <v>0</v>
      </c>
      <c r="D3268" s="64" t="s">
        <v>943</v>
      </c>
      <c r="E3268" s="64">
        <f t="shared" si="65"/>
        <v>0</v>
      </c>
      <c r="F3268" s="159">
        <v>10133</v>
      </c>
      <c r="I3268" s="64" t="s">
        <v>941</v>
      </c>
      <c r="L3268"/>
    </row>
    <row r="3269" spans="1:12">
      <c r="A3269" s="64" t="s">
        <v>1319</v>
      </c>
      <c r="B3269" s="64">
        <f>_xlfn.XLOOKUP(D3269,'Volumen Holds Cooperations'!$S$8:$S$51,'Volumen Holds Cooperations'!$L$8:$L$51)</f>
        <v>0</v>
      </c>
      <c r="C3269" s="64">
        <f>_xlfn.XLOOKUP(I3269,'Volumen Holds Cooperations'!$S$8:$S$51,'Volumen Holds Cooperations'!$L$8:$L$51)</f>
        <v>0</v>
      </c>
      <c r="D3269" s="64" t="s">
        <v>944</v>
      </c>
      <c r="E3269" s="64">
        <f t="shared" si="65"/>
        <v>0</v>
      </c>
      <c r="F3269" s="159">
        <v>10133</v>
      </c>
      <c r="I3269" s="64" t="s">
        <v>941</v>
      </c>
      <c r="L3269"/>
    </row>
    <row r="3270" spans="1:12">
      <c r="A3270" s="64" t="s">
        <v>1319</v>
      </c>
      <c r="B3270" s="64">
        <f>_xlfn.XLOOKUP(D3270,'Volumen Holds Cooperations'!$S$8:$S$51,'Volumen Holds Cooperations'!$L$8:$L$51)</f>
        <v>0</v>
      </c>
      <c r="C3270" s="64">
        <f>_xlfn.XLOOKUP(I3270,'Volumen Holds Cooperations'!$S$8:$S$51,'Volumen Holds Cooperations'!$L$8:$L$51)</f>
        <v>0</v>
      </c>
      <c r="D3270" s="64" t="s">
        <v>945</v>
      </c>
      <c r="E3270" s="64">
        <f t="shared" si="65"/>
        <v>0</v>
      </c>
      <c r="F3270" s="159">
        <v>10133</v>
      </c>
      <c r="I3270" s="64" t="s">
        <v>941</v>
      </c>
      <c r="L3270"/>
    </row>
    <row r="3271" spans="1:12">
      <c r="A3271" s="64" t="s">
        <v>1319</v>
      </c>
      <c r="B3271" s="64">
        <f>_xlfn.XLOOKUP(D3271,'Volumen Holds Cooperations'!$S$8:$S$51,'Volumen Holds Cooperations'!$L$8:$L$51)</f>
        <v>0</v>
      </c>
      <c r="C3271" s="64">
        <f>_xlfn.XLOOKUP(I3271,'Volumen Holds Cooperations'!$S$8:$S$51,'Volumen Holds Cooperations'!$L$8:$L$51)</f>
        <v>0</v>
      </c>
      <c r="D3271" s="64" t="s">
        <v>946</v>
      </c>
      <c r="E3271" s="64">
        <f t="shared" si="65"/>
        <v>0</v>
      </c>
      <c r="F3271" s="159">
        <v>10133</v>
      </c>
      <c r="I3271" s="64" t="s">
        <v>941</v>
      </c>
      <c r="L3271"/>
    </row>
    <row r="3272" spans="1:12">
      <c r="A3272" s="64" t="s">
        <v>1319</v>
      </c>
      <c r="B3272" s="64">
        <f>_xlfn.XLOOKUP(D3272,'Volumen Holds Cooperations'!$S$8:$S$51,'Volumen Holds Cooperations'!$L$8:$L$51)</f>
        <v>0</v>
      </c>
      <c r="C3272" s="64">
        <f>_xlfn.XLOOKUP(I3272,'Volumen Holds Cooperations'!$S$8:$S$51,'Volumen Holds Cooperations'!$L$8:$L$51)</f>
        <v>0</v>
      </c>
      <c r="D3272" s="64" t="s">
        <v>947</v>
      </c>
      <c r="E3272" s="64">
        <f t="shared" si="65"/>
        <v>0</v>
      </c>
      <c r="F3272" s="159">
        <v>10133</v>
      </c>
      <c r="I3272" s="64" t="s">
        <v>941</v>
      </c>
      <c r="L3272"/>
    </row>
    <row r="3273" spans="1:12">
      <c r="A3273" s="64" t="s">
        <v>1319</v>
      </c>
      <c r="B3273" s="64">
        <f>_xlfn.XLOOKUP(D3273,'Volumen Holds Cooperations'!$S$8:$S$51,'Volumen Holds Cooperations'!$L$8:$L$51)</f>
        <v>0</v>
      </c>
      <c r="C3273" s="64">
        <f>_xlfn.XLOOKUP(I3273,'Volumen Holds Cooperations'!$S$8:$S$51,'Volumen Holds Cooperations'!$L$8:$L$51)</f>
        <v>0</v>
      </c>
      <c r="D3273" s="64" t="s">
        <v>948</v>
      </c>
      <c r="E3273" s="64">
        <f t="shared" si="65"/>
        <v>0</v>
      </c>
      <c r="F3273" s="159">
        <v>10133</v>
      </c>
      <c r="I3273" s="64" t="s">
        <v>941</v>
      </c>
      <c r="L3273"/>
    </row>
    <row r="3274" spans="1:12">
      <c r="A3274" s="64" t="s">
        <v>1319</v>
      </c>
      <c r="B3274" s="64">
        <f>_xlfn.XLOOKUP(D3274,'Volumen Holds Cooperations'!$S$8:$S$51,'Volumen Holds Cooperations'!$L$8:$L$51)</f>
        <v>0</v>
      </c>
      <c r="C3274" s="64">
        <f>_xlfn.XLOOKUP(I3274,'Volumen Holds Cooperations'!$S$8:$S$51,'Volumen Holds Cooperations'!$L$8:$L$51)</f>
        <v>0</v>
      </c>
      <c r="D3274" s="64" t="s">
        <v>949</v>
      </c>
      <c r="E3274" s="64">
        <f t="shared" si="65"/>
        <v>0</v>
      </c>
      <c r="F3274" s="159">
        <v>10133</v>
      </c>
      <c r="I3274" s="64" t="s">
        <v>941</v>
      </c>
      <c r="L3274"/>
    </row>
    <row r="3275" spans="1:12">
      <c r="A3275" s="64" t="s">
        <v>1319</v>
      </c>
      <c r="B3275" s="64">
        <f>_xlfn.XLOOKUP(D3275,'Volumen Holds Cooperations'!$S$8:$S$51,'Volumen Holds Cooperations'!$L$8:$L$51)</f>
        <v>0</v>
      </c>
      <c r="C3275" s="64">
        <f>_xlfn.XLOOKUP(I3275,'Volumen Holds Cooperations'!$S$8:$S$51,'Volumen Holds Cooperations'!$L$8:$L$51)</f>
        <v>0</v>
      </c>
      <c r="D3275" s="64" t="s">
        <v>950</v>
      </c>
      <c r="E3275" s="64">
        <f t="shared" si="65"/>
        <v>0</v>
      </c>
      <c r="F3275" s="159">
        <v>10133</v>
      </c>
      <c r="I3275" s="64" t="s">
        <v>941</v>
      </c>
      <c r="L3275"/>
    </row>
    <row r="3276" spans="1:12">
      <c r="A3276" s="64" t="s">
        <v>1319</v>
      </c>
      <c r="B3276" s="64">
        <f>_xlfn.XLOOKUP(D3276,'Volumen Holds Cooperations'!$S$8:$S$51,'Volumen Holds Cooperations'!$L$8:$L$51)</f>
        <v>0</v>
      </c>
      <c r="C3276" s="64">
        <f>_xlfn.XLOOKUP(I3276,'Volumen Holds Cooperations'!$S$8:$S$51,'Volumen Holds Cooperations'!$L$8:$L$51)</f>
        <v>0</v>
      </c>
      <c r="D3276" s="64" t="s">
        <v>951</v>
      </c>
      <c r="E3276" s="64">
        <f t="shared" si="65"/>
        <v>0</v>
      </c>
      <c r="F3276" s="159">
        <v>10133</v>
      </c>
      <c r="I3276" s="164" t="s">
        <v>942</v>
      </c>
      <c r="L3276"/>
    </row>
    <row r="3277" spans="1:12">
      <c r="A3277" s="64" t="s">
        <v>1319</v>
      </c>
      <c r="B3277" s="64">
        <f>_xlfn.XLOOKUP(D3277,'Volumen Holds Cooperations'!$S$8:$S$51,'Volumen Holds Cooperations'!$L$8:$L$51)</f>
        <v>0</v>
      </c>
      <c r="C3277" s="64">
        <f>_xlfn.XLOOKUP(I3277,'Volumen Holds Cooperations'!$S$8:$S$51,'Volumen Holds Cooperations'!$L$8:$L$51)</f>
        <v>0</v>
      </c>
      <c r="D3277" s="64" t="s">
        <v>952</v>
      </c>
      <c r="E3277" s="64">
        <f t="shared" si="65"/>
        <v>0</v>
      </c>
      <c r="F3277" s="159">
        <v>10133</v>
      </c>
      <c r="I3277" s="64" t="s">
        <v>942</v>
      </c>
      <c r="L3277"/>
    </row>
    <row r="3278" spans="1:12">
      <c r="A3278" s="64" t="s">
        <v>1319</v>
      </c>
      <c r="B3278" s="64">
        <f>_xlfn.XLOOKUP(D3278,'Volumen Holds Cooperations'!$S$8:$S$51,'Volumen Holds Cooperations'!$L$8:$L$51)</f>
        <v>0</v>
      </c>
      <c r="C3278" s="64">
        <f>_xlfn.XLOOKUP(I3278,'Volumen Holds Cooperations'!$S$8:$S$51,'Volumen Holds Cooperations'!$L$8:$L$51)</f>
        <v>0</v>
      </c>
      <c r="D3278" s="64" t="s">
        <v>953</v>
      </c>
      <c r="E3278" s="64">
        <f t="shared" si="65"/>
        <v>0</v>
      </c>
      <c r="F3278" s="159">
        <v>10133</v>
      </c>
      <c r="I3278" s="64" t="s">
        <v>942</v>
      </c>
      <c r="L3278"/>
    </row>
    <row r="3279" spans="1:12">
      <c r="A3279" s="64" t="s">
        <v>1319</v>
      </c>
      <c r="B3279" s="64">
        <f>_xlfn.XLOOKUP(D3279,'Volumen Holds Cooperations'!$S$8:$S$51,'Volumen Holds Cooperations'!$L$8:$L$51)</f>
        <v>0</v>
      </c>
      <c r="C3279" s="64">
        <f>_xlfn.XLOOKUP(I3279,'Volumen Holds Cooperations'!$S$8:$S$51,'Volumen Holds Cooperations'!$L$8:$L$51)</f>
        <v>0</v>
      </c>
      <c r="D3279" s="64" t="s">
        <v>954</v>
      </c>
      <c r="E3279" s="64">
        <f t="shared" si="65"/>
        <v>0</v>
      </c>
      <c r="F3279" s="159">
        <v>10133</v>
      </c>
      <c r="I3279" s="64" t="s">
        <v>942</v>
      </c>
      <c r="L3279"/>
    </row>
    <row r="3280" spans="1:12">
      <c r="A3280" s="64" t="s">
        <v>1319</v>
      </c>
      <c r="B3280" s="64">
        <f>_xlfn.XLOOKUP(D3280,'Volumen Holds Cooperations'!$S$8:$S$51,'Volumen Holds Cooperations'!$L$8:$L$51)</f>
        <v>0</v>
      </c>
      <c r="C3280" s="64">
        <f>_xlfn.XLOOKUP(I3280,'Volumen Holds Cooperations'!$S$8:$S$51,'Volumen Holds Cooperations'!$L$8:$L$51)</f>
        <v>0</v>
      </c>
      <c r="D3280" s="64" t="s">
        <v>955</v>
      </c>
      <c r="E3280" s="64">
        <f t="shared" si="65"/>
        <v>0</v>
      </c>
      <c r="F3280" s="159">
        <v>10133</v>
      </c>
      <c r="I3280" s="64" t="s">
        <v>942</v>
      </c>
      <c r="L3280"/>
    </row>
    <row r="3281" spans="1:12">
      <c r="A3281" s="64" t="s">
        <v>1319</v>
      </c>
      <c r="B3281" s="64">
        <f>_xlfn.XLOOKUP(D3281,'Volumen Holds Cooperations'!$S$8:$S$51,'Volumen Holds Cooperations'!$L$8:$L$51)</f>
        <v>0</v>
      </c>
      <c r="C3281" s="64">
        <f>_xlfn.XLOOKUP(I3281,'Volumen Holds Cooperations'!$S$8:$S$51,'Volumen Holds Cooperations'!$L$8:$L$51)</f>
        <v>0</v>
      </c>
      <c r="D3281" s="64" t="s">
        <v>956</v>
      </c>
      <c r="E3281" s="64">
        <f t="shared" si="65"/>
        <v>0</v>
      </c>
      <c r="F3281" s="159">
        <v>10133</v>
      </c>
      <c r="I3281" s="64" t="s">
        <v>942</v>
      </c>
      <c r="L3281"/>
    </row>
    <row r="3282" spans="1:12">
      <c r="A3282" s="64" t="s">
        <v>1319</v>
      </c>
      <c r="B3282" s="64">
        <f>_xlfn.XLOOKUP(D3282,'Volumen Holds Cooperations'!$S$8:$S$51,'Volumen Holds Cooperations'!$L$8:$L$51)</f>
        <v>0</v>
      </c>
      <c r="C3282" s="64">
        <f>_xlfn.XLOOKUP(I3282,'Volumen Holds Cooperations'!$S$8:$S$51,'Volumen Holds Cooperations'!$L$8:$L$51)</f>
        <v>0</v>
      </c>
      <c r="D3282" s="64" t="s">
        <v>957</v>
      </c>
      <c r="E3282" s="64">
        <f t="shared" si="65"/>
        <v>0</v>
      </c>
      <c r="F3282" s="159">
        <v>10133</v>
      </c>
      <c r="I3282" s="64" t="s">
        <v>942</v>
      </c>
      <c r="L3282"/>
    </row>
    <row r="3283" spans="1:12">
      <c r="A3283" s="64" t="s">
        <v>1319</v>
      </c>
      <c r="B3283" s="64">
        <f>_xlfn.XLOOKUP(D3283,'Volumen Holds Cooperations'!$S$8:$S$51,'Volumen Holds Cooperations'!$L$8:$L$51)</f>
        <v>0</v>
      </c>
      <c r="C3283" s="64">
        <f>_xlfn.XLOOKUP(I3283,'Volumen Holds Cooperations'!$S$8:$S$51,'Volumen Holds Cooperations'!$L$8:$L$51)</f>
        <v>0</v>
      </c>
      <c r="D3283" s="64" t="s">
        <v>958</v>
      </c>
      <c r="E3283" s="64">
        <f t="shared" si="65"/>
        <v>0</v>
      </c>
      <c r="F3283" s="159">
        <v>10133</v>
      </c>
      <c r="I3283" s="64" t="s">
        <v>942</v>
      </c>
      <c r="L3283"/>
    </row>
    <row r="3284" spans="1:12">
      <c r="A3284" s="64" t="s">
        <v>1319</v>
      </c>
      <c r="B3284" s="64">
        <f>_xlfn.XLOOKUP(D3284,'Volumen Holds Cooperations'!$S$8:$S$51,'Volumen Holds Cooperations'!$L$8:$L$51)</f>
        <v>0</v>
      </c>
      <c r="C3284" s="64">
        <f>_xlfn.XLOOKUP(I3284,'Volumen Holds Cooperations'!$S$8:$S$51,'Volumen Holds Cooperations'!$L$8:$L$51)</f>
        <v>0</v>
      </c>
      <c r="D3284" s="64" t="s">
        <v>959</v>
      </c>
      <c r="E3284" s="64">
        <f t="shared" si="65"/>
        <v>0</v>
      </c>
      <c r="F3284" s="159">
        <v>10133</v>
      </c>
      <c r="I3284" s="64" t="s">
        <v>942</v>
      </c>
      <c r="L3284"/>
    </row>
    <row r="3285" spans="1:12">
      <c r="A3285" s="64" t="s">
        <v>1319</v>
      </c>
      <c r="B3285" s="64">
        <f>_xlfn.XLOOKUP(D3285,'Volumen Holds Cooperations'!$S$8:$S$51,'Volumen Holds Cooperations'!$L$8:$L$51)</f>
        <v>0</v>
      </c>
      <c r="C3285" s="64">
        <f>_xlfn.XLOOKUP(I3285,'Volumen Holds Cooperations'!$S$8:$S$51,'Volumen Holds Cooperations'!$L$8:$L$51)</f>
        <v>0</v>
      </c>
      <c r="D3285" s="64" t="s">
        <v>960</v>
      </c>
      <c r="E3285" s="64">
        <f t="shared" si="65"/>
        <v>0</v>
      </c>
      <c r="F3285" s="159">
        <v>10133</v>
      </c>
      <c r="I3285" s="64" t="s">
        <v>942</v>
      </c>
      <c r="L3285"/>
    </row>
    <row r="3286" spans="1:12">
      <c r="A3286" s="161" t="s">
        <v>1319</v>
      </c>
      <c r="B3286" s="161">
        <f>_xlfn.XLOOKUP(D3286,'Volumen Holds Cooperations'!$S$8:$S$51,'Volumen Holds Cooperations'!$M$8:$M$51)</f>
        <v>0</v>
      </c>
      <c r="C3286" s="161">
        <f>_xlfn.XLOOKUP(I3286,'Volumen Holds Cooperations'!$S$8:$S$51,'Volumen Holds Cooperations'!$M$8:$M$51)</f>
        <v>0</v>
      </c>
      <c r="D3286" s="163" t="s">
        <v>906</v>
      </c>
      <c r="E3286" s="161">
        <f t="shared" si="65"/>
        <v>0</v>
      </c>
      <c r="F3286" s="162">
        <v>10095</v>
      </c>
      <c r="G3286" s="163"/>
      <c r="I3286" s="161" t="s">
        <v>902</v>
      </c>
      <c r="J3286" s="161" t="s">
        <v>1316</v>
      </c>
      <c r="L3286"/>
    </row>
    <row r="3287" spans="1:12">
      <c r="A3287" s="64" t="s">
        <v>1319</v>
      </c>
      <c r="B3287" s="64">
        <f>_xlfn.XLOOKUP(D3287,'Volumen Holds Cooperations'!$S$8:$S$51,'Volumen Holds Cooperations'!$M$8:$M$51)</f>
        <v>0</v>
      </c>
      <c r="C3287" s="64">
        <f>_xlfn.XLOOKUP(I3287,'Volumen Holds Cooperations'!$S$8:$S$51,'Volumen Holds Cooperations'!$M$8:$M$51)</f>
        <v>0</v>
      </c>
      <c r="D3287" s="64" t="s">
        <v>908</v>
      </c>
      <c r="E3287" s="64">
        <f t="shared" si="65"/>
        <v>0</v>
      </c>
      <c r="F3287" s="159">
        <v>10095</v>
      </c>
      <c r="I3287" s="64" t="s">
        <v>902</v>
      </c>
      <c r="L3287"/>
    </row>
    <row r="3288" spans="1:12">
      <c r="A3288" s="64" t="s">
        <v>1319</v>
      </c>
      <c r="B3288" s="64">
        <f>_xlfn.XLOOKUP(D3288,'Volumen Holds Cooperations'!$S$8:$S$51,'Volumen Holds Cooperations'!$M$8:$M$51)</f>
        <v>0</v>
      </c>
      <c r="C3288" s="64">
        <f>_xlfn.XLOOKUP(I3288,'Volumen Holds Cooperations'!$S$8:$S$51,'Volumen Holds Cooperations'!$M$8:$M$51)</f>
        <v>0</v>
      </c>
      <c r="D3288" s="64" t="s">
        <v>910</v>
      </c>
      <c r="E3288" s="64">
        <f t="shared" ref="E3288:E3321" si="66">SUM(B3288:C3288)</f>
        <v>0</v>
      </c>
      <c r="F3288" s="159">
        <v>10095</v>
      </c>
      <c r="I3288" s="64" t="s">
        <v>902</v>
      </c>
      <c r="L3288"/>
    </row>
    <row r="3289" spans="1:12">
      <c r="A3289" s="64" t="s">
        <v>1319</v>
      </c>
      <c r="B3289" s="64">
        <f>_xlfn.XLOOKUP(D3289,'Volumen Holds Cooperations'!$S$8:$S$51,'Volumen Holds Cooperations'!$M$8:$M$51)</f>
        <v>0</v>
      </c>
      <c r="C3289" s="64">
        <f>_xlfn.XLOOKUP(I3289,'Volumen Holds Cooperations'!$S$8:$S$51,'Volumen Holds Cooperations'!$M$8:$M$51)</f>
        <v>0</v>
      </c>
      <c r="D3289" s="64" t="s">
        <v>912</v>
      </c>
      <c r="E3289" s="64">
        <f t="shared" si="66"/>
        <v>0</v>
      </c>
      <c r="F3289" s="159">
        <v>10095</v>
      </c>
      <c r="I3289" s="64" t="s">
        <v>902</v>
      </c>
      <c r="L3289"/>
    </row>
    <row r="3290" spans="1:12">
      <c r="A3290" s="64" t="s">
        <v>1319</v>
      </c>
      <c r="B3290" s="64">
        <f>_xlfn.XLOOKUP(D3290,'Volumen Holds Cooperations'!$S$8:$S$51,'Volumen Holds Cooperations'!$M$8:$M$51)</f>
        <v>0</v>
      </c>
      <c r="C3290" s="64">
        <f>_xlfn.XLOOKUP(I3290,'Volumen Holds Cooperations'!$S$8:$S$51,'Volumen Holds Cooperations'!$M$8:$M$51)</f>
        <v>0</v>
      </c>
      <c r="D3290" s="64" t="s">
        <v>914</v>
      </c>
      <c r="E3290" s="64">
        <f t="shared" si="66"/>
        <v>0</v>
      </c>
      <c r="F3290" s="159">
        <v>10095</v>
      </c>
      <c r="I3290" s="64" t="s">
        <v>902</v>
      </c>
      <c r="L3290"/>
    </row>
    <row r="3291" spans="1:12">
      <c r="A3291" s="64" t="s">
        <v>1319</v>
      </c>
      <c r="B3291" s="64">
        <f>_xlfn.XLOOKUP(D3291,'Volumen Holds Cooperations'!$S$8:$S$51,'Volumen Holds Cooperations'!$M$8:$M$51)</f>
        <v>0</v>
      </c>
      <c r="C3291" s="64">
        <f>_xlfn.XLOOKUP(I3291,'Volumen Holds Cooperations'!$S$8:$S$51,'Volumen Holds Cooperations'!$M$8:$M$51)</f>
        <v>0</v>
      </c>
      <c r="D3291" s="64" t="s">
        <v>916</v>
      </c>
      <c r="E3291" s="64">
        <f t="shared" si="66"/>
        <v>0</v>
      </c>
      <c r="F3291" s="159">
        <v>10095</v>
      </c>
      <c r="I3291" s="64" t="s">
        <v>902</v>
      </c>
      <c r="L3291"/>
    </row>
    <row r="3292" spans="1:12">
      <c r="A3292" s="64" t="s">
        <v>1319</v>
      </c>
      <c r="B3292" s="64">
        <f>_xlfn.XLOOKUP(D3292,'Volumen Holds Cooperations'!$S$8:$S$51,'Volumen Holds Cooperations'!$M$8:$M$51)</f>
        <v>0</v>
      </c>
      <c r="C3292" s="64">
        <f>_xlfn.XLOOKUP(I3292,'Volumen Holds Cooperations'!$S$8:$S$51,'Volumen Holds Cooperations'!$M$8:$M$51)</f>
        <v>0</v>
      </c>
      <c r="D3292" s="64" t="s">
        <v>918</v>
      </c>
      <c r="E3292" s="64">
        <f t="shared" si="66"/>
        <v>0</v>
      </c>
      <c r="F3292" s="159">
        <v>10095</v>
      </c>
      <c r="I3292" s="64" t="s">
        <v>902</v>
      </c>
      <c r="L3292"/>
    </row>
    <row r="3293" spans="1:12">
      <c r="A3293" s="64" t="s">
        <v>1319</v>
      </c>
      <c r="B3293" s="64">
        <f>_xlfn.XLOOKUP(D3293,'Volumen Holds Cooperations'!$S$8:$S$51,'Volumen Holds Cooperations'!$M$8:$M$51)</f>
        <v>0</v>
      </c>
      <c r="C3293" s="64">
        <f>_xlfn.XLOOKUP(I3293,'Volumen Holds Cooperations'!$S$8:$S$51,'Volumen Holds Cooperations'!$M$8:$M$51)</f>
        <v>0</v>
      </c>
      <c r="D3293" s="64" t="s">
        <v>920</v>
      </c>
      <c r="E3293" s="64">
        <f t="shared" si="66"/>
        <v>0</v>
      </c>
      <c r="F3293" s="159">
        <v>10095</v>
      </c>
      <c r="I3293" s="64" t="s">
        <v>902</v>
      </c>
      <c r="L3293"/>
    </row>
    <row r="3294" spans="1:12">
      <c r="A3294" s="64" t="s">
        <v>1319</v>
      </c>
      <c r="B3294" s="64">
        <f>_xlfn.XLOOKUP(D3294,'Volumen Holds Cooperations'!$S$8:$S$51,'Volumen Holds Cooperations'!$M$8:$M$51)</f>
        <v>0</v>
      </c>
      <c r="C3294" s="64">
        <f>_xlfn.XLOOKUP(I3294,'Volumen Holds Cooperations'!$S$8:$S$51,'Volumen Holds Cooperations'!$M$8:$M$51)</f>
        <v>0</v>
      </c>
      <c r="D3294" s="64" t="s">
        <v>922</v>
      </c>
      <c r="E3294" s="64">
        <f t="shared" si="66"/>
        <v>0</v>
      </c>
      <c r="F3294" s="159">
        <v>10095</v>
      </c>
      <c r="I3294" s="64" t="s">
        <v>904</v>
      </c>
      <c r="L3294"/>
    </row>
    <row r="3295" spans="1:12">
      <c r="A3295" s="64" t="s">
        <v>1319</v>
      </c>
      <c r="B3295" s="64">
        <f>_xlfn.XLOOKUP(D3295,'Volumen Holds Cooperations'!$S$8:$S$51,'Volumen Holds Cooperations'!$M$8:$M$51)</f>
        <v>0</v>
      </c>
      <c r="C3295" s="64">
        <f>_xlfn.XLOOKUP(I3295,'Volumen Holds Cooperations'!$S$8:$S$51,'Volumen Holds Cooperations'!$M$8:$M$51)</f>
        <v>0</v>
      </c>
      <c r="D3295" s="64" t="s">
        <v>924</v>
      </c>
      <c r="E3295" s="64">
        <f t="shared" si="66"/>
        <v>0</v>
      </c>
      <c r="F3295" s="159">
        <v>10095</v>
      </c>
      <c r="I3295" s="64" t="s">
        <v>904</v>
      </c>
      <c r="L3295"/>
    </row>
    <row r="3296" spans="1:12">
      <c r="A3296" s="64" t="s">
        <v>1319</v>
      </c>
      <c r="B3296" s="64">
        <f>_xlfn.XLOOKUP(D3296,'Volumen Holds Cooperations'!$S$8:$S$51,'Volumen Holds Cooperations'!$M$8:$M$51)</f>
        <v>0</v>
      </c>
      <c r="C3296" s="64">
        <f>_xlfn.XLOOKUP(I3296,'Volumen Holds Cooperations'!$S$8:$S$51,'Volumen Holds Cooperations'!$M$8:$M$51)</f>
        <v>0</v>
      </c>
      <c r="D3296" s="64" t="s">
        <v>926</v>
      </c>
      <c r="E3296" s="64">
        <f t="shared" si="66"/>
        <v>0</v>
      </c>
      <c r="F3296" s="159">
        <v>10095</v>
      </c>
      <c r="I3296" s="64" t="s">
        <v>904</v>
      </c>
      <c r="L3296"/>
    </row>
    <row r="3297" spans="1:12">
      <c r="A3297" s="64" t="s">
        <v>1319</v>
      </c>
      <c r="B3297" s="64">
        <f>_xlfn.XLOOKUP(D3297,'Volumen Holds Cooperations'!$S$8:$S$51,'Volumen Holds Cooperations'!$M$8:$M$51)</f>
        <v>0</v>
      </c>
      <c r="C3297" s="64">
        <f>_xlfn.XLOOKUP(I3297,'Volumen Holds Cooperations'!$S$8:$S$51,'Volumen Holds Cooperations'!$M$8:$M$51)</f>
        <v>0</v>
      </c>
      <c r="D3297" s="64" t="s">
        <v>928</v>
      </c>
      <c r="E3297" s="64">
        <f t="shared" si="66"/>
        <v>0</v>
      </c>
      <c r="F3297" s="159">
        <v>10095</v>
      </c>
      <c r="I3297" s="64" t="s">
        <v>904</v>
      </c>
      <c r="L3297"/>
    </row>
    <row r="3298" spans="1:12">
      <c r="A3298" s="64" t="s">
        <v>1319</v>
      </c>
      <c r="B3298" s="64">
        <f>_xlfn.XLOOKUP(D3298,'Volumen Holds Cooperations'!$S$8:$S$51,'Volumen Holds Cooperations'!$M$8:$M$51)</f>
        <v>0</v>
      </c>
      <c r="C3298" s="64">
        <f>_xlfn.XLOOKUP(I3298,'Volumen Holds Cooperations'!$S$8:$S$51,'Volumen Holds Cooperations'!$M$8:$M$51)</f>
        <v>0</v>
      </c>
      <c r="D3298" s="64" t="s">
        <v>930</v>
      </c>
      <c r="E3298" s="64">
        <f t="shared" si="66"/>
        <v>0</v>
      </c>
      <c r="F3298" s="159">
        <v>10095</v>
      </c>
      <c r="I3298" s="64" t="s">
        <v>904</v>
      </c>
      <c r="L3298"/>
    </row>
    <row r="3299" spans="1:12">
      <c r="A3299" s="64" t="s">
        <v>1319</v>
      </c>
      <c r="B3299" s="64">
        <f>_xlfn.XLOOKUP(D3299,'Volumen Holds Cooperations'!$S$8:$S$51,'Volumen Holds Cooperations'!$M$8:$M$51)</f>
        <v>0</v>
      </c>
      <c r="C3299" s="64">
        <f>_xlfn.XLOOKUP(I3299,'Volumen Holds Cooperations'!$S$8:$S$51,'Volumen Holds Cooperations'!$M$8:$M$51)</f>
        <v>0</v>
      </c>
      <c r="D3299" s="64" t="s">
        <v>932</v>
      </c>
      <c r="E3299" s="64">
        <f t="shared" si="66"/>
        <v>0</v>
      </c>
      <c r="F3299" s="159">
        <v>10095</v>
      </c>
      <c r="I3299" s="64" t="s">
        <v>904</v>
      </c>
      <c r="L3299"/>
    </row>
    <row r="3300" spans="1:12">
      <c r="A3300" s="64" t="s">
        <v>1319</v>
      </c>
      <c r="B3300" s="64">
        <f>_xlfn.XLOOKUP(D3300,'Volumen Holds Cooperations'!$S$8:$S$51,'Volumen Holds Cooperations'!$M$8:$M$51)</f>
        <v>0</v>
      </c>
      <c r="C3300" s="64">
        <f>_xlfn.XLOOKUP(I3300,'Volumen Holds Cooperations'!$S$8:$S$51,'Volumen Holds Cooperations'!$M$8:$M$51)</f>
        <v>0</v>
      </c>
      <c r="D3300" s="64" t="s">
        <v>934</v>
      </c>
      <c r="E3300" s="64">
        <f t="shared" si="66"/>
        <v>0</v>
      </c>
      <c r="F3300" s="159">
        <v>10095</v>
      </c>
      <c r="I3300" s="64" t="s">
        <v>904</v>
      </c>
      <c r="L3300"/>
    </row>
    <row r="3301" spans="1:12">
      <c r="A3301" s="64" t="s">
        <v>1319</v>
      </c>
      <c r="B3301" s="64">
        <f>_xlfn.XLOOKUP(D3301,'Volumen Holds Cooperations'!$S$8:$S$51,'Volumen Holds Cooperations'!$M$8:$M$51)</f>
        <v>0</v>
      </c>
      <c r="C3301" s="64">
        <f>_xlfn.XLOOKUP(I3301,'Volumen Holds Cooperations'!$S$8:$S$51,'Volumen Holds Cooperations'!$M$8:$M$51)</f>
        <v>0</v>
      </c>
      <c r="D3301" s="64" t="s">
        <v>936</v>
      </c>
      <c r="E3301" s="64">
        <f t="shared" si="66"/>
        <v>0</v>
      </c>
      <c r="F3301" s="159">
        <v>10095</v>
      </c>
      <c r="I3301" s="64" t="s">
        <v>904</v>
      </c>
      <c r="L3301"/>
    </row>
    <row r="3302" spans="1:12">
      <c r="A3302" s="64" t="s">
        <v>1319</v>
      </c>
      <c r="B3302" s="64">
        <f>_xlfn.XLOOKUP(D3302,'Volumen Holds Cooperations'!$S$8:$S$51,'Volumen Holds Cooperations'!$M$8:$M$51)</f>
        <v>0</v>
      </c>
      <c r="C3302" s="64">
        <f>_xlfn.XLOOKUP(I3302,'Volumen Holds Cooperations'!$S$8:$S$51,'Volumen Holds Cooperations'!$M$8:$M$51)</f>
        <v>0</v>
      </c>
      <c r="D3302" s="64" t="s">
        <v>938</v>
      </c>
      <c r="E3302" s="64">
        <f t="shared" si="66"/>
        <v>0</v>
      </c>
      <c r="F3302" s="159">
        <v>10095</v>
      </c>
      <c r="I3302" s="64" t="s">
        <v>904</v>
      </c>
      <c r="L3302"/>
    </row>
    <row r="3303" spans="1:12">
      <c r="A3303" s="64" t="s">
        <v>1319</v>
      </c>
      <c r="B3303" s="64">
        <f>_xlfn.XLOOKUP(D3303,'Volumen Holds Cooperations'!$S$8:$S$51,'Volumen Holds Cooperations'!$M$8:$M$51)</f>
        <v>0</v>
      </c>
      <c r="C3303" s="64">
        <f>_xlfn.XLOOKUP(I3303,'Volumen Holds Cooperations'!$S$8:$S$51,'Volumen Holds Cooperations'!$M$8:$M$51)</f>
        <v>0</v>
      </c>
      <c r="D3303" s="64" t="s">
        <v>940</v>
      </c>
      <c r="E3303" s="64">
        <f t="shared" si="66"/>
        <v>0</v>
      </c>
      <c r="F3303" s="159">
        <v>10095</v>
      </c>
      <c r="I3303" s="64" t="s">
        <v>904</v>
      </c>
      <c r="L3303"/>
    </row>
    <row r="3304" spans="1:12">
      <c r="A3304" s="64" t="s">
        <v>1319</v>
      </c>
      <c r="B3304" s="64">
        <f>_xlfn.XLOOKUP(D3304,'Volumen Holds Cooperations'!$S$8:$S$51,'Volumen Holds Cooperations'!$M$8:$M$51)</f>
        <v>0</v>
      </c>
      <c r="C3304" s="64">
        <f>_xlfn.XLOOKUP(I3304,'Volumen Holds Cooperations'!$S$8:$S$51,'Volumen Holds Cooperations'!$M$8:$M$51)</f>
        <v>0</v>
      </c>
      <c r="D3304" s="64" t="s">
        <v>943</v>
      </c>
      <c r="E3304" s="64">
        <f t="shared" si="66"/>
        <v>0</v>
      </c>
      <c r="F3304" s="159">
        <v>10134</v>
      </c>
      <c r="I3304" s="64" t="s">
        <v>941</v>
      </c>
      <c r="L3304"/>
    </row>
    <row r="3305" spans="1:12">
      <c r="A3305" s="64" t="s">
        <v>1319</v>
      </c>
      <c r="B3305" s="64">
        <f>_xlfn.XLOOKUP(D3305,'Volumen Holds Cooperations'!$S$8:$S$51,'Volumen Holds Cooperations'!$M$8:$M$51)</f>
        <v>0</v>
      </c>
      <c r="C3305" s="64">
        <f>_xlfn.XLOOKUP(I3305,'Volumen Holds Cooperations'!$S$8:$S$51,'Volumen Holds Cooperations'!$M$8:$M$51)</f>
        <v>0</v>
      </c>
      <c r="D3305" s="64" t="s">
        <v>944</v>
      </c>
      <c r="E3305" s="64">
        <f t="shared" si="66"/>
        <v>0</v>
      </c>
      <c r="F3305" s="159">
        <v>10134</v>
      </c>
      <c r="I3305" s="64" t="s">
        <v>941</v>
      </c>
      <c r="L3305"/>
    </row>
    <row r="3306" spans="1:12">
      <c r="A3306" s="64" t="s">
        <v>1319</v>
      </c>
      <c r="B3306" s="64">
        <f>_xlfn.XLOOKUP(D3306,'Volumen Holds Cooperations'!$S$8:$S$51,'Volumen Holds Cooperations'!$M$8:$M$51)</f>
        <v>0</v>
      </c>
      <c r="C3306" s="64">
        <f>_xlfn.XLOOKUP(I3306,'Volumen Holds Cooperations'!$S$8:$S$51,'Volumen Holds Cooperations'!$M$8:$M$51)</f>
        <v>0</v>
      </c>
      <c r="D3306" s="64" t="s">
        <v>945</v>
      </c>
      <c r="E3306" s="64">
        <f t="shared" si="66"/>
        <v>0</v>
      </c>
      <c r="F3306" s="159">
        <v>10134</v>
      </c>
      <c r="I3306" s="64" t="s">
        <v>941</v>
      </c>
      <c r="L3306"/>
    </row>
    <row r="3307" spans="1:12">
      <c r="A3307" s="64" t="s">
        <v>1319</v>
      </c>
      <c r="B3307" s="64">
        <f>_xlfn.XLOOKUP(D3307,'Volumen Holds Cooperations'!$S$8:$S$51,'Volumen Holds Cooperations'!$M$8:$M$51)</f>
        <v>0</v>
      </c>
      <c r="C3307" s="64">
        <f>_xlfn.XLOOKUP(I3307,'Volumen Holds Cooperations'!$S$8:$S$51,'Volumen Holds Cooperations'!$M$8:$M$51)</f>
        <v>0</v>
      </c>
      <c r="D3307" s="64" t="s">
        <v>946</v>
      </c>
      <c r="E3307" s="64">
        <f t="shared" si="66"/>
        <v>0</v>
      </c>
      <c r="F3307" s="159">
        <v>10134</v>
      </c>
      <c r="I3307" s="64" t="s">
        <v>941</v>
      </c>
      <c r="L3307"/>
    </row>
    <row r="3308" spans="1:12">
      <c r="A3308" s="64" t="s">
        <v>1319</v>
      </c>
      <c r="B3308" s="64">
        <f>_xlfn.XLOOKUP(D3308,'Volumen Holds Cooperations'!$S$8:$S$51,'Volumen Holds Cooperations'!$M$8:$M$51)</f>
        <v>0</v>
      </c>
      <c r="C3308" s="64">
        <f>_xlfn.XLOOKUP(I3308,'Volumen Holds Cooperations'!$S$8:$S$51,'Volumen Holds Cooperations'!$M$8:$M$51)</f>
        <v>0</v>
      </c>
      <c r="D3308" s="64" t="s">
        <v>947</v>
      </c>
      <c r="E3308" s="64">
        <f t="shared" si="66"/>
        <v>0</v>
      </c>
      <c r="F3308" s="159">
        <v>10134</v>
      </c>
      <c r="I3308" s="64" t="s">
        <v>941</v>
      </c>
      <c r="L3308"/>
    </row>
    <row r="3309" spans="1:12">
      <c r="A3309" s="64" t="s">
        <v>1319</v>
      </c>
      <c r="B3309" s="64">
        <f>_xlfn.XLOOKUP(D3309,'Volumen Holds Cooperations'!$S$8:$S$51,'Volumen Holds Cooperations'!$M$8:$M$51)</f>
        <v>0</v>
      </c>
      <c r="C3309" s="64">
        <f>_xlfn.XLOOKUP(I3309,'Volumen Holds Cooperations'!$S$8:$S$51,'Volumen Holds Cooperations'!$M$8:$M$51)</f>
        <v>0</v>
      </c>
      <c r="D3309" s="64" t="s">
        <v>948</v>
      </c>
      <c r="E3309" s="64">
        <f t="shared" si="66"/>
        <v>0</v>
      </c>
      <c r="F3309" s="159">
        <v>10134</v>
      </c>
      <c r="I3309" s="64" t="s">
        <v>941</v>
      </c>
      <c r="L3309"/>
    </row>
    <row r="3310" spans="1:12">
      <c r="A3310" s="64" t="s">
        <v>1319</v>
      </c>
      <c r="B3310" s="64">
        <f>_xlfn.XLOOKUP(D3310,'Volumen Holds Cooperations'!$S$8:$S$51,'Volumen Holds Cooperations'!$M$8:$M$51)</f>
        <v>0</v>
      </c>
      <c r="C3310" s="64">
        <f>_xlfn.XLOOKUP(I3310,'Volumen Holds Cooperations'!$S$8:$S$51,'Volumen Holds Cooperations'!$M$8:$M$51)</f>
        <v>0</v>
      </c>
      <c r="D3310" s="64" t="s">
        <v>949</v>
      </c>
      <c r="E3310" s="64">
        <f t="shared" si="66"/>
        <v>0</v>
      </c>
      <c r="F3310" s="159">
        <v>10134</v>
      </c>
      <c r="I3310" s="64" t="s">
        <v>941</v>
      </c>
      <c r="L3310"/>
    </row>
    <row r="3311" spans="1:12">
      <c r="A3311" s="64" t="s">
        <v>1319</v>
      </c>
      <c r="B3311" s="64">
        <f>_xlfn.XLOOKUP(D3311,'Volumen Holds Cooperations'!$S$8:$S$51,'Volumen Holds Cooperations'!$M$8:$M$51)</f>
        <v>0</v>
      </c>
      <c r="C3311" s="64">
        <f>_xlfn.XLOOKUP(I3311,'Volumen Holds Cooperations'!$S$8:$S$51,'Volumen Holds Cooperations'!$M$8:$M$51)</f>
        <v>0</v>
      </c>
      <c r="D3311" s="64" t="s">
        <v>950</v>
      </c>
      <c r="E3311" s="64">
        <f t="shared" si="66"/>
        <v>0</v>
      </c>
      <c r="F3311" s="159">
        <v>10134</v>
      </c>
      <c r="I3311" s="64" t="s">
        <v>941</v>
      </c>
      <c r="L3311"/>
    </row>
    <row r="3312" spans="1:12">
      <c r="A3312" s="64" t="s">
        <v>1319</v>
      </c>
      <c r="B3312" s="64">
        <f>_xlfn.XLOOKUP(D3312,'Volumen Holds Cooperations'!$S$8:$S$51,'Volumen Holds Cooperations'!$M$8:$M$51)</f>
        <v>0</v>
      </c>
      <c r="C3312" s="64">
        <f>_xlfn.XLOOKUP(I3312,'Volumen Holds Cooperations'!$S$8:$S$51,'Volumen Holds Cooperations'!$M$8:$M$51)</f>
        <v>0</v>
      </c>
      <c r="D3312" s="64" t="s">
        <v>951</v>
      </c>
      <c r="E3312" s="64">
        <f t="shared" si="66"/>
        <v>0</v>
      </c>
      <c r="F3312" s="159">
        <v>10134</v>
      </c>
      <c r="I3312" s="164" t="s">
        <v>942</v>
      </c>
      <c r="L3312"/>
    </row>
    <row r="3313" spans="1:12">
      <c r="A3313" s="64" t="s">
        <v>1319</v>
      </c>
      <c r="B3313" s="64">
        <f>_xlfn.XLOOKUP(D3313,'Volumen Holds Cooperations'!$S$8:$S$51,'Volumen Holds Cooperations'!$M$8:$M$51)</f>
        <v>0</v>
      </c>
      <c r="C3313" s="64">
        <f>_xlfn.XLOOKUP(I3313,'Volumen Holds Cooperations'!$S$8:$S$51,'Volumen Holds Cooperations'!$M$8:$M$51)</f>
        <v>0</v>
      </c>
      <c r="D3313" s="64" t="s">
        <v>952</v>
      </c>
      <c r="E3313" s="64">
        <f t="shared" si="66"/>
        <v>0</v>
      </c>
      <c r="F3313" s="159">
        <v>10134</v>
      </c>
      <c r="I3313" s="64" t="s">
        <v>942</v>
      </c>
      <c r="L3313"/>
    </row>
    <row r="3314" spans="1:12">
      <c r="A3314" s="64" t="s">
        <v>1319</v>
      </c>
      <c r="B3314" s="64">
        <f>_xlfn.XLOOKUP(D3314,'Volumen Holds Cooperations'!$S$8:$S$51,'Volumen Holds Cooperations'!$M$8:$M$51)</f>
        <v>0</v>
      </c>
      <c r="C3314" s="64">
        <f>_xlfn.XLOOKUP(I3314,'Volumen Holds Cooperations'!$S$8:$S$51,'Volumen Holds Cooperations'!$M$8:$M$51)</f>
        <v>0</v>
      </c>
      <c r="D3314" s="64" t="s">
        <v>953</v>
      </c>
      <c r="E3314" s="64">
        <f t="shared" si="66"/>
        <v>0</v>
      </c>
      <c r="F3314" s="159">
        <v>10134</v>
      </c>
      <c r="I3314" s="64" t="s">
        <v>942</v>
      </c>
      <c r="L3314"/>
    </row>
    <row r="3315" spans="1:12">
      <c r="A3315" s="64" t="s">
        <v>1319</v>
      </c>
      <c r="B3315" s="64">
        <f>_xlfn.XLOOKUP(D3315,'Volumen Holds Cooperations'!$S$8:$S$51,'Volumen Holds Cooperations'!$M$8:$M$51)</f>
        <v>0</v>
      </c>
      <c r="C3315" s="64">
        <f>_xlfn.XLOOKUP(I3315,'Volumen Holds Cooperations'!$S$8:$S$51,'Volumen Holds Cooperations'!$M$8:$M$51)</f>
        <v>0</v>
      </c>
      <c r="D3315" s="64" t="s">
        <v>954</v>
      </c>
      <c r="E3315" s="64">
        <f t="shared" si="66"/>
        <v>0</v>
      </c>
      <c r="F3315" s="159">
        <v>10134</v>
      </c>
      <c r="I3315" s="64" t="s">
        <v>942</v>
      </c>
      <c r="L3315"/>
    </row>
    <row r="3316" spans="1:12">
      <c r="A3316" s="64" t="s">
        <v>1319</v>
      </c>
      <c r="B3316" s="64">
        <f>_xlfn.XLOOKUP(D3316,'Volumen Holds Cooperations'!$S$8:$S$51,'Volumen Holds Cooperations'!$M$8:$M$51)</f>
        <v>0</v>
      </c>
      <c r="C3316" s="64">
        <f>_xlfn.XLOOKUP(I3316,'Volumen Holds Cooperations'!$S$8:$S$51,'Volumen Holds Cooperations'!$M$8:$M$51)</f>
        <v>0</v>
      </c>
      <c r="D3316" s="64" t="s">
        <v>955</v>
      </c>
      <c r="E3316" s="64">
        <f t="shared" si="66"/>
        <v>0</v>
      </c>
      <c r="F3316" s="159">
        <v>10134</v>
      </c>
      <c r="I3316" s="64" t="s">
        <v>942</v>
      </c>
      <c r="L3316"/>
    </row>
    <row r="3317" spans="1:12">
      <c r="A3317" s="64" t="s">
        <v>1319</v>
      </c>
      <c r="B3317" s="64">
        <f>_xlfn.XLOOKUP(D3317,'Volumen Holds Cooperations'!$S$8:$S$51,'Volumen Holds Cooperations'!$M$8:$M$51)</f>
        <v>0</v>
      </c>
      <c r="C3317" s="64">
        <f>_xlfn.XLOOKUP(I3317,'Volumen Holds Cooperations'!$S$8:$S$51,'Volumen Holds Cooperations'!$M$8:$M$51)</f>
        <v>0</v>
      </c>
      <c r="D3317" s="64" t="s">
        <v>956</v>
      </c>
      <c r="E3317" s="64">
        <f t="shared" si="66"/>
        <v>0</v>
      </c>
      <c r="F3317" s="159">
        <v>10134</v>
      </c>
      <c r="I3317" s="64" t="s">
        <v>942</v>
      </c>
      <c r="L3317"/>
    </row>
    <row r="3318" spans="1:12">
      <c r="A3318" s="64" t="s">
        <v>1319</v>
      </c>
      <c r="B3318" s="64">
        <f>_xlfn.XLOOKUP(D3318,'Volumen Holds Cooperations'!$S$8:$S$51,'Volumen Holds Cooperations'!$M$8:$M$51)</f>
        <v>0</v>
      </c>
      <c r="C3318" s="64">
        <f>_xlfn.XLOOKUP(I3318,'Volumen Holds Cooperations'!$S$8:$S$51,'Volumen Holds Cooperations'!$M$8:$M$51)</f>
        <v>0</v>
      </c>
      <c r="D3318" s="64" t="s">
        <v>957</v>
      </c>
      <c r="E3318" s="64">
        <f t="shared" si="66"/>
        <v>0</v>
      </c>
      <c r="F3318" s="159">
        <v>10134</v>
      </c>
      <c r="I3318" s="64" t="s">
        <v>942</v>
      </c>
      <c r="L3318"/>
    </row>
    <row r="3319" spans="1:12">
      <c r="A3319" s="64" t="s">
        <v>1319</v>
      </c>
      <c r="B3319" s="64">
        <f>_xlfn.XLOOKUP(D3319,'Volumen Holds Cooperations'!$S$8:$S$51,'Volumen Holds Cooperations'!$M$8:$M$51)</f>
        <v>0</v>
      </c>
      <c r="C3319" s="64">
        <f>_xlfn.XLOOKUP(I3319,'Volumen Holds Cooperations'!$S$8:$S$51,'Volumen Holds Cooperations'!$M$8:$M$51)</f>
        <v>0</v>
      </c>
      <c r="D3319" s="64" t="s">
        <v>958</v>
      </c>
      <c r="E3319" s="64">
        <f t="shared" si="66"/>
        <v>0</v>
      </c>
      <c r="F3319" s="159">
        <v>10134</v>
      </c>
      <c r="I3319" s="64" t="s">
        <v>942</v>
      </c>
      <c r="L3319"/>
    </row>
    <row r="3320" spans="1:12">
      <c r="A3320" s="64" t="s">
        <v>1319</v>
      </c>
      <c r="B3320" s="64">
        <f>_xlfn.XLOOKUP(D3320,'Volumen Holds Cooperations'!$S$8:$S$51,'Volumen Holds Cooperations'!$M$8:$M$51)</f>
        <v>0</v>
      </c>
      <c r="C3320" s="64">
        <f>_xlfn.XLOOKUP(I3320,'Volumen Holds Cooperations'!$S$8:$S$51,'Volumen Holds Cooperations'!$M$8:$M$51)</f>
        <v>0</v>
      </c>
      <c r="D3320" s="64" t="s">
        <v>959</v>
      </c>
      <c r="E3320" s="64">
        <f t="shared" si="66"/>
        <v>0</v>
      </c>
      <c r="F3320" s="159">
        <v>10134</v>
      </c>
      <c r="I3320" s="64" t="s">
        <v>942</v>
      </c>
      <c r="L3320"/>
    </row>
    <row r="3321" spans="1:12">
      <c r="A3321" s="64" t="s">
        <v>1319</v>
      </c>
      <c r="B3321" s="64">
        <f>_xlfn.XLOOKUP(D3321,'Volumen Holds Cooperations'!$S$8:$S$51,'Volumen Holds Cooperations'!$M$8:$M$51)</f>
        <v>0</v>
      </c>
      <c r="C3321" s="64">
        <f>_xlfn.XLOOKUP(I3321,'Volumen Holds Cooperations'!$S$8:$S$51,'Volumen Holds Cooperations'!$M$8:$M$51)</f>
        <v>0</v>
      </c>
      <c r="D3321" s="64" t="s">
        <v>960</v>
      </c>
      <c r="E3321" s="64">
        <f t="shared" si="66"/>
        <v>0</v>
      </c>
      <c r="F3321" s="159">
        <v>10134</v>
      </c>
      <c r="I3321" s="64" t="s">
        <v>942</v>
      </c>
      <c r="L3321"/>
    </row>
    <row r="3322" spans="1:12">
      <c r="A3322" s="161" t="s">
        <v>1319</v>
      </c>
      <c r="B3322" s="161">
        <f>_xlfn.XLOOKUP(D3322,'Volumen Holds Cooperations'!$S$8:$S$51,'Volumen Holds Cooperations'!$O$8:$O$51)</f>
        <v>0</v>
      </c>
      <c r="C3322" s="161">
        <f>_xlfn.XLOOKUP(I3322,'Volumen Holds Cooperations'!$S$8:$S$51,'Volumen Holds Cooperations'!$O$8:$O$51)</f>
        <v>0</v>
      </c>
      <c r="D3322" s="163" t="s">
        <v>906</v>
      </c>
      <c r="E3322" s="161">
        <f t="shared" ref="E3322:E3334" si="67">SUM(B3322:C3322)</f>
        <v>0</v>
      </c>
      <c r="F3322" s="162">
        <v>10083</v>
      </c>
      <c r="G3322" s="163"/>
      <c r="I3322" s="161" t="s">
        <v>902</v>
      </c>
      <c r="J3322" s="161" t="s">
        <v>1316</v>
      </c>
      <c r="L3322"/>
    </row>
    <row r="3323" spans="1:12">
      <c r="A3323" s="64" t="s">
        <v>1319</v>
      </c>
      <c r="B3323" s="64">
        <f>_xlfn.XLOOKUP(D3323,'Volumen Holds Cooperations'!$S$8:$S$51,'Volumen Holds Cooperations'!$O$8:$O$51)</f>
        <v>0</v>
      </c>
      <c r="C3323" s="64">
        <f>_xlfn.XLOOKUP(I3323,'Volumen Holds Cooperations'!$S$8:$S$51,'Volumen Holds Cooperations'!$O$8:$O$51)</f>
        <v>0</v>
      </c>
      <c r="D3323" s="64" t="s">
        <v>908</v>
      </c>
      <c r="E3323" s="64">
        <f t="shared" si="67"/>
        <v>0</v>
      </c>
      <c r="F3323" s="159">
        <v>10083</v>
      </c>
      <c r="I3323" s="64" t="s">
        <v>902</v>
      </c>
      <c r="L3323"/>
    </row>
    <row r="3324" spans="1:12">
      <c r="A3324" s="64" t="s">
        <v>1319</v>
      </c>
      <c r="B3324" s="64">
        <f>_xlfn.XLOOKUP(D3324,'Volumen Holds Cooperations'!$S$8:$S$51,'Volumen Holds Cooperations'!$O$8:$O$51)</f>
        <v>0</v>
      </c>
      <c r="C3324" s="64">
        <f>_xlfn.XLOOKUP(I3324,'Volumen Holds Cooperations'!$S$8:$S$51,'Volumen Holds Cooperations'!$O$8:$O$51)</f>
        <v>0</v>
      </c>
      <c r="D3324" s="64" t="s">
        <v>910</v>
      </c>
      <c r="E3324" s="64">
        <f t="shared" si="67"/>
        <v>0</v>
      </c>
      <c r="F3324" s="159">
        <v>10083</v>
      </c>
      <c r="I3324" s="64" t="s">
        <v>902</v>
      </c>
      <c r="L3324"/>
    </row>
    <row r="3325" spans="1:12">
      <c r="A3325" s="64" t="s">
        <v>1319</v>
      </c>
      <c r="B3325" s="64">
        <f>_xlfn.XLOOKUP(D3325,'Volumen Holds Cooperations'!$S$8:$S$51,'Volumen Holds Cooperations'!$O$8:$O$51)</f>
        <v>0</v>
      </c>
      <c r="C3325" s="64">
        <f>_xlfn.XLOOKUP(I3325,'Volumen Holds Cooperations'!$S$8:$S$51,'Volumen Holds Cooperations'!$O$8:$O$51)</f>
        <v>0</v>
      </c>
      <c r="D3325" s="64" t="s">
        <v>912</v>
      </c>
      <c r="E3325" s="64">
        <f t="shared" si="67"/>
        <v>0</v>
      </c>
      <c r="F3325" s="159">
        <v>10083</v>
      </c>
      <c r="I3325" s="64" t="s">
        <v>902</v>
      </c>
      <c r="L3325"/>
    </row>
    <row r="3326" spans="1:12">
      <c r="A3326" s="64" t="s">
        <v>1319</v>
      </c>
      <c r="B3326" s="64">
        <f>_xlfn.XLOOKUP(D3326,'Volumen Holds Cooperations'!$S$8:$S$51,'Volumen Holds Cooperations'!$O$8:$O$51)</f>
        <v>0</v>
      </c>
      <c r="C3326" s="64">
        <f>_xlfn.XLOOKUP(I3326,'Volumen Holds Cooperations'!$S$8:$S$51,'Volumen Holds Cooperations'!$O$8:$O$51)</f>
        <v>0</v>
      </c>
      <c r="D3326" s="64" t="s">
        <v>914</v>
      </c>
      <c r="E3326" s="64">
        <f t="shared" si="67"/>
        <v>0</v>
      </c>
      <c r="F3326" s="159">
        <v>10083</v>
      </c>
      <c r="I3326" s="64" t="s">
        <v>902</v>
      </c>
      <c r="L3326"/>
    </row>
    <row r="3327" spans="1:12">
      <c r="A3327" s="64" t="s">
        <v>1319</v>
      </c>
      <c r="B3327" s="64">
        <f>_xlfn.XLOOKUP(D3327,'Volumen Holds Cooperations'!$S$8:$S$51,'Volumen Holds Cooperations'!$O$8:$O$51)</f>
        <v>0</v>
      </c>
      <c r="C3327" s="64">
        <f>_xlfn.XLOOKUP(I3327,'Volumen Holds Cooperations'!$S$8:$S$51,'Volumen Holds Cooperations'!$O$8:$O$51)</f>
        <v>0</v>
      </c>
      <c r="D3327" s="64" t="s">
        <v>916</v>
      </c>
      <c r="E3327" s="64">
        <f t="shared" si="67"/>
        <v>0</v>
      </c>
      <c r="F3327" s="159">
        <v>10083</v>
      </c>
      <c r="I3327" s="64" t="s">
        <v>902</v>
      </c>
      <c r="L3327"/>
    </row>
    <row r="3328" spans="1:12">
      <c r="A3328" s="64" t="s">
        <v>1319</v>
      </c>
      <c r="B3328" s="64">
        <f>_xlfn.XLOOKUP(D3328,'Volumen Holds Cooperations'!$S$8:$S$51,'Volumen Holds Cooperations'!$O$8:$O$51)</f>
        <v>0</v>
      </c>
      <c r="C3328" s="64">
        <f>_xlfn.XLOOKUP(I3328,'Volumen Holds Cooperations'!$S$8:$S$51,'Volumen Holds Cooperations'!$O$8:$O$51)</f>
        <v>0</v>
      </c>
      <c r="D3328" s="64" t="s">
        <v>918</v>
      </c>
      <c r="E3328" s="64">
        <f t="shared" si="67"/>
        <v>0</v>
      </c>
      <c r="F3328" s="159">
        <v>10083</v>
      </c>
      <c r="I3328" s="64" t="s">
        <v>902</v>
      </c>
      <c r="L3328"/>
    </row>
    <row r="3329" spans="1:12">
      <c r="A3329" s="64" t="s">
        <v>1319</v>
      </c>
      <c r="B3329" s="64">
        <f>_xlfn.XLOOKUP(D3329,'Volumen Holds Cooperations'!$S$8:$S$51,'Volumen Holds Cooperations'!$O$8:$O$51)</f>
        <v>0</v>
      </c>
      <c r="C3329" s="64">
        <f>_xlfn.XLOOKUP(I3329,'Volumen Holds Cooperations'!$S$8:$S$51,'Volumen Holds Cooperations'!$O$8:$O$51)</f>
        <v>0</v>
      </c>
      <c r="D3329" s="64" t="s">
        <v>920</v>
      </c>
      <c r="E3329" s="64">
        <f t="shared" si="67"/>
        <v>0</v>
      </c>
      <c r="F3329" s="159">
        <v>10083</v>
      </c>
      <c r="I3329" s="64" t="s">
        <v>902</v>
      </c>
      <c r="L3329"/>
    </row>
    <row r="3330" spans="1:12">
      <c r="A3330" s="64" t="s">
        <v>1319</v>
      </c>
      <c r="B3330" s="64">
        <f>_xlfn.XLOOKUP(D3330,'Volumen Holds Cooperations'!$S$8:$S$51,'Volumen Holds Cooperations'!$O$8:$O$51)</f>
        <v>0</v>
      </c>
      <c r="C3330" s="64">
        <f>_xlfn.XLOOKUP(I3330,'Volumen Holds Cooperations'!$S$8:$S$51,'Volumen Holds Cooperations'!$O$8:$O$51)</f>
        <v>0</v>
      </c>
      <c r="D3330" s="64" t="s">
        <v>922</v>
      </c>
      <c r="E3330" s="64">
        <f t="shared" si="67"/>
        <v>0</v>
      </c>
      <c r="F3330" s="159">
        <v>10083</v>
      </c>
      <c r="I3330" s="64" t="s">
        <v>904</v>
      </c>
      <c r="L3330"/>
    </row>
    <row r="3331" spans="1:12">
      <c r="A3331" s="64" t="s">
        <v>1319</v>
      </c>
      <c r="B3331" s="64">
        <f>_xlfn.XLOOKUP(D3331,'Volumen Holds Cooperations'!$S$8:$S$51,'Volumen Holds Cooperations'!$O$8:$O$51)</f>
        <v>0</v>
      </c>
      <c r="C3331" s="64">
        <f>_xlfn.XLOOKUP(I3331,'Volumen Holds Cooperations'!$S$8:$S$51,'Volumen Holds Cooperations'!$O$8:$O$51)</f>
        <v>0</v>
      </c>
      <c r="D3331" s="64" t="s">
        <v>924</v>
      </c>
      <c r="E3331" s="64">
        <f t="shared" si="67"/>
        <v>0</v>
      </c>
      <c r="F3331" s="159">
        <v>10083</v>
      </c>
      <c r="I3331" s="64" t="s">
        <v>904</v>
      </c>
      <c r="L3331"/>
    </row>
    <row r="3332" spans="1:12">
      <c r="A3332" s="64" t="s">
        <v>1319</v>
      </c>
      <c r="B3332" s="64">
        <f>_xlfn.XLOOKUP(D3332,'Volumen Holds Cooperations'!$S$8:$S$51,'Volumen Holds Cooperations'!$O$8:$O$51)</f>
        <v>0</v>
      </c>
      <c r="C3332" s="64">
        <f>_xlfn.XLOOKUP(I3332,'Volumen Holds Cooperations'!$S$8:$S$51,'Volumen Holds Cooperations'!$O$8:$O$51)</f>
        <v>0</v>
      </c>
      <c r="D3332" s="64" t="s">
        <v>926</v>
      </c>
      <c r="E3332" s="64">
        <f t="shared" si="67"/>
        <v>0</v>
      </c>
      <c r="F3332" s="159">
        <v>10083</v>
      </c>
      <c r="I3332" s="64" t="s">
        <v>904</v>
      </c>
      <c r="L3332"/>
    </row>
    <row r="3333" spans="1:12">
      <c r="A3333" s="64" t="s">
        <v>1319</v>
      </c>
      <c r="B3333" s="64">
        <f>_xlfn.XLOOKUP(D3333,'Volumen Holds Cooperations'!$S$8:$S$51,'Volumen Holds Cooperations'!$O$8:$O$51)</f>
        <v>0</v>
      </c>
      <c r="C3333" s="64">
        <f>_xlfn.XLOOKUP(I3333,'Volumen Holds Cooperations'!$S$8:$S$51,'Volumen Holds Cooperations'!$O$8:$O$51)</f>
        <v>0</v>
      </c>
      <c r="D3333" s="64" t="s">
        <v>928</v>
      </c>
      <c r="E3333" s="64">
        <f t="shared" si="67"/>
        <v>0</v>
      </c>
      <c r="F3333" s="159">
        <v>10083</v>
      </c>
      <c r="I3333" s="64" t="s">
        <v>904</v>
      </c>
      <c r="L3333"/>
    </row>
    <row r="3334" spans="1:12">
      <c r="A3334" s="64" t="s">
        <v>1319</v>
      </c>
      <c r="B3334" s="64">
        <f>_xlfn.XLOOKUP(D3334,'Volumen Holds Cooperations'!$S$8:$S$51,'Volumen Holds Cooperations'!$O$8:$O$51)</f>
        <v>0</v>
      </c>
      <c r="C3334" s="64">
        <f>_xlfn.XLOOKUP(I3334,'Volumen Holds Cooperations'!$S$8:$S$51,'Volumen Holds Cooperations'!$O$8:$O$51)</f>
        <v>0</v>
      </c>
      <c r="D3334" s="64" t="s">
        <v>930</v>
      </c>
      <c r="E3334" s="64">
        <f t="shared" si="67"/>
        <v>0</v>
      </c>
      <c r="F3334" s="159">
        <v>10083</v>
      </c>
      <c r="I3334" s="64" t="s">
        <v>904</v>
      </c>
      <c r="L3334"/>
    </row>
    <row r="3335" spans="1:12">
      <c r="A3335" s="64" t="s">
        <v>1319</v>
      </c>
      <c r="B3335" s="64">
        <f>_xlfn.XLOOKUP(D3335,'Volumen Holds Cooperations'!$S$8:$S$51,'Volumen Holds Cooperations'!$O$8:$O$51)</f>
        <v>0</v>
      </c>
      <c r="C3335" s="64">
        <f>_xlfn.XLOOKUP(I3335,'Volumen Holds Cooperations'!$S$8:$S$51,'Volumen Holds Cooperations'!$O$8:$O$51)</f>
        <v>0</v>
      </c>
      <c r="D3335" s="64" t="s">
        <v>932</v>
      </c>
      <c r="E3335" s="64">
        <f t="shared" ref="E3335:E3393" si="68">SUM(B3335:C3335)</f>
        <v>0</v>
      </c>
      <c r="F3335" s="159">
        <v>10083</v>
      </c>
      <c r="I3335" s="64" t="s">
        <v>904</v>
      </c>
      <c r="L3335"/>
    </row>
    <row r="3336" spans="1:12">
      <c r="A3336" s="64" t="s">
        <v>1319</v>
      </c>
      <c r="B3336" s="64">
        <f>_xlfn.XLOOKUP(D3336,'Volumen Holds Cooperations'!$S$8:$S$51,'Volumen Holds Cooperations'!$O$8:$O$51)</f>
        <v>0</v>
      </c>
      <c r="C3336" s="64">
        <f>_xlfn.XLOOKUP(I3336,'Volumen Holds Cooperations'!$S$8:$S$51,'Volumen Holds Cooperations'!$O$8:$O$51)</f>
        <v>0</v>
      </c>
      <c r="D3336" s="64" t="s">
        <v>934</v>
      </c>
      <c r="E3336" s="64">
        <f t="shared" si="68"/>
        <v>0</v>
      </c>
      <c r="F3336" s="159">
        <v>10083</v>
      </c>
      <c r="I3336" s="64" t="s">
        <v>904</v>
      </c>
      <c r="L3336"/>
    </row>
    <row r="3337" spans="1:12">
      <c r="A3337" s="64" t="s">
        <v>1319</v>
      </c>
      <c r="B3337" s="64">
        <f>_xlfn.XLOOKUP(D3337,'Volumen Holds Cooperations'!$S$8:$S$51,'Volumen Holds Cooperations'!$O$8:$O$51)</f>
        <v>0</v>
      </c>
      <c r="C3337" s="64">
        <f>_xlfn.XLOOKUP(I3337,'Volumen Holds Cooperations'!$S$8:$S$51,'Volumen Holds Cooperations'!$O$8:$O$51)</f>
        <v>0</v>
      </c>
      <c r="D3337" s="64" t="s">
        <v>936</v>
      </c>
      <c r="E3337" s="64">
        <f t="shared" si="68"/>
        <v>0</v>
      </c>
      <c r="F3337" s="159">
        <v>10083</v>
      </c>
      <c r="I3337" s="64" t="s">
        <v>904</v>
      </c>
      <c r="L3337"/>
    </row>
    <row r="3338" spans="1:12">
      <c r="A3338" s="64" t="s">
        <v>1319</v>
      </c>
      <c r="B3338" s="64">
        <f>_xlfn.XLOOKUP(D3338,'Volumen Holds Cooperations'!$S$8:$S$51,'Volumen Holds Cooperations'!$O$8:$O$51)</f>
        <v>0</v>
      </c>
      <c r="C3338" s="64">
        <f>_xlfn.XLOOKUP(I3338,'Volumen Holds Cooperations'!$S$8:$S$51,'Volumen Holds Cooperations'!$O$8:$O$51)</f>
        <v>0</v>
      </c>
      <c r="D3338" s="64" t="s">
        <v>938</v>
      </c>
      <c r="E3338" s="64">
        <f t="shared" si="68"/>
        <v>0</v>
      </c>
      <c r="F3338" s="159">
        <v>10083</v>
      </c>
      <c r="I3338" s="64" t="s">
        <v>904</v>
      </c>
      <c r="L3338"/>
    </row>
    <row r="3339" spans="1:12">
      <c r="A3339" s="64" t="s">
        <v>1319</v>
      </c>
      <c r="B3339" s="64">
        <f>_xlfn.XLOOKUP(D3339,'Volumen Holds Cooperations'!$S$8:$S$51,'Volumen Holds Cooperations'!$O$8:$O$51)</f>
        <v>0</v>
      </c>
      <c r="C3339" s="64">
        <f>_xlfn.XLOOKUP(I3339,'Volumen Holds Cooperations'!$S$8:$S$51,'Volumen Holds Cooperations'!$O$8:$O$51)</f>
        <v>0</v>
      </c>
      <c r="D3339" s="64" t="s">
        <v>940</v>
      </c>
      <c r="E3339" s="64">
        <f t="shared" si="68"/>
        <v>0</v>
      </c>
      <c r="F3339" s="159">
        <v>10083</v>
      </c>
      <c r="I3339" s="64" t="s">
        <v>904</v>
      </c>
      <c r="L3339"/>
    </row>
    <row r="3340" spans="1:12">
      <c r="A3340" s="64" t="s">
        <v>1319</v>
      </c>
      <c r="B3340" s="64">
        <f>_xlfn.XLOOKUP(D3340,'Volumen Holds Cooperations'!$S$8:$S$51,'Volumen Holds Cooperations'!$O$8:$O$51)</f>
        <v>0</v>
      </c>
      <c r="C3340" s="64">
        <f>_xlfn.XLOOKUP(I3340,'Volumen Holds Cooperations'!$S$8:$S$51,'Volumen Holds Cooperations'!$O$8:$O$51)</f>
        <v>0</v>
      </c>
      <c r="D3340" s="64" t="s">
        <v>943</v>
      </c>
      <c r="E3340" s="64">
        <f t="shared" si="68"/>
        <v>0</v>
      </c>
      <c r="F3340" s="159">
        <v>10137</v>
      </c>
      <c r="I3340" s="64" t="s">
        <v>941</v>
      </c>
      <c r="L3340"/>
    </row>
    <row r="3341" spans="1:12">
      <c r="A3341" s="64" t="s">
        <v>1319</v>
      </c>
      <c r="B3341" s="64">
        <f>_xlfn.XLOOKUP(D3341,'Volumen Holds Cooperations'!$S$8:$S$51,'Volumen Holds Cooperations'!$O$8:$O$51)</f>
        <v>0</v>
      </c>
      <c r="C3341" s="64">
        <f>_xlfn.XLOOKUP(I3341,'Volumen Holds Cooperations'!$S$8:$S$51,'Volumen Holds Cooperations'!$O$8:$O$51)</f>
        <v>0</v>
      </c>
      <c r="D3341" s="64" t="s">
        <v>944</v>
      </c>
      <c r="E3341" s="64">
        <f t="shared" si="68"/>
        <v>0</v>
      </c>
      <c r="F3341" s="159">
        <v>10137</v>
      </c>
      <c r="I3341" s="64" t="s">
        <v>941</v>
      </c>
      <c r="L3341"/>
    </row>
    <row r="3342" spans="1:12">
      <c r="A3342" s="64" t="s">
        <v>1319</v>
      </c>
      <c r="B3342" s="64">
        <f>_xlfn.XLOOKUP(D3342,'Volumen Holds Cooperations'!$S$8:$S$51,'Volumen Holds Cooperations'!$O$8:$O$51)</f>
        <v>0</v>
      </c>
      <c r="C3342" s="64">
        <f>_xlfn.XLOOKUP(I3342,'Volumen Holds Cooperations'!$S$8:$S$51,'Volumen Holds Cooperations'!$O$8:$O$51)</f>
        <v>0</v>
      </c>
      <c r="D3342" s="64" t="s">
        <v>945</v>
      </c>
      <c r="E3342" s="64">
        <f t="shared" si="68"/>
        <v>0</v>
      </c>
      <c r="F3342" s="159">
        <v>10137</v>
      </c>
      <c r="I3342" s="64" t="s">
        <v>941</v>
      </c>
      <c r="L3342"/>
    </row>
    <row r="3343" spans="1:12">
      <c r="A3343" s="64" t="s">
        <v>1319</v>
      </c>
      <c r="B3343" s="64">
        <f>_xlfn.XLOOKUP(D3343,'Volumen Holds Cooperations'!$S$8:$S$51,'Volumen Holds Cooperations'!$O$8:$O$51)</f>
        <v>0</v>
      </c>
      <c r="C3343" s="64">
        <f>_xlfn.XLOOKUP(I3343,'Volumen Holds Cooperations'!$S$8:$S$51,'Volumen Holds Cooperations'!$O$8:$O$51)</f>
        <v>0</v>
      </c>
      <c r="D3343" s="64" t="s">
        <v>946</v>
      </c>
      <c r="E3343" s="64">
        <f t="shared" si="68"/>
        <v>0</v>
      </c>
      <c r="F3343" s="159">
        <v>10137</v>
      </c>
      <c r="I3343" s="64" t="s">
        <v>941</v>
      </c>
      <c r="L3343"/>
    </row>
    <row r="3344" spans="1:12">
      <c r="A3344" s="64" t="s">
        <v>1319</v>
      </c>
      <c r="B3344" s="64">
        <f>_xlfn.XLOOKUP(D3344,'Volumen Holds Cooperations'!$S$8:$S$51,'Volumen Holds Cooperations'!$O$8:$O$51)</f>
        <v>0</v>
      </c>
      <c r="C3344" s="64">
        <f>_xlfn.XLOOKUP(I3344,'Volumen Holds Cooperations'!$S$8:$S$51,'Volumen Holds Cooperations'!$O$8:$O$51)</f>
        <v>0</v>
      </c>
      <c r="D3344" s="64" t="s">
        <v>947</v>
      </c>
      <c r="E3344" s="64">
        <f t="shared" si="68"/>
        <v>0</v>
      </c>
      <c r="F3344" s="159">
        <v>10137</v>
      </c>
      <c r="I3344" s="64" t="s">
        <v>941</v>
      </c>
      <c r="L3344"/>
    </row>
    <row r="3345" spans="1:12">
      <c r="A3345" s="64" t="s">
        <v>1319</v>
      </c>
      <c r="B3345" s="64">
        <f>_xlfn.XLOOKUP(D3345,'Volumen Holds Cooperations'!$S$8:$S$51,'Volumen Holds Cooperations'!$O$8:$O$51)</f>
        <v>0</v>
      </c>
      <c r="C3345" s="64">
        <f>_xlfn.XLOOKUP(I3345,'Volumen Holds Cooperations'!$S$8:$S$51,'Volumen Holds Cooperations'!$O$8:$O$51)</f>
        <v>0</v>
      </c>
      <c r="D3345" s="64" t="s">
        <v>948</v>
      </c>
      <c r="E3345" s="64">
        <f t="shared" si="68"/>
        <v>0</v>
      </c>
      <c r="F3345" s="159">
        <v>10137</v>
      </c>
      <c r="I3345" s="64" t="s">
        <v>941</v>
      </c>
      <c r="L3345"/>
    </row>
    <row r="3346" spans="1:12">
      <c r="A3346" s="64" t="s">
        <v>1319</v>
      </c>
      <c r="B3346" s="64">
        <f>_xlfn.XLOOKUP(D3346,'Volumen Holds Cooperations'!$S$8:$S$51,'Volumen Holds Cooperations'!$O$8:$O$51)</f>
        <v>0</v>
      </c>
      <c r="C3346" s="64">
        <f>_xlfn.XLOOKUP(I3346,'Volumen Holds Cooperations'!$S$8:$S$51,'Volumen Holds Cooperations'!$O$8:$O$51)</f>
        <v>0</v>
      </c>
      <c r="D3346" s="64" t="s">
        <v>949</v>
      </c>
      <c r="E3346" s="64">
        <f t="shared" si="68"/>
        <v>0</v>
      </c>
      <c r="F3346" s="159">
        <v>10137</v>
      </c>
      <c r="I3346" s="64" t="s">
        <v>941</v>
      </c>
      <c r="L3346"/>
    </row>
    <row r="3347" spans="1:12">
      <c r="A3347" s="64" t="s">
        <v>1319</v>
      </c>
      <c r="B3347" s="64">
        <f>_xlfn.XLOOKUP(D3347,'Volumen Holds Cooperations'!$S$8:$S$51,'Volumen Holds Cooperations'!$O$8:$O$51)</f>
        <v>0</v>
      </c>
      <c r="C3347" s="64">
        <f>_xlfn.XLOOKUP(I3347,'Volumen Holds Cooperations'!$S$8:$S$51,'Volumen Holds Cooperations'!$O$8:$O$51)</f>
        <v>0</v>
      </c>
      <c r="D3347" s="64" t="s">
        <v>950</v>
      </c>
      <c r="E3347" s="64">
        <f t="shared" si="68"/>
        <v>0</v>
      </c>
      <c r="F3347" s="159">
        <v>10137</v>
      </c>
      <c r="I3347" s="64" t="s">
        <v>941</v>
      </c>
      <c r="L3347"/>
    </row>
    <row r="3348" spans="1:12">
      <c r="A3348" s="64" t="s">
        <v>1319</v>
      </c>
      <c r="B3348" s="64">
        <f>_xlfn.XLOOKUP(D3348,'Volumen Holds Cooperations'!$S$8:$S$51,'Volumen Holds Cooperations'!$O$8:$O$51)</f>
        <v>0</v>
      </c>
      <c r="C3348" s="64">
        <f>_xlfn.XLOOKUP(I3348,'Volumen Holds Cooperations'!$S$8:$S$51,'Volumen Holds Cooperations'!$O$8:$O$51)</f>
        <v>0</v>
      </c>
      <c r="D3348" s="64" t="s">
        <v>951</v>
      </c>
      <c r="E3348" s="64">
        <f t="shared" si="68"/>
        <v>0</v>
      </c>
      <c r="F3348" s="159">
        <v>10137</v>
      </c>
      <c r="I3348" s="164" t="s">
        <v>942</v>
      </c>
      <c r="L3348"/>
    </row>
    <row r="3349" spans="1:12">
      <c r="A3349" s="64" t="s">
        <v>1319</v>
      </c>
      <c r="B3349" s="64">
        <f>_xlfn.XLOOKUP(D3349,'Volumen Holds Cooperations'!$S$8:$S$51,'Volumen Holds Cooperations'!$O$8:$O$51)</f>
        <v>0</v>
      </c>
      <c r="C3349" s="64">
        <f>_xlfn.XLOOKUP(I3349,'Volumen Holds Cooperations'!$S$8:$S$51,'Volumen Holds Cooperations'!$O$8:$O$51)</f>
        <v>0</v>
      </c>
      <c r="D3349" s="64" t="s">
        <v>952</v>
      </c>
      <c r="E3349" s="64">
        <f t="shared" si="68"/>
        <v>0</v>
      </c>
      <c r="F3349" s="159">
        <v>10137</v>
      </c>
      <c r="I3349" s="64" t="s">
        <v>942</v>
      </c>
      <c r="L3349"/>
    </row>
    <row r="3350" spans="1:12">
      <c r="A3350" s="64" t="s">
        <v>1319</v>
      </c>
      <c r="B3350" s="64">
        <f>_xlfn.XLOOKUP(D3350,'Volumen Holds Cooperations'!$S$8:$S$51,'Volumen Holds Cooperations'!$O$8:$O$51)</f>
        <v>0</v>
      </c>
      <c r="C3350" s="64">
        <f>_xlfn.XLOOKUP(I3350,'Volumen Holds Cooperations'!$S$8:$S$51,'Volumen Holds Cooperations'!$O$8:$O$51)</f>
        <v>0</v>
      </c>
      <c r="D3350" s="64" t="s">
        <v>953</v>
      </c>
      <c r="E3350" s="64">
        <f t="shared" si="68"/>
        <v>0</v>
      </c>
      <c r="F3350" s="159">
        <v>10137</v>
      </c>
      <c r="I3350" s="64" t="s">
        <v>942</v>
      </c>
      <c r="L3350"/>
    </row>
    <row r="3351" spans="1:12">
      <c r="A3351" s="64" t="s">
        <v>1319</v>
      </c>
      <c r="B3351" s="64">
        <f>_xlfn.XLOOKUP(D3351,'Volumen Holds Cooperations'!$S$8:$S$51,'Volumen Holds Cooperations'!$O$8:$O$51)</f>
        <v>0</v>
      </c>
      <c r="C3351" s="64">
        <f>_xlfn.XLOOKUP(I3351,'Volumen Holds Cooperations'!$S$8:$S$51,'Volumen Holds Cooperations'!$O$8:$O$51)</f>
        <v>0</v>
      </c>
      <c r="D3351" s="64" t="s">
        <v>954</v>
      </c>
      <c r="E3351" s="64">
        <f t="shared" si="68"/>
        <v>0</v>
      </c>
      <c r="F3351" s="159">
        <v>10137</v>
      </c>
      <c r="I3351" s="64" t="s">
        <v>942</v>
      </c>
      <c r="L3351"/>
    </row>
    <row r="3352" spans="1:12">
      <c r="A3352" s="64" t="s">
        <v>1319</v>
      </c>
      <c r="B3352" s="64">
        <f>_xlfn.XLOOKUP(D3352,'Volumen Holds Cooperations'!$S$8:$S$51,'Volumen Holds Cooperations'!$O$8:$O$51)</f>
        <v>0</v>
      </c>
      <c r="C3352" s="64">
        <f>_xlfn.XLOOKUP(I3352,'Volumen Holds Cooperations'!$S$8:$S$51,'Volumen Holds Cooperations'!$O$8:$O$51)</f>
        <v>0</v>
      </c>
      <c r="D3352" s="64" t="s">
        <v>955</v>
      </c>
      <c r="E3352" s="64">
        <f t="shared" si="68"/>
        <v>0</v>
      </c>
      <c r="F3352" s="159">
        <v>10137</v>
      </c>
      <c r="I3352" s="64" t="s">
        <v>942</v>
      </c>
      <c r="L3352"/>
    </row>
    <row r="3353" spans="1:12">
      <c r="A3353" s="64" t="s">
        <v>1319</v>
      </c>
      <c r="B3353" s="64">
        <f>_xlfn.XLOOKUP(D3353,'Volumen Holds Cooperations'!$S$8:$S$51,'Volumen Holds Cooperations'!$O$8:$O$51)</f>
        <v>0</v>
      </c>
      <c r="C3353" s="64">
        <f>_xlfn.XLOOKUP(I3353,'Volumen Holds Cooperations'!$S$8:$S$51,'Volumen Holds Cooperations'!$O$8:$O$51)</f>
        <v>0</v>
      </c>
      <c r="D3353" s="64" t="s">
        <v>956</v>
      </c>
      <c r="E3353" s="64">
        <f t="shared" si="68"/>
        <v>0</v>
      </c>
      <c r="F3353" s="159">
        <v>10137</v>
      </c>
      <c r="I3353" s="64" t="s">
        <v>942</v>
      </c>
      <c r="L3353"/>
    </row>
    <row r="3354" spans="1:12">
      <c r="A3354" s="64" t="s">
        <v>1319</v>
      </c>
      <c r="B3354" s="64">
        <f>_xlfn.XLOOKUP(D3354,'Volumen Holds Cooperations'!$S$8:$S$51,'Volumen Holds Cooperations'!$O$8:$O$51)</f>
        <v>0</v>
      </c>
      <c r="C3354" s="64">
        <f>_xlfn.XLOOKUP(I3354,'Volumen Holds Cooperations'!$S$8:$S$51,'Volumen Holds Cooperations'!$O$8:$O$51)</f>
        <v>0</v>
      </c>
      <c r="D3354" s="64" t="s">
        <v>957</v>
      </c>
      <c r="E3354" s="64">
        <f t="shared" si="68"/>
        <v>0</v>
      </c>
      <c r="F3354" s="159">
        <v>10137</v>
      </c>
      <c r="I3354" s="64" t="s">
        <v>942</v>
      </c>
      <c r="L3354"/>
    </row>
    <row r="3355" spans="1:12">
      <c r="A3355" s="64" t="s">
        <v>1319</v>
      </c>
      <c r="B3355" s="64">
        <f>_xlfn.XLOOKUP(D3355,'Volumen Holds Cooperations'!$S$8:$S$51,'Volumen Holds Cooperations'!$O$8:$O$51)</f>
        <v>0</v>
      </c>
      <c r="C3355" s="64">
        <f>_xlfn.XLOOKUP(I3355,'Volumen Holds Cooperations'!$S$8:$S$51,'Volumen Holds Cooperations'!$O$8:$O$51)</f>
        <v>0</v>
      </c>
      <c r="D3355" s="64" t="s">
        <v>958</v>
      </c>
      <c r="E3355" s="64">
        <f t="shared" si="68"/>
        <v>0</v>
      </c>
      <c r="F3355" s="159">
        <v>10137</v>
      </c>
      <c r="I3355" s="64" t="s">
        <v>942</v>
      </c>
      <c r="L3355"/>
    </row>
    <row r="3356" spans="1:12">
      <c r="A3356" s="64" t="s">
        <v>1319</v>
      </c>
      <c r="B3356" s="64">
        <f>_xlfn.XLOOKUP(D3356,'Volumen Holds Cooperations'!$S$8:$S$51,'Volumen Holds Cooperations'!$O$8:$O$51)</f>
        <v>0</v>
      </c>
      <c r="C3356" s="64">
        <f>_xlfn.XLOOKUP(I3356,'Volumen Holds Cooperations'!$S$8:$S$51,'Volumen Holds Cooperations'!$O$8:$O$51)</f>
        <v>0</v>
      </c>
      <c r="D3356" s="64" t="s">
        <v>959</v>
      </c>
      <c r="E3356" s="64">
        <f t="shared" si="68"/>
        <v>0</v>
      </c>
      <c r="F3356" s="159">
        <v>10137</v>
      </c>
      <c r="I3356" s="64" t="s">
        <v>942</v>
      </c>
      <c r="L3356"/>
    </row>
    <row r="3357" spans="1:12">
      <c r="A3357" s="64" t="s">
        <v>1319</v>
      </c>
      <c r="B3357" s="64">
        <f>_xlfn.XLOOKUP(D3357,'Volumen Holds Cooperations'!$S$8:$S$51,'Volumen Holds Cooperations'!$O$8:$O$51)</f>
        <v>0</v>
      </c>
      <c r="C3357" s="64">
        <f>_xlfn.XLOOKUP(I3357,'Volumen Holds Cooperations'!$S$8:$S$51,'Volumen Holds Cooperations'!$O$8:$O$51)</f>
        <v>0</v>
      </c>
      <c r="D3357" s="64" t="s">
        <v>960</v>
      </c>
      <c r="E3357" s="64">
        <f t="shared" si="68"/>
        <v>0</v>
      </c>
      <c r="F3357" s="159">
        <v>10137</v>
      </c>
      <c r="I3357" s="64" t="s">
        <v>942</v>
      </c>
      <c r="L3357"/>
    </row>
    <row r="3358" spans="1:12">
      <c r="A3358" s="161" t="s">
        <v>1319</v>
      </c>
      <c r="B3358" s="161">
        <f>_xlfn.XLOOKUP(D3358,'Volumen Holds Cooperations'!$S$8:$S$51,'Volumen Holds Cooperations'!$P$8:$P$51)</f>
        <v>0</v>
      </c>
      <c r="C3358" s="161">
        <f>_xlfn.XLOOKUP(I3358,'Volumen Holds Cooperations'!$S$8:$S$51,'Volumen Holds Cooperations'!$P$8:$P$51)</f>
        <v>0</v>
      </c>
      <c r="D3358" s="163" t="s">
        <v>906</v>
      </c>
      <c r="E3358" s="161">
        <f t="shared" si="68"/>
        <v>0</v>
      </c>
      <c r="F3358" s="162">
        <v>10082</v>
      </c>
      <c r="G3358" s="163"/>
      <c r="I3358" s="161" t="s">
        <v>902</v>
      </c>
      <c r="J3358" s="161" t="s">
        <v>1316</v>
      </c>
      <c r="L3358"/>
    </row>
    <row r="3359" spans="1:12">
      <c r="A3359" s="64" t="s">
        <v>1319</v>
      </c>
      <c r="B3359" s="64">
        <f>_xlfn.XLOOKUP(D3359,'Volumen Holds Cooperations'!$S$8:$S$51,'Volumen Holds Cooperations'!$P$8:$P$51)</f>
        <v>0</v>
      </c>
      <c r="C3359" s="64">
        <f>_xlfn.XLOOKUP(I3359,'Volumen Holds Cooperations'!$S$8:$S$51,'Volumen Holds Cooperations'!$P$8:$P$51)</f>
        <v>0</v>
      </c>
      <c r="D3359" s="64" t="s">
        <v>908</v>
      </c>
      <c r="E3359" s="64">
        <f t="shared" si="68"/>
        <v>0</v>
      </c>
      <c r="F3359" s="159">
        <v>10082</v>
      </c>
      <c r="I3359" s="64" t="s">
        <v>902</v>
      </c>
      <c r="L3359"/>
    </row>
    <row r="3360" spans="1:12">
      <c r="A3360" s="64" t="s">
        <v>1319</v>
      </c>
      <c r="B3360" s="64">
        <f>_xlfn.XLOOKUP(D3360,'Volumen Holds Cooperations'!$S$8:$S$51,'Volumen Holds Cooperations'!$P$8:$P$51)</f>
        <v>0</v>
      </c>
      <c r="C3360" s="64">
        <f>_xlfn.XLOOKUP(I3360,'Volumen Holds Cooperations'!$S$8:$S$51,'Volumen Holds Cooperations'!$P$8:$P$51)</f>
        <v>0</v>
      </c>
      <c r="D3360" s="64" t="s">
        <v>910</v>
      </c>
      <c r="E3360" s="64">
        <f t="shared" si="68"/>
        <v>0</v>
      </c>
      <c r="F3360" s="159">
        <v>10082</v>
      </c>
      <c r="I3360" s="64" t="s">
        <v>902</v>
      </c>
      <c r="L3360"/>
    </row>
    <row r="3361" spans="1:12">
      <c r="A3361" s="64" t="s">
        <v>1319</v>
      </c>
      <c r="B3361" s="64">
        <f>_xlfn.XLOOKUP(D3361,'Volumen Holds Cooperations'!$S$8:$S$51,'Volumen Holds Cooperations'!$P$8:$P$51)</f>
        <v>0</v>
      </c>
      <c r="C3361" s="64">
        <f>_xlfn.XLOOKUP(I3361,'Volumen Holds Cooperations'!$S$8:$S$51,'Volumen Holds Cooperations'!$P$8:$P$51)</f>
        <v>0</v>
      </c>
      <c r="D3361" s="64" t="s">
        <v>912</v>
      </c>
      <c r="E3361" s="64">
        <f t="shared" si="68"/>
        <v>0</v>
      </c>
      <c r="F3361" s="159">
        <v>10082</v>
      </c>
      <c r="I3361" s="64" t="s">
        <v>902</v>
      </c>
      <c r="L3361"/>
    </row>
    <row r="3362" spans="1:12">
      <c r="A3362" s="64" t="s">
        <v>1319</v>
      </c>
      <c r="B3362" s="64">
        <f>_xlfn.XLOOKUP(D3362,'Volumen Holds Cooperations'!$S$8:$S$51,'Volumen Holds Cooperations'!$P$8:$P$51)</f>
        <v>0</v>
      </c>
      <c r="C3362" s="64">
        <f>_xlfn.XLOOKUP(I3362,'Volumen Holds Cooperations'!$S$8:$S$51,'Volumen Holds Cooperations'!$P$8:$P$51)</f>
        <v>0</v>
      </c>
      <c r="D3362" s="64" t="s">
        <v>914</v>
      </c>
      <c r="E3362" s="64">
        <f t="shared" si="68"/>
        <v>0</v>
      </c>
      <c r="F3362" s="159">
        <v>10082</v>
      </c>
      <c r="I3362" s="64" t="s">
        <v>902</v>
      </c>
      <c r="L3362"/>
    </row>
    <row r="3363" spans="1:12">
      <c r="A3363" s="64" t="s">
        <v>1319</v>
      </c>
      <c r="B3363" s="64">
        <f>_xlfn.XLOOKUP(D3363,'Volumen Holds Cooperations'!$S$8:$S$51,'Volumen Holds Cooperations'!$P$8:$P$51)</f>
        <v>0</v>
      </c>
      <c r="C3363" s="64">
        <f>_xlfn.XLOOKUP(I3363,'Volumen Holds Cooperations'!$S$8:$S$51,'Volumen Holds Cooperations'!$P$8:$P$51)</f>
        <v>0</v>
      </c>
      <c r="D3363" s="64" t="s">
        <v>916</v>
      </c>
      <c r="E3363" s="64">
        <f t="shared" si="68"/>
        <v>0</v>
      </c>
      <c r="F3363" s="159">
        <v>10082</v>
      </c>
      <c r="I3363" s="64" t="s">
        <v>902</v>
      </c>
      <c r="L3363"/>
    </row>
    <row r="3364" spans="1:12">
      <c r="A3364" s="64" t="s">
        <v>1319</v>
      </c>
      <c r="B3364" s="64">
        <f>_xlfn.XLOOKUP(D3364,'Volumen Holds Cooperations'!$S$8:$S$51,'Volumen Holds Cooperations'!$P$8:$P$51)</f>
        <v>0</v>
      </c>
      <c r="C3364" s="64">
        <f>_xlfn.XLOOKUP(I3364,'Volumen Holds Cooperations'!$S$8:$S$51,'Volumen Holds Cooperations'!$P$8:$P$51)</f>
        <v>0</v>
      </c>
      <c r="D3364" s="64" t="s">
        <v>918</v>
      </c>
      <c r="E3364" s="64">
        <f t="shared" si="68"/>
        <v>0</v>
      </c>
      <c r="F3364" s="159">
        <v>10082</v>
      </c>
      <c r="I3364" s="64" t="s">
        <v>902</v>
      </c>
      <c r="L3364"/>
    </row>
    <row r="3365" spans="1:12">
      <c r="A3365" s="64" t="s">
        <v>1319</v>
      </c>
      <c r="B3365" s="64">
        <f>_xlfn.XLOOKUP(D3365,'Volumen Holds Cooperations'!$S$8:$S$51,'Volumen Holds Cooperations'!$P$8:$P$51)</f>
        <v>0</v>
      </c>
      <c r="C3365" s="64">
        <f>_xlfn.XLOOKUP(I3365,'Volumen Holds Cooperations'!$S$8:$S$51,'Volumen Holds Cooperations'!$P$8:$P$51)</f>
        <v>0</v>
      </c>
      <c r="D3365" s="64" t="s">
        <v>920</v>
      </c>
      <c r="E3365" s="64">
        <f t="shared" si="68"/>
        <v>0</v>
      </c>
      <c r="F3365" s="159">
        <v>10082</v>
      </c>
      <c r="I3365" s="64" t="s">
        <v>902</v>
      </c>
      <c r="L3365"/>
    </row>
    <row r="3366" spans="1:12">
      <c r="A3366" s="64" t="s">
        <v>1319</v>
      </c>
      <c r="B3366" s="64">
        <f>_xlfn.XLOOKUP(D3366,'Volumen Holds Cooperations'!$S$8:$S$51,'Volumen Holds Cooperations'!$P$8:$P$51)</f>
        <v>0</v>
      </c>
      <c r="C3366" s="64">
        <f>_xlfn.XLOOKUP(I3366,'Volumen Holds Cooperations'!$S$8:$S$51,'Volumen Holds Cooperations'!$P$8:$P$51)</f>
        <v>0</v>
      </c>
      <c r="D3366" s="64" t="s">
        <v>922</v>
      </c>
      <c r="E3366" s="64">
        <f t="shared" si="68"/>
        <v>0</v>
      </c>
      <c r="F3366" s="159">
        <v>10082</v>
      </c>
      <c r="I3366" s="64" t="s">
        <v>904</v>
      </c>
      <c r="L3366"/>
    </row>
    <row r="3367" spans="1:12">
      <c r="A3367" s="64" t="s">
        <v>1319</v>
      </c>
      <c r="B3367" s="64">
        <f>_xlfn.XLOOKUP(D3367,'Volumen Holds Cooperations'!$S$8:$S$51,'Volumen Holds Cooperations'!$P$8:$P$51)</f>
        <v>0</v>
      </c>
      <c r="C3367" s="64">
        <f>_xlfn.XLOOKUP(I3367,'Volumen Holds Cooperations'!$S$8:$S$51,'Volumen Holds Cooperations'!$P$8:$P$51)</f>
        <v>0</v>
      </c>
      <c r="D3367" s="64" t="s">
        <v>924</v>
      </c>
      <c r="E3367" s="64">
        <f t="shared" si="68"/>
        <v>0</v>
      </c>
      <c r="F3367" s="159">
        <v>10082</v>
      </c>
      <c r="I3367" s="64" t="s">
        <v>904</v>
      </c>
      <c r="L3367"/>
    </row>
    <row r="3368" spans="1:12">
      <c r="A3368" s="64" t="s">
        <v>1319</v>
      </c>
      <c r="B3368" s="64">
        <f>_xlfn.XLOOKUP(D3368,'Volumen Holds Cooperations'!$S$8:$S$51,'Volumen Holds Cooperations'!$P$8:$P$51)</f>
        <v>0</v>
      </c>
      <c r="C3368" s="64">
        <f>_xlfn.XLOOKUP(I3368,'Volumen Holds Cooperations'!$S$8:$S$51,'Volumen Holds Cooperations'!$P$8:$P$51)</f>
        <v>0</v>
      </c>
      <c r="D3368" s="64" t="s">
        <v>926</v>
      </c>
      <c r="E3368" s="64">
        <f t="shared" si="68"/>
        <v>0</v>
      </c>
      <c r="F3368" s="159">
        <v>10082</v>
      </c>
      <c r="I3368" s="64" t="s">
        <v>904</v>
      </c>
      <c r="L3368"/>
    </row>
    <row r="3369" spans="1:12">
      <c r="A3369" s="64" t="s">
        <v>1319</v>
      </c>
      <c r="B3369" s="64">
        <f>_xlfn.XLOOKUP(D3369,'Volumen Holds Cooperations'!$S$8:$S$51,'Volumen Holds Cooperations'!$P$8:$P$51)</f>
        <v>0</v>
      </c>
      <c r="C3369" s="64">
        <f>_xlfn.XLOOKUP(I3369,'Volumen Holds Cooperations'!$S$8:$S$51,'Volumen Holds Cooperations'!$P$8:$P$51)</f>
        <v>0</v>
      </c>
      <c r="D3369" s="64" t="s">
        <v>928</v>
      </c>
      <c r="E3369" s="64">
        <f t="shared" si="68"/>
        <v>0</v>
      </c>
      <c r="F3369" s="159">
        <v>10082</v>
      </c>
      <c r="I3369" s="64" t="s">
        <v>904</v>
      </c>
      <c r="L3369"/>
    </row>
    <row r="3370" spans="1:12">
      <c r="A3370" s="64" t="s">
        <v>1319</v>
      </c>
      <c r="B3370" s="64">
        <f>_xlfn.XLOOKUP(D3370,'Volumen Holds Cooperations'!$S$8:$S$51,'Volumen Holds Cooperations'!$P$8:$P$51)</f>
        <v>0</v>
      </c>
      <c r="C3370" s="64">
        <f>_xlfn.XLOOKUP(I3370,'Volumen Holds Cooperations'!$S$8:$S$51,'Volumen Holds Cooperations'!$P$8:$P$51)</f>
        <v>0</v>
      </c>
      <c r="D3370" s="64" t="s">
        <v>930</v>
      </c>
      <c r="E3370" s="64">
        <f t="shared" si="68"/>
        <v>0</v>
      </c>
      <c r="F3370" s="159">
        <v>10082</v>
      </c>
      <c r="I3370" s="64" t="s">
        <v>904</v>
      </c>
      <c r="L3370"/>
    </row>
    <row r="3371" spans="1:12">
      <c r="A3371" s="64" t="s">
        <v>1319</v>
      </c>
      <c r="B3371" s="64">
        <f>_xlfn.XLOOKUP(D3371,'Volumen Holds Cooperations'!$S$8:$S$51,'Volumen Holds Cooperations'!$P$8:$P$51)</f>
        <v>0</v>
      </c>
      <c r="C3371" s="64">
        <f>_xlfn.XLOOKUP(I3371,'Volumen Holds Cooperations'!$S$8:$S$51,'Volumen Holds Cooperations'!$P$8:$P$51)</f>
        <v>0</v>
      </c>
      <c r="D3371" s="64" t="s">
        <v>932</v>
      </c>
      <c r="E3371" s="64">
        <f t="shared" si="68"/>
        <v>0</v>
      </c>
      <c r="F3371" s="159">
        <v>10082</v>
      </c>
      <c r="I3371" s="64" t="s">
        <v>904</v>
      </c>
      <c r="L3371"/>
    </row>
    <row r="3372" spans="1:12">
      <c r="A3372" s="64" t="s">
        <v>1319</v>
      </c>
      <c r="B3372" s="64">
        <f>_xlfn.XLOOKUP(D3372,'Volumen Holds Cooperations'!$S$8:$S$51,'Volumen Holds Cooperations'!$P$8:$P$51)</f>
        <v>0</v>
      </c>
      <c r="C3372" s="64">
        <f>_xlfn.XLOOKUP(I3372,'Volumen Holds Cooperations'!$S$8:$S$51,'Volumen Holds Cooperations'!$P$8:$P$51)</f>
        <v>0</v>
      </c>
      <c r="D3372" s="64" t="s">
        <v>934</v>
      </c>
      <c r="E3372" s="64">
        <f t="shared" si="68"/>
        <v>0</v>
      </c>
      <c r="F3372" s="159">
        <v>10082</v>
      </c>
      <c r="I3372" s="64" t="s">
        <v>904</v>
      </c>
      <c r="L3372"/>
    </row>
    <row r="3373" spans="1:12">
      <c r="A3373" s="64" t="s">
        <v>1319</v>
      </c>
      <c r="B3373" s="64">
        <f>_xlfn.XLOOKUP(D3373,'Volumen Holds Cooperations'!$S$8:$S$51,'Volumen Holds Cooperations'!$P$8:$P$51)</f>
        <v>0</v>
      </c>
      <c r="C3373" s="64">
        <f>_xlfn.XLOOKUP(I3373,'Volumen Holds Cooperations'!$S$8:$S$51,'Volumen Holds Cooperations'!$P$8:$P$51)</f>
        <v>0</v>
      </c>
      <c r="D3373" s="64" t="s">
        <v>936</v>
      </c>
      <c r="E3373" s="64">
        <f t="shared" si="68"/>
        <v>0</v>
      </c>
      <c r="F3373" s="159">
        <v>10082</v>
      </c>
      <c r="I3373" s="64" t="s">
        <v>904</v>
      </c>
      <c r="L3373"/>
    </row>
    <row r="3374" spans="1:12">
      <c r="A3374" s="64" t="s">
        <v>1319</v>
      </c>
      <c r="B3374" s="64">
        <f>_xlfn.XLOOKUP(D3374,'Volumen Holds Cooperations'!$S$8:$S$51,'Volumen Holds Cooperations'!$P$8:$P$51)</f>
        <v>0</v>
      </c>
      <c r="C3374" s="64">
        <f>_xlfn.XLOOKUP(I3374,'Volumen Holds Cooperations'!$S$8:$S$51,'Volumen Holds Cooperations'!$P$8:$P$51)</f>
        <v>0</v>
      </c>
      <c r="D3374" s="64" t="s">
        <v>938</v>
      </c>
      <c r="E3374" s="64">
        <f t="shared" si="68"/>
        <v>0</v>
      </c>
      <c r="F3374" s="159">
        <v>10082</v>
      </c>
      <c r="I3374" s="64" t="s">
        <v>904</v>
      </c>
      <c r="L3374"/>
    </row>
    <row r="3375" spans="1:12">
      <c r="A3375" s="64" t="s">
        <v>1319</v>
      </c>
      <c r="B3375" s="64">
        <f>_xlfn.XLOOKUP(D3375,'Volumen Holds Cooperations'!$S$8:$S$51,'Volumen Holds Cooperations'!$P$8:$P$51)</f>
        <v>0</v>
      </c>
      <c r="C3375" s="64">
        <f>_xlfn.XLOOKUP(I3375,'Volumen Holds Cooperations'!$S$8:$S$51,'Volumen Holds Cooperations'!$P$8:$P$51)</f>
        <v>0</v>
      </c>
      <c r="D3375" s="64" t="s">
        <v>940</v>
      </c>
      <c r="E3375" s="64">
        <f t="shared" si="68"/>
        <v>0</v>
      </c>
      <c r="F3375" s="159">
        <v>10082</v>
      </c>
      <c r="I3375" s="64" t="s">
        <v>904</v>
      </c>
      <c r="L3375"/>
    </row>
    <row r="3376" spans="1:12">
      <c r="A3376" s="64" t="s">
        <v>1319</v>
      </c>
      <c r="B3376" s="64">
        <f>_xlfn.XLOOKUP(D3376,'Volumen Holds Cooperations'!$S$8:$S$51,'Volumen Holds Cooperations'!$P$8:$P$51)</f>
        <v>0</v>
      </c>
      <c r="C3376" s="64">
        <f>_xlfn.XLOOKUP(I3376,'Volumen Holds Cooperations'!$S$8:$S$51,'Volumen Holds Cooperations'!$P$8:$P$51)</f>
        <v>0</v>
      </c>
      <c r="D3376" s="64" t="s">
        <v>943</v>
      </c>
      <c r="E3376" s="64">
        <f t="shared" si="68"/>
        <v>0</v>
      </c>
      <c r="F3376" s="159">
        <v>10082</v>
      </c>
      <c r="I3376" s="64" t="s">
        <v>941</v>
      </c>
      <c r="L3376"/>
    </row>
    <row r="3377" spans="1:12">
      <c r="A3377" s="64" t="s">
        <v>1319</v>
      </c>
      <c r="B3377" s="64">
        <f>_xlfn.XLOOKUP(D3377,'Volumen Holds Cooperations'!$S$8:$S$51,'Volumen Holds Cooperations'!$P$8:$P$51)</f>
        <v>0</v>
      </c>
      <c r="C3377" s="64">
        <f>_xlfn.XLOOKUP(I3377,'Volumen Holds Cooperations'!$S$8:$S$51,'Volumen Holds Cooperations'!$P$8:$P$51)</f>
        <v>0</v>
      </c>
      <c r="D3377" s="64" t="s">
        <v>944</v>
      </c>
      <c r="E3377" s="64">
        <f t="shared" si="68"/>
        <v>0</v>
      </c>
      <c r="F3377" s="159">
        <v>10082</v>
      </c>
      <c r="I3377" s="64" t="s">
        <v>941</v>
      </c>
      <c r="L3377"/>
    </row>
    <row r="3378" spans="1:12">
      <c r="A3378" s="64" t="s">
        <v>1319</v>
      </c>
      <c r="B3378" s="64">
        <f>_xlfn.XLOOKUP(D3378,'Volumen Holds Cooperations'!$S$8:$S$51,'Volumen Holds Cooperations'!$P$8:$P$51)</f>
        <v>0</v>
      </c>
      <c r="C3378" s="64">
        <f>_xlfn.XLOOKUP(I3378,'Volumen Holds Cooperations'!$S$8:$S$51,'Volumen Holds Cooperations'!$P$8:$P$51)</f>
        <v>0</v>
      </c>
      <c r="D3378" s="64" t="s">
        <v>945</v>
      </c>
      <c r="E3378" s="64">
        <f t="shared" si="68"/>
        <v>0</v>
      </c>
      <c r="F3378" s="159">
        <v>10082</v>
      </c>
      <c r="I3378" s="64" t="s">
        <v>941</v>
      </c>
      <c r="L3378"/>
    </row>
    <row r="3379" spans="1:12">
      <c r="A3379" s="64" t="s">
        <v>1319</v>
      </c>
      <c r="B3379" s="64">
        <f>_xlfn.XLOOKUP(D3379,'Volumen Holds Cooperations'!$S$8:$S$51,'Volumen Holds Cooperations'!$P$8:$P$51)</f>
        <v>0</v>
      </c>
      <c r="C3379" s="64">
        <f>_xlfn.XLOOKUP(I3379,'Volumen Holds Cooperations'!$S$8:$S$51,'Volumen Holds Cooperations'!$P$8:$P$51)</f>
        <v>0</v>
      </c>
      <c r="D3379" s="64" t="s">
        <v>946</v>
      </c>
      <c r="E3379" s="64">
        <f t="shared" si="68"/>
        <v>0</v>
      </c>
      <c r="F3379" s="159">
        <v>10082</v>
      </c>
      <c r="I3379" s="64" t="s">
        <v>941</v>
      </c>
      <c r="L3379"/>
    </row>
    <row r="3380" spans="1:12">
      <c r="A3380" s="64" t="s">
        <v>1319</v>
      </c>
      <c r="B3380" s="64">
        <f>_xlfn.XLOOKUP(D3380,'Volumen Holds Cooperations'!$S$8:$S$51,'Volumen Holds Cooperations'!$P$8:$P$51)</f>
        <v>0</v>
      </c>
      <c r="C3380" s="64">
        <f>_xlfn.XLOOKUP(I3380,'Volumen Holds Cooperations'!$S$8:$S$51,'Volumen Holds Cooperations'!$P$8:$P$51)</f>
        <v>0</v>
      </c>
      <c r="D3380" s="64" t="s">
        <v>947</v>
      </c>
      <c r="E3380" s="64">
        <f t="shared" si="68"/>
        <v>0</v>
      </c>
      <c r="F3380" s="159">
        <v>10082</v>
      </c>
      <c r="I3380" s="64" t="s">
        <v>941</v>
      </c>
      <c r="L3380"/>
    </row>
    <row r="3381" spans="1:12">
      <c r="A3381" s="64" t="s">
        <v>1319</v>
      </c>
      <c r="B3381" s="64">
        <f>_xlfn.XLOOKUP(D3381,'Volumen Holds Cooperations'!$S$8:$S$51,'Volumen Holds Cooperations'!$P$8:$P$51)</f>
        <v>0</v>
      </c>
      <c r="C3381" s="64">
        <f>_xlfn.XLOOKUP(I3381,'Volumen Holds Cooperations'!$S$8:$S$51,'Volumen Holds Cooperations'!$P$8:$P$51)</f>
        <v>0</v>
      </c>
      <c r="D3381" s="64" t="s">
        <v>948</v>
      </c>
      <c r="E3381" s="64">
        <f t="shared" si="68"/>
        <v>0</v>
      </c>
      <c r="F3381" s="159">
        <v>10082</v>
      </c>
      <c r="I3381" s="64" t="s">
        <v>941</v>
      </c>
      <c r="L3381"/>
    </row>
    <row r="3382" spans="1:12">
      <c r="A3382" s="64" t="s">
        <v>1319</v>
      </c>
      <c r="B3382" s="64">
        <f>_xlfn.XLOOKUP(D3382,'Volumen Holds Cooperations'!$S$8:$S$51,'Volumen Holds Cooperations'!$P$8:$P$51)</f>
        <v>0</v>
      </c>
      <c r="C3382" s="64">
        <f>_xlfn.XLOOKUP(I3382,'Volumen Holds Cooperations'!$S$8:$S$51,'Volumen Holds Cooperations'!$P$8:$P$51)</f>
        <v>0</v>
      </c>
      <c r="D3382" s="64" t="s">
        <v>949</v>
      </c>
      <c r="E3382" s="64">
        <f t="shared" si="68"/>
        <v>0</v>
      </c>
      <c r="F3382" s="159">
        <v>10082</v>
      </c>
      <c r="I3382" s="64" t="s">
        <v>941</v>
      </c>
      <c r="L3382"/>
    </row>
    <row r="3383" spans="1:12">
      <c r="A3383" s="64" t="s">
        <v>1319</v>
      </c>
      <c r="B3383" s="64">
        <f>_xlfn.XLOOKUP(D3383,'Volumen Holds Cooperations'!$S$8:$S$51,'Volumen Holds Cooperations'!$P$8:$P$51)</f>
        <v>0</v>
      </c>
      <c r="C3383" s="64">
        <f>_xlfn.XLOOKUP(I3383,'Volumen Holds Cooperations'!$S$8:$S$51,'Volumen Holds Cooperations'!$P$8:$P$51)</f>
        <v>0</v>
      </c>
      <c r="D3383" s="64" t="s">
        <v>950</v>
      </c>
      <c r="E3383" s="64">
        <f t="shared" si="68"/>
        <v>0</v>
      </c>
      <c r="F3383" s="159">
        <v>10082</v>
      </c>
      <c r="I3383" s="64" t="s">
        <v>941</v>
      </c>
      <c r="L3383"/>
    </row>
    <row r="3384" spans="1:12">
      <c r="A3384" s="64" t="s">
        <v>1319</v>
      </c>
      <c r="B3384" s="64">
        <f>_xlfn.XLOOKUP(D3384,'Volumen Holds Cooperations'!$S$8:$S$51,'Volumen Holds Cooperations'!$P$8:$P$51)</f>
        <v>0</v>
      </c>
      <c r="C3384" s="64">
        <f>_xlfn.XLOOKUP(I3384,'Volumen Holds Cooperations'!$S$8:$S$51,'Volumen Holds Cooperations'!$P$8:$P$51)</f>
        <v>0</v>
      </c>
      <c r="D3384" s="64" t="s">
        <v>951</v>
      </c>
      <c r="E3384" s="64">
        <f t="shared" si="68"/>
        <v>0</v>
      </c>
      <c r="F3384" s="159">
        <v>10082</v>
      </c>
      <c r="I3384" s="164" t="s">
        <v>942</v>
      </c>
      <c r="L3384"/>
    </row>
    <row r="3385" spans="1:12">
      <c r="A3385" s="64" t="s">
        <v>1319</v>
      </c>
      <c r="B3385" s="64">
        <f>_xlfn.XLOOKUP(D3385,'Volumen Holds Cooperations'!$S$8:$S$51,'Volumen Holds Cooperations'!$P$8:$P$51)</f>
        <v>0</v>
      </c>
      <c r="C3385" s="64">
        <f>_xlfn.XLOOKUP(I3385,'Volumen Holds Cooperations'!$S$8:$S$51,'Volumen Holds Cooperations'!$P$8:$P$51)</f>
        <v>0</v>
      </c>
      <c r="D3385" s="64" t="s">
        <v>952</v>
      </c>
      <c r="E3385" s="64">
        <f t="shared" si="68"/>
        <v>0</v>
      </c>
      <c r="F3385" s="159">
        <v>10082</v>
      </c>
      <c r="I3385" s="64" t="s">
        <v>942</v>
      </c>
      <c r="L3385"/>
    </row>
    <row r="3386" spans="1:12">
      <c r="A3386" s="64" t="s">
        <v>1319</v>
      </c>
      <c r="B3386" s="64">
        <f>_xlfn.XLOOKUP(D3386,'Volumen Holds Cooperations'!$S$8:$S$51,'Volumen Holds Cooperations'!$P$8:$P$51)</f>
        <v>0</v>
      </c>
      <c r="C3386" s="64">
        <f>_xlfn.XLOOKUP(I3386,'Volumen Holds Cooperations'!$S$8:$S$51,'Volumen Holds Cooperations'!$P$8:$P$51)</f>
        <v>0</v>
      </c>
      <c r="D3386" s="64" t="s">
        <v>953</v>
      </c>
      <c r="E3386" s="64">
        <f t="shared" si="68"/>
        <v>0</v>
      </c>
      <c r="F3386" s="159">
        <v>10082</v>
      </c>
      <c r="I3386" s="64" t="s">
        <v>942</v>
      </c>
      <c r="L3386"/>
    </row>
    <row r="3387" spans="1:12">
      <c r="A3387" s="64" t="s">
        <v>1319</v>
      </c>
      <c r="B3387" s="64">
        <f>_xlfn.XLOOKUP(D3387,'Volumen Holds Cooperations'!$S$8:$S$51,'Volumen Holds Cooperations'!$P$8:$P$51)</f>
        <v>0</v>
      </c>
      <c r="C3387" s="64">
        <f>_xlfn.XLOOKUP(I3387,'Volumen Holds Cooperations'!$S$8:$S$51,'Volumen Holds Cooperations'!$P$8:$P$51)</f>
        <v>0</v>
      </c>
      <c r="D3387" s="64" t="s">
        <v>954</v>
      </c>
      <c r="E3387" s="64">
        <f t="shared" si="68"/>
        <v>0</v>
      </c>
      <c r="F3387" s="159">
        <v>10082</v>
      </c>
      <c r="I3387" s="64" t="s">
        <v>942</v>
      </c>
      <c r="L3387"/>
    </row>
    <row r="3388" spans="1:12">
      <c r="A3388" s="64" t="s">
        <v>1319</v>
      </c>
      <c r="B3388" s="64">
        <f>_xlfn.XLOOKUP(D3388,'Volumen Holds Cooperations'!$S$8:$S$51,'Volumen Holds Cooperations'!$P$8:$P$51)</f>
        <v>0</v>
      </c>
      <c r="C3388" s="64">
        <f>_xlfn.XLOOKUP(I3388,'Volumen Holds Cooperations'!$S$8:$S$51,'Volumen Holds Cooperations'!$P$8:$P$51)</f>
        <v>0</v>
      </c>
      <c r="D3388" s="64" t="s">
        <v>955</v>
      </c>
      <c r="E3388" s="64">
        <f t="shared" si="68"/>
        <v>0</v>
      </c>
      <c r="F3388" s="159">
        <v>10082</v>
      </c>
      <c r="I3388" s="64" t="s">
        <v>942</v>
      </c>
      <c r="L3388"/>
    </row>
    <row r="3389" spans="1:12">
      <c r="A3389" s="64" t="s">
        <v>1319</v>
      </c>
      <c r="B3389" s="64">
        <f>_xlfn.XLOOKUP(D3389,'Volumen Holds Cooperations'!$S$8:$S$51,'Volumen Holds Cooperations'!$P$8:$P$51)</f>
        <v>0</v>
      </c>
      <c r="C3389" s="64">
        <f>_xlfn.XLOOKUP(I3389,'Volumen Holds Cooperations'!$S$8:$S$51,'Volumen Holds Cooperations'!$P$8:$P$51)</f>
        <v>0</v>
      </c>
      <c r="D3389" s="64" t="s">
        <v>956</v>
      </c>
      <c r="E3389" s="64">
        <f t="shared" si="68"/>
        <v>0</v>
      </c>
      <c r="F3389" s="159">
        <v>10082</v>
      </c>
      <c r="I3389" s="64" t="s">
        <v>942</v>
      </c>
      <c r="L3389"/>
    </row>
    <row r="3390" spans="1:12">
      <c r="A3390" s="64" t="s">
        <v>1319</v>
      </c>
      <c r="B3390" s="64">
        <f>_xlfn.XLOOKUP(D3390,'Volumen Holds Cooperations'!$S$8:$S$51,'Volumen Holds Cooperations'!$P$8:$P$51)</f>
        <v>0</v>
      </c>
      <c r="C3390" s="64">
        <f>_xlfn.XLOOKUP(I3390,'Volumen Holds Cooperations'!$S$8:$S$51,'Volumen Holds Cooperations'!$P$8:$P$51)</f>
        <v>0</v>
      </c>
      <c r="D3390" s="64" t="s">
        <v>957</v>
      </c>
      <c r="E3390" s="64">
        <f t="shared" si="68"/>
        <v>0</v>
      </c>
      <c r="F3390" s="159">
        <v>10082</v>
      </c>
      <c r="I3390" s="64" t="s">
        <v>942</v>
      </c>
      <c r="L3390"/>
    </row>
    <row r="3391" spans="1:12">
      <c r="A3391" s="64" t="s">
        <v>1319</v>
      </c>
      <c r="B3391" s="64">
        <f>_xlfn.XLOOKUP(D3391,'Volumen Holds Cooperations'!$S$8:$S$51,'Volumen Holds Cooperations'!$P$8:$P$51)</f>
        <v>0</v>
      </c>
      <c r="C3391" s="64">
        <f>_xlfn.XLOOKUP(I3391,'Volumen Holds Cooperations'!$S$8:$S$51,'Volumen Holds Cooperations'!$P$8:$P$51)</f>
        <v>0</v>
      </c>
      <c r="D3391" s="64" t="s">
        <v>958</v>
      </c>
      <c r="E3391" s="64">
        <f t="shared" si="68"/>
        <v>0</v>
      </c>
      <c r="F3391" s="159">
        <v>10082</v>
      </c>
      <c r="I3391" s="64" t="s">
        <v>942</v>
      </c>
      <c r="L3391"/>
    </row>
    <row r="3392" spans="1:12">
      <c r="A3392" s="64" t="s">
        <v>1319</v>
      </c>
      <c r="B3392" s="64">
        <f>_xlfn.XLOOKUP(D3392,'Volumen Holds Cooperations'!$S$8:$S$51,'Volumen Holds Cooperations'!$P$8:$P$51)</f>
        <v>0</v>
      </c>
      <c r="C3392" s="64">
        <f>_xlfn.XLOOKUP(I3392,'Volumen Holds Cooperations'!$S$8:$S$51,'Volumen Holds Cooperations'!$P$8:$P$51)</f>
        <v>0</v>
      </c>
      <c r="D3392" s="64" t="s">
        <v>959</v>
      </c>
      <c r="E3392" s="64">
        <f t="shared" si="68"/>
        <v>0</v>
      </c>
      <c r="F3392" s="159">
        <v>10082</v>
      </c>
      <c r="I3392" s="64" t="s">
        <v>942</v>
      </c>
      <c r="L3392"/>
    </row>
    <row r="3393" spans="1:12">
      <c r="A3393" s="64" t="s">
        <v>1319</v>
      </c>
      <c r="B3393" s="64">
        <f>_xlfn.XLOOKUP(D3393,'Volumen Holds Cooperations'!$S$8:$S$51,'Volumen Holds Cooperations'!$P$8:$P$51)</f>
        <v>0</v>
      </c>
      <c r="C3393" s="64">
        <f>_xlfn.XLOOKUP(I3393,'Volumen Holds Cooperations'!$S$8:$S$51,'Volumen Holds Cooperations'!$P$8:$P$51)</f>
        <v>0</v>
      </c>
      <c r="D3393" s="64" t="s">
        <v>960</v>
      </c>
      <c r="E3393" s="64">
        <f t="shared" si="68"/>
        <v>0</v>
      </c>
      <c r="F3393" s="159">
        <v>10082</v>
      </c>
      <c r="I3393" s="64" t="s">
        <v>942</v>
      </c>
      <c r="L3393"/>
    </row>
    <row r="3394" spans="1:12">
      <c r="A3394" s="161" t="s">
        <v>1320</v>
      </c>
      <c r="B3394" s="161">
        <f>_xlfn.XLOOKUP(D3394,Macros!$T$8:$T$104,Macros!$E$8:$E$104)</f>
        <v>0</v>
      </c>
      <c r="C3394" s="161">
        <f>_xlfn.XLOOKUP(I3394,Macros!$T$8:$T$104,Macros!$E$8:$E$104)</f>
        <v>0</v>
      </c>
      <c r="D3394" s="161" t="s">
        <v>982</v>
      </c>
      <c r="E3394" s="161">
        <f t="shared" ref="E3394:E3456" si="69">SUM(B3394:C3394)</f>
        <v>0</v>
      </c>
      <c r="F3394" s="162">
        <v>10084</v>
      </c>
      <c r="G3394" s="163">
        <f t="shared" ref="G3394:G3457" si="70">IF(C3394&gt;0,10*C3394/E3394,0)</f>
        <v>0</v>
      </c>
      <c r="I3394" s="161" t="s">
        <v>974</v>
      </c>
      <c r="J3394" s="161" t="s">
        <v>1316</v>
      </c>
      <c r="L3394"/>
    </row>
    <row r="3395" spans="1:12">
      <c r="A3395" s="64" t="s">
        <v>1320</v>
      </c>
      <c r="B3395" s="64">
        <f>_xlfn.XLOOKUP(D3395,Macros!$T$8:$T$104,Macros!$E$8:$E$104)</f>
        <v>0</v>
      </c>
      <c r="C3395" s="64">
        <f>_xlfn.XLOOKUP(I3395,Macros!$T$8:$T$104,Macros!$E$8:$E$104)</f>
        <v>0</v>
      </c>
      <c r="D3395" s="64" t="s">
        <v>984</v>
      </c>
      <c r="E3395" s="64">
        <f t="shared" si="69"/>
        <v>0</v>
      </c>
      <c r="F3395" s="159">
        <v>10084</v>
      </c>
      <c r="G3395" s="160">
        <f t="shared" si="70"/>
        <v>0</v>
      </c>
      <c r="I3395" s="64" t="s">
        <v>974</v>
      </c>
      <c r="L3395"/>
    </row>
    <row r="3396" spans="1:12">
      <c r="A3396" s="64" t="s">
        <v>1320</v>
      </c>
      <c r="B3396" s="64">
        <f>_xlfn.XLOOKUP(D3396,Macros!$T$8:$T$104,Macros!$E$8:$E$104)</f>
        <v>0</v>
      </c>
      <c r="C3396" s="64">
        <f>_xlfn.XLOOKUP(I3396,Macros!$T$8:$T$104,Macros!$E$8:$E$104)</f>
        <v>0</v>
      </c>
      <c r="D3396" s="64" t="s">
        <v>986</v>
      </c>
      <c r="E3396" s="64">
        <f t="shared" si="69"/>
        <v>0</v>
      </c>
      <c r="F3396" s="159">
        <v>10084</v>
      </c>
      <c r="G3396" s="160">
        <f t="shared" si="70"/>
        <v>0</v>
      </c>
      <c r="I3396" s="64" t="s">
        <v>974</v>
      </c>
      <c r="L3396"/>
    </row>
    <row r="3397" spans="1:12">
      <c r="A3397" s="64" t="s">
        <v>1320</v>
      </c>
      <c r="B3397" s="64">
        <f>_xlfn.XLOOKUP(D3397,Macros!$T$8:$T$104,Macros!$E$8:$E$104)</f>
        <v>0</v>
      </c>
      <c r="C3397" s="64">
        <f>_xlfn.XLOOKUP(I3397,Macros!$T$8:$T$104,Macros!$E$8:$E$104)</f>
        <v>0</v>
      </c>
      <c r="D3397" s="64" t="s">
        <v>988</v>
      </c>
      <c r="E3397" s="64">
        <f t="shared" si="69"/>
        <v>0</v>
      </c>
      <c r="F3397" s="159">
        <v>10084</v>
      </c>
      <c r="G3397" s="160">
        <f t="shared" si="70"/>
        <v>0</v>
      </c>
      <c r="I3397" s="64" t="s">
        <v>974</v>
      </c>
      <c r="L3397"/>
    </row>
    <row r="3398" spans="1:12">
      <c r="A3398" s="64" t="s">
        <v>1320</v>
      </c>
      <c r="B3398" s="64">
        <f>_xlfn.XLOOKUP(D3398,Macros!$T$8:$T$104,Macros!$E$8:$E$104)</f>
        <v>0</v>
      </c>
      <c r="C3398" s="64">
        <f>_xlfn.XLOOKUP(I3398,Macros!$T$8:$T$104,Macros!$E$8:$E$104)</f>
        <v>0</v>
      </c>
      <c r="D3398" s="64" t="s">
        <v>990</v>
      </c>
      <c r="E3398" s="64">
        <f t="shared" si="69"/>
        <v>0</v>
      </c>
      <c r="F3398" s="159">
        <v>10084</v>
      </c>
      <c r="G3398" s="160">
        <f t="shared" si="70"/>
        <v>0</v>
      </c>
      <c r="I3398" s="64" t="s">
        <v>974</v>
      </c>
      <c r="L3398"/>
    </row>
    <row r="3399" spans="1:12">
      <c r="A3399" s="64" t="s">
        <v>1320</v>
      </c>
      <c r="B3399" s="64">
        <f>_xlfn.XLOOKUP(D3399,Macros!$T$8:$T$104,Macros!$E$8:$E$104)</f>
        <v>0</v>
      </c>
      <c r="C3399" s="64">
        <f>_xlfn.XLOOKUP(I3399,Macros!$T$8:$T$104,Macros!$E$8:$E$104)</f>
        <v>0</v>
      </c>
      <c r="D3399" s="64" t="s">
        <v>992</v>
      </c>
      <c r="E3399" s="64">
        <f t="shared" si="69"/>
        <v>0</v>
      </c>
      <c r="F3399" s="159">
        <v>10084</v>
      </c>
      <c r="G3399" s="160">
        <f t="shared" si="70"/>
        <v>0</v>
      </c>
      <c r="I3399" s="64" t="s">
        <v>974</v>
      </c>
      <c r="L3399"/>
    </row>
    <row r="3400" spans="1:12">
      <c r="A3400" s="64" t="s">
        <v>1320</v>
      </c>
      <c r="B3400" s="64">
        <f>_xlfn.XLOOKUP(D3400,Macros!$T$8:$T$104,Macros!$E$8:$E$104)</f>
        <v>0</v>
      </c>
      <c r="C3400" s="64">
        <f>_xlfn.XLOOKUP(I3400,Macros!$T$8:$T$104,Macros!$E$8:$E$104)</f>
        <v>0</v>
      </c>
      <c r="D3400" s="64" t="s">
        <v>994</v>
      </c>
      <c r="E3400" s="64">
        <f t="shared" si="69"/>
        <v>0</v>
      </c>
      <c r="F3400" s="159">
        <v>10084</v>
      </c>
      <c r="G3400" s="160">
        <f t="shared" si="70"/>
        <v>0</v>
      </c>
      <c r="I3400" s="64" t="s">
        <v>974</v>
      </c>
      <c r="L3400"/>
    </row>
    <row r="3401" spans="1:12">
      <c r="A3401" s="64" t="s">
        <v>1320</v>
      </c>
      <c r="B3401" s="64">
        <f>_xlfn.XLOOKUP(D3401,Macros!$T$8:$T$104,Macros!$E$8:$E$104)</f>
        <v>0</v>
      </c>
      <c r="C3401" s="64">
        <f>_xlfn.XLOOKUP(I3401,Macros!$T$8:$T$104,Macros!$E$8:$E$104)</f>
        <v>0</v>
      </c>
      <c r="D3401" s="64" t="s">
        <v>996</v>
      </c>
      <c r="E3401" s="64">
        <f t="shared" si="69"/>
        <v>0</v>
      </c>
      <c r="F3401" s="159">
        <v>10084</v>
      </c>
      <c r="G3401" s="160">
        <f t="shared" si="70"/>
        <v>0</v>
      </c>
      <c r="I3401" s="64" t="s">
        <v>974</v>
      </c>
      <c r="L3401"/>
    </row>
    <row r="3402" spans="1:12">
      <c r="A3402" s="64" t="s">
        <v>1320</v>
      </c>
      <c r="B3402" s="64">
        <f>_xlfn.XLOOKUP(D3402,Macros!$T$8:$T$104,Macros!$E$8:$E$104)</f>
        <v>0</v>
      </c>
      <c r="C3402" s="64">
        <f>_xlfn.XLOOKUP(I3402,Macros!$T$8:$T$104,Macros!$E$8:$E$104)</f>
        <v>0</v>
      </c>
      <c r="D3402" s="64" t="s">
        <v>998</v>
      </c>
      <c r="E3402" s="64">
        <f t="shared" si="69"/>
        <v>0</v>
      </c>
      <c r="F3402" s="159">
        <v>10084</v>
      </c>
      <c r="G3402" s="160">
        <f t="shared" si="70"/>
        <v>0</v>
      </c>
      <c r="I3402" s="64" t="s">
        <v>974</v>
      </c>
      <c r="L3402"/>
    </row>
    <row r="3403" spans="1:12">
      <c r="A3403" s="64" t="s">
        <v>1320</v>
      </c>
      <c r="B3403" s="64">
        <f>_xlfn.XLOOKUP(D3403,Macros!$T$8:$T$104,Macros!$E$8:$E$104)</f>
        <v>0</v>
      </c>
      <c r="C3403" s="64">
        <f>_xlfn.XLOOKUP(I3403,Macros!$T$8:$T$104,Macros!$E$8:$E$104)</f>
        <v>0</v>
      </c>
      <c r="D3403" s="64" t="s">
        <v>1000</v>
      </c>
      <c r="E3403" s="64">
        <f t="shared" si="69"/>
        <v>0</v>
      </c>
      <c r="F3403" s="159">
        <v>10084</v>
      </c>
      <c r="G3403" s="160">
        <f t="shared" si="70"/>
        <v>0</v>
      </c>
      <c r="I3403" s="64" t="s">
        <v>974</v>
      </c>
      <c r="L3403"/>
    </row>
    <row r="3404" spans="1:12">
      <c r="A3404" s="64" t="s">
        <v>1320</v>
      </c>
      <c r="B3404" s="64">
        <f>_xlfn.XLOOKUP(D3404,Macros!$T$8:$T$104,Macros!$E$8:$E$104)</f>
        <v>0</v>
      </c>
      <c r="C3404" s="64">
        <f>_xlfn.XLOOKUP(I3404,Macros!$T$8:$T$104,Macros!$E$8:$E$104)</f>
        <v>0</v>
      </c>
      <c r="D3404" s="64" t="s">
        <v>1002</v>
      </c>
      <c r="E3404" s="64">
        <f t="shared" si="69"/>
        <v>0</v>
      </c>
      <c r="F3404" s="159">
        <v>10084</v>
      </c>
      <c r="G3404" s="160">
        <f t="shared" si="70"/>
        <v>0</v>
      </c>
      <c r="I3404" s="64" t="s">
        <v>976</v>
      </c>
      <c r="L3404"/>
    </row>
    <row r="3405" spans="1:12">
      <c r="A3405" s="64" t="s">
        <v>1320</v>
      </c>
      <c r="B3405" s="64">
        <f>_xlfn.XLOOKUP(D3405,Macros!$T$8:$T$104,Macros!$E$8:$E$104)</f>
        <v>0</v>
      </c>
      <c r="C3405" s="64">
        <f>_xlfn.XLOOKUP(I3405,Macros!$T$8:$T$104,Macros!$E$8:$E$104)</f>
        <v>0</v>
      </c>
      <c r="D3405" s="64" t="s">
        <v>1004</v>
      </c>
      <c r="E3405" s="64">
        <f t="shared" si="69"/>
        <v>0</v>
      </c>
      <c r="F3405" s="159">
        <v>10084</v>
      </c>
      <c r="G3405" s="160">
        <f t="shared" si="70"/>
        <v>0</v>
      </c>
      <c r="I3405" s="64" t="s">
        <v>976</v>
      </c>
      <c r="L3405"/>
    </row>
    <row r="3406" spans="1:12">
      <c r="A3406" s="64" t="s">
        <v>1320</v>
      </c>
      <c r="B3406" s="64">
        <f>_xlfn.XLOOKUP(D3406,Macros!$T$8:$T$104,Macros!$E$8:$E$104)</f>
        <v>0</v>
      </c>
      <c r="C3406" s="64">
        <f>_xlfn.XLOOKUP(I3406,Macros!$T$8:$T$104,Macros!$E$8:$E$104)</f>
        <v>0</v>
      </c>
      <c r="D3406" s="64" t="s">
        <v>1006</v>
      </c>
      <c r="E3406" s="64">
        <f t="shared" si="69"/>
        <v>0</v>
      </c>
      <c r="F3406" s="159">
        <v>10084</v>
      </c>
      <c r="G3406" s="160">
        <f t="shared" si="70"/>
        <v>0</v>
      </c>
      <c r="I3406" s="64" t="s">
        <v>976</v>
      </c>
      <c r="L3406"/>
    </row>
    <row r="3407" spans="1:12">
      <c r="A3407" s="64" t="s">
        <v>1320</v>
      </c>
      <c r="B3407" s="64">
        <f>_xlfn.XLOOKUP(D3407,Macros!$T$8:$T$104,Macros!$E$8:$E$104)</f>
        <v>0</v>
      </c>
      <c r="C3407" s="64">
        <f>_xlfn.XLOOKUP(I3407,Macros!$T$8:$T$104,Macros!$E$8:$E$104)</f>
        <v>0</v>
      </c>
      <c r="D3407" s="64" t="s">
        <v>1008</v>
      </c>
      <c r="E3407" s="64">
        <f t="shared" si="69"/>
        <v>0</v>
      </c>
      <c r="F3407" s="159">
        <v>10084</v>
      </c>
      <c r="G3407" s="160">
        <f t="shared" si="70"/>
        <v>0</v>
      </c>
      <c r="I3407" s="64" t="s">
        <v>976</v>
      </c>
      <c r="L3407"/>
    </row>
    <row r="3408" spans="1:12">
      <c r="A3408" s="64" t="s">
        <v>1320</v>
      </c>
      <c r="B3408" s="64">
        <f>_xlfn.XLOOKUP(D3408,Macros!$T$8:$T$104,Macros!$E$8:$E$104)</f>
        <v>0</v>
      </c>
      <c r="C3408" s="64">
        <f>_xlfn.XLOOKUP(I3408,Macros!$T$8:$T$104,Macros!$E$8:$E$104)</f>
        <v>0</v>
      </c>
      <c r="D3408" s="64" t="s">
        <v>1010</v>
      </c>
      <c r="E3408" s="64">
        <f t="shared" si="69"/>
        <v>0</v>
      </c>
      <c r="F3408" s="159">
        <v>10084</v>
      </c>
      <c r="G3408" s="160">
        <f t="shared" si="70"/>
        <v>0</v>
      </c>
      <c r="I3408" s="64" t="s">
        <v>976</v>
      </c>
      <c r="L3408"/>
    </row>
    <row r="3409" spans="1:12">
      <c r="A3409" s="64" t="s">
        <v>1320</v>
      </c>
      <c r="B3409" s="64">
        <f>_xlfn.XLOOKUP(D3409,Macros!$T$8:$T$104,Macros!$E$8:$E$104)</f>
        <v>0</v>
      </c>
      <c r="C3409" s="64">
        <f>_xlfn.XLOOKUP(I3409,Macros!$T$8:$T$104,Macros!$E$8:$E$104)</f>
        <v>0</v>
      </c>
      <c r="D3409" s="64" t="s">
        <v>1012</v>
      </c>
      <c r="E3409" s="64">
        <f t="shared" si="69"/>
        <v>0</v>
      </c>
      <c r="F3409" s="159">
        <v>10084</v>
      </c>
      <c r="G3409" s="160">
        <f t="shared" si="70"/>
        <v>0</v>
      </c>
      <c r="I3409" s="64" t="s">
        <v>976</v>
      </c>
      <c r="L3409"/>
    </row>
    <row r="3410" spans="1:12">
      <c r="A3410" s="64" t="s">
        <v>1320</v>
      </c>
      <c r="B3410" s="64">
        <f>_xlfn.XLOOKUP(D3410,Macros!$T$8:$T$104,Macros!$E$8:$E$104)</f>
        <v>0</v>
      </c>
      <c r="C3410" s="64">
        <f>_xlfn.XLOOKUP(I3410,Macros!$T$8:$T$104,Macros!$E$8:$E$104)</f>
        <v>0</v>
      </c>
      <c r="D3410" s="64" t="s">
        <v>1014</v>
      </c>
      <c r="E3410" s="64">
        <f t="shared" si="69"/>
        <v>0</v>
      </c>
      <c r="F3410" s="159">
        <v>10084</v>
      </c>
      <c r="G3410" s="160">
        <f t="shared" si="70"/>
        <v>0</v>
      </c>
      <c r="I3410" s="64" t="s">
        <v>976</v>
      </c>
      <c r="L3410"/>
    </row>
    <row r="3411" spans="1:12">
      <c r="A3411" s="64" t="s">
        <v>1320</v>
      </c>
      <c r="B3411" s="64">
        <f>_xlfn.XLOOKUP(D3411,Macros!$T$8:$T$104,Macros!$E$8:$E$104)</f>
        <v>0</v>
      </c>
      <c r="C3411" s="64">
        <f>_xlfn.XLOOKUP(I3411,Macros!$T$8:$T$104,Macros!$E$8:$E$104)</f>
        <v>0</v>
      </c>
      <c r="D3411" s="64" t="s">
        <v>1016</v>
      </c>
      <c r="E3411" s="64">
        <f t="shared" si="69"/>
        <v>0</v>
      </c>
      <c r="F3411" s="159">
        <v>10084</v>
      </c>
      <c r="G3411" s="160">
        <f t="shared" si="70"/>
        <v>0</v>
      </c>
      <c r="I3411" s="64" t="s">
        <v>976</v>
      </c>
      <c r="L3411"/>
    </row>
    <row r="3412" spans="1:12">
      <c r="A3412" s="64" t="s">
        <v>1320</v>
      </c>
      <c r="B3412" s="64">
        <f>_xlfn.XLOOKUP(D3412,Macros!$T$8:$T$104,Macros!$E$8:$E$104)</f>
        <v>0</v>
      </c>
      <c r="C3412" s="64">
        <f>_xlfn.XLOOKUP(I3412,Macros!$T$8:$T$104,Macros!$E$8:$E$104)</f>
        <v>0</v>
      </c>
      <c r="D3412" s="64" t="s">
        <v>1018</v>
      </c>
      <c r="E3412" s="64">
        <f t="shared" si="69"/>
        <v>0</v>
      </c>
      <c r="F3412" s="159">
        <v>10084</v>
      </c>
      <c r="G3412" s="160">
        <f t="shared" si="70"/>
        <v>0</v>
      </c>
      <c r="I3412" s="64" t="s">
        <v>976</v>
      </c>
      <c r="L3412"/>
    </row>
    <row r="3413" spans="1:12">
      <c r="A3413" s="64" t="s">
        <v>1320</v>
      </c>
      <c r="B3413" s="64">
        <f>_xlfn.XLOOKUP(D3413,Macros!$T$8:$T$104,Macros!$E$8:$E$104)</f>
        <v>0</v>
      </c>
      <c r="C3413" s="64">
        <f>_xlfn.XLOOKUP(I3413,Macros!$T$8:$T$104,Macros!$E$8:$E$104)</f>
        <v>0</v>
      </c>
      <c r="D3413" s="64" t="s">
        <v>1020</v>
      </c>
      <c r="E3413" s="64">
        <f t="shared" si="69"/>
        <v>0</v>
      </c>
      <c r="F3413" s="159">
        <v>10084</v>
      </c>
      <c r="G3413" s="160">
        <f t="shared" si="70"/>
        <v>0</v>
      </c>
      <c r="I3413" s="64" t="s">
        <v>976</v>
      </c>
      <c r="L3413"/>
    </row>
    <row r="3414" spans="1:12">
      <c r="A3414" s="64" t="s">
        <v>1320</v>
      </c>
      <c r="B3414" s="64">
        <f>_xlfn.XLOOKUP(D3414,Macros!$T$8:$T$104,Macros!$E$8:$E$104)</f>
        <v>0</v>
      </c>
      <c r="C3414" s="64">
        <f>_xlfn.XLOOKUP(I3414,Macros!$T$8:$T$104,Macros!$E$8:$E$104)</f>
        <v>0</v>
      </c>
      <c r="D3414" s="64" t="s">
        <v>1022</v>
      </c>
      <c r="E3414" s="64">
        <f t="shared" si="69"/>
        <v>0</v>
      </c>
      <c r="F3414" s="159">
        <v>10084</v>
      </c>
      <c r="G3414" s="160">
        <f t="shared" si="70"/>
        <v>0</v>
      </c>
      <c r="I3414" s="64" t="s">
        <v>978</v>
      </c>
      <c r="L3414"/>
    </row>
    <row r="3415" spans="1:12">
      <c r="A3415" s="64" t="s">
        <v>1320</v>
      </c>
      <c r="B3415" s="64">
        <f>_xlfn.XLOOKUP(D3415,Macros!$T$8:$T$104,Macros!$E$8:$E$104)</f>
        <v>0</v>
      </c>
      <c r="C3415" s="64">
        <f>_xlfn.XLOOKUP(I3415,Macros!$T$8:$T$104,Macros!$E$8:$E$104)</f>
        <v>0</v>
      </c>
      <c r="D3415" s="64" t="s">
        <v>1024</v>
      </c>
      <c r="E3415" s="64">
        <f t="shared" si="69"/>
        <v>0</v>
      </c>
      <c r="F3415" s="159">
        <v>10084</v>
      </c>
      <c r="G3415" s="160">
        <f t="shared" si="70"/>
        <v>0</v>
      </c>
      <c r="I3415" s="64" t="s">
        <v>978</v>
      </c>
      <c r="L3415"/>
    </row>
    <row r="3416" spans="1:12">
      <c r="A3416" s="64" t="s">
        <v>1320</v>
      </c>
      <c r="B3416" s="64">
        <f>_xlfn.XLOOKUP(D3416,Macros!$T$8:$T$104,Macros!$E$8:$E$104)</f>
        <v>0</v>
      </c>
      <c r="C3416" s="64">
        <f>_xlfn.XLOOKUP(I3416,Macros!$T$8:$T$104,Macros!$E$8:$E$104)</f>
        <v>0</v>
      </c>
      <c r="D3416" s="64" t="s">
        <v>1026</v>
      </c>
      <c r="E3416" s="64">
        <f t="shared" si="69"/>
        <v>0</v>
      </c>
      <c r="F3416" s="159">
        <v>10084</v>
      </c>
      <c r="G3416" s="160">
        <f t="shared" si="70"/>
        <v>0</v>
      </c>
      <c r="I3416" s="64" t="s">
        <v>978</v>
      </c>
      <c r="L3416"/>
    </row>
    <row r="3417" spans="1:12">
      <c r="A3417" s="64" t="s">
        <v>1320</v>
      </c>
      <c r="B3417" s="64">
        <f>_xlfn.XLOOKUP(D3417,Macros!$T$8:$T$104,Macros!$E$8:$E$104)</f>
        <v>0</v>
      </c>
      <c r="C3417" s="64">
        <f>_xlfn.XLOOKUP(I3417,Macros!$T$8:$T$104,Macros!$E$8:$E$104)</f>
        <v>0</v>
      </c>
      <c r="D3417" s="64" t="s">
        <v>1028</v>
      </c>
      <c r="E3417" s="64">
        <f t="shared" si="69"/>
        <v>0</v>
      </c>
      <c r="F3417" s="159">
        <v>10084</v>
      </c>
      <c r="G3417" s="160">
        <f t="shared" si="70"/>
        <v>0</v>
      </c>
      <c r="I3417" s="64" t="s">
        <v>978</v>
      </c>
      <c r="L3417"/>
    </row>
    <row r="3418" spans="1:12">
      <c r="A3418" s="64" t="s">
        <v>1320</v>
      </c>
      <c r="B3418" s="64">
        <f>_xlfn.XLOOKUP(D3418,Macros!$T$8:$T$104,Macros!$E$8:$E$104)</f>
        <v>0</v>
      </c>
      <c r="C3418" s="64">
        <f>_xlfn.XLOOKUP(I3418,Macros!$T$8:$T$104,Macros!$E$8:$E$104)</f>
        <v>0</v>
      </c>
      <c r="D3418" s="64" t="s">
        <v>1030</v>
      </c>
      <c r="E3418" s="64">
        <f t="shared" si="69"/>
        <v>0</v>
      </c>
      <c r="F3418" s="159">
        <v>10084</v>
      </c>
      <c r="G3418" s="160">
        <f t="shared" si="70"/>
        <v>0</v>
      </c>
      <c r="I3418" s="64" t="s">
        <v>978</v>
      </c>
      <c r="L3418"/>
    </row>
    <row r="3419" spans="1:12">
      <c r="A3419" s="64" t="s">
        <v>1320</v>
      </c>
      <c r="B3419" s="64">
        <f>_xlfn.XLOOKUP(D3419,Macros!$T$8:$T$104,Macros!$E$8:$E$104)</f>
        <v>0</v>
      </c>
      <c r="C3419" s="64">
        <f>_xlfn.XLOOKUP(I3419,Macros!$T$8:$T$104,Macros!$E$8:$E$104)</f>
        <v>0</v>
      </c>
      <c r="D3419" s="64" t="s">
        <v>1032</v>
      </c>
      <c r="E3419" s="64">
        <f t="shared" si="69"/>
        <v>0</v>
      </c>
      <c r="F3419" s="159">
        <v>10084</v>
      </c>
      <c r="G3419" s="160">
        <f t="shared" si="70"/>
        <v>0</v>
      </c>
      <c r="I3419" s="64" t="s">
        <v>978</v>
      </c>
      <c r="L3419"/>
    </row>
    <row r="3420" spans="1:12">
      <c r="A3420" s="64" t="s">
        <v>1320</v>
      </c>
      <c r="B3420" s="64">
        <f>_xlfn.XLOOKUP(D3420,Macros!$T$8:$T$104,Macros!$E$8:$E$104)</f>
        <v>0</v>
      </c>
      <c r="C3420" s="64">
        <f>_xlfn.XLOOKUP(I3420,Macros!$T$8:$T$104,Macros!$E$8:$E$104)</f>
        <v>0</v>
      </c>
      <c r="D3420" s="64" t="s">
        <v>1034</v>
      </c>
      <c r="E3420" s="64">
        <f t="shared" si="69"/>
        <v>0</v>
      </c>
      <c r="F3420" s="159">
        <v>10084</v>
      </c>
      <c r="G3420" s="160">
        <f t="shared" si="70"/>
        <v>0</v>
      </c>
      <c r="I3420" s="64" t="s">
        <v>978</v>
      </c>
      <c r="L3420"/>
    </row>
    <row r="3421" spans="1:12">
      <c r="A3421" s="64" t="s">
        <v>1320</v>
      </c>
      <c r="B3421" s="64">
        <f>_xlfn.XLOOKUP(D3421,Macros!$T$8:$T$104,Macros!$E$8:$E$104)</f>
        <v>0</v>
      </c>
      <c r="C3421" s="64">
        <f>_xlfn.XLOOKUP(I3421,Macros!$T$8:$T$104,Macros!$E$8:$E$104)</f>
        <v>0</v>
      </c>
      <c r="D3421" s="64" t="s">
        <v>1036</v>
      </c>
      <c r="E3421" s="64">
        <f t="shared" si="69"/>
        <v>0</v>
      </c>
      <c r="F3421" s="159">
        <v>10084</v>
      </c>
      <c r="G3421" s="160">
        <f t="shared" si="70"/>
        <v>0</v>
      </c>
      <c r="I3421" s="64" t="s">
        <v>978</v>
      </c>
      <c r="L3421"/>
    </row>
    <row r="3422" spans="1:12">
      <c r="A3422" s="64" t="s">
        <v>1320</v>
      </c>
      <c r="B3422" s="64">
        <f>_xlfn.XLOOKUP(D3422,Macros!$T$8:$T$104,Macros!$E$8:$E$104)</f>
        <v>0</v>
      </c>
      <c r="C3422" s="64">
        <f>_xlfn.XLOOKUP(I3422,Macros!$T$8:$T$104,Macros!$E$8:$E$104)</f>
        <v>0</v>
      </c>
      <c r="D3422" s="64" t="s">
        <v>1038</v>
      </c>
      <c r="E3422" s="64">
        <f t="shared" si="69"/>
        <v>0</v>
      </c>
      <c r="F3422" s="159">
        <v>10084</v>
      </c>
      <c r="G3422" s="160">
        <f t="shared" si="70"/>
        <v>0</v>
      </c>
      <c r="I3422" s="64" t="s">
        <v>978</v>
      </c>
      <c r="L3422"/>
    </row>
    <row r="3423" spans="1:12">
      <c r="A3423" s="64" t="s">
        <v>1320</v>
      </c>
      <c r="B3423" s="64">
        <f>_xlfn.XLOOKUP(D3423,Macros!$T$8:$T$104,Macros!$E$8:$E$104)</f>
        <v>0</v>
      </c>
      <c r="C3423" s="64">
        <f>_xlfn.XLOOKUP(I3423,Macros!$T$8:$T$104,Macros!$E$8:$E$104)</f>
        <v>0</v>
      </c>
      <c r="D3423" s="64" t="s">
        <v>1040</v>
      </c>
      <c r="E3423" s="64">
        <f t="shared" si="69"/>
        <v>0</v>
      </c>
      <c r="F3423" s="159">
        <v>10084</v>
      </c>
      <c r="G3423" s="160">
        <f t="shared" si="70"/>
        <v>0</v>
      </c>
      <c r="I3423" s="64" t="s">
        <v>978</v>
      </c>
      <c r="L3423"/>
    </row>
    <row r="3424" spans="1:12">
      <c r="A3424" s="64" t="s">
        <v>1320</v>
      </c>
      <c r="B3424" s="64">
        <f>_xlfn.XLOOKUP(D3424,Macros!$T$8:$T$104,Macros!$E$8:$E$104)</f>
        <v>0</v>
      </c>
      <c r="C3424" s="64">
        <f>_xlfn.XLOOKUP(I3424,Macros!$T$8:$T$104,Macros!$E$8:$E$104)</f>
        <v>0</v>
      </c>
      <c r="D3424" s="64" t="s">
        <v>1042</v>
      </c>
      <c r="E3424" s="64">
        <f t="shared" si="69"/>
        <v>0</v>
      </c>
      <c r="F3424" s="159">
        <v>10084</v>
      </c>
      <c r="G3424" s="160">
        <f t="shared" si="70"/>
        <v>0</v>
      </c>
      <c r="I3424" s="64" t="s">
        <v>980</v>
      </c>
      <c r="L3424"/>
    </row>
    <row r="3425" spans="1:12">
      <c r="A3425" s="64" t="s">
        <v>1320</v>
      </c>
      <c r="B3425" s="64">
        <f>_xlfn.XLOOKUP(D3425,Macros!$T$8:$T$104,Macros!$E$8:$E$104)</f>
        <v>0</v>
      </c>
      <c r="C3425" s="64">
        <f>_xlfn.XLOOKUP(I3425,Macros!$T$8:$T$104,Macros!$E$8:$E$104)</f>
        <v>0</v>
      </c>
      <c r="D3425" s="64" t="s">
        <v>1044</v>
      </c>
      <c r="E3425" s="64">
        <f t="shared" si="69"/>
        <v>0</v>
      </c>
      <c r="F3425" s="159">
        <v>10084</v>
      </c>
      <c r="G3425" s="160">
        <f t="shared" si="70"/>
        <v>0</v>
      </c>
      <c r="I3425" s="64" t="s">
        <v>980</v>
      </c>
      <c r="L3425"/>
    </row>
    <row r="3426" spans="1:12">
      <c r="A3426" s="64" t="s">
        <v>1320</v>
      </c>
      <c r="B3426" s="64">
        <f>_xlfn.XLOOKUP(D3426,Macros!$T$8:$T$104,Macros!$E$8:$E$104)</f>
        <v>0</v>
      </c>
      <c r="C3426" s="64">
        <f>_xlfn.XLOOKUP(I3426,Macros!$T$8:$T$104,Macros!$E$8:$E$104)</f>
        <v>0</v>
      </c>
      <c r="D3426" s="64" t="s">
        <v>1046</v>
      </c>
      <c r="E3426" s="64">
        <f t="shared" si="69"/>
        <v>0</v>
      </c>
      <c r="F3426" s="159">
        <v>10084</v>
      </c>
      <c r="G3426" s="160">
        <f t="shared" si="70"/>
        <v>0</v>
      </c>
      <c r="I3426" s="64" t="s">
        <v>980</v>
      </c>
      <c r="L3426"/>
    </row>
    <row r="3427" spans="1:12">
      <c r="A3427" s="64" t="s">
        <v>1320</v>
      </c>
      <c r="B3427" s="64">
        <f>_xlfn.XLOOKUP(D3427,Macros!$T$8:$T$104,Macros!$E$8:$E$104)</f>
        <v>0</v>
      </c>
      <c r="C3427" s="64">
        <f>_xlfn.XLOOKUP(I3427,Macros!$T$8:$T$104,Macros!$E$8:$E$104)</f>
        <v>0</v>
      </c>
      <c r="D3427" s="64" t="s">
        <v>1048</v>
      </c>
      <c r="E3427" s="64">
        <f t="shared" si="69"/>
        <v>0</v>
      </c>
      <c r="F3427" s="159">
        <v>10084</v>
      </c>
      <c r="G3427" s="160">
        <f t="shared" si="70"/>
        <v>0</v>
      </c>
      <c r="I3427" s="64" t="s">
        <v>980</v>
      </c>
      <c r="L3427"/>
    </row>
    <row r="3428" spans="1:12">
      <c r="A3428" s="64" t="s">
        <v>1320</v>
      </c>
      <c r="B3428" s="64">
        <f>_xlfn.XLOOKUP(D3428,Macros!$T$8:$T$104,Macros!$E$8:$E$104)</f>
        <v>0</v>
      </c>
      <c r="C3428" s="64">
        <f>_xlfn.XLOOKUP(I3428,Macros!$T$8:$T$104,Macros!$E$8:$E$104)</f>
        <v>0</v>
      </c>
      <c r="D3428" s="64" t="s">
        <v>1050</v>
      </c>
      <c r="E3428" s="64">
        <f t="shared" si="69"/>
        <v>0</v>
      </c>
      <c r="F3428" s="159">
        <v>10084</v>
      </c>
      <c r="G3428" s="160">
        <f t="shared" si="70"/>
        <v>0</v>
      </c>
      <c r="I3428" s="64" t="s">
        <v>980</v>
      </c>
      <c r="L3428"/>
    </row>
    <row r="3429" spans="1:12">
      <c r="A3429" s="64" t="s">
        <v>1320</v>
      </c>
      <c r="B3429" s="64">
        <f>_xlfn.XLOOKUP(D3429,Macros!$T$8:$T$104,Macros!$E$8:$E$104)</f>
        <v>0</v>
      </c>
      <c r="C3429" s="64">
        <f>_xlfn.XLOOKUP(I3429,Macros!$T$8:$T$104,Macros!$E$8:$E$104)</f>
        <v>0</v>
      </c>
      <c r="D3429" s="64" t="s">
        <v>1052</v>
      </c>
      <c r="E3429" s="64">
        <f t="shared" si="69"/>
        <v>0</v>
      </c>
      <c r="F3429" s="159">
        <v>10084</v>
      </c>
      <c r="G3429" s="160">
        <f t="shared" si="70"/>
        <v>0</v>
      </c>
      <c r="I3429" s="64" t="s">
        <v>980</v>
      </c>
      <c r="L3429"/>
    </row>
    <row r="3430" spans="1:12">
      <c r="A3430" s="64" t="s">
        <v>1320</v>
      </c>
      <c r="B3430" s="64">
        <f>_xlfn.XLOOKUP(D3430,Macros!$T$8:$T$104,Macros!$E$8:$E$104)</f>
        <v>0</v>
      </c>
      <c r="C3430" s="64">
        <f>_xlfn.XLOOKUP(I3430,Macros!$T$8:$T$104,Macros!$E$8:$E$104)</f>
        <v>0</v>
      </c>
      <c r="D3430" s="64" t="s">
        <v>1054</v>
      </c>
      <c r="E3430" s="64">
        <f t="shared" si="69"/>
        <v>0</v>
      </c>
      <c r="F3430" s="159">
        <v>10084</v>
      </c>
      <c r="G3430" s="160">
        <f t="shared" si="70"/>
        <v>0</v>
      </c>
      <c r="I3430" s="64" t="s">
        <v>980</v>
      </c>
      <c r="L3430"/>
    </row>
    <row r="3431" spans="1:12">
      <c r="A3431" s="64" t="s">
        <v>1320</v>
      </c>
      <c r="B3431" s="64">
        <f>_xlfn.XLOOKUP(D3431,Macros!$T$8:$T$104,Macros!$E$8:$E$104)</f>
        <v>0</v>
      </c>
      <c r="C3431" s="64">
        <f>_xlfn.XLOOKUP(I3431,Macros!$T$8:$T$104,Macros!$E$8:$E$104)</f>
        <v>0</v>
      </c>
      <c r="D3431" s="64" t="s">
        <v>1056</v>
      </c>
      <c r="E3431" s="64">
        <f t="shared" si="69"/>
        <v>0</v>
      </c>
      <c r="F3431" s="159">
        <v>10084</v>
      </c>
      <c r="G3431" s="160">
        <f t="shared" si="70"/>
        <v>0</v>
      </c>
      <c r="I3431" s="64" t="s">
        <v>980</v>
      </c>
      <c r="L3431"/>
    </row>
    <row r="3432" spans="1:12">
      <c r="A3432" s="64" t="s">
        <v>1320</v>
      </c>
      <c r="B3432" s="64">
        <f>_xlfn.XLOOKUP(D3432,Macros!$T$8:$T$104,Macros!$E$8:$E$104)</f>
        <v>0</v>
      </c>
      <c r="C3432" s="64">
        <f>_xlfn.XLOOKUP(I3432,Macros!$T$8:$T$104,Macros!$E$8:$E$104)</f>
        <v>0</v>
      </c>
      <c r="D3432" s="64" t="s">
        <v>1058</v>
      </c>
      <c r="E3432" s="64">
        <f t="shared" si="69"/>
        <v>0</v>
      </c>
      <c r="F3432" s="159">
        <v>10084</v>
      </c>
      <c r="G3432" s="160">
        <f t="shared" si="70"/>
        <v>0</v>
      </c>
      <c r="I3432" s="64" t="s">
        <v>980</v>
      </c>
      <c r="L3432"/>
    </row>
    <row r="3433" spans="1:12">
      <c r="A3433" s="64" t="s">
        <v>1320</v>
      </c>
      <c r="B3433" s="64">
        <f>_xlfn.XLOOKUP(D3433,Macros!$T$8:$T$104,Macros!$E$8:$E$104)</f>
        <v>0</v>
      </c>
      <c r="C3433" s="64">
        <f>_xlfn.XLOOKUP(I3433,Macros!$T$8:$T$104,Macros!$E$8:$E$104)</f>
        <v>0</v>
      </c>
      <c r="D3433" s="64" t="s">
        <v>1060</v>
      </c>
      <c r="E3433" s="64">
        <f t="shared" si="69"/>
        <v>0</v>
      </c>
      <c r="F3433" s="159">
        <v>10084</v>
      </c>
      <c r="G3433" s="160">
        <f t="shared" si="70"/>
        <v>0</v>
      </c>
      <c r="I3433" s="64" t="s">
        <v>980</v>
      </c>
      <c r="L3433"/>
    </row>
    <row r="3434" spans="1:12">
      <c r="A3434" s="64" t="s">
        <v>1320</v>
      </c>
      <c r="B3434" s="64">
        <f>_xlfn.XLOOKUP(D3434,Macros!$T$8:$T$104,Macros!$E$8:$E$104)</f>
        <v>0</v>
      </c>
      <c r="C3434" s="64">
        <f>_xlfn.XLOOKUP(I3434,Macros!$T$8:$T$104,Macros!$E$8:$E$104)</f>
        <v>0</v>
      </c>
      <c r="D3434" s="64" t="s">
        <v>1062</v>
      </c>
      <c r="E3434" s="64">
        <f t="shared" si="69"/>
        <v>0</v>
      </c>
      <c r="F3434" s="159">
        <v>10084</v>
      </c>
      <c r="G3434" s="160">
        <f t="shared" si="70"/>
        <v>0</v>
      </c>
      <c r="I3434" s="64" t="s">
        <v>980</v>
      </c>
      <c r="L3434"/>
    </row>
    <row r="3435" spans="1:12">
      <c r="A3435" s="64" t="s">
        <v>1320</v>
      </c>
      <c r="B3435" s="64">
        <f>_xlfn.XLOOKUP(D3435,Macros!$T$8:$T$104,Macros!$E$8:$E$104)</f>
        <v>0</v>
      </c>
      <c r="C3435" s="64">
        <f>_xlfn.XLOOKUP(I3435,Macros!$T$8:$T$104,Macros!$E$8:$E$104)</f>
        <v>0</v>
      </c>
      <c r="D3435" s="64" t="s">
        <v>1064</v>
      </c>
      <c r="E3435" s="64">
        <f t="shared" si="69"/>
        <v>0</v>
      </c>
      <c r="F3435" s="159">
        <v>10084</v>
      </c>
      <c r="G3435" s="160">
        <f t="shared" si="70"/>
        <v>0</v>
      </c>
      <c r="I3435" s="64" t="s">
        <v>980</v>
      </c>
      <c r="L3435"/>
    </row>
    <row r="3436" spans="1:12">
      <c r="A3436" s="64" t="s">
        <v>1320</v>
      </c>
      <c r="B3436" s="64">
        <f>_xlfn.XLOOKUP(D3436,Macros!$T$8:$T$104,Macros!$E$8:$E$104)</f>
        <v>0</v>
      </c>
      <c r="C3436" s="64">
        <f>_xlfn.XLOOKUP(I3436,Macros!$T$8:$T$104,Macros!$E$8:$E$104)</f>
        <v>0</v>
      </c>
      <c r="D3436" s="64" t="s">
        <v>1066</v>
      </c>
      <c r="E3436" s="64">
        <f t="shared" si="69"/>
        <v>0</v>
      </c>
      <c r="F3436" s="159">
        <v>10084</v>
      </c>
      <c r="G3436" s="160">
        <f t="shared" si="70"/>
        <v>0</v>
      </c>
      <c r="I3436" s="64" t="s">
        <v>980</v>
      </c>
      <c r="L3436"/>
    </row>
    <row r="3437" spans="1:12">
      <c r="A3437" s="64" t="s">
        <v>1320</v>
      </c>
      <c r="B3437" s="64">
        <f>_xlfn.XLOOKUP(D3437,Macros!$T$8:$T$104,Macros!$E$8:$E$104)</f>
        <v>0</v>
      </c>
      <c r="C3437" s="64">
        <f>_xlfn.XLOOKUP(I3437,Macros!$T$8:$T$104,Macros!$E$8:$E$104)</f>
        <v>0</v>
      </c>
      <c r="D3437" s="64" t="s">
        <v>1073</v>
      </c>
      <c r="E3437" s="64">
        <f t="shared" si="69"/>
        <v>0</v>
      </c>
      <c r="F3437" s="159">
        <v>10124</v>
      </c>
      <c r="G3437" s="160">
        <f t="shared" si="70"/>
        <v>0</v>
      </c>
      <c r="I3437" s="64" t="s">
        <v>1067</v>
      </c>
      <c r="L3437"/>
    </row>
    <row r="3438" spans="1:12">
      <c r="A3438" s="64" t="s">
        <v>1320</v>
      </c>
      <c r="B3438" s="64">
        <f>_xlfn.XLOOKUP(D3438,Macros!$T$8:$T$104,Macros!$E$8:$E$104)</f>
        <v>0</v>
      </c>
      <c r="C3438" s="64">
        <f>_xlfn.XLOOKUP(I3438,Macros!$T$8:$T$104,Macros!$E$8:$E$104)</f>
        <v>0</v>
      </c>
      <c r="D3438" s="64" t="s">
        <v>1074</v>
      </c>
      <c r="E3438" s="64">
        <f t="shared" si="69"/>
        <v>0</v>
      </c>
      <c r="F3438" s="159">
        <v>10124</v>
      </c>
      <c r="G3438" s="160">
        <f t="shared" si="70"/>
        <v>0</v>
      </c>
      <c r="I3438" s="64" t="s">
        <v>1067</v>
      </c>
      <c r="L3438"/>
    </row>
    <row r="3439" spans="1:12">
      <c r="A3439" s="64" t="s">
        <v>1320</v>
      </c>
      <c r="B3439" s="64">
        <f>_xlfn.XLOOKUP(D3439,Macros!$T$8:$T$104,Macros!$E$8:$E$104)</f>
        <v>0</v>
      </c>
      <c r="C3439" s="64">
        <f>_xlfn.XLOOKUP(I3439,Macros!$T$8:$T$104,Macros!$E$8:$E$104)</f>
        <v>0</v>
      </c>
      <c r="D3439" s="64" t="s">
        <v>1075</v>
      </c>
      <c r="E3439" s="64">
        <f t="shared" si="69"/>
        <v>0</v>
      </c>
      <c r="F3439" s="159">
        <v>10124</v>
      </c>
      <c r="G3439" s="160">
        <f t="shared" si="70"/>
        <v>0</v>
      </c>
      <c r="I3439" s="64" t="s">
        <v>1067</v>
      </c>
      <c r="L3439"/>
    </row>
    <row r="3440" spans="1:12">
      <c r="A3440" s="64" t="s">
        <v>1320</v>
      </c>
      <c r="B3440" s="64">
        <f>_xlfn.XLOOKUP(D3440,Macros!$T$8:$T$104,Macros!$E$8:$E$104)</f>
        <v>0</v>
      </c>
      <c r="C3440" s="64">
        <f>_xlfn.XLOOKUP(I3440,Macros!$T$8:$T$104,Macros!$E$8:$E$104)</f>
        <v>0</v>
      </c>
      <c r="D3440" s="64" t="s">
        <v>1076</v>
      </c>
      <c r="E3440" s="64">
        <f t="shared" si="69"/>
        <v>0</v>
      </c>
      <c r="F3440" s="159">
        <v>10124</v>
      </c>
      <c r="G3440" s="160">
        <f t="shared" si="70"/>
        <v>0</v>
      </c>
      <c r="I3440" s="64" t="s">
        <v>1067</v>
      </c>
      <c r="L3440"/>
    </row>
    <row r="3441" spans="1:12">
      <c r="A3441" s="64" t="s">
        <v>1320</v>
      </c>
      <c r="B3441" s="64">
        <f>_xlfn.XLOOKUP(D3441,Macros!$T$8:$T$104,Macros!$E$8:$E$104)</f>
        <v>0</v>
      </c>
      <c r="C3441" s="64">
        <f>_xlfn.XLOOKUP(I3441,Macros!$T$8:$T$104,Macros!$E$8:$E$104)</f>
        <v>0</v>
      </c>
      <c r="D3441" s="64" t="s">
        <v>1077</v>
      </c>
      <c r="E3441" s="64">
        <f t="shared" si="69"/>
        <v>0</v>
      </c>
      <c r="F3441" s="159">
        <v>10124</v>
      </c>
      <c r="G3441" s="160">
        <f t="shared" si="70"/>
        <v>0</v>
      </c>
      <c r="I3441" s="64" t="s">
        <v>1067</v>
      </c>
      <c r="L3441"/>
    </row>
    <row r="3442" spans="1:12">
      <c r="A3442" s="64" t="s">
        <v>1320</v>
      </c>
      <c r="B3442" s="64">
        <f>_xlfn.XLOOKUP(D3442,Macros!$T$8:$T$104,Macros!$E$8:$E$104)</f>
        <v>0</v>
      </c>
      <c r="C3442" s="64">
        <f>_xlfn.XLOOKUP(I3442,Macros!$T$8:$T$104,Macros!$E$8:$E$104)</f>
        <v>0</v>
      </c>
      <c r="D3442" s="64" t="s">
        <v>1078</v>
      </c>
      <c r="E3442" s="64">
        <f t="shared" si="69"/>
        <v>0</v>
      </c>
      <c r="F3442" s="159">
        <v>10124</v>
      </c>
      <c r="G3442" s="160">
        <f t="shared" si="70"/>
        <v>0</v>
      </c>
      <c r="I3442" s="64" t="s">
        <v>1067</v>
      </c>
      <c r="L3442"/>
    </row>
    <row r="3443" spans="1:12">
      <c r="A3443" s="64" t="s">
        <v>1320</v>
      </c>
      <c r="B3443" s="64">
        <f>_xlfn.XLOOKUP(D3443,Macros!$T$8:$T$104,Macros!$E$8:$E$104)</f>
        <v>0</v>
      </c>
      <c r="C3443" s="64">
        <f>_xlfn.XLOOKUP(I3443,Macros!$T$8:$T$104,Macros!$E$8:$E$104)</f>
        <v>0</v>
      </c>
      <c r="D3443" s="64" t="s">
        <v>1079</v>
      </c>
      <c r="E3443" s="64">
        <f t="shared" si="69"/>
        <v>0</v>
      </c>
      <c r="F3443" s="159">
        <v>10124</v>
      </c>
      <c r="G3443" s="160">
        <f t="shared" si="70"/>
        <v>0</v>
      </c>
      <c r="I3443" s="64" t="s">
        <v>1067</v>
      </c>
      <c r="L3443"/>
    </row>
    <row r="3444" spans="1:12">
      <c r="A3444" s="64" t="s">
        <v>1320</v>
      </c>
      <c r="B3444" s="64">
        <f>_xlfn.XLOOKUP(D3444,Macros!$T$8:$T$104,Macros!$E$8:$E$104)</f>
        <v>0</v>
      </c>
      <c r="C3444" s="64">
        <f>_xlfn.XLOOKUP(I3444,Macros!$T$8:$T$104,Macros!$E$8:$E$104)</f>
        <v>0</v>
      </c>
      <c r="D3444" s="64" t="s">
        <v>1080</v>
      </c>
      <c r="E3444" s="64">
        <f t="shared" si="69"/>
        <v>0</v>
      </c>
      <c r="F3444" s="159">
        <v>10124</v>
      </c>
      <c r="G3444" s="160">
        <f t="shared" si="70"/>
        <v>0</v>
      </c>
      <c r="I3444" s="64" t="s">
        <v>1067</v>
      </c>
      <c r="L3444"/>
    </row>
    <row r="3445" spans="1:12">
      <c r="A3445" s="64" t="s">
        <v>1320</v>
      </c>
      <c r="B3445" s="64">
        <f>_xlfn.XLOOKUP(D3445,Macros!$T$8:$T$104,Macros!$E$8:$E$104)</f>
        <v>0</v>
      </c>
      <c r="C3445" s="64">
        <f>_xlfn.XLOOKUP(I3445,Macros!$T$8:$T$104,Macros!$E$8:$E$104)</f>
        <v>0</v>
      </c>
      <c r="D3445" s="64" t="s">
        <v>1081</v>
      </c>
      <c r="E3445" s="64">
        <f t="shared" si="69"/>
        <v>0</v>
      </c>
      <c r="F3445" s="159">
        <v>10124</v>
      </c>
      <c r="G3445" s="160">
        <f t="shared" si="70"/>
        <v>0</v>
      </c>
      <c r="I3445" s="64" t="s">
        <v>1067</v>
      </c>
      <c r="L3445"/>
    </row>
    <row r="3446" spans="1:12">
      <c r="A3446" s="64" t="s">
        <v>1320</v>
      </c>
      <c r="B3446" s="64">
        <f>_xlfn.XLOOKUP(D3446,Macros!$T$8:$T$104,Macros!$E$8:$E$104)</f>
        <v>0</v>
      </c>
      <c r="C3446" s="64">
        <f>_xlfn.XLOOKUP(I3446,Macros!$T$8:$T$104,Macros!$E$8:$E$104)</f>
        <v>0</v>
      </c>
      <c r="D3446" s="64" t="s">
        <v>1082</v>
      </c>
      <c r="E3446" s="64">
        <f t="shared" si="69"/>
        <v>0</v>
      </c>
      <c r="F3446" s="159">
        <v>10124</v>
      </c>
      <c r="G3446" s="160">
        <f t="shared" si="70"/>
        <v>0</v>
      </c>
      <c r="I3446" s="64" t="s">
        <v>1067</v>
      </c>
      <c r="L3446"/>
    </row>
    <row r="3447" spans="1:12">
      <c r="A3447" s="64" t="s">
        <v>1320</v>
      </c>
      <c r="B3447" s="64">
        <f>_xlfn.XLOOKUP(D3447,Macros!$T$8:$T$104,Macros!$E$8:$E$104)</f>
        <v>0</v>
      </c>
      <c r="C3447" s="64">
        <f>_xlfn.XLOOKUP(I3447,Macros!$T$8:$T$104,Macros!$E$8:$E$104)</f>
        <v>0</v>
      </c>
      <c r="D3447" s="64" t="s">
        <v>1083</v>
      </c>
      <c r="E3447" s="64">
        <f t="shared" si="69"/>
        <v>0</v>
      </c>
      <c r="F3447" s="159">
        <v>10124</v>
      </c>
      <c r="G3447" s="160">
        <f t="shared" si="70"/>
        <v>0</v>
      </c>
      <c r="I3447" s="64" t="s">
        <v>1068</v>
      </c>
      <c r="L3447"/>
    </row>
    <row r="3448" spans="1:12">
      <c r="A3448" s="64" t="s">
        <v>1320</v>
      </c>
      <c r="B3448" s="64">
        <f>_xlfn.XLOOKUP(D3448,Macros!$T$8:$T$104,Macros!$E$8:$E$104)</f>
        <v>0</v>
      </c>
      <c r="C3448" s="64">
        <f>_xlfn.XLOOKUP(I3448,Macros!$T$8:$T$104,Macros!$E$8:$E$104)</f>
        <v>0</v>
      </c>
      <c r="D3448" s="64" t="s">
        <v>1084</v>
      </c>
      <c r="E3448" s="64">
        <f t="shared" si="69"/>
        <v>0</v>
      </c>
      <c r="F3448" s="159">
        <v>10124</v>
      </c>
      <c r="G3448" s="160">
        <f t="shared" si="70"/>
        <v>0</v>
      </c>
      <c r="I3448" s="64" t="s">
        <v>1068</v>
      </c>
      <c r="L3448"/>
    </row>
    <row r="3449" spans="1:12">
      <c r="A3449" s="64" t="s">
        <v>1320</v>
      </c>
      <c r="B3449" s="64">
        <f>_xlfn.XLOOKUP(D3449,Macros!$T$8:$T$104,Macros!$E$8:$E$104)</f>
        <v>0</v>
      </c>
      <c r="C3449" s="64">
        <f>_xlfn.XLOOKUP(I3449,Macros!$T$8:$T$104,Macros!$E$8:$E$104)</f>
        <v>0</v>
      </c>
      <c r="D3449" s="64" t="s">
        <v>1085</v>
      </c>
      <c r="E3449" s="64">
        <f t="shared" si="69"/>
        <v>0</v>
      </c>
      <c r="F3449" s="159">
        <v>10124</v>
      </c>
      <c r="G3449" s="160">
        <f t="shared" si="70"/>
        <v>0</v>
      </c>
      <c r="I3449" s="64" t="s">
        <v>1068</v>
      </c>
      <c r="L3449"/>
    </row>
    <row r="3450" spans="1:12">
      <c r="A3450" s="64" t="s">
        <v>1320</v>
      </c>
      <c r="B3450" s="64">
        <f>_xlfn.XLOOKUP(D3450,Macros!$T$8:$T$104,Macros!$E$8:$E$104)</f>
        <v>0</v>
      </c>
      <c r="C3450" s="64">
        <f>_xlfn.XLOOKUP(I3450,Macros!$T$8:$T$104,Macros!$E$8:$E$104)</f>
        <v>0</v>
      </c>
      <c r="D3450" s="64" t="s">
        <v>1086</v>
      </c>
      <c r="E3450" s="64">
        <f t="shared" si="69"/>
        <v>0</v>
      </c>
      <c r="F3450" s="159">
        <v>10124</v>
      </c>
      <c r="G3450" s="160">
        <f t="shared" si="70"/>
        <v>0</v>
      </c>
      <c r="I3450" s="64" t="s">
        <v>1068</v>
      </c>
      <c r="L3450"/>
    </row>
    <row r="3451" spans="1:12">
      <c r="A3451" s="64" t="s">
        <v>1320</v>
      </c>
      <c r="B3451" s="64">
        <f>_xlfn.XLOOKUP(D3451,Macros!$T$8:$T$104,Macros!$E$8:$E$104)</f>
        <v>0</v>
      </c>
      <c r="C3451" s="64">
        <f>_xlfn.XLOOKUP(I3451,Macros!$T$8:$T$104,Macros!$E$8:$E$104)</f>
        <v>0</v>
      </c>
      <c r="D3451" s="64" t="s">
        <v>1087</v>
      </c>
      <c r="E3451" s="64">
        <f t="shared" si="69"/>
        <v>0</v>
      </c>
      <c r="F3451" s="159">
        <v>10124</v>
      </c>
      <c r="G3451" s="160">
        <f t="shared" si="70"/>
        <v>0</v>
      </c>
      <c r="I3451" s="64" t="s">
        <v>1068</v>
      </c>
      <c r="L3451"/>
    </row>
    <row r="3452" spans="1:12">
      <c r="A3452" s="64" t="s">
        <v>1320</v>
      </c>
      <c r="B3452" s="64">
        <f>_xlfn.XLOOKUP(D3452,Macros!$T$8:$T$104,Macros!$E$8:$E$104)</f>
        <v>0</v>
      </c>
      <c r="C3452" s="64">
        <f>_xlfn.XLOOKUP(I3452,Macros!$T$8:$T$104,Macros!$E$8:$E$104)</f>
        <v>0</v>
      </c>
      <c r="D3452" s="64" t="s">
        <v>1088</v>
      </c>
      <c r="E3452" s="64">
        <f t="shared" si="69"/>
        <v>0</v>
      </c>
      <c r="F3452" s="159">
        <v>10124</v>
      </c>
      <c r="G3452" s="160">
        <f t="shared" si="70"/>
        <v>0</v>
      </c>
      <c r="I3452" s="64" t="s">
        <v>1068</v>
      </c>
      <c r="L3452"/>
    </row>
    <row r="3453" spans="1:12">
      <c r="A3453" s="64" t="s">
        <v>1320</v>
      </c>
      <c r="B3453" s="64">
        <f>_xlfn.XLOOKUP(D3453,Macros!$T$8:$T$104,Macros!$E$8:$E$104)</f>
        <v>0</v>
      </c>
      <c r="C3453" s="64">
        <f>_xlfn.XLOOKUP(I3453,Macros!$T$8:$T$104,Macros!$E$8:$E$104)</f>
        <v>0</v>
      </c>
      <c r="D3453" s="64" t="s">
        <v>1089</v>
      </c>
      <c r="E3453" s="64">
        <f t="shared" si="69"/>
        <v>0</v>
      </c>
      <c r="F3453" s="159">
        <v>10124</v>
      </c>
      <c r="G3453" s="160">
        <f t="shared" si="70"/>
        <v>0</v>
      </c>
      <c r="I3453" s="64" t="s">
        <v>1068</v>
      </c>
      <c r="L3453"/>
    </row>
    <row r="3454" spans="1:12">
      <c r="A3454" s="64" t="s">
        <v>1320</v>
      </c>
      <c r="B3454" s="64">
        <f>_xlfn.XLOOKUP(D3454,Macros!$T$8:$T$104,Macros!$E$8:$E$104)</f>
        <v>0</v>
      </c>
      <c r="C3454" s="64">
        <f>_xlfn.XLOOKUP(I3454,Macros!$T$8:$T$104,Macros!$E$8:$E$104)</f>
        <v>0</v>
      </c>
      <c r="D3454" s="64" t="s">
        <v>1090</v>
      </c>
      <c r="E3454" s="64">
        <f t="shared" si="69"/>
        <v>0</v>
      </c>
      <c r="F3454" s="159">
        <v>10124</v>
      </c>
      <c r="G3454" s="160">
        <f t="shared" si="70"/>
        <v>0</v>
      </c>
      <c r="I3454" s="64" t="s">
        <v>1068</v>
      </c>
      <c r="L3454"/>
    </row>
    <row r="3455" spans="1:12">
      <c r="A3455" s="64" t="s">
        <v>1320</v>
      </c>
      <c r="B3455" s="64">
        <f>_xlfn.XLOOKUP(D3455,Macros!$T$8:$T$104,Macros!$E$8:$E$104)</f>
        <v>0</v>
      </c>
      <c r="C3455" s="64">
        <f>_xlfn.XLOOKUP(I3455,Macros!$T$8:$T$104,Macros!$E$8:$E$104)</f>
        <v>0</v>
      </c>
      <c r="D3455" s="64" t="s">
        <v>1091</v>
      </c>
      <c r="E3455" s="64">
        <f t="shared" si="69"/>
        <v>0</v>
      </c>
      <c r="F3455" s="159">
        <v>10124</v>
      </c>
      <c r="G3455" s="160">
        <f t="shared" si="70"/>
        <v>0</v>
      </c>
      <c r="I3455" s="64" t="s">
        <v>1068</v>
      </c>
      <c r="L3455"/>
    </row>
    <row r="3456" spans="1:12">
      <c r="A3456" s="64" t="s">
        <v>1320</v>
      </c>
      <c r="B3456" s="64">
        <f>_xlfn.XLOOKUP(D3456,Macros!$T$8:$T$104,Macros!$E$8:$E$104)</f>
        <v>0</v>
      </c>
      <c r="C3456" s="64">
        <f>_xlfn.XLOOKUP(I3456,Macros!$T$8:$T$104,Macros!$E$8:$E$104)</f>
        <v>0</v>
      </c>
      <c r="D3456" s="64" t="s">
        <v>1092</v>
      </c>
      <c r="E3456" s="64">
        <f t="shared" si="69"/>
        <v>0</v>
      </c>
      <c r="F3456" s="159">
        <v>10124</v>
      </c>
      <c r="G3456" s="160">
        <f t="shared" si="70"/>
        <v>0</v>
      </c>
      <c r="I3456" s="64" t="s">
        <v>1068</v>
      </c>
      <c r="L3456"/>
    </row>
    <row r="3457" spans="1:12">
      <c r="A3457" s="64" t="s">
        <v>1320</v>
      </c>
      <c r="B3457" s="64">
        <f>_xlfn.XLOOKUP(D3457,Macros!$T$8:$T$104,Macros!$E$8:$E$104)</f>
        <v>0</v>
      </c>
      <c r="C3457" s="64">
        <f>_xlfn.XLOOKUP(I3457,Macros!$T$8:$T$104,Macros!$E$8:$E$104)</f>
        <v>0</v>
      </c>
      <c r="D3457" s="64" t="s">
        <v>1093</v>
      </c>
      <c r="E3457" s="64">
        <f t="shared" ref="E3457:E3520" si="71">SUM(B3457:C3457)</f>
        <v>0</v>
      </c>
      <c r="F3457" s="159">
        <v>10124</v>
      </c>
      <c r="G3457" s="160">
        <f t="shared" si="70"/>
        <v>0</v>
      </c>
      <c r="I3457" s="64" t="s">
        <v>1070</v>
      </c>
      <c r="L3457"/>
    </row>
    <row r="3458" spans="1:12">
      <c r="A3458" s="64" t="s">
        <v>1320</v>
      </c>
      <c r="B3458" s="64">
        <f>_xlfn.XLOOKUP(D3458,Macros!$T$8:$T$104,Macros!$E$8:$E$104)</f>
        <v>0</v>
      </c>
      <c r="C3458" s="64">
        <f>_xlfn.XLOOKUP(I3458,Macros!$T$8:$T$104,Macros!$E$8:$E$104)</f>
        <v>0</v>
      </c>
      <c r="D3458" s="64" t="s">
        <v>1094</v>
      </c>
      <c r="E3458" s="64">
        <f t="shared" si="71"/>
        <v>0</v>
      </c>
      <c r="F3458" s="159">
        <v>10124</v>
      </c>
      <c r="G3458" s="160">
        <f t="shared" ref="G3458:G3521" si="72">IF(C3458&gt;0,10*C3458/E3458,0)</f>
        <v>0</v>
      </c>
      <c r="I3458" s="64" t="s">
        <v>1070</v>
      </c>
      <c r="L3458"/>
    </row>
    <row r="3459" spans="1:12">
      <c r="A3459" s="64" t="s">
        <v>1320</v>
      </c>
      <c r="B3459" s="64">
        <f>_xlfn.XLOOKUP(D3459,Macros!$T$8:$T$104,Macros!$E$8:$E$104)</f>
        <v>0</v>
      </c>
      <c r="C3459" s="64">
        <f>_xlfn.XLOOKUP(I3459,Macros!$T$8:$T$104,Macros!$E$8:$E$104)</f>
        <v>0</v>
      </c>
      <c r="D3459" s="64" t="s">
        <v>1095</v>
      </c>
      <c r="E3459" s="64">
        <f t="shared" si="71"/>
        <v>0</v>
      </c>
      <c r="F3459" s="159">
        <v>10124</v>
      </c>
      <c r="G3459" s="160">
        <f t="shared" si="72"/>
        <v>0</v>
      </c>
      <c r="I3459" s="64" t="s">
        <v>1070</v>
      </c>
      <c r="L3459"/>
    </row>
    <row r="3460" spans="1:12">
      <c r="A3460" s="64" t="s">
        <v>1320</v>
      </c>
      <c r="B3460" s="64">
        <f>_xlfn.XLOOKUP(D3460,Macros!$T$8:$T$104,Macros!$E$8:$E$104)</f>
        <v>0</v>
      </c>
      <c r="C3460" s="64">
        <f>_xlfn.XLOOKUP(I3460,Macros!$T$8:$T$104,Macros!$E$8:$E$104)</f>
        <v>0</v>
      </c>
      <c r="D3460" s="64" t="s">
        <v>1096</v>
      </c>
      <c r="E3460" s="64">
        <f t="shared" si="71"/>
        <v>0</v>
      </c>
      <c r="F3460" s="159">
        <v>10124</v>
      </c>
      <c r="G3460" s="160">
        <f t="shared" si="72"/>
        <v>0</v>
      </c>
      <c r="I3460" s="64" t="s">
        <v>1070</v>
      </c>
      <c r="L3460"/>
    </row>
    <row r="3461" spans="1:12">
      <c r="A3461" s="64" t="s">
        <v>1320</v>
      </c>
      <c r="B3461" s="64">
        <f>_xlfn.XLOOKUP(D3461,Macros!$T$8:$T$104,Macros!$E$8:$E$104)</f>
        <v>0</v>
      </c>
      <c r="C3461" s="64">
        <f>_xlfn.XLOOKUP(I3461,Macros!$T$8:$T$104,Macros!$E$8:$E$104)</f>
        <v>0</v>
      </c>
      <c r="D3461" s="64" t="s">
        <v>1097</v>
      </c>
      <c r="E3461" s="64">
        <f t="shared" si="71"/>
        <v>0</v>
      </c>
      <c r="F3461" s="159">
        <v>10124</v>
      </c>
      <c r="G3461" s="160">
        <f t="shared" si="72"/>
        <v>0</v>
      </c>
      <c r="I3461" s="64" t="s">
        <v>1070</v>
      </c>
      <c r="L3461"/>
    </row>
    <row r="3462" spans="1:12">
      <c r="A3462" s="64" t="s">
        <v>1320</v>
      </c>
      <c r="B3462" s="64">
        <f>_xlfn.XLOOKUP(D3462,Macros!$T$8:$T$104,Macros!$E$8:$E$104)</f>
        <v>0</v>
      </c>
      <c r="C3462" s="64">
        <f>_xlfn.XLOOKUP(I3462,Macros!$T$8:$T$104,Macros!$E$8:$E$104)</f>
        <v>0</v>
      </c>
      <c r="D3462" s="64" t="s">
        <v>1098</v>
      </c>
      <c r="E3462" s="64">
        <f t="shared" si="71"/>
        <v>0</v>
      </c>
      <c r="F3462" s="159">
        <v>10124</v>
      </c>
      <c r="G3462" s="160">
        <f t="shared" si="72"/>
        <v>0</v>
      </c>
      <c r="I3462" s="64" t="s">
        <v>1070</v>
      </c>
      <c r="L3462"/>
    </row>
    <row r="3463" spans="1:12">
      <c r="A3463" s="64" t="s">
        <v>1320</v>
      </c>
      <c r="B3463" s="64">
        <f>_xlfn.XLOOKUP(D3463,Macros!$T$8:$T$104,Macros!$E$8:$E$104)</f>
        <v>0</v>
      </c>
      <c r="C3463" s="64">
        <f>_xlfn.XLOOKUP(I3463,Macros!$T$8:$T$104,Macros!$E$8:$E$104)</f>
        <v>0</v>
      </c>
      <c r="D3463" s="64" t="s">
        <v>1099</v>
      </c>
      <c r="E3463" s="64">
        <f t="shared" si="71"/>
        <v>0</v>
      </c>
      <c r="F3463" s="159">
        <v>10124</v>
      </c>
      <c r="G3463" s="160">
        <f t="shared" si="72"/>
        <v>0</v>
      </c>
      <c r="I3463" s="64" t="s">
        <v>1070</v>
      </c>
      <c r="L3463"/>
    </row>
    <row r="3464" spans="1:12">
      <c r="A3464" s="64" t="s">
        <v>1320</v>
      </c>
      <c r="B3464" s="64">
        <f>_xlfn.XLOOKUP(D3464,Macros!$T$8:$T$104,Macros!$E$8:$E$104)</f>
        <v>0</v>
      </c>
      <c r="C3464" s="64">
        <f>_xlfn.XLOOKUP(I3464,Macros!$T$8:$T$104,Macros!$E$8:$E$104)</f>
        <v>0</v>
      </c>
      <c r="D3464" s="64" t="s">
        <v>1100</v>
      </c>
      <c r="E3464" s="64">
        <f t="shared" si="71"/>
        <v>0</v>
      </c>
      <c r="F3464" s="159">
        <v>10124</v>
      </c>
      <c r="G3464" s="160">
        <f t="shared" si="72"/>
        <v>0</v>
      </c>
      <c r="I3464" s="64" t="s">
        <v>1070</v>
      </c>
      <c r="L3464"/>
    </row>
    <row r="3465" spans="1:12">
      <c r="A3465" s="64" t="s">
        <v>1320</v>
      </c>
      <c r="B3465" s="64">
        <f>_xlfn.XLOOKUP(D3465,Macros!$T$8:$T$104,Macros!$E$8:$E$104)</f>
        <v>0</v>
      </c>
      <c r="C3465" s="64">
        <f>_xlfn.XLOOKUP(I3465,Macros!$T$8:$T$104,Macros!$E$8:$E$104)</f>
        <v>0</v>
      </c>
      <c r="D3465" s="64" t="s">
        <v>1101</v>
      </c>
      <c r="E3465" s="64">
        <f t="shared" si="71"/>
        <v>0</v>
      </c>
      <c r="F3465" s="159">
        <v>10124</v>
      </c>
      <c r="G3465" s="160">
        <f t="shared" si="72"/>
        <v>0</v>
      </c>
      <c r="I3465" s="64" t="s">
        <v>1070</v>
      </c>
      <c r="L3465"/>
    </row>
    <row r="3466" spans="1:12">
      <c r="A3466" s="64" t="s">
        <v>1320</v>
      </c>
      <c r="B3466" s="64">
        <f>_xlfn.XLOOKUP(D3466,Macros!$T$8:$T$104,Macros!$E$8:$E$104)</f>
        <v>0</v>
      </c>
      <c r="C3466" s="64">
        <f>_xlfn.XLOOKUP(I3466,Macros!$T$8:$T$104,Macros!$E$8:$E$104)</f>
        <v>0</v>
      </c>
      <c r="D3466" s="64" t="s">
        <v>1102</v>
      </c>
      <c r="E3466" s="64">
        <f t="shared" si="71"/>
        <v>0</v>
      </c>
      <c r="F3466" s="159">
        <v>10124</v>
      </c>
      <c r="G3466" s="160">
        <f t="shared" si="72"/>
        <v>0</v>
      </c>
      <c r="I3466" s="64" t="s">
        <v>1070</v>
      </c>
      <c r="L3466"/>
    </row>
    <row r="3467" spans="1:12">
      <c r="A3467" s="64" t="s">
        <v>1320</v>
      </c>
      <c r="B3467" s="64">
        <f>_xlfn.XLOOKUP(D3467,Macros!$T$8:$T$104,Macros!$E$8:$E$104)</f>
        <v>0</v>
      </c>
      <c r="C3467" s="64">
        <f>_xlfn.XLOOKUP(I3467,Macros!$T$8:$T$104,Macros!$E$8:$E$104)</f>
        <v>0</v>
      </c>
      <c r="D3467" s="64" t="s">
        <v>1103</v>
      </c>
      <c r="E3467" s="64">
        <f t="shared" si="71"/>
        <v>0</v>
      </c>
      <c r="F3467" s="159">
        <v>10124</v>
      </c>
      <c r="G3467" s="160">
        <f t="shared" si="72"/>
        <v>0</v>
      </c>
      <c r="I3467" s="64" t="s">
        <v>1072</v>
      </c>
      <c r="L3467"/>
    </row>
    <row r="3468" spans="1:12">
      <c r="A3468" s="64" t="s">
        <v>1320</v>
      </c>
      <c r="B3468" s="64">
        <f>_xlfn.XLOOKUP(D3468,Macros!$T$8:$T$104,Macros!$E$8:$E$104)</f>
        <v>0</v>
      </c>
      <c r="C3468" s="64">
        <f>_xlfn.XLOOKUP(I3468,Macros!$T$8:$T$104,Macros!$E$8:$E$104)</f>
        <v>0</v>
      </c>
      <c r="D3468" s="64" t="s">
        <v>1104</v>
      </c>
      <c r="E3468" s="64">
        <f t="shared" si="71"/>
        <v>0</v>
      </c>
      <c r="F3468" s="159">
        <v>10124</v>
      </c>
      <c r="G3468" s="160">
        <f t="shared" si="72"/>
        <v>0</v>
      </c>
      <c r="I3468" s="64" t="s">
        <v>1072</v>
      </c>
      <c r="L3468"/>
    </row>
    <row r="3469" spans="1:12">
      <c r="A3469" s="64" t="s">
        <v>1320</v>
      </c>
      <c r="B3469" s="64">
        <f>_xlfn.XLOOKUP(D3469,Macros!$T$8:$T$104,Macros!$E$8:$E$104)</f>
        <v>0</v>
      </c>
      <c r="C3469" s="64">
        <f>_xlfn.XLOOKUP(I3469,Macros!$T$8:$T$104,Macros!$E$8:$E$104)</f>
        <v>0</v>
      </c>
      <c r="D3469" s="64" t="s">
        <v>1105</v>
      </c>
      <c r="E3469" s="64">
        <f t="shared" si="71"/>
        <v>0</v>
      </c>
      <c r="F3469" s="159">
        <v>10124</v>
      </c>
      <c r="G3469" s="160">
        <f t="shared" si="72"/>
        <v>0</v>
      </c>
      <c r="I3469" s="64" t="s">
        <v>1072</v>
      </c>
      <c r="L3469"/>
    </row>
    <row r="3470" spans="1:12">
      <c r="A3470" s="64" t="s">
        <v>1320</v>
      </c>
      <c r="B3470" s="64">
        <f>_xlfn.XLOOKUP(D3470,Macros!$T$8:$T$104,Macros!$E$8:$E$104)</f>
        <v>0</v>
      </c>
      <c r="C3470" s="64">
        <f>_xlfn.XLOOKUP(I3470,Macros!$T$8:$T$104,Macros!$E$8:$E$104)</f>
        <v>0</v>
      </c>
      <c r="D3470" s="64" t="s">
        <v>1106</v>
      </c>
      <c r="E3470" s="64">
        <f t="shared" si="71"/>
        <v>0</v>
      </c>
      <c r="F3470" s="159">
        <v>10124</v>
      </c>
      <c r="G3470" s="160">
        <f t="shared" si="72"/>
        <v>0</v>
      </c>
      <c r="I3470" s="64" t="s">
        <v>1072</v>
      </c>
      <c r="L3470"/>
    </row>
    <row r="3471" spans="1:12">
      <c r="A3471" s="64" t="s">
        <v>1320</v>
      </c>
      <c r="B3471" s="64">
        <f>_xlfn.XLOOKUP(D3471,Macros!$T$8:$T$104,Macros!$E$8:$E$104)</f>
        <v>0</v>
      </c>
      <c r="C3471" s="64">
        <f>_xlfn.XLOOKUP(I3471,Macros!$T$8:$T$104,Macros!$E$8:$E$104)</f>
        <v>0</v>
      </c>
      <c r="D3471" s="64" t="s">
        <v>1107</v>
      </c>
      <c r="E3471" s="64">
        <f t="shared" si="71"/>
        <v>0</v>
      </c>
      <c r="F3471" s="159">
        <v>10124</v>
      </c>
      <c r="G3471" s="160">
        <f t="shared" si="72"/>
        <v>0</v>
      </c>
      <c r="I3471" s="64" t="s">
        <v>1072</v>
      </c>
      <c r="L3471"/>
    </row>
    <row r="3472" spans="1:12">
      <c r="A3472" s="64" t="s">
        <v>1320</v>
      </c>
      <c r="B3472" s="64">
        <f>_xlfn.XLOOKUP(D3472,Macros!$T$8:$T$104,Macros!$E$8:$E$104)</f>
        <v>0</v>
      </c>
      <c r="C3472" s="64">
        <f>_xlfn.XLOOKUP(I3472,Macros!$T$8:$T$104,Macros!$E$8:$E$104)</f>
        <v>0</v>
      </c>
      <c r="D3472" s="64" t="s">
        <v>1108</v>
      </c>
      <c r="E3472" s="64">
        <f t="shared" si="71"/>
        <v>0</v>
      </c>
      <c r="F3472" s="159">
        <v>10124</v>
      </c>
      <c r="G3472" s="160">
        <f t="shared" si="72"/>
        <v>0</v>
      </c>
      <c r="I3472" s="64" t="s">
        <v>1072</v>
      </c>
      <c r="L3472"/>
    </row>
    <row r="3473" spans="1:12">
      <c r="A3473" s="64" t="s">
        <v>1320</v>
      </c>
      <c r="B3473" s="64">
        <f>_xlfn.XLOOKUP(D3473,Macros!$T$8:$T$104,Macros!$E$8:$E$104)</f>
        <v>0</v>
      </c>
      <c r="C3473" s="64">
        <f>_xlfn.XLOOKUP(I3473,Macros!$T$8:$T$104,Macros!$E$8:$E$104)</f>
        <v>0</v>
      </c>
      <c r="D3473" s="64" t="s">
        <v>1109</v>
      </c>
      <c r="E3473" s="64">
        <f t="shared" si="71"/>
        <v>0</v>
      </c>
      <c r="F3473" s="159">
        <v>10124</v>
      </c>
      <c r="G3473" s="160">
        <f t="shared" si="72"/>
        <v>0</v>
      </c>
      <c r="I3473" s="64" t="s">
        <v>1072</v>
      </c>
      <c r="L3473"/>
    </row>
    <row r="3474" spans="1:12">
      <c r="A3474" s="64" t="s">
        <v>1320</v>
      </c>
      <c r="B3474" s="64">
        <f>_xlfn.XLOOKUP(D3474,Macros!$T$8:$T$104,Macros!$E$8:$E$104)</f>
        <v>0</v>
      </c>
      <c r="C3474" s="64">
        <f>_xlfn.XLOOKUP(I3474,Macros!$T$8:$T$104,Macros!$E$8:$E$104)</f>
        <v>0</v>
      </c>
      <c r="D3474" s="64" t="s">
        <v>1110</v>
      </c>
      <c r="E3474" s="64">
        <f t="shared" si="71"/>
        <v>0</v>
      </c>
      <c r="F3474" s="159">
        <v>10124</v>
      </c>
      <c r="G3474" s="160">
        <f t="shared" si="72"/>
        <v>0</v>
      </c>
      <c r="I3474" s="64" t="s">
        <v>1072</v>
      </c>
      <c r="L3474"/>
    </row>
    <row r="3475" spans="1:12">
      <c r="A3475" s="64" t="s">
        <v>1320</v>
      </c>
      <c r="B3475" s="64">
        <f>_xlfn.XLOOKUP(D3475,Macros!$T$8:$T$104,Macros!$E$8:$E$104)</f>
        <v>0</v>
      </c>
      <c r="C3475" s="64">
        <f>_xlfn.XLOOKUP(I3475,Macros!$T$8:$T$104,Macros!$E$8:$E$104)</f>
        <v>0</v>
      </c>
      <c r="D3475" s="64" t="s">
        <v>1111</v>
      </c>
      <c r="E3475" s="64">
        <f t="shared" si="71"/>
        <v>0</v>
      </c>
      <c r="F3475" s="159">
        <v>10124</v>
      </c>
      <c r="G3475" s="160">
        <f t="shared" si="72"/>
        <v>0</v>
      </c>
      <c r="I3475" s="64" t="s">
        <v>1072</v>
      </c>
      <c r="L3475"/>
    </row>
    <row r="3476" spans="1:12">
      <c r="A3476" s="64" t="s">
        <v>1320</v>
      </c>
      <c r="B3476" s="64">
        <f>_xlfn.XLOOKUP(D3476,Macros!$T$8:$T$104,Macros!$E$8:$E$104)</f>
        <v>0</v>
      </c>
      <c r="C3476" s="64">
        <f>_xlfn.XLOOKUP(I3476,Macros!$T$8:$T$104,Macros!$E$8:$E$104)</f>
        <v>0</v>
      </c>
      <c r="D3476" s="64" t="s">
        <v>1112</v>
      </c>
      <c r="E3476" s="64">
        <f t="shared" si="71"/>
        <v>0</v>
      </c>
      <c r="F3476" s="159">
        <v>10124</v>
      </c>
      <c r="G3476" s="160">
        <f t="shared" si="72"/>
        <v>0</v>
      </c>
      <c r="I3476" s="64" t="s">
        <v>1072</v>
      </c>
      <c r="L3476"/>
    </row>
    <row r="3477" spans="1:12">
      <c r="A3477" s="64" t="s">
        <v>1320</v>
      </c>
      <c r="B3477" s="64">
        <f>_xlfn.XLOOKUP(D3477,Macros!$T$8:$T$104,Macros!$E$8:$E$104)</f>
        <v>0</v>
      </c>
      <c r="C3477" s="64">
        <f>_xlfn.XLOOKUP(I3477,Macros!$T$8:$T$104,Macros!$E$8:$E$104)</f>
        <v>0</v>
      </c>
      <c r="D3477" s="64" t="s">
        <v>1113</v>
      </c>
      <c r="E3477" s="64">
        <f t="shared" si="71"/>
        <v>0</v>
      </c>
      <c r="F3477" s="159">
        <v>10124</v>
      </c>
      <c r="G3477" s="160">
        <f t="shared" si="72"/>
        <v>0</v>
      </c>
      <c r="I3477" s="64" t="s">
        <v>1072</v>
      </c>
      <c r="L3477"/>
    </row>
    <row r="3478" spans="1:12">
      <c r="A3478" s="64" t="s">
        <v>1320</v>
      </c>
      <c r="B3478" s="64">
        <f>_xlfn.XLOOKUP(D3478,Macros!$T$8:$T$104,Macros!$E$8:$E$104)</f>
        <v>0</v>
      </c>
      <c r="C3478" s="64">
        <f>_xlfn.XLOOKUP(I3478,Macros!$T$8:$T$104,Macros!$E$8:$E$104)</f>
        <v>0</v>
      </c>
      <c r="D3478" s="64" t="s">
        <v>1114</v>
      </c>
      <c r="E3478" s="64">
        <f t="shared" si="71"/>
        <v>0</v>
      </c>
      <c r="F3478" s="159">
        <v>10124</v>
      </c>
      <c r="G3478" s="160">
        <f t="shared" si="72"/>
        <v>0</v>
      </c>
      <c r="I3478" s="64" t="s">
        <v>1072</v>
      </c>
      <c r="L3478"/>
    </row>
    <row r="3479" spans="1:12">
      <c r="A3479" s="64" t="s">
        <v>1320</v>
      </c>
      <c r="B3479" s="64">
        <f>_xlfn.XLOOKUP(D3479,Macros!$T$8:$T$104,Macros!$E$8:$E$104)</f>
        <v>0</v>
      </c>
      <c r="C3479" s="64">
        <f>_xlfn.XLOOKUP(I3479,Macros!$T$8:$T$104,Macros!$E$8:$E$104)</f>
        <v>0</v>
      </c>
      <c r="D3479" s="64" t="s">
        <v>1115</v>
      </c>
      <c r="E3479" s="64">
        <f t="shared" si="71"/>
        <v>0</v>
      </c>
      <c r="F3479" s="159">
        <v>10124</v>
      </c>
      <c r="G3479" s="160">
        <f t="shared" si="72"/>
        <v>0</v>
      </c>
      <c r="I3479" s="64" t="s">
        <v>1072</v>
      </c>
      <c r="L3479"/>
    </row>
    <row r="3480" spans="1:12">
      <c r="A3480" s="161" t="s">
        <v>1320</v>
      </c>
      <c r="B3480" s="161">
        <f>_xlfn.XLOOKUP(D3480,Macros!$T$8:$T$104,Macros!$F$8:$F$104)</f>
        <v>0</v>
      </c>
      <c r="C3480" s="161">
        <f>_xlfn.XLOOKUP(I3480,Macros!$T$8:$T$104,Macros!$F$8:$F$104)</f>
        <v>0</v>
      </c>
      <c r="D3480" s="161" t="s">
        <v>982</v>
      </c>
      <c r="E3480" s="161">
        <f t="shared" si="71"/>
        <v>0</v>
      </c>
      <c r="F3480" s="162">
        <v>10085</v>
      </c>
      <c r="G3480" s="163">
        <f t="shared" si="72"/>
        <v>0</v>
      </c>
      <c r="I3480" s="161" t="s">
        <v>974</v>
      </c>
      <c r="J3480" s="161" t="s">
        <v>1316</v>
      </c>
      <c r="L3480"/>
    </row>
    <row r="3481" spans="1:12">
      <c r="A3481" s="64" t="s">
        <v>1320</v>
      </c>
      <c r="B3481" s="64">
        <f>_xlfn.XLOOKUP(D3481,Macros!$T$8:$T$104,Macros!$F$8:$F$104)</f>
        <v>0</v>
      </c>
      <c r="C3481" s="64">
        <f>_xlfn.XLOOKUP(I3481,Macros!$T$8:$T$104,Macros!$F$8:$F$104)</f>
        <v>0</v>
      </c>
      <c r="D3481" s="64" t="s">
        <v>984</v>
      </c>
      <c r="E3481" s="64">
        <f t="shared" si="71"/>
        <v>0</v>
      </c>
      <c r="F3481" s="159">
        <v>10085</v>
      </c>
      <c r="G3481" s="163">
        <f t="shared" si="72"/>
        <v>0</v>
      </c>
      <c r="I3481" s="64" t="s">
        <v>974</v>
      </c>
      <c r="L3481"/>
    </row>
    <row r="3482" spans="1:12">
      <c r="A3482" s="64" t="s">
        <v>1320</v>
      </c>
      <c r="B3482" s="64">
        <f>_xlfn.XLOOKUP(D3482,Macros!$T$8:$T$104,Macros!$F$8:$F$104)</f>
        <v>0</v>
      </c>
      <c r="C3482" s="64">
        <f>_xlfn.XLOOKUP(I3482,Macros!$T$8:$T$104,Macros!$F$8:$F$104)</f>
        <v>0</v>
      </c>
      <c r="D3482" s="64" t="s">
        <v>986</v>
      </c>
      <c r="E3482" s="64">
        <f t="shared" si="71"/>
        <v>0</v>
      </c>
      <c r="F3482" s="159">
        <v>10085</v>
      </c>
      <c r="G3482" s="163">
        <f t="shared" si="72"/>
        <v>0</v>
      </c>
      <c r="I3482" s="64" t="s">
        <v>974</v>
      </c>
      <c r="L3482"/>
    </row>
    <row r="3483" spans="1:12">
      <c r="A3483" s="64" t="s">
        <v>1320</v>
      </c>
      <c r="B3483" s="64">
        <f>_xlfn.XLOOKUP(D3483,Macros!$T$8:$T$104,Macros!$F$8:$F$104)</f>
        <v>0</v>
      </c>
      <c r="C3483" s="64">
        <f>_xlfn.XLOOKUP(I3483,Macros!$T$8:$T$104,Macros!$F$8:$F$104)</f>
        <v>0</v>
      </c>
      <c r="D3483" s="64" t="s">
        <v>988</v>
      </c>
      <c r="E3483" s="64">
        <f t="shared" si="71"/>
        <v>0</v>
      </c>
      <c r="F3483" s="159">
        <v>10085</v>
      </c>
      <c r="G3483" s="163">
        <f t="shared" si="72"/>
        <v>0</v>
      </c>
      <c r="I3483" s="64" t="s">
        <v>974</v>
      </c>
      <c r="L3483"/>
    </row>
    <row r="3484" spans="1:12">
      <c r="A3484" s="64" t="s">
        <v>1320</v>
      </c>
      <c r="B3484" s="64">
        <f>_xlfn.XLOOKUP(D3484,Macros!$T$8:$T$104,Macros!$F$8:$F$104)</f>
        <v>0</v>
      </c>
      <c r="C3484" s="64">
        <f>_xlfn.XLOOKUP(I3484,Macros!$T$8:$T$104,Macros!$F$8:$F$104)</f>
        <v>0</v>
      </c>
      <c r="D3484" s="64" t="s">
        <v>990</v>
      </c>
      <c r="E3484" s="64">
        <f t="shared" si="71"/>
        <v>0</v>
      </c>
      <c r="F3484" s="159">
        <v>10085</v>
      </c>
      <c r="G3484" s="163">
        <f t="shared" si="72"/>
        <v>0</v>
      </c>
      <c r="I3484" s="64" t="s">
        <v>974</v>
      </c>
      <c r="L3484"/>
    </row>
    <row r="3485" spans="1:12">
      <c r="A3485" s="64" t="s">
        <v>1320</v>
      </c>
      <c r="B3485" s="64">
        <f>_xlfn.XLOOKUP(D3485,Macros!$T$8:$T$104,Macros!$F$8:$F$104)</f>
        <v>0</v>
      </c>
      <c r="C3485" s="64">
        <f>_xlfn.XLOOKUP(I3485,Macros!$T$8:$T$104,Macros!$F$8:$F$104)</f>
        <v>0</v>
      </c>
      <c r="D3485" s="64" t="s">
        <v>992</v>
      </c>
      <c r="E3485" s="64">
        <f t="shared" si="71"/>
        <v>0</v>
      </c>
      <c r="F3485" s="159">
        <v>10085</v>
      </c>
      <c r="G3485" s="163">
        <f t="shared" si="72"/>
        <v>0</v>
      </c>
      <c r="I3485" s="64" t="s">
        <v>974</v>
      </c>
      <c r="L3485"/>
    </row>
    <row r="3486" spans="1:12">
      <c r="A3486" s="64" t="s">
        <v>1320</v>
      </c>
      <c r="B3486" s="64">
        <f>_xlfn.XLOOKUP(D3486,Macros!$T$8:$T$104,Macros!$F$8:$F$104)</f>
        <v>0</v>
      </c>
      <c r="C3486" s="64">
        <f>_xlfn.XLOOKUP(I3486,Macros!$T$8:$T$104,Macros!$F$8:$F$104)</f>
        <v>0</v>
      </c>
      <c r="D3486" s="64" t="s">
        <v>994</v>
      </c>
      <c r="E3486" s="64">
        <f t="shared" si="71"/>
        <v>0</v>
      </c>
      <c r="F3486" s="159">
        <v>10085</v>
      </c>
      <c r="G3486" s="163">
        <f t="shared" si="72"/>
        <v>0</v>
      </c>
      <c r="I3486" s="64" t="s">
        <v>974</v>
      </c>
      <c r="L3486"/>
    </row>
    <row r="3487" spans="1:12">
      <c r="A3487" s="64" t="s">
        <v>1320</v>
      </c>
      <c r="B3487" s="64">
        <f>_xlfn.XLOOKUP(D3487,Macros!$T$8:$T$104,Macros!$F$8:$F$104)</f>
        <v>0</v>
      </c>
      <c r="C3487" s="64">
        <f>_xlfn.XLOOKUP(I3487,Macros!$T$8:$T$104,Macros!$F$8:$F$104)</f>
        <v>0</v>
      </c>
      <c r="D3487" s="64" t="s">
        <v>996</v>
      </c>
      <c r="E3487" s="64">
        <f t="shared" si="71"/>
        <v>0</v>
      </c>
      <c r="F3487" s="159">
        <v>10085</v>
      </c>
      <c r="G3487" s="163">
        <f t="shared" si="72"/>
        <v>0</v>
      </c>
      <c r="I3487" s="64" t="s">
        <v>974</v>
      </c>
      <c r="L3487"/>
    </row>
    <row r="3488" spans="1:12">
      <c r="A3488" s="64" t="s">
        <v>1320</v>
      </c>
      <c r="B3488" s="64">
        <f>_xlfn.XLOOKUP(D3488,Macros!$T$8:$T$104,Macros!$F$8:$F$104)</f>
        <v>0</v>
      </c>
      <c r="C3488" s="64">
        <f>_xlfn.XLOOKUP(I3488,Macros!$T$8:$T$104,Macros!$F$8:$F$104)</f>
        <v>0</v>
      </c>
      <c r="D3488" s="64" t="s">
        <v>998</v>
      </c>
      <c r="E3488" s="64">
        <f t="shared" si="71"/>
        <v>0</v>
      </c>
      <c r="F3488" s="159">
        <v>10085</v>
      </c>
      <c r="G3488" s="163">
        <f t="shared" si="72"/>
        <v>0</v>
      </c>
      <c r="I3488" s="64" t="s">
        <v>974</v>
      </c>
      <c r="L3488"/>
    </row>
    <row r="3489" spans="1:12">
      <c r="A3489" s="64" t="s">
        <v>1320</v>
      </c>
      <c r="B3489" s="64">
        <f>_xlfn.XLOOKUP(D3489,Macros!$T$8:$T$104,Macros!$F$8:$F$104)</f>
        <v>0</v>
      </c>
      <c r="C3489" s="64">
        <f>_xlfn.XLOOKUP(I3489,Macros!$T$8:$T$104,Macros!$F$8:$F$104)</f>
        <v>0</v>
      </c>
      <c r="D3489" s="64" t="s">
        <v>1000</v>
      </c>
      <c r="E3489" s="64">
        <f t="shared" si="71"/>
        <v>0</v>
      </c>
      <c r="F3489" s="159">
        <v>10085</v>
      </c>
      <c r="G3489" s="163">
        <f t="shared" si="72"/>
        <v>0</v>
      </c>
      <c r="I3489" s="64" t="s">
        <v>974</v>
      </c>
      <c r="L3489"/>
    </row>
    <row r="3490" spans="1:12">
      <c r="A3490" s="64" t="s">
        <v>1320</v>
      </c>
      <c r="B3490" s="64">
        <f>_xlfn.XLOOKUP(D3490,Macros!$T$8:$T$104,Macros!$F$8:$F$104)</f>
        <v>0</v>
      </c>
      <c r="C3490" s="64">
        <f>_xlfn.XLOOKUP(I3490,Macros!$T$8:$T$104,Macros!$F$8:$F$104)</f>
        <v>0</v>
      </c>
      <c r="D3490" s="64" t="s">
        <v>1002</v>
      </c>
      <c r="E3490" s="64">
        <f t="shared" si="71"/>
        <v>0</v>
      </c>
      <c r="F3490" s="159">
        <v>10085</v>
      </c>
      <c r="G3490" s="163">
        <f t="shared" si="72"/>
        <v>0</v>
      </c>
      <c r="I3490" s="64" t="s">
        <v>976</v>
      </c>
      <c r="L3490"/>
    </row>
    <row r="3491" spans="1:12">
      <c r="A3491" s="64" t="s">
        <v>1320</v>
      </c>
      <c r="B3491" s="64">
        <f>_xlfn.XLOOKUP(D3491,Macros!$T$8:$T$104,Macros!$F$8:$F$104)</f>
        <v>0</v>
      </c>
      <c r="C3491" s="64">
        <f>_xlfn.XLOOKUP(I3491,Macros!$T$8:$T$104,Macros!$F$8:$F$104)</f>
        <v>0</v>
      </c>
      <c r="D3491" s="64" t="s">
        <v>1004</v>
      </c>
      <c r="E3491" s="64">
        <f t="shared" si="71"/>
        <v>0</v>
      </c>
      <c r="F3491" s="159">
        <v>10085</v>
      </c>
      <c r="G3491" s="163">
        <f t="shared" si="72"/>
        <v>0</v>
      </c>
      <c r="I3491" s="64" t="s">
        <v>976</v>
      </c>
      <c r="L3491"/>
    </row>
    <row r="3492" spans="1:12">
      <c r="A3492" s="64" t="s">
        <v>1320</v>
      </c>
      <c r="B3492" s="64">
        <f>_xlfn.XLOOKUP(D3492,Macros!$T$8:$T$104,Macros!$F$8:$F$104)</f>
        <v>0</v>
      </c>
      <c r="C3492" s="64">
        <f>_xlfn.XLOOKUP(I3492,Macros!$T$8:$T$104,Macros!$F$8:$F$104)</f>
        <v>0</v>
      </c>
      <c r="D3492" s="64" t="s">
        <v>1006</v>
      </c>
      <c r="E3492" s="64">
        <f t="shared" si="71"/>
        <v>0</v>
      </c>
      <c r="F3492" s="159">
        <v>10085</v>
      </c>
      <c r="G3492" s="163">
        <f t="shared" si="72"/>
        <v>0</v>
      </c>
      <c r="I3492" s="64" t="s">
        <v>976</v>
      </c>
      <c r="L3492"/>
    </row>
    <row r="3493" spans="1:12">
      <c r="A3493" s="64" t="s">
        <v>1320</v>
      </c>
      <c r="B3493" s="64">
        <f>_xlfn.XLOOKUP(D3493,Macros!$T$8:$T$104,Macros!$F$8:$F$104)</f>
        <v>0</v>
      </c>
      <c r="C3493" s="64">
        <f>_xlfn.XLOOKUP(I3493,Macros!$T$8:$T$104,Macros!$F$8:$F$104)</f>
        <v>0</v>
      </c>
      <c r="D3493" s="64" t="s">
        <v>1008</v>
      </c>
      <c r="E3493" s="64">
        <f t="shared" si="71"/>
        <v>0</v>
      </c>
      <c r="F3493" s="159">
        <v>10085</v>
      </c>
      <c r="G3493" s="163">
        <f t="shared" si="72"/>
        <v>0</v>
      </c>
      <c r="I3493" s="64" t="s">
        <v>976</v>
      </c>
      <c r="L3493"/>
    </row>
    <row r="3494" spans="1:12">
      <c r="A3494" s="64" t="s">
        <v>1320</v>
      </c>
      <c r="B3494" s="64">
        <f>_xlfn.XLOOKUP(D3494,Macros!$T$8:$T$104,Macros!$F$8:$F$104)</f>
        <v>0</v>
      </c>
      <c r="C3494" s="64">
        <f>_xlfn.XLOOKUP(I3494,Macros!$T$8:$T$104,Macros!$F$8:$F$104)</f>
        <v>0</v>
      </c>
      <c r="D3494" s="64" t="s">
        <v>1010</v>
      </c>
      <c r="E3494" s="64">
        <f t="shared" si="71"/>
        <v>0</v>
      </c>
      <c r="F3494" s="159">
        <v>10085</v>
      </c>
      <c r="G3494" s="163">
        <f t="shared" si="72"/>
        <v>0</v>
      </c>
      <c r="I3494" s="64" t="s">
        <v>976</v>
      </c>
      <c r="L3494"/>
    </row>
    <row r="3495" spans="1:12">
      <c r="A3495" s="64" t="s">
        <v>1320</v>
      </c>
      <c r="B3495" s="64">
        <f>_xlfn.XLOOKUP(D3495,Macros!$T$8:$T$104,Macros!$F$8:$F$104)</f>
        <v>0</v>
      </c>
      <c r="C3495" s="64">
        <f>_xlfn.XLOOKUP(I3495,Macros!$T$8:$T$104,Macros!$F$8:$F$104)</f>
        <v>0</v>
      </c>
      <c r="D3495" s="64" t="s">
        <v>1012</v>
      </c>
      <c r="E3495" s="64">
        <f t="shared" si="71"/>
        <v>0</v>
      </c>
      <c r="F3495" s="159">
        <v>10085</v>
      </c>
      <c r="G3495" s="163">
        <f t="shared" si="72"/>
        <v>0</v>
      </c>
      <c r="I3495" s="64" t="s">
        <v>976</v>
      </c>
      <c r="L3495"/>
    </row>
    <row r="3496" spans="1:12">
      <c r="A3496" s="64" t="s">
        <v>1320</v>
      </c>
      <c r="B3496" s="64">
        <f>_xlfn.XLOOKUP(D3496,Macros!$T$8:$T$104,Macros!$F$8:$F$104)</f>
        <v>0</v>
      </c>
      <c r="C3496" s="64">
        <f>_xlfn.XLOOKUP(I3496,Macros!$T$8:$T$104,Macros!$F$8:$F$104)</f>
        <v>0</v>
      </c>
      <c r="D3496" s="64" t="s">
        <v>1014</v>
      </c>
      <c r="E3496" s="64">
        <f t="shared" si="71"/>
        <v>0</v>
      </c>
      <c r="F3496" s="159">
        <v>10085</v>
      </c>
      <c r="G3496" s="163">
        <f t="shared" si="72"/>
        <v>0</v>
      </c>
      <c r="I3496" s="64" t="s">
        <v>976</v>
      </c>
      <c r="L3496"/>
    </row>
    <row r="3497" spans="1:12">
      <c r="A3497" s="64" t="s">
        <v>1320</v>
      </c>
      <c r="B3497" s="64">
        <f>_xlfn.XLOOKUP(D3497,Macros!$T$8:$T$104,Macros!$F$8:$F$104)</f>
        <v>0</v>
      </c>
      <c r="C3497" s="64">
        <f>_xlfn.XLOOKUP(I3497,Macros!$T$8:$T$104,Macros!$F$8:$F$104)</f>
        <v>0</v>
      </c>
      <c r="D3497" s="64" t="s">
        <v>1016</v>
      </c>
      <c r="E3497" s="64">
        <f t="shared" si="71"/>
        <v>0</v>
      </c>
      <c r="F3497" s="159">
        <v>10085</v>
      </c>
      <c r="G3497" s="163">
        <f t="shared" si="72"/>
        <v>0</v>
      </c>
      <c r="I3497" s="64" t="s">
        <v>976</v>
      </c>
      <c r="L3497"/>
    </row>
    <row r="3498" spans="1:12">
      <c r="A3498" s="64" t="s">
        <v>1320</v>
      </c>
      <c r="B3498" s="64">
        <f>_xlfn.XLOOKUP(D3498,Macros!$T$8:$T$104,Macros!$F$8:$F$104)</f>
        <v>0</v>
      </c>
      <c r="C3498" s="64">
        <f>_xlfn.XLOOKUP(I3498,Macros!$T$8:$T$104,Macros!$F$8:$F$104)</f>
        <v>0</v>
      </c>
      <c r="D3498" s="64" t="s">
        <v>1018</v>
      </c>
      <c r="E3498" s="64">
        <f t="shared" si="71"/>
        <v>0</v>
      </c>
      <c r="F3498" s="159">
        <v>10085</v>
      </c>
      <c r="G3498" s="163">
        <f t="shared" si="72"/>
        <v>0</v>
      </c>
      <c r="I3498" s="64" t="s">
        <v>976</v>
      </c>
      <c r="L3498"/>
    </row>
    <row r="3499" spans="1:12">
      <c r="A3499" s="64" t="s">
        <v>1320</v>
      </c>
      <c r="B3499" s="64">
        <f>_xlfn.XLOOKUP(D3499,Macros!$T$8:$T$104,Macros!$F$8:$F$104)</f>
        <v>0</v>
      </c>
      <c r="C3499" s="64">
        <f>_xlfn.XLOOKUP(I3499,Macros!$T$8:$T$104,Macros!$F$8:$F$104)</f>
        <v>0</v>
      </c>
      <c r="D3499" s="64" t="s">
        <v>1020</v>
      </c>
      <c r="E3499" s="64">
        <f t="shared" si="71"/>
        <v>0</v>
      </c>
      <c r="F3499" s="159">
        <v>10085</v>
      </c>
      <c r="G3499" s="163">
        <f t="shared" si="72"/>
        <v>0</v>
      </c>
      <c r="I3499" s="64" t="s">
        <v>976</v>
      </c>
      <c r="L3499"/>
    </row>
    <row r="3500" spans="1:12">
      <c r="A3500" s="64" t="s">
        <v>1320</v>
      </c>
      <c r="B3500" s="64">
        <f>_xlfn.XLOOKUP(D3500,Macros!$T$8:$T$104,Macros!$F$8:$F$104)</f>
        <v>0</v>
      </c>
      <c r="C3500" s="64">
        <f>_xlfn.XLOOKUP(I3500,Macros!$T$8:$T$104,Macros!$F$8:$F$104)</f>
        <v>0</v>
      </c>
      <c r="D3500" s="64" t="s">
        <v>1022</v>
      </c>
      <c r="E3500" s="64">
        <f t="shared" si="71"/>
        <v>0</v>
      </c>
      <c r="F3500" s="159">
        <v>10085</v>
      </c>
      <c r="G3500" s="163">
        <f t="shared" si="72"/>
        <v>0</v>
      </c>
      <c r="I3500" s="64" t="s">
        <v>978</v>
      </c>
      <c r="L3500"/>
    </row>
    <row r="3501" spans="1:12">
      <c r="A3501" s="64" t="s">
        <v>1320</v>
      </c>
      <c r="B3501" s="64">
        <f>_xlfn.XLOOKUP(D3501,Macros!$T$8:$T$104,Macros!$F$8:$F$104)</f>
        <v>0</v>
      </c>
      <c r="C3501" s="64">
        <f>_xlfn.XLOOKUP(I3501,Macros!$T$8:$T$104,Macros!$F$8:$F$104)</f>
        <v>0</v>
      </c>
      <c r="D3501" s="64" t="s">
        <v>1024</v>
      </c>
      <c r="E3501" s="64">
        <f t="shared" si="71"/>
        <v>0</v>
      </c>
      <c r="F3501" s="159">
        <v>10085</v>
      </c>
      <c r="G3501" s="163">
        <f t="shared" si="72"/>
        <v>0</v>
      </c>
      <c r="I3501" s="64" t="s">
        <v>978</v>
      </c>
      <c r="L3501"/>
    </row>
    <row r="3502" spans="1:12">
      <c r="A3502" s="64" t="s">
        <v>1320</v>
      </c>
      <c r="B3502" s="64">
        <f>_xlfn.XLOOKUP(D3502,Macros!$T$8:$T$104,Macros!$F$8:$F$104)</f>
        <v>0</v>
      </c>
      <c r="C3502" s="64">
        <f>_xlfn.XLOOKUP(I3502,Macros!$T$8:$T$104,Macros!$F$8:$F$104)</f>
        <v>0</v>
      </c>
      <c r="D3502" s="64" t="s">
        <v>1026</v>
      </c>
      <c r="E3502" s="64">
        <f t="shared" si="71"/>
        <v>0</v>
      </c>
      <c r="F3502" s="159">
        <v>10085</v>
      </c>
      <c r="G3502" s="163">
        <f t="shared" si="72"/>
        <v>0</v>
      </c>
      <c r="I3502" s="64" t="s">
        <v>978</v>
      </c>
      <c r="L3502"/>
    </row>
    <row r="3503" spans="1:12">
      <c r="A3503" s="64" t="s">
        <v>1320</v>
      </c>
      <c r="B3503" s="64">
        <f>_xlfn.XLOOKUP(D3503,Macros!$T$8:$T$104,Macros!$F$8:$F$104)</f>
        <v>0</v>
      </c>
      <c r="C3503" s="64">
        <f>_xlfn.XLOOKUP(I3503,Macros!$T$8:$T$104,Macros!$F$8:$F$104)</f>
        <v>0</v>
      </c>
      <c r="D3503" s="64" t="s">
        <v>1028</v>
      </c>
      <c r="E3503" s="64">
        <f t="shared" si="71"/>
        <v>0</v>
      </c>
      <c r="F3503" s="159">
        <v>10085</v>
      </c>
      <c r="G3503" s="163">
        <f t="shared" si="72"/>
        <v>0</v>
      </c>
      <c r="I3503" s="64" t="s">
        <v>978</v>
      </c>
      <c r="L3503"/>
    </row>
    <row r="3504" spans="1:12">
      <c r="A3504" s="64" t="s">
        <v>1320</v>
      </c>
      <c r="B3504" s="64">
        <f>_xlfn.XLOOKUP(D3504,Macros!$T$8:$T$104,Macros!$F$8:$F$104)</f>
        <v>0</v>
      </c>
      <c r="C3504" s="64">
        <f>_xlfn.XLOOKUP(I3504,Macros!$T$8:$T$104,Macros!$F$8:$F$104)</f>
        <v>0</v>
      </c>
      <c r="D3504" s="64" t="s">
        <v>1030</v>
      </c>
      <c r="E3504" s="64">
        <f t="shared" si="71"/>
        <v>0</v>
      </c>
      <c r="F3504" s="159">
        <v>10085</v>
      </c>
      <c r="G3504" s="163">
        <f t="shared" si="72"/>
        <v>0</v>
      </c>
      <c r="I3504" s="64" t="s">
        <v>978</v>
      </c>
      <c r="L3504"/>
    </row>
    <row r="3505" spans="1:12">
      <c r="A3505" s="64" t="s">
        <v>1320</v>
      </c>
      <c r="B3505" s="64">
        <f>_xlfn.XLOOKUP(D3505,Macros!$T$8:$T$104,Macros!$F$8:$F$104)</f>
        <v>0</v>
      </c>
      <c r="C3505" s="64">
        <f>_xlfn.XLOOKUP(I3505,Macros!$T$8:$T$104,Macros!$F$8:$F$104)</f>
        <v>0</v>
      </c>
      <c r="D3505" s="64" t="s">
        <v>1032</v>
      </c>
      <c r="E3505" s="64">
        <f t="shared" si="71"/>
        <v>0</v>
      </c>
      <c r="F3505" s="159">
        <v>10085</v>
      </c>
      <c r="G3505" s="163">
        <f t="shared" si="72"/>
        <v>0</v>
      </c>
      <c r="I3505" s="64" t="s">
        <v>978</v>
      </c>
      <c r="L3505"/>
    </row>
    <row r="3506" spans="1:12">
      <c r="A3506" s="64" t="s">
        <v>1320</v>
      </c>
      <c r="B3506" s="64">
        <f>_xlfn.XLOOKUP(D3506,Macros!$T$8:$T$104,Macros!$F$8:$F$104)</f>
        <v>0</v>
      </c>
      <c r="C3506" s="64">
        <f>_xlfn.XLOOKUP(I3506,Macros!$T$8:$T$104,Macros!$F$8:$F$104)</f>
        <v>0</v>
      </c>
      <c r="D3506" s="64" t="s">
        <v>1034</v>
      </c>
      <c r="E3506" s="64">
        <f t="shared" si="71"/>
        <v>0</v>
      </c>
      <c r="F3506" s="159">
        <v>10085</v>
      </c>
      <c r="G3506" s="163">
        <f t="shared" si="72"/>
        <v>0</v>
      </c>
      <c r="I3506" s="64" t="s">
        <v>978</v>
      </c>
      <c r="L3506"/>
    </row>
    <row r="3507" spans="1:12">
      <c r="A3507" s="64" t="s">
        <v>1320</v>
      </c>
      <c r="B3507" s="64">
        <f>_xlfn.XLOOKUP(D3507,Macros!$T$8:$T$104,Macros!$F$8:$F$104)</f>
        <v>0</v>
      </c>
      <c r="C3507" s="64">
        <f>_xlfn.XLOOKUP(I3507,Macros!$T$8:$T$104,Macros!$F$8:$F$104)</f>
        <v>0</v>
      </c>
      <c r="D3507" s="64" t="s">
        <v>1036</v>
      </c>
      <c r="E3507" s="64">
        <f t="shared" si="71"/>
        <v>0</v>
      </c>
      <c r="F3507" s="159">
        <v>10085</v>
      </c>
      <c r="G3507" s="163">
        <f t="shared" si="72"/>
        <v>0</v>
      </c>
      <c r="I3507" s="64" t="s">
        <v>978</v>
      </c>
      <c r="L3507"/>
    </row>
    <row r="3508" spans="1:12">
      <c r="A3508" s="64" t="s">
        <v>1320</v>
      </c>
      <c r="B3508" s="64">
        <f>_xlfn.XLOOKUP(D3508,Macros!$T$8:$T$104,Macros!$F$8:$F$104)</f>
        <v>0</v>
      </c>
      <c r="C3508" s="64">
        <f>_xlfn.XLOOKUP(I3508,Macros!$T$8:$T$104,Macros!$F$8:$F$104)</f>
        <v>0</v>
      </c>
      <c r="D3508" s="64" t="s">
        <v>1038</v>
      </c>
      <c r="E3508" s="64">
        <f t="shared" si="71"/>
        <v>0</v>
      </c>
      <c r="F3508" s="159">
        <v>10085</v>
      </c>
      <c r="G3508" s="163">
        <f t="shared" si="72"/>
        <v>0</v>
      </c>
      <c r="I3508" s="64" t="s">
        <v>978</v>
      </c>
      <c r="L3508"/>
    </row>
    <row r="3509" spans="1:12">
      <c r="A3509" s="64" t="s">
        <v>1320</v>
      </c>
      <c r="B3509" s="64">
        <f>_xlfn.XLOOKUP(D3509,Macros!$T$8:$T$104,Macros!$F$8:$F$104)</f>
        <v>0</v>
      </c>
      <c r="C3509" s="64">
        <f>_xlfn.XLOOKUP(I3509,Macros!$T$8:$T$104,Macros!$F$8:$F$104)</f>
        <v>0</v>
      </c>
      <c r="D3509" s="64" t="s">
        <v>1040</v>
      </c>
      <c r="E3509" s="64">
        <f t="shared" si="71"/>
        <v>0</v>
      </c>
      <c r="F3509" s="159">
        <v>10085</v>
      </c>
      <c r="G3509" s="163">
        <f t="shared" si="72"/>
        <v>0</v>
      </c>
      <c r="I3509" s="64" t="s">
        <v>978</v>
      </c>
      <c r="L3509"/>
    </row>
    <row r="3510" spans="1:12">
      <c r="A3510" s="64" t="s">
        <v>1320</v>
      </c>
      <c r="B3510" s="64">
        <f>_xlfn.XLOOKUP(D3510,Macros!$T$8:$T$104,Macros!$F$8:$F$104)</f>
        <v>0</v>
      </c>
      <c r="C3510" s="64">
        <f>_xlfn.XLOOKUP(I3510,Macros!$T$8:$T$104,Macros!$F$8:$F$104)</f>
        <v>0</v>
      </c>
      <c r="D3510" s="64" t="s">
        <v>1042</v>
      </c>
      <c r="E3510" s="64">
        <f t="shared" si="71"/>
        <v>0</v>
      </c>
      <c r="F3510" s="159">
        <v>10085</v>
      </c>
      <c r="G3510" s="163">
        <f t="shared" si="72"/>
        <v>0</v>
      </c>
      <c r="I3510" s="64" t="s">
        <v>980</v>
      </c>
      <c r="L3510"/>
    </row>
    <row r="3511" spans="1:12">
      <c r="A3511" s="64" t="s">
        <v>1320</v>
      </c>
      <c r="B3511" s="64">
        <f>_xlfn.XLOOKUP(D3511,Macros!$T$8:$T$104,Macros!$F$8:$F$104)</f>
        <v>0</v>
      </c>
      <c r="C3511" s="64">
        <f>_xlfn.XLOOKUP(I3511,Macros!$T$8:$T$104,Macros!$F$8:$F$104)</f>
        <v>0</v>
      </c>
      <c r="D3511" s="64" t="s">
        <v>1044</v>
      </c>
      <c r="E3511" s="64">
        <f t="shared" si="71"/>
        <v>0</v>
      </c>
      <c r="F3511" s="159">
        <v>10085</v>
      </c>
      <c r="G3511" s="163">
        <f t="shared" si="72"/>
        <v>0</v>
      </c>
      <c r="I3511" s="64" t="s">
        <v>980</v>
      </c>
      <c r="L3511"/>
    </row>
    <row r="3512" spans="1:12">
      <c r="A3512" s="64" t="s">
        <v>1320</v>
      </c>
      <c r="B3512" s="64">
        <f>_xlfn.XLOOKUP(D3512,Macros!$T$8:$T$104,Macros!$F$8:$F$104)</f>
        <v>0</v>
      </c>
      <c r="C3512" s="64">
        <f>_xlfn.XLOOKUP(I3512,Macros!$T$8:$T$104,Macros!$F$8:$F$104)</f>
        <v>0</v>
      </c>
      <c r="D3512" s="64" t="s">
        <v>1046</v>
      </c>
      <c r="E3512" s="64">
        <f t="shared" si="71"/>
        <v>0</v>
      </c>
      <c r="F3512" s="159">
        <v>10085</v>
      </c>
      <c r="G3512" s="163">
        <f t="shared" si="72"/>
        <v>0</v>
      </c>
      <c r="I3512" s="64" t="s">
        <v>980</v>
      </c>
      <c r="L3512"/>
    </row>
    <row r="3513" spans="1:12">
      <c r="A3513" s="64" t="s">
        <v>1320</v>
      </c>
      <c r="B3513" s="64">
        <f>_xlfn.XLOOKUP(D3513,Macros!$T$8:$T$104,Macros!$F$8:$F$104)</f>
        <v>0</v>
      </c>
      <c r="C3513" s="64">
        <f>_xlfn.XLOOKUP(I3513,Macros!$T$8:$T$104,Macros!$F$8:$F$104)</f>
        <v>0</v>
      </c>
      <c r="D3513" s="64" t="s">
        <v>1048</v>
      </c>
      <c r="E3513" s="64">
        <f t="shared" si="71"/>
        <v>0</v>
      </c>
      <c r="F3513" s="159">
        <v>10085</v>
      </c>
      <c r="G3513" s="163">
        <f t="shared" si="72"/>
        <v>0</v>
      </c>
      <c r="I3513" s="64" t="s">
        <v>980</v>
      </c>
      <c r="L3513"/>
    </row>
    <row r="3514" spans="1:12">
      <c r="A3514" s="64" t="s">
        <v>1320</v>
      </c>
      <c r="B3514" s="64">
        <f>_xlfn.XLOOKUP(D3514,Macros!$T$8:$T$104,Macros!$F$8:$F$104)</f>
        <v>0</v>
      </c>
      <c r="C3514" s="64">
        <f>_xlfn.XLOOKUP(I3514,Macros!$T$8:$T$104,Macros!$F$8:$F$104)</f>
        <v>0</v>
      </c>
      <c r="D3514" s="64" t="s">
        <v>1050</v>
      </c>
      <c r="E3514" s="64">
        <f t="shared" si="71"/>
        <v>0</v>
      </c>
      <c r="F3514" s="159">
        <v>10085</v>
      </c>
      <c r="G3514" s="163">
        <f t="shared" si="72"/>
        <v>0</v>
      </c>
      <c r="I3514" s="64" t="s">
        <v>980</v>
      </c>
      <c r="L3514"/>
    </row>
    <row r="3515" spans="1:12">
      <c r="A3515" s="64" t="s">
        <v>1320</v>
      </c>
      <c r="B3515" s="64">
        <f>_xlfn.XLOOKUP(D3515,Macros!$T$8:$T$104,Macros!$F$8:$F$104)</f>
        <v>0</v>
      </c>
      <c r="C3515" s="64">
        <f>_xlfn.XLOOKUP(I3515,Macros!$T$8:$T$104,Macros!$F$8:$F$104)</f>
        <v>0</v>
      </c>
      <c r="D3515" s="64" t="s">
        <v>1052</v>
      </c>
      <c r="E3515" s="64">
        <f t="shared" si="71"/>
        <v>0</v>
      </c>
      <c r="F3515" s="159">
        <v>10085</v>
      </c>
      <c r="G3515" s="163">
        <f t="shared" si="72"/>
        <v>0</v>
      </c>
      <c r="I3515" s="64" t="s">
        <v>980</v>
      </c>
      <c r="L3515"/>
    </row>
    <row r="3516" spans="1:12">
      <c r="A3516" s="64" t="s">
        <v>1320</v>
      </c>
      <c r="B3516" s="64">
        <f>_xlfn.XLOOKUP(D3516,Macros!$T$8:$T$104,Macros!$F$8:$F$104)</f>
        <v>0</v>
      </c>
      <c r="C3516" s="64">
        <f>_xlfn.XLOOKUP(I3516,Macros!$T$8:$T$104,Macros!$F$8:$F$104)</f>
        <v>0</v>
      </c>
      <c r="D3516" s="64" t="s">
        <v>1054</v>
      </c>
      <c r="E3516" s="64">
        <f t="shared" si="71"/>
        <v>0</v>
      </c>
      <c r="F3516" s="159">
        <v>10085</v>
      </c>
      <c r="G3516" s="163">
        <f t="shared" si="72"/>
        <v>0</v>
      </c>
      <c r="I3516" s="64" t="s">
        <v>980</v>
      </c>
      <c r="L3516"/>
    </row>
    <row r="3517" spans="1:12">
      <c r="A3517" s="64" t="s">
        <v>1320</v>
      </c>
      <c r="B3517" s="64">
        <f>_xlfn.XLOOKUP(D3517,Macros!$T$8:$T$104,Macros!$F$8:$F$104)</f>
        <v>0</v>
      </c>
      <c r="C3517" s="64">
        <f>_xlfn.XLOOKUP(I3517,Macros!$T$8:$T$104,Macros!$F$8:$F$104)</f>
        <v>0</v>
      </c>
      <c r="D3517" s="64" t="s">
        <v>1056</v>
      </c>
      <c r="E3517" s="64">
        <f t="shared" si="71"/>
        <v>0</v>
      </c>
      <c r="F3517" s="159">
        <v>10085</v>
      </c>
      <c r="G3517" s="163">
        <f t="shared" si="72"/>
        <v>0</v>
      </c>
      <c r="I3517" s="64" t="s">
        <v>980</v>
      </c>
      <c r="L3517"/>
    </row>
    <row r="3518" spans="1:12">
      <c r="A3518" s="64" t="s">
        <v>1320</v>
      </c>
      <c r="B3518" s="64">
        <f>_xlfn.XLOOKUP(D3518,Macros!$T$8:$T$104,Macros!$F$8:$F$104)</f>
        <v>0</v>
      </c>
      <c r="C3518" s="64">
        <f>_xlfn.XLOOKUP(I3518,Macros!$T$8:$T$104,Macros!$F$8:$F$104)</f>
        <v>0</v>
      </c>
      <c r="D3518" s="64" t="s">
        <v>1058</v>
      </c>
      <c r="E3518" s="64">
        <f t="shared" si="71"/>
        <v>0</v>
      </c>
      <c r="F3518" s="159">
        <v>10085</v>
      </c>
      <c r="G3518" s="163">
        <f t="shared" si="72"/>
        <v>0</v>
      </c>
      <c r="I3518" s="64" t="s">
        <v>980</v>
      </c>
      <c r="L3518"/>
    </row>
    <row r="3519" spans="1:12">
      <c r="A3519" s="64" t="s">
        <v>1320</v>
      </c>
      <c r="B3519" s="64">
        <f>_xlfn.XLOOKUP(D3519,Macros!$T$8:$T$104,Macros!$F$8:$F$104)</f>
        <v>0</v>
      </c>
      <c r="C3519" s="64">
        <f>_xlfn.XLOOKUP(I3519,Macros!$T$8:$T$104,Macros!$F$8:$F$104)</f>
        <v>0</v>
      </c>
      <c r="D3519" s="64" t="s">
        <v>1060</v>
      </c>
      <c r="E3519" s="64">
        <f t="shared" si="71"/>
        <v>0</v>
      </c>
      <c r="F3519" s="159">
        <v>10085</v>
      </c>
      <c r="G3519" s="163">
        <f t="shared" si="72"/>
        <v>0</v>
      </c>
      <c r="I3519" s="64" t="s">
        <v>980</v>
      </c>
      <c r="L3519"/>
    </row>
    <row r="3520" spans="1:12">
      <c r="A3520" s="64" t="s">
        <v>1320</v>
      </c>
      <c r="B3520" s="64">
        <f>_xlfn.XLOOKUP(D3520,Macros!$T$8:$T$104,Macros!$F$8:$F$104)</f>
        <v>0</v>
      </c>
      <c r="C3520" s="64">
        <f>_xlfn.XLOOKUP(I3520,Macros!$T$8:$T$104,Macros!$F$8:$F$104)</f>
        <v>0</v>
      </c>
      <c r="D3520" s="64" t="s">
        <v>1062</v>
      </c>
      <c r="E3520" s="64">
        <f t="shared" si="71"/>
        <v>0</v>
      </c>
      <c r="F3520" s="159">
        <v>10085</v>
      </c>
      <c r="G3520" s="163">
        <f t="shared" si="72"/>
        <v>0</v>
      </c>
      <c r="I3520" s="64" t="s">
        <v>980</v>
      </c>
      <c r="L3520"/>
    </row>
    <row r="3521" spans="1:12">
      <c r="A3521" s="64" t="s">
        <v>1320</v>
      </c>
      <c r="B3521" s="64">
        <f>_xlfn.XLOOKUP(D3521,Macros!$T$8:$T$104,Macros!$F$8:$F$104)</f>
        <v>0</v>
      </c>
      <c r="C3521" s="64">
        <f>_xlfn.XLOOKUP(I3521,Macros!$T$8:$T$104,Macros!$F$8:$F$104)</f>
        <v>0</v>
      </c>
      <c r="D3521" s="64" t="s">
        <v>1064</v>
      </c>
      <c r="E3521" s="64">
        <f t="shared" ref="E3521:E3584" si="73">SUM(B3521:C3521)</f>
        <v>0</v>
      </c>
      <c r="F3521" s="159">
        <v>10085</v>
      </c>
      <c r="G3521" s="163">
        <f t="shared" si="72"/>
        <v>0</v>
      </c>
      <c r="I3521" s="64" t="s">
        <v>980</v>
      </c>
      <c r="L3521"/>
    </row>
    <row r="3522" spans="1:12">
      <c r="A3522" s="64" t="s">
        <v>1320</v>
      </c>
      <c r="B3522" s="64">
        <f>_xlfn.XLOOKUP(D3522,Macros!$T$8:$T$104,Macros!$F$8:$F$104)</f>
        <v>0</v>
      </c>
      <c r="C3522" s="64">
        <f>_xlfn.XLOOKUP(I3522,Macros!$T$8:$T$104,Macros!$F$8:$F$104)</f>
        <v>0</v>
      </c>
      <c r="D3522" s="64" t="s">
        <v>1066</v>
      </c>
      <c r="E3522" s="64">
        <f t="shared" si="73"/>
        <v>0</v>
      </c>
      <c r="F3522" s="159">
        <v>10085</v>
      </c>
      <c r="G3522" s="163">
        <f t="shared" ref="G3522:G3585" si="74">IF(C3522&gt;0,10*C3522/E3522,0)</f>
        <v>0</v>
      </c>
      <c r="I3522" s="64" t="s">
        <v>980</v>
      </c>
      <c r="L3522"/>
    </row>
    <row r="3523" spans="1:12">
      <c r="A3523" s="64" t="s">
        <v>1320</v>
      </c>
      <c r="B3523" s="64">
        <f>_xlfn.XLOOKUP(D3523,Macros!$T$8:$T$104,Macros!$F$8:$F$104)</f>
        <v>0</v>
      </c>
      <c r="C3523" s="64">
        <f>_xlfn.XLOOKUP(I3523,Macros!$T$8:$T$104,Macros!$F$8:$F$104)</f>
        <v>0</v>
      </c>
      <c r="D3523" s="64" t="s">
        <v>1073</v>
      </c>
      <c r="E3523" s="64">
        <f t="shared" si="73"/>
        <v>0</v>
      </c>
      <c r="F3523" s="159">
        <v>10125</v>
      </c>
      <c r="G3523" s="163">
        <f t="shared" si="74"/>
        <v>0</v>
      </c>
      <c r="I3523" s="64" t="s">
        <v>1067</v>
      </c>
      <c r="L3523"/>
    </row>
    <row r="3524" spans="1:12">
      <c r="A3524" s="64" t="s">
        <v>1320</v>
      </c>
      <c r="B3524" s="64">
        <f>_xlfn.XLOOKUP(D3524,Macros!$T$8:$T$104,Macros!$F$8:$F$104)</f>
        <v>0</v>
      </c>
      <c r="C3524" s="64">
        <f>_xlfn.XLOOKUP(I3524,Macros!$T$8:$T$104,Macros!$F$8:$F$104)</f>
        <v>0</v>
      </c>
      <c r="D3524" s="64" t="s">
        <v>1074</v>
      </c>
      <c r="E3524" s="64">
        <f t="shared" si="73"/>
        <v>0</v>
      </c>
      <c r="F3524" s="159">
        <v>10125</v>
      </c>
      <c r="G3524" s="163">
        <f t="shared" si="74"/>
        <v>0</v>
      </c>
      <c r="I3524" s="64" t="s">
        <v>1067</v>
      </c>
      <c r="L3524"/>
    </row>
    <row r="3525" spans="1:12">
      <c r="A3525" s="64" t="s">
        <v>1320</v>
      </c>
      <c r="B3525" s="64">
        <f>_xlfn.XLOOKUP(D3525,Macros!$T$8:$T$104,Macros!$F$8:$F$104)</f>
        <v>0</v>
      </c>
      <c r="C3525" s="64">
        <f>_xlfn.XLOOKUP(I3525,Macros!$T$8:$T$104,Macros!$F$8:$F$104)</f>
        <v>0</v>
      </c>
      <c r="D3525" s="64" t="s">
        <v>1075</v>
      </c>
      <c r="E3525" s="64">
        <f t="shared" si="73"/>
        <v>0</v>
      </c>
      <c r="F3525" s="159">
        <v>10125</v>
      </c>
      <c r="G3525" s="163">
        <f t="shared" si="74"/>
        <v>0</v>
      </c>
      <c r="I3525" s="64" t="s">
        <v>1067</v>
      </c>
      <c r="L3525"/>
    </row>
    <row r="3526" spans="1:12">
      <c r="A3526" s="64" t="s">
        <v>1320</v>
      </c>
      <c r="B3526" s="64">
        <f>_xlfn.XLOOKUP(D3526,Macros!$T$8:$T$104,Macros!$F$8:$F$104)</f>
        <v>0</v>
      </c>
      <c r="C3526" s="64">
        <f>_xlfn.XLOOKUP(I3526,Macros!$T$8:$T$104,Macros!$F$8:$F$104)</f>
        <v>0</v>
      </c>
      <c r="D3526" s="64" t="s">
        <v>1076</v>
      </c>
      <c r="E3526" s="64">
        <f t="shared" si="73"/>
        <v>0</v>
      </c>
      <c r="F3526" s="159">
        <v>10125</v>
      </c>
      <c r="G3526" s="163">
        <f t="shared" si="74"/>
        <v>0</v>
      </c>
      <c r="I3526" s="64" t="s">
        <v>1067</v>
      </c>
      <c r="L3526"/>
    </row>
    <row r="3527" spans="1:12">
      <c r="A3527" s="64" t="s">
        <v>1320</v>
      </c>
      <c r="B3527" s="64">
        <f>_xlfn.XLOOKUP(D3527,Macros!$T$8:$T$104,Macros!$F$8:$F$104)</f>
        <v>0</v>
      </c>
      <c r="C3527" s="64">
        <f>_xlfn.XLOOKUP(I3527,Macros!$T$8:$T$104,Macros!$F$8:$F$104)</f>
        <v>0</v>
      </c>
      <c r="D3527" s="64" t="s">
        <v>1077</v>
      </c>
      <c r="E3527" s="64">
        <f t="shared" si="73"/>
        <v>0</v>
      </c>
      <c r="F3527" s="159">
        <v>10125</v>
      </c>
      <c r="G3527" s="163">
        <f t="shared" si="74"/>
        <v>0</v>
      </c>
      <c r="I3527" s="64" t="s">
        <v>1067</v>
      </c>
      <c r="L3527"/>
    </row>
    <row r="3528" spans="1:12">
      <c r="A3528" s="64" t="s">
        <v>1320</v>
      </c>
      <c r="B3528" s="64">
        <f>_xlfn.XLOOKUP(D3528,Macros!$T$8:$T$104,Macros!$F$8:$F$104)</f>
        <v>0</v>
      </c>
      <c r="C3528" s="64">
        <f>_xlfn.XLOOKUP(I3528,Macros!$T$8:$T$104,Macros!$F$8:$F$104)</f>
        <v>0</v>
      </c>
      <c r="D3528" s="64" t="s">
        <v>1078</v>
      </c>
      <c r="E3528" s="64">
        <f t="shared" si="73"/>
        <v>0</v>
      </c>
      <c r="F3528" s="159">
        <v>10125</v>
      </c>
      <c r="G3528" s="163">
        <f t="shared" si="74"/>
        <v>0</v>
      </c>
      <c r="I3528" s="64" t="s">
        <v>1067</v>
      </c>
      <c r="L3528"/>
    </row>
    <row r="3529" spans="1:12">
      <c r="A3529" s="64" t="s">
        <v>1320</v>
      </c>
      <c r="B3529" s="64">
        <f>_xlfn.XLOOKUP(D3529,Macros!$T$8:$T$104,Macros!$F$8:$F$104)</f>
        <v>0</v>
      </c>
      <c r="C3529" s="64">
        <f>_xlfn.XLOOKUP(I3529,Macros!$T$8:$T$104,Macros!$F$8:$F$104)</f>
        <v>0</v>
      </c>
      <c r="D3529" s="64" t="s">
        <v>1079</v>
      </c>
      <c r="E3529" s="64">
        <f t="shared" si="73"/>
        <v>0</v>
      </c>
      <c r="F3529" s="159">
        <v>10125</v>
      </c>
      <c r="G3529" s="163">
        <f t="shared" si="74"/>
        <v>0</v>
      </c>
      <c r="I3529" s="64" t="s">
        <v>1067</v>
      </c>
      <c r="L3529"/>
    </row>
    <row r="3530" spans="1:12">
      <c r="A3530" s="64" t="s">
        <v>1320</v>
      </c>
      <c r="B3530" s="64">
        <f>_xlfn.XLOOKUP(D3530,Macros!$T$8:$T$104,Macros!$F$8:$F$104)</f>
        <v>0</v>
      </c>
      <c r="C3530" s="64">
        <f>_xlfn.XLOOKUP(I3530,Macros!$T$8:$T$104,Macros!$F$8:$F$104)</f>
        <v>0</v>
      </c>
      <c r="D3530" s="64" t="s">
        <v>1080</v>
      </c>
      <c r="E3530" s="64">
        <f t="shared" si="73"/>
        <v>0</v>
      </c>
      <c r="F3530" s="159">
        <v>10125</v>
      </c>
      <c r="G3530" s="163">
        <f t="shared" si="74"/>
        <v>0</v>
      </c>
      <c r="I3530" s="64" t="s">
        <v>1067</v>
      </c>
      <c r="L3530"/>
    </row>
    <row r="3531" spans="1:12">
      <c r="A3531" s="64" t="s">
        <v>1320</v>
      </c>
      <c r="B3531" s="64">
        <f>_xlfn.XLOOKUP(D3531,Macros!$T$8:$T$104,Macros!$F$8:$F$104)</f>
        <v>0</v>
      </c>
      <c r="C3531" s="64">
        <f>_xlfn.XLOOKUP(I3531,Macros!$T$8:$T$104,Macros!$F$8:$F$104)</f>
        <v>0</v>
      </c>
      <c r="D3531" s="64" t="s">
        <v>1081</v>
      </c>
      <c r="E3531" s="64">
        <f t="shared" si="73"/>
        <v>0</v>
      </c>
      <c r="F3531" s="159">
        <v>10125</v>
      </c>
      <c r="G3531" s="163">
        <f t="shared" si="74"/>
        <v>0</v>
      </c>
      <c r="I3531" s="64" t="s">
        <v>1067</v>
      </c>
      <c r="L3531"/>
    </row>
    <row r="3532" spans="1:12">
      <c r="A3532" s="64" t="s">
        <v>1320</v>
      </c>
      <c r="B3532" s="64">
        <f>_xlfn.XLOOKUP(D3532,Macros!$T$8:$T$104,Macros!$F$8:$F$104)</f>
        <v>0</v>
      </c>
      <c r="C3532" s="64">
        <f>_xlfn.XLOOKUP(I3532,Macros!$T$8:$T$104,Macros!$F$8:$F$104)</f>
        <v>0</v>
      </c>
      <c r="D3532" s="64" t="s">
        <v>1082</v>
      </c>
      <c r="E3532" s="64">
        <f t="shared" si="73"/>
        <v>0</v>
      </c>
      <c r="F3532" s="159">
        <v>10125</v>
      </c>
      <c r="G3532" s="163">
        <f t="shared" si="74"/>
        <v>0</v>
      </c>
      <c r="I3532" s="64" t="s">
        <v>1067</v>
      </c>
      <c r="L3532"/>
    </row>
    <row r="3533" spans="1:12">
      <c r="A3533" s="64" t="s">
        <v>1320</v>
      </c>
      <c r="B3533" s="64">
        <f>_xlfn.XLOOKUP(D3533,Macros!$T$8:$T$104,Macros!$F$8:$F$104)</f>
        <v>0</v>
      </c>
      <c r="C3533" s="64">
        <f>_xlfn.XLOOKUP(I3533,Macros!$T$8:$T$104,Macros!$F$8:$F$104)</f>
        <v>0</v>
      </c>
      <c r="D3533" s="64" t="s">
        <v>1083</v>
      </c>
      <c r="E3533" s="64">
        <f t="shared" si="73"/>
        <v>0</v>
      </c>
      <c r="F3533" s="159">
        <v>10125</v>
      </c>
      <c r="G3533" s="163">
        <f t="shared" si="74"/>
        <v>0</v>
      </c>
      <c r="I3533" s="64" t="s">
        <v>1068</v>
      </c>
      <c r="L3533"/>
    </row>
    <row r="3534" spans="1:12">
      <c r="A3534" s="64" t="s">
        <v>1320</v>
      </c>
      <c r="B3534" s="64">
        <f>_xlfn.XLOOKUP(D3534,Macros!$T$8:$T$104,Macros!$F$8:$F$104)</f>
        <v>0</v>
      </c>
      <c r="C3534" s="64">
        <f>_xlfn.XLOOKUP(I3534,Macros!$T$8:$T$104,Macros!$F$8:$F$104)</f>
        <v>0</v>
      </c>
      <c r="D3534" s="64" t="s">
        <v>1084</v>
      </c>
      <c r="E3534" s="64">
        <f t="shared" si="73"/>
        <v>0</v>
      </c>
      <c r="F3534" s="159">
        <v>10125</v>
      </c>
      <c r="G3534" s="163">
        <f t="shared" si="74"/>
        <v>0</v>
      </c>
      <c r="I3534" s="64" t="s">
        <v>1068</v>
      </c>
      <c r="L3534"/>
    </row>
    <row r="3535" spans="1:12">
      <c r="A3535" s="64" t="s">
        <v>1320</v>
      </c>
      <c r="B3535" s="64">
        <f>_xlfn.XLOOKUP(D3535,Macros!$T$8:$T$104,Macros!$F$8:$F$104)</f>
        <v>0</v>
      </c>
      <c r="C3535" s="64">
        <f>_xlfn.XLOOKUP(I3535,Macros!$T$8:$T$104,Macros!$F$8:$F$104)</f>
        <v>0</v>
      </c>
      <c r="D3535" s="64" t="s">
        <v>1085</v>
      </c>
      <c r="E3535" s="64">
        <f t="shared" si="73"/>
        <v>0</v>
      </c>
      <c r="F3535" s="159">
        <v>10125</v>
      </c>
      <c r="G3535" s="163">
        <f t="shared" si="74"/>
        <v>0</v>
      </c>
      <c r="I3535" s="64" t="s">
        <v>1068</v>
      </c>
      <c r="L3535"/>
    </row>
    <row r="3536" spans="1:12">
      <c r="A3536" s="64" t="s">
        <v>1320</v>
      </c>
      <c r="B3536" s="64">
        <f>_xlfn.XLOOKUP(D3536,Macros!$T$8:$T$104,Macros!$F$8:$F$104)</f>
        <v>0</v>
      </c>
      <c r="C3536" s="64">
        <f>_xlfn.XLOOKUP(I3536,Macros!$T$8:$T$104,Macros!$F$8:$F$104)</f>
        <v>0</v>
      </c>
      <c r="D3536" s="64" t="s">
        <v>1086</v>
      </c>
      <c r="E3536" s="64">
        <f t="shared" si="73"/>
        <v>0</v>
      </c>
      <c r="F3536" s="159">
        <v>10125</v>
      </c>
      <c r="G3536" s="163">
        <f t="shared" si="74"/>
        <v>0</v>
      </c>
      <c r="I3536" s="64" t="s">
        <v>1068</v>
      </c>
      <c r="L3536"/>
    </row>
    <row r="3537" spans="1:12">
      <c r="A3537" s="64" t="s">
        <v>1320</v>
      </c>
      <c r="B3537" s="64">
        <f>_xlfn.XLOOKUP(D3537,Macros!$T$8:$T$104,Macros!$F$8:$F$104)</f>
        <v>0</v>
      </c>
      <c r="C3537" s="64">
        <f>_xlfn.XLOOKUP(I3537,Macros!$T$8:$T$104,Macros!$F$8:$F$104)</f>
        <v>0</v>
      </c>
      <c r="D3537" s="64" t="s">
        <v>1087</v>
      </c>
      <c r="E3537" s="64">
        <f t="shared" si="73"/>
        <v>0</v>
      </c>
      <c r="F3537" s="159">
        <v>10125</v>
      </c>
      <c r="G3537" s="163">
        <f t="shared" si="74"/>
        <v>0</v>
      </c>
      <c r="I3537" s="64" t="s">
        <v>1068</v>
      </c>
      <c r="L3537"/>
    </row>
    <row r="3538" spans="1:12">
      <c r="A3538" s="64" t="s">
        <v>1320</v>
      </c>
      <c r="B3538" s="64">
        <f>_xlfn.XLOOKUP(D3538,Macros!$T$8:$T$104,Macros!$F$8:$F$104)</f>
        <v>0</v>
      </c>
      <c r="C3538" s="64">
        <f>_xlfn.XLOOKUP(I3538,Macros!$T$8:$T$104,Macros!$F$8:$F$104)</f>
        <v>0</v>
      </c>
      <c r="D3538" s="64" t="s">
        <v>1088</v>
      </c>
      <c r="E3538" s="64">
        <f t="shared" si="73"/>
        <v>0</v>
      </c>
      <c r="F3538" s="159">
        <v>10125</v>
      </c>
      <c r="G3538" s="163">
        <f t="shared" si="74"/>
        <v>0</v>
      </c>
      <c r="I3538" s="64" t="s">
        <v>1068</v>
      </c>
      <c r="L3538"/>
    </row>
    <row r="3539" spans="1:12">
      <c r="A3539" s="64" t="s">
        <v>1320</v>
      </c>
      <c r="B3539" s="64">
        <f>_xlfn.XLOOKUP(D3539,Macros!$T$8:$T$104,Macros!$F$8:$F$104)</f>
        <v>0</v>
      </c>
      <c r="C3539" s="64">
        <f>_xlfn.XLOOKUP(I3539,Macros!$T$8:$T$104,Macros!$F$8:$F$104)</f>
        <v>0</v>
      </c>
      <c r="D3539" s="64" t="s">
        <v>1089</v>
      </c>
      <c r="E3539" s="64">
        <f t="shared" si="73"/>
        <v>0</v>
      </c>
      <c r="F3539" s="159">
        <v>10125</v>
      </c>
      <c r="G3539" s="163">
        <f t="shared" si="74"/>
        <v>0</v>
      </c>
      <c r="I3539" s="64" t="s">
        <v>1068</v>
      </c>
      <c r="L3539"/>
    </row>
    <row r="3540" spans="1:12">
      <c r="A3540" s="64" t="s">
        <v>1320</v>
      </c>
      <c r="B3540" s="64">
        <f>_xlfn.XLOOKUP(D3540,Macros!$T$8:$T$104,Macros!$F$8:$F$104)</f>
        <v>0</v>
      </c>
      <c r="C3540" s="64">
        <f>_xlfn.XLOOKUP(I3540,Macros!$T$8:$T$104,Macros!$F$8:$F$104)</f>
        <v>0</v>
      </c>
      <c r="D3540" s="64" t="s">
        <v>1090</v>
      </c>
      <c r="E3540" s="64">
        <f t="shared" si="73"/>
        <v>0</v>
      </c>
      <c r="F3540" s="159">
        <v>10125</v>
      </c>
      <c r="G3540" s="163">
        <f t="shared" si="74"/>
        <v>0</v>
      </c>
      <c r="I3540" s="64" t="s">
        <v>1068</v>
      </c>
      <c r="L3540"/>
    </row>
    <row r="3541" spans="1:12">
      <c r="A3541" s="64" t="s">
        <v>1320</v>
      </c>
      <c r="B3541" s="64">
        <f>_xlfn.XLOOKUP(D3541,Macros!$T$8:$T$104,Macros!$F$8:$F$104)</f>
        <v>0</v>
      </c>
      <c r="C3541" s="64">
        <f>_xlfn.XLOOKUP(I3541,Macros!$T$8:$T$104,Macros!$F$8:$F$104)</f>
        <v>0</v>
      </c>
      <c r="D3541" s="64" t="s">
        <v>1091</v>
      </c>
      <c r="E3541" s="64">
        <f t="shared" si="73"/>
        <v>0</v>
      </c>
      <c r="F3541" s="159">
        <v>10125</v>
      </c>
      <c r="G3541" s="163">
        <f t="shared" si="74"/>
        <v>0</v>
      </c>
      <c r="I3541" s="64" t="s">
        <v>1068</v>
      </c>
      <c r="L3541"/>
    </row>
    <row r="3542" spans="1:12">
      <c r="A3542" s="64" t="s">
        <v>1320</v>
      </c>
      <c r="B3542" s="64">
        <f>_xlfn.XLOOKUP(D3542,Macros!$T$8:$T$104,Macros!$F$8:$F$104)</f>
        <v>0</v>
      </c>
      <c r="C3542" s="64">
        <f>_xlfn.XLOOKUP(I3542,Macros!$T$8:$T$104,Macros!$F$8:$F$104)</f>
        <v>0</v>
      </c>
      <c r="D3542" s="64" t="s">
        <v>1092</v>
      </c>
      <c r="E3542" s="64">
        <f t="shared" si="73"/>
        <v>0</v>
      </c>
      <c r="F3542" s="159">
        <v>10125</v>
      </c>
      <c r="G3542" s="163">
        <f t="shared" si="74"/>
        <v>0</v>
      </c>
      <c r="I3542" s="64" t="s">
        <v>1068</v>
      </c>
      <c r="L3542"/>
    </row>
    <row r="3543" spans="1:12">
      <c r="A3543" s="64" t="s">
        <v>1320</v>
      </c>
      <c r="B3543" s="64">
        <f>_xlfn.XLOOKUP(D3543,Macros!$T$8:$T$104,Macros!$F$8:$F$104)</f>
        <v>0</v>
      </c>
      <c r="C3543" s="64">
        <f>_xlfn.XLOOKUP(I3543,Macros!$T$8:$T$104,Macros!$F$8:$F$104)</f>
        <v>0</v>
      </c>
      <c r="D3543" s="64" t="s">
        <v>1093</v>
      </c>
      <c r="E3543" s="64">
        <f t="shared" si="73"/>
        <v>0</v>
      </c>
      <c r="F3543" s="159">
        <v>10125</v>
      </c>
      <c r="G3543" s="163">
        <f t="shared" si="74"/>
        <v>0</v>
      </c>
      <c r="I3543" s="64" t="s">
        <v>1070</v>
      </c>
      <c r="L3543"/>
    </row>
    <row r="3544" spans="1:12">
      <c r="A3544" s="64" t="s">
        <v>1320</v>
      </c>
      <c r="B3544" s="64">
        <f>_xlfn.XLOOKUP(D3544,Macros!$T$8:$T$104,Macros!$F$8:$F$104)</f>
        <v>0</v>
      </c>
      <c r="C3544" s="64">
        <f>_xlfn.XLOOKUP(I3544,Macros!$T$8:$T$104,Macros!$F$8:$F$104)</f>
        <v>0</v>
      </c>
      <c r="D3544" s="64" t="s">
        <v>1094</v>
      </c>
      <c r="E3544" s="64">
        <f t="shared" si="73"/>
        <v>0</v>
      </c>
      <c r="F3544" s="159">
        <v>10125</v>
      </c>
      <c r="G3544" s="163">
        <f t="shared" si="74"/>
        <v>0</v>
      </c>
      <c r="I3544" s="64" t="s">
        <v>1070</v>
      </c>
      <c r="L3544"/>
    </row>
    <row r="3545" spans="1:12">
      <c r="A3545" s="64" t="s">
        <v>1320</v>
      </c>
      <c r="B3545" s="64">
        <f>_xlfn.XLOOKUP(D3545,Macros!$T$8:$T$104,Macros!$F$8:$F$104)</f>
        <v>0</v>
      </c>
      <c r="C3545" s="64">
        <f>_xlfn.XLOOKUP(I3545,Macros!$T$8:$T$104,Macros!$F$8:$F$104)</f>
        <v>0</v>
      </c>
      <c r="D3545" s="64" t="s">
        <v>1095</v>
      </c>
      <c r="E3545" s="64">
        <f t="shared" si="73"/>
        <v>0</v>
      </c>
      <c r="F3545" s="159">
        <v>10125</v>
      </c>
      <c r="G3545" s="163">
        <f t="shared" si="74"/>
        <v>0</v>
      </c>
      <c r="I3545" s="64" t="s">
        <v>1070</v>
      </c>
      <c r="L3545"/>
    </row>
    <row r="3546" spans="1:12">
      <c r="A3546" s="64" t="s">
        <v>1320</v>
      </c>
      <c r="B3546" s="64">
        <f>_xlfn.XLOOKUP(D3546,Macros!$T$8:$T$104,Macros!$F$8:$F$104)</f>
        <v>0</v>
      </c>
      <c r="C3546" s="64">
        <f>_xlfn.XLOOKUP(I3546,Macros!$T$8:$T$104,Macros!$F$8:$F$104)</f>
        <v>0</v>
      </c>
      <c r="D3546" s="64" t="s">
        <v>1096</v>
      </c>
      <c r="E3546" s="64">
        <f t="shared" si="73"/>
        <v>0</v>
      </c>
      <c r="F3546" s="159">
        <v>10125</v>
      </c>
      <c r="G3546" s="163">
        <f t="shared" si="74"/>
        <v>0</v>
      </c>
      <c r="I3546" s="64" t="s">
        <v>1070</v>
      </c>
      <c r="L3546"/>
    </row>
    <row r="3547" spans="1:12">
      <c r="A3547" s="64" t="s">
        <v>1320</v>
      </c>
      <c r="B3547" s="64">
        <f>_xlfn.XLOOKUP(D3547,Macros!$T$8:$T$104,Macros!$F$8:$F$104)</f>
        <v>0</v>
      </c>
      <c r="C3547" s="64">
        <f>_xlfn.XLOOKUP(I3547,Macros!$T$8:$T$104,Macros!$F$8:$F$104)</f>
        <v>0</v>
      </c>
      <c r="D3547" s="64" t="s">
        <v>1097</v>
      </c>
      <c r="E3547" s="64">
        <f t="shared" si="73"/>
        <v>0</v>
      </c>
      <c r="F3547" s="159">
        <v>10125</v>
      </c>
      <c r="G3547" s="163">
        <f t="shared" si="74"/>
        <v>0</v>
      </c>
      <c r="I3547" s="64" t="s">
        <v>1070</v>
      </c>
      <c r="L3547"/>
    </row>
    <row r="3548" spans="1:12">
      <c r="A3548" s="64" t="s">
        <v>1320</v>
      </c>
      <c r="B3548" s="64">
        <f>_xlfn.XLOOKUP(D3548,Macros!$T$8:$T$104,Macros!$F$8:$F$104)</f>
        <v>0</v>
      </c>
      <c r="C3548" s="64">
        <f>_xlfn.XLOOKUP(I3548,Macros!$T$8:$T$104,Macros!$F$8:$F$104)</f>
        <v>0</v>
      </c>
      <c r="D3548" s="64" t="s">
        <v>1098</v>
      </c>
      <c r="E3548" s="64">
        <f t="shared" si="73"/>
        <v>0</v>
      </c>
      <c r="F3548" s="159">
        <v>10125</v>
      </c>
      <c r="G3548" s="163">
        <f t="shared" si="74"/>
        <v>0</v>
      </c>
      <c r="I3548" s="64" t="s">
        <v>1070</v>
      </c>
      <c r="L3548"/>
    </row>
    <row r="3549" spans="1:12">
      <c r="A3549" s="64" t="s">
        <v>1320</v>
      </c>
      <c r="B3549" s="64">
        <f>_xlfn.XLOOKUP(D3549,Macros!$T$8:$T$104,Macros!$F$8:$F$104)</f>
        <v>0</v>
      </c>
      <c r="C3549" s="64">
        <f>_xlfn.XLOOKUP(I3549,Macros!$T$8:$T$104,Macros!$F$8:$F$104)</f>
        <v>0</v>
      </c>
      <c r="D3549" s="64" t="s">
        <v>1099</v>
      </c>
      <c r="E3549" s="64">
        <f t="shared" si="73"/>
        <v>0</v>
      </c>
      <c r="F3549" s="159">
        <v>10125</v>
      </c>
      <c r="G3549" s="163">
        <f t="shared" si="74"/>
        <v>0</v>
      </c>
      <c r="I3549" s="64" t="s">
        <v>1070</v>
      </c>
      <c r="L3549"/>
    </row>
    <row r="3550" spans="1:12">
      <c r="A3550" s="64" t="s">
        <v>1320</v>
      </c>
      <c r="B3550" s="64">
        <f>_xlfn.XLOOKUP(D3550,Macros!$T$8:$T$104,Macros!$F$8:$F$104)</f>
        <v>0</v>
      </c>
      <c r="C3550" s="64">
        <f>_xlfn.XLOOKUP(I3550,Macros!$T$8:$T$104,Macros!$F$8:$F$104)</f>
        <v>0</v>
      </c>
      <c r="D3550" s="64" t="s">
        <v>1100</v>
      </c>
      <c r="E3550" s="64">
        <f t="shared" si="73"/>
        <v>0</v>
      </c>
      <c r="F3550" s="159">
        <v>10125</v>
      </c>
      <c r="G3550" s="163">
        <f t="shared" si="74"/>
        <v>0</v>
      </c>
      <c r="I3550" s="64" t="s">
        <v>1070</v>
      </c>
      <c r="L3550"/>
    </row>
    <row r="3551" spans="1:12">
      <c r="A3551" s="64" t="s">
        <v>1320</v>
      </c>
      <c r="B3551" s="64">
        <f>_xlfn.XLOOKUP(D3551,Macros!$T$8:$T$104,Macros!$F$8:$F$104)</f>
        <v>0</v>
      </c>
      <c r="C3551" s="64">
        <f>_xlfn.XLOOKUP(I3551,Macros!$T$8:$T$104,Macros!$F$8:$F$104)</f>
        <v>0</v>
      </c>
      <c r="D3551" s="64" t="s">
        <v>1101</v>
      </c>
      <c r="E3551" s="64">
        <f t="shared" si="73"/>
        <v>0</v>
      </c>
      <c r="F3551" s="159">
        <v>10125</v>
      </c>
      <c r="G3551" s="163">
        <f t="shared" si="74"/>
        <v>0</v>
      </c>
      <c r="I3551" s="64" t="s">
        <v>1070</v>
      </c>
      <c r="L3551"/>
    </row>
    <row r="3552" spans="1:12">
      <c r="A3552" s="64" t="s">
        <v>1320</v>
      </c>
      <c r="B3552" s="64">
        <f>_xlfn.XLOOKUP(D3552,Macros!$T$8:$T$104,Macros!$F$8:$F$104)</f>
        <v>0</v>
      </c>
      <c r="C3552" s="64">
        <f>_xlfn.XLOOKUP(I3552,Macros!$T$8:$T$104,Macros!$F$8:$F$104)</f>
        <v>0</v>
      </c>
      <c r="D3552" s="64" t="s">
        <v>1102</v>
      </c>
      <c r="E3552" s="64">
        <f t="shared" si="73"/>
        <v>0</v>
      </c>
      <c r="F3552" s="159">
        <v>10125</v>
      </c>
      <c r="G3552" s="163">
        <f t="shared" si="74"/>
        <v>0</v>
      </c>
      <c r="I3552" s="64" t="s">
        <v>1070</v>
      </c>
      <c r="L3552"/>
    </row>
    <row r="3553" spans="1:12">
      <c r="A3553" s="64" t="s">
        <v>1320</v>
      </c>
      <c r="B3553" s="64">
        <f>_xlfn.XLOOKUP(D3553,Macros!$T$8:$T$104,Macros!$F$8:$F$104)</f>
        <v>0</v>
      </c>
      <c r="C3553" s="64">
        <f>_xlfn.XLOOKUP(I3553,Macros!$T$8:$T$104,Macros!$F$8:$F$104)</f>
        <v>0</v>
      </c>
      <c r="D3553" s="64" t="s">
        <v>1103</v>
      </c>
      <c r="E3553" s="64">
        <f t="shared" si="73"/>
        <v>0</v>
      </c>
      <c r="F3553" s="159">
        <v>10125</v>
      </c>
      <c r="G3553" s="163">
        <f t="shared" si="74"/>
        <v>0</v>
      </c>
      <c r="I3553" s="64" t="s">
        <v>1072</v>
      </c>
      <c r="L3553"/>
    </row>
    <row r="3554" spans="1:12">
      <c r="A3554" s="64" t="s">
        <v>1320</v>
      </c>
      <c r="B3554" s="64">
        <f>_xlfn.XLOOKUP(D3554,Macros!$T$8:$T$104,Macros!$F$8:$F$104)</f>
        <v>0</v>
      </c>
      <c r="C3554" s="64">
        <f>_xlfn.XLOOKUP(I3554,Macros!$T$8:$T$104,Macros!$F$8:$F$104)</f>
        <v>0</v>
      </c>
      <c r="D3554" s="64" t="s">
        <v>1104</v>
      </c>
      <c r="E3554" s="64">
        <f t="shared" si="73"/>
        <v>0</v>
      </c>
      <c r="F3554" s="159">
        <v>10125</v>
      </c>
      <c r="G3554" s="163">
        <f t="shared" si="74"/>
        <v>0</v>
      </c>
      <c r="I3554" s="64" t="s">
        <v>1072</v>
      </c>
      <c r="L3554"/>
    </row>
    <row r="3555" spans="1:12">
      <c r="A3555" s="64" t="s">
        <v>1320</v>
      </c>
      <c r="B3555" s="64">
        <f>_xlfn.XLOOKUP(D3555,Macros!$T$8:$T$104,Macros!$F$8:$F$104)</f>
        <v>0</v>
      </c>
      <c r="C3555" s="64">
        <f>_xlfn.XLOOKUP(I3555,Macros!$T$8:$T$104,Macros!$F$8:$F$104)</f>
        <v>0</v>
      </c>
      <c r="D3555" s="64" t="s">
        <v>1105</v>
      </c>
      <c r="E3555" s="64">
        <f t="shared" si="73"/>
        <v>0</v>
      </c>
      <c r="F3555" s="159">
        <v>10125</v>
      </c>
      <c r="G3555" s="163">
        <f t="shared" si="74"/>
        <v>0</v>
      </c>
      <c r="I3555" s="64" t="s">
        <v>1072</v>
      </c>
      <c r="L3555"/>
    </row>
    <row r="3556" spans="1:12">
      <c r="A3556" s="64" t="s">
        <v>1320</v>
      </c>
      <c r="B3556" s="64">
        <f>_xlfn.XLOOKUP(D3556,Macros!$T$8:$T$104,Macros!$F$8:$F$104)</f>
        <v>0</v>
      </c>
      <c r="C3556" s="64">
        <f>_xlfn.XLOOKUP(I3556,Macros!$T$8:$T$104,Macros!$F$8:$F$104)</f>
        <v>0</v>
      </c>
      <c r="D3556" s="64" t="s">
        <v>1106</v>
      </c>
      <c r="E3556" s="64">
        <f t="shared" si="73"/>
        <v>0</v>
      </c>
      <c r="F3556" s="159">
        <v>10125</v>
      </c>
      <c r="G3556" s="163">
        <f t="shared" si="74"/>
        <v>0</v>
      </c>
      <c r="I3556" s="64" t="s">
        <v>1072</v>
      </c>
      <c r="L3556"/>
    </row>
    <row r="3557" spans="1:12">
      <c r="A3557" s="64" t="s">
        <v>1320</v>
      </c>
      <c r="B3557" s="64">
        <f>_xlfn.XLOOKUP(D3557,Macros!$T$8:$T$104,Macros!$F$8:$F$104)</f>
        <v>0</v>
      </c>
      <c r="C3557" s="64">
        <f>_xlfn.XLOOKUP(I3557,Macros!$T$8:$T$104,Macros!$F$8:$F$104)</f>
        <v>0</v>
      </c>
      <c r="D3557" s="64" t="s">
        <v>1107</v>
      </c>
      <c r="E3557" s="64">
        <f t="shared" si="73"/>
        <v>0</v>
      </c>
      <c r="F3557" s="159">
        <v>10125</v>
      </c>
      <c r="G3557" s="163">
        <f t="shared" si="74"/>
        <v>0</v>
      </c>
      <c r="I3557" s="64" t="s">
        <v>1072</v>
      </c>
      <c r="L3557"/>
    </row>
    <row r="3558" spans="1:12">
      <c r="A3558" s="64" t="s">
        <v>1320</v>
      </c>
      <c r="B3558" s="64">
        <f>_xlfn.XLOOKUP(D3558,Macros!$T$8:$T$104,Macros!$F$8:$F$104)</f>
        <v>0</v>
      </c>
      <c r="C3558" s="64">
        <f>_xlfn.XLOOKUP(I3558,Macros!$T$8:$T$104,Macros!$F$8:$F$104)</f>
        <v>0</v>
      </c>
      <c r="D3558" s="64" t="s">
        <v>1108</v>
      </c>
      <c r="E3558" s="64">
        <f t="shared" si="73"/>
        <v>0</v>
      </c>
      <c r="F3558" s="159">
        <v>10125</v>
      </c>
      <c r="G3558" s="163">
        <f t="shared" si="74"/>
        <v>0</v>
      </c>
      <c r="I3558" s="64" t="s">
        <v>1072</v>
      </c>
      <c r="L3558"/>
    </row>
    <row r="3559" spans="1:12">
      <c r="A3559" s="64" t="s">
        <v>1320</v>
      </c>
      <c r="B3559" s="64">
        <f>_xlfn.XLOOKUP(D3559,Macros!$T$8:$T$104,Macros!$F$8:$F$104)</f>
        <v>0</v>
      </c>
      <c r="C3559" s="64">
        <f>_xlfn.XLOOKUP(I3559,Macros!$T$8:$T$104,Macros!$F$8:$F$104)</f>
        <v>0</v>
      </c>
      <c r="D3559" s="64" t="s">
        <v>1109</v>
      </c>
      <c r="E3559" s="64">
        <f t="shared" si="73"/>
        <v>0</v>
      </c>
      <c r="F3559" s="159">
        <v>10125</v>
      </c>
      <c r="G3559" s="163">
        <f t="shared" si="74"/>
        <v>0</v>
      </c>
      <c r="I3559" s="64" t="s">
        <v>1072</v>
      </c>
      <c r="L3559"/>
    </row>
    <row r="3560" spans="1:12">
      <c r="A3560" s="64" t="s">
        <v>1320</v>
      </c>
      <c r="B3560" s="64">
        <f>_xlfn.XLOOKUP(D3560,Macros!$T$8:$T$104,Macros!$F$8:$F$104)</f>
        <v>0</v>
      </c>
      <c r="C3560" s="64">
        <f>_xlfn.XLOOKUP(I3560,Macros!$T$8:$T$104,Macros!$F$8:$F$104)</f>
        <v>0</v>
      </c>
      <c r="D3560" s="64" t="s">
        <v>1110</v>
      </c>
      <c r="E3560" s="64">
        <f t="shared" si="73"/>
        <v>0</v>
      </c>
      <c r="F3560" s="159">
        <v>10125</v>
      </c>
      <c r="G3560" s="163">
        <f t="shared" si="74"/>
        <v>0</v>
      </c>
      <c r="I3560" s="64" t="s">
        <v>1072</v>
      </c>
      <c r="L3560"/>
    </row>
    <row r="3561" spans="1:12">
      <c r="A3561" s="64" t="s">
        <v>1320</v>
      </c>
      <c r="B3561" s="64">
        <f>_xlfn.XLOOKUP(D3561,Macros!$T$8:$T$104,Macros!$F$8:$F$104)</f>
        <v>0</v>
      </c>
      <c r="C3561" s="64">
        <f>_xlfn.XLOOKUP(I3561,Macros!$T$8:$T$104,Macros!$F$8:$F$104)</f>
        <v>0</v>
      </c>
      <c r="D3561" s="64" t="s">
        <v>1111</v>
      </c>
      <c r="E3561" s="64">
        <f t="shared" si="73"/>
        <v>0</v>
      </c>
      <c r="F3561" s="159">
        <v>10125</v>
      </c>
      <c r="G3561" s="163">
        <f t="shared" si="74"/>
        <v>0</v>
      </c>
      <c r="I3561" s="64" t="s">
        <v>1072</v>
      </c>
      <c r="L3561"/>
    </row>
    <row r="3562" spans="1:12">
      <c r="A3562" s="64" t="s">
        <v>1320</v>
      </c>
      <c r="B3562" s="64">
        <f>_xlfn.XLOOKUP(D3562,Macros!$T$8:$T$104,Macros!$F$8:$F$104)</f>
        <v>0</v>
      </c>
      <c r="C3562" s="64">
        <f>_xlfn.XLOOKUP(I3562,Macros!$T$8:$T$104,Macros!$F$8:$F$104)</f>
        <v>0</v>
      </c>
      <c r="D3562" s="64" t="s">
        <v>1112</v>
      </c>
      <c r="E3562" s="64">
        <f t="shared" si="73"/>
        <v>0</v>
      </c>
      <c r="F3562" s="159">
        <v>10125</v>
      </c>
      <c r="G3562" s="163">
        <f t="shared" si="74"/>
        <v>0</v>
      </c>
      <c r="I3562" s="64" t="s">
        <v>1072</v>
      </c>
      <c r="L3562"/>
    </row>
    <row r="3563" spans="1:12">
      <c r="A3563" s="64" t="s">
        <v>1320</v>
      </c>
      <c r="B3563" s="64">
        <f>_xlfn.XLOOKUP(D3563,Macros!$T$8:$T$104,Macros!$F$8:$F$104)</f>
        <v>0</v>
      </c>
      <c r="C3563" s="64">
        <f>_xlfn.XLOOKUP(I3563,Macros!$T$8:$T$104,Macros!$F$8:$F$104)</f>
        <v>0</v>
      </c>
      <c r="D3563" s="64" t="s">
        <v>1113</v>
      </c>
      <c r="E3563" s="64">
        <f t="shared" si="73"/>
        <v>0</v>
      </c>
      <c r="F3563" s="159">
        <v>10125</v>
      </c>
      <c r="G3563" s="163">
        <f t="shared" si="74"/>
        <v>0</v>
      </c>
      <c r="I3563" s="64" t="s">
        <v>1072</v>
      </c>
      <c r="L3563"/>
    </row>
    <row r="3564" spans="1:12">
      <c r="A3564" s="64" t="s">
        <v>1320</v>
      </c>
      <c r="B3564" s="64">
        <f>_xlfn.XLOOKUP(D3564,Macros!$T$8:$T$104,Macros!$F$8:$F$104)</f>
        <v>0</v>
      </c>
      <c r="C3564" s="64">
        <f>_xlfn.XLOOKUP(I3564,Macros!$T$8:$T$104,Macros!$F$8:$F$104)</f>
        <v>0</v>
      </c>
      <c r="D3564" s="64" t="s">
        <v>1114</v>
      </c>
      <c r="E3564" s="64">
        <f t="shared" si="73"/>
        <v>0</v>
      </c>
      <c r="F3564" s="159">
        <v>10125</v>
      </c>
      <c r="G3564" s="163">
        <f t="shared" si="74"/>
        <v>0</v>
      </c>
      <c r="I3564" s="64" t="s">
        <v>1072</v>
      </c>
      <c r="L3564"/>
    </row>
    <row r="3565" spans="1:12">
      <c r="A3565" s="64" t="s">
        <v>1320</v>
      </c>
      <c r="B3565" s="64">
        <f>_xlfn.XLOOKUP(D3565,Macros!$T$8:$T$104,Macros!$F$8:$F$104)</f>
        <v>0</v>
      </c>
      <c r="C3565" s="64">
        <f>_xlfn.XLOOKUP(I3565,Macros!$T$8:$T$104,Macros!$F$8:$F$104)</f>
        <v>0</v>
      </c>
      <c r="D3565" s="64" t="s">
        <v>1115</v>
      </c>
      <c r="E3565" s="64">
        <f t="shared" si="73"/>
        <v>0</v>
      </c>
      <c r="F3565" s="159">
        <v>10125</v>
      </c>
      <c r="G3565" s="163">
        <f t="shared" si="74"/>
        <v>0</v>
      </c>
      <c r="I3565" s="64" t="s">
        <v>1072</v>
      </c>
      <c r="L3565"/>
    </row>
    <row r="3566" spans="1:12">
      <c r="A3566" s="161" t="s">
        <v>1320</v>
      </c>
      <c r="B3566" s="161">
        <f>_xlfn.XLOOKUP(D3566,Macros!$T$8:$T$104,Macros!$G$8:$G$104)</f>
        <v>0</v>
      </c>
      <c r="C3566" s="161">
        <f>_xlfn.XLOOKUP(I3566,Macros!$T$8:$T$104,Macros!$G$8:$G$104)</f>
        <v>0</v>
      </c>
      <c r="D3566" s="161" t="s">
        <v>982</v>
      </c>
      <c r="E3566" s="161">
        <f t="shared" si="73"/>
        <v>0</v>
      </c>
      <c r="F3566" s="162">
        <v>10086</v>
      </c>
      <c r="G3566" s="163">
        <f t="shared" si="74"/>
        <v>0</v>
      </c>
      <c r="I3566" s="161" t="s">
        <v>974</v>
      </c>
      <c r="J3566" s="161" t="s">
        <v>1316</v>
      </c>
      <c r="L3566"/>
    </row>
    <row r="3567" spans="1:12">
      <c r="A3567" s="64" t="s">
        <v>1320</v>
      </c>
      <c r="B3567" s="64">
        <f>_xlfn.XLOOKUP(D3567,Macros!$T$8:$T$104,Macros!$G$8:$G$104)</f>
        <v>0</v>
      </c>
      <c r="C3567" s="64">
        <f>_xlfn.XLOOKUP(I3567,Macros!$T$8:$T$104,Macros!$G$8:$G$104)</f>
        <v>0</v>
      </c>
      <c r="D3567" s="64" t="s">
        <v>984</v>
      </c>
      <c r="E3567" s="64">
        <f t="shared" si="73"/>
        <v>0</v>
      </c>
      <c r="F3567" s="159">
        <v>10086</v>
      </c>
      <c r="G3567" s="163">
        <f t="shared" si="74"/>
        <v>0</v>
      </c>
      <c r="I3567" s="64" t="s">
        <v>974</v>
      </c>
      <c r="L3567"/>
    </row>
    <row r="3568" spans="1:12">
      <c r="A3568" s="64" t="s">
        <v>1320</v>
      </c>
      <c r="B3568" s="64">
        <f>_xlfn.XLOOKUP(D3568,Macros!$T$8:$T$104,Macros!$G$8:$G$104)</f>
        <v>0</v>
      </c>
      <c r="C3568" s="64">
        <f>_xlfn.XLOOKUP(I3568,Macros!$T$8:$T$104,Macros!$G$8:$G$104)</f>
        <v>0</v>
      </c>
      <c r="D3568" s="64" t="s">
        <v>986</v>
      </c>
      <c r="E3568" s="64">
        <f t="shared" si="73"/>
        <v>0</v>
      </c>
      <c r="F3568" s="159">
        <v>10086</v>
      </c>
      <c r="G3568" s="163">
        <f t="shared" si="74"/>
        <v>0</v>
      </c>
      <c r="I3568" s="64" t="s">
        <v>974</v>
      </c>
      <c r="L3568"/>
    </row>
    <row r="3569" spans="1:12">
      <c r="A3569" s="64" t="s">
        <v>1320</v>
      </c>
      <c r="B3569" s="64">
        <f>_xlfn.XLOOKUP(D3569,Macros!$T$8:$T$104,Macros!$G$8:$G$104)</f>
        <v>0</v>
      </c>
      <c r="C3569" s="64">
        <f>_xlfn.XLOOKUP(I3569,Macros!$T$8:$T$104,Macros!$G$8:$G$104)</f>
        <v>0</v>
      </c>
      <c r="D3569" s="64" t="s">
        <v>988</v>
      </c>
      <c r="E3569" s="64">
        <f t="shared" si="73"/>
        <v>0</v>
      </c>
      <c r="F3569" s="159">
        <v>10086</v>
      </c>
      <c r="G3569" s="163">
        <f t="shared" si="74"/>
        <v>0</v>
      </c>
      <c r="I3569" s="64" t="s">
        <v>974</v>
      </c>
      <c r="L3569"/>
    </row>
    <row r="3570" spans="1:12">
      <c r="A3570" s="64" t="s">
        <v>1320</v>
      </c>
      <c r="B3570" s="64">
        <f>_xlfn.XLOOKUP(D3570,Macros!$T$8:$T$104,Macros!$G$8:$G$104)</f>
        <v>0</v>
      </c>
      <c r="C3570" s="64">
        <f>_xlfn.XLOOKUP(I3570,Macros!$T$8:$T$104,Macros!$G$8:$G$104)</f>
        <v>0</v>
      </c>
      <c r="D3570" s="64" t="s">
        <v>990</v>
      </c>
      <c r="E3570" s="64">
        <f t="shared" si="73"/>
        <v>0</v>
      </c>
      <c r="F3570" s="159">
        <v>10086</v>
      </c>
      <c r="G3570" s="163">
        <f t="shared" si="74"/>
        <v>0</v>
      </c>
      <c r="I3570" s="64" t="s">
        <v>974</v>
      </c>
      <c r="L3570"/>
    </row>
    <row r="3571" spans="1:12">
      <c r="A3571" s="64" t="s">
        <v>1320</v>
      </c>
      <c r="B3571" s="64">
        <f>_xlfn.XLOOKUP(D3571,Macros!$T$8:$T$104,Macros!$G$8:$G$104)</f>
        <v>0</v>
      </c>
      <c r="C3571" s="64">
        <f>_xlfn.XLOOKUP(I3571,Macros!$T$8:$T$104,Macros!$G$8:$G$104)</f>
        <v>0</v>
      </c>
      <c r="D3571" s="64" t="s">
        <v>992</v>
      </c>
      <c r="E3571" s="64">
        <f t="shared" si="73"/>
        <v>0</v>
      </c>
      <c r="F3571" s="159">
        <v>10086</v>
      </c>
      <c r="G3571" s="163">
        <f t="shared" si="74"/>
        <v>0</v>
      </c>
      <c r="I3571" s="64" t="s">
        <v>974</v>
      </c>
      <c r="L3571"/>
    </row>
    <row r="3572" spans="1:12">
      <c r="A3572" s="64" t="s">
        <v>1320</v>
      </c>
      <c r="B3572" s="64">
        <f>_xlfn.XLOOKUP(D3572,Macros!$T$8:$T$104,Macros!$G$8:$G$104)</f>
        <v>0</v>
      </c>
      <c r="C3572" s="64">
        <f>_xlfn.XLOOKUP(I3572,Macros!$T$8:$T$104,Macros!$G$8:$G$104)</f>
        <v>0</v>
      </c>
      <c r="D3572" s="64" t="s">
        <v>994</v>
      </c>
      <c r="E3572" s="64">
        <f t="shared" si="73"/>
        <v>0</v>
      </c>
      <c r="F3572" s="159">
        <v>10086</v>
      </c>
      <c r="G3572" s="163">
        <f t="shared" si="74"/>
        <v>0</v>
      </c>
      <c r="I3572" s="64" t="s">
        <v>974</v>
      </c>
      <c r="L3572"/>
    </row>
    <row r="3573" spans="1:12">
      <c r="A3573" s="64" t="s">
        <v>1320</v>
      </c>
      <c r="B3573" s="64">
        <f>_xlfn.XLOOKUP(D3573,Macros!$T$8:$T$104,Macros!$G$8:$G$104)</f>
        <v>0</v>
      </c>
      <c r="C3573" s="64">
        <f>_xlfn.XLOOKUP(I3573,Macros!$T$8:$T$104,Macros!$G$8:$G$104)</f>
        <v>0</v>
      </c>
      <c r="D3573" s="64" t="s">
        <v>996</v>
      </c>
      <c r="E3573" s="64">
        <f t="shared" si="73"/>
        <v>0</v>
      </c>
      <c r="F3573" s="159">
        <v>10086</v>
      </c>
      <c r="G3573" s="163">
        <f t="shared" si="74"/>
        <v>0</v>
      </c>
      <c r="I3573" s="64" t="s">
        <v>974</v>
      </c>
      <c r="L3573"/>
    </row>
    <row r="3574" spans="1:12">
      <c r="A3574" s="64" t="s">
        <v>1320</v>
      </c>
      <c r="B3574" s="64">
        <f>_xlfn.XLOOKUP(D3574,Macros!$T$8:$T$104,Macros!$G$8:$G$104)</f>
        <v>0</v>
      </c>
      <c r="C3574" s="64">
        <f>_xlfn.XLOOKUP(I3574,Macros!$T$8:$T$104,Macros!$G$8:$G$104)</f>
        <v>0</v>
      </c>
      <c r="D3574" s="64" t="s">
        <v>998</v>
      </c>
      <c r="E3574" s="64">
        <f t="shared" si="73"/>
        <v>0</v>
      </c>
      <c r="F3574" s="159">
        <v>10086</v>
      </c>
      <c r="G3574" s="163">
        <f t="shared" si="74"/>
        <v>0</v>
      </c>
      <c r="I3574" s="64" t="s">
        <v>974</v>
      </c>
      <c r="L3574"/>
    </row>
    <row r="3575" spans="1:12">
      <c r="A3575" s="64" t="s">
        <v>1320</v>
      </c>
      <c r="B3575" s="64">
        <f>_xlfn.XLOOKUP(D3575,Macros!$T$8:$T$104,Macros!$G$8:$G$104)</f>
        <v>0</v>
      </c>
      <c r="C3575" s="64">
        <f>_xlfn.XLOOKUP(I3575,Macros!$T$8:$T$104,Macros!$G$8:$G$104)</f>
        <v>0</v>
      </c>
      <c r="D3575" s="64" t="s">
        <v>1000</v>
      </c>
      <c r="E3575" s="64">
        <f t="shared" si="73"/>
        <v>0</v>
      </c>
      <c r="F3575" s="159">
        <v>10086</v>
      </c>
      <c r="G3575" s="163">
        <f t="shared" si="74"/>
        <v>0</v>
      </c>
      <c r="I3575" s="64" t="s">
        <v>974</v>
      </c>
      <c r="L3575"/>
    </row>
    <row r="3576" spans="1:12">
      <c r="A3576" s="64" t="s">
        <v>1320</v>
      </c>
      <c r="B3576" s="64">
        <f>_xlfn.XLOOKUP(D3576,Macros!$T$8:$T$104,Macros!$G$8:$G$104)</f>
        <v>0</v>
      </c>
      <c r="C3576" s="64">
        <f>_xlfn.XLOOKUP(I3576,Macros!$T$8:$T$104,Macros!$G$8:$G$104)</f>
        <v>0</v>
      </c>
      <c r="D3576" s="64" t="s">
        <v>1002</v>
      </c>
      <c r="E3576" s="64">
        <f t="shared" si="73"/>
        <v>0</v>
      </c>
      <c r="F3576" s="159">
        <v>10086</v>
      </c>
      <c r="G3576" s="163">
        <f t="shared" si="74"/>
        <v>0</v>
      </c>
      <c r="I3576" s="64" t="s">
        <v>976</v>
      </c>
      <c r="L3576"/>
    </row>
    <row r="3577" spans="1:12">
      <c r="A3577" s="64" t="s">
        <v>1320</v>
      </c>
      <c r="B3577" s="64">
        <f>_xlfn.XLOOKUP(D3577,Macros!$T$8:$T$104,Macros!$G$8:$G$104)</f>
        <v>0</v>
      </c>
      <c r="C3577" s="64">
        <f>_xlfn.XLOOKUP(I3577,Macros!$T$8:$T$104,Macros!$G$8:$G$104)</f>
        <v>0</v>
      </c>
      <c r="D3577" s="64" t="s">
        <v>1004</v>
      </c>
      <c r="E3577" s="64">
        <f t="shared" si="73"/>
        <v>0</v>
      </c>
      <c r="F3577" s="159">
        <v>10086</v>
      </c>
      <c r="G3577" s="163">
        <f t="shared" si="74"/>
        <v>0</v>
      </c>
      <c r="I3577" s="64" t="s">
        <v>976</v>
      </c>
      <c r="L3577"/>
    </row>
    <row r="3578" spans="1:12">
      <c r="A3578" s="64" t="s">
        <v>1320</v>
      </c>
      <c r="B3578" s="64">
        <f>_xlfn.XLOOKUP(D3578,Macros!$T$8:$T$104,Macros!$G$8:$G$104)</f>
        <v>0</v>
      </c>
      <c r="C3578" s="64">
        <f>_xlfn.XLOOKUP(I3578,Macros!$T$8:$T$104,Macros!$G$8:$G$104)</f>
        <v>0</v>
      </c>
      <c r="D3578" s="64" t="s">
        <v>1006</v>
      </c>
      <c r="E3578" s="64">
        <f t="shared" si="73"/>
        <v>0</v>
      </c>
      <c r="F3578" s="159">
        <v>10086</v>
      </c>
      <c r="G3578" s="163">
        <f t="shared" si="74"/>
        <v>0</v>
      </c>
      <c r="I3578" s="64" t="s">
        <v>976</v>
      </c>
      <c r="L3578"/>
    </row>
    <row r="3579" spans="1:12">
      <c r="A3579" s="64" t="s">
        <v>1320</v>
      </c>
      <c r="B3579" s="64">
        <f>_xlfn.XLOOKUP(D3579,Macros!$T$8:$T$104,Macros!$G$8:$G$104)</f>
        <v>0</v>
      </c>
      <c r="C3579" s="64">
        <f>_xlfn.XLOOKUP(I3579,Macros!$T$8:$T$104,Macros!$G$8:$G$104)</f>
        <v>0</v>
      </c>
      <c r="D3579" s="64" t="s">
        <v>1008</v>
      </c>
      <c r="E3579" s="64">
        <f t="shared" si="73"/>
        <v>0</v>
      </c>
      <c r="F3579" s="159">
        <v>10086</v>
      </c>
      <c r="G3579" s="163">
        <f t="shared" si="74"/>
        <v>0</v>
      </c>
      <c r="I3579" s="64" t="s">
        <v>976</v>
      </c>
      <c r="L3579"/>
    </row>
    <row r="3580" spans="1:12">
      <c r="A3580" s="64" t="s">
        <v>1320</v>
      </c>
      <c r="B3580" s="64">
        <f>_xlfn.XLOOKUP(D3580,Macros!$T$8:$T$104,Macros!$G$8:$G$104)</f>
        <v>0</v>
      </c>
      <c r="C3580" s="64">
        <f>_xlfn.XLOOKUP(I3580,Macros!$T$8:$T$104,Macros!$G$8:$G$104)</f>
        <v>0</v>
      </c>
      <c r="D3580" s="64" t="s">
        <v>1010</v>
      </c>
      <c r="E3580" s="64">
        <f t="shared" si="73"/>
        <v>0</v>
      </c>
      <c r="F3580" s="159">
        <v>10086</v>
      </c>
      <c r="G3580" s="163">
        <f t="shared" si="74"/>
        <v>0</v>
      </c>
      <c r="I3580" s="64" t="s">
        <v>976</v>
      </c>
      <c r="L3580"/>
    </row>
    <row r="3581" spans="1:12">
      <c r="A3581" s="64" t="s">
        <v>1320</v>
      </c>
      <c r="B3581" s="64">
        <f>_xlfn.XLOOKUP(D3581,Macros!$T$8:$T$104,Macros!$G$8:$G$104)</f>
        <v>0</v>
      </c>
      <c r="C3581" s="64">
        <f>_xlfn.XLOOKUP(I3581,Macros!$T$8:$T$104,Macros!$G$8:$G$104)</f>
        <v>0</v>
      </c>
      <c r="D3581" s="64" t="s">
        <v>1012</v>
      </c>
      <c r="E3581" s="64">
        <f t="shared" si="73"/>
        <v>0</v>
      </c>
      <c r="F3581" s="159">
        <v>10086</v>
      </c>
      <c r="G3581" s="163">
        <f t="shared" si="74"/>
        <v>0</v>
      </c>
      <c r="I3581" s="64" t="s">
        <v>976</v>
      </c>
      <c r="L3581"/>
    </row>
    <row r="3582" spans="1:12">
      <c r="A3582" s="64" t="s">
        <v>1320</v>
      </c>
      <c r="B3582" s="64">
        <f>_xlfn.XLOOKUP(D3582,Macros!$T$8:$T$104,Macros!$G$8:$G$104)</f>
        <v>0</v>
      </c>
      <c r="C3582" s="64">
        <f>_xlfn.XLOOKUP(I3582,Macros!$T$8:$T$104,Macros!$G$8:$G$104)</f>
        <v>0</v>
      </c>
      <c r="D3582" s="64" t="s">
        <v>1014</v>
      </c>
      <c r="E3582" s="64">
        <f t="shared" si="73"/>
        <v>0</v>
      </c>
      <c r="F3582" s="159">
        <v>10086</v>
      </c>
      <c r="G3582" s="163">
        <f t="shared" si="74"/>
        <v>0</v>
      </c>
      <c r="I3582" s="64" t="s">
        <v>976</v>
      </c>
      <c r="L3582"/>
    </row>
    <row r="3583" spans="1:12">
      <c r="A3583" s="64" t="s">
        <v>1320</v>
      </c>
      <c r="B3583" s="64">
        <f>_xlfn.XLOOKUP(D3583,Macros!$T$8:$T$104,Macros!$G$8:$G$104)</f>
        <v>0</v>
      </c>
      <c r="C3583" s="64">
        <f>_xlfn.XLOOKUP(I3583,Macros!$T$8:$T$104,Macros!$G$8:$G$104)</f>
        <v>0</v>
      </c>
      <c r="D3583" s="64" t="s">
        <v>1016</v>
      </c>
      <c r="E3583" s="64">
        <f t="shared" si="73"/>
        <v>0</v>
      </c>
      <c r="F3583" s="159">
        <v>10086</v>
      </c>
      <c r="G3583" s="163">
        <f t="shared" si="74"/>
        <v>0</v>
      </c>
      <c r="I3583" s="64" t="s">
        <v>976</v>
      </c>
      <c r="L3583"/>
    </row>
    <row r="3584" spans="1:12">
      <c r="A3584" s="64" t="s">
        <v>1320</v>
      </c>
      <c r="B3584" s="64">
        <f>_xlfn.XLOOKUP(D3584,Macros!$T$8:$T$104,Macros!$G$8:$G$104)</f>
        <v>0</v>
      </c>
      <c r="C3584" s="64">
        <f>_xlfn.XLOOKUP(I3584,Macros!$T$8:$T$104,Macros!$G$8:$G$104)</f>
        <v>0</v>
      </c>
      <c r="D3584" s="64" t="s">
        <v>1018</v>
      </c>
      <c r="E3584" s="64">
        <f t="shared" si="73"/>
        <v>0</v>
      </c>
      <c r="F3584" s="159">
        <v>10086</v>
      </c>
      <c r="G3584" s="163">
        <f t="shared" si="74"/>
        <v>0</v>
      </c>
      <c r="I3584" s="64" t="s">
        <v>976</v>
      </c>
      <c r="L3584"/>
    </row>
    <row r="3585" spans="1:12">
      <c r="A3585" s="64" t="s">
        <v>1320</v>
      </c>
      <c r="B3585" s="64">
        <f>_xlfn.XLOOKUP(D3585,Macros!$T$8:$T$104,Macros!$G$8:$G$104)</f>
        <v>0</v>
      </c>
      <c r="C3585" s="64">
        <f>_xlfn.XLOOKUP(I3585,Macros!$T$8:$T$104,Macros!$G$8:$G$104)</f>
        <v>0</v>
      </c>
      <c r="D3585" s="64" t="s">
        <v>1020</v>
      </c>
      <c r="E3585" s="64">
        <f t="shared" ref="E3585:E3648" si="75">SUM(B3585:C3585)</f>
        <v>0</v>
      </c>
      <c r="F3585" s="159">
        <v>10086</v>
      </c>
      <c r="G3585" s="163">
        <f t="shared" si="74"/>
        <v>0</v>
      </c>
      <c r="I3585" s="64" t="s">
        <v>976</v>
      </c>
      <c r="L3585"/>
    </row>
    <row r="3586" spans="1:12">
      <c r="A3586" s="64" t="s">
        <v>1320</v>
      </c>
      <c r="B3586" s="64">
        <f>_xlfn.XLOOKUP(D3586,Macros!$T$8:$T$104,Macros!$G$8:$G$104)</f>
        <v>0</v>
      </c>
      <c r="C3586" s="64">
        <f>_xlfn.XLOOKUP(I3586,Macros!$T$8:$T$104,Macros!$G$8:$G$104)</f>
        <v>0</v>
      </c>
      <c r="D3586" s="64" t="s">
        <v>1022</v>
      </c>
      <c r="E3586" s="64">
        <f t="shared" si="75"/>
        <v>0</v>
      </c>
      <c r="F3586" s="159">
        <v>10086</v>
      </c>
      <c r="G3586" s="163">
        <f t="shared" ref="G3586:G3649" si="76">IF(C3586&gt;0,10*C3586/E3586,0)</f>
        <v>0</v>
      </c>
      <c r="I3586" s="64" t="s">
        <v>978</v>
      </c>
      <c r="L3586"/>
    </row>
    <row r="3587" spans="1:12">
      <c r="A3587" s="64" t="s">
        <v>1320</v>
      </c>
      <c r="B3587" s="64">
        <f>_xlfn.XLOOKUP(D3587,Macros!$T$8:$T$104,Macros!$G$8:$G$104)</f>
        <v>0</v>
      </c>
      <c r="C3587" s="64">
        <f>_xlfn.XLOOKUP(I3587,Macros!$T$8:$T$104,Macros!$G$8:$G$104)</f>
        <v>0</v>
      </c>
      <c r="D3587" s="64" t="s">
        <v>1024</v>
      </c>
      <c r="E3587" s="64">
        <f t="shared" si="75"/>
        <v>0</v>
      </c>
      <c r="F3587" s="159">
        <v>10086</v>
      </c>
      <c r="G3587" s="163">
        <f t="shared" si="76"/>
        <v>0</v>
      </c>
      <c r="I3587" s="64" t="s">
        <v>978</v>
      </c>
      <c r="L3587"/>
    </row>
    <row r="3588" spans="1:12">
      <c r="A3588" s="64" t="s">
        <v>1320</v>
      </c>
      <c r="B3588" s="64">
        <f>_xlfn.XLOOKUP(D3588,Macros!$T$8:$T$104,Macros!$G$8:$G$104)</f>
        <v>0</v>
      </c>
      <c r="C3588" s="64">
        <f>_xlfn.XLOOKUP(I3588,Macros!$T$8:$T$104,Macros!$G$8:$G$104)</f>
        <v>0</v>
      </c>
      <c r="D3588" s="64" t="s">
        <v>1026</v>
      </c>
      <c r="E3588" s="64">
        <f t="shared" si="75"/>
        <v>0</v>
      </c>
      <c r="F3588" s="159">
        <v>10086</v>
      </c>
      <c r="G3588" s="163">
        <f t="shared" si="76"/>
        <v>0</v>
      </c>
      <c r="I3588" s="64" t="s">
        <v>978</v>
      </c>
      <c r="L3588"/>
    </row>
    <row r="3589" spans="1:12">
      <c r="A3589" s="64" t="s">
        <v>1320</v>
      </c>
      <c r="B3589" s="64">
        <f>_xlfn.XLOOKUP(D3589,Macros!$T$8:$T$104,Macros!$G$8:$G$104)</f>
        <v>0</v>
      </c>
      <c r="C3589" s="64">
        <f>_xlfn.XLOOKUP(I3589,Macros!$T$8:$T$104,Macros!$G$8:$G$104)</f>
        <v>0</v>
      </c>
      <c r="D3589" s="64" t="s">
        <v>1028</v>
      </c>
      <c r="E3589" s="64">
        <f t="shared" si="75"/>
        <v>0</v>
      </c>
      <c r="F3589" s="159">
        <v>10086</v>
      </c>
      <c r="G3589" s="163">
        <f t="shared" si="76"/>
        <v>0</v>
      </c>
      <c r="I3589" s="64" t="s">
        <v>978</v>
      </c>
      <c r="L3589"/>
    </row>
    <row r="3590" spans="1:12">
      <c r="A3590" s="64" t="s">
        <v>1320</v>
      </c>
      <c r="B3590" s="64">
        <f>_xlfn.XLOOKUP(D3590,Macros!$T$8:$T$104,Macros!$G$8:$G$104)</f>
        <v>0</v>
      </c>
      <c r="C3590" s="64">
        <f>_xlfn.XLOOKUP(I3590,Macros!$T$8:$T$104,Macros!$G$8:$G$104)</f>
        <v>0</v>
      </c>
      <c r="D3590" s="64" t="s">
        <v>1030</v>
      </c>
      <c r="E3590" s="64">
        <f t="shared" si="75"/>
        <v>0</v>
      </c>
      <c r="F3590" s="159">
        <v>10086</v>
      </c>
      <c r="G3590" s="163">
        <f t="shared" si="76"/>
        <v>0</v>
      </c>
      <c r="I3590" s="64" t="s">
        <v>978</v>
      </c>
      <c r="L3590"/>
    </row>
    <row r="3591" spans="1:12">
      <c r="A3591" s="64" t="s">
        <v>1320</v>
      </c>
      <c r="B3591" s="64">
        <f>_xlfn.XLOOKUP(D3591,Macros!$T$8:$T$104,Macros!$G$8:$G$104)</f>
        <v>0</v>
      </c>
      <c r="C3591" s="64">
        <f>_xlfn.XLOOKUP(I3591,Macros!$T$8:$T$104,Macros!$G$8:$G$104)</f>
        <v>0</v>
      </c>
      <c r="D3591" s="64" t="s">
        <v>1032</v>
      </c>
      <c r="E3591" s="64">
        <f t="shared" si="75"/>
        <v>0</v>
      </c>
      <c r="F3591" s="159">
        <v>10086</v>
      </c>
      <c r="G3591" s="163">
        <f t="shared" si="76"/>
        <v>0</v>
      </c>
      <c r="I3591" s="64" t="s">
        <v>978</v>
      </c>
      <c r="L3591"/>
    </row>
    <row r="3592" spans="1:12">
      <c r="A3592" s="64" t="s">
        <v>1320</v>
      </c>
      <c r="B3592" s="64">
        <f>_xlfn.XLOOKUP(D3592,Macros!$T$8:$T$104,Macros!$G$8:$G$104)</f>
        <v>0</v>
      </c>
      <c r="C3592" s="64">
        <f>_xlfn.XLOOKUP(I3592,Macros!$T$8:$T$104,Macros!$G$8:$G$104)</f>
        <v>0</v>
      </c>
      <c r="D3592" s="64" t="s">
        <v>1034</v>
      </c>
      <c r="E3592" s="64">
        <f t="shared" si="75"/>
        <v>0</v>
      </c>
      <c r="F3592" s="159">
        <v>10086</v>
      </c>
      <c r="G3592" s="163">
        <f t="shared" si="76"/>
        <v>0</v>
      </c>
      <c r="I3592" s="64" t="s">
        <v>978</v>
      </c>
      <c r="L3592"/>
    </row>
    <row r="3593" spans="1:12">
      <c r="A3593" s="64" t="s">
        <v>1320</v>
      </c>
      <c r="B3593" s="64">
        <f>_xlfn.XLOOKUP(D3593,Macros!$T$8:$T$104,Macros!$G$8:$G$104)</f>
        <v>0</v>
      </c>
      <c r="C3593" s="64">
        <f>_xlfn.XLOOKUP(I3593,Macros!$T$8:$T$104,Macros!$G$8:$G$104)</f>
        <v>0</v>
      </c>
      <c r="D3593" s="64" t="s">
        <v>1036</v>
      </c>
      <c r="E3593" s="64">
        <f t="shared" si="75"/>
        <v>0</v>
      </c>
      <c r="F3593" s="159">
        <v>10086</v>
      </c>
      <c r="G3593" s="163">
        <f t="shared" si="76"/>
        <v>0</v>
      </c>
      <c r="I3593" s="64" t="s">
        <v>978</v>
      </c>
      <c r="L3593"/>
    </row>
    <row r="3594" spans="1:12">
      <c r="A3594" s="64" t="s">
        <v>1320</v>
      </c>
      <c r="B3594" s="64">
        <f>_xlfn.XLOOKUP(D3594,Macros!$T$8:$T$104,Macros!$G$8:$G$104)</f>
        <v>0</v>
      </c>
      <c r="C3594" s="64">
        <f>_xlfn.XLOOKUP(I3594,Macros!$T$8:$T$104,Macros!$G$8:$G$104)</f>
        <v>0</v>
      </c>
      <c r="D3594" s="64" t="s">
        <v>1038</v>
      </c>
      <c r="E3594" s="64">
        <f t="shared" si="75"/>
        <v>0</v>
      </c>
      <c r="F3594" s="159">
        <v>10086</v>
      </c>
      <c r="G3594" s="163">
        <f t="shared" si="76"/>
        <v>0</v>
      </c>
      <c r="I3594" s="64" t="s">
        <v>978</v>
      </c>
      <c r="L3594"/>
    </row>
    <row r="3595" spans="1:12">
      <c r="A3595" s="64" t="s">
        <v>1320</v>
      </c>
      <c r="B3595" s="64">
        <f>_xlfn.XLOOKUP(D3595,Macros!$T$8:$T$104,Macros!$G$8:$G$104)</f>
        <v>0</v>
      </c>
      <c r="C3595" s="64">
        <f>_xlfn.XLOOKUP(I3595,Macros!$T$8:$T$104,Macros!$G$8:$G$104)</f>
        <v>0</v>
      </c>
      <c r="D3595" s="64" t="s">
        <v>1040</v>
      </c>
      <c r="E3595" s="64">
        <f t="shared" si="75"/>
        <v>0</v>
      </c>
      <c r="F3595" s="159">
        <v>10086</v>
      </c>
      <c r="G3595" s="163">
        <f t="shared" si="76"/>
        <v>0</v>
      </c>
      <c r="I3595" s="64" t="s">
        <v>978</v>
      </c>
      <c r="L3595"/>
    </row>
    <row r="3596" spans="1:12">
      <c r="A3596" s="64" t="s">
        <v>1320</v>
      </c>
      <c r="B3596" s="64">
        <f>_xlfn.XLOOKUP(D3596,Macros!$T$8:$T$104,Macros!$G$8:$G$104)</f>
        <v>0</v>
      </c>
      <c r="C3596" s="64">
        <f>_xlfn.XLOOKUP(I3596,Macros!$T$8:$T$104,Macros!$G$8:$G$104)</f>
        <v>0</v>
      </c>
      <c r="D3596" s="64" t="s">
        <v>1042</v>
      </c>
      <c r="E3596" s="64">
        <f t="shared" si="75"/>
        <v>0</v>
      </c>
      <c r="F3596" s="159">
        <v>10086</v>
      </c>
      <c r="G3596" s="163">
        <f t="shared" si="76"/>
        <v>0</v>
      </c>
      <c r="I3596" s="64" t="s">
        <v>980</v>
      </c>
      <c r="L3596"/>
    </row>
    <row r="3597" spans="1:12">
      <c r="A3597" s="64" t="s">
        <v>1320</v>
      </c>
      <c r="B3597" s="64">
        <f>_xlfn.XLOOKUP(D3597,Macros!$T$8:$T$104,Macros!$G$8:$G$104)</f>
        <v>0</v>
      </c>
      <c r="C3597" s="64">
        <f>_xlfn.XLOOKUP(I3597,Macros!$T$8:$T$104,Macros!$G$8:$G$104)</f>
        <v>0</v>
      </c>
      <c r="D3597" s="64" t="s">
        <v>1044</v>
      </c>
      <c r="E3597" s="64">
        <f t="shared" si="75"/>
        <v>0</v>
      </c>
      <c r="F3597" s="159">
        <v>10086</v>
      </c>
      <c r="G3597" s="163">
        <f t="shared" si="76"/>
        <v>0</v>
      </c>
      <c r="I3597" s="64" t="s">
        <v>980</v>
      </c>
      <c r="L3597"/>
    </row>
    <row r="3598" spans="1:12">
      <c r="A3598" s="64" t="s">
        <v>1320</v>
      </c>
      <c r="B3598" s="64">
        <f>_xlfn.XLOOKUP(D3598,Macros!$T$8:$T$104,Macros!$G$8:$G$104)</f>
        <v>0</v>
      </c>
      <c r="C3598" s="64">
        <f>_xlfn.XLOOKUP(I3598,Macros!$T$8:$T$104,Macros!$G$8:$G$104)</f>
        <v>0</v>
      </c>
      <c r="D3598" s="64" t="s">
        <v>1046</v>
      </c>
      <c r="E3598" s="64">
        <f t="shared" si="75"/>
        <v>0</v>
      </c>
      <c r="F3598" s="159">
        <v>10086</v>
      </c>
      <c r="G3598" s="163">
        <f t="shared" si="76"/>
        <v>0</v>
      </c>
      <c r="I3598" s="64" t="s">
        <v>980</v>
      </c>
      <c r="L3598"/>
    </row>
    <row r="3599" spans="1:12">
      <c r="A3599" s="64" t="s">
        <v>1320</v>
      </c>
      <c r="B3599" s="64">
        <f>_xlfn.XLOOKUP(D3599,Macros!$T$8:$T$104,Macros!$G$8:$G$104)</f>
        <v>0</v>
      </c>
      <c r="C3599" s="64">
        <f>_xlfn.XLOOKUP(I3599,Macros!$T$8:$T$104,Macros!$G$8:$G$104)</f>
        <v>0</v>
      </c>
      <c r="D3599" s="64" t="s">
        <v>1048</v>
      </c>
      <c r="E3599" s="64">
        <f t="shared" si="75"/>
        <v>0</v>
      </c>
      <c r="F3599" s="159">
        <v>10086</v>
      </c>
      <c r="G3599" s="163">
        <f t="shared" si="76"/>
        <v>0</v>
      </c>
      <c r="I3599" s="64" t="s">
        <v>980</v>
      </c>
      <c r="L3599"/>
    </row>
    <row r="3600" spans="1:12">
      <c r="A3600" s="64" t="s">
        <v>1320</v>
      </c>
      <c r="B3600" s="64">
        <f>_xlfn.XLOOKUP(D3600,Macros!$T$8:$T$104,Macros!$G$8:$G$104)</f>
        <v>0</v>
      </c>
      <c r="C3600" s="64">
        <f>_xlfn.XLOOKUP(I3600,Macros!$T$8:$T$104,Macros!$G$8:$G$104)</f>
        <v>0</v>
      </c>
      <c r="D3600" s="64" t="s">
        <v>1050</v>
      </c>
      <c r="E3600" s="64">
        <f t="shared" si="75"/>
        <v>0</v>
      </c>
      <c r="F3600" s="159">
        <v>10086</v>
      </c>
      <c r="G3600" s="163">
        <f t="shared" si="76"/>
        <v>0</v>
      </c>
      <c r="I3600" s="64" t="s">
        <v>980</v>
      </c>
      <c r="L3600"/>
    </row>
    <row r="3601" spans="1:12">
      <c r="A3601" s="64" t="s">
        <v>1320</v>
      </c>
      <c r="B3601" s="64">
        <f>_xlfn.XLOOKUP(D3601,Macros!$T$8:$T$104,Macros!$G$8:$G$104)</f>
        <v>0</v>
      </c>
      <c r="C3601" s="64">
        <f>_xlfn.XLOOKUP(I3601,Macros!$T$8:$T$104,Macros!$G$8:$G$104)</f>
        <v>0</v>
      </c>
      <c r="D3601" s="64" t="s">
        <v>1052</v>
      </c>
      <c r="E3601" s="64">
        <f t="shared" si="75"/>
        <v>0</v>
      </c>
      <c r="F3601" s="159">
        <v>10086</v>
      </c>
      <c r="G3601" s="163">
        <f t="shared" si="76"/>
        <v>0</v>
      </c>
      <c r="I3601" s="64" t="s">
        <v>980</v>
      </c>
      <c r="L3601"/>
    </row>
    <row r="3602" spans="1:12">
      <c r="A3602" s="64" t="s">
        <v>1320</v>
      </c>
      <c r="B3602" s="64">
        <f>_xlfn.XLOOKUP(D3602,Macros!$T$8:$T$104,Macros!$G$8:$G$104)</f>
        <v>0</v>
      </c>
      <c r="C3602" s="64">
        <f>_xlfn.XLOOKUP(I3602,Macros!$T$8:$T$104,Macros!$G$8:$G$104)</f>
        <v>0</v>
      </c>
      <c r="D3602" s="64" t="s">
        <v>1054</v>
      </c>
      <c r="E3602" s="64">
        <f t="shared" si="75"/>
        <v>0</v>
      </c>
      <c r="F3602" s="159">
        <v>10086</v>
      </c>
      <c r="G3602" s="163">
        <f t="shared" si="76"/>
        <v>0</v>
      </c>
      <c r="I3602" s="64" t="s">
        <v>980</v>
      </c>
      <c r="L3602"/>
    </row>
    <row r="3603" spans="1:12">
      <c r="A3603" s="64" t="s">
        <v>1320</v>
      </c>
      <c r="B3603" s="64">
        <f>_xlfn.XLOOKUP(D3603,Macros!$T$8:$T$104,Macros!$G$8:$G$104)</f>
        <v>0</v>
      </c>
      <c r="C3603" s="64">
        <f>_xlfn.XLOOKUP(I3603,Macros!$T$8:$T$104,Macros!$G$8:$G$104)</f>
        <v>0</v>
      </c>
      <c r="D3603" s="64" t="s">
        <v>1056</v>
      </c>
      <c r="E3603" s="64">
        <f t="shared" si="75"/>
        <v>0</v>
      </c>
      <c r="F3603" s="159">
        <v>10086</v>
      </c>
      <c r="G3603" s="163">
        <f t="shared" si="76"/>
        <v>0</v>
      </c>
      <c r="I3603" s="64" t="s">
        <v>980</v>
      </c>
      <c r="L3603"/>
    </row>
    <row r="3604" spans="1:12">
      <c r="A3604" s="64" t="s">
        <v>1320</v>
      </c>
      <c r="B3604" s="64">
        <f>_xlfn.XLOOKUP(D3604,Macros!$T$8:$T$104,Macros!$G$8:$G$104)</f>
        <v>0</v>
      </c>
      <c r="C3604" s="64">
        <f>_xlfn.XLOOKUP(I3604,Macros!$T$8:$T$104,Macros!$G$8:$G$104)</f>
        <v>0</v>
      </c>
      <c r="D3604" s="64" t="s">
        <v>1058</v>
      </c>
      <c r="E3604" s="64">
        <f t="shared" si="75"/>
        <v>0</v>
      </c>
      <c r="F3604" s="159">
        <v>10086</v>
      </c>
      <c r="G3604" s="163">
        <f t="shared" si="76"/>
        <v>0</v>
      </c>
      <c r="I3604" s="64" t="s">
        <v>980</v>
      </c>
      <c r="L3604"/>
    </row>
    <row r="3605" spans="1:12">
      <c r="A3605" s="64" t="s">
        <v>1320</v>
      </c>
      <c r="B3605" s="64">
        <f>_xlfn.XLOOKUP(D3605,Macros!$T$8:$T$104,Macros!$G$8:$G$104)</f>
        <v>0</v>
      </c>
      <c r="C3605" s="64">
        <f>_xlfn.XLOOKUP(I3605,Macros!$T$8:$T$104,Macros!$G$8:$G$104)</f>
        <v>0</v>
      </c>
      <c r="D3605" s="64" t="s">
        <v>1060</v>
      </c>
      <c r="E3605" s="64">
        <f t="shared" si="75"/>
        <v>0</v>
      </c>
      <c r="F3605" s="159">
        <v>10086</v>
      </c>
      <c r="G3605" s="163">
        <f t="shared" si="76"/>
        <v>0</v>
      </c>
      <c r="I3605" s="64" t="s">
        <v>980</v>
      </c>
      <c r="L3605"/>
    </row>
    <row r="3606" spans="1:12">
      <c r="A3606" s="64" t="s">
        <v>1320</v>
      </c>
      <c r="B3606" s="64">
        <f>_xlfn.XLOOKUP(D3606,Macros!$T$8:$T$104,Macros!$G$8:$G$104)</f>
        <v>0</v>
      </c>
      <c r="C3606" s="64">
        <f>_xlfn.XLOOKUP(I3606,Macros!$T$8:$T$104,Macros!$G$8:$G$104)</f>
        <v>0</v>
      </c>
      <c r="D3606" s="64" t="s">
        <v>1062</v>
      </c>
      <c r="E3606" s="64">
        <f t="shared" si="75"/>
        <v>0</v>
      </c>
      <c r="F3606" s="159">
        <v>10086</v>
      </c>
      <c r="G3606" s="163">
        <f t="shared" si="76"/>
        <v>0</v>
      </c>
      <c r="I3606" s="64" t="s">
        <v>980</v>
      </c>
      <c r="L3606"/>
    </row>
    <row r="3607" spans="1:12">
      <c r="A3607" s="64" t="s">
        <v>1320</v>
      </c>
      <c r="B3607" s="64">
        <f>_xlfn.XLOOKUP(D3607,Macros!$T$8:$T$104,Macros!$G$8:$G$104)</f>
        <v>0</v>
      </c>
      <c r="C3607" s="64">
        <f>_xlfn.XLOOKUP(I3607,Macros!$T$8:$T$104,Macros!$G$8:$G$104)</f>
        <v>0</v>
      </c>
      <c r="D3607" s="64" t="s">
        <v>1064</v>
      </c>
      <c r="E3607" s="64">
        <f t="shared" si="75"/>
        <v>0</v>
      </c>
      <c r="F3607" s="159">
        <v>10086</v>
      </c>
      <c r="G3607" s="163">
        <f t="shared" si="76"/>
        <v>0</v>
      </c>
      <c r="I3607" s="64" t="s">
        <v>980</v>
      </c>
      <c r="L3607"/>
    </row>
    <row r="3608" spans="1:12">
      <c r="A3608" s="64" t="s">
        <v>1320</v>
      </c>
      <c r="B3608" s="64">
        <f>_xlfn.XLOOKUP(D3608,Macros!$T$8:$T$104,Macros!$G$8:$G$104)</f>
        <v>0</v>
      </c>
      <c r="C3608" s="64">
        <f>_xlfn.XLOOKUP(I3608,Macros!$T$8:$T$104,Macros!$G$8:$G$104)</f>
        <v>0</v>
      </c>
      <c r="D3608" s="64" t="s">
        <v>1066</v>
      </c>
      <c r="E3608" s="64">
        <f t="shared" si="75"/>
        <v>0</v>
      </c>
      <c r="F3608" s="159">
        <v>10086</v>
      </c>
      <c r="G3608" s="163">
        <f t="shared" si="76"/>
        <v>0</v>
      </c>
      <c r="I3608" s="64" t="s">
        <v>980</v>
      </c>
      <c r="L3608"/>
    </row>
    <row r="3609" spans="1:12">
      <c r="A3609" s="64" t="s">
        <v>1320</v>
      </c>
      <c r="B3609" s="64">
        <f>_xlfn.XLOOKUP(D3609,Macros!$T$8:$T$104,Macros!$G$8:$G$104)</f>
        <v>0</v>
      </c>
      <c r="C3609" s="64">
        <f>_xlfn.XLOOKUP(I3609,Macros!$T$8:$T$104,Macros!$G$8:$G$104)</f>
        <v>0</v>
      </c>
      <c r="D3609" s="64" t="s">
        <v>1073</v>
      </c>
      <c r="E3609" s="64">
        <f t="shared" si="75"/>
        <v>0</v>
      </c>
      <c r="F3609" s="159">
        <v>10127</v>
      </c>
      <c r="G3609" s="163">
        <f t="shared" si="76"/>
        <v>0</v>
      </c>
      <c r="I3609" s="64" t="s">
        <v>1067</v>
      </c>
      <c r="L3609"/>
    </row>
    <row r="3610" spans="1:12">
      <c r="A3610" s="64" t="s">
        <v>1320</v>
      </c>
      <c r="B3610" s="64">
        <f>_xlfn.XLOOKUP(D3610,Macros!$T$8:$T$104,Macros!$G$8:$G$104)</f>
        <v>0</v>
      </c>
      <c r="C3610" s="64">
        <f>_xlfn.XLOOKUP(I3610,Macros!$T$8:$T$104,Macros!$G$8:$G$104)</f>
        <v>0</v>
      </c>
      <c r="D3610" s="64" t="s">
        <v>1074</v>
      </c>
      <c r="E3610" s="64">
        <f t="shared" si="75"/>
        <v>0</v>
      </c>
      <c r="F3610" s="159">
        <v>10127</v>
      </c>
      <c r="G3610" s="163">
        <f t="shared" si="76"/>
        <v>0</v>
      </c>
      <c r="I3610" s="64" t="s">
        <v>1067</v>
      </c>
      <c r="L3610"/>
    </row>
    <row r="3611" spans="1:12">
      <c r="A3611" s="64" t="s">
        <v>1320</v>
      </c>
      <c r="B3611" s="64">
        <f>_xlfn.XLOOKUP(D3611,Macros!$T$8:$T$104,Macros!$G$8:$G$104)</f>
        <v>0</v>
      </c>
      <c r="C3611" s="64">
        <f>_xlfn.XLOOKUP(I3611,Macros!$T$8:$T$104,Macros!$G$8:$G$104)</f>
        <v>0</v>
      </c>
      <c r="D3611" s="64" t="s">
        <v>1075</v>
      </c>
      <c r="E3611" s="64">
        <f t="shared" si="75"/>
        <v>0</v>
      </c>
      <c r="F3611" s="159">
        <v>10127</v>
      </c>
      <c r="G3611" s="163">
        <f t="shared" si="76"/>
        <v>0</v>
      </c>
      <c r="I3611" s="64" t="s">
        <v>1067</v>
      </c>
      <c r="L3611"/>
    </row>
    <row r="3612" spans="1:12">
      <c r="A3612" s="64" t="s">
        <v>1320</v>
      </c>
      <c r="B3612" s="64">
        <f>_xlfn.XLOOKUP(D3612,Macros!$T$8:$T$104,Macros!$G$8:$G$104)</f>
        <v>0</v>
      </c>
      <c r="C3612" s="64">
        <f>_xlfn.XLOOKUP(I3612,Macros!$T$8:$T$104,Macros!$G$8:$G$104)</f>
        <v>0</v>
      </c>
      <c r="D3612" s="64" t="s">
        <v>1076</v>
      </c>
      <c r="E3612" s="64">
        <f t="shared" si="75"/>
        <v>0</v>
      </c>
      <c r="F3612" s="159">
        <v>10127</v>
      </c>
      <c r="G3612" s="163">
        <f t="shared" si="76"/>
        <v>0</v>
      </c>
      <c r="I3612" s="64" t="s">
        <v>1067</v>
      </c>
      <c r="L3612"/>
    </row>
    <row r="3613" spans="1:12">
      <c r="A3613" s="64" t="s">
        <v>1320</v>
      </c>
      <c r="B3613" s="64">
        <f>_xlfn.XLOOKUP(D3613,Macros!$T$8:$T$104,Macros!$G$8:$G$104)</f>
        <v>0</v>
      </c>
      <c r="C3613" s="64">
        <f>_xlfn.XLOOKUP(I3613,Macros!$T$8:$T$104,Macros!$G$8:$G$104)</f>
        <v>0</v>
      </c>
      <c r="D3613" s="64" t="s">
        <v>1077</v>
      </c>
      <c r="E3613" s="64">
        <f t="shared" si="75"/>
        <v>0</v>
      </c>
      <c r="F3613" s="159">
        <v>10127</v>
      </c>
      <c r="G3613" s="163">
        <f t="shared" si="76"/>
        <v>0</v>
      </c>
      <c r="I3613" s="64" t="s">
        <v>1067</v>
      </c>
      <c r="L3613"/>
    </row>
    <row r="3614" spans="1:12">
      <c r="A3614" s="64" t="s">
        <v>1320</v>
      </c>
      <c r="B3614" s="64">
        <f>_xlfn.XLOOKUP(D3614,Macros!$T$8:$T$104,Macros!$G$8:$G$104)</f>
        <v>0</v>
      </c>
      <c r="C3614" s="64">
        <f>_xlfn.XLOOKUP(I3614,Macros!$T$8:$T$104,Macros!$G$8:$G$104)</f>
        <v>0</v>
      </c>
      <c r="D3614" s="64" t="s">
        <v>1078</v>
      </c>
      <c r="E3614" s="64">
        <f t="shared" si="75"/>
        <v>0</v>
      </c>
      <c r="F3614" s="159">
        <v>10127</v>
      </c>
      <c r="G3614" s="163">
        <f t="shared" si="76"/>
        <v>0</v>
      </c>
      <c r="I3614" s="64" t="s">
        <v>1067</v>
      </c>
      <c r="L3614"/>
    </row>
    <row r="3615" spans="1:12">
      <c r="A3615" s="64" t="s">
        <v>1320</v>
      </c>
      <c r="B3615" s="64">
        <f>_xlfn.XLOOKUP(D3615,Macros!$T$8:$T$104,Macros!$G$8:$G$104)</f>
        <v>0</v>
      </c>
      <c r="C3615" s="64">
        <f>_xlfn.XLOOKUP(I3615,Macros!$T$8:$T$104,Macros!$G$8:$G$104)</f>
        <v>0</v>
      </c>
      <c r="D3615" s="64" t="s">
        <v>1079</v>
      </c>
      <c r="E3615" s="64">
        <f t="shared" si="75"/>
        <v>0</v>
      </c>
      <c r="F3615" s="159">
        <v>10127</v>
      </c>
      <c r="G3615" s="163">
        <f t="shared" si="76"/>
        <v>0</v>
      </c>
      <c r="I3615" s="64" t="s">
        <v>1067</v>
      </c>
      <c r="L3615"/>
    </row>
    <row r="3616" spans="1:12">
      <c r="A3616" s="64" t="s">
        <v>1320</v>
      </c>
      <c r="B3616" s="64">
        <f>_xlfn.XLOOKUP(D3616,Macros!$T$8:$T$104,Macros!$G$8:$G$104)</f>
        <v>0</v>
      </c>
      <c r="C3616" s="64">
        <f>_xlfn.XLOOKUP(I3616,Macros!$T$8:$T$104,Macros!$G$8:$G$104)</f>
        <v>0</v>
      </c>
      <c r="D3616" s="64" t="s">
        <v>1080</v>
      </c>
      <c r="E3616" s="64">
        <f t="shared" si="75"/>
        <v>0</v>
      </c>
      <c r="F3616" s="159">
        <v>10127</v>
      </c>
      <c r="G3616" s="163">
        <f t="shared" si="76"/>
        <v>0</v>
      </c>
      <c r="I3616" s="64" t="s">
        <v>1067</v>
      </c>
      <c r="L3616"/>
    </row>
    <row r="3617" spans="1:12">
      <c r="A3617" s="64" t="s">
        <v>1320</v>
      </c>
      <c r="B3617" s="64">
        <f>_xlfn.XLOOKUP(D3617,Macros!$T$8:$T$104,Macros!$G$8:$G$104)</f>
        <v>0</v>
      </c>
      <c r="C3617" s="64">
        <f>_xlfn.XLOOKUP(I3617,Macros!$T$8:$T$104,Macros!$G$8:$G$104)</f>
        <v>0</v>
      </c>
      <c r="D3617" s="64" t="s">
        <v>1081</v>
      </c>
      <c r="E3617" s="64">
        <f t="shared" si="75"/>
        <v>0</v>
      </c>
      <c r="F3617" s="159">
        <v>10127</v>
      </c>
      <c r="G3617" s="163">
        <f t="shared" si="76"/>
        <v>0</v>
      </c>
      <c r="I3617" s="64" t="s">
        <v>1067</v>
      </c>
      <c r="L3617"/>
    </row>
    <row r="3618" spans="1:12">
      <c r="A3618" s="64" t="s">
        <v>1320</v>
      </c>
      <c r="B3618" s="64">
        <f>_xlfn.XLOOKUP(D3618,Macros!$T$8:$T$104,Macros!$G$8:$G$104)</f>
        <v>0</v>
      </c>
      <c r="C3618" s="64">
        <f>_xlfn.XLOOKUP(I3618,Macros!$T$8:$T$104,Macros!$G$8:$G$104)</f>
        <v>0</v>
      </c>
      <c r="D3618" s="64" t="s">
        <v>1082</v>
      </c>
      <c r="E3618" s="64">
        <f t="shared" si="75"/>
        <v>0</v>
      </c>
      <c r="F3618" s="159">
        <v>10127</v>
      </c>
      <c r="G3618" s="163">
        <f t="shared" si="76"/>
        <v>0</v>
      </c>
      <c r="I3618" s="64" t="s">
        <v>1067</v>
      </c>
      <c r="L3618"/>
    </row>
    <row r="3619" spans="1:12">
      <c r="A3619" s="64" t="s">
        <v>1320</v>
      </c>
      <c r="B3619" s="64">
        <f>_xlfn.XLOOKUP(D3619,Macros!$T$8:$T$104,Macros!$G$8:$G$104)</f>
        <v>0</v>
      </c>
      <c r="C3619" s="64">
        <f>_xlfn.XLOOKUP(I3619,Macros!$T$8:$T$104,Macros!$G$8:$G$104)</f>
        <v>0</v>
      </c>
      <c r="D3619" s="64" t="s">
        <v>1083</v>
      </c>
      <c r="E3619" s="64">
        <f t="shared" si="75"/>
        <v>0</v>
      </c>
      <c r="F3619" s="159">
        <v>10127</v>
      </c>
      <c r="G3619" s="163">
        <f t="shared" si="76"/>
        <v>0</v>
      </c>
      <c r="I3619" s="64" t="s">
        <v>1068</v>
      </c>
      <c r="L3619"/>
    </row>
    <row r="3620" spans="1:12">
      <c r="A3620" s="64" t="s">
        <v>1320</v>
      </c>
      <c r="B3620" s="64">
        <f>_xlfn.XLOOKUP(D3620,Macros!$T$8:$T$104,Macros!$G$8:$G$104)</f>
        <v>0</v>
      </c>
      <c r="C3620" s="64">
        <f>_xlfn.XLOOKUP(I3620,Macros!$T$8:$T$104,Macros!$G$8:$G$104)</f>
        <v>0</v>
      </c>
      <c r="D3620" s="64" t="s">
        <v>1084</v>
      </c>
      <c r="E3620" s="64">
        <f t="shared" si="75"/>
        <v>0</v>
      </c>
      <c r="F3620" s="159">
        <v>10127</v>
      </c>
      <c r="G3620" s="163">
        <f t="shared" si="76"/>
        <v>0</v>
      </c>
      <c r="I3620" s="64" t="s">
        <v>1068</v>
      </c>
      <c r="L3620"/>
    </row>
    <row r="3621" spans="1:12">
      <c r="A3621" s="64" t="s">
        <v>1320</v>
      </c>
      <c r="B3621" s="64">
        <f>_xlfn.XLOOKUP(D3621,Macros!$T$8:$T$104,Macros!$G$8:$G$104)</f>
        <v>0</v>
      </c>
      <c r="C3621" s="64">
        <f>_xlfn.XLOOKUP(I3621,Macros!$T$8:$T$104,Macros!$G$8:$G$104)</f>
        <v>0</v>
      </c>
      <c r="D3621" s="64" t="s">
        <v>1085</v>
      </c>
      <c r="E3621" s="64">
        <f t="shared" si="75"/>
        <v>0</v>
      </c>
      <c r="F3621" s="159">
        <v>10127</v>
      </c>
      <c r="G3621" s="163">
        <f t="shared" si="76"/>
        <v>0</v>
      </c>
      <c r="I3621" s="64" t="s">
        <v>1068</v>
      </c>
      <c r="L3621"/>
    </row>
    <row r="3622" spans="1:12">
      <c r="A3622" s="64" t="s">
        <v>1320</v>
      </c>
      <c r="B3622" s="64">
        <f>_xlfn.XLOOKUP(D3622,Macros!$T$8:$T$104,Macros!$G$8:$G$104)</f>
        <v>0</v>
      </c>
      <c r="C3622" s="64">
        <f>_xlfn.XLOOKUP(I3622,Macros!$T$8:$T$104,Macros!$G$8:$G$104)</f>
        <v>0</v>
      </c>
      <c r="D3622" s="64" t="s">
        <v>1086</v>
      </c>
      <c r="E3622" s="64">
        <f t="shared" si="75"/>
        <v>0</v>
      </c>
      <c r="F3622" s="159">
        <v>10127</v>
      </c>
      <c r="G3622" s="163">
        <f t="shared" si="76"/>
        <v>0</v>
      </c>
      <c r="I3622" s="64" t="s">
        <v>1068</v>
      </c>
      <c r="L3622"/>
    </row>
    <row r="3623" spans="1:12">
      <c r="A3623" s="64" t="s">
        <v>1320</v>
      </c>
      <c r="B3623" s="64">
        <f>_xlfn.XLOOKUP(D3623,Macros!$T$8:$T$104,Macros!$G$8:$G$104)</f>
        <v>0</v>
      </c>
      <c r="C3623" s="64">
        <f>_xlfn.XLOOKUP(I3623,Macros!$T$8:$T$104,Macros!$G$8:$G$104)</f>
        <v>0</v>
      </c>
      <c r="D3623" s="64" t="s">
        <v>1087</v>
      </c>
      <c r="E3623" s="64">
        <f t="shared" si="75"/>
        <v>0</v>
      </c>
      <c r="F3623" s="159">
        <v>10127</v>
      </c>
      <c r="G3623" s="163">
        <f t="shared" si="76"/>
        <v>0</v>
      </c>
      <c r="I3623" s="64" t="s">
        <v>1068</v>
      </c>
      <c r="L3623"/>
    </row>
    <row r="3624" spans="1:12">
      <c r="A3624" s="64" t="s">
        <v>1320</v>
      </c>
      <c r="B3624" s="64">
        <f>_xlfn.XLOOKUP(D3624,Macros!$T$8:$T$104,Macros!$G$8:$G$104)</f>
        <v>0</v>
      </c>
      <c r="C3624" s="64">
        <f>_xlfn.XLOOKUP(I3624,Macros!$T$8:$T$104,Macros!$G$8:$G$104)</f>
        <v>0</v>
      </c>
      <c r="D3624" s="64" t="s">
        <v>1088</v>
      </c>
      <c r="E3624" s="64">
        <f t="shared" si="75"/>
        <v>0</v>
      </c>
      <c r="F3624" s="159">
        <v>10127</v>
      </c>
      <c r="G3624" s="163">
        <f t="shared" si="76"/>
        <v>0</v>
      </c>
      <c r="I3624" s="64" t="s">
        <v>1068</v>
      </c>
      <c r="L3624"/>
    </row>
    <row r="3625" spans="1:12">
      <c r="A3625" s="64" t="s">
        <v>1320</v>
      </c>
      <c r="B3625" s="64">
        <f>_xlfn.XLOOKUP(D3625,Macros!$T$8:$T$104,Macros!$G$8:$G$104)</f>
        <v>0</v>
      </c>
      <c r="C3625" s="64">
        <f>_xlfn.XLOOKUP(I3625,Macros!$T$8:$T$104,Macros!$G$8:$G$104)</f>
        <v>0</v>
      </c>
      <c r="D3625" s="64" t="s">
        <v>1089</v>
      </c>
      <c r="E3625" s="64">
        <f t="shared" si="75"/>
        <v>0</v>
      </c>
      <c r="F3625" s="159">
        <v>10127</v>
      </c>
      <c r="G3625" s="163">
        <f t="shared" si="76"/>
        <v>0</v>
      </c>
      <c r="I3625" s="64" t="s">
        <v>1068</v>
      </c>
      <c r="L3625"/>
    </row>
    <row r="3626" spans="1:12">
      <c r="A3626" s="64" t="s">
        <v>1320</v>
      </c>
      <c r="B3626" s="64">
        <f>_xlfn.XLOOKUP(D3626,Macros!$T$8:$T$104,Macros!$G$8:$G$104)</f>
        <v>0</v>
      </c>
      <c r="C3626" s="64">
        <f>_xlfn.XLOOKUP(I3626,Macros!$T$8:$T$104,Macros!$G$8:$G$104)</f>
        <v>0</v>
      </c>
      <c r="D3626" s="64" t="s">
        <v>1090</v>
      </c>
      <c r="E3626" s="64">
        <f t="shared" si="75"/>
        <v>0</v>
      </c>
      <c r="F3626" s="159">
        <v>10127</v>
      </c>
      <c r="G3626" s="163">
        <f t="shared" si="76"/>
        <v>0</v>
      </c>
      <c r="I3626" s="64" t="s">
        <v>1068</v>
      </c>
      <c r="L3626"/>
    </row>
    <row r="3627" spans="1:12">
      <c r="A3627" s="64" t="s">
        <v>1320</v>
      </c>
      <c r="B3627" s="64">
        <f>_xlfn.XLOOKUP(D3627,Macros!$T$8:$T$104,Macros!$G$8:$G$104)</f>
        <v>0</v>
      </c>
      <c r="C3627" s="64">
        <f>_xlfn.XLOOKUP(I3627,Macros!$T$8:$T$104,Macros!$G$8:$G$104)</f>
        <v>0</v>
      </c>
      <c r="D3627" s="64" t="s">
        <v>1091</v>
      </c>
      <c r="E3627" s="64">
        <f t="shared" si="75"/>
        <v>0</v>
      </c>
      <c r="F3627" s="159">
        <v>10127</v>
      </c>
      <c r="G3627" s="163">
        <f t="shared" si="76"/>
        <v>0</v>
      </c>
      <c r="I3627" s="64" t="s">
        <v>1068</v>
      </c>
      <c r="L3627"/>
    </row>
    <row r="3628" spans="1:12">
      <c r="A3628" s="64" t="s">
        <v>1320</v>
      </c>
      <c r="B3628" s="64">
        <f>_xlfn.XLOOKUP(D3628,Macros!$T$8:$T$104,Macros!$G$8:$G$104)</f>
        <v>0</v>
      </c>
      <c r="C3628" s="64">
        <f>_xlfn.XLOOKUP(I3628,Macros!$T$8:$T$104,Macros!$G$8:$G$104)</f>
        <v>0</v>
      </c>
      <c r="D3628" s="64" t="s">
        <v>1092</v>
      </c>
      <c r="E3628" s="64">
        <f t="shared" si="75"/>
        <v>0</v>
      </c>
      <c r="F3628" s="159">
        <v>10127</v>
      </c>
      <c r="G3628" s="163">
        <f t="shared" si="76"/>
        <v>0</v>
      </c>
      <c r="I3628" s="64" t="s">
        <v>1068</v>
      </c>
      <c r="L3628"/>
    </row>
    <row r="3629" spans="1:12">
      <c r="A3629" s="64" t="s">
        <v>1320</v>
      </c>
      <c r="B3629" s="64">
        <f>_xlfn.XLOOKUP(D3629,Macros!$T$8:$T$104,Macros!$G$8:$G$104)</f>
        <v>0</v>
      </c>
      <c r="C3629" s="64">
        <f>_xlfn.XLOOKUP(I3629,Macros!$T$8:$T$104,Macros!$G$8:$G$104)</f>
        <v>0</v>
      </c>
      <c r="D3629" s="64" t="s">
        <v>1093</v>
      </c>
      <c r="E3629" s="64">
        <f t="shared" si="75"/>
        <v>0</v>
      </c>
      <c r="F3629" s="159">
        <v>10127</v>
      </c>
      <c r="G3629" s="163">
        <f t="shared" si="76"/>
        <v>0</v>
      </c>
      <c r="I3629" s="64" t="s">
        <v>1070</v>
      </c>
      <c r="L3629"/>
    </row>
    <row r="3630" spans="1:12">
      <c r="A3630" s="64" t="s">
        <v>1320</v>
      </c>
      <c r="B3630" s="64">
        <f>_xlfn.XLOOKUP(D3630,Macros!$T$8:$T$104,Macros!$G$8:$G$104)</f>
        <v>0</v>
      </c>
      <c r="C3630" s="64">
        <f>_xlfn.XLOOKUP(I3630,Macros!$T$8:$T$104,Macros!$G$8:$G$104)</f>
        <v>0</v>
      </c>
      <c r="D3630" s="64" t="s">
        <v>1094</v>
      </c>
      <c r="E3630" s="64">
        <f t="shared" si="75"/>
        <v>0</v>
      </c>
      <c r="F3630" s="159">
        <v>10127</v>
      </c>
      <c r="G3630" s="163">
        <f t="shared" si="76"/>
        <v>0</v>
      </c>
      <c r="I3630" s="64" t="s">
        <v>1070</v>
      </c>
      <c r="L3630"/>
    </row>
    <row r="3631" spans="1:12">
      <c r="A3631" s="64" t="s">
        <v>1320</v>
      </c>
      <c r="B3631" s="64">
        <f>_xlfn.XLOOKUP(D3631,Macros!$T$8:$T$104,Macros!$G$8:$G$104)</f>
        <v>0</v>
      </c>
      <c r="C3631" s="64">
        <f>_xlfn.XLOOKUP(I3631,Macros!$T$8:$T$104,Macros!$G$8:$G$104)</f>
        <v>0</v>
      </c>
      <c r="D3631" s="64" t="s">
        <v>1095</v>
      </c>
      <c r="E3631" s="64">
        <f t="shared" si="75"/>
        <v>0</v>
      </c>
      <c r="F3631" s="159">
        <v>10127</v>
      </c>
      <c r="G3631" s="163">
        <f t="shared" si="76"/>
        <v>0</v>
      </c>
      <c r="I3631" s="64" t="s">
        <v>1070</v>
      </c>
      <c r="L3631"/>
    </row>
    <row r="3632" spans="1:12">
      <c r="A3632" s="64" t="s">
        <v>1320</v>
      </c>
      <c r="B3632" s="64">
        <f>_xlfn.XLOOKUP(D3632,Macros!$T$8:$T$104,Macros!$G$8:$G$104)</f>
        <v>0</v>
      </c>
      <c r="C3632" s="64">
        <f>_xlfn.XLOOKUP(I3632,Macros!$T$8:$T$104,Macros!$G$8:$G$104)</f>
        <v>0</v>
      </c>
      <c r="D3632" s="64" t="s">
        <v>1096</v>
      </c>
      <c r="E3632" s="64">
        <f t="shared" si="75"/>
        <v>0</v>
      </c>
      <c r="F3632" s="159">
        <v>10127</v>
      </c>
      <c r="G3632" s="163">
        <f t="shared" si="76"/>
        <v>0</v>
      </c>
      <c r="I3632" s="64" t="s">
        <v>1070</v>
      </c>
      <c r="L3632"/>
    </row>
    <row r="3633" spans="1:12">
      <c r="A3633" s="64" t="s">
        <v>1320</v>
      </c>
      <c r="B3633" s="64">
        <f>_xlfn.XLOOKUP(D3633,Macros!$T$8:$T$104,Macros!$G$8:$G$104)</f>
        <v>0</v>
      </c>
      <c r="C3633" s="64">
        <f>_xlfn.XLOOKUP(I3633,Macros!$T$8:$T$104,Macros!$G$8:$G$104)</f>
        <v>0</v>
      </c>
      <c r="D3633" s="64" t="s">
        <v>1097</v>
      </c>
      <c r="E3633" s="64">
        <f t="shared" si="75"/>
        <v>0</v>
      </c>
      <c r="F3633" s="159">
        <v>10127</v>
      </c>
      <c r="G3633" s="163">
        <f t="shared" si="76"/>
        <v>0</v>
      </c>
      <c r="I3633" s="64" t="s">
        <v>1070</v>
      </c>
      <c r="L3633"/>
    </row>
    <row r="3634" spans="1:12">
      <c r="A3634" s="64" t="s">
        <v>1320</v>
      </c>
      <c r="B3634" s="64">
        <f>_xlfn.XLOOKUP(D3634,Macros!$T$8:$T$104,Macros!$G$8:$G$104)</f>
        <v>0</v>
      </c>
      <c r="C3634" s="64">
        <f>_xlfn.XLOOKUP(I3634,Macros!$T$8:$T$104,Macros!$G$8:$G$104)</f>
        <v>0</v>
      </c>
      <c r="D3634" s="64" t="s">
        <v>1098</v>
      </c>
      <c r="E3634" s="64">
        <f t="shared" si="75"/>
        <v>0</v>
      </c>
      <c r="F3634" s="159">
        <v>10127</v>
      </c>
      <c r="G3634" s="163">
        <f t="shared" si="76"/>
        <v>0</v>
      </c>
      <c r="I3634" s="64" t="s">
        <v>1070</v>
      </c>
      <c r="L3634"/>
    </row>
    <row r="3635" spans="1:12">
      <c r="A3635" s="64" t="s">
        <v>1320</v>
      </c>
      <c r="B3635" s="64">
        <f>_xlfn.XLOOKUP(D3635,Macros!$T$8:$T$104,Macros!$G$8:$G$104)</f>
        <v>0</v>
      </c>
      <c r="C3635" s="64">
        <f>_xlfn.XLOOKUP(I3635,Macros!$T$8:$T$104,Macros!$G$8:$G$104)</f>
        <v>0</v>
      </c>
      <c r="D3635" s="64" t="s">
        <v>1099</v>
      </c>
      <c r="E3635" s="64">
        <f t="shared" si="75"/>
        <v>0</v>
      </c>
      <c r="F3635" s="159">
        <v>10127</v>
      </c>
      <c r="G3635" s="163">
        <f t="shared" si="76"/>
        <v>0</v>
      </c>
      <c r="I3635" s="64" t="s">
        <v>1070</v>
      </c>
      <c r="L3635"/>
    </row>
    <row r="3636" spans="1:12">
      <c r="A3636" s="64" t="s">
        <v>1320</v>
      </c>
      <c r="B3636" s="64">
        <f>_xlfn.XLOOKUP(D3636,Macros!$T$8:$T$104,Macros!$G$8:$G$104)</f>
        <v>0</v>
      </c>
      <c r="C3636" s="64">
        <f>_xlfn.XLOOKUP(I3636,Macros!$T$8:$T$104,Macros!$G$8:$G$104)</f>
        <v>0</v>
      </c>
      <c r="D3636" s="64" t="s">
        <v>1100</v>
      </c>
      <c r="E3636" s="64">
        <f t="shared" si="75"/>
        <v>0</v>
      </c>
      <c r="F3636" s="159">
        <v>10127</v>
      </c>
      <c r="G3636" s="163">
        <f t="shared" si="76"/>
        <v>0</v>
      </c>
      <c r="I3636" s="64" t="s">
        <v>1070</v>
      </c>
      <c r="L3636"/>
    </row>
    <row r="3637" spans="1:12">
      <c r="A3637" s="64" t="s">
        <v>1320</v>
      </c>
      <c r="B3637" s="64">
        <f>_xlfn.XLOOKUP(D3637,Macros!$T$8:$T$104,Macros!$G$8:$G$104)</f>
        <v>0</v>
      </c>
      <c r="C3637" s="64">
        <f>_xlfn.XLOOKUP(I3637,Macros!$T$8:$T$104,Macros!$G$8:$G$104)</f>
        <v>0</v>
      </c>
      <c r="D3637" s="64" t="s">
        <v>1101</v>
      </c>
      <c r="E3637" s="64">
        <f t="shared" si="75"/>
        <v>0</v>
      </c>
      <c r="F3637" s="159">
        <v>10127</v>
      </c>
      <c r="G3637" s="163">
        <f t="shared" si="76"/>
        <v>0</v>
      </c>
      <c r="I3637" s="64" t="s">
        <v>1070</v>
      </c>
      <c r="L3637"/>
    </row>
    <row r="3638" spans="1:12">
      <c r="A3638" s="64" t="s">
        <v>1320</v>
      </c>
      <c r="B3638" s="64">
        <f>_xlfn.XLOOKUP(D3638,Macros!$T$8:$T$104,Macros!$G$8:$G$104)</f>
        <v>0</v>
      </c>
      <c r="C3638" s="64">
        <f>_xlfn.XLOOKUP(I3638,Macros!$T$8:$T$104,Macros!$G$8:$G$104)</f>
        <v>0</v>
      </c>
      <c r="D3638" s="64" t="s">
        <v>1102</v>
      </c>
      <c r="E3638" s="64">
        <f t="shared" si="75"/>
        <v>0</v>
      </c>
      <c r="F3638" s="159">
        <v>10127</v>
      </c>
      <c r="G3638" s="163">
        <f t="shared" si="76"/>
        <v>0</v>
      </c>
      <c r="I3638" s="64" t="s">
        <v>1070</v>
      </c>
      <c r="L3638"/>
    </row>
    <row r="3639" spans="1:12">
      <c r="A3639" s="64" t="s">
        <v>1320</v>
      </c>
      <c r="B3639" s="64">
        <f>_xlfn.XLOOKUP(D3639,Macros!$T$8:$T$104,Macros!$G$8:$G$104)</f>
        <v>0</v>
      </c>
      <c r="C3639" s="64">
        <f>_xlfn.XLOOKUP(I3639,Macros!$T$8:$T$104,Macros!$G$8:$G$104)</f>
        <v>0</v>
      </c>
      <c r="D3639" s="64" t="s">
        <v>1103</v>
      </c>
      <c r="E3639" s="64">
        <f t="shared" si="75"/>
        <v>0</v>
      </c>
      <c r="F3639" s="159">
        <v>10127</v>
      </c>
      <c r="G3639" s="163">
        <f t="shared" si="76"/>
        <v>0</v>
      </c>
      <c r="I3639" s="64" t="s">
        <v>1072</v>
      </c>
      <c r="L3639"/>
    </row>
    <row r="3640" spans="1:12">
      <c r="A3640" s="64" t="s">
        <v>1320</v>
      </c>
      <c r="B3640" s="64">
        <f>_xlfn.XLOOKUP(D3640,Macros!$T$8:$T$104,Macros!$G$8:$G$104)</f>
        <v>0</v>
      </c>
      <c r="C3640" s="64">
        <f>_xlfn.XLOOKUP(I3640,Macros!$T$8:$T$104,Macros!$G$8:$G$104)</f>
        <v>0</v>
      </c>
      <c r="D3640" s="64" t="s">
        <v>1104</v>
      </c>
      <c r="E3640" s="64">
        <f t="shared" si="75"/>
        <v>0</v>
      </c>
      <c r="F3640" s="159">
        <v>10127</v>
      </c>
      <c r="G3640" s="163">
        <f t="shared" si="76"/>
        <v>0</v>
      </c>
      <c r="I3640" s="64" t="s">
        <v>1072</v>
      </c>
      <c r="L3640"/>
    </row>
    <row r="3641" spans="1:12">
      <c r="A3641" s="64" t="s">
        <v>1320</v>
      </c>
      <c r="B3641" s="64">
        <f>_xlfn.XLOOKUP(D3641,Macros!$T$8:$T$104,Macros!$G$8:$G$104)</f>
        <v>0</v>
      </c>
      <c r="C3641" s="64">
        <f>_xlfn.XLOOKUP(I3641,Macros!$T$8:$T$104,Macros!$G$8:$G$104)</f>
        <v>0</v>
      </c>
      <c r="D3641" s="64" t="s">
        <v>1105</v>
      </c>
      <c r="E3641" s="64">
        <f t="shared" si="75"/>
        <v>0</v>
      </c>
      <c r="F3641" s="159">
        <v>10127</v>
      </c>
      <c r="G3641" s="163">
        <f t="shared" si="76"/>
        <v>0</v>
      </c>
      <c r="I3641" s="64" t="s">
        <v>1072</v>
      </c>
      <c r="L3641"/>
    </row>
    <row r="3642" spans="1:12">
      <c r="A3642" s="64" t="s">
        <v>1320</v>
      </c>
      <c r="B3642" s="64">
        <f>_xlfn.XLOOKUP(D3642,Macros!$T$8:$T$104,Macros!$G$8:$G$104)</f>
        <v>0</v>
      </c>
      <c r="C3642" s="64">
        <f>_xlfn.XLOOKUP(I3642,Macros!$T$8:$T$104,Macros!$G$8:$G$104)</f>
        <v>0</v>
      </c>
      <c r="D3642" s="64" t="s">
        <v>1106</v>
      </c>
      <c r="E3642" s="64">
        <f t="shared" si="75"/>
        <v>0</v>
      </c>
      <c r="F3642" s="159">
        <v>10127</v>
      </c>
      <c r="G3642" s="163">
        <f t="shared" si="76"/>
        <v>0</v>
      </c>
      <c r="I3642" s="64" t="s">
        <v>1072</v>
      </c>
      <c r="L3642"/>
    </row>
    <row r="3643" spans="1:12">
      <c r="A3643" s="64" t="s">
        <v>1320</v>
      </c>
      <c r="B3643" s="64">
        <f>_xlfn.XLOOKUP(D3643,Macros!$T$8:$T$104,Macros!$G$8:$G$104)</f>
        <v>0</v>
      </c>
      <c r="C3643" s="64">
        <f>_xlfn.XLOOKUP(I3643,Macros!$T$8:$T$104,Macros!$G$8:$G$104)</f>
        <v>0</v>
      </c>
      <c r="D3643" s="64" t="s">
        <v>1107</v>
      </c>
      <c r="E3643" s="64">
        <f t="shared" si="75"/>
        <v>0</v>
      </c>
      <c r="F3643" s="159">
        <v>10127</v>
      </c>
      <c r="G3643" s="163">
        <f t="shared" si="76"/>
        <v>0</v>
      </c>
      <c r="I3643" s="64" t="s">
        <v>1072</v>
      </c>
      <c r="L3643"/>
    </row>
    <row r="3644" spans="1:12">
      <c r="A3644" s="64" t="s">
        <v>1320</v>
      </c>
      <c r="B3644" s="64">
        <f>_xlfn.XLOOKUP(D3644,Macros!$T$8:$T$104,Macros!$G$8:$G$104)</f>
        <v>0</v>
      </c>
      <c r="C3644" s="64">
        <f>_xlfn.XLOOKUP(I3644,Macros!$T$8:$T$104,Macros!$G$8:$G$104)</f>
        <v>0</v>
      </c>
      <c r="D3644" s="64" t="s">
        <v>1108</v>
      </c>
      <c r="E3644" s="64">
        <f t="shared" si="75"/>
        <v>0</v>
      </c>
      <c r="F3644" s="159">
        <v>10127</v>
      </c>
      <c r="G3644" s="163">
        <f t="shared" si="76"/>
        <v>0</v>
      </c>
      <c r="I3644" s="64" t="s">
        <v>1072</v>
      </c>
      <c r="L3644"/>
    </row>
    <row r="3645" spans="1:12">
      <c r="A3645" s="64" t="s">
        <v>1320</v>
      </c>
      <c r="B3645" s="64">
        <f>_xlfn.XLOOKUP(D3645,Macros!$T$8:$T$104,Macros!$G$8:$G$104)</f>
        <v>0</v>
      </c>
      <c r="C3645" s="64">
        <f>_xlfn.XLOOKUP(I3645,Macros!$T$8:$T$104,Macros!$G$8:$G$104)</f>
        <v>0</v>
      </c>
      <c r="D3645" s="64" t="s">
        <v>1109</v>
      </c>
      <c r="E3645" s="64">
        <f t="shared" si="75"/>
        <v>0</v>
      </c>
      <c r="F3645" s="159">
        <v>10127</v>
      </c>
      <c r="G3645" s="163">
        <f t="shared" si="76"/>
        <v>0</v>
      </c>
      <c r="I3645" s="64" t="s">
        <v>1072</v>
      </c>
      <c r="L3645"/>
    </row>
    <row r="3646" spans="1:12">
      <c r="A3646" s="64" t="s">
        <v>1320</v>
      </c>
      <c r="B3646" s="64">
        <f>_xlfn.XLOOKUP(D3646,Macros!$T$8:$T$104,Macros!$G$8:$G$104)</f>
        <v>0</v>
      </c>
      <c r="C3646" s="64">
        <f>_xlfn.XLOOKUP(I3646,Macros!$T$8:$T$104,Macros!$G$8:$G$104)</f>
        <v>0</v>
      </c>
      <c r="D3646" s="64" t="s">
        <v>1110</v>
      </c>
      <c r="E3646" s="64">
        <f t="shared" si="75"/>
        <v>0</v>
      </c>
      <c r="F3646" s="159">
        <v>10127</v>
      </c>
      <c r="G3646" s="163">
        <f t="shared" si="76"/>
        <v>0</v>
      </c>
      <c r="I3646" s="64" t="s">
        <v>1072</v>
      </c>
      <c r="L3646"/>
    </row>
    <row r="3647" spans="1:12">
      <c r="A3647" s="64" t="s">
        <v>1320</v>
      </c>
      <c r="B3647" s="64">
        <f>_xlfn.XLOOKUP(D3647,Macros!$T$8:$T$104,Macros!$G$8:$G$104)</f>
        <v>0</v>
      </c>
      <c r="C3647" s="64">
        <f>_xlfn.XLOOKUP(I3647,Macros!$T$8:$T$104,Macros!$G$8:$G$104)</f>
        <v>0</v>
      </c>
      <c r="D3647" s="64" t="s">
        <v>1111</v>
      </c>
      <c r="E3647" s="64">
        <f t="shared" si="75"/>
        <v>0</v>
      </c>
      <c r="F3647" s="159">
        <v>10127</v>
      </c>
      <c r="G3647" s="163">
        <f t="shared" si="76"/>
        <v>0</v>
      </c>
      <c r="I3647" s="64" t="s">
        <v>1072</v>
      </c>
      <c r="L3647"/>
    </row>
    <row r="3648" spans="1:12">
      <c r="A3648" s="64" t="s">
        <v>1320</v>
      </c>
      <c r="B3648" s="64">
        <f>_xlfn.XLOOKUP(D3648,Macros!$T$8:$T$104,Macros!$G$8:$G$104)</f>
        <v>0</v>
      </c>
      <c r="C3648" s="64">
        <f>_xlfn.XLOOKUP(I3648,Macros!$T$8:$T$104,Macros!$G$8:$G$104)</f>
        <v>0</v>
      </c>
      <c r="D3648" s="64" t="s">
        <v>1112</v>
      </c>
      <c r="E3648" s="64">
        <f t="shared" si="75"/>
        <v>0</v>
      </c>
      <c r="F3648" s="159">
        <v>10127</v>
      </c>
      <c r="G3648" s="163">
        <f t="shared" si="76"/>
        <v>0</v>
      </c>
      <c r="I3648" s="64" t="s">
        <v>1072</v>
      </c>
      <c r="L3648"/>
    </row>
    <row r="3649" spans="1:12">
      <c r="A3649" s="64" t="s">
        <v>1320</v>
      </c>
      <c r="B3649" s="64">
        <f>_xlfn.XLOOKUP(D3649,Macros!$T$8:$T$104,Macros!$G$8:$G$104)</f>
        <v>0</v>
      </c>
      <c r="C3649" s="64">
        <f>_xlfn.XLOOKUP(I3649,Macros!$T$8:$T$104,Macros!$G$8:$G$104)</f>
        <v>0</v>
      </c>
      <c r="D3649" s="64" t="s">
        <v>1113</v>
      </c>
      <c r="E3649" s="64">
        <f t="shared" ref="E3649:E3712" si="77">SUM(B3649:C3649)</f>
        <v>0</v>
      </c>
      <c r="F3649" s="159">
        <v>10127</v>
      </c>
      <c r="G3649" s="163">
        <f t="shared" si="76"/>
        <v>0</v>
      </c>
      <c r="I3649" s="64" t="s">
        <v>1072</v>
      </c>
      <c r="L3649"/>
    </row>
    <row r="3650" spans="1:12">
      <c r="A3650" s="64" t="s">
        <v>1320</v>
      </c>
      <c r="B3650" s="64">
        <f>_xlfn.XLOOKUP(D3650,Macros!$T$8:$T$104,Macros!$G$8:$G$104)</f>
        <v>0</v>
      </c>
      <c r="C3650" s="64">
        <f>_xlfn.XLOOKUP(I3650,Macros!$T$8:$T$104,Macros!$G$8:$G$104)</f>
        <v>0</v>
      </c>
      <c r="D3650" s="64" t="s">
        <v>1114</v>
      </c>
      <c r="E3650" s="64">
        <f t="shared" si="77"/>
        <v>0</v>
      </c>
      <c r="F3650" s="159">
        <v>10127</v>
      </c>
      <c r="G3650" s="163">
        <f t="shared" ref="G3650:G3713" si="78">IF(C3650&gt;0,10*C3650/E3650,0)</f>
        <v>0</v>
      </c>
      <c r="I3650" s="64" t="s">
        <v>1072</v>
      </c>
      <c r="L3650"/>
    </row>
    <row r="3651" spans="1:12">
      <c r="A3651" s="64" t="s">
        <v>1320</v>
      </c>
      <c r="B3651" s="64">
        <f>_xlfn.XLOOKUP(D3651,Macros!$T$8:$T$104,Macros!$G$8:$G$104)</f>
        <v>0</v>
      </c>
      <c r="C3651" s="64">
        <f>_xlfn.XLOOKUP(I3651,Macros!$T$8:$T$104,Macros!$G$8:$G$104)</f>
        <v>0</v>
      </c>
      <c r="D3651" s="64" t="s">
        <v>1115</v>
      </c>
      <c r="E3651" s="64">
        <f t="shared" si="77"/>
        <v>0</v>
      </c>
      <c r="F3651" s="159">
        <v>10127</v>
      </c>
      <c r="G3651" s="163">
        <f t="shared" si="78"/>
        <v>0</v>
      </c>
      <c r="I3651" s="64" t="s">
        <v>1072</v>
      </c>
      <c r="L3651"/>
    </row>
    <row r="3652" spans="1:12">
      <c r="A3652" s="161" t="s">
        <v>1320</v>
      </c>
      <c r="B3652" s="161">
        <f>_xlfn.XLOOKUP(D3652,Macros!$T$8:$T$104,Macros!$H$8:$H$104)</f>
        <v>0</v>
      </c>
      <c r="C3652" s="161">
        <f>_xlfn.XLOOKUP(I3652,Macros!$T$8:$T$104,Macros!$H$8:$H$104)</f>
        <v>0</v>
      </c>
      <c r="D3652" s="161" t="s">
        <v>982</v>
      </c>
      <c r="E3652" s="161">
        <f t="shared" si="77"/>
        <v>0</v>
      </c>
      <c r="F3652" s="162">
        <v>10088</v>
      </c>
      <c r="G3652" s="163">
        <f t="shared" si="78"/>
        <v>0</v>
      </c>
      <c r="I3652" s="161" t="s">
        <v>974</v>
      </c>
      <c r="J3652" s="161" t="s">
        <v>1316</v>
      </c>
      <c r="L3652"/>
    </row>
    <row r="3653" spans="1:12">
      <c r="A3653" s="64" t="s">
        <v>1320</v>
      </c>
      <c r="B3653" s="64">
        <f>_xlfn.XLOOKUP(D3653,Macros!$T$8:$T$104,Macros!$H$8:$H$104)</f>
        <v>0</v>
      </c>
      <c r="C3653" s="64">
        <f>_xlfn.XLOOKUP(I3653,Macros!$T$8:$T$104,Macros!$H$8:$H$104)</f>
        <v>0</v>
      </c>
      <c r="D3653" s="64" t="s">
        <v>984</v>
      </c>
      <c r="E3653" s="64">
        <f t="shared" si="77"/>
        <v>0</v>
      </c>
      <c r="F3653" s="159">
        <v>10088</v>
      </c>
      <c r="G3653" s="163">
        <f t="shared" si="78"/>
        <v>0</v>
      </c>
      <c r="I3653" s="64" t="s">
        <v>974</v>
      </c>
      <c r="L3653"/>
    </row>
    <row r="3654" spans="1:12">
      <c r="A3654" s="64" t="s">
        <v>1320</v>
      </c>
      <c r="B3654" s="64">
        <f>_xlfn.XLOOKUP(D3654,Macros!$T$8:$T$104,Macros!$H$8:$H$104)</f>
        <v>0</v>
      </c>
      <c r="C3654" s="64">
        <f>_xlfn.XLOOKUP(I3654,Macros!$T$8:$T$104,Macros!$H$8:$H$104)</f>
        <v>0</v>
      </c>
      <c r="D3654" s="64" t="s">
        <v>986</v>
      </c>
      <c r="E3654" s="64">
        <f t="shared" si="77"/>
        <v>0</v>
      </c>
      <c r="F3654" s="159">
        <v>10088</v>
      </c>
      <c r="G3654" s="163">
        <f t="shared" si="78"/>
        <v>0</v>
      </c>
      <c r="I3654" s="64" t="s">
        <v>974</v>
      </c>
      <c r="L3654"/>
    </row>
    <row r="3655" spans="1:12">
      <c r="A3655" s="64" t="s">
        <v>1320</v>
      </c>
      <c r="B3655" s="64">
        <f>_xlfn.XLOOKUP(D3655,Macros!$T$8:$T$104,Macros!$H$8:$H$104)</f>
        <v>0</v>
      </c>
      <c r="C3655" s="64">
        <f>_xlfn.XLOOKUP(I3655,Macros!$T$8:$T$104,Macros!$H$8:$H$104)</f>
        <v>0</v>
      </c>
      <c r="D3655" s="64" t="s">
        <v>988</v>
      </c>
      <c r="E3655" s="64">
        <f t="shared" si="77"/>
        <v>0</v>
      </c>
      <c r="F3655" s="159">
        <v>10088</v>
      </c>
      <c r="G3655" s="163">
        <f t="shared" si="78"/>
        <v>0</v>
      </c>
      <c r="I3655" s="64" t="s">
        <v>974</v>
      </c>
      <c r="L3655"/>
    </row>
    <row r="3656" spans="1:12">
      <c r="A3656" s="64" t="s">
        <v>1320</v>
      </c>
      <c r="B3656" s="64">
        <f>_xlfn.XLOOKUP(D3656,Macros!$T$8:$T$104,Macros!$H$8:$H$104)</f>
        <v>0</v>
      </c>
      <c r="C3656" s="64">
        <f>_xlfn.XLOOKUP(I3656,Macros!$T$8:$T$104,Macros!$H$8:$H$104)</f>
        <v>0</v>
      </c>
      <c r="D3656" s="64" t="s">
        <v>990</v>
      </c>
      <c r="E3656" s="64">
        <f t="shared" si="77"/>
        <v>0</v>
      </c>
      <c r="F3656" s="159">
        <v>10088</v>
      </c>
      <c r="G3656" s="163">
        <f t="shared" si="78"/>
        <v>0</v>
      </c>
      <c r="I3656" s="64" t="s">
        <v>974</v>
      </c>
      <c r="L3656"/>
    </row>
    <row r="3657" spans="1:12">
      <c r="A3657" s="64" t="s">
        <v>1320</v>
      </c>
      <c r="B3657" s="64">
        <f>_xlfn.XLOOKUP(D3657,Macros!$T$8:$T$104,Macros!$H$8:$H$104)</f>
        <v>0</v>
      </c>
      <c r="C3657" s="64">
        <f>_xlfn.XLOOKUP(I3657,Macros!$T$8:$T$104,Macros!$H$8:$H$104)</f>
        <v>0</v>
      </c>
      <c r="D3657" s="64" t="s">
        <v>992</v>
      </c>
      <c r="E3657" s="64">
        <f t="shared" si="77"/>
        <v>0</v>
      </c>
      <c r="F3657" s="159">
        <v>10088</v>
      </c>
      <c r="G3657" s="163">
        <f t="shared" si="78"/>
        <v>0</v>
      </c>
      <c r="I3657" s="64" t="s">
        <v>974</v>
      </c>
      <c r="L3657"/>
    </row>
    <row r="3658" spans="1:12">
      <c r="A3658" s="64" t="s">
        <v>1320</v>
      </c>
      <c r="B3658" s="64">
        <f>_xlfn.XLOOKUP(D3658,Macros!$T$8:$T$104,Macros!$H$8:$H$104)</f>
        <v>0</v>
      </c>
      <c r="C3658" s="64">
        <f>_xlfn.XLOOKUP(I3658,Macros!$T$8:$T$104,Macros!$H$8:$H$104)</f>
        <v>0</v>
      </c>
      <c r="D3658" s="64" t="s">
        <v>994</v>
      </c>
      <c r="E3658" s="64">
        <f t="shared" si="77"/>
        <v>0</v>
      </c>
      <c r="F3658" s="159">
        <v>10088</v>
      </c>
      <c r="G3658" s="163">
        <f t="shared" si="78"/>
        <v>0</v>
      </c>
      <c r="I3658" s="64" t="s">
        <v>974</v>
      </c>
      <c r="L3658"/>
    </row>
    <row r="3659" spans="1:12">
      <c r="A3659" s="64" t="s">
        <v>1320</v>
      </c>
      <c r="B3659" s="64">
        <f>_xlfn.XLOOKUP(D3659,Macros!$T$8:$T$104,Macros!$H$8:$H$104)</f>
        <v>0</v>
      </c>
      <c r="C3659" s="64">
        <f>_xlfn.XLOOKUP(I3659,Macros!$T$8:$T$104,Macros!$H$8:$H$104)</f>
        <v>0</v>
      </c>
      <c r="D3659" s="64" t="s">
        <v>996</v>
      </c>
      <c r="E3659" s="64">
        <f t="shared" si="77"/>
        <v>0</v>
      </c>
      <c r="F3659" s="159">
        <v>10088</v>
      </c>
      <c r="G3659" s="163">
        <f t="shared" si="78"/>
        <v>0</v>
      </c>
      <c r="I3659" s="64" t="s">
        <v>974</v>
      </c>
      <c r="L3659"/>
    </row>
    <row r="3660" spans="1:12">
      <c r="A3660" s="64" t="s">
        <v>1320</v>
      </c>
      <c r="B3660" s="64">
        <f>_xlfn.XLOOKUP(D3660,Macros!$T$8:$T$104,Macros!$H$8:$H$104)</f>
        <v>0</v>
      </c>
      <c r="C3660" s="64">
        <f>_xlfn.XLOOKUP(I3660,Macros!$T$8:$T$104,Macros!$H$8:$H$104)</f>
        <v>0</v>
      </c>
      <c r="D3660" s="64" t="s">
        <v>998</v>
      </c>
      <c r="E3660" s="64">
        <f t="shared" si="77"/>
        <v>0</v>
      </c>
      <c r="F3660" s="159">
        <v>10088</v>
      </c>
      <c r="G3660" s="163">
        <f t="shared" si="78"/>
        <v>0</v>
      </c>
      <c r="I3660" s="64" t="s">
        <v>974</v>
      </c>
      <c r="L3660"/>
    </row>
    <row r="3661" spans="1:12">
      <c r="A3661" s="64" t="s">
        <v>1320</v>
      </c>
      <c r="B3661" s="64">
        <f>_xlfn.XLOOKUP(D3661,Macros!$T$8:$T$104,Macros!$H$8:$H$104)</f>
        <v>0</v>
      </c>
      <c r="C3661" s="64">
        <f>_xlfn.XLOOKUP(I3661,Macros!$T$8:$T$104,Macros!$H$8:$H$104)</f>
        <v>0</v>
      </c>
      <c r="D3661" s="64" t="s">
        <v>1000</v>
      </c>
      <c r="E3661" s="64">
        <f t="shared" si="77"/>
        <v>0</v>
      </c>
      <c r="F3661" s="159">
        <v>10088</v>
      </c>
      <c r="G3661" s="163">
        <f t="shared" si="78"/>
        <v>0</v>
      </c>
      <c r="I3661" s="64" t="s">
        <v>974</v>
      </c>
      <c r="L3661"/>
    </row>
    <row r="3662" spans="1:12">
      <c r="A3662" s="64" t="s">
        <v>1320</v>
      </c>
      <c r="B3662" s="64">
        <f>_xlfn.XLOOKUP(D3662,Macros!$T$8:$T$104,Macros!$H$8:$H$104)</f>
        <v>0</v>
      </c>
      <c r="C3662" s="64">
        <f>_xlfn.XLOOKUP(I3662,Macros!$T$8:$T$104,Macros!$H$8:$H$104)</f>
        <v>0</v>
      </c>
      <c r="D3662" s="64" t="s">
        <v>1002</v>
      </c>
      <c r="E3662" s="64">
        <f t="shared" si="77"/>
        <v>0</v>
      </c>
      <c r="F3662" s="159">
        <v>10088</v>
      </c>
      <c r="G3662" s="163">
        <f t="shared" si="78"/>
        <v>0</v>
      </c>
      <c r="I3662" s="64" t="s">
        <v>976</v>
      </c>
      <c r="L3662"/>
    </row>
    <row r="3663" spans="1:12">
      <c r="A3663" s="64" t="s">
        <v>1320</v>
      </c>
      <c r="B3663" s="64">
        <f>_xlfn.XLOOKUP(D3663,Macros!$T$8:$T$104,Macros!$H$8:$H$104)</f>
        <v>0</v>
      </c>
      <c r="C3663" s="64">
        <f>_xlfn.XLOOKUP(I3663,Macros!$T$8:$T$104,Macros!$H$8:$H$104)</f>
        <v>0</v>
      </c>
      <c r="D3663" s="64" t="s">
        <v>1004</v>
      </c>
      <c r="E3663" s="64">
        <f t="shared" si="77"/>
        <v>0</v>
      </c>
      <c r="F3663" s="159">
        <v>10088</v>
      </c>
      <c r="G3663" s="163">
        <f t="shared" si="78"/>
        <v>0</v>
      </c>
      <c r="I3663" s="64" t="s">
        <v>976</v>
      </c>
      <c r="L3663"/>
    </row>
    <row r="3664" spans="1:12">
      <c r="A3664" s="64" t="s">
        <v>1320</v>
      </c>
      <c r="B3664" s="64">
        <f>_xlfn.XLOOKUP(D3664,Macros!$T$8:$T$104,Macros!$H$8:$H$104)</f>
        <v>0</v>
      </c>
      <c r="C3664" s="64">
        <f>_xlfn.XLOOKUP(I3664,Macros!$T$8:$T$104,Macros!$H$8:$H$104)</f>
        <v>0</v>
      </c>
      <c r="D3664" s="64" t="s">
        <v>1006</v>
      </c>
      <c r="E3664" s="64">
        <f t="shared" si="77"/>
        <v>0</v>
      </c>
      <c r="F3664" s="159">
        <v>10088</v>
      </c>
      <c r="G3664" s="163">
        <f t="shared" si="78"/>
        <v>0</v>
      </c>
      <c r="I3664" s="64" t="s">
        <v>976</v>
      </c>
      <c r="L3664"/>
    </row>
    <row r="3665" spans="1:12">
      <c r="A3665" s="64" t="s">
        <v>1320</v>
      </c>
      <c r="B3665" s="64">
        <f>_xlfn.XLOOKUP(D3665,Macros!$T$8:$T$104,Macros!$H$8:$H$104)</f>
        <v>0</v>
      </c>
      <c r="C3665" s="64">
        <f>_xlfn.XLOOKUP(I3665,Macros!$T$8:$T$104,Macros!$H$8:$H$104)</f>
        <v>0</v>
      </c>
      <c r="D3665" s="64" t="s">
        <v>1008</v>
      </c>
      <c r="E3665" s="64">
        <f t="shared" si="77"/>
        <v>0</v>
      </c>
      <c r="F3665" s="159">
        <v>10088</v>
      </c>
      <c r="G3665" s="163">
        <f t="shared" si="78"/>
        <v>0</v>
      </c>
      <c r="I3665" s="64" t="s">
        <v>976</v>
      </c>
      <c r="L3665"/>
    </row>
    <row r="3666" spans="1:12">
      <c r="A3666" s="64" t="s">
        <v>1320</v>
      </c>
      <c r="B3666" s="64">
        <f>_xlfn.XLOOKUP(D3666,Macros!$T$8:$T$104,Macros!$H$8:$H$104)</f>
        <v>0</v>
      </c>
      <c r="C3666" s="64">
        <f>_xlfn.XLOOKUP(I3666,Macros!$T$8:$T$104,Macros!$H$8:$H$104)</f>
        <v>0</v>
      </c>
      <c r="D3666" s="64" t="s">
        <v>1010</v>
      </c>
      <c r="E3666" s="64">
        <f t="shared" si="77"/>
        <v>0</v>
      </c>
      <c r="F3666" s="159">
        <v>10088</v>
      </c>
      <c r="G3666" s="163">
        <f t="shared" si="78"/>
        <v>0</v>
      </c>
      <c r="I3666" s="64" t="s">
        <v>976</v>
      </c>
      <c r="L3666"/>
    </row>
    <row r="3667" spans="1:12">
      <c r="A3667" s="64" t="s">
        <v>1320</v>
      </c>
      <c r="B3667" s="64">
        <f>_xlfn.XLOOKUP(D3667,Macros!$T$8:$T$104,Macros!$H$8:$H$104)</f>
        <v>0</v>
      </c>
      <c r="C3667" s="64">
        <f>_xlfn.XLOOKUP(I3667,Macros!$T$8:$T$104,Macros!$H$8:$H$104)</f>
        <v>0</v>
      </c>
      <c r="D3667" s="64" t="s">
        <v>1012</v>
      </c>
      <c r="E3667" s="64">
        <f t="shared" si="77"/>
        <v>0</v>
      </c>
      <c r="F3667" s="159">
        <v>10088</v>
      </c>
      <c r="G3667" s="163">
        <f t="shared" si="78"/>
        <v>0</v>
      </c>
      <c r="I3667" s="64" t="s">
        <v>976</v>
      </c>
      <c r="L3667"/>
    </row>
    <row r="3668" spans="1:12">
      <c r="A3668" s="64" t="s">
        <v>1320</v>
      </c>
      <c r="B3668" s="64">
        <f>_xlfn.XLOOKUP(D3668,Macros!$T$8:$T$104,Macros!$H$8:$H$104)</f>
        <v>0</v>
      </c>
      <c r="C3668" s="64">
        <f>_xlfn.XLOOKUP(I3668,Macros!$T$8:$T$104,Macros!$H$8:$H$104)</f>
        <v>0</v>
      </c>
      <c r="D3668" s="64" t="s">
        <v>1014</v>
      </c>
      <c r="E3668" s="64">
        <f t="shared" si="77"/>
        <v>0</v>
      </c>
      <c r="F3668" s="159">
        <v>10088</v>
      </c>
      <c r="G3668" s="163">
        <f t="shared" si="78"/>
        <v>0</v>
      </c>
      <c r="I3668" s="64" t="s">
        <v>976</v>
      </c>
      <c r="L3668"/>
    </row>
    <row r="3669" spans="1:12">
      <c r="A3669" s="64" t="s">
        <v>1320</v>
      </c>
      <c r="B3669" s="64">
        <f>_xlfn.XLOOKUP(D3669,Macros!$T$8:$T$104,Macros!$H$8:$H$104)</f>
        <v>0</v>
      </c>
      <c r="C3669" s="64">
        <f>_xlfn.XLOOKUP(I3669,Macros!$T$8:$T$104,Macros!$H$8:$H$104)</f>
        <v>0</v>
      </c>
      <c r="D3669" s="64" t="s">
        <v>1016</v>
      </c>
      <c r="E3669" s="64">
        <f t="shared" si="77"/>
        <v>0</v>
      </c>
      <c r="F3669" s="159">
        <v>10088</v>
      </c>
      <c r="G3669" s="163">
        <f t="shared" si="78"/>
        <v>0</v>
      </c>
      <c r="I3669" s="64" t="s">
        <v>976</v>
      </c>
      <c r="L3669"/>
    </row>
    <row r="3670" spans="1:12">
      <c r="A3670" s="64" t="s">
        <v>1320</v>
      </c>
      <c r="B3670" s="64">
        <f>_xlfn.XLOOKUP(D3670,Macros!$T$8:$T$104,Macros!$H$8:$H$104)</f>
        <v>0</v>
      </c>
      <c r="C3670" s="64">
        <f>_xlfn.XLOOKUP(I3670,Macros!$T$8:$T$104,Macros!$H$8:$H$104)</f>
        <v>0</v>
      </c>
      <c r="D3670" s="64" t="s">
        <v>1018</v>
      </c>
      <c r="E3670" s="64">
        <f t="shared" si="77"/>
        <v>0</v>
      </c>
      <c r="F3670" s="159">
        <v>10088</v>
      </c>
      <c r="G3670" s="163">
        <f t="shared" si="78"/>
        <v>0</v>
      </c>
      <c r="I3670" s="64" t="s">
        <v>976</v>
      </c>
      <c r="L3670"/>
    </row>
    <row r="3671" spans="1:12">
      <c r="A3671" s="64" t="s">
        <v>1320</v>
      </c>
      <c r="B3671" s="64">
        <f>_xlfn.XLOOKUP(D3671,Macros!$T$8:$T$104,Macros!$H$8:$H$104)</f>
        <v>0</v>
      </c>
      <c r="C3671" s="64">
        <f>_xlfn.XLOOKUP(I3671,Macros!$T$8:$T$104,Macros!$H$8:$H$104)</f>
        <v>0</v>
      </c>
      <c r="D3671" s="64" t="s">
        <v>1020</v>
      </c>
      <c r="E3671" s="64">
        <f t="shared" si="77"/>
        <v>0</v>
      </c>
      <c r="F3671" s="159">
        <v>10088</v>
      </c>
      <c r="G3671" s="163">
        <f t="shared" si="78"/>
        <v>0</v>
      </c>
      <c r="I3671" s="64" t="s">
        <v>976</v>
      </c>
      <c r="L3671"/>
    </row>
    <row r="3672" spans="1:12">
      <c r="A3672" s="64" t="s">
        <v>1320</v>
      </c>
      <c r="B3672" s="64">
        <f>_xlfn.XLOOKUP(D3672,Macros!$T$8:$T$104,Macros!$H$8:$H$104)</f>
        <v>0</v>
      </c>
      <c r="C3672" s="64">
        <f>_xlfn.XLOOKUP(I3672,Macros!$T$8:$T$104,Macros!$H$8:$H$104)</f>
        <v>0</v>
      </c>
      <c r="D3672" s="64" t="s">
        <v>1022</v>
      </c>
      <c r="E3672" s="64">
        <f t="shared" si="77"/>
        <v>0</v>
      </c>
      <c r="F3672" s="159">
        <v>10088</v>
      </c>
      <c r="G3672" s="163">
        <f t="shared" si="78"/>
        <v>0</v>
      </c>
      <c r="I3672" s="64" t="s">
        <v>978</v>
      </c>
      <c r="L3672"/>
    </row>
    <row r="3673" spans="1:12">
      <c r="A3673" s="64" t="s">
        <v>1320</v>
      </c>
      <c r="B3673" s="64">
        <f>_xlfn.XLOOKUP(D3673,Macros!$T$8:$T$104,Macros!$H$8:$H$104)</f>
        <v>0</v>
      </c>
      <c r="C3673" s="64">
        <f>_xlfn.XLOOKUP(I3673,Macros!$T$8:$T$104,Macros!$H$8:$H$104)</f>
        <v>0</v>
      </c>
      <c r="D3673" s="64" t="s">
        <v>1024</v>
      </c>
      <c r="E3673" s="64">
        <f t="shared" si="77"/>
        <v>0</v>
      </c>
      <c r="F3673" s="159">
        <v>10088</v>
      </c>
      <c r="G3673" s="163">
        <f t="shared" si="78"/>
        <v>0</v>
      </c>
      <c r="I3673" s="64" t="s">
        <v>978</v>
      </c>
      <c r="L3673"/>
    </row>
    <row r="3674" spans="1:12">
      <c r="A3674" s="64" t="s">
        <v>1320</v>
      </c>
      <c r="B3674" s="64">
        <f>_xlfn.XLOOKUP(D3674,Macros!$T$8:$T$104,Macros!$H$8:$H$104)</f>
        <v>0</v>
      </c>
      <c r="C3674" s="64">
        <f>_xlfn.XLOOKUP(I3674,Macros!$T$8:$T$104,Macros!$H$8:$H$104)</f>
        <v>0</v>
      </c>
      <c r="D3674" s="64" t="s">
        <v>1026</v>
      </c>
      <c r="E3674" s="64">
        <f t="shared" si="77"/>
        <v>0</v>
      </c>
      <c r="F3674" s="159">
        <v>10088</v>
      </c>
      <c r="G3674" s="163">
        <f t="shared" si="78"/>
        <v>0</v>
      </c>
      <c r="I3674" s="64" t="s">
        <v>978</v>
      </c>
      <c r="L3674"/>
    </row>
    <row r="3675" spans="1:12">
      <c r="A3675" s="64" t="s">
        <v>1320</v>
      </c>
      <c r="B3675" s="64">
        <f>_xlfn.XLOOKUP(D3675,Macros!$T$8:$T$104,Macros!$H$8:$H$104)</f>
        <v>0</v>
      </c>
      <c r="C3675" s="64">
        <f>_xlfn.XLOOKUP(I3675,Macros!$T$8:$T$104,Macros!$H$8:$H$104)</f>
        <v>0</v>
      </c>
      <c r="D3675" s="64" t="s">
        <v>1028</v>
      </c>
      <c r="E3675" s="64">
        <f t="shared" si="77"/>
        <v>0</v>
      </c>
      <c r="F3675" s="159">
        <v>10088</v>
      </c>
      <c r="G3675" s="163">
        <f t="shared" si="78"/>
        <v>0</v>
      </c>
      <c r="I3675" s="64" t="s">
        <v>978</v>
      </c>
      <c r="L3675"/>
    </row>
    <row r="3676" spans="1:12">
      <c r="A3676" s="64" t="s">
        <v>1320</v>
      </c>
      <c r="B3676" s="64">
        <f>_xlfn.XLOOKUP(D3676,Macros!$T$8:$T$104,Macros!$H$8:$H$104)</f>
        <v>0</v>
      </c>
      <c r="C3676" s="64">
        <f>_xlfn.XLOOKUP(I3676,Macros!$T$8:$T$104,Macros!$H$8:$H$104)</f>
        <v>0</v>
      </c>
      <c r="D3676" s="64" t="s">
        <v>1030</v>
      </c>
      <c r="E3676" s="64">
        <f t="shared" si="77"/>
        <v>0</v>
      </c>
      <c r="F3676" s="159">
        <v>10088</v>
      </c>
      <c r="G3676" s="163">
        <f t="shared" si="78"/>
        <v>0</v>
      </c>
      <c r="I3676" s="64" t="s">
        <v>978</v>
      </c>
      <c r="L3676"/>
    </row>
    <row r="3677" spans="1:12">
      <c r="A3677" s="64" t="s">
        <v>1320</v>
      </c>
      <c r="B3677" s="64">
        <f>_xlfn.XLOOKUP(D3677,Macros!$T$8:$T$104,Macros!$H$8:$H$104)</f>
        <v>0</v>
      </c>
      <c r="C3677" s="64">
        <f>_xlfn.XLOOKUP(I3677,Macros!$T$8:$T$104,Macros!$H$8:$H$104)</f>
        <v>0</v>
      </c>
      <c r="D3677" s="64" t="s">
        <v>1032</v>
      </c>
      <c r="E3677" s="64">
        <f t="shared" si="77"/>
        <v>0</v>
      </c>
      <c r="F3677" s="159">
        <v>10088</v>
      </c>
      <c r="G3677" s="163">
        <f t="shared" si="78"/>
        <v>0</v>
      </c>
      <c r="I3677" s="64" t="s">
        <v>978</v>
      </c>
      <c r="L3677"/>
    </row>
    <row r="3678" spans="1:12">
      <c r="A3678" s="64" t="s">
        <v>1320</v>
      </c>
      <c r="B3678" s="64">
        <f>_xlfn.XLOOKUP(D3678,Macros!$T$8:$T$104,Macros!$H$8:$H$104)</f>
        <v>0</v>
      </c>
      <c r="C3678" s="64">
        <f>_xlfn.XLOOKUP(I3678,Macros!$T$8:$T$104,Macros!$H$8:$H$104)</f>
        <v>0</v>
      </c>
      <c r="D3678" s="64" t="s">
        <v>1034</v>
      </c>
      <c r="E3678" s="64">
        <f t="shared" si="77"/>
        <v>0</v>
      </c>
      <c r="F3678" s="159">
        <v>10088</v>
      </c>
      <c r="G3678" s="163">
        <f t="shared" si="78"/>
        <v>0</v>
      </c>
      <c r="I3678" s="64" t="s">
        <v>978</v>
      </c>
      <c r="L3678"/>
    </row>
    <row r="3679" spans="1:12">
      <c r="A3679" s="64" t="s">
        <v>1320</v>
      </c>
      <c r="B3679" s="64">
        <f>_xlfn.XLOOKUP(D3679,Macros!$T$8:$T$104,Macros!$H$8:$H$104)</f>
        <v>0</v>
      </c>
      <c r="C3679" s="64">
        <f>_xlfn.XLOOKUP(I3679,Macros!$T$8:$T$104,Macros!$H$8:$H$104)</f>
        <v>0</v>
      </c>
      <c r="D3679" s="64" t="s">
        <v>1036</v>
      </c>
      <c r="E3679" s="64">
        <f t="shared" si="77"/>
        <v>0</v>
      </c>
      <c r="F3679" s="159">
        <v>10088</v>
      </c>
      <c r="G3679" s="163">
        <f t="shared" si="78"/>
        <v>0</v>
      </c>
      <c r="I3679" s="64" t="s">
        <v>978</v>
      </c>
      <c r="L3679"/>
    </row>
    <row r="3680" spans="1:12">
      <c r="A3680" s="64" t="s">
        <v>1320</v>
      </c>
      <c r="B3680" s="64">
        <f>_xlfn.XLOOKUP(D3680,Macros!$T$8:$T$104,Macros!$H$8:$H$104)</f>
        <v>0</v>
      </c>
      <c r="C3680" s="64">
        <f>_xlfn.XLOOKUP(I3680,Macros!$T$8:$T$104,Macros!$H$8:$H$104)</f>
        <v>0</v>
      </c>
      <c r="D3680" s="64" t="s">
        <v>1038</v>
      </c>
      <c r="E3680" s="64">
        <f t="shared" si="77"/>
        <v>0</v>
      </c>
      <c r="F3680" s="159">
        <v>10088</v>
      </c>
      <c r="G3680" s="163">
        <f t="shared" si="78"/>
        <v>0</v>
      </c>
      <c r="I3680" s="64" t="s">
        <v>978</v>
      </c>
      <c r="L3680"/>
    </row>
    <row r="3681" spans="1:12">
      <c r="A3681" s="64" t="s">
        <v>1320</v>
      </c>
      <c r="B3681" s="64">
        <f>_xlfn.XLOOKUP(D3681,Macros!$T$8:$T$104,Macros!$H$8:$H$104)</f>
        <v>0</v>
      </c>
      <c r="C3681" s="64">
        <f>_xlfn.XLOOKUP(I3681,Macros!$T$8:$T$104,Macros!$H$8:$H$104)</f>
        <v>0</v>
      </c>
      <c r="D3681" s="64" t="s">
        <v>1040</v>
      </c>
      <c r="E3681" s="64">
        <f t="shared" si="77"/>
        <v>0</v>
      </c>
      <c r="F3681" s="159">
        <v>10088</v>
      </c>
      <c r="G3681" s="163">
        <f t="shared" si="78"/>
        <v>0</v>
      </c>
      <c r="I3681" s="64" t="s">
        <v>978</v>
      </c>
      <c r="L3681"/>
    </row>
    <row r="3682" spans="1:12">
      <c r="A3682" s="64" t="s">
        <v>1320</v>
      </c>
      <c r="B3682" s="64">
        <f>_xlfn.XLOOKUP(D3682,Macros!$T$8:$T$104,Macros!$H$8:$H$104)</f>
        <v>0</v>
      </c>
      <c r="C3682" s="64">
        <f>_xlfn.XLOOKUP(I3682,Macros!$T$8:$T$104,Macros!$H$8:$H$104)</f>
        <v>0</v>
      </c>
      <c r="D3682" s="64" t="s">
        <v>1042</v>
      </c>
      <c r="E3682" s="64">
        <f t="shared" si="77"/>
        <v>0</v>
      </c>
      <c r="F3682" s="159">
        <v>10088</v>
      </c>
      <c r="G3682" s="163">
        <f t="shared" si="78"/>
        <v>0</v>
      </c>
      <c r="I3682" s="64" t="s">
        <v>980</v>
      </c>
      <c r="L3682"/>
    </row>
    <row r="3683" spans="1:12">
      <c r="A3683" s="64" t="s">
        <v>1320</v>
      </c>
      <c r="B3683" s="64">
        <f>_xlfn.XLOOKUP(D3683,Macros!$T$8:$T$104,Macros!$H$8:$H$104)</f>
        <v>0</v>
      </c>
      <c r="C3683" s="64">
        <f>_xlfn.XLOOKUP(I3683,Macros!$T$8:$T$104,Macros!$H$8:$H$104)</f>
        <v>0</v>
      </c>
      <c r="D3683" s="64" t="s">
        <v>1044</v>
      </c>
      <c r="E3683" s="64">
        <f t="shared" si="77"/>
        <v>0</v>
      </c>
      <c r="F3683" s="159">
        <v>10088</v>
      </c>
      <c r="G3683" s="163">
        <f t="shared" si="78"/>
        <v>0</v>
      </c>
      <c r="I3683" s="64" t="s">
        <v>980</v>
      </c>
      <c r="L3683"/>
    </row>
    <row r="3684" spans="1:12">
      <c r="A3684" s="64" t="s">
        <v>1320</v>
      </c>
      <c r="B3684" s="64">
        <f>_xlfn.XLOOKUP(D3684,Macros!$T$8:$T$104,Macros!$H$8:$H$104)</f>
        <v>0</v>
      </c>
      <c r="C3684" s="64">
        <f>_xlfn.XLOOKUP(I3684,Macros!$T$8:$T$104,Macros!$H$8:$H$104)</f>
        <v>0</v>
      </c>
      <c r="D3684" s="64" t="s">
        <v>1046</v>
      </c>
      <c r="E3684" s="64">
        <f t="shared" si="77"/>
        <v>0</v>
      </c>
      <c r="F3684" s="159">
        <v>10088</v>
      </c>
      <c r="G3684" s="163">
        <f t="shared" si="78"/>
        <v>0</v>
      </c>
      <c r="I3684" s="64" t="s">
        <v>980</v>
      </c>
      <c r="L3684"/>
    </row>
    <row r="3685" spans="1:12">
      <c r="A3685" s="64" t="s">
        <v>1320</v>
      </c>
      <c r="B3685" s="64">
        <f>_xlfn.XLOOKUP(D3685,Macros!$T$8:$T$104,Macros!$H$8:$H$104)</f>
        <v>0</v>
      </c>
      <c r="C3685" s="64">
        <f>_xlfn.XLOOKUP(I3685,Macros!$T$8:$T$104,Macros!$H$8:$H$104)</f>
        <v>0</v>
      </c>
      <c r="D3685" s="64" t="s">
        <v>1048</v>
      </c>
      <c r="E3685" s="64">
        <f t="shared" si="77"/>
        <v>0</v>
      </c>
      <c r="F3685" s="159">
        <v>10088</v>
      </c>
      <c r="G3685" s="163">
        <f t="shared" si="78"/>
        <v>0</v>
      </c>
      <c r="I3685" s="64" t="s">
        <v>980</v>
      </c>
      <c r="L3685"/>
    </row>
    <row r="3686" spans="1:12">
      <c r="A3686" s="64" t="s">
        <v>1320</v>
      </c>
      <c r="B3686" s="64">
        <f>_xlfn.XLOOKUP(D3686,Macros!$T$8:$T$104,Macros!$H$8:$H$104)</f>
        <v>0</v>
      </c>
      <c r="C3686" s="64">
        <f>_xlfn.XLOOKUP(I3686,Macros!$T$8:$T$104,Macros!$H$8:$H$104)</f>
        <v>0</v>
      </c>
      <c r="D3686" s="64" t="s">
        <v>1050</v>
      </c>
      <c r="E3686" s="64">
        <f t="shared" si="77"/>
        <v>0</v>
      </c>
      <c r="F3686" s="159">
        <v>10088</v>
      </c>
      <c r="G3686" s="163">
        <f t="shared" si="78"/>
        <v>0</v>
      </c>
      <c r="I3686" s="64" t="s">
        <v>980</v>
      </c>
      <c r="L3686"/>
    </row>
    <row r="3687" spans="1:12">
      <c r="A3687" s="64" t="s">
        <v>1320</v>
      </c>
      <c r="B3687" s="64">
        <f>_xlfn.XLOOKUP(D3687,Macros!$T$8:$T$104,Macros!$H$8:$H$104)</f>
        <v>0</v>
      </c>
      <c r="C3687" s="64">
        <f>_xlfn.XLOOKUP(I3687,Macros!$T$8:$T$104,Macros!$H$8:$H$104)</f>
        <v>0</v>
      </c>
      <c r="D3687" s="64" t="s">
        <v>1052</v>
      </c>
      <c r="E3687" s="64">
        <f t="shared" si="77"/>
        <v>0</v>
      </c>
      <c r="F3687" s="159">
        <v>10088</v>
      </c>
      <c r="G3687" s="163">
        <f t="shared" si="78"/>
        <v>0</v>
      </c>
      <c r="I3687" s="64" t="s">
        <v>980</v>
      </c>
      <c r="L3687"/>
    </row>
    <row r="3688" spans="1:12">
      <c r="A3688" s="64" t="s">
        <v>1320</v>
      </c>
      <c r="B3688" s="64">
        <f>_xlfn.XLOOKUP(D3688,Macros!$T$8:$T$104,Macros!$H$8:$H$104)</f>
        <v>0</v>
      </c>
      <c r="C3688" s="64">
        <f>_xlfn.XLOOKUP(I3688,Macros!$T$8:$T$104,Macros!$H$8:$H$104)</f>
        <v>0</v>
      </c>
      <c r="D3688" s="64" t="s">
        <v>1054</v>
      </c>
      <c r="E3688" s="64">
        <f t="shared" si="77"/>
        <v>0</v>
      </c>
      <c r="F3688" s="159">
        <v>10088</v>
      </c>
      <c r="G3688" s="163">
        <f t="shared" si="78"/>
        <v>0</v>
      </c>
      <c r="I3688" s="64" t="s">
        <v>980</v>
      </c>
      <c r="L3688"/>
    </row>
    <row r="3689" spans="1:12">
      <c r="A3689" s="64" t="s">
        <v>1320</v>
      </c>
      <c r="B3689" s="64">
        <f>_xlfn.XLOOKUP(D3689,Macros!$T$8:$T$104,Macros!$H$8:$H$104)</f>
        <v>0</v>
      </c>
      <c r="C3689" s="64">
        <f>_xlfn.XLOOKUP(I3689,Macros!$T$8:$T$104,Macros!$H$8:$H$104)</f>
        <v>0</v>
      </c>
      <c r="D3689" s="64" t="s">
        <v>1056</v>
      </c>
      <c r="E3689" s="64">
        <f t="shared" si="77"/>
        <v>0</v>
      </c>
      <c r="F3689" s="159">
        <v>10088</v>
      </c>
      <c r="G3689" s="163">
        <f t="shared" si="78"/>
        <v>0</v>
      </c>
      <c r="I3689" s="64" t="s">
        <v>980</v>
      </c>
      <c r="L3689"/>
    </row>
    <row r="3690" spans="1:12">
      <c r="A3690" s="64" t="s">
        <v>1320</v>
      </c>
      <c r="B3690" s="64">
        <f>_xlfn.XLOOKUP(D3690,Macros!$T$8:$T$104,Macros!$H$8:$H$104)</f>
        <v>0</v>
      </c>
      <c r="C3690" s="64">
        <f>_xlfn.XLOOKUP(I3690,Macros!$T$8:$T$104,Macros!$H$8:$H$104)</f>
        <v>0</v>
      </c>
      <c r="D3690" s="64" t="s">
        <v>1058</v>
      </c>
      <c r="E3690" s="64">
        <f t="shared" si="77"/>
        <v>0</v>
      </c>
      <c r="F3690" s="159">
        <v>10088</v>
      </c>
      <c r="G3690" s="163">
        <f t="shared" si="78"/>
        <v>0</v>
      </c>
      <c r="I3690" s="64" t="s">
        <v>980</v>
      </c>
      <c r="L3690"/>
    </row>
    <row r="3691" spans="1:12">
      <c r="A3691" s="64" t="s">
        <v>1320</v>
      </c>
      <c r="B3691" s="64">
        <f>_xlfn.XLOOKUP(D3691,Macros!$T$8:$T$104,Macros!$H$8:$H$104)</f>
        <v>0</v>
      </c>
      <c r="C3691" s="64">
        <f>_xlfn.XLOOKUP(I3691,Macros!$T$8:$T$104,Macros!$H$8:$H$104)</f>
        <v>0</v>
      </c>
      <c r="D3691" s="64" t="s">
        <v>1060</v>
      </c>
      <c r="E3691" s="64">
        <f t="shared" si="77"/>
        <v>0</v>
      </c>
      <c r="F3691" s="159">
        <v>10088</v>
      </c>
      <c r="G3691" s="163">
        <f t="shared" si="78"/>
        <v>0</v>
      </c>
      <c r="I3691" s="64" t="s">
        <v>980</v>
      </c>
      <c r="L3691"/>
    </row>
    <row r="3692" spans="1:12">
      <c r="A3692" s="64" t="s">
        <v>1320</v>
      </c>
      <c r="B3692" s="64">
        <f>_xlfn.XLOOKUP(D3692,Macros!$T$8:$T$104,Macros!$H$8:$H$104)</f>
        <v>0</v>
      </c>
      <c r="C3692" s="64">
        <f>_xlfn.XLOOKUP(I3692,Macros!$T$8:$T$104,Macros!$H$8:$H$104)</f>
        <v>0</v>
      </c>
      <c r="D3692" s="64" t="s">
        <v>1062</v>
      </c>
      <c r="E3692" s="64">
        <f t="shared" si="77"/>
        <v>0</v>
      </c>
      <c r="F3692" s="159">
        <v>10088</v>
      </c>
      <c r="G3692" s="163">
        <f t="shared" si="78"/>
        <v>0</v>
      </c>
      <c r="I3692" s="64" t="s">
        <v>980</v>
      </c>
      <c r="L3692"/>
    </row>
    <row r="3693" spans="1:12">
      <c r="A3693" s="64" t="s">
        <v>1320</v>
      </c>
      <c r="B3693" s="64">
        <f>_xlfn.XLOOKUP(D3693,Macros!$T$8:$T$104,Macros!$H$8:$H$104)</f>
        <v>0</v>
      </c>
      <c r="C3693" s="64">
        <f>_xlfn.XLOOKUP(I3693,Macros!$T$8:$T$104,Macros!$H$8:$H$104)</f>
        <v>0</v>
      </c>
      <c r="D3693" s="64" t="s">
        <v>1064</v>
      </c>
      <c r="E3693" s="64">
        <f t="shared" si="77"/>
        <v>0</v>
      </c>
      <c r="F3693" s="159">
        <v>10088</v>
      </c>
      <c r="G3693" s="163">
        <f t="shared" si="78"/>
        <v>0</v>
      </c>
      <c r="I3693" s="64" t="s">
        <v>980</v>
      </c>
      <c r="L3693"/>
    </row>
    <row r="3694" spans="1:12">
      <c r="A3694" s="64" t="s">
        <v>1320</v>
      </c>
      <c r="B3694" s="64">
        <f>_xlfn.XLOOKUP(D3694,Macros!$T$8:$T$104,Macros!$H$8:$H$104)</f>
        <v>0</v>
      </c>
      <c r="C3694" s="64">
        <f>_xlfn.XLOOKUP(I3694,Macros!$T$8:$T$104,Macros!$H$8:$H$104)</f>
        <v>0</v>
      </c>
      <c r="D3694" s="64" t="s">
        <v>1066</v>
      </c>
      <c r="E3694" s="64">
        <f t="shared" si="77"/>
        <v>0</v>
      </c>
      <c r="F3694" s="159">
        <v>10088</v>
      </c>
      <c r="G3694" s="163">
        <f t="shared" si="78"/>
        <v>0</v>
      </c>
      <c r="I3694" s="64" t="s">
        <v>980</v>
      </c>
      <c r="L3694"/>
    </row>
    <row r="3695" spans="1:12">
      <c r="A3695" s="64" t="s">
        <v>1320</v>
      </c>
      <c r="B3695" s="64">
        <f>_xlfn.XLOOKUP(D3695,Macros!$T$8:$T$104,Macros!$H$8:$H$104)</f>
        <v>0</v>
      </c>
      <c r="C3695" s="64">
        <f>_xlfn.XLOOKUP(I3695,Macros!$T$8:$T$104,Macros!$H$8:$H$104)</f>
        <v>0</v>
      </c>
      <c r="D3695" s="64" t="s">
        <v>1073</v>
      </c>
      <c r="E3695" s="64">
        <f t="shared" si="77"/>
        <v>0</v>
      </c>
      <c r="F3695" s="159">
        <v>10129</v>
      </c>
      <c r="G3695" s="163">
        <f t="shared" si="78"/>
        <v>0</v>
      </c>
      <c r="I3695" s="64" t="s">
        <v>1067</v>
      </c>
      <c r="L3695"/>
    </row>
    <row r="3696" spans="1:12">
      <c r="A3696" s="64" t="s">
        <v>1320</v>
      </c>
      <c r="B3696" s="64">
        <f>_xlfn.XLOOKUP(D3696,Macros!$T$8:$T$104,Macros!$H$8:$H$104)</f>
        <v>0</v>
      </c>
      <c r="C3696" s="64">
        <f>_xlfn.XLOOKUP(I3696,Macros!$T$8:$T$104,Macros!$H$8:$H$104)</f>
        <v>0</v>
      </c>
      <c r="D3696" s="64" t="s">
        <v>1074</v>
      </c>
      <c r="E3696" s="64">
        <f t="shared" si="77"/>
        <v>0</v>
      </c>
      <c r="F3696" s="159">
        <v>10129</v>
      </c>
      <c r="G3696" s="163">
        <f t="shared" si="78"/>
        <v>0</v>
      </c>
      <c r="I3696" s="64" t="s">
        <v>1067</v>
      </c>
      <c r="L3696"/>
    </row>
    <row r="3697" spans="1:12">
      <c r="A3697" s="64" t="s">
        <v>1320</v>
      </c>
      <c r="B3697" s="64">
        <f>_xlfn.XLOOKUP(D3697,Macros!$T$8:$T$104,Macros!$H$8:$H$104)</f>
        <v>0</v>
      </c>
      <c r="C3697" s="64">
        <f>_xlfn.XLOOKUP(I3697,Macros!$T$8:$T$104,Macros!$H$8:$H$104)</f>
        <v>0</v>
      </c>
      <c r="D3697" s="64" t="s">
        <v>1075</v>
      </c>
      <c r="E3697" s="64">
        <f t="shared" si="77"/>
        <v>0</v>
      </c>
      <c r="F3697" s="159">
        <v>10129</v>
      </c>
      <c r="G3697" s="163">
        <f t="shared" si="78"/>
        <v>0</v>
      </c>
      <c r="I3697" s="64" t="s">
        <v>1067</v>
      </c>
      <c r="L3697"/>
    </row>
    <row r="3698" spans="1:12">
      <c r="A3698" s="64" t="s">
        <v>1320</v>
      </c>
      <c r="B3698" s="64">
        <f>_xlfn.XLOOKUP(D3698,Macros!$T$8:$T$104,Macros!$H$8:$H$104)</f>
        <v>0</v>
      </c>
      <c r="C3698" s="64">
        <f>_xlfn.XLOOKUP(I3698,Macros!$T$8:$T$104,Macros!$H$8:$H$104)</f>
        <v>0</v>
      </c>
      <c r="D3698" s="64" t="s">
        <v>1076</v>
      </c>
      <c r="E3698" s="64">
        <f t="shared" si="77"/>
        <v>0</v>
      </c>
      <c r="F3698" s="159">
        <v>10129</v>
      </c>
      <c r="G3698" s="163">
        <f t="shared" si="78"/>
        <v>0</v>
      </c>
      <c r="I3698" s="64" t="s">
        <v>1067</v>
      </c>
      <c r="L3698"/>
    </row>
    <row r="3699" spans="1:12">
      <c r="A3699" s="64" t="s">
        <v>1320</v>
      </c>
      <c r="B3699" s="64">
        <f>_xlfn.XLOOKUP(D3699,Macros!$T$8:$T$104,Macros!$H$8:$H$104)</f>
        <v>0</v>
      </c>
      <c r="C3699" s="64">
        <f>_xlfn.XLOOKUP(I3699,Macros!$T$8:$T$104,Macros!$H$8:$H$104)</f>
        <v>0</v>
      </c>
      <c r="D3699" s="64" t="s">
        <v>1077</v>
      </c>
      <c r="E3699" s="64">
        <f t="shared" si="77"/>
        <v>0</v>
      </c>
      <c r="F3699" s="159">
        <v>10129</v>
      </c>
      <c r="G3699" s="163">
        <f t="shared" si="78"/>
        <v>0</v>
      </c>
      <c r="I3699" s="64" t="s">
        <v>1067</v>
      </c>
      <c r="L3699"/>
    </row>
    <row r="3700" spans="1:12">
      <c r="A3700" s="64" t="s">
        <v>1320</v>
      </c>
      <c r="B3700" s="64">
        <f>_xlfn.XLOOKUP(D3700,Macros!$T$8:$T$104,Macros!$H$8:$H$104)</f>
        <v>0</v>
      </c>
      <c r="C3700" s="64">
        <f>_xlfn.XLOOKUP(I3700,Macros!$T$8:$T$104,Macros!$H$8:$H$104)</f>
        <v>0</v>
      </c>
      <c r="D3700" s="64" t="s">
        <v>1078</v>
      </c>
      <c r="E3700" s="64">
        <f t="shared" si="77"/>
        <v>0</v>
      </c>
      <c r="F3700" s="159">
        <v>10129</v>
      </c>
      <c r="G3700" s="163">
        <f t="shared" si="78"/>
        <v>0</v>
      </c>
      <c r="I3700" s="64" t="s">
        <v>1067</v>
      </c>
      <c r="L3700"/>
    </row>
    <row r="3701" spans="1:12">
      <c r="A3701" s="64" t="s">
        <v>1320</v>
      </c>
      <c r="B3701" s="64">
        <f>_xlfn.XLOOKUP(D3701,Macros!$T$8:$T$104,Macros!$H$8:$H$104)</f>
        <v>0</v>
      </c>
      <c r="C3701" s="64">
        <f>_xlfn.XLOOKUP(I3701,Macros!$T$8:$T$104,Macros!$H$8:$H$104)</f>
        <v>0</v>
      </c>
      <c r="D3701" s="64" t="s">
        <v>1079</v>
      </c>
      <c r="E3701" s="64">
        <f t="shared" si="77"/>
        <v>0</v>
      </c>
      <c r="F3701" s="159">
        <v>10129</v>
      </c>
      <c r="G3701" s="163">
        <f t="shared" si="78"/>
        <v>0</v>
      </c>
      <c r="I3701" s="64" t="s">
        <v>1067</v>
      </c>
      <c r="L3701"/>
    </row>
    <row r="3702" spans="1:12">
      <c r="A3702" s="64" t="s">
        <v>1320</v>
      </c>
      <c r="B3702" s="64">
        <f>_xlfn.XLOOKUP(D3702,Macros!$T$8:$T$104,Macros!$H$8:$H$104)</f>
        <v>0</v>
      </c>
      <c r="C3702" s="64">
        <f>_xlfn.XLOOKUP(I3702,Macros!$T$8:$T$104,Macros!$H$8:$H$104)</f>
        <v>0</v>
      </c>
      <c r="D3702" s="64" t="s">
        <v>1080</v>
      </c>
      <c r="E3702" s="64">
        <f t="shared" si="77"/>
        <v>0</v>
      </c>
      <c r="F3702" s="159">
        <v>10129</v>
      </c>
      <c r="G3702" s="163">
        <f t="shared" si="78"/>
        <v>0</v>
      </c>
      <c r="I3702" s="64" t="s">
        <v>1067</v>
      </c>
      <c r="L3702"/>
    </row>
    <row r="3703" spans="1:12">
      <c r="A3703" s="64" t="s">
        <v>1320</v>
      </c>
      <c r="B3703" s="64">
        <f>_xlfn.XLOOKUP(D3703,Macros!$T$8:$T$104,Macros!$H$8:$H$104)</f>
        <v>0</v>
      </c>
      <c r="C3703" s="64">
        <f>_xlfn.XLOOKUP(I3703,Macros!$T$8:$T$104,Macros!$H$8:$H$104)</f>
        <v>0</v>
      </c>
      <c r="D3703" s="64" t="s">
        <v>1081</v>
      </c>
      <c r="E3703" s="64">
        <f t="shared" si="77"/>
        <v>0</v>
      </c>
      <c r="F3703" s="159">
        <v>10129</v>
      </c>
      <c r="G3703" s="163">
        <f t="shared" si="78"/>
        <v>0</v>
      </c>
      <c r="I3703" s="64" t="s">
        <v>1067</v>
      </c>
      <c r="L3703"/>
    </row>
    <row r="3704" spans="1:12">
      <c r="A3704" s="64" t="s">
        <v>1320</v>
      </c>
      <c r="B3704" s="64">
        <f>_xlfn.XLOOKUP(D3704,Macros!$T$8:$T$104,Macros!$H$8:$H$104)</f>
        <v>0</v>
      </c>
      <c r="C3704" s="64">
        <f>_xlfn.XLOOKUP(I3704,Macros!$T$8:$T$104,Macros!$H$8:$H$104)</f>
        <v>0</v>
      </c>
      <c r="D3704" s="64" t="s">
        <v>1082</v>
      </c>
      <c r="E3704" s="64">
        <f t="shared" si="77"/>
        <v>0</v>
      </c>
      <c r="F3704" s="159">
        <v>10129</v>
      </c>
      <c r="G3704" s="163">
        <f t="shared" si="78"/>
        <v>0</v>
      </c>
      <c r="I3704" s="64" t="s">
        <v>1067</v>
      </c>
      <c r="L3704"/>
    </row>
    <row r="3705" spans="1:12">
      <c r="A3705" s="64" t="s">
        <v>1320</v>
      </c>
      <c r="B3705" s="64">
        <f>_xlfn.XLOOKUP(D3705,Macros!$T$8:$T$104,Macros!$H$8:$H$104)</f>
        <v>0</v>
      </c>
      <c r="C3705" s="64">
        <f>_xlfn.XLOOKUP(I3705,Macros!$T$8:$T$104,Macros!$H$8:$H$104)</f>
        <v>0</v>
      </c>
      <c r="D3705" s="64" t="s">
        <v>1083</v>
      </c>
      <c r="E3705" s="64">
        <f t="shared" si="77"/>
        <v>0</v>
      </c>
      <c r="F3705" s="159">
        <v>10129</v>
      </c>
      <c r="G3705" s="163">
        <f t="shared" si="78"/>
        <v>0</v>
      </c>
      <c r="I3705" s="64" t="s">
        <v>1068</v>
      </c>
      <c r="L3705"/>
    </row>
    <row r="3706" spans="1:12">
      <c r="A3706" s="64" t="s">
        <v>1320</v>
      </c>
      <c r="B3706" s="64">
        <f>_xlfn.XLOOKUP(D3706,Macros!$T$8:$T$104,Macros!$H$8:$H$104)</f>
        <v>0</v>
      </c>
      <c r="C3706" s="64">
        <f>_xlfn.XLOOKUP(I3706,Macros!$T$8:$T$104,Macros!$H$8:$H$104)</f>
        <v>0</v>
      </c>
      <c r="D3706" s="64" t="s">
        <v>1084</v>
      </c>
      <c r="E3706" s="64">
        <f t="shared" si="77"/>
        <v>0</v>
      </c>
      <c r="F3706" s="159">
        <v>10129</v>
      </c>
      <c r="G3706" s="163">
        <f t="shared" si="78"/>
        <v>0</v>
      </c>
      <c r="I3706" s="64" t="s">
        <v>1068</v>
      </c>
      <c r="L3706"/>
    </row>
    <row r="3707" spans="1:12">
      <c r="A3707" s="64" t="s">
        <v>1320</v>
      </c>
      <c r="B3707" s="64">
        <f>_xlfn.XLOOKUP(D3707,Macros!$T$8:$T$104,Macros!$H$8:$H$104)</f>
        <v>0</v>
      </c>
      <c r="C3707" s="64">
        <f>_xlfn.XLOOKUP(I3707,Macros!$T$8:$T$104,Macros!$H$8:$H$104)</f>
        <v>0</v>
      </c>
      <c r="D3707" s="64" t="s">
        <v>1085</v>
      </c>
      <c r="E3707" s="64">
        <f t="shared" si="77"/>
        <v>0</v>
      </c>
      <c r="F3707" s="159">
        <v>10129</v>
      </c>
      <c r="G3707" s="163">
        <f t="shared" si="78"/>
        <v>0</v>
      </c>
      <c r="I3707" s="64" t="s">
        <v>1068</v>
      </c>
      <c r="L3707"/>
    </row>
    <row r="3708" spans="1:12">
      <c r="A3708" s="64" t="s">
        <v>1320</v>
      </c>
      <c r="B3708" s="64">
        <f>_xlfn.XLOOKUP(D3708,Macros!$T$8:$T$104,Macros!$H$8:$H$104)</f>
        <v>0</v>
      </c>
      <c r="C3708" s="64">
        <f>_xlfn.XLOOKUP(I3708,Macros!$T$8:$T$104,Macros!$H$8:$H$104)</f>
        <v>0</v>
      </c>
      <c r="D3708" s="64" t="s">
        <v>1086</v>
      </c>
      <c r="E3708" s="64">
        <f t="shared" si="77"/>
        <v>0</v>
      </c>
      <c r="F3708" s="159">
        <v>10129</v>
      </c>
      <c r="G3708" s="163">
        <f t="shared" si="78"/>
        <v>0</v>
      </c>
      <c r="I3708" s="64" t="s">
        <v>1068</v>
      </c>
      <c r="L3708"/>
    </row>
    <row r="3709" spans="1:12">
      <c r="A3709" s="64" t="s">
        <v>1320</v>
      </c>
      <c r="B3709" s="64">
        <f>_xlfn.XLOOKUP(D3709,Macros!$T$8:$T$104,Macros!$H$8:$H$104)</f>
        <v>0</v>
      </c>
      <c r="C3709" s="64">
        <f>_xlfn.XLOOKUP(I3709,Macros!$T$8:$T$104,Macros!$H$8:$H$104)</f>
        <v>0</v>
      </c>
      <c r="D3709" s="64" t="s">
        <v>1087</v>
      </c>
      <c r="E3709" s="64">
        <f t="shared" si="77"/>
        <v>0</v>
      </c>
      <c r="F3709" s="159">
        <v>10129</v>
      </c>
      <c r="G3709" s="163">
        <f t="shared" si="78"/>
        <v>0</v>
      </c>
      <c r="I3709" s="64" t="s">
        <v>1068</v>
      </c>
      <c r="L3709"/>
    </row>
    <row r="3710" spans="1:12">
      <c r="A3710" s="64" t="s">
        <v>1320</v>
      </c>
      <c r="B3710" s="64">
        <f>_xlfn.XLOOKUP(D3710,Macros!$T$8:$T$104,Macros!$H$8:$H$104)</f>
        <v>0</v>
      </c>
      <c r="C3710" s="64">
        <f>_xlfn.XLOOKUP(I3710,Macros!$T$8:$T$104,Macros!$H$8:$H$104)</f>
        <v>0</v>
      </c>
      <c r="D3710" s="64" t="s">
        <v>1088</v>
      </c>
      <c r="E3710" s="64">
        <f t="shared" si="77"/>
        <v>0</v>
      </c>
      <c r="F3710" s="159">
        <v>10129</v>
      </c>
      <c r="G3710" s="163">
        <f t="shared" si="78"/>
        <v>0</v>
      </c>
      <c r="I3710" s="64" t="s">
        <v>1068</v>
      </c>
      <c r="L3710"/>
    </row>
    <row r="3711" spans="1:12">
      <c r="A3711" s="64" t="s">
        <v>1320</v>
      </c>
      <c r="B3711" s="64">
        <f>_xlfn.XLOOKUP(D3711,Macros!$T$8:$T$104,Macros!$H$8:$H$104)</f>
        <v>0</v>
      </c>
      <c r="C3711" s="64">
        <f>_xlfn.XLOOKUP(I3711,Macros!$T$8:$T$104,Macros!$H$8:$H$104)</f>
        <v>0</v>
      </c>
      <c r="D3711" s="64" t="s">
        <v>1089</v>
      </c>
      <c r="E3711" s="64">
        <f t="shared" si="77"/>
        <v>0</v>
      </c>
      <c r="F3711" s="159">
        <v>10129</v>
      </c>
      <c r="G3711" s="163">
        <f t="shared" si="78"/>
        <v>0</v>
      </c>
      <c r="I3711" s="64" t="s">
        <v>1068</v>
      </c>
      <c r="L3711"/>
    </row>
    <row r="3712" spans="1:12">
      <c r="A3712" s="64" t="s">
        <v>1320</v>
      </c>
      <c r="B3712" s="64">
        <f>_xlfn.XLOOKUP(D3712,Macros!$T$8:$T$104,Macros!$H$8:$H$104)</f>
        <v>0</v>
      </c>
      <c r="C3712" s="64">
        <f>_xlfn.XLOOKUP(I3712,Macros!$T$8:$T$104,Macros!$H$8:$H$104)</f>
        <v>0</v>
      </c>
      <c r="D3712" s="64" t="s">
        <v>1090</v>
      </c>
      <c r="E3712" s="64">
        <f t="shared" si="77"/>
        <v>0</v>
      </c>
      <c r="F3712" s="159">
        <v>10129</v>
      </c>
      <c r="G3712" s="163">
        <f t="shared" si="78"/>
        <v>0</v>
      </c>
      <c r="I3712" s="64" t="s">
        <v>1068</v>
      </c>
      <c r="L3712"/>
    </row>
    <row r="3713" spans="1:12">
      <c r="A3713" s="64" t="s">
        <v>1320</v>
      </c>
      <c r="B3713" s="64">
        <f>_xlfn.XLOOKUP(D3713,Macros!$T$8:$T$104,Macros!$H$8:$H$104)</f>
        <v>0</v>
      </c>
      <c r="C3713" s="64">
        <f>_xlfn.XLOOKUP(I3713,Macros!$T$8:$T$104,Macros!$H$8:$H$104)</f>
        <v>0</v>
      </c>
      <c r="D3713" s="64" t="s">
        <v>1091</v>
      </c>
      <c r="E3713" s="64">
        <f t="shared" ref="E3713:E3776" si="79">SUM(B3713:C3713)</f>
        <v>0</v>
      </c>
      <c r="F3713" s="159">
        <v>10129</v>
      </c>
      <c r="G3713" s="163">
        <f t="shared" si="78"/>
        <v>0</v>
      </c>
      <c r="I3713" s="64" t="s">
        <v>1068</v>
      </c>
      <c r="L3713"/>
    </row>
    <row r="3714" spans="1:12">
      <c r="A3714" s="64" t="s">
        <v>1320</v>
      </c>
      <c r="B3714" s="64">
        <f>_xlfn.XLOOKUP(D3714,Macros!$T$8:$T$104,Macros!$H$8:$H$104)</f>
        <v>0</v>
      </c>
      <c r="C3714" s="64">
        <f>_xlfn.XLOOKUP(I3714,Macros!$T$8:$T$104,Macros!$H$8:$H$104)</f>
        <v>0</v>
      </c>
      <c r="D3714" s="64" t="s">
        <v>1092</v>
      </c>
      <c r="E3714" s="64">
        <f t="shared" si="79"/>
        <v>0</v>
      </c>
      <c r="F3714" s="159">
        <v>10129</v>
      </c>
      <c r="G3714" s="163">
        <f t="shared" ref="G3714:G3777" si="80">IF(C3714&gt;0,10*C3714/E3714,0)</f>
        <v>0</v>
      </c>
      <c r="I3714" s="64" t="s">
        <v>1068</v>
      </c>
      <c r="L3714"/>
    </row>
    <row r="3715" spans="1:12">
      <c r="A3715" s="64" t="s">
        <v>1320</v>
      </c>
      <c r="B3715" s="64">
        <f>_xlfn.XLOOKUP(D3715,Macros!$T$8:$T$104,Macros!$H$8:$H$104)</f>
        <v>0</v>
      </c>
      <c r="C3715" s="64">
        <f>_xlfn.XLOOKUP(I3715,Macros!$T$8:$T$104,Macros!$H$8:$H$104)</f>
        <v>0</v>
      </c>
      <c r="D3715" s="64" t="s">
        <v>1093</v>
      </c>
      <c r="E3715" s="64">
        <f t="shared" si="79"/>
        <v>0</v>
      </c>
      <c r="F3715" s="159">
        <v>10129</v>
      </c>
      <c r="G3715" s="163">
        <f t="shared" si="80"/>
        <v>0</v>
      </c>
      <c r="I3715" s="64" t="s">
        <v>1070</v>
      </c>
      <c r="L3715"/>
    </row>
    <row r="3716" spans="1:12">
      <c r="A3716" s="64" t="s">
        <v>1320</v>
      </c>
      <c r="B3716" s="64">
        <f>_xlfn.XLOOKUP(D3716,Macros!$T$8:$T$104,Macros!$H$8:$H$104)</f>
        <v>0</v>
      </c>
      <c r="C3716" s="64">
        <f>_xlfn.XLOOKUP(I3716,Macros!$T$8:$T$104,Macros!$H$8:$H$104)</f>
        <v>0</v>
      </c>
      <c r="D3716" s="64" t="s">
        <v>1094</v>
      </c>
      <c r="E3716" s="64">
        <f t="shared" si="79"/>
        <v>0</v>
      </c>
      <c r="F3716" s="159">
        <v>10129</v>
      </c>
      <c r="G3716" s="163">
        <f t="shared" si="80"/>
        <v>0</v>
      </c>
      <c r="I3716" s="64" t="s">
        <v>1070</v>
      </c>
      <c r="L3716"/>
    </row>
    <row r="3717" spans="1:12">
      <c r="A3717" s="64" t="s">
        <v>1320</v>
      </c>
      <c r="B3717" s="64">
        <f>_xlfn.XLOOKUP(D3717,Macros!$T$8:$T$104,Macros!$H$8:$H$104)</f>
        <v>0</v>
      </c>
      <c r="C3717" s="64">
        <f>_xlfn.XLOOKUP(I3717,Macros!$T$8:$T$104,Macros!$H$8:$H$104)</f>
        <v>0</v>
      </c>
      <c r="D3717" s="64" t="s">
        <v>1095</v>
      </c>
      <c r="E3717" s="64">
        <f t="shared" si="79"/>
        <v>0</v>
      </c>
      <c r="F3717" s="159">
        <v>10129</v>
      </c>
      <c r="G3717" s="163">
        <f t="shared" si="80"/>
        <v>0</v>
      </c>
      <c r="I3717" s="64" t="s">
        <v>1070</v>
      </c>
      <c r="L3717"/>
    </row>
    <row r="3718" spans="1:12">
      <c r="A3718" s="64" t="s">
        <v>1320</v>
      </c>
      <c r="B3718" s="64">
        <f>_xlfn.XLOOKUP(D3718,Macros!$T$8:$T$104,Macros!$H$8:$H$104)</f>
        <v>0</v>
      </c>
      <c r="C3718" s="64">
        <f>_xlfn.XLOOKUP(I3718,Macros!$T$8:$T$104,Macros!$H$8:$H$104)</f>
        <v>0</v>
      </c>
      <c r="D3718" s="64" t="s">
        <v>1096</v>
      </c>
      <c r="E3718" s="64">
        <f t="shared" si="79"/>
        <v>0</v>
      </c>
      <c r="F3718" s="159">
        <v>10129</v>
      </c>
      <c r="G3718" s="163">
        <f t="shared" si="80"/>
        <v>0</v>
      </c>
      <c r="I3718" s="64" t="s">
        <v>1070</v>
      </c>
      <c r="L3718"/>
    </row>
    <row r="3719" spans="1:12">
      <c r="A3719" s="64" t="s">
        <v>1320</v>
      </c>
      <c r="B3719" s="64">
        <f>_xlfn.XLOOKUP(D3719,Macros!$T$8:$T$104,Macros!$H$8:$H$104)</f>
        <v>0</v>
      </c>
      <c r="C3719" s="64">
        <f>_xlfn.XLOOKUP(I3719,Macros!$T$8:$T$104,Macros!$H$8:$H$104)</f>
        <v>0</v>
      </c>
      <c r="D3719" s="64" t="s">
        <v>1097</v>
      </c>
      <c r="E3719" s="64">
        <f t="shared" si="79"/>
        <v>0</v>
      </c>
      <c r="F3719" s="159">
        <v>10129</v>
      </c>
      <c r="G3719" s="163">
        <f t="shared" si="80"/>
        <v>0</v>
      </c>
      <c r="I3719" s="64" t="s">
        <v>1070</v>
      </c>
      <c r="L3719"/>
    </row>
    <row r="3720" spans="1:12">
      <c r="A3720" s="64" t="s">
        <v>1320</v>
      </c>
      <c r="B3720" s="64">
        <f>_xlfn.XLOOKUP(D3720,Macros!$T$8:$T$104,Macros!$H$8:$H$104)</f>
        <v>0</v>
      </c>
      <c r="C3720" s="64">
        <f>_xlfn.XLOOKUP(I3720,Macros!$T$8:$T$104,Macros!$H$8:$H$104)</f>
        <v>0</v>
      </c>
      <c r="D3720" s="64" t="s">
        <v>1098</v>
      </c>
      <c r="E3720" s="64">
        <f t="shared" si="79"/>
        <v>0</v>
      </c>
      <c r="F3720" s="159">
        <v>10129</v>
      </c>
      <c r="G3720" s="163">
        <f t="shared" si="80"/>
        <v>0</v>
      </c>
      <c r="I3720" s="64" t="s">
        <v>1070</v>
      </c>
      <c r="L3720"/>
    </row>
    <row r="3721" spans="1:12">
      <c r="A3721" s="64" t="s">
        <v>1320</v>
      </c>
      <c r="B3721" s="64">
        <f>_xlfn.XLOOKUP(D3721,Macros!$T$8:$T$104,Macros!$H$8:$H$104)</f>
        <v>0</v>
      </c>
      <c r="C3721" s="64">
        <f>_xlfn.XLOOKUP(I3721,Macros!$T$8:$T$104,Macros!$H$8:$H$104)</f>
        <v>0</v>
      </c>
      <c r="D3721" s="64" t="s">
        <v>1099</v>
      </c>
      <c r="E3721" s="64">
        <f t="shared" si="79"/>
        <v>0</v>
      </c>
      <c r="F3721" s="159">
        <v>10129</v>
      </c>
      <c r="G3721" s="163">
        <f t="shared" si="80"/>
        <v>0</v>
      </c>
      <c r="I3721" s="64" t="s">
        <v>1070</v>
      </c>
      <c r="L3721"/>
    </row>
    <row r="3722" spans="1:12">
      <c r="A3722" s="64" t="s">
        <v>1320</v>
      </c>
      <c r="B3722" s="64">
        <f>_xlfn.XLOOKUP(D3722,Macros!$T$8:$T$104,Macros!$H$8:$H$104)</f>
        <v>0</v>
      </c>
      <c r="C3722" s="64">
        <f>_xlfn.XLOOKUP(I3722,Macros!$T$8:$T$104,Macros!$H$8:$H$104)</f>
        <v>0</v>
      </c>
      <c r="D3722" s="64" t="s">
        <v>1100</v>
      </c>
      <c r="E3722" s="64">
        <f t="shared" si="79"/>
        <v>0</v>
      </c>
      <c r="F3722" s="159">
        <v>10129</v>
      </c>
      <c r="G3722" s="163">
        <f t="shared" si="80"/>
        <v>0</v>
      </c>
      <c r="I3722" s="64" t="s">
        <v>1070</v>
      </c>
      <c r="L3722"/>
    </row>
    <row r="3723" spans="1:12">
      <c r="A3723" s="64" t="s">
        <v>1320</v>
      </c>
      <c r="B3723" s="64">
        <f>_xlfn.XLOOKUP(D3723,Macros!$T$8:$T$104,Macros!$H$8:$H$104)</f>
        <v>0</v>
      </c>
      <c r="C3723" s="64">
        <f>_xlfn.XLOOKUP(I3723,Macros!$T$8:$T$104,Macros!$H$8:$H$104)</f>
        <v>0</v>
      </c>
      <c r="D3723" s="64" t="s">
        <v>1101</v>
      </c>
      <c r="E3723" s="64">
        <f t="shared" si="79"/>
        <v>0</v>
      </c>
      <c r="F3723" s="159">
        <v>10129</v>
      </c>
      <c r="G3723" s="163">
        <f t="shared" si="80"/>
        <v>0</v>
      </c>
      <c r="I3723" s="64" t="s">
        <v>1070</v>
      </c>
      <c r="L3723"/>
    </row>
    <row r="3724" spans="1:12">
      <c r="A3724" s="64" t="s">
        <v>1320</v>
      </c>
      <c r="B3724" s="64">
        <f>_xlfn.XLOOKUP(D3724,Macros!$T$8:$T$104,Macros!$H$8:$H$104)</f>
        <v>0</v>
      </c>
      <c r="C3724" s="64">
        <f>_xlfn.XLOOKUP(I3724,Macros!$T$8:$T$104,Macros!$H$8:$H$104)</f>
        <v>0</v>
      </c>
      <c r="D3724" s="64" t="s">
        <v>1102</v>
      </c>
      <c r="E3724" s="64">
        <f t="shared" si="79"/>
        <v>0</v>
      </c>
      <c r="F3724" s="159">
        <v>10129</v>
      </c>
      <c r="G3724" s="163">
        <f t="shared" si="80"/>
        <v>0</v>
      </c>
      <c r="I3724" s="64" t="s">
        <v>1070</v>
      </c>
      <c r="L3724"/>
    </row>
    <row r="3725" spans="1:12">
      <c r="A3725" s="64" t="s">
        <v>1320</v>
      </c>
      <c r="B3725" s="64">
        <f>_xlfn.XLOOKUP(D3725,Macros!$T$8:$T$104,Macros!$H$8:$H$104)</f>
        <v>0</v>
      </c>
      <c r="C3725" s="64">
        <f>_xlfn.XLOOKUP(I3725,Macros!$T$8:$T$104,Macros!$H$8:$H$104)</f>
        <v>0</v>
      </c>
      <c r="D3725" s="64" t="s">
        <v>1103</v>
      </c>
      <c r="E3725" s="64">
        <f t="shared" si="79"/>
        <v>0</v>
      </c>
      <c r="F3725" s="159">
        <v>10129</v>
      </c>
      <c r="G3725" s="163">
        <f t="shared" si="80"/>
        <v>0</v>
      </c>
      <c r="I3725" s="64" t="s">
        <v>1072</v>
      </c>
      <c r="L3725"/>
    </row>
    <row r="3726" spans="1:12">
      <c r="A3726" s="64" t="s">
        <v>1320</v>
      </c>
      <c r="B3726" s="64">
        <f>_xlfn.XLOOKUP(D3726,Macros!$T$8:$T$104,Macros!$H$8:$H$104)</f>
        <v>0</v>
      </c>
      <c r="C3726" s="64">
        <f>_xlfn.XLOOKUP(I3726,Macros!$T$8:$T$104,Macros!$H$8:$H$104)</f>
        <v>0</v>
      </c>
      <c r="D3726" s="64" t="s">
        <v>1104</v>
      </c>
      <c r="E3726" s="64">
        <f t="shared" si="79"/>
        <v>0</v>
      </c>
      <c r="F3726" s="159">
        <v>10129</v>
      </c>
      <c r="G3726" s="163">
        <f t="shared" si="80"/>
        <v>0</v>
      </c>
      <c r="I3726" s="64" t="s">
        <v>1072</v>
      </c>
      <c r="L3726"/>
    </row>
    <row r="3727" spans="1:12">
      <c r="A3727" s="64" t="s">
        <v>1320</v>
      </c>
      <c r="B3727" s="64">
        <f>_xlfn.XLOOKUP(D3727,Macros!$T$8:$T$104,Macros!$H$8:$H$104)</f>
        <v>0</v>
      </c>
      <c r="C3727" s="64">
        <f>_xlfn.XLOOKUP(I3727,Macros!$T$8:$T$104,Macros!$H$8:$H$104)</f>
        <v>0</v>
      </c>
      <c r="D3727" s="64" t="s">
        <v>1105</v>
      </c>
      <c r="E3727" s="64">
        <f t="shared" si="79"/>
        <v>0</v>
      </c>
      <c r="F3727" s="159">
        <v>10129</v>
      </c>
      <c r="G3727" s="163">
        <f t="shared" si="80"/>
        <v>0</v>
      </c>
      <c r="I3727" s="64" t="s">
        <v>1072</v>
      </c>
      <c r="L3727"/>
    </row>
    <row r="3728" spans="1:12">
      <c r="A3728" s="64" t="s">
        <v>1320</v>
      </c>
      <c r="B3728" s="64">
        <f>_xlfn.XLOOKUP(D3728,Macros!$T$8:$T$104,Macros!$H$8:$H$104)</f>
        <v>0</v>
      </c>
      <c r="C3728" s="64">
        <f>_xlfn.XLOOKUP(I3728,Macros!$T$8:$T$104,Macros!$H$8:$H$104)</f>
        <v>0</v>
      </c>
      <c r="D3728" s="64" t="s">
        <v>1106</v>
      </c>
      <c r="E3728" s="64">
        <f t="shared" si="79"/>
        <v>0</v>
      </c>
      <c r="F3728" s="159">
        <v>10129</v>
      </c>
      <c r="G3728" s="163">
        <f t="shared" si="80"/>
        <v>0</v>
      </c>
      <c r="I3728" s="64" t="s">
        <v>1072</v>
      </c>
      <c r="L3728"/>
    </row>
    <row r="3729" spans="1:12">
      <c r="A3729" s="64" t="s">
        <v>1320</v>
      </c>
      <c r="B3729" s="64">
        <f>_xlfn.XLOOKUP(D3729,Macros!$T$8:$T$104,Macros!$H$8:$H$104)</f>
        <v>0</v>
      </c>
      <c r="C3729" s="64">
        <f>_xlfn.XLOOKUP(I3729,Macros!$T$8:$T$104,Macros!$H$8:$H$104)</f>
        <v>0</v>
      </c>
      <c r="D3729" s="64" t="s">
        <v>1107</v>
      </c>
      <c r="E3729" s="64">
        <f t="shared" si="79"/>
        <v>0</v>
      </c>
      <c r="F3729" s="159">
        <v>10129</v>
      </c>
      <c r="G3729" s="163">
        <f t="shared" si="80"/>
        <v>0</v>
      </c>
      <c r="I3729" s="64" t="s">
        <v>1072</v>
      </c>
      <c r="L3729"/>
    </row>
    <row r="3730" spans="1:12">
      <c r="A3730" s="64" t="s">
        <v>1320</v>
      </c>
      <c r="B3730" s="64">
        <f>_xlfn.XLOOKUP(D3730,Macros!$T$8:$T$104,Macros!$H$8:$H$104)</f>
        <v>0</v>
      </c>
      <c r="C3730" s="64">
        <f>_xlfn.XLOOKUP(I3730,Macros!$T$8:$T$104,Macros!$H$8:$H$104)</f>
        <v>0</v>
      </c>
      <c r="D3730" s="64" t="s">
        <v>1108</v>
      </c>
      <c r="E3730" s="64">
        <f t="shared" si="79"/>
        <v>0</v>
      </c>
      <c r="F3730" s="159">
        <v>10129</v>
      </c>
      <c r="G3730" s="163">
        <f t="shared" si="80"/>
        <v>0</v>
      </c>
      <c r="I3730" s="64" t="s">
        <v>1072</v>
      </c>
      <c r="L3730"/>
    </row>
    <row r="3731" spans="1:12">
      <c r="A3731" s="64" t="s">
        <v>1320</v>
      </c>
      <c r="B3731" s="64">
        <f>_xlfn.XLOOKUP(D3731,Macros!$T$8:$T$104,Macros!$H$8:$H$104)</f>
        <v>0</v>
      </c>
      <c r="C3731" s="64">
        <f>_xlfn.XLOOKUP(I3731,Macros!$T$8:$T$104,Macros!$H$8:$H$104)</f>
        <v>0</v>
      </c>
      <c r="D3731" s="64" t="s">
        <v>1109</v>
      </c>
      <c r="E3731" s="64">
        <f t="shared" si="79"/>
        <v>0</v>
      </c>
      <c r="F3731" s="159">
        <v>10129</v>
      </c>
      <c r="G3731" s="163">
        <f t="shared" si="80"/>
        <v>0</v>
      </c>
      <c r="I3731" s="64" t="s">
        <v>1072</v>
      </c>
      <c r="L3731"/>
    </row>
    <row r="3732" spans="1:12">
      <c r="A3732" s="64" t="s">
        <v>1320</v>
      </c>
      <c r="B3732" s="64">
        <f>_xlfn.XLOOKUP(D3732,Macros!$T$8:$T$104,Macros!$H$8:$H$104)</f>
        <v>0</v>
      </c>
      <c r="C3732" s="64">
        <f>_xlfn.XLOOKUP(I3732,Macros!$T$8:$T$104,Macros!$H$8:$H$104)</f>
        <v>0</v>
      </c>
      <c r="D3732" s="64" t="s">
        <v>1110</v>
      </c>
      <c r="E3732" s="64">
        <f t="shared" si="79"/>
        <v>0</v>
      </c>
      <c r="F3732" s="159">
        <v>10129</v>
      </c>
      <c r="G3732" s="163">
        <f t="shared" si="80"/>
        <v>0</v>
      </c>
      <c r="I3732" s="64" t="s">
        <v>1072</v>
      </c>
      <c r="L3732"/>
    </row>
    <row r="3733" spans="1:12">
      <c r="A3733" s="64" t="s">
        <v>1320</v>
      </c>
      <c r="B3733" s="64">
        <f>_xlfn.XLOOKUP(D3733,Macros!$T$8:$T$104,Macros!$H$8:$H$104)</f>
        <v>0</v>
      </c>
      <c r="C3733" s="64">
        <f>_xlfn.XLOOKUP(I3733,Macros!$T$8:$T$104,Macros!$H$8:$H$104)</f>
        <v>0</v>
      </c>
      <c r="D3733" s="64" t="s">
        <v>1111</v>
      </c>
      <c r="E3733" s="64">
        <f t="shared" si="79"/>
        <v>0</v>
      </c>
      <c r="F3733" s="159">
        <v>10129</v>
      </c>
      <c r="G3733" s="163">
        <f t="shared" si="80"/>
        <v>0</v>
      </c>
      <c r="I3733" s="64" t="s">
        <v>1072</v>
      </c>
      <c r="L3733"/>
    </row>
    <row r="3734" spans="1:12">
      <c r="A3734" s="64" t="s">
        <v>1320</v>
      </c>
      <c r="B3734" s="64">
        <f>_xlfn.XLOOKUP(D3734,Macros!$T$8:$T$104,Macros!$H$8:$H$104)</f>
        <v>0</v>
      </c>
      <c r="C3734" s="64">
        <f>_xlfn.XLOOKUP(I3734,Macros!$T$8:$T$104,Macros!$H$8:$H$104)</f>
        <v>0</v>
      </c>
      <c r="D3734" s="64" t="s">
        <v>1112</v>
      </c>
      <c r="E3734" s="64">
        <f t="shared" si="79"/>
        <v>0</v>
      </c>
      <c r="F3734" s="159">
        <v>10129</v>
      </c>
      <c r="G3734" s="163">
        <f t="shared" si="80"/>
        <v>0</v>
      </c>
      <c r="I3734" s="64" t="s">
        <v>1072</v>
      </c>
      <c r="L3734"/>
    </row>
    <row r="3735" spans="1:12">
      <c r="A3735" s="64" t="s">
        <v>1320</v>
      </c>
      <c r="B3735" s="64">
        <f>_xlfn.XLOOKUP(D3735,Macros!$T$8:$T$104,Macros!$H$8:$H$104)</f>
        <v>0</v>
      </c>
      <c r="C3735" s="64">
        <f>_xlfn.XLOOKUP(I3735,Macros!$T$8:$T$104,Macros!$H$8:$H$104)</f>
        <v>0</v>
      </c>
      <c r="D3735" s="64" t="s">
        <v>1113</v>
      </c>
      <c r="E3735" s="64">
        <f t="shared" si="79"/>
        <v>0</v>
      </c>
      <c r="F3735" s="159">
        <v>10129</v>
      </c>
      <c r="G3735" s="163">
        <f t="shared" si="80"/>
        <v>0</v>
      </c>
      <c r="I3735" s="64" t="s">
        <v>1072</v>
      </c>
      <c r="L3735"/>
    </row>
    <row r="3736" spans="1:12">
      <c r="A3736" s="64" t="s">
        <v>1320</v>
      </c>
      <c r="B3736" s="64">
        <f>_xlfn.XLOOKUP(D3736,Macros!$T$8:$T$104,Macros!$H$8:$H$104)</f>
        <v>0</v>
      </c>
      <c r="C3736" s="64">
        <f>_xlfn.XLOOKUP(I3736,Macros!$T$8:$T$104,Macros!$H$8:$H$104)</f>
        <v>0</v>
      </c>
      <c r="D3736" s="64" t="s">
        <v>1114</v>
      </c>
      <c r="E3736" s="64">
        <f t="shared" si="79"/>
        <v>0</v>
      </c>
      <c r="F3736" s="159">
        <v>10129</v>
      </c>
      <c r="G3736" s="163">
        <f t="shared" si="80"/>
        <v>0</v>
      </c>
      <c r="I3736" s="64" t="s">
        <v>1072</v>
      </c>
      <c r="L3736"/>
    </row>
    <row r="3737" spans="1:12">
      <c r="A3737" s="64" t="s">
        <v>1320</v>
      </c>
      <c r="B3737" s="64">
        <f>_xlfn.XLOOKUP(D3737,Macros!$T$8:$T$104,Macros!$H$8:$H$104)</f>
        <v>0</v>
      </c>
      <c r="C3737" s="64">
        <f>_xlfn.XLOOKUP(I3737,Macros!$T$8:$T$104,Macros!$H$8:$H$104)</f>
        <v>0</v>
      </c>
      <c r="D3737" s="64" t="s">
        <v>1115</v>
      </c>
      <c r="E3737" s="64">
        <f t="shared" si="79"/>
        <v>0</v>
      </c>
      <c r="F3737" s="159">
        <v>10129</v>
      </c>
      <c r="G3737" s="163">
        <f t="shared" si="80"/>
        <v>0</v>
      </c>
      <c r="I3737" s="64" t="s">
        <v>1072</v>
      </c>
      <c r="L3737"/>
    </row>
    <row r="3738" spans="1:12">
      <c r="A3738" s="161" t="s">
        <v>1320</v>
      </c>
      <c r="B3738" s="161">
        <f>_xlfn.XLOOKUP(D3738,Macros!$T$8:$T$104,Macros!$I$8:$I$104)</f>
        <v>0</v>
      </c>
      <c r="C3738" s="161">
        <f>_xlfn.XLOOKUP(I3738,Macros!$T$8:$T$104,Macros!$I$8:$I$104)</f>
        <v>0</v>
      </c>
      <c r="D3738" s="161" t="s">
        <v>982</v>
      </c>
      <c r="E3738" s="161">
        <f t="shared" si="79"/>
        <v>0</v>
      </c>
      <c r="F3738" s="162">
        <v>10089</v>
      </c>
      <c r="G3738" s="163">
        <f t="shared" si="80"/>
        <v>0</v>
      </c>
      <c r="I3738" s="161" t="s">
        <v>974</v>
      </c>
      <c r="J3738" s="161" t="s">
        <v>1316</v>
      </c>
      <c r="L3738"/>
    </row>
    <row r="3739" spans="1:12">
      <c r="A3739" s="64" t="s">
        <v>1320</v>
      </c>
      <c r="B3739" s="64">
        <f>_xlfn.XLOOKUP(D3739,Macros!$T$8:$T$104,Macros!$I$8:$I$104)</f>
        <v>0</v>
      </c>
      <c r="C3739" s="64">
        <f>_xlfn.XLOOKUP(I3739,Macros!$T$8:$T$104,Macros!$I$8:$I$104)</f>
        <v>0</v>
      </c>
      <c r="D3739" s="64" t="s">
        <v>984</v>
      </c>
      <c r="E3739" s="64">
        <f t="shared" si="79"/>
        <v>0</v>
      </c>
      <c r="F3739" s="159">
        <v>10089</v>
      </c>
      <c r="G3739" s="163">
        <f t="shared" si="80"/>
        <v>0</v>
      </c>
      <c r="I3739" s="64" t="s">
        <v>974</v>
      </c>
      <c r="L3739"/>
    </row>
    <row r="3740" spans="1:12">
      <c r="A3740" s="64" t="s">
        <v>1320</v>
      </c>
      <c r="B3740" s="64">
        <f>_xlfn.XLOOKUP(D3740,Macros!$T$8:$T$104,Macros!$I$8:$I$104)</f>
        <v>0</v>
      </c>
      <c r="C3740" s="64">
        <f>_xlfn.XLOOKUP(I3740,Macros!$T$8:$T$104,Macros!$I$8:$I$104)</f>
        <v>0</v>
      </c>
      <c r="D3740" s="64" t="s">
        <v>986</v>
      </c>
      <c r="E3740" s="64">
        <f t="shared" si="79"/>
        <v>0</v>
      </c>
      <c r="F3740" s="159">
        <v>10089</v>
      </c>
      <c r="G3740" s="163">
        <f t="shared" si="80"/>
        <v>0</v>
      </c>
      <c r="I3740" s="64" t="s">
        <v>974</v>
      </c>
      <c r="L3740"/>
    </row>
    <row r="3741" spans="1:12">
      <c r="A3741" s="64" t="s">
        <v>1320</v>
      </c>
      <c r="B3741" s="64">
        <f>_xlfn.XLOOKUP(D3741,Macros!$T$8:$T$104,Macros!$I$8:$I$104)</f>
        <v>0</v>
      </c>
      <c r="C3741" s="64">
        <f>_xlfn.XLOOKUP(I3741,Macros!$T$8:$T$104,Macros!$I$8:$I$104)</f>
        <v>0</v>
      </c>
      <c r="D3741" s="64" t="s">
        <v>988</v>
      </c>
      <c r="E3741" s="64">
        <f t="shared" si="79"/>
        <v>0</v>
      </c>
      <c r="F3741" s="159">
        <v>10089</v>
      </c>
      <c r="G3741" s="163">
        <f t="shared" si="80"/>
        <v>0</v>
      </c>
      <c r="I3741" s="64" t="s">
        <v>974</v>
      </c>
      <c r="L3741"/>
    </row>
    <row r="3742" spans="1:12">
      <c r="A3742" s="64" t="s">
        <v>1320</v>
      </c>
      <c r="B3742" s="64">
        <f>_xlfn.XLOOKUP(D3742,Macros!$T$8:$T$104,Macros!$I$8:$I$104)</f>
        <v>0</v>
      </c>
      <c r="C3742" s="64">
        <f>_xlfn.XLOOKUP(I3742,Macros!$T$8:$T$104,Macros!$I$8:$I$104)</f>
        <v>0</v>
      </c>
      <c r="D3742" s="64" t="s">
        <v>990</v>
      </c>
      <c r="E3742" s="64">
        <f t="shared" si="79"/>
        <v>0</v>
      </c>
      <c r="F3742" s="159">
        <v>10089</v>
      </c>
      <c r="G3742" s="163">
        <f t="shared" si="80"/>
        <v>0</v>
      </c>
      <c r="I3742" s="64" t="s">
        <v>974</v>
      </c>
      <c r="L3742"/>
    </row>
    <row r="3743" spans="1:12">
      <c r="A3743" s="64" t="s">
        <v>1320</v>
      </c>
      <c r="B3743" s="64">
        <f>_xlfn.XLOOKUP(D3743,Macros!$T$8:$T$104,Macros!$I$8:$I$104)</f>
        <v>0</v>
      </c>
      <c r="C3743" s="64">
        <f>_xlfn.XLOOKUP(I3743,Macros!$T$8:$T$104,Macros!$I$8:$I$104)</f>
        <v>0</v>
      </c>
      <c r="D3743" s="64" t="s">
        <v>992</v>
      </c>
      <c r="E3743" s="64">
        <f t="shared" si="79"/>
        <v>0</v>
      </c>
      <c r="F3743" s="159">
        <v>10089</v>
      </c>
      <c r="G3743" s="163">
        <f t="shared" si="80"/>
        <v>0</v>
      </c>
      <c r="I3743" s="64" t="s">
        <v>974</v>
      </c>
      <c r="L3743"/>
    </row>
    <row r="3744" spans="1:12">
      <c r="A3744" s="64" t="s">
        <v>1320</v>
      </c>
      <c r="B3744" s="64">
        <f>_xlfn.XLOOKUP(D3744,Macros!$T$8:$T$104,Macros!$I$8:$I$104)</f>
        <v>0</v>
      </c>
      <c r="C3744" s="64">
        <f>_xlfn.XLOOKUP(I3744,Macros!$T$8:$T$104,Macros!$I$8:$I$104)</f>
        <v>0</v>
      </c>
      <c r="D3744" s="64" t="s">
        <v>994</v>
      </c>
      <c r="E3744" s="64">
        <f t="shared" si="79"/>
        <v>0</v>
      </c>
      <c r="F3744" s="159">
        <v>10089</v>
      </c>
      <c r="G3744" s="163">
        <f t="shared" si="80"/>
        <v>0</v>
      </c>
      <c r="I3744" s="64" t="s">
        <v>974</v>
      </c>
      <c r="L3744"/>
    </row>
    <row r="3745" spans="1:12">
      <c r="A3745" s="64" t="s">
        <v>1320</v>
      </c>
      <c r="B3745" s="64">
        <f>_xlfn.XLOOKUP(D3745,Macros!$T$8:$T$104,Macros!$I$8:$I$104)</f>
        <v>0</v>
      </c>
      <c r="C3745" s="64">
        <f>_xlfn.XLOOKUP(I3745,Macros!$T$8:$T$104,Macros!$I$8:$I$104)</f>
        <v>0</v>
      </c>
      <c r="D3745" s="64" t="s">
        <v>996</v>
      </c>
      <c r="E3745" s="64">
        <f t="shared" si="79"/>
        <v>0</v>
      </c>
      <c r="F3745" s="159">
        <v>10089</v>
      </c>
      <c r="G3745" s="163">
        <f t="shared" si="80"/>
        <v>0</v>
      </c>
      <c r="I3745" s="64" t="s">
        <v>974</v>
      </c>
      <c r="L3745"/>
    </row>
    <row r="3746" spans="1:12">
      <c r="A3746" s="64" t="s">
        <v>1320</v>
      </c>
      <c r="B3746" s="64">
        <f>_xlfn.XLOOKUP(D3746,Macros!$T$8:$T$104,Macros!$I$8:$I$104)</f>
        <v>0</v>
      </c>
      <c r="C3746" s="64">
        <f>_xlfn.XLOOKUP(I3746,Macros!$T$8:$T$104,Macros!$I$8:$I$104)</f>
        <v>0</v>
      </c>
      <c r="D3746" s="64" t="s">
        <v>998</v>
      </c>
      <c r="E3746" s="64">
        <f t="shared" si="79"/>
        <v>0</v>
      </c>
      <c r="F3746" s="159">
        <v>10089</v>
      </c>
      <c r="G3746" s="163">
        <f t="shared" si="80"/>
        <v>0</v>
      </c>
      <c r="I3746" s="64" t="s">
        <v>974</v>
      </c>
      <c r="L3746"/>
    </row>
    <row r="3747" spans="1:12">
      <c r="A3747" s="64" t="s">
        <v>1320</v>
      </c>
      <c r="B3747" s="64">
        <f>_xlfn.XLOOKUP(D3747,Macros!$T$8:$T$104,Macros!$I$8:$I$104)</f>
        <v>0</v>
      </c>
      <c r="C3747" s="64">
        <f>_xlfn.XLOOKUP(I3747,Macros!$T$8:$T$104,Macros!$I$8:$I$104)</f>
        <v>0</v>
      </c>
      <c r="D3747" s="64" t="s">
        <v>1000</v>
      </c>
      <c r="E3747" s="64">
        <f t="shared" si="79"/>
        <v>0</v>
      </c>
      <c r="F3747" s="159">
        <v>10089</v>
      </c>
      <c r="G3747" s="163">
        <f t="shared" si="80"/>
        <v>0</v>
      </c>
      <c r="I3747" s="64" t="s">
        <v>974</v>
      </c>
      <c r="L3747"/>
    </row>
    <row r="3748" spans="1:12">
      <c r="A3748" s="64" t="s">
        <v>1320</v>
      </c>
      <c r="B3748" s="64">
        <f>_xlfn.XLOOKUP(D3748,Macros!$T$8:$T$104,Macros!$I$8:$I$104)</f>
        <v>0</v>
      </c>
      <c r="C3748" s="64">
        <f>_xlfn.XLOOKUP(I3748,Macros!$T$8:$T$104,Macros!$I$8:$I$104)</f>
        <v>0</v>
      </c>
      <c r="D3748" s="64" t="s">
        <v>1002</v>
      </c>
      <c r="E3748" s="64">
        <f t="shared" si="79"/>
        <v>0</v>
      </c>
      <c r="F3748" s="159">
        <v>10089</v>
      </c>
      <c r="G3748" s="163">
        <f t="shared" si="80"/>
        <v>0</v>
      </c>
      <c r="I3748" s="64" t="s">
        <v>976</v>
      </c>
      <c r="L3748"/>
    </row>
    <row r="3749" spans="1:12">
      <c r="A3749" s="64" t="s">
        <v>1320</v>
      </c>
      <c r="B3749" s="64">
        <f>_xlfn.XLOOKUP(D3749,Macros!$T$8:$T$104,Macros!$I$8:$I$104)</f>
        <v>0</v>
      </c>
      <c r="C3749" s="64">
        <f>_xlfn.XLOOKUP(I3749,Macros!$T$8:$T$104,Macros!$I$8:$I$104)</f>
        <v>0</v>
      </c>
      <c r="D3749" s="64" t="s">
        <v>1004</v>
      </c>
      <c r="E3749" s="64">
        <f t="shared" si="79"/>
        <v>0</v>
      </c>
      <c r="F3749" s="159">
        <v>10089</v>
      </c>
      <c r="G3749" s="163">
        <f t="shared" si="80"/>
        <v>0</v>
      </c>
      <c r="I3749" s="64" t="s">
        <v>976</v>
      </c>
      <c r="L3749"/>
    </row>
    <row r="3750" spans="1:12">
      <c r="A3750" s="64" t="s">
        <v>1320</v>
      </c>
      <c r="B3750" s="64">
        <f>_xlfn.XLOOKUP(D3750,Macros!$T$8:$T$104,Macros!$I$8:$I$104)</f>
        <v>0</v>
      </c>
      <c r="C3750" s="64">
        <f>_xlfn.XLOOKUP(I3750,Macros!$T$8:$T$104,Macros!$I$8:$I$104)</f>
        <v>0</v>
      </c>
      <c r="D3750" s="64" t="s">
        <v>1006</v>
      </c>
      <c r="E3750" s="64">
        <f t="shared" si="79"/>
        <v>0</v>
      </c>
      <c r="F3750" s="159">
        <v>10089</v>
      </c>
      <c r="G3750" s="163">
        <f t="shared" si="80"/>
        <v>0</v>
      </c>
      <c r="I3750" s="64" t="s">
        <v>976</v>
      </c>
      <c r="L3750"/>
    </row>
    <row r="3751" spans="1:12">
      <c r="A3751" s="64" t="s">
        <v>1320</v>
      </c>
      <c r="B3751" s="64">
        <f>_xlfn.XLOOKUP(D3751,Macros!$T$8:$T$104,Macros!$I$8:$I$104)</f>
        <v>0</v>
      </c>
      <c r="C3751" s="64">
        <f>_xlfn.XLOOKUP(I3751,Macros!$T$8:$T$104,Macros!$I$8:$I$104)</f>
        <v>0</v>
      </c>
      <c r="D3751" s="64" t="s">
        <v>1008</v>
      </c>
      <c r="E3751" s="64">
        <f t="shared" si="79"/>
        <v>0</v>
      </c>
      <c r="F3751" s="159">
        <v>10089</v>
      </c>
      <c r="G3751" s="163">
        <f t="shared" si="80"/>
        <v>0</v>
      </c>
      <c r="I3751" s="64" t="s">
        <v>976</v>
      </c>
      <c r="L3751"/>
    </row>
    <row r="3752" spans="1:12">
      <c r="A3752" s="64" t="s">
        <v>1320</v>
      </c>
      <c r="B3752" s="64">
        <f>_xlfn.XLOOKUP(D3752,Macros!$T$8:$T$104,Macros!$I$8:$I$104)</f>
        <v>0</v>
      </c>
      <c r="C3752" s="64">
        <f>_xlfn.XLOOKUP(I3752,Macros!$T$8:$T$104,Macros!$I$8:$I$104)</f>
        <v>0</v>
      </c>
      <c r="D3752" s="64" t="s">
        <v>1010</v>
      </c>
      <c r="E3752" s="64">
        <f t="shared" si="79"/>
        <v>0</v>
      </c>
      <c r="F3752" s="159">
        <v>10089</v>
      </c>
      <c r="G3752" s="163">
        <f t="shared" si="80"/>
        <v>0</v>
      </c>
      <c r="I3752" s="64" t="s">
        <v>976</v>
      </c>
      <c r="L3752"/>
    </row>
    <row r="3753" spans="1:12">
      <c r="A3753" s="64" t="s">
        <v>1320</v>
      </c>
      <c r="B3753" s="64">
        <f>_xlfn.XLOOKUP(D3753,Macros!$T$8:$T$104,Macros!$I$8:$I$104)</f>
        <v>0</v>
      </c>
      <c r="C3753" s="64">
        <f>_xlfn.XLOOKUP(I3753,Macros!$T$8:$T$104,Macros!$I$8:$I$104)</f>
        <v>0</v>
      </c>
      <c r="D3753" s="64" t="s">
        <v>1012</v>
      </c>
      <c r="E3753" s="64">
        <f t="shared" si="79"/>
        <v>0</v>
      </c>
      <c r="F3753" s="159">
        <v>10089</v>
      </c>
      <c r="G3753" s="163">
        <f t="shared" si="80"/>
        <v>0</v>
      </c>
      <c r="I3753" s="64" t="s">
        <v>976</v>
      </c>
      <c r="L3753"/>
    </row>
    <row r="3754" spans="1:12">
      <c r="A3754" s="64" t="s">
        <v>1320</v>
      </c>
      <c r="B3754" s="64">
        <f>_xlfn.XLOOKUP(D3754,Macros!$T$8:$T$104,Macros!$I$8:$I$104)</f>
        <v>0</v>
      </c>
      <c r="C3754" s="64">
        <f>_xlfn.XLOOKUP(I3754,Macros!$T$8:$T$104,Macros!$I$8:$I$104)</f>
        <v>0</v>
      </c>
      <c r="D3754" s="64" t="s">
        <v>1014</v>
      </c>
      <c r="E3754" s="64">
        <f t="shared" si="79"/>
        <v>0</v>
      </c>
      <c r="F3754" s="159">
        <v>10089</v>
      </c>
      <c r="G3754" s="163">
        <f t="shared" si="80"/>
        <v>0</v>
      </c>
      <c r="I3754" s="64" t="s">
        <v>976</v>
      </c>
      <c r="L3754"/>
    </row>
    <row r="3755" spans="1:12">
      <c r="A3755" s="64" t="s">
        <v>1320</v>
      </c>
      <c r="B3755" s="64">
        <f>_xlfn.XLOOKUP(D3755,Macros!$T$8:$T$104,Macros!$I$8:$I$104)</f>
        <v>0</v>
      </c>
      <c r="C3755" s="64">
        <f>_xlfn.XLOOKUP(I3755,Macros!$T$8:$T$104,Macros!$I$8:$I$104)</f>
        <v>0</v>
      </c>
      <c r="D3755" s="64" t="s">
        <v>1016</v>
      </c>
      <c r="E3755" s="64">
        <f t="shared" si="79"/>
        <v>0</v>
      </c>
      <c r="F3755" s="159">
        <v>10089</v>
      </c>
      <c r="G3755" s="163">
        <f t="shared" si="80"/>
        <v>0</v>
      </c>
      <c r="I3755" s="64" t="s">
        <v>976</v>
      </c>
      <c r="L3755"/>
    </row>
    <row r="3756" spans="1:12">
      <c r="A3756" s="64" t="s">
        <v>1320</v>
      </c>
      <c r="B3756" s="64">
        <f>_xlfn.XLOOKUP(D3756,Macros!$T$8:$T$104,Macros!$I$8:$I$104)</f>
        <v>0</v>
      </c>
      <c r="C3756" s="64">
        <f>_xlfn.XLOOKUP(I3756,Macros!$T$8:$T$104,Macros!$I$8:$I$104)</f>
        <v>0</v>
      </c>
      <c r="D3756" s="64" t="s">
        <v>1018</v>
      </c>
      <c r="E3756" s="64">
        <f t="shared" si="79"/>
        <v>0</v>
      </c>
      <c r="F3756" s="159">
        <v>10089</v>
      </c>
      <c r="G3756" s="163">
        <f t="shared" si="80"/>
        <v>0</v>
      </c>
      <c r="I3756" s="64" t="s">
        <v>976</v>
      </c>
      <c r="L3756"/>
    </row>
    <row r="3757" spans="1:12">
      <c r="A3757" s="64" t="s">
        <v>1320</v>
      </c>
      <c r="B3757" s="64">
        <f>_xlfn.XLOOKUP(D3757,Macros!$T$8:$T$104,Macros!$I$8:$I$104)</f>
        <v>0</v>
      </c>
      <c r="C3757" s="64">
        <f>_xlfn.XLOOKUP(I3757,Macros!$T$8:$T$104,Macros!$I$8:$I$104)</f>
        <v>0</v>
      </c>
      <c r="D3757" s="64" t="s">
        <v>1020</v>
      </c>
      <c r="E3757" s="64">
        <f t="shared" si="79"/>
        <v>0</v>
      </c>
      <c r="F3757" s="159">
        <v>10089</v>
      </c>
      <c r="G3757" s="163">
        <f t="shared" si="80"/>
        <v>0</v>
      </c>
      <c r="I3757" s="64" t="s">
        <v>976</v>
      </c>
      <c r="L3757"/>
    </row>
    <row r="3758" spans="1:12">
      <c r="A3758" s="64" t="s">
        <v>1320</v>
      </c>
      <c r="B3758" s="64">
        <f>_xlfn.XLOOKUP(D3758,Macros!$T$8:$T$104,Macros!$I$8:$I$104)</f>
        <v>0</v>
      </c>
      <c r="C3758" s="64">
        <f>_xlfn.XLOOKUP(I3758,Macros!$T$8:$T$104,Macros!$I$8:$I$104)</f>
        <v>0</v>
      </c>
      <c r="D3758" s="64" t="s">
        <v>1022</v>
      </c>
      <c r="E3758" s="64">
        <f t="shared" si="79"/>
        <v>0</v>
      </c>
      <c r="F3758" s="159">
        <v>10089</v>
      </c>
      <c r="G3758" s="163">
        <f t="shared" si="80"/>
        <v>0</v>
      </c>
      <c r="I3758" s="64" t="s">
        <v>978</v>
      </c>
      <c r="L3758"/>
    </row>
    <row r="3759" spans="1:12">
      <c r="A3759" s="64" t="s">
        <v>1320</v>
      </c>
      <c r="B3759" s="64">
        <f>_xlfn.XLOOKUP(D3759,Macros!$T$8:$T$104,Macros!$I$8:$I$104)</f>
        <v>0</v>
      </c>
      <c r="C3759" s="64">
        <f>_xlfn.XLOOKUP(I3759,Macros!$T$8:$T$104,Macros!$I$8:$I$104)</f>
        <v>0</v>
      </c>
      <c r="D3759" s="64" t="s">
        <v>1024</v>
      </c>
      <c r="E3759" s="64">
        <f t="shared" si="79"/>
        <v>0</v>
      </c>
      <c r="F3759" s="159">
        <v>10089</v>
      </c>
      <c r="G3759" s="163">
        <f t="shared" si="80"/>
        <v>0</v>
      </c>
      <c r="I3759" s="64" t="s">
        <v>978</v>
      </c>
      <c r="L3759"/>
    </row>
    <row r="3760" spans="1:12">
      <c r="A3760" s="64" t="s">
        <v>1320</v>
      </c>
      <c r="B3760" s="64">
        <f>_xlfn.XLOOKUP(D3760,Macros!$T$8:$T$104,Macros!$I$8:$I$104)</f>
        <v>0</v>
      </c>
      <c r="C3760" s="64">
        <f>_xlfn.XLOOKUP(I3760,Macros!$T$8:$T$104,Macros!$I$8:$I$104)</f>
        <v>0</v>
      </c>
      <c r="D3760" s="64" t="s">
        <v>1026</v>
      </c>
      <c r="E3760" s="64">
        <f t="shared" si="79"/>
        <v>0</v>
      </c>
      <c r="F3760" s="159">
        <v>10089</v>
      </c>
      <c r="G3760" s="163">
        <f t="shared" si="80"/>
        <v>0</v>
      </c>
      <c r="I3760" s="64" t="s">
        <v>978</v>
      </c>
      <c r="L3760"/>
    </row>
    <row r="3761" spans="1:12">
      <c r="A3761" s="64" t="s">
        <v>1320</v>
      </c>
      <c r="B3761" s="64">
        <f>_xlfn.XLOOKUP(D3761,Macros!$T$8:$T$104,Macros!$I$8:$I$104)</f>
        <v>0</v>
      </c>
      <c r="C3761" s="64">
        <f>_xlfn.XLOOKUP(I3761,Macros!$T$8:$T$104,Macros!$I$8:$I$104)</f>
        <v>0</v>
      </c>
      <c r="D3761" s="64" t="s">
        <v>1028</v>
      </c>
      <c r="E3761" s="64">
        <f t="shared" si="79"/>
        <v>0</v>
      </c>
      <c r="F3761" s="159">
        <v>10089</v>
      </c>
      <c r="G3761" s="163">
        <f t="shared" si="80"/>
        <v>0</v>
      </c>
      <c r="I3761" s="64" t="s">
        <v>978</v>
      </c>
      <c r="L3761"/>
    </row>
    <row r="3762" spans="1:12">
      <c r="A3762" s="64" t="s">
        <v>1320</v>
      </c>
      <c r="B3762" s="64">
        <f>_xlfn.XLOOKUP(D3762,Macros!$T$8:$T$104,Macros!$I$8:$I$104)</f>
        <v>0</v>
      </c>
      <c r="C3762" s="64">
        <f>_xlfn.XLOOKUP(I3762,Macros!$T$8:$T$104,Macros!$I$8:$I$104)</f>
        <v>0</v>
      </c>
      <c r="D3762" s="64" t="s">
        <v>1030</v>
      </c>
      <c r="E3762" s="64">
        <f t="shared" si="79"/>
        <v>0</v>
      </c>
      <c r="F3762" s="159">
        <v>10089</v>
      </c>
      <c r="G3762" s="163">
        <f t="shared" si="80"/>
        <v>0</v>
      </c>
      <c r="I3762" s="64" t="s">
        <v>978</v>
      </c>
      <c r="L3762"/>
    </row>
    <row r="3763" spans="1:12">
      <c r="A3763" s="64" t="s">
        <v>1320</v>
      </c>
      <c r="B3763" s="64">
        <f>_xlfn.XLOOKUP(D3763,Macros!$T$8:$T$104,Macros!$I$8:$I$104)</f>
        <v>0</v>
      </c>
      <c r="C3763" s="64">
        <f>_xlfn.XLOOKUP(I3763,Macros!$T$8:$T$104,Macros!$I$8:$I$104)</f>
        <v>0</v>
      </c>
      <c r="D3763" s="64" t="s">
        <v>1032</v>
      </c>
      <c r="E3763" s="64">
        <f t="shared" si="79"/>
        <v>0</v>
      </c>
      <c r="F3763" s="159">
        <v>10089</v>
      </c>
      <c r="G3763" s="163">
        <f t="shared" si="80"/>
        <v>0</v>
      </c>
      <c r="I3763" s="64" t="s">
        <v>978</v>
      </c>
      <c r="L3763"/>
    </row>
    <row r="3764" spans="1:12">
      <c r="A3764" s="64" t="s">
        <v>1320</v>
      </c>
      <c r="B3764" s="64">
        <f>_xlfn.XLOOKUP(D3764,Macros!$T$8:$T$104,Macros!$I$8:$I$104)</f>
        <v>0</v>
      </c>
      <c r="C3764" s="64">
        <f>_xlfn.XLOOKUP(I3764,Macros!$T$8:$T$104,Macros!$I$8:$I$104)</f>
        <v>0</v>
      </c>
      <c r="D3764" s="64" t="s">
        <v>1034</v>
      </c>
      <c r="E3764" s="64">
        <f t="shared" si="79"/>
        <v>0</v>
      </c>
      <c r="F3764" s="159">
        <v>10089</v>
      </c>
      <c r="G3764" s="163">
        <f t="shared" si="80"/>
        <v>0</v>
      </c>
      <c r="I3764" s="64" t="s">
        <v>978</v>
      </c>
      <c r="L3764"/>
    </row>
    <row r="3765" spans="1:12">
      <c r="A3765" s="64" t="s">
        <v>1320</v>
      </c>
      <c r="B3765" s="64">
        <f>_xlfn.XLOOKUP(D3765,Macros!$T$8:$T$104,Macros!$I$8:$I$104)</f>
        <v>0</v>
      </c>
      <c r="C3765" s="64">
        <f>_xlfn.XLOOKUP(I3765,Macros!$T$8:$T$104,Macros!$I$8:$I$104)</f>
        <v>0</v>
      </c>
      <c r="D3765" s="64" t="s">
        <v>1036</v>
      </c>
      <c r="E3765" s="64">
        <f t="shared" si="79"/>
        <v>0</v>
      </c>
      <c r="F3765" s="159">
        <v>10089</v>
      </c>
      <c r="G3765" s="163">
        <f t="shared" si="80"/>
        <v>0</v>
      </c>
      <c r="I3765" s="64" t="s">
        <v>978</v>
      </c>
      <c r="L3765"/>
    </row>
    <row r="3766" spans="1:12">
      <c r="A3766" s="64" t="s">
        <v>1320</v>
      </c>
      <c r="B3766" s="64">
        <f>_xlfn.XLOOKUP(D3766,Macros!$T$8:$T$104,Macros!$I$8:$I$104)</f>
        <v>0</v>
      </c>
      <c r="C3766" s="64">
        <f>_xlfn.XLOOKUP(I3766,Macros!$T$8:$T$104,Macros!$I$8:$I$104)</f>
        <v>0</v>
      </c>
      <c r="D3766" s="64" t="s">
        <v>1038</v>
      </c>
      <c r="E3766" s="64">
        <f t="shared" si="79"/>
        <v>0</v>
      </c>
      <c r="F3766" s="159">
        <v>10089</v>
      </c>
      <c r="G3766" s="163">
        <f t="shared" si="80"/>
        <v>0</v>
      </c>
      <c r="I3766" s="64" t="s">
        <v>978</v>
      </c>
      <c r="L3766"/>
    </row>
    <row r="3767" spans="1:12">
      <c r="A3767" s="64" t="s">
        <v>1320</v>
      </c>
      <c r="B3767" s="64">
        <f>_xlfn.XLOOKUP(D3767,Macros!$T$8:$T$104,Macros!$I$8:$I$104)</f>
        <v>0</v>
      </c>
      <c r="C3767" s="64">
        <f>_xlfn.XLOOKUP(I3767,Macros!$T$8:$T$104,Macros!$I$8:$I$104)</f>
        <v>0</v>
      </c>
      <c r="D3767" s="64" t="s">
        <v>1040</v>
      </c>
      <c r="E3767" s="64">
        <f t="shared" si="79"/>
        <v>0</v>
      </c>
      <c r="F3767" s="159">
        <v>10089</v>
      </c>
      <c r="G3767" s="163">
        <f t="shared" si="80"/>
        <v>0</v>
      </c>
      <c r="I3767" s="64" t="s">
        <v>978</v>
      </c>
      <c r="L3767"/>
    </row>
    <row r="3768" spans="1:12">
      <c r="A3768" s="64" t="s">
        <v>1320</v>
      </c>
      <c r="B3768" s="64">
        <f>_xlfn.XLOOKUP(D3768,Macros!$T$8:$T$104,Macros!$I$8:$I$104)</f>
        <v>0</v>
      </c>
      <c r="C3768" s="64">
        <f>_xlfn.XLOOKUP(I3768,Macros!$T$8:$T$104,Macros!$I$8:$I$104)</f>
        <v>0</v>
      </c>
      <c r="D3768" s="64" t="s">
        <v>1042</v>
      </c>
      <c r="E3768" s="64">
        <f t="shared" si="79"/>
        <v>0</v>
      </c>
      <c r="F3768" s="159">
        <v>10089</v>
      </c>
      <c r="G3768" s="163">
        <f t="shared" si="80"/>
        <v>0</v>
      </c>
      <c r="I3768" s="64" t="s">
        <v>980</v>
      </c>
      <c r="L3768"/>
    </row>
    <row r="3769" spans="1:12">
      <c r="A3769" s="64" t="s">
        <v>1320</v>
      </c>
      <c r="B3769" s="64">
        <f>_xlfn.XLOOKUP(D3769,Macros!$T$8:$T$104,Macros!$I$8:$I$104)</f>
        <v>0</v>
      </c>
      <c r="C3769" s="64">
        <f>_xlfn.XLOOKUP(I3769,Macros!$T$8:$T$104,Macros!$I$8:$I$104)</f>
        <v>0</v>
      </c>
      <c r="D3769" s="64" t="s">
        <v>1044</v>
      </c>
      <c r="E3769" s="64">
        <f t="shared" si="79"/>
        <v>0</v>
      </c>
      <c r="F3769" s="159">
        <v>10089</v>
      </c>
      <c r="G3769" s="163">
        <f t="shared" si="80"/>
        <v>0</v>
      </c>
      <c r="I3769" s="64" t="s">
        <v>980</v>
      </c>
      <c r="L3769"/>
    </row>
    <row r="3770" spans="1:12">
      <c r="A3770" s="64" t="s">
        <v>1320</v>
      </c>
      <c r="B3770" s="64">
        <f>_xlfn.XLOOKUP(D3770,Macros!$T$8:$T$104,Macros!$I$8:$I$104)</f>
        <v>0</v>
      </c>
      <c r="C3770" s="64">
        <f>_xlfn.XLOOKUP(I3770,Macros!$T$8:$T$104,Macros!$I$8:$I$104)</f>
        <v>0</v>
      </c>
      <c r="D3770" s="64" t="s">
        <v>1046</v>
      </c>
      <c r="E3770" s="64">
        <f t="shared" si="79"/>
        <v>0</v>
      </c>
      <c r="F3770" s="159">
        <v>10089</v>
      </c>
      <c r="G3770" s="163">
        <f t="shared" si="80"/>
        <v>0</v>
      </c>
      <c r="I3770" s="64" t="s">
        <v>980</v>
      </c>
      <c r="L3770"/>
    </row>
    <row r="3771" spans="1:12">
      <c r="A3771" s="64" t="s">
        <v>1320</v>
      </c>
      <c r="B3771" s="64">
        <f>_xlfn.XLOOKUP(D3771,Macros!$T$8:$T$104,Macros!$I$8:$I$104)</f>
        <v>0</v>
      </c>
      <c r="C3771" s="64">
        <f>_xlfn.XLOOKUP(I3771,Macros!$T$8:$T$104,Macros!$I$8:$I$104)</f>
        <v>0</v>
      </c>
      <c r="D3771" s="64" t="s">
        <v>1048</v>
      </c>
      <c r="E3771" s="64">
        <f t="shared" si="79"/>
        <v>0</v>
      </c>
      <c r="F3771" s="159">
        <v>10089</v>
      </c>
      <c r="G3771" s="163">
        <f t="shared" si="80"/>
        <v>0</v>
      </c>
      <c r="I3771" s="64" t="s">
        <v>980</v>
      </c>
      <c r="L3771"/>
    </row>
    <row r="3772" spans="1:12">
      <c r="A3772" s="64" t="s">
        <v>1320</v>
      </c>
      <c r="B3772" s="64">
        <f>_xlfn.XLOOKUP(D3772,Macros!$T$8:$T$104,Macros!$I$8:$I$104)</f>
        <v>0</v>
      </c>
      <c r="C3772" s="64">
        <f>_xlfn.XLOOKUP(I3772,Macros!$T$8:$T$104,Macros!$I$8:$I$104)</f>
        <v>0</v>
      </c>
      <c r="D3772" s="64" t="s">
        <v>1050</v>
      </c>
      <c r="E3772" s="64">
        <f t="shared" si="79"/>
        <v>0</v>
      </c>
      <c r="F3772" s="159">
        <v>10089</v>
      </c>
      <c r="G3772" s="163">
        <f t="shared" si="80"/>
        <v>0</v>
      </c>
      <c r="I3772" s="64" t="s">
        <v>980</v>
      </c>
      <c r="L3772"/>
    </row>
    <row r="3773" spans="1:12">
      <c r="A3773" s="64" t="s">
        <v>1320</v>
      </c>
      <c r="B3773" s="64">
        <f>_xlfn.XLOOKUP(D3773,Macros!$T$8:$T$104,Macros!$I$8:$I$104)</f>
        <v>0</v>
      </c>
      <c r="C3773" s="64">
        <f>_xlfn.XLOOKUP(I3773,Macros!$T$8:$T$104,Macros!$I$8:$I$104)</f>
        <v>0</v>
      </c>
      <c r="D3773" s="64" t="s">
        <v>1052</v>
      </c>
      <c r="E3773" s="64">
        <f t="shared" si="79"/>
        <v>0</v>
      </c>
      <c r="F3773" s="159">
        <v>10089</v>
      </c>
      <c r="G3773" s="163">
        <f t="shared" si="80"/>
        <v>0</v>
      </c>
      <c r="I3773" s="64" t="s">
        <v>980</v>
      </c>
      <c r="L3773"/>
    </row>
    <row r="3774" spans="1:12">
      <c r="A3774" s="64" t="s">
        <v>1320</v>
      </c>
      <c r="B3774" s="64">
        <f>_xlfn.XLOOKUP(D3774,Macros!$T$8:$T$104,Macros!$I$8:$I$104)</f>
        <v>0</v>
      </c>
      <c r="C3774" s="64">
        <f>_xlfn.XLOOKUP(I3774,Macros!$T$8:$T$104,Macros!$I$8:$I$104)</f>
        <v>0</v>
      </c>
      <c r="D3774" s="64" t="s">
        <v>1054</v>
      </c>
      <c r="E3774" s="64">
        <f t="shared" si="79"/>
        <v>0</v>
      </c>
      <c r="F3774" s="159">
        <v>10089</v>
      </c>
      <c r="G3774" s="163">
        <f t="shared" si="80"/>
        <v>0</v>
      </c>
      <c r="I3774" s="64" t="s">
        <v>980</v>
      </c>
      <c r="L3774"/>
    </row>
    <row r="3775" spans="1:12">
      <c r="A3775" s="64" t="s">
        <v>1320</v>
      </c>
      <c r="B3775" s="64">
        <f>_xlfn.XLOOKUP(D3775,Macros!$T$8:$T$104,Macros!$I$8:$I$104)</f>
        <v>0</v>
      </c>
      <c r="C3775" s="64">
        <f>_xlfn.XLOOKUP(I3775,Macros!$T$8:$T$104,Macros!$I$8:$I$104)</f>
        <v>0</v>
      </c>
      <c r="D3775" s="64" t="s">
        <v>1056</v>
      </c>
      <c r="E3775" s="64">
        <f t="shared" si="79"/>
        <v>0</v>
      </c>
      <c r="F3775" s="159">
        <v>10089</v>
      </c>
      <c r="G3775" s="163">
        <f t="shared" si="80"/>
        <v>0</v>
      </c>
      <c r="I3775" s="64" t="s">
        <v>980</v>
      </c>
      <c r="L3775"/>
    </row>
    <row r="3776" spans="1:12">
      <c r="A3776" s="64" t="s">
        <v>1320</v>
      </c>
      <c r="B3776" s="64">
        <f>_xlfn.XLOOKUP(D3776,Macros!$T$8:$T$104,Macros!$I$8:$I$104)</f>
        <v>0</v>
      </c>
      <c r="C3776" s="64">
        <f>_xlfn.XLOOKUP(I3776,Macros!$T$8:$T$104,Macros!$I$8:$I$104)</f>
        <v>0</v>
      </c>
      <c r="D3776" s="64" t="s">
        <v>1058</v>
      </c>
      <c r="E3776" s="64">
        <f t="shared" si="79"/>
        <v>0</v>
      </c>
      <c r="F3776" s="159">
        <v>10089</v>
      </c>
      <c r="G3776" s="163">
        <f t="shared" si="80"/>
        <v>0</v>
      </c>
      <c r="I3776" s="64" t="s">
        <v>980</v>
      </c>
      <c r="L3776"/>
    </row>
    <row r="3777" spans="1:12">
      <c r="A3777" s="64" t="s">
        <v>1320</v>
      </c>
      <c r="B3777" s="64">
        <f>_xlfn.XLOOKUP(D3777,Macros!$T$8:$T$104,Macros!$I$8:$I$104)</f>
        <v>0</v>
      </c>
      <c r="C3777" s="64">
        <f>_xlfn.XLOOKUP(I3777,Macros!$T$8:$T$104,Macros!$I$8:$I$104)</f>
        <v>0</v>
      </c>
      <c r="D3777" s="64" t="s">
        <v>1060</v>
      </c>
      <c r="E3777" s="64">
        <f t="shared" ref="E3777:E3840" si="81">SUM(B3777:C3777)</f>
        <v>0</v>
      </c>
      <c r="F3777" s="159">
        <v>10089</v>
      </c>
      <c r="G3777" s="163">
        <f t="shared" si="80"/>
        <v>0</v>
      </c>
      <c r="I3777" s="64" t="s">
        <v>980</v>
      </c>
      <c r="L3777"/>
    </row>
    <row r="3778" spans="1:12">
      <c r="A3778" s="64" t="s">
        <v>1320</v>
      </c>
      <c r="B3778" s="64">
        <f>_xlfn.XLOOKUP(D3778,Macros!$T$8:$T$104,Macros!$I$8:$I$104)</f>
        <v>0</v>
      </c>
      <c r="C3778" s="64">
        <f>_xlfn.XLOOKUP(I3778,Macros!$T$8:$T$104,Macros!$I$8:$I$104)</f>
        <v>0</v>
      </c>
      <c r="D3778" s="64" t="s">
        <v>1062</v>
      </c>
      <c r="E3778" s="64">
        <f t="shared" si="81"/>
        <v>0</v>
      </c>
      <c r="F3778" s="159">
        <v>10089</v>
      </c>
      <c r="G3778" s="163">
        <f t="shared" ref="G3778:G3841" si="82">IF(C3778&gt;0,10*C3778/E3778,0)</f>
        <v>0</v>
      </c>
      <c r="I3778" s="64" t="s">
        <v>980</v>
      </c>
      <c r="L3778"/>
    </row>
    <row r="3779" spans="1:12">
      <c r="A3779" s="64" t="s">
        <v>1320</v>
      </c>
      <c r="B3779" s="64">
        <f>_xlfn.XLOOKUP(D3779,Macros!$T$8:$T$104,Macros!$I$8:$I$104)</f>
        <v>0</v>
      </c>
      <c r="C3779" s="64">
        <f>_xlfn.XLOOKUP(I3779,Macros!$T$8:$T$104,Macros!$I$8:$I$104)</f>
        <v>0</v>
      </c>
      <c r="D3779" s="64" t="s">
        <v>1064</v>
      </c>
      <c r="E3779" s="64">
        <f t="shared" si="81"/>
        <v>0</v>
      </c>
      <c r="F3779" s="159">
        <v>10089</v>
      </c>
      <c r="G3779" s="163">
        <f t="shared" si="82"/>
        <v>0</v>
      </c>
      <c r="I3779" s="64" t="s">
        <v>980</v>
      </c>
      <c r="L3779"/>
    </row>
    <row r="3780" spans="1:12">
      <c r="A3780" s="64" t="s">
        <v>1320</v>
      </c>
      <c r="B3780" s="64">
        <f>_xlfn.XLOOKUP(D3780,Macros!$T$8:$T$104,Macros!$I$8:$I$104)</f>
        <v>0</v>
      </c>
      <c r="C3780" s="64">
        <f>_xlfn.XLOOKUP(I3780,Macros!$T$8:$T$104,Macros!$I$8:$I$104)</f>
        <v>0</v>
      </c>
      <c r="D3780" s="64" t="s">
        <v>1066</v>
      </c>
      <c r="E3780" s="64">
        <f t="shared" si="81"/>
        <v>0</v>
      </c>
      <c r="F3780" s="159">
        <v>10089</v>
      </c>
      <c r="G3780" s="163">
        <f t="shared" si="82"/>
        <v>0</v>
      </c>
      <c r="I3780" s="64" t="s">
        <v>980</v>
      </c>
      <c r="L3780"/>
    </row>
    <row r="3781" spans="1:12">
      <c r="A3781" s="64" t="s">
        <v>1320</v>
      </c>
      <c r="B3781" s="64">
        <f>_xlfn.XLOOKUP(D3781,Macros!$T$8:$T$104,Macros!$I$8:$I$104)</f>
        <v>0</v>
      </c>
      <c r="C3781" s="64">
        <f>_xlfn.XLOOKUP(I3781,Macros!$T$8:$T$104,Macros!$I$8:$I$104)</f>
        <v>0</v>
      </c>
      <c r="D3781" s="64" t="s">
        <v>1073</v>
      </c>
      <c r="E3781" s="64">
        <f t="shared" si="81"/>
        <v>0</v>
      </c>
      <c r="F3781" s="159">
        <v>10130</v>
      </c>
      <c r="G3781" s="163">
        <f t="shared" si="82"/>
        <v>0</v>
      </c>
      <c r="I3781" s="64" t="s">
        <v>1067</v>
      </c>
      <c r="L3781"/>
    </row>
    <row r="3782" spans="1:12">
      <c r="A3782" s="64" t="s">
        <v>1320</v>
      </c>
      <c r="B3782" s="64">
        <f>_xlfn.XLOOKUP(D3782,Macros!$T$8:$T$104,Macros!$I$8:$I$104)</f>
        <v>0</v>
      </c>
      <c r="C3782" s="64">
        <f>_xlfn.XLOOKUP(I3782,Macros!$T$8:$T$104,Macros!$I$8:$I$104)</f>
        <v>0</v>
      </c>
      <c r="D3782" s="64" t="s">
        <v>1074</v>
      </c>
      <c r="E3782" s="64">
        <f t="shared" si="81"/>
        <v>0</v>
      </c>
      <c r="F3782" s="159">
        <v>10130</v>
      </c>
      <c r="G3782" s="163">
        <f t="shared" si="82"/>
        <v>0</v>
      </c>
      <c r="I3782" s="64" t="s">
        <v>1067</v>
      </c>
      <c r="L3782"/>
    </row>
    <row r="3783" spans="1:12">
      <c r="A3783" s="64" t="s">
        <v>1320</v>
      </c>
      <c r="B3783" s="64">
        <f>_xlfn.XLOOKUP(D3783,Macros!$T$8:$T$104,Macros!$I$8:$I$104)</f>
        <v>0</v>
      </c>
      <c r="C3783" s="64">
        <f>_xlfn.XLOOKUP(I3783,Macros!$T$8:$T$104,Macros!$I$8:$I$104)</f>
        <v>0</v>
      </c>
      <c r="D3783" s="64" t="s">
        <v>1075</v>
      </c>
      <c r="E3783" s="64">
        <f t="shared" si="81"/>
        <v>0</v>
      </c>
      <c r="F3783" s="159">
        <v>10130</v>
      </c>
      <c r="G3783" s="163">
        <f t="shared" si="82"/>
        <v>0</v>
      </c>
      <c r="I3783" s="64" t="s">
        <v>1067</v>
      </c>
      <c r="L3783"/>
    </row>
    <row r="3784" spans="1:12">
      <c r="A3784" s="64" t="s">
        <v>1320</v>
      </c>
      <c r="B3784" s="64">
        <f>_xlfn.XLOOKUP(D3784,Macros!$T$8:$T$104,Macros!$I$8:$I$104)</f>
        <v>0</v>
      </c>
      <c r="C3784" s="64">
        <f>_xlfn.XLOOKUP(I3784,Macros!$T$8:$T$104,Macros!$I$8:$I$104)</f>
        <v>0</v>
      </c>
      <c r="D3784" s="64" t="s">
        <v>1076</v>
      </c>
      <c r="E3784" s="64">
        <f t="shared" si="81"/>
        <v>0</v>
      </c>
      <c r="F3784" s="159">
        <v>10130</v>
      </c>
      <c r="G3784" s="163">
        <f t="shared" si="82"/>
        <v>0</v>
      </c>
      <c r="I3784" s="64" t="s">
        <v>1067</v>
      </c>
      <c r="L3784"/>
    </row>
    <row r="3785" spans="1:12">
      <c r="A3785" s="64" t="s">
        <v>1320</v>
      </c>
      <c r="B3785" s="64">
        <f>_xlfn.XLOOKUP(D3785,Macros!$T$8:$T$104,Macros!$I$8:$I$104)</f>
        <v>0</v>
      </c>
      <c r="C3785" s="64">
        <f>_xlfn.XLOOKUP(I3785,Macros!$T$8:$T$104,Macros!$I$8:$I$104)</f>
        <v>0</v>
      </c>
      <c r="D3785" s="64" t="s">
        <v>1077</v>
      </c>
      <c r="E3785" s="64">
        <f t="shared" si="81"/>
        <v>0</v>
      </c>
      <c r="F3785" s="159">
        <v>10130</v>
      </c>
      <c r="G3785" s="163">
        <f t="shared" si="82"/>
        <v>0</v>
      </c>
      <c r="I3785" s="64" t="s">
        <v>1067</v>
      </c>
      <c r="L3785"/>
    </row>
    <row r="3786" spans="1:12">
      <c r="A3786" s="64" t="s">
        <v>1320</v>
      </c>
      <c r="B3786" s="64">
        <f>_xlfn.XLOOKUP(D3786,Macros!$T$8:$T$104,Macros!$I$8:$I$104)</f>
        <v>0</v>
      </c>
      <c r="C3786" s="64">
        <f>_xlfn.XLOOKUP(I3786,Macros!$T$8:$T$104,Macros!$I$8:$I$104)</f>
        <v>0</v>
      </c>
      <c r="D3786" s="64" t="s">
        <v>1078</v>
      </c>
      <c r="E3786" s="64">
        <f t="shared" si="81"/>
        <v>0</v>
      </c>
      <c r="F3786" s="159">
        <v>10130</v>
      </c>
      <c r="G3786" s="163">
        <f t="shared" si="82"/>
        <v>0</v>
      </c>
      <c r="I3786" s="64" t="s">
        <v>1067</v>
      </c>
      <c r="L3786"/>
    </row>
    <row r="3787" spans="1:12">
      <c r="A3787" s="64" t="s">
        <v>1320</v>
      </c>
      <c r="B3787" s="64">
        <f>_xlfn.XLOOKUP(D3787,Macros!$T$8:$T$104,Macros!$I$8:$I$104)</f>
        <v>0</v>
      </c>
      <c r="C3787" s="64">
        <f>_xlfn.XLOOKUP(I3787,Macros!$T$8:$T$104,Macros!$I$8:$I$104)</f>
        <v>0</v>
      </c>
      <c r="D3787" s="64" t="s">
        <v>1079</v>
      </c>
      <c r="E3787" s="64">
        <f t="shared" si="81"/>
        <v>0</v>
      </c>
      <c r="F3787" s="159">
        <v>10130</v>
      </c>
      <c r="G3787" s="163">
        <f t="shared" si="82"/>
        <v>0</v>
      </c>
      <c r="I3787" s="64" t="s">
        <v>1067</v>
      </c>
      <c r="L3787"/>
    </row>
    <row r="3788" spans="1:12">
      <c r="A3788" s="64" t="s">
        <v>1320</v>
      </c>
      <c r="B3788" s="64">
        <f>_xlfn.XLOOKUP(D3788,Macros!$T$8:$T$104,Macros!$I$8:$I$104)</f>
        <v>0</v>
      </c>
      <c r="C3788" s="64">
        <f>_xlfn.XLOOKUP(I3788,Macros!$T$8:$T$104,Macros!$I$8:$I$104)</f>
        <v>0</v>
      </c>
      <c r="D3788" s="64" t="s">
        <v>1080</v>
      </c>
      <c r="E3788" s="64">
        <f t="shared" si="81"/>
        <v>0</v>
      </c>
      <c r="F3788" s="159">
        <v>10130</v>
      </c>
      <c r="G3788" s="163">
        <f t="shared" si="82"/>
        <v>0</v>
      </c>
      <c r="I3788" s="64" t="s">
        <v>1067</v>
      </c>
      <c r="L3788"/>
    </row>
    <row r="3789" spans="1:12">
      <c r="A3789" s="64" t="s">
        <v>1320</v>
      </c>
      <c r="B3789" s="64">
        <f>_xlfn.XLOOKUP(D3789,Macros!$T$8:$T$104,Macros!$I$8:$I$104)</f>
        <v>0</v>
      </c>
      <c r="C3789" s="64">
        <f>_xlfn.XLOOKUP(I3789,Macros!$T$8:$T$104,Macros!$I$8:$I$104)</f>
        <v>0</v>
      </c>
      <c r="D3789" s="64" t="s">
        <v>1081</v>
      </c>
      <c r="E3789" s="64">
        <f t="shared" si="81"/>
        <v>0</v>
      </c>
      <c r="F3789" s="159">
        <v>10130</v>
      </c>
      <c r="G3789" s="163">
        <f t="shared" si="82"/>
        <v>0</v>
      </c>
      <c r="I3789" s="64" t="s">
        <v>1067</v>
      </c>
      <c r="L3789"/>
    </row>
    <row r="3790" spans="1:12">
      <c r="A3790" s="64" t="s">
        <v>1320</v>
      </c>
      <c r="B3790" s="64">
        <f>_xlfn.XLOOKUP(D3790,Macros!$T$8:$T$104,Macros!$I$8:$I$104)</f>
        <v>0</v>
      </c>
      <c r="C3790" s="64">
        <f>_xlfn.XLOOKUP(I3790,Macros!$T$8:$T$104,Macros!$I$8:$I$104)</f>
        <v>0</v>
      </c>
      <c r="D3790" s="64" t="s">
        <v>1082</v>
      </c>
      <c r="E3790" s="64">
        <f t="shared" si="81"/>
        <v>0</v>
      </c>
      <c r="F3790" s="159">
        <v>10130</v>
      </c>
      <c r="G3790" s="163">
        <f t="shared" si="82"/>
        <v>0</v>
      </c>
      <c r="I3790" s="64" t="s">
        <v>1067</v>
      </c>
      <c r="L3790"/>
    </row>
    <row r="3791" spans="1:12">
      <c r="A3791" s="64" t="s">
        <v>1320</v>
      </c>
      <c r="B3791" s="64">
        <f>_xlfn.XLOOKUP(D3791,Macros!$T$8:$T$104,Macros!$I$8:$I$104)</f>
        <v>0</v>
      </c>
      <c r="C3791" s="64">
        <f>_xlfn.XLOOKUP(I3791,Macros!$T$8:$T$104,Macros!$I$8:$I$104)</f>
        <v>0</v>
      </c>
      <c r="D3791" s="64" t="s">
        <v>1083</v>
      </c>
      <c r="E3791" s="64">
        <f t="shared" si="81"/>
        <v>0</v>
      </c>
      <c r="F3791" s="159">
        <v>10130</v>
      </c>
      <c r="G3791" s="163">
        <f t="shared" si="82"/>
        <v>0</v>
      </c>
      <c r="I3791" s="64" t="s">
        <v>1068</v>
      </c>
      <c r="L3791"/>
    </row>
    <row r="3792" spans="1:12">
      <c r="A3792" s="64" t="s">
        <v>1320</v>
      </c>
      <c r="B3792" s="64">
        <f>_xlfn.XLOOKUP(D3792,Macros!$T$8:$T$104,Macros!$I$8:$I$104)</f>
        <v>0</v>
      </c>
      <c r="C3792" s="64">
        <f>_xlfn.XLOOKUP(I3792,Macros!$T$8:$T$104,Macros!$I$8:$I$104)</f>
        <v>0</v>
      </c>
      <c r="D3792" s="64" t="s">
        <v>1084</v>
      </c>
      <c r="E3792" s="64">
        <f t="shared" si="81"/>
        <v>0</v>
      </c>
      <c r="F3792" s="159">
        <v>10130</v>
      </c>
      <c r="G3792" s="163">
        <f t="shared" si="82"/>
        <v>0</v>
      </c>
      <c r="I3792" s="64" t="s">
        <v>1068</v>
      </c>
      <c r="L3792"/>
    </row>
    <row r="3793" spans="1:12">
      <c r="A3793" s="64" t="s">
        <v>1320</v>
      </c>
      <c r="B3793" s="64">
        <f>_xlfn.XLOOKUP(D3793,Macros!$T$8:$T$104,Macros!$I$8:$I$104)</f>
        <v>0</v>
      </c>
      <c r="C3793" s="64">
        <f>_xlfn.XLOOKUP(I3793,Macros!$T$8:$T$104,Macros!$I$8:$I$104)</f>
        <v>0</v>
      </c>
      <c r="D3793" s="64" t="s">
        <v>1085</v>
      </c>
      <c r="E3793" s="64">
        <f t="shared" si="81"/>
        <v>0</v>
      </c>
      <c r="F3793" s="159">
        <v>10130</v>
      </c>
      <c r="G3793" s="163">
        <f t="shared" si="82"/>
        <v>0</v>
      </c>
      <c r="I3793" s="64" t="s">
        <v>1068</v>
      </c>
      <c r="L3793"/>
    </row>
    <row r="3794" spans="1:12">
      <c r="A3794" s="64" t="s">
        <v>1320</v>
      </c>
      <c r="B3794" s="64">
        <f>_xlfn.XLOOKUP(D3794,Macros!$T$8:$T$104,Macros!$I$8:$I$104)</f>
        <v>0</v>
      </c>
      <c r="C3794" s="64">
        <f>_xlfn.XLOOKUP(I3794,Macros!$T$8:$T$104,Macros!$I$8:$I$104)</f>
        <v>0</v>
      </c>
      <c r="D3794" s="64" t="s">
        <v>1086</v>
      </c>
      <c r="E3794" s="64">
        <f t="shared" si="81"/>
        <v>0</v>
      </c>
      <c r="F3794" s="159">
        <v>10130</v>
      </c>
      <c r="G3794" s="163">
        <f t="shared" si="82"/>
        <v>0</v>
      </c>
      <c r="I3794" s="64" t="s">
        <v>1068</v>
      </c>
      <c r="L3794"/>
    </row>
    <row r="3795" spans="1:12">
      <c r="A3795" s="64" t="s">
        <v>1320</v>
      </c>
      <c r="B3795" s="64">
        <f>_xlfn.XLOOKUP(D3795,Macros!$T$8:$T$104,Macros!$I$8:$I$104)</f>
        <v>0</v>
      </c>
      <c r="C3795" s="64">
        <f>_xlfn.XLOOKUP(I3795,Macros!$T$8:$T$104,Macros!$I$8:$I$104)</f>
        <v>0</v>
      </c>
      <c r="D3795" s="64" t="s">
        <v>1087</v>
      </c>
      <c r="E3795" s="64">
        <f t="shared" si="81"/>
        <v>0</v>
      </c>
      <c r="F3795" s="159">
        <v>10130</v>
      </c>
      <c r="G3795" s="163">
        <f t="shared" si="82"/>
        <v>0</v>
      </c>
      <c r="I3795" s="64" t="s">
        <v>1068</v>
      </c>
      <c r="L3795"/>
    </row>
    <row r="3796" spans="1:12">
      <c r="A3796" s="64" t="s">
        <v>1320</v>
      </c>
      <c r="B3796" s="64">
        <f>_xlfn.XLOOKUP(D3796,Macros!$T$8:$T$104,Macros!$I$8:$I$104)</f>
        <v>0</v>
      </c>
      <c r="C3796" s="64">
        <f>_xlfn.XLOOKUP(I3796,Macros!$T$8:$T$104,Macros!$I$8:$I$104)</f>
        <v>0</v>
      </c>
      <c r="D3796" s="64" t="s">
        <v>1088</v>
      </c>
      <c r="E3796" s="64">
        <f t="shared" si="81"/>
        <v>0</v>
      </c>
      <c r="F3796" s="159">
        <v>10130</v>
      </c>
      <c r="G3796" s="163">
        <f t="shared" si="82"/>
        <v>0</v>
      </c>
      <c r="I3796" s="64" t="s">
        <v>1068</v>
      </c>
      <c r="L3796"/>
    </row>
    <row r="3797" spans="1:12">
      <c r="A3797" s="64" t="s">
        <v>1320</v>
      </c>
      <c r="B3797" s="64">
        <f>_xlfn.XLOOKUP(D3797,Macros!$T$8:$T$104,Macros!$I$8:$I$104)</f>
        <v>0</v>
      </c>
      <c r="C3797" s="64">
        <f>_xlfn.XLOOKUP(I3797,Macros!$T$8:$T$104,Macros!$I$8:$I$104)</f>
        <v>0</v>
      </c>
      <c r="D3797" s="64" t="s">
        <v>1089</v>
      </c>
      <c r="E3797" s="64">
        <f t="shared" si="81"/>
        <v>0</v>
      </c>
      <c r="F3797" s="159">
        <v>10130</v>
      </c>
      <c r="G3797" s="163">
        <f t="shared" si="82"/>
        <v>0</v>
      </c>
      <c r="I3797" s="64" t="s">
        <v>1068</v>
      </c>
      <c r="L3797"/>
    </row>
    <row r="3798" spans="1:12">
      <c r="A3798" s="64" t="s">
        <v>1320</v>
      </c>
      <c r="B3798" s="64">
        <f>_xlfn.XLOOKUP(D3798,Macros!$T$8:$T$104,Macros!$I$8:$I$104)</f>
        <v>0</v>
      </c>
      <c r="C3798" s="64">
        <f>_xlfn.XLOOKUP(I3798,Macros!$T$8:$T$104,Macros!$I$8:$I$104)</f>
        <v>0</v>
      </c>
      <c r="D3798" s="64" t="s">
        <v>1090</v>
      </c>
      <c r="E3798" s="64">
        <f t="shared" si="81"/>
        <v>0</v>
      </c>
      <c r="F3798" s="159">
        <v>10130</v>
      </c>
      <c r="G3798" s="163">
        <f t="shared" si="82"/>
        <v>0</v>
      </c>
      <c r="I3798" s="64" t="s">
        <v>1068</v>
      </c>
      <c r="L3798"/>
    </row>
    <row r="3799" spans="1:12">
      <c r="A3799" s="64" t="s">
        <v>1320</v>
      </c>
      <c r="B3799" s="64">
        <f>_xlfn.XLOOKUP(D3799,Macros!$T$8:$T$104,Macros!$I$8:$I$104)</f>
        <v>0</v>
      </c>
      <c r="C3799" s="64">
        <f>_xlfn.XLOOKUP(I3799,Macros!$T$8:$T$104,Macros!$I$8:$I$104)</f>
        <v>0</v>
      </c>
      <c r="D3799" s="64" t="s">
        <v>1091</v>
      </c>
      <c r="E3799" s="64">
        <f t="shared" si="81"/>
        <v>0</v>
      </c>
      <c r="F3799" s="159">
        <v>10130</v>
      </c>
      <c r="G3799" s="163">
        <f t="shared" si="82"/>
        <v>0</v>
      </c>
      <c r="I3799" s="64" t="s">
        <v>1068</v>
      </c>
      <c r="L3799"/>
    </row>
    <row r="3800" spans="1:12">
      <c r="A3800" s="64" t="s">
        <v>1320</v>
      </c>
      <c r="B3800" s="64">
        <f>_xlfn.XLOOKUP(D3800,Macros!$T$8:$T$104,Macros!$I$8:$I$104)</f>
        <v>0</v>
      </c>
      <c r="C3800" s="64">
        <f>_xlfn.XLOOKUP(I3800,Macros!$T$8:$T$104,Macros!$I$8:$I$104)</f>
        <v>0</v>
      </c>
      <c r="D3800" s="64" t="s">
        <v>1092</v>
      </c>
      <c r="E3800" s="64">
        <f t="shared" si="81"/>
        <v>0</v>
      </c>
      <c r="F3800" s="159">
        <v>10130</v>
      </c>
      <c r="G3800" s="163">
        <f t="shared" si="82"/>
        <v>0</v>
      </c>
      <c r="I3800" s="64" t="s">
        <v>1068</v>
      </c>
      <c r="L3800"/>
    </row>
    <row r="3801" spans="1:12">
      <c r="A3801" s="64" t="s">
        <v>1320</v>
      </c>
      <c r="B3801" s="64">
        <f>_xlfn.XLOOKUP(D3801,Macros!$T$8:$T$104,Macros!$I$8:$I$104)</f>
        <v>0</v>
      </c>
      <c r="C3801" s="64">
        <f>_xlfn.XLOOKUP(I3801,Macros!$T$8:$T$104,Macros!$I$8:$I$104)</f>
        <v>0</v>
      </c>
      <c r="D3801" s="64" t="s">
        <v>1093</v>
      </c>
      <c r="E3801" s="64">
        <f t="shared" si="81"/>
        <v>0</v>
      </c>
      <c r="F3801" s="159">
        <v>10130</v>
      </c>
      <c r="G3801" s="163">
        <f t="shared" si="82"/>
        <v>0</v>
      </c>
      <c r="I3801" s="64" t="s">
        <v>1070</v>
      </c>
      <c r="L3801"/>
    </row>
    <row r="3802" spans="1:12">
      <c r="A3802" s="64" t="s">
        <v>1320</v>
      </c>
      <c r="B3802" s="64">
        <f>_xlfn.XLOOKUP(D3802,Macros!$T$8:$T$104,Macros!$I$8:$I$104)</f>
        <v>0</v>
      </c>
      <c r="C3802" s="64">
        <f>_xlfn.XLOOKUP(I3802,Macros!$T$8:$T$104,Macros!$I$8:$I$104)</f>
        <v>0</v>
      </c>
      <c r="D3802" s="64" t="s">
        <v>1094</v>
      </c>
      <c r="E3802" s="64">
        <f t="shared" si="81"/>
        <v>0</v>
      </c>
      <c r="F3802" s="159">
        <v>10130</v>
      </c>
      <c r="G3802" s="163">
        <f t="shared" si="82"/>
        <v>0</v>
      </c>
      <c r="I3802" s="64" t="s">
        <v>1070</v>
      </c>
      <c r="L3802"/>
    </row>
    <row r="3803" spans="1:12">
      <c r="A3803" s="64" t="s">
        <v>1320</v>
      </c>
      <c r="B3803" s="64">
        <f>_xlfn.XLOOKUP(D3803,Macros!$T$8:$T$104,Macros!$I$8:$I$104)</f>
        <v>0</v>
      </c>
      <c r="C3803" s="64">
        <f>_xlfn.XLOOKUP(I3803,Macros!$T$8:$T$104,Macros!$I$8:$I$104)</f>
        <v>0</v>
      </c>
      <c r="D3803" s="64" t="s">
        <v>1095</v>
      </c>
      <c r="E3803" s="64">
        <f t="shared" si="81"/>
        <v>0</v>
      </c>
      <c r="F3803" s="159">
        <v>10130</v>
      </c>
      <c r="G3803" s="163">
        <f t="shared" si="82"/>
        <v>0</v>
      </c>
      <c r="I3803" s="64" t="s">
        <v>1070</v>
      </c>
      <c r="L3803"/>
    </row>
    <row r="3804" spans="1:12">
      <c r="A3804" s="64" t="s">
        <v>1320</v>
      </c>
      <c r="B3804" s="64">
        <f>_xlfn.XLOOKUP(D3804,Macros!$T$8:$T$104,Macros!$I$8:$I$104)</f>
        <v>0</v>
      </c>
      <c r="C3804" s="64">
        <f>_xlfn.XLOOKUP(I3804,Macros!$T$8:$T$104,Macros!$I$8:$I$104)</f>
        <v>0</v>
      </c>
      <c r="D3804" s="64" t="s">
        <v>1096</v>
      </c>
      <c r="E3804" s="64">
        <f t="shared" si="81"/>
        <v>0</v>
      </c>
      <c r="F3804" s="159">
        <v>10130</v>
      </c>
      <c r="G3804" s="163">
        <f t="shared" si="82"/>
        <v>0</v>
      </c>
      <c r="I3804" s="64" t="s">
        <v>1070</v>
      </c>
      <c r="L3804"/>
    </row>
    <row r="3805" spans="1:12">
      <c r="A3805" s="64" t="s">
        <v>1320</v>
      </c>
      <c r="B3805" s="64">
        <f>_xlfn.XLOOKUP(D3805,Macros!$T$8:$T$104,Macros!$I$8:$I$104)</f>
        <v>0</v>
      </c>
      <c r="C3805" s="64">
        <f>_xlfn.XLOOKUP(I3805,Macros!$T$8:$T$104,Macros!$I$8:$I$104)</f>
        <v>0</v>
      </c>
      <c r="D3805" s="64" t="s">
        <v>1097</v>
      </c>
      <c r="E3805" s="64">
        <f t="shared" si="81"/>
        <v>0</v>
      </c>
      <c r="F3805" s="159">
        <v>10130</v>
      </c>
      <c r="G3805" s="163">
        <f t="shared" si="82"/>
        <v>0</v>
      </c>
      <c r="I3805" s="64" t="s">
        <v>1070</v>
      </c>
      <c r="L3805"/>
    </row>
    <row r="3806" spans="1:12">
      <c r="A3806" s="64" t="s">
        <v>1320</v>
      </c>
      <c r="B3806" s="64">
        <f>_xlfn.XLOOKUP(D3806,Macros!$T$8:$T$104,Macros!$I$8:$I$104)</f>
        <v>0</v>
      </c>
      <c r="C3806" s="64">
        <f>_xlfn.XLOOKUP(I3806,Macros!$T$8:$T$104,Macros!$I$8:$I$104)</f>
        <v>0</v>
      </c>
      <c r="D3806" s="64" t="s">
        <v>1098</v>
      </c>
      <c r="E3806" s="64">
        <f t="shared" si="81"/>
        <v>0</v>
      </c>
      <c r="F3806" s="159">
        <v>10130</v>
      </c>
      <c r="G3806" s="163">
        <f t="shared" si="82"/>
        <v>0</v>
      </c>
      <c r="I3806" s="64" t="s">
        <v>1070</v>
      </c>
      <c r="L3806"/>
    </row>
    <row r="3807" spans="1:12">
      <c r="A3807" s="64" t="s">
        <v>1320</v>
      </c>
      <c r="B3807" s="64">
        <f>_xlfn.XLOOKUP(D3807,Macros!$T$8:$T$104,Macros!$I$8:$I$104)</f>
        <v>0</v>
      </c>
      <c r="C3807" s="64">
        <f>_xlfn.XLOOKUP(I3807,Macros!$T$8:$T$104,Macros!$I$8:$I$104)</f>
        <v>0</v>
      </c>
      <c r="D3807" s="64" t="s">
        <v>1099</v>
      </c>
      <c r="E3807" s="64">
        <f t="shared" si="81"/>
        <v>0</v>
      </c>
      <c r="F3807" s="159">
        <v>10130</v>
      </c>
      <c r="G3807" s="163">
        <f t="shared" si="82"/>
        <v>0</v>
      </c>
      <c r="I3807" s="64" t="s">
        <v>1070</v>
      </c>
      <c r="L3807"/>
    </row>
    <row r="3808" spans="1:12">
      <c r="A3808" s="64" t="s">
        <v>1320</v>
      </c>
      <c r="B3808" s="64">
        <f>_xlfn.XLOOKUP(D3808,Macros!$T$8:$T$104,Macros!$I$8:$I$104)</f>
        <v>0</v>
      </c>
      <c r="C3808" s="64">
        <f>_xlfn.XLOOKUP(I3808,Macros!$T$8:$T$104,Macros!$I$8:$I$104)</f>
        <v>0</v>
      </c>
      <c r="D3808" s="64" t="s">
        <v>1100</v>
      </c>
      <c r="E3808" s="64">
        <f t="shared" si="81"/>
        <v>0</v>
      </c>
      <c r="F3808" s="159">
        <v>10130</v>
      </c>
      <c r="G3808" s="163">
        <f t="shared" si="82"/>
        <v>0</v>
      </c>
      <c r="I3808" s="64" t="s">
        <v>1070</v>
      </c>
      <c r="L3808"/>
    </row>
    <row r="3809" spans="1:12">
      <c r="A3809" s="64" t="s">
        <v>1320</v>
      </c>
      <c r="B3809" s="64">
        <f>_xlfn.XLOOKUP(D3809,Macros!$T$8:$T$104,Macros!$I$8:$I$104)</f>
        <v>0</v>
      </c>
      <c r="C3809" s="64">
        <f>_xlfn.XLOOKUP(I3809,Macros!$T$8:$T$104,Macros!$I$8:$I$104)</f>
        <v>0</v>
      </c>
      <c r="D3809" s="64" t="s">
        <v>1101</v>
      </c>
      <c r="E3809" s="64">
        <f t="shared" si="81"/>
        <v>0</v>
      </c>
      <c r="F3809" s="159">
        <v>10130</v>
      </c>
      <c r="G3809" s="163">
        <f t="shared" si="82"/>
        <v>0</v>
      </c>
      <c r="I3809" s="64" t="s">
        <v>1070</v>
      </c>
      <c r="L3809"/>
    </row>
    <row r="3810" spans="1:12">
      <c r="A3810" s="64" t="s">
        <v>1320</v>
      </c>
      <c r="B3810" s="64">
        <f>_xlfn.XLOOKUP(D3810,Macros!$T$8:$T$104,Macros!$I$8:$I$104)</f>
        <v>0</v>
      </c>
      <c r="C3810" s="64">
        <f>_xlfn.XLOOKUP(I3810,Macros!$T$8:$T$104,Macros!$I$8:$I$104)</f>
        <v>0</v>
      </c>
      <c r="D3810" s="64" t="s">
        <v>1102</v>
      </c>
      <c r="E3810" s="64">
        <f t="shared" si="81"/>
        <v>0</v>
      </c>
      <c r="F3810" s="159">
        <v>10130</v>
      </c>
      <c r="G3810" s="163">
        <f t="shared" si="82"/>
        <v>0</v>
      </c>
      <c r="I3810" s="64" t="s">
        <v>1070</v>
      </c>
      <c r="L3810"/>
    </row>
    <row r="3811" spans="1:12">
      <c r="A3811" s="64" t="s">
        <v>1320</v>
      </c>
      <c r="B3811" s="64">
        <f>_xlfn.XLOOKUP(D3811,Macros!$T$8:$T$104,Macros!$I$8:$I$104)</f>
        <v>0</v>
      </c>
      <c r="C3811" s="64">
        <f>_xlfn.XLOOKUP(I3811,Macros!$T$8:$T$104,Macros!$I$8:$I$104)</f>
        <v>0</v>
      </c>
      <c r="D3811" s="64" t="s">
        <v>1103</v>
      </c>
      <c r="E3811" s="64">
        <f t="shared" si="81"/>
        <v>0</v>
      </c>
      <c r="F3811" s="159">
        <v>10130</v>
      </c>
      <c r="G3811" s="163">
        <f t="shared" si="82"/>
        <v>0</v>
      </c>
      <c r="I3811" s="64" t="s">
        <v>1072</v>
      </c>
      <c r="L3811"/>
    </row>
    <row r="3812" spans="1:12">
      <c r="A3812" s="64" t="s">
        <v>1320</v>
      </c>
      <c r="B3812" s="64">
        <f>_xlfn.XLOOKUP(D3812,Macros!$T$8:$T$104,Macros!$I$8:$I$104)</f>
        <v>0</v>
      </c>
      <c r="C3812" s="64">
        <f>_xlfn.XLOOKUP(I3812,Macros!$T$8:$T$104,Macros!$I$8:$I$104)</f>
        <v>0</v>
      </c>
      <c r="D3812" s="64" t="s">
        <v>1104</v>
      </c>
      <c r="E3812" s="64">
        <f t="shared" si="81"/>
        <v>0</v>
      </c>
      <c r="F3812" s="159">
        <v>10130</v>
      </c>
      <c r="G3812" s="163">
        <f t="shared" si="82"/>
        <v>0</v>
      </c>
      <c r="I3812" s="64" t="s">
        <v>1072</v>
      </c>
      <c r="L3812"/>
    </row>
    <row r="3813" spans="1:12">
      <c r="A3813" s="64" t="s">
        <v>1320</v>
      </c>
      <c r="B3813" s="64">
        <f>_xlfn.XLOOKUP(D3813,Macros!$T$8:$T$104,Macros!$I$8:$I$104)</f>
        <v>0</v>
      </c>
      <c r="C3813" s="64">
        <f>_xlfn.XLOOKUP(I3813,Macros!$T$8:$T$104,Macros!$I$8:$I$104)</f>
        <v>0</v>
      </c>
      <c r="D3813" s="64" t="s">
        <v>1105</v>
      </c>
      <c r="E3813" s="64">
        <f t="shared" si="81"/>
        <v>0</v>
      </c>
      <c r="F3813" s="159">
        <v>10130</v>
      </c>
      <c r="G3813" s="163">
        <f t="shared" si="82"/>
        <v>0</v>
      </c>
      <c r="I3813" s="64" t="s">
        <v>1072</v>
      </c>
      <c r="L3813"/>
    </row>
    <row r="3814" spans="1:12">
      <c r="A3814" s="64" t="s">
        <v>1320</v>
      </c>
      <c r="B3814" s="64">
        <f>_xlfn.XLOOKUP(D3814,Macros!$T$8:$T$104,Macros!$I$8:$I$104)</f>
        <v>0</v>
      </c>
      <c r="C3814" s="64">
        <f>_xlfn.XLOOKUP(I3814,Macros!$T$8:$T$104,Macros!$I$8:$I$104)</f>
        <v>0</v>
      </c>
      <c r="D3814" s="64" t="s">
        <v>1106</v>
      </c>
      <c r="E3814" s="64">
        <f t="shared" si="81"/>
        <v>0</v>
      </c>
      <c r="F3814" s="159">
        <v>10130</v>
      </c>
      <c r="G3814" s="163">
        <f t="shared" si="82"/>
        <v>0</v>
      </c>
      <c r="I3814" s="64" t="s">
        <v>1072</v>
      </c>
      <c r="L3814"/>
    </row>
    <row r="3815" spans="1:12">
      <c r="A3815" s="64" t="s">
        <v>1320</v>
      </c>
      <c r="B3815" s="64">
        <f>_xlfn.XLOOKUP(D3815,Macros!$T$8:$T$104,Macros!$I$8:$I$104)</f>
        <v>0</v>
      </c>
      <c r="C3815" s="64">
        <f>_xlfn.XLOOKUP(I3815,Macros!$T$8:$T$104,Macros!$I$8:$I$104)</f>
        <v>0</v>
      </c>
      <c r="D3815" s="64" t="s">
        <v>1107</v>
      </c>
      <c r="E3815" s="64">
        <f t="shared" si="81"/>
        <v>0</v>
      </c>
      <c r="F3815" s="159">
        <v>10130</v>
      </c>
      <c r="G3815" s="163">
        <f t="shared" si="82"/>
        <v>0</v>
      </c>
      <c r="I3815" s="64" t="s">
        <v>1072</v>
      </c>
      <c r="L3815"/>
    </row>
    <row r="3816" spans="1:12">
      <c r="A3816" s="64" t="s">
        <v>1320</v>
      </c>
      <c r="B3816" s="64">
        <f>_xlfn.XLOOKUP(D3816,Macros!$T$8:$T$104,Macros!$I$8:$I$104)</f>
        <v>0</v>
      </c>
      <c r="C3816" s="64">
        <f>_xlfn.XLOOKUP(I3816,Macros!$T$8:$T$104,Macros!$I$8:$I$104)</f>
        <v>0</v>
      </c>
      <c r="D3816" s="64" t="s">
        <v>1108</v>
      </c>
      <c r="E3816" s="64">
        <f t="shared" si="81"/>
        <v>0</v>
      </c>
      <c r="F3816" s="159">
        <v>10130</v>
      </c>
      <c r="G3816" s="163">
        <f t="shared" si="82"/>
        <v>0</v>
      </c>
      <c r="I3816" s="64" t="s">
        <v>1072</v>
      </c>
      <c r="L3816"/>
    </row>
    <row r="3817" spans="1:12">
      <c r="A3817" s="64" t="s">
        <v>1320</v>
      </c>
      <c r="B3817" s="64">
        <f>_xlfn.XLOOKUP(D3817,Macros!$T$8:$T$104,Macros!$I$8:$I$104)</f>
        <v>0</v>
      </c>
      <c r="C3817" s="64">
        <f>_xlfn.XLOOKUP(I3817,Macros!$T$8:$T$104,Macros!$I$8:$I$104)</f>
        <v>0</v>
      </c>
      <c r="D3817" s="64" t="s">
        <v>1109</v>
      </c>
      <c r="E3817" s="64">
        <f t="shared" si="81"/>
        <v>0</v>
      </c>
      <c r="F3817" s="159">
        <v>10130</v>
      </c>
      <c r="G3817" s="163">
        <f t="shared" si="82"/>
        <v>0</v>
      </c>
      <c r="I3817" s="64" t="s">
        <v>1072</v>
      </c>
      <c r="L3817"/>
    </row>
    <row r="3818" spans="1:12">
      <c r="A3818" s="64" t="s">
        <v>1320</v>
      </c>
      <c r="B3818" s="64">
        <f>_xlfn.XLOOKUP(D3818,Macros!$T$8:$T$104,Macros!$I$8:$I$104)</f>
        <v>0</v>
      </c>
      <c r="C3818" s="64">
        <f>_xlfn.XLOOKUP(I3818,Macros!$T$8:$T$104,Macros!$I$8:$I$104)</f>
        <v>0</v>
      </c>
      <c r="D3818" s="64" t="s">
        <v>1110</v>
      </c>
      <c r="E3818" s="64">
        <f t="shared" si="81"/>
        <v>0</v>
      </c>
      <c r="F3818" s="159">
        <v>10130</v>
      </c>
      <c r="G3818" s="163">
        <f t="shared" si="82"/>
        <v>0</v>
      </c>
      <c r="I3818" s="64" t="s">
        <v>1072</v>
      </c>
      <c r="L3818"/>
    </row>
    <row r="3819" spans="1:12">
      <c r="A3819" s="64" t="s">
        <v>1320</v>
      </c>
      <c r="B3819" s="64">
        <f>_xlfn.XLOOKUP(D3819,Macros!$T$8:$T$104,Macros!$I$8:$I$104)</f>
        <v>0</v>
      </c>
      <c r="C3819" s="64">
        <f>_xlfn.XLOOKUP(I3819,Macros!$T$8:$T$104,Macros!$I$8:$I$104)</f>
        <v>0</v>
      </c>
      <c r="D3819" s="64" t="s">
        <v>1111</v>
      </c>
      <c r="E3819" s="64">
        <f t="shared" si="81"/>
        <v>0</v>
      </c>
      <c r="F3819" s="159">
        <v>10130</v>
      </c>
      <c r="G3819" s="163">
        <f t="shared" si="82"/>
        <v>0</v>
      </c>
      <c r="I3819" s="64" t="s">
        <v>1072</v>
      </c>
      <c r="L3819"/>
    </row>
    <row r="3820" spans="1:12">
      <c r="A3820" s="64" t="s">
        <v>1320</v>
      </c>
      <c r="B3820" s="64">
        <f>_xlfn.XLOOKUP(D3820,Macros!$T$8:$T$104,Macros!$I$8:$I$104)</f>
        <v>0</v>
      </c>
      <c r="C3820" s="64">
        <f>_xlfn.XLOOKUP(I3820,Macros!$T$8:$T$104,Macros!$I$8:$I$104)</f>
        <v>0</v>
      </c>
      <c r="D3820" s="64" t="s">
        <v>1112</v>
      </c>
      <c r="E3820" s="64">
        <f t="shared" si="81"/>
        <v>0</v>
      </c>
      <c r="F3820" s="159">
        <v>10130</v>
      </c>
      <c r="G3820" s="163">
        <f t="shared" si="82"/>
        <v>0</v>
      </c>
      <c r="I3820" s="64" t="s">
        <v>1072</v>
      </c>
      <c r="L3820"/>
    </row>
    <row r="3821" spans="1:12">
      <c r="A3821" s="64" t="s">
        <v>1320</v>
      </c>
      <c r="B3821" s="64">
        <f>_xlfn.XLOOKUP(D3821,Macros!$T$8:$T$104,Macros!$I$8:$I$104)</f>
        <v>0</v>
      </c>
      <c r="C3821" s="64">
        <f>_xlfn.XLOOKUP(I3821,Macros!$T$8:$T$104,Macros!$I$8:$I$104)</f>
        <v>0</v>
      </c>
      <c r="D3821" s="64" t="s">
        <v>1113</v>
      </c>
      <c r="E3821" s="64">
        <f t="shared" si="81"/>
        <v>0</v>
      </c>
      <c r="F3821" s="159">
        <v>10130</v>
      </c>
      <c r="G3821" s="163">
        <f t="shared" si="82"/>
        <v>0</v>
      </c>
      <c r="I3821" s="64" t="s">
        <v>1072</v>
      </c>
      <c r="L3821"/>
    </row>
    <row r="3822" spans="1:12">
      <c r="A3822" s="64" t="s">
        <v>1320</v>
      </c>
      <c r="B3822" s="64">
        <f>_xlfn.XLOOKUP(D3822,Macros!$T$8:$T$104,Macros!$I$8:$I$104)</f>
        <v>0</v>
      </c>
      <c r="C3822" s="64">
        <f>_xlfn.XLOOKUP(I3822,Macros!$T$8:$T$104,Macros!$I$8:$I$104)</f>
        <v>0</v>
      </c>
      <c r="D3822" s="64" t="s">
        <v>1114</v>
      </c>
      <c r="E3822" s="64">
        <f t="shared" si="81"/>
        <v>0</v>
      </c>
      <c r="F3822" s="159">
        <v>10130</v>
      </c>
      <c r="G3822" s="163">
        <f t="shared" si="82"/>
        <v>0</v>
      </c>
      <c r="I3822" s="64" t="s">
        <v>1072</v>
      </c>
      <c r="L3822"/>
    </row>
    <row r="3823" spans="1:12">
      <c r="A3823" s="64" t="s">
        <v>1320</v>
      </c>
      <c r="B3823" s="64">
        <f>_xlfn.XLOOKUP(D3823,Macros!$T$8:$T$104,Macros!$I$8:$I$104)</f>
        <v>0</v>
      </c>
      <c r="C3823" s="64">
        <f>_xlfn.XLOOKUP(I3823,Macros!$T$8:$T$104,Macros!$I$8:$I$104)</f>
        <v>0</v>
      </c>
      <c r="D3823" s="64" t="s">
        <v>1115</v>
      </c>
      <c r="E3823" s="64">
        <f t="shared" si="81"/>
        <v>0</v>
      </c>
      <c r="F3823" s="159">
        <v>10130</v>
      </c>
      <c r="G3823" s="163">
        <f t="shared" si="82"/>
        <v>0</v>
      </c>
      <c r="I3823" s="64" t="s">
        <v>1072</v>
      </c>
      <c r="L3823"/>
    </row>
    <row r="3824" spans="1:12">
      <c r="A3824" s="161" t="s">
        <v>1320</v>
      </c>
      <c r="B3824" s="161">
        <f>_xlfn.XLOOKUP(D3824,Macros!$T$8:$T$104,Macros!$K$8:$K$104)</f>
        <v>0</v>
      </c>
      <c r="C3824" s="161">
        <f>_xlfn.XLOOKUP(I3824,Macros!$T$8:$T$104,Macros!$K$8:$K$104)</f>
        <v>0</v>
      </c>
      <c r="D3824" s="161" t="s">
        <v>982</v>
      </c>
      <c r="E3824" s="161">
        <f t="shared" si="81"/>
        <v>0</v>
      </c>
      <c r="F3824" s="162">
        <v>10090</v>
      </c>
      <c r="G3824" s="163">
        <f t="shared" si="82"/>
        <v>0</v>
      </c>
      <c r="I3824" s="161" t="s">
        <v>974</v>
      </c>
      <c r="J3824" s="161" t="s">
        <v>1316</v>
      </c>
      <c r="L3824"/>
    </row>
    <row r="3825" spans="1:12">
      <c r="A3825" s="64" t="s">
        <v>1320</v>
      </c>
      <c r="B3825" s="64">
        <f>_xlfn.XLOOKUP(D3825,Macros!$T$8:$T$104,Macros!$K$8:$K$104)</f>
        <v>0</v>
      </c>
      <c r="C3825" s="64">
        <f>_xlfn.XLOOKUP(I3825,Macros!$T$8:$T$104,Macros!$K$8:$K$104)</f>
        <v>0</v>
      </c>
      <c r="D3825" s="64" t="s">
        <v>984</v>
      </c>
      <c r="E3825" s="64">
        <f t="shared" si="81"/>
        <v>0</v>
      </c>
      <c r="F3825" s="159">
        <v>10090</v>
      </c>
      <c r="G3825" s="163">
        <f t="shared" si="82"/>
        <v>0</v>
      </c>
      <c r="I3825" s="64" t="s">
        <v>974</v>
      </c>
      <c r="L3825"/>
    </row>
    <row r="3826" spans="1:12">
      <c r="A3826" s="64" t="s">
        <v>1320</v>
      </c>
      <c r="B3826" s="64">
        <f>_xlfn.XLOOKUP(D3826,Macros!$T$8:$T$104,Macros!$K$8:$K$104)</f>
        <v>0</v>
      </c>
      <c r="C3826" s="64">
        <f>_xlfn.XLOOKUP(I3826,Macros!$T$8:$T$104,Macros!$K$8:$K$104)</f>
        <v>0</v>
      </c>
      <c r="D3826" s="64" t="s">
        <v>986</v>
      </c>
      <c r="E3826" s="64">
        <f t="shared" si="81"/>
        <v>0</v>
      </c>
      <c r="F3826" s="159">
        <v>10090</v>
      </c>
      <c r="G3826" s="163">
        <f t="shared" si="82"/>
        <v>0</v>
      </c>
      <c r="I3826" s="64" t="s">
        <v>974</v>
      </c>
      <c r="L3826"/>
    </row>
    <row r="3827" spans="1:12">
      <c r="A3827" s="64" t="s">
        <v>1320</v>
      </c>
      <c r="B3827" s="64">
        <f>_xlfn.XLOOKUP(D3827,Macros!$T$8:$T$104,Macros!$K$8:$K$104)</f>
        <v>0</v>
      </c>
      <c r="C3827" s="64">
        <f>_xlfn.XLOOKUP(I3827,Macros!$T$8:$T$104,Macros!$K$8:$K$104)</f>
        <v>0</v>
      </c>
      <c r="D3827" s="64" t="s">
        <v>988</v>
      </c>
      <c r="E3827" s="64">
        <f t="shared" si="81"/>
        <v>0</v>
      </c>
      <c r="F3827" s="159">
        <v>10090</v>
      </c>
      <c r="G3827" s="163">
        <f t="shared" si="82"/>
        <v>0</v>
      </c>
      <c r="I3827" s="64" t="s">
        <v>974</v>
      </c>
      <c r="L3827"/>
    </row>
    <row r="3828" spans="1:12">
      <c r="A3828" s="64" t="s">
        <v>1320</v>
      </c>
      <c r="B3828" s="64">
        <f>_xlfn.XLOOKUP(D3828,Macros!$T$8:$T$104,Macros!$K$8:$K$104)</f>
        <v>0</v>
      </c>
      <c r="C3828" s="64">
        <f>_xlfn.XLOOKUP(I3828,Macros!$T$8:$T$104,Macros!$K$8:$K$104)</f>
        <v>0</v>
      </c>
      <c r="D3828" s="64" t="s">
        <v>990</v>
      </c>
      <c r="E3828" s="64">
        <f t="shared" si="81"/>
        <v>0</v>
      </c>
      <c r="F3828" s="159">
        <v>10090</v>
      </c>
      <c r="G3828" s="163">
        <f t="shared" si="82"/>
        <v>0</v>
      </c>
      <c r="I3828" s="64" t="s">
        <v>974</v>
      </c>
      <c r="L3828"/>
    </row>
    <row r="3829" spans="1:12">
      <c r="A3829" s="64" t="s">
        <v>1320</v>
      </c>
      <c r="B3829" s="64">
        <f>_xlfn.XLOOKUP(D3829,Macros!$T$8:$T$104,Macros!$K$8:$K$104)</f>
        <v>0</v>
      </c>
      <c r="C3829" s="64">
        <f>_xlfn.XLOOKUP(I3829,Macros!$T$8:$T$104,Macros!$K$8:$K$104)</f>
        <v>0</v>
      </c>
      <c r="D3829" s="64" t="s">
        <v>992</v>
      </c>
      <c r="E3829" s="64">
        <f t="shared" si="81"/>
        <v>0</v>
      </c>
      <c r="F3829" s="159">
        <v>10090</v>
      </c>
      <c r="G3829" s="163">
        <f t="shared" si="82"/>
        <v>0</v>
      </c>
      <c r="I3829" s="64" t="s">
        <v>974</v>
      </c>
      <c r="L3829"/>
    </row>
    <row r="3830" spans="1:12">
      <c r="A3830" s="64" t="s">
        <v>1320</v>
      </c>
      <c r="B3830" s="64">
        <f>_xlfn.XLOOKUP(D3830,Macros!$T$8:$T$104,Macros!$K$8:$K$104)</f>
        <v>0</v>
      </c>
      <c r="C3830" s="64">
        <f>_xlfn.XLOOKUP(I3830,Macros!$T$8:$T$104,Macros!$K$8:$K$104)</f>
        <v>0</v>
      </c>
      <c r="D3830" s="64" t="s">
        <v>994</v>
      </c>
      <c r="E3830" s="64">
        <f t="shared" si="81"/>
        <v>0</v>
      </c>
      <c r="F3830" s="159">
        <v>10090</v>
      </c>
      <c r="G3830" s="163">
        <f t="shared" si="82"/>
        <v>0</v>
      </c>
      <c r="I3830" s="64" t="s">
        <v>974</v>
      </c>
      <c r="L3830"/>
    </row>
    <row r="3831" spans="1:12">
      <c r="A3831" s="64" t="s">
        <v>1320</v>
      </c>
      <c r="B3831" s="64">
        <f>_xlfn.XLOOKUP(D3831,Macros!$T$8:$T$104,Macros!$K$8:$K$104)</f>
        <v>0</v>
      </c>
      <c r="C3831" s="64">
        <f>_xlfn.XLOOKUP(I3831,Macros!$T$8:$T$104,Macros!$K$8:$K$104)</f>
        <v>0</v>
      </c>
      <c r="D3831" s="64" t="s">
        <v>996</v>
      </c>
      <c r="E3831" s="64">
        <f t="shared" si="81"/>
        <v>0</v>
      </c>
      <c r="F3831" s="159">
        <v>10090</v>
      </c>
      <c r="G3831" s="163">
        <f t="shared" si="82"/>
        <v>0</v>
      </c>
      <c r="I3831" s="64" t="s">
        <v>974</v>
      </c>
      <c r="L3831"/>
    </row>
    <row r="3832" spans="1:12">
      <c r="A3832" s="64" t="s">
        <v>1320</v>
      </c>
      <c r="B3832" s="64">
        <f>_xlfn.XLOOKUP(D3832,Macros!$T$8:$T$104,Macros!$K$8:$K$104)</f>
        <v>0</v>
      </c>
      <c r="C3832" s="64">
        <f>_xlfn.XLOOKUP(I3832,Macros!$T$8:$T$104,Macros!$K$8:$K$104)</f>
        <v>0</v>
      </c>
      <c r="D3832" s="64" t="s">
        <v>998</v>
      </c>
      <c r="E3832" s="64">
        <f t="shared" si="81"/>
        <v>0</v>
      </c>
      <c r="F3832" s="159">
        <v>10090</v>
      </c>
      <c r="G3832" s="163">
        <f t="shared" si="82"/>
        <v>0</v>
      </c>
      <c r="I3832" s="64" t="s">
        <v>974</v>
      </c>
      <c r="L3832"/>
    </row>
    <row r="3833" spans="1:12">
      <c r="A3833" s="64" t="s">
        <v>1320</v>
      </c>
      <c r="B3833" s="64">
        <f>_xlfn.XLOOKUP(D3833,Macros!$T$8:$T$104,Macros!$K$8:$K$104)</f>
        <v>0</v>
      </c>
      <c r="C3833" s="64">
        <f>_xlfn.XLOOKUP(I3833,Macros!$T$8:$T$104,Macros!$K$8:$K$104)</f>
        <v>0</v>
      </c>
      <c r="D3833" s="64" t="s">
        <v>1000</v>
      </c>
      <c r="E3833" s="64">
        <f t="shared" si="81"/>
        <v>0</v>
      </c>
      <c r="F3833" s="159">
        <v>10090</v>
      </c>
      <c r="G3833" s="163">
        <f t="shared" si="82"/>
        <v>0</v>
      </c>
      <c r="I3833" s="64" t="s">
        <v>974</v>
      </c>
      <c r="L3833"/>
    </row>
    <row r="3834" spans="1:12">
      <c r="A3834" s="64" t="s">
        <v>1320</v>
      </c>
      <c r="B3834" s="64">
        <f>_xlfn.XLOOKUP(D3834,Macros!$T$8:$T$104,Macros!$K$8:$K$104)</f>
        <v>0</v>
      </c>
      <c r="C3834" s="64">
        <f>_xlfn.XLOOKUP(I3834,Macros!$T$8:$T$104,Macros!$K$8:$K$104)</f>
        <v>0</v>
      </c>
      <c r="D3834" s="64" t="s">
        <v>1002</v>
      </c>
      <c r="E3834" s="64">
        <f t="shared" si="81"/>
        <v>0</v>
      </c>
      <c r="F3834" s="159">
        <v>10090</v>
      </c>
      <c r="G3834" s="163">
        <f t="shared" si="82"/>
        <v>0</v>
      </c>
      <c r="I3834" s="64" t="s">
        <v>976</v>
      </c>
      <c r="L3834"/>
    </row>
    <row r="3835" spans="1:12">
      <c r="A3835" s="64" t="s">
        <v>1320</v>
      </c>
      <c r="B3835" s="64">
        <f>_xlfn.XLOOKUP(D3835,Macros!$T$8:$T$104,Macros!$K$8:$K$104)</f>
        <v>0</v>
      </c>
      <c r="C3835" s="64">
        <f>_xlfn.XLOOKUP(I3835,Macros!$T$8:$T$104,Macros!$K$8:$K$104)</f>
        <v>0</v>
      </c>
      <c r="D3835" s="64" t="s">
        <v>1004</v>
      </c>
      <c r="E3835" s="64">
        <f t="shared" si="81"/>
        <v>0</v>
      </c>
      <c r="F3835" s="159">
        <v>10090</v>
      </c>
      <c r="G3835" s="163">
        <f t="shared" si="82"/>
        <v>0</v>
      </c>
      <c r="I3835" s="64" t="s">
        <v>976</v>
      </c>
      <c r="L3835"/>
    </row>
    <row r="3836" spans="1:12">
      <c r="A3836" s="64" t="s">
        <v>1320</v>
      </c>
      <c r="B3836" s="64">
        <f>_xlfn.XLOOKUP(D3836,Macros!$T$8:$T$104,Macros!$K$8:$K$104)</f>
        <v>0</v>
      </c>
      <c r="C3836" s="64">
        <f>_xlfn.XLOOKUP(I3836,Macros!$T$8:$T$104,Macros!$K$8:$K$104)</f>
        <v>0</v>
      </c>
      <c r="D3836" s="64" t="s">
        <v>1006</v>
      </c>
      <c r="E3836" s="64">
        <f t="shared" si="81"/>
        <v>0</v>
      </c>
      <c r="F3836" s="159">
        <v>10090</v>
      </c>
      <c r="G3836" s="163">
        <f t="shared" si="82"/>
        <v>0</v>
      </c>
      <c r="I3836" s="64" t="s">
        <v>976</v>
      </c>
      <c r="L3836"/>
    </row>
    <row r="3837" spans="1:12">
      <c r="A3837" s="64" t="s">
        <v>1320</v>
      </c>
      <c r="B3837" s="64">
        <f>_xlfn.XLOOKUP(D3837,Macros!$T$8:$T$104,Macros!$K$8:$K$104)</f>
        <v>0</v>
      </c>
      <c r="C3837" s="64">
        <f>_xlfn.XLOOKUP(I3837,Macros!$T$8:$T$104,Macros!$K$8:$K$104)</f>
        <v>0</v>
      </c>
      <c r="D3837" s="64" t="s">
        <v>1008</v>
      </c>
      <c r="E3837" s="64">
        <f t="shared" si="81"/>
        <v>0</v>
      </c>
      <c r="F3837" s="159">
        <v>10090</v>
      </c>
      <c r="G3837" s="163">
        <f t="shared" si="82"/>
        <v>0</v>
      </c>
      <c r="I3837" s="64" t="s">
        <v>976</v>
      </c>
      <c r="L3837"/>
    </row>
    <row r="3838" spans="1:12">
      <c r="A3838" s="64" t="s">
        <v>1320</v>
      </c>
      <c r="B3838" s="64">
        <f>_xlfn.XLOOKUP(D3838,Macros!$T$8:$T$104,Macros!$K$8:$K$104)</f>
        <v>0</v>
      </c>
      <c r="C3838" s="64">
        <f>_xlfn.XLOOKUP(I3838,Macros!$T$8:$T$104,Macros!$K$8:$K$104)</f>
        <v>0</v>
      </c>
      <c r="D3838" s="64" t="s">
        <v>1010</v>
      </c>
      <c r="E3838" s="64">
        <f t="shared" si="81"/>
        <v>0</v>
      </c>
      <c r="F3838" s="159">
        <v>10090</v>
      </c>
      <c r="G3838" s="163">
        <f t="shared" si="82"/>
        <v>0</v>
      </c>
      <c r="I3838" s="64" t="s">
        <v>976</v>
      </c>
      <c r="L3838"/>
    </row>
    <row r="3839" spans="1:12">
      <c r="A3839" s="64" t="s">
        <v>1320</v>
      </c>
      <c r="B3839" s="64">
        <f>_xlfn.XLOOKUP(D3839,Macros!$T$8:$T$104,Macros!$K$8:$K$104)</f>
        <v>0</v>
      </c>
      <c r="C3839" s="64">
        <f>_xlfn.XLOOKUP(I3839,Macros!$T$8:$T$104,Macros!$K$8:$K$104)</f>
        <v>0</v>
      </c>
      <c r="D3839" s="64" t="s">
        <v>1012</v>
      </c>
      <c r="E3839" s="64">
        <f t="shared" si="81"/>
        <v>0</v>
      </c>
      <c r="F3839" s="159">
        <v>10090</v>
      </c>
      <c r="G3839" s="163">
        <f t="shared" si="82"/>
        <v>0</v>
      </c>
      <c r="I3839" s="64" t="s">
        <v>976</v>
      </c>
      <c r="L3839"/>
    </row>
    <row r="3840" spans="1:12">
      <c r="A3840" s="64" t="s">
        <v>1320</v>
      </c>
      <c r="B3840" s="64">
        <f>_xlfn.XLOOKUP(D3840,Macros!$T$8:$T$104,Macros!$K$8:$K$104)</f>
        <v>0</v>
      </c>
      <c r="C3840" s="64">
        <f>_xlfn.XLOOKUP(I3840,Macros!$T$8:$T$104,Macros!$K$8:$K$104)</f>
        <v>0</v>
      </c>
      <c r="D3840" s="64" t="s">
        <v>1014</v>
      </c>
      <c r="E3840" s="64">
        <f t="shared" si="81"/>
        <v>0</v>
      </c>
      <c r="F3840" s="159">
        <v>10090</v>
      </c>
      <c r="G3840" s="163">
        <f t="shared" si="82"/>
        <v>0</v>
      </c>
      <c r="I3840" s="64" t="s">
        <v>976</v>
      </c>
      <c r="L3840"/>
    </row>
    <row r="3841" spans="1:12">
      <c r="A3841" s="64" t="s">
        <v>1320</v>
      </c>
      <c r="B3841" s="64">
        <f>_xlfn.XLOOKUP(D3841,Macros!$T$8:$T$104,Macros!$K$8:$K$104)</f>
        <v>0</v>
      </c>
      <c r="C3841" s="64">
        <f>_xlfn.XLOOKUP(I3841,Macros!$T$8:$T$104,Macros!$K$8:$K$104)</f>
        <v>0</v>
      </c>
      <c r="D3841" s="64" t="s">
        <v>1016</v>
      </c>
      <c r="E3841" s="64">
        <f t="shared" ref="E3841:E3904" si="83">SUM(B3841:C3841)</f>
        <v>0</v>
      </c>
      <c r="F3841" s="159">
        <v>10090</v>
      </c>
      <c r="G3841" s="163">
        <f t="shared" si="82"/>
        <v>0</v>
      </c>
      <c r="I3841" s="64" t="s">
        <v>976</v>
      </c>
      <c r="L3841"/>
    </row>
    <row r="3842" spans="1:12">
      <c r="A3842" s="64" t="s">
        <v>1320</v>
      </c>
      <c r="B3842" s="64">
        <f>_xlfn.XLOOKUP(D3842,Macros!$T$8:$T$104,Macros!$K$8:$K$104)</f>
        <v>0</v>
      </c>
      <c r="C3842" s="64">
        <f>_xlfn.XLOOKUP(I3842,Macros!$T$8:$T$104,Macros!$K$8:$K$104)</f>
        <v>0</v>
      </c>
      <c r="D3842" s="64" t="s">
        <v>1018</v>
      </c>
      <c r="E3842" s="64">
        <f t="shared" si="83"/>
        <v>0</v>
      </c>
      <c r="F3842" s="159">
        <v>10090</v>
      </c>
      <c r="G3842" s="163">
        <f t="shared" ref="G3842:G3905" si="84">IF(C3842&gt;0,10*C3842/E3842,0)</f>
        <v>0</v>
      </c>
      <c r="I3842" s="64" t="s">
        <v>976</v>
      </c>
      <c r="L3842"/>
    </row>
    <row r="3843" spans="1:12">
      <c r="A3843" s="64" t="s">
        <v>1320</v>
      </c>
      <c r="B3843" s="64">
        <f>_xlfn.XLOOKUP(D3843,Macros!$T$8:$T$104,Macros!$K$8:$K$104)</f>
        <v>0</v>
      </c>
      <c r="C3843" s="64">
        <f>_xlfn.XLOOKUP(I3843,Macros!$T$8:$T$104,Macros!$K$8:$K$104)</f>
        <v>0</v>
      </c>
      <c r="D3843" s="64" t="s">
        <v>1020</v>
      </c>
      <c r="E3843" s="64">
        <f t="shared" si="83"/>
        <v>0</v>
      </c>
      <c r="F3843" s="159">
        <v>10090</v>
      </c>
      <c r="G3843" s="163">
        <f t="shared" si="84"/>
        <v>0</v>
      </c>
      <c r="I3843" s="64" t="s">
        <v>976</v>
      </c>
      <c r="L3843"/>
    </row>
    <row r="3844" spans="1:12">
      <c r="A3844" s="64" t="s">
        <v>1320</v>
      </c>
      <c r="B3844" s="64">
        <f>_xlfn.XLOOKUP(D3844,Macros!$T$8:$T$104,Macros!$K$8:$K$104)</f>
        <v>0</v>
      </c>
      <c r="C3844" s="64">
        <f>_xlfn.XLOOKUP(I3844,Macros!$T$8:$T$104,Macros!$K$8:$K$104)</f>
        <v>0</v>
      </c>
      <c r="D3844" s="64" t="s">
        <v>1022</v>
      </c>
      <c r="E3844" s="64">
        <f t="shared" si="83"/>
        <v>0</v>
      </c>
      <c r="F3844" s="159">
        <v>10090</v>
      </c>
      <c r="G3844" s="163">
        <f t="shared" si="84"/>
        <v>0</v>
      </c>
      <c r="I3844" s="64" t="s">
        <v>978</v>
      </c>
      <c r="L3844"/>
    </row>
    <row r="3845" spans="1:12">
      <c r="A3845" s="64" t="s">
        <v>1320</v>
      </c>
      <c r="B3845" s="64">
        <f>_xlfn.XLOOKUP(D3845,Macros!$T$8:$T$104,Macros!$K$8:$K$104)</f>
        <v>0</v>
      </c>
      <c r="C3845" s="64">
        <f>_xlfn.XLOOKUP(I3845,Macros!$T$8:$T$104,Macros!$K$8:$K$104)</f>
        <v>0</v>
      </c>
      <c r="D3845" s="64" t="s">
        <v>1024</v>
      </c>
      <c r="E3845" s="64">
        <f t="shared" si="83"/>
        <v>0</v>
      </c>
      <c r="F3845" s="159">
        <v>10090</v>
      </c>
      <c r="G3845" s="163">
        <f t="shared" si="84"/>
        <v>0</v>
      </c>
      <c r="I3845" s="64" t="s">
        <v>978</v>
      </c>
      <c r="L3845"/>
    </row>
    <row r="3846" spans="1:12">
      <c r="A3846" s="64" t="s">
        <v>1320</v>
      </c>
      <c r="B3846" s="64">
        <f>_xlfn.XLOOKUP(D3846,Macros!$T$8:$T$104,Macros!$K$8:$K$104)</f>
        <v>0</v>
      </c>
      <c r="C3846" s="64">
        <f>_xlfn.XLOOKUP(I3846,Macros!$T$8:$T$104,Macros!$K$8:$K$104)</f>
        <v>0</v>
      </c>
      <c r="D3846" s="64" t="s">
        <v>1026</v>
      </c>
      <c r="E3846" s="64">
        <f t="shared" si="83"/>
        <v>0</v>
      </c>
      <c r="F3846" s="159">
        <v>10090</v>
      </c>
      <c r="G3846" s="163">
        <f t="shared" si="84"/>
        <v>0</v>
      </c>
      <c r="I3846" s="64" t="s">
        <v>978</v>
      </c>
      <c r="L3846"/>
    </row>
    <row r="3847" spans="1:12">
      <c r="A3847" s="64" t="s">
        <v>1320</v>
      </c>
      <c r="B3847" s="64">
        <f>_xlfn.XLOOKUP(D3847,Macros!$T$8:$T$104,Macros!$K$8:$K$104)</f>
        <v>0</v>
      </c>
      <c r="C3847" s="64">
        <f>_xlfn.XLOOKUP(I3847,Macros!$T$8:$T$104,Macros!$K$8:$K$104)</f>
        <v>0</v>
      </c>
      <c r="D3847" s="64" t="s">
        <v>1028</v>
      </c>
      <c r="E3847" s="64">
        <f t="shared" si="83"/>
        <v>0</v>
      </c>
      <c r="F3847" s="159">
        <v>10090</v>
      </c>
      <c r="G3847" s="163">
        <f t="shared" si="84"/>
        <v>0</v>
      </c>
      <c r="I3847" s="64" t="s">
        <v>978</v>
      </c>
      <c r="L3847"/>
    </row>
    <row r="3848" spans="1:12">
      <c r="A3848" s="64" t="s">
        <v>1320</v>
      </c>
      <c r="B3848" s="64">
        <f>_xlfn.XLOOKUP(D3848,Macros!$T$8:$T$104,Macros!$K$8:$K$104)</f>
        <v>0</v>
      </c>
      <c r="C3848" s="64">
        <f>_xlfn.XLOOKUP(I3848,Macros!$T$8:$T$104,Macros!$K$8:$K$104)</f>
        <v>0</v>
      </c>
      <c r="D3848" s="64" t="s">
        <v>1030</v>
      </c>
      <c r="E3848" s="64">
        <f t="shared" si="83"/>
        <v>0</v>
      </c>
      <c r="F3848" s="159">
        <v>10090</v>
      </c>
      <c r="G3848" s="163">
        <f t="shared" si="84"/>
        <v>0</v>
      </c>
      <c r="I3848" s="64" t="s">
        <v>978</v>
      </c>
      <c r="L3848"/>
    </row>
    <row r="3849" spans="1:12">
      <c r="A3849" s="64" t="s">
        <v>1320</v>
      </c>
      <c r="B3849" s="64">
        <f>_xlfn.XLOOKUP(D3849,Macros!$T$8:$T$104,Macros!$K$8:$K$104)</f>
        <v>0</v>
      </c>
      <c r="C3849" s="64">
        <f>_xlfn.XLOOKUP(I3849,Macros!$T$8:$T$104,Macros!$K$8:$K$104)</f>
        <v>0</v>
      </c>
      <c r="D3849" s="64" t="s">
        <v>1032</v>
      </c>
      <c r="E3849" s="64">
        <f t="shared" si="83"/>
        <v>0</v>
      </c>
      <c r="F3849" s="159">
        <v>10090</v>
      </c>
      <c r="G3849" s="163">
        <f t="shared" si="84"/>
        <v>0</v>
      </c>
      <c r="I3849" s="64" t="s">
        <v>978</v>
      </c>
      <c r="L3849"/>
    </row>
    <row r="3850" spans="1:12">
      <c r="A3850" s="64" t="s">
        <v>1320</v>
      </c>
      <c r="B3850" s="64">
        <f>_xlfn.XLOOKUP(D3850,Macros!$T$8:$T$104,Macros!$K$8:$K$104)</f>
        <v>0</v>
      </c>
      <c r="C3850" s="64">
        <f>_xlfn.XLOOKUP(I3850,Macros!$T$8:$T$104,Macros!$K$8:$K$104)</f>
        <v>0</v>
      </c>
      <c r="D3850" s="64" t="s">
        <v>1034</v>
      </c>
      <c r="E3850" s="64">
        <f t="shared" si="83"/>
        <v>0</v>
      </c>
      <c r="F3850" s="159">
        <v>10090</v>
      </c>
      <c r="G3850" s="163">
        <f t="shared" si="84"/>
        <v>0</v>
      </c>
      <c r="I3850" s="64" t="s">
        <v>978</v>
      </c>
      <c r="L3850"/>
    </row>
    <row r="3851" spans="1:12">
      <c r="A3851" s="64" t="s">
        <v>1320</v>
      </c>
      <c r="B3851" s="64">
        <f>_xlfn.XLOOKUP(D3851,Macros!$T$8:$T$104,Macros!$K$8:$K$104)</f>
        <v>0</v>
      </c>
      <c r="C3851" s="64">
        <f>_xlfn.XLOOKUP(I3851,Macros!$T$8:$T$104,Macros!$K$8:$K$104)</f>
        <v>0</v>
      </c>
      <c r="D3851" s="64" t="s">
        <v>1036</v>
      </c>
      <c r="E3851" s="64">
        <f t="shared" si="83"/>
        <v>0</v>
      </c>
      <c r="F3851" s="159">
        <v>10090</v>
      </c>
      <c r="G3851" s="163">
        <f t="shared" si="84"/>
        <v>0</v>
      </c>
      <c r="I3851" s="64" t="s">
        <v>978</v>
      </c>
      <c r="L3851"/>
    </row>
    <row r="3852" spans="1:12">
      <c r="A3852" s="64" t="s">
        <v>1320</v>
      </c>
      <c r="B3852" s="64">
        <f>_xlfn.XLOOKUP(D3852,Macros!$T$8:$T$104,Macros!$K$8:$K$104)</f>
        <v>0</v>
      </c>
      <c r="C3852" s="64">
        <f>_xlfn.XLOOKUP(I3852,Macros!$T$8:$T$104,Macros!$K$8:$K$104)</f>
        <v>0</v>
      </c>
      <c r="D3852" s="64" t="s">
        <v>1038</v>
      </c>
      <c r="E3852" s="64">
        <f t="shared" si="83"/>
        <v>0</v>
      </c>
      <c r="F3852" s="159">
        <v>10090</v>
      </c>
      <c r="G3852" s="163">
        <f t="shared" si="84"/>
        <v>0</v>
      </c>
      <c r="I3852" s="64" t="s">
        <v>978</v>
      </c>
      <c r="L3852"/>
    </row>
    <row r="3853" spans="1:12">
      <c r="A3853" s="64" t="s">
        <v>1320</v>
      </c>
      <c r="B3853" s="64">
        <f>_xlfn.XLOOKUP(D3853,Macros!$T$8:$T$104,Macros!$K$8:$K$104)</f>
        <v>0</v>
      </c>
      <c r="C3853" s="64">
        <f>_xlfn.XLOOKUP(I3853,Macros!$T$8:$T$104,Macros!$K$8:$K$104)</f>
        <v>0</v>
      </c>
      <c r="D3853" s="64" t="s">
        <v>1040</v>
      </c>
      <c r="E3853" s="64">
        <f t="shared" si="83"/>
        <v>0</v>
      </c>
      <c r="F3853" s="159">
        <v>10090</v>
      </c>
      <c r="G3853" s="163">
        <f t="shared" si="84"/>
        <v>0</v>
      </c>
      <c r="I3853" s="64" t="s">
        <v>978</v>
      </c>
      <c r="L3853"/>
    </row>
    <row r="3854" spans="1:12">
      <c r="A3854" s="64" t="s">
        <v>1320</v>
      </c>
      <c r="B3854" s="64">
        <f>_xlfn.XLOOKUP(D3854,Macros!$T$8:$T$104,Macros!$K$8:$K$104)</f>
        <v>0</v>
      </c>
      <c r="C3854" s="64">
        <f>_xlfn.XLOOKUP(I3854,Macros!$T$8:$T$104,Macros!$K$8:$K$104)</f>
        <v>0</v>
      </c>
      <c r="D3854" s="64" t="s">
        <v>1042</v>
      </c>
      <c r="E3854" s="64">
        <f t="shared" si="83"/>
        <v>0</v>
      </c>
      <c r="F3854" s="159">
        <v>10090</v>
      </c>
      <c r="G3854" s="163">
        <f t="shared" si="84"/>
        <v>0</v>
      </c>
      <c r="I3854" s="64" t="s">
        <v>980</v>
      </c>
      <c r="L3854"/>
    </row>
    <row r="3855" spans="1:12">
      <c r="A3855" s="64" t="s">
        <v>1320</v>
      </c>
      <c r="B3855" s="64">
        <f>_xlfn.XLOOKUP(D3855,Macros!$T$8:$T$104,Macros!$K$8:$K$104)</f>
        <v>0</v>
      </c>
      <c r="C3855" s="64">
        <f>_xlfn.XLOOKUP(I3855,Macros!$T$8:$T$104,Macros!$K$8:$K$104)</f>
        <v>0</v>
      </c>
      <c r="D3855" s="64" t="s">
        <v>1044</v>
      </c>
      <c r="E3855" s="64">
        <f t="shared" si="83"/>
        <v>0</v>
      </c>
      <c r="F3855" s="159">
        <v>10090</v>
      </c>
      <c r="G3855" s="163">
        <f t="shared" si="84"/>
        <v>0</v>
      </c>
      <c r="I3855" s="64" t="s">
        <v>980</v>
      </c>
      <c r="L3855"/>
    </row>
    <row r="3856" spans="1:12">
      <c r="A3856" s="64" t="s">
        <v>1320</v>
      </c>
      <c r="B3856" s="64">
        <f>_xlfn.XLOOKUP(D3856,Macros!$T$8:$T$104,Macros!$K$8:$K$104)</f>
        <v>0</v>
      </c>
      <c r="C3856" s="64">
        <f>_xlfn.XLOOKUP(I3856,Macros!$T$8:$T$104,Macros!$K$8:$K$104)</f>
        <v>0</v>
      </c>
      <c r="D3856" s="64" t="s">
        <v>1046</v>
      </c>
      <c r="E3856" s="64">
        <f t="shared" si="83"/>
        <v>0</v>
      </c>
      <c r="F3856" s="159">
        <v>10090</v>
      </c>
      <c r="G3856" s="163">
        <f t="shared" si="84"/>
        <v>0</v>
      </c>
      <c r="I3856" s="64" t="s">
        <v>980</v>
      </c>
      <c r="L3856"/>
    </row>
    <row r="3857" spans="1:12">
      <c r="A3857" s="64" t="s">
        <v>1320</v>
      </c>
      <c r="B3857" s="64">
        <f>_xlfn.XLOOKUP(D3857,Macros!$T$8:$T$104,Macros!$K$8:$K$104)</f>
        <v>0</v>
      </c>
      <c r="C3857" s="64">
        <f>_xlfn.XLOOKUP(I3857,Macros!$T$8:$T$104,Macros!$K$8:$K$104)</f>
        <v>0</v>
      </c>
      <c r="D3857" s="64" t="s">
        <v>1048</v>
      </c>
      <c r="E3857" s="64">
        <f t="shared" si="83"/>
        <v>0</v>
      </c>
      <c r="F3857" s="159">
        <v>10090</v>
      </c>
      <c r="G3857" s="163">
        <f t="shared" si="84"/>
        <v>0</v>
      </c>
      <c r="I3857" s="64" t="s">
        <v>980</v>
      </c>
      <c r="L3857"/>
    </row>
    <row r="3858" spans="1:12">
      <c r="A3858" s="64" t="s">
        <v>1320</v>
      </c>
      <c r="B3858" s="64">
        <f>_xlfn.XLOOKUP(D3858,Macros!$T$8:$T$104,Macros!$K$8:$K$104)</f>
        <v>0</v>
      </c>
      <c r="C3858" s="64">
        <f>_xlfn.XLOOKUP(I3858,Macros!$T$8:$T$104,Macros!$K$8:$K$104)</f>
        <v>0</v>
      </c>
      <c r="D3858" s="64" t="s">
        <v>1050</v>
      </c>
      <c r="E3858" s="64">
        <f t="shared" si="83"/>
        <v>0</v>
      </c>
      <c r="F3858" s="159">
        <v>10090</v>
      </c>
      <c r="G3858" s="163">
        <f t="shared" si="84"/>
        <v>0</v>
      </c>
      <c r="I3858" s="64" t="s">
        <v>980</v>
      </c>
      <c r="L3858"/>
    </row>
    <row r="3859" spans="1:12">
      <c r="A3859" s="64" t="s">
        <v>1320</v>
      </c>
      <c r="B3859" s="64">
        <f>_xlfn.XLOOKUP(D3859,Macros!$T$8:$T$104,Macros!$K$8:$K$104)</f>
        <v>0</v>
      </c>
      <c r="C3859" s="64">
        <f>_xlfn.XLOOKUP(I3859,Macros!$T$8:$T$104,Macros!$K$8:$K$104)</f>
        <v>0</v>
      </c>
      <c r="D3859" s="64" t="s">
        <v>1052</v>
      </c>
      <c r="E3859" s="64">
        <f t="shared" si="83"/>
        <v>0</v>
      </c>
      <c r="F3859" s="159">
        <v>10090</v>
      </c>
      <c r="G3859" s="163">
        <f t="shared" si="84"/>
        <v>0</v>
      </c>
      <c r="I3859" s="64" t="s">
        <v>980</v>
      </c>
      <c r="L3859"/>
    </row>
    <row r="3860" spans="1:12">
      <c r="A3860" s="64" t="s">
        <v>1320</v>
      </c>
      <c r="B3860" s="64">
        <f>_xlfn.XLOOKUP(D3860,Macros!$T$8:$T$104,Macros!$K$8:$K$104)</f>
        <v>0</v>
      </c>
      <c r="C3860" s="64">
        <f>_xlfn.XLOOKUP(I3860,Macros!$T$8:$T$104,Macros!$K$8:$K$104)</f>
        <v>0</v>
      </c>
      <c r="D3860" s="64" t="s">
        <v>1054</v>
      </c>
      <c r="E3860" s="64">
        <f t="shared" si="83"/>
        <v>0</v>
      </c>
      <c r="F3860" s="159">
        <v>10090</v>
      </c>
      <c r="G3860" s="163">
        <f t="shared" si="84"/>
        <v>0</v>
      </c>
      <c r="I3860" s="64" t="s">
        <v>980</v>
      </c>
      <c r="L3860"/>
    </row>
    <row r="3861" spans="1:12">
      <c r="A3861" s="64" t="s">
        <v>1320</v>
      </c>
      <c r="B3861" s="64">
        <f>_xlfn.XLOOKUP(D3861,Macros!$T$8:$T$104,Macros!$K$8:$K$104)</f>
        <v>0</v>
      </c>
      <c r="C3861" s="64">
        <f>_xlfn.XLOOKUP(I3861,Macros!$T$8:$T$104,Macros!$K$8:$K$104)</f>
        <v>0</v>
      </c>
      <c r="D3861" s="64" t="s">
        <v>1056</v>
      </c>
      <c r="E3861" s="64">
        <f t="shared" si="83"/>
        <v>0</v>
      </c>
      <c r="F3861" s="159">
        <v>10090</v>
      </c>
      <c r="G3861" s="163">
        <f t="shared" si="84"/>
        <v>0</v>
      </c>
      <c r="I3861" s="64" t="s">
        <v>980</v>
      </c>
      <c r="L3861"/>
    </row>
    <row r="3862" spans="1:12">
      <c r="A3862" s="64" t="s">
        <v>1320</v>
      </c>
      <c r="B3862" s="64">
        <f>_xlfn.XLOOKUP(D3862,Macros!$T$8:$T$104,Macros!$K$8:$K$104)</f>
        <v>0</v>
      </c>
      <c r="C3862" s="64">
        <f>_xlfn.XLOOKUP(I3862,Macros!$T$8:$T$104,Macros!$K$8:$K$104)</f>
        <v>0</v>
      </c>
      <c r="D3862" s="64" t="s">
        <v>1058</v>
      </c>
      <c r="E3862" s="64">
        <f t="shared" si="83"/>
        <v>0</v>
      </c>
      <c r="F3862" s="159">
        <v>10090</v>
      </c>
      <c r="G3862" s="163">
        <f t="shared" si="84"/>
        <v>0</v>
      </c>
      <c r="I3862" s="64" t="s">
        <v>980</v>
      </c>
      <c r="L3862"/>
    </row>
    <row r="3863" spans="1:12">
      <c r="A3863" s="64" t="s">
        <v>1320</v>
      </c>
      <c r="B3863" s="64">
        <f>_xlfn.XLOOKUP(D3863,Macros!$T$8:$T$104,Macros!$K$8:$K$104)</f>
        <v>0</v>
      </c>
      <c r="C3863" s="64">
        <f>_xlfn.XLOOKUP(I3863,Macros!$T$8:$T$104,Macros!$K$8:$K$104)</f>
        <v>0</v>
      </c>
      <c r="D3863" s="64" t="s">
        <v>1060</v>
      </c>
      <c r="E3863" s="64">
        <f t="shared" si="83"/>
        <v>0</v>
      </c>
      <c r="F3863" s="159">
        <v>10090</v>
      </c>
      <c r="G3863" s="163">
        <f t="shared" si="84"/>
        <v>0</v>
      </c>
      <c r="I3863" s="64" t="s">
        <v>980</v>
      </c>
      <c r="L3863"/>
    </row>
    <row r="3864" spans="1:12">
      <c r="A3864" s="64" t="s">
        <v>1320</v>
      </c>
      <c r="B3864" s="64">
        <f>_xlfn.XLOOKUP(D3864,Macros!$T$8:$T$104,Macros!$K$8:$K$104)</f>
        <v>0</v>
      </c>
      <c r="C3864" s="64">
        <f>_xlfn.XLOOKUP(I3864,Macros!$T$8:$T$104,Macros!$K$8:$K$104)</f>
        <v>0</v>
      </c>
      <c r="D3864" s="64" t="s">
        <v>1062</v>
      </c>
      <c r="E3864" s="64">
        <f t="shared" si="83"/>
        <v>0</v>
      </c>
      <c r="F3864" s="159">
        <v>10090</v>
      </c>
      <c r="G3864" s="163">
        <f t="shared" si="84"/>
        <v>0</v>
      </c>
      <c r="I3864" s="64" t="s">
        <v>980</v>
      </c>
      <c r="L3864"/>
    </row>
    <row r="3865" spans="1:12">
      <c r="A3865" s="64" t="s">
        <v>1320</v>
      </c>
      <c r="B3865" s="64">
        <f>_xlfn.XLOOKUP(D3865,Macros!$T$8:$T$104,Macros!$K$8:$K$104)</f>
        <v>0</v>
      </c>
      <c r="C3865" s="64">
        <f>_xlfn.XLOOKUP(I3865,Macros!$T$8:$T$104,Macros!$K$8:$K$104)</f>
        <v>0</v>
      </c>
      <c r="D3865" s="64" t="s">
        <v>1064</v>
      </c>
      <c r="E3865" s="64">
        <f t="shared" si="83"/>
        <v>0</v>
      </c>
      <c r="F3865" s="159">
        <v>10090</v>
      </c>
      <c r="G3865" s="163">
        <f t="shared" si="84"/>
        <v>0</v>
      </c>
      <c r="I3865" s="64" t="s">
        <v>980</v>
      </c>
      <c r="L3865"/>
    </row>
    <row r="3866" spans="1:12">
      <c r="A3866" s="64" t="s">
        <v>1320</v>
      </c>
      <c r="B3866" s="64">
        <f>_xlfn.XLOOKUP(D3866,Macros!$T$8:$T$104,Macros!$K$8:$K$104)</f>
        <v>0</v>
      </c>
      <c r="C3866" s="64">
        <f>_xlfn.XLOOKUP(I3866,Macros!$T$8:$T$104,Macros!$K$8:$K$104)</f>
        <v>0</v>
      </c>
      <c r="D3866" s="64" t="s">
        <v>1066</v>
      </c>
      <c r="E3866" s="64">
        <f t="shared" si="83"/>
        <v>0</v>
      </c>
      <c r="F3866" s="159">
        <v>10090</v>
      </c>
      <c r="G3866" s="163">
        <f t="shared" si="84"/>
        <v>0</v>
      </c>
      <c r="I3866" s="64" t="s">
        <v>980</v>
      </c>
      <c r="L3866"/>
    </row>
    <row r="3867" spans="1:12">
      <c r="A3867" s="64" t="s">
        <v>1320</v>
      </c>
      <c r="B3867" s="64">
        <f>_xlfn.XLOOKUP(D3867,Macros!$T$8:$T$104,Macros!$K$8:$K$104)</f>
        <v>0</v>
      </c>
      <c r="C3867" s="64">
        <f>_xlfn.XLOOKUP(I3867,Macros!$T$8:$T$104,Macros!$K$8:$K$104)</f>
        <v>0</v>
      </c>
      <c r="D3867" s="64" t="s">
        <v>1073</v>
      </c>
      <c r="E3867" s="64">
        <f t="shared" si="83"/>
        <v>0</v>
      </c>
      <c r="F3867" s="159">
        <v>10139</v>
      </c>
      <c r="G3867" s="163">
        <f t="shared" si="84"/>
        <v>0</v>
      </c>
      <c r="I3867" s="64" t="s">
        <v>1067</v>
      </c>
      <c r="L3867"/>
    </row>
    <row r="3868" spans="1:12">
      <c r="A3868" s="64" t="s">
        <v>1320</v>
      </c>
      <c r="B3868" s="64">
        <f>_xlfn.XLOOKUP(D3868,Macros!$T$8:$T$104,Macros!$K$8:$K$104)</f>
        <v>0</v>
      </c>
      <c r="C3868" s="64">
        <f>_xlfn.XLOOKUP(I3868,Macros!$T$8:$T$104,Macros!$K$8:$K$104)</f>
        <v>0</v>
      </c>
      <c r="D3868" s="64" t="s">
        <v>1074</v>
      </c>
      <c r="E3868" s="64">
        <f t="shared" si="83"/>
        <v>0</v>
      </c>
      <c r="F3868" s="159">
        <v>10139</v>
      </c>
      <c r="G3868" s="163">
        <f t="shared" si="84"/>
        <v>0</v>
      </c>
      <c r="I3868" s="64" t="s">
        <v>1067</v>
      </c>
      <c r="L3868"/>
    </row>
    <row r="3869" spans="1:12">
      <c r="A3869" s="64" t="s">
        <v>1320</v>
      </c>
      <c r="B3869" s="64">
        <f>_xlfn.XLOOKUP(D3869,Macros!$T$8:$T$104,Macros!$K$8:$K$104)</f>
        <v>0</v>
      </c>
      <c r="C3869" s="64">
        <f>_xlfn.XLOOKUP(I3869,Macros!$T$8:$T$104,Macros!$K$8:$K$104)</f>
        <v>0</v>
      </c>
      <c r="D3869" s="64" t="s">
        <v>1075</v>
      </c>
      <c r="E3869" s="64">
        <f t="shared" si="83"/>
        <v>0</v>
      </c>
      <c r="F3869" s="159">
        <v>10139</v>
      </c>
      <c r="G3869" s="163">
        <f t="shared" si="84"/>
        <v>0</v>
      </c>
      <c r="I3869" s="64" t="s">
        <v>1067</v>
      </c>
      <c r="L3869"/>
    </row>
    <row r="3870" spans="1:12">
      <c r="A3870" s="64" t="s">
        <v>1320</v>
      </c>
      <c r="B3870" s="64">
        <f>_xlfn.XLOOKUP(D3870,Macros!$T$8:$T$104,Macros!$K$8:$K$104)</f>
        <v>0</v>
      </c>
      <c r="C3870" s="64">
        <f>_xlfn.XLOOKUP(I3870,Macros!$T$8:$T$104,Macros!$K$8:$K$104)</f>
        <v>0</v>
      </c>
      <c r="D3870" s="64" t="s">
        <v>1076</v>
      </c>
      <c r="E3870" s="64">
        <f t="shared" si="83"/>
        <v>0</v>
      </c>
      <c r="F3870" s="159">
        <v>10139</v>
      </c>
      <c r="G3870" s="163">
        <f t="shared" si="84"/>
        <v>0</v>
      </c>
      <c r="I3870" s="64" t="s">
        <v>1067</v>
      </c>
      <c r="L3870"/>
    </row>
    <row r="3871" spans="1:12">
      <c r="A3871" s="64" t="s">
        <v>1320</v>
      </c>
      <c r="B3871" s="64">
        <f>_xlfn.XLOOKUP(D3871,Macros!$T$8:$T$104,Macros!$K$8:$K$104)</f>
        <v>0</v>
      </c>
      <c r="C3871" s="64">
        <f>_xlfn.XLOOKUP(I3871,Macros!$T$8:$T$104,Macros!$K$8:$K$104)</f>
        <v>0</v>
      </c>
      <c r="D3871" s="64" t="s">
        <v>1077</v>
      </c>
      <c r="E3871" s="64">
        <f t="shared" si="83"/>
        <v>0</v>
      </c>
      <c r="F3871" s="159">
        <v>10139</v>
      </c>
      <c r="G3871" s="163">
        <f t="shared" si="84"/>
        <v>0</v>
      </c>
      <c r="I3871" s="64" t="s">
        <v>1067</v>
      </c>
      <c r="L3871"/>
    </row>
    <row r="3872" spans="1:12">
      <c r="A3872" s="64" t="s">
        <v>1320</v>
      </c>
      <c r="B3872" s="64">
        <f>_xlfn.XLOOKUP(D3872,Macros!$T$8:$T$104,Macros!$K$8:$K$104)</f>
        <v>0</v>
      </c>
      <c r="C3872" s="64">
        <f>_xlfn.XLOOKUP(I3872,Macros!$T$8:$T$104,Macros!$K$8:$K$104)</f>
        <v>0</v>
      </c>
      <c r="D3872" s="64" t="s">
        <v>1078</v>
      </c>
      <c r="E3872" s="64">
        <f t="shared" si="83"/>
        <v>0</v>
      </c>
      <c r="F3872" s="159">
        <v>10139</v>
      </c>
      <c r="G3872" s="163">
        <f t="shared" si="84"/>
        <v>0</v>
      </c>
      <c r="I3872" s="64" t="s">
        <v>1067</v>
      </c>
      <c r="L3872"/>
    </row>
    <row r="3873" spans="1:12">
      <c r="A3873" s="64" t="s">
        <v>1320</v>
      </c>
      <c r="B3873" s="64">
        <f>_xlfn.XLOOKUP(D3873,Macros!$T$8:$T$104,Macros!$K$8:$K$104)</f>
        <v>0</v>
      </c>
      <c r="C3873" s="64">
        <f>_xlfn.XLOOKUP(I3873,Macros!$T$8:$T$104,Macros!$K$8:$K$104)</f>
        <v>0</v>
      </c>
      <c r="D3873" s="64" t="s">
        <v>1079</v>
      </c>
      <c r="E3873" s="64">
        <f t="shared" si="83"/>
        <v>0</v>
      </c>
      <c r="F3873" s="159">
        <v>10139</v>
      </c>
      <c r="G3873" s="163">
        <f t="shared" si="84"/>
        <v>0</v>
      </c>
      <c r="I3873" s="64" t="s">
        <v>1067</v>
      </c>
      <c r="L3873"/>
    </row>
    <row r="3874" spans="1:12">
      <c r="A3874" s="64" t="s">
        <v>1320</v>
      </c>
      <c r="B3874" s="64">
        <f>_xlfn.XLOOKUP(D3874,Macros!$T$8:$T$104,Macros!$K$8:$K$104)</f>
        <v>0</v>
      </c>
      <c r="C3874" s="64">
        <f>_xlfn.XLOOKUP(I3874,Macros!$T$8:$T$104,Macros!$K$8:$K$104)</f>
        <v>0</v>
      </c>
      <c r="D3874" s="64" t="s">
        <v>1080</v>
      </c>
      <c r="E3874" s="64">
        <f t="shared" si="83"/>
        <v>0</v>
      </c>
      <c r="F3874" s="159">
        <v>10139</v>
      </c>
      <c r="G3874" s="163">
        <f t="shared" si="84"/>
        <v>0</v>
      </c>
      <c r="I3874" s="64" t="s">
        <v>1067</v>
      </c>
      <c r="L3874"/>
    </row>
    <row r="3875" spans="1:12">
      <c r="A3875" s="64" t="s">
        <v>1320</v>
      </c>
      <c r="B3875" s="64">
        <f>_xlfn.XLOOKUP(D3875,Macros!$T$8:$T$104,Macros!$K$8:$K$104)</f>
        <v>0</v>
      </c>
      <c r="C3875" s="64">
        <f>_xlfn.XLOOKUP(I3875,Macros!$T$8:$T$104,Macros!$K$8:$K$104)</f>
        <v>0</v>
      </c>
      <c r="D3875" s="64" t="s">
        <v>1081</v>
      </c>
      <c r="E3875" s="64">
        <f t="shared" si="83"/>
        <v>0</v>
      </c>
      <c r="F3875" s="159">
        <v>10139</v>
      </c>
      <c r="G3875" s="163">
        <f t="shared" si="84"/>
        <v>0</v>
      </c>
      <c r="I3875" s="64" t="s">
        <v>1067</v>
      </c>
      <c r="L3875"/>
    </row>
    <row r="3876" spans="1:12">
      <c r="A3876" s="64" t="s">
        <v>1320</v>
      </c>
      <c r="B3876" s="64">
        <f>_xlfn.XLOOKUP(D3876,Macros!$T$8:$T$104,Macros!$K$8:$K$104)</f>
        <v>0</v>
      </c>
      <c r="C3876" s="64">
        <f>_xlfn.XLOOKUP(I3876,Macros!$T$8:$T$104,Macros!$K$8:$K$104)</f>
        <v>0</v>
      </c>
      <c r="D3876" s="64" t="s">
        <v>1082</v>
      </c>
      <c r="E3876" s="64">
        <f t="shared" si="83"/>
        <v>0</v>
      </c>
      <c r="F3876" s="159">
        <v>10139</v>
      </c>
      <c r="G3876" s="163">
        <f t="shared" si="84"/>
        <v>0</v>
      </c>
      <c r="I3876" s="64" t="s">
        <v>1067</v>
      </c>
      <c r="L3876"/>
    </row>
    <row r="3877" spans="1:12">
      <c r="A3877" s="64" t="s">
        <v>1320</v>
      </c>
      <c r="B3877" s="64">
        <f>_xlfn.XLOOKUP(D3877,Macros!$T$8:$T$104,Macros!$K$8:$K$104)</f>
        <v>0</v>
      </c>
      <c r="C3877" s="64">
        <f>_xlfn.XLOOKUP(I3877,Macros!$T$8:$T$104,Macros!$K$8:$K$104)</f>
        <v>0</v>
      </c>
      <c r="D3877" s="64" t="s">
        <v>1083</v>
      </c>
      <c r="E3877" s="64">
        <f t="shared" si="83"/>
        <v>0</v>
      </c>
      <c r="F3877" s="159">
        <v>10139</v>
      </c>
      <c r="G3877" s="163">
        <f t="shared" si="84"/>
        <v>0</v>
      </c>
      <c r="I3877" s="64" t="s">
        <v>1068</v>
      </c>
      <c r="L3877"/>
    </row>
    <row r="3878" spans="1:12">
      <c r="A3878" s="64" t="s">
        <v>1320</v>
      </c>
      <c r="B3878" s="64">
        <f>_xlfn.XLOOKUP(D3878,Macros!$T$8:$T$104,Macros!$K$8:$K$104)</f>
        <v>0</v>
      </c>
      <c r="C3878" s="64">
        <f>_xlfn.XLOOKUP(I3878,Macros!$T$8:$T$104,Macros!$K$8:$K$104)</f>
        <v>0</v>
      </c>
      <c r="D3878" s="64" t="s">
        <v>1084</v>
      </c>
      <c r="E3878" s="64">
        <f t="shared" si="83"/>
        <v>0</v>
      </c>
      <c r="F3878" s="159">
        <v>10139</v>
      </c>
      <c r="G3878" s="163">
        <f t="shared" si="84"/>
        <v>0</v>
      </c>
      <c r="I3878" s="64" t="s">
        <v>1068</v>
      </c>
      <c r="L3878"/>
    </row>
    <row r="3879" spans="1:12">
      <c r="A3879" s="64" t="s">
        <v>1320</v>
      </c>
      <c r="B3879" s="64">
        <f>_xlfn.XLOOKUP(D3879,Macros!$T$8:$T$104,Macros!$K$8:$K$104)</f>
        <v>0</v>
      </c>
      <c r="C3879" s="64">
        <f>_xlfn.XLOOKUP(I3879,Macros!$T$8:$T$104,Macros!$K$8:$K$104)</f>
        <v>0</v>
      </c>
      <c r="D3879" s="64" t="s">
        <v>1085</v>
      </c>
      <c r="E3879" s="64">
        <f t="shared" si="83"/>
        <v>0</v>
      </c>
      <c r="F3879" s="159">
        <v>10139</v>
      </c>
      <c r="G3879" s="163">
        <f t="shared" si="84"/>
        <v>0</v>
      </c>
      <c r="I3879" s="64" t="s">
        <v>1068</v>
      </c>
      <c r="L3879"/>
    </row>
    <row r="3880" spans="1:12">
      <c r="A3880" s="64" t="s">
        <v>1320</v>
      </c>
      <c r="B3880" s="64">
        <f>_xlfn.XLOOKUP(D3880,Macros!$T$8:$T$104,Macros!$K$8:$K$104)</f>
        <v>0</v>
      </c>
      <c r="C3880" s="64">
        <f>_xlfn.XLOOKUP(I3880,Macros!$T$8:$T$104,Macros!$K$8:$K$104)</f>
        <v>0</v>
      </c>
      <c r="D3880" s="64" t="s">
        <v>1086</v>
      </c>
      <c r="E3880" s="64">
        <f t="shared" si="83"/>
        <v>0</v>
      </c>
      <c r="F3880" s="159">
        <v>10139</v>
      </c>
      <c r="G3880" s="163">
        <f t="shared" si="84"/>
        <v>0</v>
      </c>
      <c r="I3880" s="64" t="s">
        <v>1068</v>
      </c>
      <c r="L3880"/>
    </row>
    <row r="3881" spans="1:12">
      <c r="A3881" s="64" t="s">
        <v>1320</v>
      </c>
      <c r="B3881" s="64">
        <f>_xlfn.XLOOKUP(D3881,Macros!$T$8:$T$104,Macros!$K$8:$K$104)</f>
        <v>0</v>
      </c>
      <c r="C3881" s="64">
        <f>_xlfn.XLOOKUP(I3881,Macros!$T$8:$T$104,Macros!$K$8:$K$104)</f>
        <v>0</v>
      </c>
      <c r="D3881" s="64" t="s">
        <v>1087</v>
      </c>
      <c r="E3881" s="64">
        <f t="shared" si="83"/>
        <v>0</v>
      </c>
      <c r="F3881" s="159">
        <v>10139</v>
      </c>
      <c r="G3881" s="163">
        <f t="shared" si="84"/>
        <v>0</v>
      </c>
      <c r="I3881" s="64" t="s">
        <v>1068</v>
      </c>
      <c r="L3881"/>
    </row>
    <row r="3882" spans="1:12">
      <c r="A3882" s="64" t="s">
        <v>1320</v>
      </c>
      <c r="B3882" s="64">
        <f>_xlfn.XLOOKUP(D3882,Macros!$T$8:$T$104,Macros!$K$8:$K$104)</f>
        <v>0</v>
      </c>
      <c r="C3882" s="64">
        <f>_xlfn.XLOOKUP(I3882,Macros!$T$8:$T$104,Macros!$K$8:$K$104)</f>
        <v>0</v>
      </c>
      <c r="D3882" s="64" t="s">
        <v>1088</v>
      </c>
      <c r="E3882" s="64">
        <f t="shared" si="83"/>
        <v>0</v>
      </c>
      <c r="F3882" s="159">
        <v>10139</v>
      </c>
      <c r="G3882" s="163">
        <f t="shared" si="84"/>
        <v>0</v>
      </c>
      <c r="I3882" s="64" t="s">
        <v>1068</v>
      </c>
      <c r="L3882"/>
    </row>
    <row r="3883" spans="1:12">
      <c r="A3883" s="64" t="s">
        <v>1320</v>
      </c>
      <c r="B3883" s="64">
        <f>_xlfn.XLOOKUP(D3883,Macros!$T$8:$T$104,Macros!$K$8:$K$104)</f>
        <v>0</v>
      </c>
      <c r="C3883" s="64">
        <f>_xlfn.XLOOKUP(I3883,Macros!$T$8:$T$104,Macros!$K$8:$K$104)</f>
        <v>0</v>
      </c>
      <c r="D3883" s="64" t="s">
        <v>1089</v>
      </c>
      <c r="E3883" s="64">
        <f t="shared" si="83"/>
        <v>0</v>
      </c>
      <c r="F3883" s="159">
        <v>10139</v>
      </c>
      <c r="G3883" s="163">
        <f t="shared" si="84"/>
        <v>0</v>
      </c>
      <c r="I3883" s="64" t="s">
        <v>1068</v>
      </c>
      <c r="L3883"/>
    </row>
    <row r="3884" spans="1:12">
      <c r="A3884" s="64" t="s">
        <v>1320</v>
      </c>
      <c r="B3884" s="64">
        <f>_xlfn.XLOOKUP(D3884,Macros!$T$8:$T$104,Macros!$K$8:$K$104)</f>
        <v>0</v>
      </c>
      <c r="C3884" s="64">
        <f>_xlfn.XLOOKUP(I3884,Macros!$T$8:$T$104,Macros!$K$8:$K$104)</f>
        <v>0</v>
      </c>
      <c r="D3884" s="64" t="s">
        <v>1090</v>
      </c>
      <c r="E3884" s="64">
        <f t="shared" si="83"/>
        <v>0</v>
      </c>
      <c r="F3884" s="159">
        <v>10139</v>
      </c>
      <c r="G3884" s="163">
        <f t="shared" si="84"/>
        <v>0</v>
      </c>
      <c r="I3884" s="64" t="s">
        <v>1068</v>
      </c>
      <c r="L3884"/>
    </row>
    <row r="3885" spans="1:12">
      <c r="A3885" s="64" t="s">
        <v>1320</v>
      </c>
      <c r="B3885" s="64">
        <f>_xlfn.XLOOKUP(D3885,Macros!$T$8:$T$104,Macros!$K$8:$K$104)</f>
        <v>0</v>
      </c>
      <c r="C3885" s="64">
        <f>_xlfn.XLOOKUP(I3885,Macros!$T$8:$T$104,Macros!$K$8:$K$104)</f>
        <v>0</v>
      </c>
      <c r="D3885" s="64" t="s">
        <v>1091</v>
      </c>
      <c r="E3885" s="64">
        <f t="shared" si="83"/>
        <v>0</v>
      </c>
      <c r="F3885" s="159">
        <v>10139</v>
      </c>
      <c r="G3885" s="163">
        <f t="shared" si="84"/>
        <v>0</v>
      </c>
      <c r="I3885" s="64" t="s">
        <v>1068</v>
      </c>
      <c r="L3885"/>
    </row>
    <row r="3886" spans="1:12">
      <c r="A3886" s="64" t="s">
        <v>1320</v>
      </c>
      <c r="B3886" s="64">
        <f>_xlfn.XLOOKUP(D3886,Macros!$T$8:$T$104,Macros!$K$8:$K$104)</f>
        <v>0</v>
      </c>
      <c r="C3886" s="64">
        <f>_xlfn.XLOOKUP(I3886,Macros!$T$8:$T$104,Macros!$K$8:$K$104)</f>
        <v>0</v>
      </c>
      <c r="D3886" s="64" t="s">
        <v>1092</v>
      </c>
      <c r="E3886" s="64">
        <f t="shared" si="83"/>
        <v>0</v>
      </c>
      <c r="F3886" s="159">
        <v>10139</v>
      </c>
      <c r="G3886" s="163">
        <f t="shared" si="84"/>
        <v>0</v>
      </c>
      <c r="I3886" s="64" t="s">
        <v>1068</v>
      </c>
      <c r="L3886"/>
    </row>
    <row r="3887" spans="1:12">
      <c r="A3887" s="64" t="s">
        <v>1320</v>
      </c>
      <c r="B3887" s="64">
        <f>_xlfn.XLOOKUP(D3887,Macros!$T$8:$T$104,Macros!$K$8:$K$104)</f>
        <v>0</v>
      </c>
      <c r="C3887" s="64">
        <f>_xlfn.XLOOKUP(I3887,Macros!$T$8:$T$104,Macros!$K$8:$K$104)</f>
        <v>0</v>
      </c>
      <c r="D3887" s="64" t="s">
        <v>1093</v>
      </c>
      <c r="E3887" s="64">
        <f t="shared" si="83"/>
        <v>0</v>
      </c>
      <c r="F3887" s="159">
        <v>10139</v>
      </c>
      <c r="G3887" s="163">
        <f t="shared" si="84"/>
        <v>0</v>
      </c>
      <c r="I3887" s="64" t="s">
        <v>1070</v>
      </c>
      <c r="L3887"/>
    </row>
    <row r="3888" spans="1:12">
      <c r="A3888" s="64" t="s">
        <v>1320</v>
      </c>
      <c r="B3888" s="64">
        <f>_xlfn.XLOOKUP(D3888,Macros!$T$8:$T$104,Macros!$K$8:$K$104)</f>
        <v>0</v>
      </c>
      <c r="C3888" s="64">
        <f>_xlfn.XLOOKUP(I3888,Macros!$T$8:$T$104,Macros!$K$8:$K$104)</f>
        <v>0</v>
      </c>
      <c r="D3888" s="64" t="s">
        <v>1094</v>
      </c>
      <c r="E3888" s="64">
        <f t="shared" si="83"/>
        <v>0</v>
      </c>
      <c r="F3888" s="159">
        <v>10139</v>
      </c>
      <c r="G3888" s="163">
        <f t="shared" si="84"/>
        <v>0</v>
      </c>
      <c r="I3888" s="64" t="s">
        <v>1070</v>
      </c>
      <c r="L3888"/>
    </row>
    <row r="3889" spans="1:12">
      <c r="A3889" s="64" t="s">
        <v>1320</v>
      </c>
      <c r="B3889" s="64">
        <f>_xlfn.XLOOKUP(D3889,Macros!$T$8:$T$104,Macros!$K$8:$K$104)</f>
        <v>0</v>
      </c>
      <c r="C3889" s="64">
        <f>_xlfn.XLOOKUP(I3889,Macros!$T$8:$T$104,Macros!$K$8:$K$104)</f>
        <v>0</v>
      </c>
      <c r="D3889" s="64" t="s">
        <v>1095</v>
      </c>
      <c r="E3889" s="64">
        <f t="shared" si="83"/>
        <v>0</v>
      </c>
      <c r="F3889" s="159">
        <v>10139</v>
      </c>
      <c r="G3889" s="163">
        <f t="shared" si="84"/>
        <v>0</v>
      </c>
      <c r="I3889" s="64" t="s">
        <v>1070</v>
      </c>
      <c r="L3889"/>
    </row>
    <row r="3890" spans="1:12">
      <c r="A3890" s="64" t="s">
        <v>1320</v>
      </c>
      <c r="B3890" s="64">
        <f>_xlfn.XLOOKUP(D3890,Macros!$T$8:$T$104,Macros!$K$8:$K$104)</f>
        <v>0</v>
      </c>
      <c r="C3890" s="64">
        <f>_xlfn.XLOOKUP(I3890,Macros!$T$8:$T$104,Macros!$K$8:$K$104)</f>
        <v>0</v>
      </c>
      <c r="D3890" s="64" t="s">
        <v>1096</v>
      </c>
      <c r="E3890" s="64">
        <f t="shared" si="83"/>
        <v>0</v>
      </c>
      <c r="F3890" s="159">
        <v>10139</v>
      </c>
      <c r="G3890" s="163">
        <f t="shared" si="84"/>
        <v>0</v>
      </c>
      <c r="I3890" s="64" t="s">
        <v>1070</v>
      </c>
      <c r="L3890"/>
    </row>
    <row r="3891" spans="1:12">
      <c r="A3891" s="64" t="s">
        <v>1320</v>
      </c>
      <c r="B3891" s="64">
        <f>_xlfn.XLOOKUP(D3891,Macros!$T$8:$T$104,Macros!$K$8:$K$104)</f>
        <v>0</v>
      </c>
      <c r="C3891" s="64">
        <f>_xlfn.XLOOKUP(I3891,Macros!$T$8:$T$104,Macros!$K$8:$K$104)</f>
        <v>0</v>
      </c>
      <c r="D3891" s="64" t="s">
        <v>1097</v>
      </c>
      <c r="E3891" s="64">
        <f t="shared" si="83"/>
        <v>0</v>
      </c>
      <c r="F3891" s="159">
        <v>10139</v>
      </c>
      <c r="G3891" s="163">
        <f t="shared" si="84"/>
        <v>0</v>
      </c>
      <c r="I3891" s="64" t="s">
        <v>1070</v>
      </c>
      <c r="L3891"/>
    </row>
    <row r="3892" spans="1:12">
      <c r="A3892" s="64" t="s">
        <v>1320</v>
      </c>
      <c r="B3892" s="64">
        <f>_xlfn.XLOOKUP(D3892,Macros!$T$8:$T$104,Macros!$K$8:$K$104)</f>
        <v>0</v>
      </c>
      <c r="C3892" s="64">
        <f>_xlfn.XLOOKUP(I3892,Macros!$T$8:$T$104,Macros!$K$8:$K$104)</f>
        <v>0</v>
      </c>
      <c r="D3892" s="64" t="s">
        <v>1098</v>
      </c>
      <c r="E3892" s="64">
        <f t="shared" si="83"/>
        <v>0</v>
      </c>
      <c r="F3892" s="159">
        <v>10139</v>
      </c>
      <c r="G3892" s="163">
        <f t="shared" si="84"/>
        <v>0</v>
      </c>
      <c r="I3892" s="64" t="s">
        <v>1070</v>
      </c>
      <c r="L3892"/>
    </row>
    <row r="3893" spans="1:12">
      <c r="A3893" s="64" t="s">
        <v>1320</v>
      </c>
      <c r="B3893" s="64">
        <f>_xlfn.XLOOKUP(D3893,Macros!$T$8:$T$104,Macros!$K$8:$K$104)</f>
        <v>0</v>
      </c>
      <c r="C3893" s="64">
        <f>_xlfn.XLOOKUP(I3893,Macros!$T$8:$T$104,Macros!$K$8:$K$104)</f>
        <v>0</v>
      </c>
      <c r="D3893" s="64" t="s">
        <v>1099</v>
      </c>
      <c r="E3893" s="64">
        <f t="shared" si="83"/>
        <v>0</v>
      </c>
      <c r="F3893" s="159">
        <v>10139</v>
      </c>
      <c r="G3893" s="163">
        <f t="shared" si="84"/>
        <v>0</v>
      </c>
      <c r="I3893" s="64" t="s">
        <v>1070</v>
      </c>
      <c r="L3893"/>
    </row>
    <row r="3894" spans="1:12">
      <c r="A3894" s="64" t="s">
        <v>1320</v>
      </c>
      <c r="B3894" s="64">
        <f>_xlfn.XLOOKUP(D3894,Macros!$T$8:$T$104,Macros!$K$8:$K$104)</f>
        <v>0</v>
      </c>
      <c r="C3894" s="64">
        <f>_xlfn.XLOOKUP(I3894,Macros!$T$8:$T$104,Macros!$K$8:$K$104)</f>
        <v>0</v>
      </c>
      <c r="D3894" s="64" t="s">
        <v>1100</v>
      </c>
      <c r="E3894" s="64">
        <f t="shared" si="83"/>
        <v>0</v>
      </c>
      <c r="F3894" s="159">
        <v>10139</v>
      </c>
      <c r="G3894" s="163">
        <f t="shared" si="84"/>
        <v>0</v>
      </c>
      <c r="I3894" s="64" t="s">
        <v>1070</v>
      </c>
      <c r="L3894"/>
    </row>
    <row r="3895" spans="1:12">
      <c r="A3895" s="64" t="s">
        <v>1320</v>
      </c>
      <c r="B3895" s="64">
        <f>_xlfn.XLOOKUP(D3895,Macros!$T$8:$T$104,Macros!$K$8:$K$104)</f>
        <v>0</v>
      </c>
      <c r="C3895" s="64">
        <f>_xlfn.XLOOKUP(I3895,Macros!$T$8:$T$104,Macros!$K$8:$K$104)</f>
        <v>0</v>
      </c>
      <c r="D3895" s="64" t="s">
        <v>1101</v>
      </c>
      <c r="E3895" s="64">
        <f t="shared" si="83"/>
        <v>0</v>
      </c>
      <c r="F3895" s="159">
        <v>10139</v>
      </c>
      <c r="G3895" s="163">
        <f t="shared" si="84"/>
        <v>0</v>
      </c>
      <c r="I3895" s="64" t="s">
        <v>1070</v>
      </c>
      <c r="L3895"/>
    </row>
    <row r="3896" spans="1:12">
      <c r="A3896" s="64" t="s">
        <v>1320</v>
      </c>
      <c r="B3896" s="64">
        <f>_xlfn.XLOOKUP(D3896,Macros!$T$8:$T$104,Macros!$K$8:$K$104)</f>
        <v>0</v>
      </c>
      <c r="C3896" s="64">
        <f>_xlfn.XLOOKUP(I3896,Macros!$T$8:$T$104,Macros!$K$8:$K$104)</f>
        <v>0</v>
      </c>
      <c r="D3896" s="64" t="s">
        <v>1102</v>
      </c>
      <c r="E3896" s="64">
        <f t="shared" si="83"/>
        <v>0</v>
      </c>
      <c r="F3896" s="159">
        <v>10139</v>
      </c>
      <c r="G3896" s="163">
        <f t="shared" si="84"/>
        <v>0</v>
      </c>
      <c r="I3896" s="64" t="s">
        <v>1070</v>
      </c>
      <c r="L3896"/>
    </row>
    <row r="3897" spans="1:12">
      <c r="A3897" s="64" t="s">
        <v>1320</v>
      </c>
      <c r="B3897" s="64">
        <f>_xlfn.XLOOKUP(D3897,Macros!$T$8:$T$104,Macros!$K$8:$K$104)</f>
        <v>0</v>
      </c>
      <c r="C3897" s="64">
        <f>_xlfn.XLOOKUP(I3897,Macros!$T$8:$T$104,Macros!$K$8:$K$104)</f>
        <v>0</v>
      </c>
      <c r="D3897" s="64" t="s">
        <v>1103</v>
      </c>
      <c r="E3897" s="64">
        <f t="shared" si="83"/>
        <v>0</v>
      </c>
      <c r="F3897" s="159">
        <v>10139</v>
      </c>
      <c r="G3897" s="163">
        <f t="shared" si="84"/>
        <v>0</v>
      </c>
      <c r="I3897" s="64" t="s">
        <v>1072</v>
      </c>
      <c r="L3897"/>
    </row>
    <row r="3898" spans="1:12">
      <c r="A3898" s="64" t="s">
        <v>1320</v>
      </c>
      <c r="B3898" s="64">
        <f>_xlfn.XLOOKUP(D3898,Macros!$T$8:$T$104,Macros!$K$8:$K$104)</f>
        <v>0</v>
      </c>
      <c r="C3898" s="64">
        <f>_xlfn.XLOOKUP(I3898,Macros!$T$8:$T$104,Macros!$K$8:$K$104)</f>
        <v>0</v>
      </c>
      <c r="D3898" s="64" t="s">
        <v>1104</v>
      </c>
      <c r="E3898" s="64">
        <f t="shared" si="83"/>
        <v>0</v>
      </c>
      <c r="F3898" s="159">
        <v>10139</v>
      </c>
      <c r="G3898" s="163">
        <f t="shared" si="84"/>
        <v>0</v>
      </c>
      <c r="I3898" s="64" t="s">
        <v>1072</v>
      </c>
      <c r="L3898"/>
    </row>
    <row r="3899" spans="1:12">
      <c r="A3899" s="64" t="s">
        <v>1320</v>
      </c>
      <c r="B3899" s="64">
        <f>_xlfn.XLOOKUP(D3899,Macros!$T$8:$T$104,Macros!$K$8:$K$104)</f>
        <v>0</v>
      </c>
      <c r="C3899" s="64">
        <f>_xlfn.XLOOKUP(I3899,Macros!$T$8:$T$104,Macros!$K$8:$K$104)</f>
        <v>0</v>
      </c>
      <c r="D3899" s="64" t="s">
        <v>1105</v>
      </c>
      <c r="E3899" s="64">
        <f t="shared" si="83"/>
        <v>0</v>
      </c>
      <c r="F3899" s="159">
        <v>10139</v>
      </c>
      <c r="G3899" s="163">
        <f t="shared" si="84"/>
        <v>0</v>
      </c>
      <c r="I3899" s="64" t="s">
        <v>1072</v>
      </c>
      <c r="L3899"/>
    </row>
    <row r="3900" spans="1:12">
      <c r="A3900" s="64" t="s">
        <v>1320</v>
      </c>
      <c r="B3900" s="64">
        <f>_xlfn.XLOOKUP(D3900,Macros!$T$8:$T$104,Macros!$K$8:$K$104)</f>
        <v>0</v>
      </c>
      <c r="C3900" s="64">
        <f>_xlfn.XLOOKUP(I3900,Macros!$T$8:$T$104,Macros!$K$8:$K$104)</f>
        <v>0</v>
      </c>
      <c r="D3900" s="64" t="s">
        <v>1106</v>
      </c>
      <c r="E3900" s="64">
        <f t="shared" si="83"/>
        <v>0</v>
      </c>
      <c r="F3900" s="159">
        <v>10139</v>
      </c>
      <c r="G3900" s="163">
        <f t="shared" si="84"/>
        <v>0</v>
      </c>
      <c r="I3900" s="64" t="s">
        <v>1072</v>
      </c>
      <c r="L3900"/>
    </row>
    <row r="3901" spans="1:12">
      <c r="A3901" s="64" t="s">
        <v>1320</v>
      </c>
      <c r="B3901" s="64">
        <f>_xlfn.XLOOKUP(D3901,Macros!$T$8:$T$104,Macros!$K$8:$K$104)</f>
        <v>0</v>
      </c>
      <c r="C3901" s="64">
        <f>_xlfn.XLOOKUP(I3901,Macros!$T$8:$T$104,Macros!$K$8:$K$104)</f>
        <v>0</v>
      </c>
      <c r="D3901" s="64" t="s">
        <v>1107</v>
      </c>
      <c r="E3901" s="64">
        <f t="shared" si="83"/>
        <v>0</v>
      </c>
      <c r="F3901" s="159">
        <v>10139</v>
      </c>
      <c r="G3901" s="163">
        <f t="shared" si="84"/>
        <v>0</v>
      </c>
      <c r="I3901" s="64" t="s">
        <v>1072</v>
      </c>
      <c r="L3901"/>
    </row>
    <row r="3902" spans="1:12">
      <c r="A3902" s="64" t="s">
        <v>1320</v>
      </c>
      <c r="B3902" s="64">
        <f>_xlfn.XLOOKUP(D3902,Macros!$T$8:$T$104,Macros!$K$8:$K$104)</f>
        <v>0</v>
      </c>
      <c r="C3902" s="64">
        <f>_xlfn.XLOOKUP(I3902,Macros!$T$8:$T$104,Macros!$K$8:$K$104)</f>
        <v>0</v>
      </c>
      <c r="D3902" s="64" t="s">
        <v>1108</v>
      </c>
      <c r="E3902" s="64">
        <f t="shared" si="83"/>
        <v>0</v>
      </c>
      <c r="F3902" s="159">
        <v>10139</v>
      </c>
      <c r="G3902" s="163">
        <f t="shared" si="84"/>
        <v>0</v>
      </c>
      <c r="I3902" s="64" t="s">
        <v>1072</v>
      </c>
      <c r="L3902"/>
    </row>
    <row r="3903" spans="1:12">
      <c r="A3903" s="64" t="s">
        <v>1320</v>
      </c>
      <c r="B3903" s="64">
        <f>_xlfn.XLOOKUP(D3903,Macros!$T$8:$T$104,Macros!$K$8:$K$104)</f>
        <v>0</v>
      </c>
      <c r="C3903" s="64">
        <f>_xlfn.XLOOKUP(I3903,Macros!$T$8:$T$104,Macros!$K$8:$K$104)</f>
        <v>0</v>
      </c>
      <c r="D3903" s="64" t="s">
        <v>1109</v>
      </c>
      <c r="E3903" s="64">
        <f t="shared" si="83"/>
        <v>0</v>
      </c>
      <c r="F3903" s="159">
        <v>10139</v>
      </c>
      <c r="G3903" s="163">
        <f t="shared" si="84"/>
        <v>0</v>
      </c>
      <c r="I3903" s="64" t="s">
        <v>1072</v>
      </c>
      <c r="L3903"/>
    </row>
    <row r="3904" spans="1:12">
      <c r="A3904" s="64" t="s">
        <v>1320</v>
      </c>
      <c r="B3904" s="64">
        <f>_xlfn.XLOOKUP(D3904,Macros!$T$8:$T$104,Macros!$K$8:$K$104)</f>
        <v>0</v>
      </c>
      <c r="C3904" s="64">
        <f>_xlfn.XLOOKUP(I3904,Macros!$T$8:$T$104,Macros!$K$8:$K$104)</f>
        <v>0</v>
      </c>
      <c r="D3904" s="64" t="s">
        <v>1110</v>
      </c>
      <c r="E3904" s="64">
        <f t="shared" si="83"/>
        <v>0</v>
      </c>
      <c r="F3904" s="159">
        <v>10139</v>
      </c>
      <c r="G3904" s="163">
        <f t="shared" si="84"/>
        <v>0</v>
      </c>
      <c r="I3904" s="64" t="s">
        <v>1072</v>
      </c>
      <c r="L3904"/>
    </row>
    <row r="3905" spans="1:12">
      <c r="A3905" s="64" t="s">
        <v>1320</v>
      </c>
      <c r="B3905" s="64">
        <f>_xlfn.XLOOKUP(D3905,Macros!$T$8:$T$104,Macros!$K$8:$K$104)</f>
        <v>0</v>
      </c>
      <c r="C3905" s="64">
        <f>_xlfn.XLOOKUP(I3905,Macros!$T$8:$T$104,Macros!$K$8:$K$104)</f>
        <v>0</v>
      </c>
      <c r="D3905" s="64" t="s">
        <v>1111</v>
      </c>
      <c r="E3905" s="64">
        <f t="shared" ref="E3905:E3968" si="85">SUM(B3905:C3905)</f>
        <v>0</v>
      </c>
      <c r="F3905" s="159">
        <v>10139</v>
      </c>
      <c r="G3905" s="163">
        <f t="shared" si="84"/>
        <v>0</v>
      </c>
      <c r="I3905" s="64" t="s">
        <v>1072</v>
      </c>
      <c r="L3905"/>
    </row>
    <row r="3906" spans="1:12">
      <c r="A3906" s="64" t="s">
        <v>1320</v>
      </c>
      <c r="B3906" s="64">
        <f>_xlfn.XLOOKUP(D3906,Macros!$T$8:$T$104,Macros!$K$8:$K$104)</f>
        <v>0</v>
      </c>
      <c r="C3906" s="64">
        <f>_xlfn.XLOOKUP(I3906,Macros!$T$8:$T$104,Macros!$K$8:$K$104)</f>
        <v>0</v>
      </c>
      <c r="D3906" s="64" t="s">
        <v>1112</v>
      </c>
      <c r="E3906" s="64">
        <f t="shared" si="85"/>
        <v>0</v>
      </c>
      <c r="F3906" s="159">
        <v>10139</v>
      </c>
      <c r="G3906" s="163">
        <f t="shared" ref="G3906:G3969" si="86">IF(C3906&gt;0,10*C3906/E3906,0)</f>
        <v>0</v>
      </c>
      <c r="I3906" s="64" t="s">
        <v>1072</v>
      </c>
      <c r="L3906"/>
    </row>
    <row r="3907" spans="1:12">
      <c r="A3907" s="64" t="s">
        <v>1320</v>
      </c>
      <c r="B3907" s="64">
        <f>_xlfn.XLOOKUP(D3907,Macros!$T$8:$T$104,Macros!$K$8:$K$104)</f>
        <v>0</v>
      </c>
      <c r="C3907" s="64">
        <f>_xlfn.XLOOKUP(I3907,Macros!$T$8:$T$104,Macros!$K$8:$K$104)</f>
        <v>0</v>
      </c>
      <c r="D3907" s="64" t="s">
        <v>1113</v>
      </c>
      <c r="E3907" s="64">
        <f t="shared" si="85"/>
        <v>0</v>
      </c>
      <c r="F3907" s="159">
        <v>10139</v>
      </c>
      <c r="G3907" s="163">
        <f t="shared" si="86"/>
        <v>0</v>
      </c>
      <c r="I3907" s="64" t="s">
        <v>1072</v>
      </c>
      <c r="L3907"/>
    </row>
    <row r="3908" spans="1:12">
      <c r="A3908" s="64" t="s">
        <v>1320</v>
      </c>
      <c r="B3908" s="64">
        <f>_xlfn.XLOOKUP(D3908,Macros!$T$8:$T$104,Macros!$K$8:$K$104)</f>
        <v>0</v>
      </c>
      <c r="C3908" s="64">
        <f>_xlfn.XLOOKUP(I3908,Macros!$T$8:$T$104,Macros!$K$8:$K$104)</f>
        <v>0</v>
      </c>
      <c r="D3908" s="64" t="s">
        <v>1114</v>
      </c>
      <c r="E3908" s="64">
        <f t="shared" si="85"/>
        <v>0</v>
      </c>
      <c r="F3908" s="159">
        <v>10139</v>
      </c>
      <c r="G3908" s="163">
        <f t="shared" si="86"/>
        <v>0</v>
      </c>
      <c r="I3908" s="64" t="s">
        <v>1072</v>
      </c>
      <c r="L3908"/>
    </row>
    <row r="3909" spans="1:12">
      <c r="A3909" s="64" t="s">
        <v>1320</v>
      </c>
      <c r="B3909" s="64">
        <f>_xlfn.XLOOKUP(D3909,Macros!$T$8:$T$104,Macros!$K$8:$K$104)</f>
        <v>0</v>
      </c>
      <c r="C3909" s="64">
        <f>_xlfn.XLOOKUP(I3909,Macros!$T$8:$T$104,Macros!$K$8:$K$104)</f>
        <v>0</v>
      </c>
      <c r="D3909" s="64" t="s">
        <v>1115</v>
      </c>
      <c r="E3909" s="64">
        <f t="shared" si="85"/>
        <v>0</v>
      </c>
      <c r="F3909" s="159">
        <v>10139</v>
      </c>
      <c r="G3909" s="163">
        <f t="shared" si="86"/>
        <v>0</v>
      </c>
      <c r="I3909" s="64" t="s">
        <v>1072</v>
      </c>
      <c r="L3909"/>
    </row>
    <row r="3910" spans="1:12">
      <c r="A3910" s="161" t="s">
        <v>1320</v>
      </c>
      <c r="B3910" s="161">
        <f>_xlfn.XLOOKUP(D3910,Macros!$T$8:$T$104,Macros!$L$8:$L$104)</f>
        <v>0</v>
      </c>
      <c r="C3910" s="161">
        <f>_xlfn.XLOOKUP(I3910,Macros!$T$8:$T$104,Macros!$L$8:$L$104)</f>
        <v>0</v>
      </c>
      <c r="D3910" s="161" t="s">
        <v>982</v>
      </c>
      <c r="E3910" s="161">
        <f t="shared" si="85"/>
        <v>0</v>
      </c>
      <c r="F3910" s="162">
        <v>10091</v>
      </c>
      <c r="G3910" s="163">
        <f t="shared" si="86"/>
        <v>0</v>
      </c>
      <c r="I3910" s="161" t="s">
        <v>974</v>
      </c>
      <c r="J3910" s="161" t="s">
        <v>1316</v>
      </c>
      <c r="L3910"/>
    </row>
    <row r="3911" spans="1:12">
      <c r="A3911" s="64" t="s">
        <v>1320</v>
      </c>
      <c r="B3911" s="64">
        <f>_xlfn.XLOOKUP(D3911,Macros!$T$8:$T$104,Macros!$L$8:$L$104)</f>
        <v>0</v>
      </c>
      <c r="C3911" s="64">
        <f>_xlfn.XLOOKUP(I3911,Macros!$T$8:$T$104,Macros!$L$8:$L$104)</f>
        <v>0</v>
      </c>
      <c r="D3911" s="64" t="s">
        <v>984</v>
      </c>
      <c r="E3911" s="64">
        <f t="shared" si="85"/>
        <v>0</v>
      </c>
      <c r="F3911" s="159">
        <v>10091</v>
      </c>
      <c r="G3911" s="163">
        <f t="shared" si="86"/>
        <v>0</v>
      </c>
      <c r="I3911" s="64" t="s">
        <v>974</v>
      </c>
      <c r="L3911"/>
    </row>
    <row r="3912" spans="1:12">
      <c r="A3912" s="64" t="s">
        <v>1320</v>
      </c>
      <c r="B3912" s="64">
        <f>_xlfn.XLOOKUP(D3912,Macros!$T$8:$T$104,Macros!$L$8:$L$104)</f>
        <v>0</v>
      </c>
      <c r="C3912" s="64">
        <f>_xlfn.XLOOKUP(I3912,Macros!$T$8:$T$104,Macros!$L$8:$L$104)</f>
        <v>0</v>
      </c>
      <c r="D3912" s="64" t="s">
        <v>986</v>
      </c>
      <c r="E3912" s="64">
        <f t="shared" si="85"/>
        <v>0</v>
      </c>
      <c r="F3912" s="159">
        <v>10091</v>
      </c>
      <c r="G3912" s="163">
        <f t="shared" si="86"/>
        <v>0</v>
      </c>
      <c r="I3912" s="64" t="s">
        <v>974</v>
      </c>
      <c r="L3912"/>
    </row>
    <row r="3913" spans="1:12">
      <c r="A3913" s="64" t="s">
        <v>1320</v>
      </c>
      <c r="B3913" s="64">
        <f>_xlfn.XLOOKUP(D3913,Macros!$T$8:$T$104,Macros!$L$8:$L$104)</f>
        <v>0</v>
      </c>
      <c r="C3913" s="64">
        <f>_xlfn.XLOOKUP(I3913,Macros!$T$8:$T$104,Macros!$L$8:$L$104)</f>
        <v>0</v>
      </c>
      <c r="D3913" s="64" t="s">
        <v>988</v>
      </c>
      <c r="E3913" s="64">
        <f t="shared" si="85"/>
        <v>0</v>
      </c>
      <c r="F3913" s="159">
        <v>10091</v>
      </c>
      <c r="G3913" s="163">
        <f t="shared" si="86"/>
        <v>0</v>
      </c>
      <c r="I3913" s="64" t="s">
        <v>974</v>
      </c>
      <c r="L3913"/>
    </row>
    <row r="3914" spans="1:12">
      <c r="A3914" s="64" t="s">
        <v>1320</v>
      </c>
      <c r="B3914" s="64">
        <f>_xlfn.XLOOKUP(D3914,Macros!$T$8:$T$104,Macros!$L$8:$L$104)</f>
        <v>0</v>
      </c>
      <c r="C3914" s="64">
        <f>_xlfn.XLOOKUP(I3914,Macros!$T$8:$T$104,Macros!$L$8:$L$104)</f>
        <v>0</v>
      </c>
      <c r="D3914" s="64" t="s">
        <v>990</v>
      </c>
      <c r="E3914" s="64">
        <f t="shared" si="85"/>
        <v>0</v>
      </c>
      <c r="F3914" s="159">
        <v>10091</v>
      </c>
      <c r="G3914" s="163">
        <f t="shared" si="86"/>
        <v>0</v>
      </c>
      <c r="I3914" s="64" t="s">
        <v>974</v>
      </c>
      <c r="L3914"/>
    </row>
    <row r="3915" spans="1:12">
      <c r="A3915" s="64" t="s">
        <v>1320</v>
      </c>
      <c r="B3915" s="64">
        <f>_xlfn.XLOOKUP(D3915,Macros!$T$8:$T$104,Macros!$L$8:$L$104)</f>
        <v>0</v>
      </c>
      <c r="C3915" s="64">
        <f>_xlfn.XLOOKUP(I3915,Macros!$T$8:$T$104,Macros!$L$8:$L$104)</f>
        <v>0</v>
      </c>
      <c r="D3915" s="64" t="s">
        <v>992</v>
      </c>
      <c r="E3915" s="64">
        <f t="shared" si="85"/>
        <v>0</v>
      </c>
      <c r="F3915" s="159">
        <v>10091</v>
      </c>
      <c r="G3915" s="163">
        <f t="shared" si="86"/>
        <v>0</v>
      </c>
      <c r="I3915" s="64" t="s">
        <v>974</v>
      </c>
      <c r="L3915"/>
    </row>
    <row r="3916" spans="1:12">
      <c r="A3916" s="64" t="s">
        <v>1320</v>
      </c>
      <c r="B3916" s="64">
        <f>_xlfn.XLOOKUP(D3916,Macros!$T$8:$T$104,Macros!$L$8:$L$104)</f>
        <v>0</v>
      </c>
      <c r="C3916" s="64">
        <f>_xlfn.XLOOKUP(I3916,Macros!$T$8:$T$104,Macros!$L$8:$L$104)</f>
        <v>0</v>
      </c>
      <c r="D3916" s="64" t="s">
        <v>994</v>
      </c>
      <c r="E3916" s="64">
        <f t="shared" si="85"/>
        <v>0</v>
      </c>
      <c r="F3916" s="159">
        <v>10091</v>
      </c>
      <c r="G3916" s="163">
        <f t="shared" si="86"/>
        <v>0</v>
      </c>
      <c r="I3916" s="64" t="s">
        <v>974</v>
      </c>
      <c r="L3916"/>
    </row>
    <row r="3917" spans="1:12">
      <c r="A3917" s="64" t="s">
        <v>1320</v>
      </c>
      <c r="B3917" s="64">
        <f>_xlfn.XLOOKUP(D3917,Macros!$T$8:$T$104,Macros!$L$8:$L$104)</f>
        <v>0</v>
      </c>
      <c r="C3917" s="64">
        <f>_xlfn.XLOOKUP(I3917,Macros!$T$8:$T$104,Macros!$L$8:$L$104)</f>
        <v>0</v>
      </c>
      <c r="D3917" s="64" t="s">
        <v>996</v>
      </c>
      <c r="E3917" s="64">
        <f t="shared" si="85"/>
        <v>0</v>
      </c>
      <c r="F3917" s="159">
        <v>10091</v>
      </c>
      <c r="G3917" s="163">
        <f t="shared" si="86"/>
        <v>0</v>
      </c>
      <c r="I3917" s="64" t="s">
        <v>974</v>
      </c>
      <c r="L3917"/>
    </row>
    <row r="3918" spans="1:12">
      <c r="A3918" s="64" t="s">
        <v>1320</v>
      </c>
      <c r="B3918" s="64">
        <f>_xlfn.XLOOKUP(D3918,Macros!$T$8:$T$104,Macros!$L$8:$L$104)</f>
        <v>0</v>
      </c>
      <c r="C3918" s="64">
        <f>_xlfn.XLOOKUP(I3918,Macros!$T$8:$T$104,Macros!$L$8:$L$104)</f>
        <v>0</v>
      </c>
      <c r="D3918" s="64" t="s">
        <v>998</v>
      </c>
      <c r="E3918" s="64">
        <f t="shared" si="85"/>
        <v>0</v>
      </c>
      <c r="F3918" s="159">
        <v>10091</v>
      </c>
      <c r="G3918" s="163">
        <f t="shared" si="86"/>
        <v>0</v>
      </c>
      <c r="I3918" s="64" t="s">
        <v>974</v>
      </c>
      <c r="L3918"/>
    </row>
    <row r="3919" spans="1:12">
      <c r="A3919" s="64" t="s">
        <v>1320</v>
      </c>
      <c r="B3919" s="64">
        <f>_xlfn.XLOOKUP(D3919,Macros!$T$8:$T$104,Macros!$L$8:$L$104)</f>
        <v>0</v>
      </c>
      <c r="C3919" s="64">
        <f>_xlfn.XLOOKUP(I3919,Macros!$T$8:$T$104,Macros!$L$8:$L$104)</f>
        <v>0</v>
      </c>
      <c r="D3919" s="64" t="s">
        <v>1000</v>
      </c>
      <c r="E3919" s="64">
        <f t="shared" si="85"/>
        <v>0</v>
      </c>
      <c r="F3919" s="159">
        <v>10091</v>
      </c>
      <c r="G3919" s="163">
        <f t="shared" si="86"/>
        <v>0</v>
      </c>
      <c r="I3919" s="64" t="s">
        <v>974</v>
      </c>
      <c r="L3919"/>
    </row>
    <row r="3920" spans="1:12">
      <c r="A3920" s="64" t="s">
        <v>1320</v>
      </c>
      <c r="B3920" s="64">
        <f>_xlfn.XLOOKUP(D3920,Macros!$T$8:$T$104,Macros!$L$8:$L$104)</f>
        <v>0</v>
      </c>
      <c r="C3920" s="64">
        <f>_xlfn.XLOOKUP(I3920,Macros!$T$8:$T$104,Macros!$L$8:$L$104)</f>
        <v>0</v>
      </c>
      <c r="D3920" s="64" t="s">
        <v>1002</v>
      </c>
      <c r="E3920" s="64">
        <f t="shared" si="85"/>
        <v>0</v>
      </c>
      <c r="F3920" s="159">
        <v>10091</v>
      </c>
      <c r="G3920" s="163">
        <f t="shared" si="86"/>
        <v>0</v>
      </c>
      <c r="I3920" s="64" t="s">
        <v>976</v>
      </c>
      <c r="L3920"/>
    </row>
    <row r="3921" spans="1:12">
      <c r="A3921" s="64" t="s">
        <v>1320</v>
      </c>
      <c r="B3921" s="64">
        <f>_xlfn.XLOOKUP(D3921,Macros!$T$8:$T$104,Macros!$L$8:$L$104)</f>
        <v>0</v>
      </c>
      <c r="C3921" s="64">
        <f>_xlfn.XLOOKUP(I3921,Macros!$T$8:$T$104,Macros!$L$8:$L$104)</f>
        <v>0</v>
      </c>
      <c r="D3921" s="64" t="s">
        <v>1004</v>
      </c>
      <c r="E3921" s="64">
        <f t="shared" si="85"/>
        <v>0</v>
      </c>
      <c r="F3921" s="159">
        <v>10091</v>
      </c>
      <c r="G3921" s="163">
        <f t="shared" si="86"/>
        <v>0</v>
      </c>
      <c r="I3921" s="64" t="s">
        <v>976</v>
      </c>
      <c r="L3921"/>
    </row>
    <row r="3922" spans="1:12">
      <c r="A3922" s="64" t="s">
        <v>1320</v>
      </c>
      <c r="B3922" s="64">
        <f>_xlfn.XLOOKUP(D3922,Macros!$T$8:$T$104,Macros!$L$8:$L$104)</f>
        <v>0</v>
      </c>
      <c r="C3922" s="64">
        <f>_xlfn.XLOOKUP(I3922,Macros!$T$8:$T$104,Macros!$L$8:$L$104)</f>
        <v>0</v>
      </c>
      <c r="D3922" s="64" t="s">
        <v>1006</v>
      </c>
      <c r="E3922" s="64">
        <f t="shared" si="85"/>
        <v>0</v>
      </c>
      <c r="F3922" s="159">
        <v>10091</v>
      </c>
      <c r="G3922" s="163">
        <f t="shared" si="86"/>
        <v>0</v>
      </c>
      <c r="I3922" s="64" t="s">
        <v>976</v>
      </c>
      <c r="L3922"/>
    </row>
    <row r="3923" spans="1:12">
      <c r="A3923" s="64" t="s">
        <v>1320</v>
      </c>
      <c r="B3923" s="64">
        <f>_xlfn.XLOOKUP(D3923,Macros!$T$8:$T$104,Macros!$L$8:$L$104)</f>
        <v>0</v>
      </c>
      <c r="C3923" s="64">
        <f>_xlfn.XLOOKUP(I3923,Macros!$T$8:$T$104,Macros!$L$8:$L$104)</f>
        <v>0</v>
      </c>
      <c r="D3923" s="64" t="s">
        <v>1008</v>
      </c>
      <c r="E3923" s="64">
        <f t="shared" si="85"/>
        <v>0</v>
      </c>
      <c r="F3923" s="159">
        <v>10091</v>
      </c>
      <c r="G3923" s="163">
        <f t="shared" si="86"/>
        <v>0</v>
      </c>
      <c r="I3923" s="64" t="s">
        <v>976</v>
      </c>
      <c r="L3923"/>
    </row>
    <row r="3924" spans="1:12">
      <c r="A3924" s="64" t="s">
        <v>1320</v>
      </c>
      <c r="B3924" s="64">
        <f>_xlfn.XLOOKUP(D3924,Macros!$T$8:$T$104,Macros!$L$8:$L$104)</f>
        <v>0</v>
      </c>
      <c r="C3924" s="64">
        <f>_xlfn.XLOOKUP(I3924,Macros!$T$8:$T$104,Macros!$L$8:$L$104)</f>
        <v>0</v>
      </c>
      <c r="D3924" s="64" t="s">
        <v>1010</v>
      </c>
      <c r="E3924" s="64">
        <f t="shared" si="85"/>
        <v>0</v>
      </c>
      <c r="F3924" s="159">
        <v>10091</v>
      </c>
      <c r="G3924" s="163">
        <f t="shared" si="86"/>
        <v>0</v>
      </c>
      <c r="I3924" s="64" t="s">
        <v>976</v>
      </c>
      <c r="L3924"/>
    </row>
    <row r="3925" spans="1:12">
      <c r="A3925" s="64" t="s">
        <v>1320</v>
      </c>
      <c r="B3925" s="64">
        <f>_xlfn.XLOOKUP(D3925,Macros!$T$8:$T$104,Macros!$L$8:$L$104)</f>
        <v>0</v>
      </c>
      <c r="C3925" s="64">
        <f>_xlfn.XLOOKUP(I3925,Macros!$T$8:$T$104,Macros!$L$8:$L$104)</f>
        <v>0</v>
      </c>
      <c r="D3925" s="64" t="s">
        <v>1012</v>
      </c>
      <c r="E3925" s="64">
        <f t="shared" si="85"/>
        <v>0</v>
      </c>
      <c r="F3925" s="159">
        <v>10091</v>
      </c>
      <c r="G3925" s="163">
        <f t="shared" si="86"/>
        <v>0</v>
      </c>
      <c r="I3925" s="64" t="s">
        <v>976</v>
      </c>
      <c r="L3925"/>
    </row>
    <row r="3926" spans="1:12">
      <c r="A3926" s="64" t="s">
        <v>1320</v>
      </c>
      <c r="B3926" s="64">
        <f>_xlfn.XLOOKUP(D3926,Macros!$T$8:$T$104,Macros!$L$8:$L$104)</f>
        <v>0</v>
      </c>
      <c r="C3926" s="64">
        <f>_xlfn.XLOOKUP(I3926,Macros!$T$8:$T$104,Macros!$L$8:$L$104)</f>
        <v>0</v>
      </c>
      <c r="D3926" s="64" t="s">
        <v>1014</v>
      </c>
      <c r="E3926" s="64">
        <f t="shared" si="85"/>
        <v>0</v>
      </c>
      <c r="F3926" s="159">
        <v>10091</v>
      </c>
      <c r="G3926" s="163">
        <f t="shared" si="86"/>
        <v>0</v>
      </c>
      <c r="I3926" s="64" t="s">
        <v>976</v>
      </c>
      <c r="L3926"/>
    </row>
    <row r="3927" spans="1:12">
      <c r="A3927" s="64" t="s">
        <v>1320</v>
      </c>
      <c r="B3927" s="64">
        <f>_xlfn.XLOOKUP(D3927,Macros!$T$8:$T$104,Macros!$L$8:$L$104)</f>
        <v>0</v>
      </c>
      <c r="C3927" s="64">
        <f>_xlfn.XLOOKUP(I3927,Macros!$T$8:$T$104,Macros!$L$8:$L$104)</f>
        <v>0</v>
      </c>
      <c r="D3927" s="64" t="s">
        <v>1016</v>
      </c>
      <c r="E3927" s="64">
        <f t="shared" si="85"/>
        <v>0</v>
      </c>
      <c r="F3927" s="159">
        <v>10091</v>
      </c>
      <c r="G3927" s="163">
        <f t="shared" si="86"/>
        <v>0</v>
      </c>
      <c r="I3927" s="64" t="s">
        <v>976</v>
      </c>
      <c r="L3927"/>
    </row>
    <row r="3928" spans="1:12">
      <c r="A3928" s="64" t="s">
        <v>1320</v>
      </c>
      <c r="B3928" s="64">
        <f>_xlfn.XLOOKUP(D3928,Macros!$T$8:$T$104,Macros!$L$8:$L$104)</f>
        <v>0</v>
      </c>
      <c r="C3928" s="64">
        <f>_xlfn.XLOOKUP(I3928,Macros!$T$8:$T$104,Macros!$L$8:$L$104)</f>
        <v>0</v>
      </c>
      <c r="D3928" s="64" t="s">
        <v>1018</v>
      </c>
      <c r="E3928" s="64">
        <f t="shared" si="85"/>
        <v>0</v>
      </c>
      <c r="F3928" s="159">
        <v>10091</v>
      </c>
      <c r="G3928" s="163">
        <f t="shared" si="86"/>
        <v>0</v>
      </c>
      <c r="I3928" s="64" t="s">
        <v>976</v>
      </c>
      <c r="L3928"/>
    </row>
    <row r="3929" spans="1:12">
      <c r="A3929" s="64" t="s">
        <v>1320</v>
      </c>
      <c r="B3929" s="64">
        <f>_xlfn.XLOOKUP(D3929,Macros!$T$8:$T$104,Macros!$L$8:$L$104)</f>
        <v>0</v>
      </c>
      <c r="C3929" s="64">
        <f>_xlfn.XLOOKUP(I3929,Macros!$T$8:$T$104,Macros!$L$8:$L$104)</f>
        <v>0</v>
      </c>
      <c r="D3929" s="64" t="s">
        <v>1020</v>
      </c>
      <c r="E3929" s="64">
        <f t="shared" si="85"/>
        <v>0</v>
      </c>
      <c r="F3929" s="159">
        <v>10091</v>
      </c>
      <c r="G3929" s="163">
        <f t="shared" si="86"/>
        <v>0</v>
      </c>
      <c r="I3929" s="64" t="s">
        <v>976</v>
      </c>
      <c r="L3929"/>
    </row>
    <row r="3930" spans="1:12">
      <c r="A3930" s="64" t="s">
        <v>1320</v>
      </c>
      <c r="B3930" s="64">
        <f>_xlfn.XLOOKUP(D3930,Macros!$T$8:$T$104,Macros!$L$8:$L$104)</f>
        <v>0</v>
      </c>
      <c r="C3930" s="64">
        <f>_xlfn.XLOOKUP(I3930,Macros!$T$8:$T$104,Macros!$L$8:$L$104)</f>
        <v>0</v>
      </c>
      <c r="D3930" s="64" t="s">
        <v>1022</v>
      </c>
      <c r="E3930" s="64">
        <f t="shared" si="85"/>
        <v>0</v>
      </c>
      <c r="F3930" s="159">
        <v>10091</v>
      </c>
      <c r="G3930" s="163">
        <f t="shared" si="86"/>
        <v>0</v>
      </c>
      <c r="I3930" s="64" t="s">
        <v>978</v>
      </c>
      <c r="L3930"/>
    </row>
    <row r="3931" spans="1:12">
      <c r="A3931" s="64" t="s">
        <v>1320</v>
      </c>
      <c r="B3931" s="64">
        <f>_xlfn.XLOOKUP(D3931,Macros!$T$8:$T$104,Macros!$L$8:$L$104)</f>
        <v>0</v>
      </c>
      <c r="C3931" s="64">
        <f>_xlfn.XLOOKUP(I3931,Macros!$T$8:$T$104,Macros!$L$8:$L$104)</f>
        <v>0</v>
      </c>
      <c r="D3931" s="64" t="s">
        <v>1024</v>
      </c>
      <c r="E3931" s="64">
        <f t="shared" si="85"/>
        <v>0</v>
      </c>
      <c r="F3931" s="159">
        <v>10091</v>
      </c>
      <c r="G3931" s="163">
        <f t="shared" si="86"/>
        <v>0</v>
      </c>
      <c r="I3931" s="64" t="s">
        <v>978</v>
      </c>
      <c r="L3931"/>
    </row>
    <row r="3932" spans="1:12">
      <c r="A3932" s="64" t="s">
        <v>1320</v>
      </c>
      <c r="B3932" s="64">
        <f>_xlfn.XLOOKUP(D3932,Macros!$T$8:$T$104,Macros!$L$8:$L$104)</f>
        <v>0</v>
      </c>
      <c r="C3932" s="64">
        <f>_xlfn.XLOOKUP(I3932,Macros!$T$8:$T$104,Macros!$L$8:$L$104)</f>
        <v>0</v>
      </c>
      <c r="D3932" s="64" t="s">
        <v>1026</v>
      </c>
      <c r="E3932" s="64">
        <f t="shared" si="85"/>
        <v>0</v>
      </c>
      <c r="F3932" s="159">
        <v>10091</v>
      </c>
      <c r="G3932" s="163">
        <f t="shared" si="86"/>
        <v>0</v>
      </c>
      <c r="I3932" s="64" t="s">
        <v>978</v>
      </c>
      <c r="L3932"/>
    </row>
    <row r="3933" spans="1:12">
      <c r="A3933" s="64" t="s">
        <v>1320</v>
      </c>
      <c r="B3933" s="64">
        <f>_xlfn.XLOOKUP(D3933,Macros!$T$8:$T$104,Macros!$L$8:$L$104)</f>
        <v>0</v>
      </c>
      <c r="C3933" s="64">
        <f>_xlfn.XLOOKUP(I3933,Macros!$T$8:$T$104,Macros!$L$8:$L$104)</f>
        <v>0</v>
      </c>
      <c r="D3933" s="64" t="s">
        <v>1028</v>
      </c>
      <c r="E3933" s="64">
        <f t="shared" si="85"/>
        <v>0</v>
      </c>
      <c r="F3933" s="159">
        <v>10091</v>
      </c>
      <c r="G3933" s="163">
        <f t="shared" si="86"/>
        <v>0</v>
      </c>
      <c r="I3933" s="64" t="s">
        <v>978</v>
      </c>
      <c r="L3933"/>
    </row>
    <row r="3934" spans="1:12">
      <c r="A3934" s="64" t="s">
        <v>1320</v>
      </c>
      <c r="B3934" s="64">
        <f>_xlfn.XLOOKUP(D3934,Macros!$T$8:$T$104,Macros!$L$8:$L$104)</f>
        <v>0</v>
      </c>
      <c r="C3934" s="64">
        <f>_xlfn.XLOOKUP(I3934,Macros!$T$8:$T$104,Macros!$L$8:$L$104)</f>
        <v>0</v>
      </c>
      <c r="D3934" s="64" t="s">
        <v>1030</v>
      </c>
      <c r="E3934" s="64">
        <f t="shared" si="85"/>
        <v>0</v>
      </c>
      <c r="F3934" s="159">
        <v>10091</v>
      </c>
      <c r="G3934" s="163">
        <f t="shared" si="86"/>
        <v>0</v>
      </c>
      <c r="I3934" s="64" t="s">
        <v>978</v>
      </c>
      <c r="L3934"/>
    </row>
    <row r="3935" spans="1:12">
      <c r="A3935" s="64" t="s">
        <v>1320</v>
      </c>
      <c r="B3935" s="64">
        <f>_xlfn.XLOOKUP(D3935,Macros!$T$8:$T$104,Macros!$L$8:$L$104)</f>
        <v>0</v>
      </c>
      <c r="C3935" s="64">
        <f>_xlfn.XLOOKUP(I3935,Macros!$T$8:$T$104,Macros!$L$8:$L$104)</f>
        <v>0</v>
      </c>
      <c r="D3935" s="64" t="s">
        <v>1032</v>
      </c>
      <c r="E3935" s="64">
        <f t="shared" si="85"/>
        <v>0</v>
      </c>
      <c r="F3935" s="159">
        <v>10091</v>
      </c>
      <c r="G3935" s="163">
        <f t="shared" si="86"/>
        <v>0</v>
      </c>
      <c r="I3935" s="64" t="s">
        <v>978</v>
      </c>
      <c r="L3935"/>
    </row>
    <row r="3936" spans="1:12">
      <c r="A3936" s="64" t="s">
        <v>1320</v>
      </c>
      <c r="B3936" s="64">
        <f>_xlfn.XLOOKUP(D3936,Macros!$T$8:$T$104,Macros!$L$8:$L$104)</f>
        <v>0</v>
      </c>
      <c r="C3936" s="64">
        <f>_xlfn.XLOOKUP(I3936,Macros!$T$8:$T$104,Macros!$L$8:$L$104)</f>
        <v>0</v>
      </c>
      <c r="D3936" s="64" t="s">
        <v>1034</v>
      </c>
      <c r="E3936" s="64">
        <f t="shared" si="85"/>
        <v>0</v>
      </c>
      <c r="F3936" s="159">
        <v>10091</v>
      </c>
      <c r="G3936" s="163">
        <f t="shared" si="86"/>
        <v>0</v>
      </c>
      <c r="I3936" s="64" t="s">
        <v>978</v>
      </c>
      <c r="L3936"/>
    </row>
    <row r="3937" spans="1:12">
      <c r="A3937" s="64" t="s">
        <v>1320</v>
      </c>
      <c r="B3937" s="64">
        <f>_xlfn.XLOOKUP(D3937,Macros!$T$8:$T$104,Macros!$L$8:$L$104)</f>
        <v>0</v>
      </c>
      <c r="C3937" s="64">
        <f>_xlfn.XLOOKUP(I3937,Macros!$T$8:$T$104,Macros!$L$8:$L$104)</f>
        <v>0</v>
      </c>
      <c r="D3937" s="64" t="s">
        <v>1036</v>
      </c>
      <c r="E3937" s="64">
        <f t="shared" si="85"/>
        <v>0</v>
      </c>
      <c r="F3937" s="159">
        <v>10091</v>
      </c>
      <c r="G3937" s="163">
        <f t="shared" si="86"/>
        <v>0</v>
      </c>
      <c r="I3937" s="64" t="s">
        <v>978</v>
      </c>
      <c r="L3937"/>
    </row>
    <row r="3938" spans="1:12">
      <c r="A3938" s="64" t="s">
        <v>1320</v>
      </c>
      <c r="B3938" s="64">
        <f>_xlfn.XLOOKUP(D3938,Macros!$T$8:$T$104,Macros!$L$8:$L$104)</f>
        <v>0</v>
      </c>
      <c r="C3938" s="64">
        <f>_xlfn.XLOOKUP(I3938,Macros!$T$8:$T$104,Macros!$L$8:$L$104)</f>
        <v>0</v>
      </c>
      <c r="D3938" s="64" t="s">
        <v>1038</v>
      </c>
      <c r="E3938" s="64">
        <f t="shared" si="85"/>
        <v>0</v>
      </c>
      <c r="F3938" s="159">
        <v>10091</v>
      </c>
      <c r="G3938" s="163">
        <f t="shared" si="86"/>
        <v>0</v>
      </c>
      <c r="I3938" s="64" t="s">
        <v>978</v>
      </c>
      <c r="L3938"/>
    </row>
    <row r="3939" spans="1:12">
      <c r="A3939" s="64" t="s">
        <v>1320</v>
      </c>
      <c r="B3939" s="64">
        <f>_xlfn.XLOOKUP(D3939,Macros!$T$8:$T$104,Macros!$L$8:$L$104)</f>
        <v>0</v>
      </c>
      <c r="C3939" s="64">
        <f>_xlfn.XLOOKUP(I3939,Macros!$T$8:$T$104,Macros!$L$8:$L$104)</f>
        <v>0</v>
      </c>
      <c r="D3939" s="64" t="s">
        <v>1040</v>
      </c>
      <c r="E3939" s="64">
        <f t="shared" si="85"/>
        <v>0</v>
      </c>
      <c r="F3939" s="159">
        <v>10091</v>
      </c>
      <c r="G3939" s="163">
        <f t="shared" si="86"/>
        <v>0</v>
      </c>
      <c r="I3939" s="64" t="s">
        <v>978</v>
      </c>
      <c r="L3939"/>
    </row>
    <row r="3940" spans="1:12">
      <c r="A3940" s="64" t="s">
        <v>1320</v>
      </c>
      <c r="B3940" s="64">
        <f>_xlfn.XLOOKUP(D3940,Macros!$T$8:$T$104,Macros!$L$8:$L$104)</f>
        <v>0</v>
      </c>
      <c r="C3940" s="64">
        <f>_xlfn.XLOOKUP(I3940,Macros!$T$8:$T$104,Macros!$L$8:$L$104)</f>
        <v>0</v>
      </c>
      <c r="D3940" s="64" t="s">
        <v>1042</v>
      </c>
      <c r="E3940" s="64">
        <f t="shared" si="85"/>
        <v>0</v>
      </c>
      <c r="F3940" s="159">
        <v>10091</v>
      </c>
      <c r="G3940" s="163">
        <f t="shared" si="86"/>
        <v>0</v>
      </c>
      <c r="I3940" s="64" t="s">
        <v>980</v>
      </c>
      <c r="L3940"/>
    </row>
    <row r="3941" spans="1:12">
      <c r="A3941" s="64" t="s">
        <v>1320</v>
      </c>
      <c r="B3941" s="64">
        <f>_xlfn.XLOOKUP(D3941,Macros!$T$8:$T$104,Macros!$L$8:$L$104)</f>
        <v>0</v>
      </c>
      <c r="C3941" s="64">
        <f>_xlfn.XLOOKUP(I3941,Macros!$T$8:$T$104,Macros!$L$8:$L$104)</f>
        <v>0</v>
      </c>
      <c r="D3941" s="64" t="s">
        <v>1044</v>
      </c>
      <c r="E3941" s="64">
        <f t="shared" si="85"/>
        <v>0</v>
      </c>
      <c r="F3941" s="159">
        <v>10091</v>
      </c>
      <c r="G3941" s="163">
        <f t="shared" si="86"/>
        <v>0</v>
      </c>
      <c r="I3941" s="64" t="s">
        <v>980</v>
      </c>
      <c r="L3941"/>
    </row>
    <row r="3942" spans="1:12">
      <c r="A3942" s="64" t="s">
        <v>1320</v>
      </c>
      <c r="B3942" s="64">
        <f>_xlfn.XLOOKUP(D3942,Macros!$T$8:$T$104,Macros!$L$8:$L$104)</f>
        <v>0</v>
      </c>
      <c r="C3942" s="64">
        <f>_xlfn.XLOOKUP(I3942,Macros!$T$8:$T$104,Macros!$L$8:$L$104)</f>
        <v>0</v>
      </c>
      <c r="D3942" s="64" t="s">
        <v>1046</v>
      </c>
      <c r="E3942" s="64">
        <f t="shared" si="85"/>
        <v>0</v>
      </c>
      <c r="F3942" s="159">
        <v>10091</v>
      </c>
      <c r="G3942" s="163">
        <f t="shared" si="86"/>
        <v>0</v>
      </c>
      <c r="I3942" s="64" t="s">
        <v>980</v>
      </c>
      <c r="L3942"/>
    </row>
    <row r="3943" spans="1:12">
      <c r="A3943" s="64" t="s">
        <v>1320</v>
      </c>
      <c r="B3943" s="64">
        <f>_xlfn.XLOOKUP(D3943,Macros!$T$8:$T$104,Macros!$L$8:$L$104)</f>
        <v>0</v>
      </c>
      <c r="C3943" s="64">
        <f>_xlfn.XLOOKUP(I3943,Macros!$T$8:$T$104,Macros!$L$8:$L$104)</f>
        <v>0</v>
      </c>
      <c r="D3943" s="64" t="s">
        <v>1048</v>
      </c>
      <c r="E3943" s="64">
        <f t="shared" si="85"/>
        <v>0</v>
      </c>
      <c r="F3943" s="159">
        <v>10091</v>
      </c>
      <c r="G3943" s="163">
        <f t="shared" si="86"/>
        <v>0</v>
      </c>
      <c r="I3943" s="64" t="s">
        <v>980</v>
      </c>
      <c r="L3943"/>
    </row>
    <row r="3944" spans="1:12">
      <c r="A3944" s="64" t="s">
        <v>1320</v>
      </c>
      <c r="B3944" s="64">
        <f>_xlfn.XLOOKUP(D3944,Macros!$T$8:$T$104,Macros!$L$8:$L$104)</f>
        <v>0</v>
      </c>
      <c r="C3944" s="64">
        <f>_xlfn.XLOOKUP(I3944,Macros!$T$8:$T$104,Macros!$L$8:$L$104)</f>
        <v>0</v>
      </c>
      <c r="D3944" s="64" t="s">
        <v>1050</v>
      </c>
      <c r="E3944" s="64">
        <f t="shared" si="85"/>
        <v>0</v>
      </c>
      <c r="F3944" s="159">
        <v>10091</v>
      </c>
      <c r="G3944" s="163">
        <f t="shared" si="86"/>
        <v>0</v>
      </c>
      <c r="I3944" s="64" t="s">
        <v>980</v>
      </c>
      <c r="L3944"/>
    </row>
    <row r="3945" spans="1:12">
      <c r="A3945" s="64" t="s">
        <v>1320</v>
      </c>
      <c r="B3945" s="64">
        <f>_xlfn.XLOOKUP(D3945,Macros!$T$8:$T$104,Macros!$L$8:$L$104)</f>
        <v>0</v>
      </c>
      <c r="C3945" s="64">
        <f>_xlfn.XLOOKUP(I3945,Macros!$T$8:$T$104,Macros!$L$8:$L$104)</f>
        <v>0</v>
      </c>
      <c r="D3945" s="64" t="s">
        <v>1052</v>
      </c>
      <c r="E3945" s="64">
        <f t="shared" si="85"/>
        <v>0</v>
      </c>
      <c r="F3945" s="159">
        <v>10091</v>
      </c>
      <c r="G3945" s="163">
        <f t="shared" si="86"/>
        <v>0</v>
      </c>
      <c r="I3945" s="64" t="s">
        <v>980</v>
      </c>
      <c r="L3945"/>
    </row>
    <row r="3946" spans="1:12">
      <c r="A3946" s="64" t="s">
        <v>1320</v>
      </c>
      <c r="B3946" s="64">
        <f>_xlfn.XLOOKUP(D3946,Macros!$T$8:$T$104,Macros!$L$8:$L$104)</f>
        <v>0</v>
      </c>
      <c r="C3946" s="64">
        <f>_xlfn.XLOOKUP(I3946,Macros!$T$8:$T$104,Macros!$L$8:$L$104)</f>
        <v>0</v>
      </c>
      <c r="D3946" s="64" t="s">
        <v>1054</v>
      </c>
      <c r="E3946" s="64">
        <f t="shared" si="85"/>
        <v>0</v>
      </c>
      <c r="F3946" s="159">
        <v>10091</v>
      </c>
      <c r="G3946" s="163">
        <f t="shared" si="86"/>
        <v>0</v>
      </c>
      <c r="I3946" s="64" t="s">
        <v>980</v>
      </c>
      <c r="L3946"/>
    </row>
    <row r="3947" spans="1:12">
      <c r="A3947" s="64" t="s">
        <v>1320</v>
      </c>
      <c r="B3947" s="64">
        <f>_xlfn.XLOOKUP(D3947,Macros!$T$8:$T$104,Macros!$L$8:$L$104)</f>
        <v>0</v>
      </c>
      <c r="C3947" s="64">
        <f>_xlfn.XLOOKUP(I3947,Macros!$T$8:$T$104,Macros!$L$8:$L$104)</f>
        <v>0</v>
      </c>
      <c r="D3947" s="64" t="s">
        <v>1056</v>
      </c>
      <c r="E3947" s="64">
        <f t="shared" si="85"/>
        <v>0</v>
      </c>
      <c r="F3947" s="159">
        <v>10091</v>
      </c>
      <c r="G3947" s="163">
        <f t="shared" si="86"/>
        <v>0</v>
      </c>
      <c r="I3947" s="64" t="s">
        <v>980</v>
      </c>
      <c r="L3947"/>
    </row>
    <row r="3948" spans="1:12">
      <c r="A3948" s="64" t="s">
        <v>1320</v>
      </c>
      <c r="B3948" s="64">
        <f>_xlfn.XLOOKUP(D3948,Macros!$T$8:$T$104,Macros!$L$8:$L$104)</f>
        <v>0</v>
      </c>
      <c r="C3948" s="64">
        <f>_xlfn.XLOOKUP(I3948,Macros!$T$8:$T$104,Macros!$L$8:$L$104)</f>
        <v>0</v>
      </c>
      <c r="D3948" s="64" t="s">
        <v>1058</v>
      </c>
      <c r="E3948" s="64">
        <f t="shared" si="85"/>
        <v>0</v>
      </c>
      <c r="F3948" s="159">
        <v>10091</v>
      </c>
      <c r="G3948" s="163">
        <f t="shared" si="86"/>
        <v>0</v>
      </c>
      <c r="I3948" s="64" t="s">
        <v>980</v>
      </c>
      <c r="L3948"/>
    </row>
    <row r="3949" spans="1:12">
      <c r="A3949" s="64" t="s">
        <v>1320</v>
      </c>
      <c r="B3949" s="64">
        <f>_xlfn.XLOOKUP(D3949,Macros!$T$8:$T$104,Macros!$L$8:$L$104)</f>
        <v>0</v>
      </c>
      <c r="C3949" s="64">
        <f>_xlfn.XLOOKUP(I3949,Macros!$T$8:$T$104,Macros!$L$8:$L$104)</f>
        <v>0</v>
      </c>
      <c r="D3949" s="64" t="s">
        <v>1060</v>
      </c>
      <c r="E3949" s="64">
        <f t="shared" si="85"/>
        <v>0</v>
      </c>
      <c r="F3949" s="159">
        <v>10091</v>
      </c>
      <c r="G3949" s="163">
        <f t="shared" si="86"/>
        <v>0</v>
      </c>
      <c r="I3949" s="64" t="s">
        <v>980</v>
      </c>
      <c r="L3949"/>
    </row>
    <row r="3950" spans="1:12">
      <c r="A3950" s="64" t="s">
        <v>1320</v>
      </c>
      <c r="B3950" s="64">
        <f>_xlfn.XLOOKUP(D3950,Macros!$T$8:$T$104,Macros!$L$8:$L$104)</f>
        <v>0</v>
      </c>
      <c r="C3950" s="64">
        <f>_xlfn.XLOOKUP(I3950,Macros!$T$8:$T$104,Macros!$L$8:$L$104)</f>
        <v>0</v>
      </c>
      <c r="D3950" s="64" t="s">
        <v>1062</v>
      </c>
      <c r="E3950" s="64">
        <f t="shared" si="85"/>
        <v>0</v>
      </c>
      <c r="F3950" s="159">
        <v>10091</v>
      </c>
      <c r="G3950" s="163">
        <f t="shared" si="86"/>
        <v>0</v>
      </c>
      <c r="I3950" s="64" t="s">
        <v>980</v>
      </c>
      <c r="L3950"/>
    </row>
    <row r="3951" spans="1:12">
      <c r="A3951" s="64" t="s">
        <v>1320</v>
      </c>
      <c r="B3951" s="64">
        <f>_xlfn.XLOOKUP(D3951,Macros!$T$8:$T$104,Macros!$L$8:$L$104)</f>
        <v>0</v>
      </c>
      <c r="C3951" s="64">
        <f>_xlfn.XLOOKUP(I3951,Macros!$T$8:$T$104,Macros!$L$8:$L$104)</f>
        <v>0</v>
      </c>
      <c r="D3951" s="64" t="s">
        <v>1064</v>
      </c>
      <c r="E3951" s="64">
        <f t="shared" si="85"/>
        <v>0</v>
      </c>
      <c r="F3951" s="159">
        <v>10091</v>
      </c>
      <c r="G3951" s="163">
        <f t="shared" si="86"/>
        <v>0</v>
      </c>
      <c r="I3951" s="64" t="s">
        <v>980</v>
      </c>
      <c r="L3951"/>
    </row>
    <row r="3952" spans="1:12">
      <c r="A3952" s="64" t="s">
        <v>1320</v>
      </c>
      <c r="B3952" s="64">
        <f>_xlfn.XLOOKUP(D3952,Macros!$T$8:$T$104,Macros!$L$8:$L$104)</f>
        <v>0</v>
      </c>
      <c r="C3952" s="64">
        <f>_xlfn.XLOOKUP(I3952,Macros!$T$8:$T$104,Macros!$L$8:$L$104)</f>
        <v>0</v>
      </c>
      <c r="D3952" s="64" t="s">
        <v>1066</v>
      </c>
      <c r="E3952" s="64">
        <f t="shared" si="85"/>
        <v>0</v>
      </c>
      <c r="F3952" s="159">
        <v>10091</v>
      </c>
      <c r="G3952" s="163">
        <f t="shared" si="86"/>
        <v>0</v>
      </c>
      <c r="I3952" s="64" t="s">
        <v>980</v>
      </c>
      <c r="L3952"/>
    </row>
    <row r="3953" spans="1:12">
      <c r="A3953" s="64" t="s">
        <v>1320</v>
      </c>
      <c r="B3953" s="64">
        <f>_xlfn.XLOOKUP(D3953,Macros!$T$8:$T$104,Macros!$L$8:$L$104)</f>
        <v>0</v>
      </c>
      <c r="C3953" s="64">
        <f>_xlfn.XLOOKUP(I3953,Macros!$T$8:$T$104,Macros!$L$8:$L$104)</f>
        <v>0</v>
      </c>
      <c r="D3953" s="64" t="s">
        <v>1073</v>
      </c>
      <c r="E3953" s="64">
        <f t="shared" si="85"/>
        <v>0</v>
      </c>
      <c r="F3953" s="159">
        <v>10131</v>
      </c>
      <c r="G3953" s="163">
        <f t="shared" si="86"/>
        <v>0</v>
      </c>
      <c r="I3953" s="64" t="s">
        <v>1067</v>
      </c>
      <c r="L3953"/>
    </row>
    <row r="3954" spans="1:12">
      <c r="A3954" s="64" t="s">
        <v>1320</v>
      </c>
      <c r="B3954" s="64">
        <f>_xlfn.XLOOKUP(D3954,Macros!$T$8:$T$104,Macros!$L$8:$L$104)</f>
        <v>0</v>
      </c>
      <c r="C3954" s="64">
        <f>_xlfn.XLOOKUP(I3954,Macros!$T$8:$T$104,Macros!$L$8:$L$104)</f>
        <v>0</v>
      </c>
      <c r="D3954" s="64" t="s">
        <v>1074</v>
      </c>
      <c r="E3954" s="64">
        <f t="shared" si="85"/>
        <v>0</v>
      </c>
      <c r="F3954" s="159">
        <v>10131</v>
      </c>
      <c r="G3954" s="163">
        <f t="shared" si="86"/>
        <v>0</v>
      </c>
      <c r="I3954" s="64" t="s">
        <v>1067</v>
      </c>
      <c r="L3954"/>
    </row>
    <row r="3955" spans="1:12">
      <c r="A3955" s="64" t="s">
        <v>1320</v>
      </c>
      <c r="B3955" s="64">
        <f>_xlfn.XLOOKUP(D3955,Macros!$T$8:$T$104,Macros!$L$8:$L$104)</f>
        <v>0</v>
      </c>
      <c r="C3955" s="64">
        <f>_xlfn.XLOOKUP(I3955,Macros!$T$8:$T$104,Macros!$L$8:$L$104)</f>
        <v>0</v>
      </c>
      <c r="D3955" s="64" t="s">
        <v>1075</v>
      </c>
      <c r="E3955" s="64">
        <f t="shared" si="85"/>
        <v>0</v>
      </c>
      <c r="F3955" s="159">
        <v>10131</v>
      </c>
      <c r="G3955" s="163">
        <f t="shared" si="86"/>
        <v>0</v>
      </c>
      <c r="I3955" s="64" t="s">
        <v>1067</v>
      </c>
      <c r="L3955"/>
    </row>
    <row r="3956" spans="1:12">
      <c r="A3956" s="64" t="s">
        <v>1320</v>
      </c>
      <c r="B3956" s="64">
        <f>_xlfn.XLOOKUP(D3956,Macros!$T$8:$T$104,Macros!$L$8:$L$104)</f>
        <v>0</v>
      </c>
      <c r="C3956" s="64">
        <f>_xlfn.XLOOKUP(I3956,Macros!$T$8:$T$104,Macros!$L$8:$L$104)</f>
        <v>0</v>
      </c>
      <c r="D3956" s="64" t="s">
        <v>1076</v>
      </c>
      <c r="E3956" s="64">
        <f t="shared" si="85"/>
        <v>0</v>
      </c>
      <c r="F3956" s="159">
        <v>10131</v>
      </c>
      <c r="G3956" s="163">
        <f t="shared" si="86"/>
        <v>0</v>
      </c>
      <c r="I3956" s="64" t="s">
        <v>1067</v>
      </c>
      <c r="L3956"/>
    </row>
    <row r="3957" spans="1:12">
      <c r="A3957" s="64" t="s">
        <v>1320</v>
      </c>
      <c r="B3957" s="64">
        <f>_xlfn.XLOOKUP(D3957,Macros!$T$8:$T$104,Macros!$L$8:$L$104)</f>
        <v>0</v>
      </c>
      <c r="C3957" s="64">
        <f>_xlfn.XLOOKUP(I3957,Macros!$T$8:$T$104,Macros!$L$8:$L$104)</f>
        <v>0</v>
      </c>
      <c r="D3957" s="64" t="s">
        <v>1077</v>
      </c>
      <c r="E3957" s="64">
        <f t="shared" si="85"/>
        <v>0</v>
      </c>
      <c r="F3957" s="159">
        <v>10131</v>
      </c>
      <c r="G3957" s="163">
        <f t="shared" si="86"/>
        <v>0</v>
      </c>
      <c r="I3957" s="64" t="s">
        <v>1067</v>
      </c>
      <c r="L3957"/>
    </row>
    <row r="3958" spans="1:12">
      <c r="A3958" s="64" t="s">
        <v>1320</v>
      </c>
      <c r="B3958" s="64">
        <f>_xlfn.XLOOKUP(D3958,Macros!$T$8:$T$104,Macros!$L$8:$L$104)</f>
        <v>0</v>
      </c>
      <c r="C3958" s="64">
        <f>_xlfn.XLOOKUP(I3958,Macros!$T$8:$T$104,Macros!$L$8:$L$104)</f>
        <v>0</v>
      </c>
      <c r="D3958" s="64" t="s">
        <v>1078</v>
      </c>
      <c r="E3958" s="64">
        <f t="shared" si="85"/>
        <v>0</v>
      </c>
      <c r="F3958" s="159">
        <v>10131</v>
      </c>
      <c r="G3958" s="163">
        <f t="shared" si="86"/>
        <v>0</v>
      </c>
      <c r="I3958" s="64" t="s">
        <v>1067</v>
      </c>
      <c r="L3958"/>
    </row>
    <row r="3959" spans="1:12">
      <c r="A3959" s="64" t="s">
        <v>1320</v>
      </c>
      <c r="B3959" s="64">
        <f>_xlfn.XLOOKUP(D3959,Macros!$T$8:$T$104,Macros!$L$8:$L$104)</f>
        <v>0</v>
      </c>
      <c r="C3959" s="64">
        <f>_xlfn.XLOOKUP(I3959,Macros!$T$8:$T$104,Macros!$L$8:$L$104)</f>
        <v>0</v>
      </c>
      <c r="D3959" s="64" t="s">
        <v>1079</v>
      </c>
      <c r="E3959" s="64">
        <f t="shared" si="85"/>
        <v>0</v>
      </c>
      <c r="F3959" s="159">
        <v>10131</v>
      </c>
      <c r="G3959" s="163">
        <f t="shared" si="86"/>
        <v>0</v>
      </c>
      <c r="I3959" s="64" t="s">
        <v>1067</v>
      </c>
      <c r="L3959"/>
    </row>
    <row r="3960" spans="1:12">
      <c r="A3960" s="64" t="s">
        <v>1320</v>
      </c>
      <c r="B3960" s="64">
        <f>_xlfn.XLOOKUP(D3960,Macros!$T$8:$T$104,Macros!$L$8:$L$104)</f>
        <v>0</v>
      </c>
      <c r="C3960" s="64">
        <f>_xlfn.XLOOKUP(I3960,Macros!$T$8:$T$104,Macros!$L$8:$L$104)</f>
        <v>0</v>
      </c>
      <c r="D3960" s="64" t="s">
        <v>1080</v>
      </c>
      <c r="E3960" s="64">
        <f t="shared" si="85"/>
        <v>0</v>
      </c>
      <c r="F3960" s="159">
        <v>10131</v>
      </c>
      <c r="G3960" s="163">
        <f t="shared" si="86"/>
        <v>0</v>
      </c>
      <c r="I3960" s="64" t="s">
        <v>1067</v>
      </c>
      <c r="L3960"/>
    </row>
    <row r="3961" spans="1:12">
      <c r="A3961" s="64" t="s">
        <v>1320</v>
      </c>
      <c r="B3961" s="64">
        <f>_xlfn.XLOOKUP(D3961,Macros!$T$8:$T$104,Macros!$L$8:$L$104)</f>
        <v>0</v>
      </c>
      <c r="C3961" s="64">
        <f>_xlfn.XLOOKUP(I3961,Macros!$T$8:$T$104,Macros!$L$8:$L$104)</f>
        <v>0</v>
      </c>
      <c r="D3961" s="64" t="s">
        <v>1081</v>
      </c>
      <c r="E3961" s="64">
        <f t="shared" si="85"/>
        <v>0</v>
      </c>
      <c r="F3961" s="159">
        <v>10131</v>
      </c>
      <c r="G3961" s="163">
        <f t="shared" si="86"/>
        <v>0</v>
      </c>
      <c r="I3961" s="64" t="s">
        <v>1067</v>
      </c>
      <c r="L3961"/>
    </row>
    <row r="3962" spans="1:12">
      <c r="A3962" s="64" t="s">
        <v>1320</v>
      </c>
      <c r="B3962" s="64">
        <f>_xlfn.XLOOKUP(D3962,Macros!$T$8:$T$104,Macros!$L$8:$L$104)</f>
        <v>0</v>
      </c>
      <c r="C3962" s="64">
        <f>_xlfn.XLOOKUP(I3962,Macros!$T$8:$T$104,Macros!$L$8:$L$104)</f>
        <v>0</v>
      </c>
      <c r="D3962" s="64" t="s">
        <v>1082</v>
      </c>
      <c r="E3962" s="64">
        <f t="shared" si="85"/>
        <v>0</v>
      </c>
      <c r="F3962" s="159">
        <v>10131</v>
      </c>
      <c r="G3962" s="163">
        <f t="shared" si="86"/>
        <v>0</v>
      </c>
      <c r="I3962" s="64" t="s">
        <v>1067</v>
      </c>
      <c r="L3962"/>
    </row>
    <row r="3963" spans="1:12">
      <c r="A3963" s="64" t="s">
        <v>1320</v>
      </c>
      <c r="B3963" s="64">
        <f>_xlfn.XLOOKUP(D3963,Macros!$T$8:$T$104,Macros!$L$8:$L$104)</f>
        <v>0</v>
      </c>
      <c r="C3963" s="64">
        <f>_xlfn.XLOOKUP(I3963,Macros!$T$8:$T$104,Macros!$L$8:$L$104)</f>
        <v>0</v>
      </c>
      <c r="D3963" s="64" t="s">
        <v>1083</v>
      </c>
      <c r="E3963" s="64">
        <f t="shared" si="85"/>
        <v>0</v>
      </c>
      <c r="F3963" s="159">
        <v>10131</v>
      </c>
      <c r="G3963" s="163">
        <f t="shared" si="86"/>
        <v>0</v>
      </c>
      <c r="I3963" s="64" t="s">
        <v>1068</v>
      </c>
      <c r="L3963"/>
    </row>
    <row r="3964" spans="1:12">
      <c r="A3964" s="64" t="s">
        <v>1320</v>
      </c>
      <c r="B3964" s="64">
        <f>_xlfn.XLOOKUP(D3964,Macros!$T$8:$T$104,Macros!$L$8:$L$104)</f>
        <v>0</v>
      </c>
      <c r="C3964" s="64">
        <f>_xlfn.XLOOKUP(I3964,Macros!$T$8:$T$104,Macros!$L$8:$L$104)</f>
        <v>0</v>
      </c>
      <c r="D3964" s="64" t="s">
        <v>1084</v>
      </c>
      <c r="E3964" s="64">
        <f t="shared" si="85"/>
        <v>0</v>
      </c>
      <c r="F3964" s="159">
        <v>10131</v>
      </c>
      <c r="G3964" s="163">
        <f t="shared" si="86"/>
        <v>0</v>
      </c>
      <c r="I3964" s="64" t="s">
        <v>1068</v>
      </c>
      <c r="L3964"/>
    </row>
    <row r="3965" spans="1:12">
      <c r="A3965" s="64" t="s">
        <v>1320</v>
      </c>
      <c r="B3965" s="64">
        <f>_xlfn.XLOOKUP(D3965,Macros!$T$8:$T$104,Macros!$L$8:$L$104)</f>
        <v>0</v>
      </c>
      <c r="C3965" s="64">
        <f>_xlfn.XLOOKUP(I3965,Macros!$T$8:$T$104,Macros!$L$8:$L$104)</f>
        <v>0</v>
      </c>
      <c r="D3965" s="64" t="s">
        <v>1085</v>
      </c>
      <c r="E3965" s="64">
        <f t="shared" si="85"/>
        <v>0</v>
      </c>
      <c r="F3965" s="159">
        <v>10131</v>
      </c>
      <c r="G3965" s="163">
        <f t="shared" si="86"/>
        <v>0</v>
      </c>
      <c r="I3965" s="64" t="s">
        <v>1068</v>
      </c>
      <c r="L3965"/>
    </row>
    <row r="3966" spans="1:12">
      <c r="A3966" s="64" t="s">
        <v>1320</v>
      </c>
      <c r="B3966" s="64">
        <f>_xlfn.XLOOKUP(D3966,Macros!$T$8:$T$104,Macros!$L$8:$L$104)</f>
        <v>0</v>
      </c>
      <c r="C3966" s="64">
        <f>_xlfn.XLOOKUP(I3966,Macros!$T$8:$T$104,Macros!$L$8:$L$104)</f>
        <v>0</v>
      </c>
      <c r="D3966" s="64" t="s">
        <v>1086</v>
      </c>
      <c r="E3966" s="64">
        <f t="shared" si="85"/>
        <v>0</v>
      </c>
      <c r="F3966" s="159">
        <v>10131</v>
      </c>
      <c r="G3966" s="163">
        <f t="shared" si="86"/>
        <v>0</v>
      </c>
      <c r="I3966" s="64" t="s">
        <v>1068</v>
      </c>
      <c r="L3966"/>
    </row>
    <row r="3967" spans="1:12">
      <c r="A3967" s="64" t="s">
        <v>1320</v>
      </c>
      <c r="B3967" s="64">
        <f>_xlfn.XLOOKUP(D3967,Macros!$T$8:$T$104,Macros!$L$8:$L$104)</f>
        <v>0</v>
      </c>
      <c r="C3967" s="64">
        <f>_xlfn.XLOOKUP(I3967,Macros!$T$8:$T$104,Macros!$L$8:$L$104)</f>
        <v>0</v>
      </c>
      <c r="D3967" s="64" t="s">
        <v>1087</v>
      </c>
      <c r="E3967" s="64">
        <f t="shared" si="85"/>
        <v>0</v>
      </c>
      <c r="F3967" s="159">
        <v>10131</v>
      </c>
      <c r="G3967" s="163">
        <f t="shared" si="86"/>
        <v>0</v>
      </c>
      <c r="I3967" s="64" t="s">
        <v>1068</v>
      </c>
      <c r="L3967"/>
    </row>
    <row r="3968" spans="1:12">
      <c r="A3968" s="64" t="s">
        <v>1320</v>
      </c>
      <c r="B3968" s="64">
        <f>_xlfn.XLOOKUP(D3968,Macros!$T$8:$T$104,Macros!$L$8:$L$104)</f>
        <v>0</v>
      </c>
      <c r="C3968" s="64">
        <f>_xlfn.XLOOKUP(I3968,Macros!$T$8:$T$104,Macros!$L$8:$L$104)</f>
        <v>0</v>
      </c>
      <c r="D3968" s="64" t="s">
        <v>1088</v>
      </c>
      <c r="E3968" s="64">
        <f t="shared" si="85"/>
        <v>0</v>
      </c>
      <c r="F3968" s="159">
        <v>10131</v>
      </c>
      <c r="G3968" s="163">
        <f t="shared" si="86"/>
        <v>0</v>
      </c>
      <c r="I3968" s="64" t="s">
        <v>1068</v>
      </c>
      <c r="L3968"/>
    </row>
    <row r="3969" spans="1:12">
      <c r="A3969" s="64" t="s">
        <v>1320</v>
      </c>
      <c r="B3969" s="64">
        <f>_xlfn.XLOOKUP(D3969,Macros!$T$8:$T$104,Macros!$L$8:$L$104)</f>
        <v>0</v>
      </c>
      <c r="C3969" s="64">
        <f>_xlfn.XLOOKUP(I3969,Macros!$T$8:$T$104,Macros!$L$8:$L$104)</f>
        <v>0</v>
      </c>
      <c r="D3969" s="64" t="s">
        <v>1089</v>
      </c>
      <c r="E3969" s="64">
        <f t="shared" ref="E3969:E3995" si="87">SUM(B3969:C3969)</f>
        <v>0</v>
      </c>
      <c r="F3969" s="159">
        <v>10131</v>
      </c>
      <c r="G3969" s="163">
        <f t="shared" si="86"/>
        <v>0</v>
      </c>
      <c r="I3969" s="64" t="s">
        <v>1068</v>
      </c>
      <c r="L3969"/>
    </row>
    <row r="3970" spans="1:12">
      <c r="A3970" s="64" t="s">
        <v>1320</v>
      </c>
      <c r="B3970" s="64">
        <f>_xlfn.XLOOKUP(D3970,Macros!$T$8:$T$104,Macros!$L$8:$L$104)</f>
        <v>0</v>
      </c>
      <c r="C3970" s="64">
        <f>_xlfn.XLOOKUP(I3970,Macros!$T$8:$T$104,Macros!$L$8:$L$104)</f>
        <v>0</v>
      </c>
      <c r="D3970" s="64" t="s">
        <v>1090</v>
      </c>
      <c r="E3970" s="64">
        <f t="shared" si="87"/>
        <v>0</v>
      </c>
      <c r="F3970" s="159">
        <v>10131</v>
      </c>
      <c r="G3970" s="163">
        <f t="shared" ref="G3970:G4033" si="88">IF(C3970&gt;0,10*C3970/E3970,0)</f>
        <v>0</v>
      </c>
      <c r="I3970" s="64" t="s">
        <v>1068</v>
      </c>
      <c r="L3970"/>
    </row>
    <row r="3971" spans="1:12">
      <c r="A3971" s="64" t="s">
        <v>1320</v>
      </c>
      <c r="B3971" s="64">
        <f>_xlfn.XLOOKUP(D3971,Macros!$T$8:$T$104,Macros!$L$8:$L$104)</f>
        <v>0</v>
      </c>
      <c r="C3971" s="64">
        <f>_xlfn.XLOOKUP(I3971,Macros!$T$8:$T$104,Macros!$L$8:$L$104)</f>
        <v>0</v>
      </c>
      <c r="D3971" s="64" t="s">
        <v>1091</v>
      </c>
      <c r="E3971" s="64">
        <f t="shared" si="87"/>
        <v>0</v>
      </c>
      <c r="F3971" s="159">
        <v>10131</v>
      </c>
      <c r="G3971" s="163">
        <f t="shared" si="88"/>
        <v>0</v>
      </c>
      <c r="I3971" s="64" t="s">
        <v>1068</v>
      </c>
      <c r="L3971"/>
    </row>
    <row r="3972" spans="1:12">
      <c r="A3972" s="64" t="s">
        <v>1320</v>
      </c>
      <c r="B3972" s="64">
        <f>_xlfn.XLOOKUP(D3972,Macros!$T$8:$T$104,Macros!$L$8:$L$104)</f>
        <v>0</v>
      </c>
      <c r="C3972" s="64">
        <f>_xlfn.XLOOKUP(I3972,Macros!$T$8:$T$104,Macros!$L$8:$L$104)</f>
        <v>0</v>
      </c>
      <c r="D3972" s="64" t="s">
        <v>1092</v>
      </c>
      <c r="E3972" s="64">
        <f t="shared" si="87"/>
        <v>0</v>
      </c>
      <c r="F3972" s="159">
        <v>10131</v>
      </c>
      <c r="G3972" s="163">
        <f t="shared" si="88"/>
        <v>0</v>
      </c>
      <c r="I3972" s="64" t="s">
        <v>1068</v>
      </c>
      <c r="L3972"/>
    </row>
    <row r="3973" spans="1:12">
      <c r="A3973" s="64" t="s">
        <v>1320</v>
      </c>
      <c r="B3973" s="64">
        <f>_xlfn.XLOOKUP(D3973,Macros!$T$8:$T$104,Macros!$L$8:$L$104)</f>
        <v>0</v>
      </c>
      <c r="C3973" s="64">
        <f>_xlfn.XLOOKUP(I3973,Macros!$T$8:$T$104,Macros!$L$8:$L$104)</f>
        <v>0</v>
      </c>
      <c r="D3973" s="64" t="s">
        <v>1093</v>
      </c>
      <c r="E3973" s="64">
        <f t="shared" si="87"/>
        <v>0</v>
      </c>
      <c r="F3973" s="159">
        <v>10131</v>
      </c>
      <c r="G3973" s="163">
        <f t="shared" si="88"/>
        <v>0</v>
      </c>
      <c r="I3973" s="64" t="s">
        <v>1070</v>
      </c>
      <c r="L3973"/>
    </row>
    <row r="3974" spans="1:12">
      <c r="A3974" s="64" t="s">
        <v>1320</v>
      </c>
      <c r="B3974" s="64">
        <f>_xlfn.XLOOKUP(D3974,Macros!$T$8:$T$104,Macros!$L$8:$L$104)</f>
        <v>0</v>
      </c>
      <c r="C3974" s="64">
        <f>_xlfn.XLOOKUP(I3974,Macros!$T$8:$T$104,Macros!$L$8:$L$104)</f>
        <v>0</v>
      </c>
      <c r="D3974" s="64" t="s">
        <v>1094</v>
      </c>
      <c r="E3974" s="64">
        <f t="shared" si="87"/>
        <v>0</v>
      </c>
      <c r="F3974" s="159">
        <v>10131</v>
      </c>
      <c r="G3974" s="163">
        <f t="shared" si="88"/>
        <v>0</v>
      </c>
      <c r="I3974" s="64" t="s">
        <v>1070</v>
      </c>
      <c r="L3974"/>
    </row>
    <row r="3975" spans="1:12">
      <c r="A3975" s="64" t="s">
        <v>1320</v>
      </c>
      <c r="B3975" s="64">
        <f>_xlfn.XLOOKUP(D3975,Macros!$T$8:$T$104,Macros!$L$8:$L$104)</f>
        <v>0</v>
      </c>
      <c r="C3975" s="64">
        <f>_xlfn.XLOOKUP(I3975,Macros!$T$8:$T$104,Macros!$L$8:$L$104)</f>
        <v>0</v>
      </c>
      <c r="D3975" s="64" t="s">
        <v>1095</v>
      </c>
      <c r="E3975" s="64">
        <f t="shared" si="87"/>
        <v>0</v>
      </c>
      <c r="F3975" s="159">
        <v>10131</v>
      </c>
      <c r="G3975" s="163">
        <f t="shared" si="88"/>
        <v>0</v>
      </c>
      <c r="I3975" s="64" t="s">
        <v>1070</v>
      </c>
      <c r="L3975"/>
    </row>
    <row r="3976" spans="1:12">
      <c r="A3976" s="64" t="s">
        <v>1320</v>
      </c>
      <c r="B3976" s="64">
        <f>_xlfn.XLOOKUP(D3976,Macros!$T$8:$T$104,Macros!$L$8:$L$104)</f>
        <v>0</v>
      </c>
      <c r="C3976" s="64">
        <f>_xlfn.XLOOKUP(I3976,Macros!$T$8:$T$104,Macros!$L$8:$L$104)</f>
        <v>0</v>
      </c>
      <c r="D3976" s="64" t="s">
        <v>1096</v>
      </c>
      <c r="E3976" s="64">
        <f t="shared" si="87"/>
        <v>0</v>
      </c>
      <c r="F3976" s="159">
        <v>10131</v>
      </c>
      <c r="G3976" s="163">
        <f t="shared" si="88"/>
        <v>0</v>
      </c>
      <c r="I3976" s="64" t="s">
        <v>1070</v>
      </c>
      <c r="L3976"/>
    </row>
    <row r="3977" spans="1:12">
      <c r="A3977" s="64" t="s">
        <v>1320</v>
      </c>
      <c r="B3977" s="64">
        <f>_xlfn.XLOOKUP(D3977,Macros!$T$8:$T$104,Macros!$L$8:$L$104)</f>
        <v>0</v>
      </c>
      <c r="C3977" s="64">
        <f>_xlfn.XLOOKUP(I3977,Macros!$T$8:$T$104,Macros!$L$8:$L$104)</f>
        <v>0</v>
      </c>
      <c r="D3977" s="64" t="s">
        <v>1097</v>
      </c>
      <c r="E3977" s="64">
        <f t="shared" si="87"/>
        <v>0</v>
      </c>
      <c r="F3977" s="159">
        <v>10131</v>
      </c>
      <c r="G3977" s="163">
        <f t="shared" si="88"/>
        <v>0</v>
      </c>
      <c r="I3977" s="64" t="s">
        <v>1070</v>
      </c>
      <c r="L3977"/>
    </row>
    <row r="3978" spans="1:12">
      <c r="A3978" s="64" t="s">
        <v>1320</v>
      </c>
      <c r="B3978" s="64">
        <f>_xlfn.XLOOKUP(D3978,Macros!$T$8:$T$104,Macros!$L$8:$L$104)</f>
        <v>0</v>
      </c>
      <c r="C3978" s="64">
        <f>_xlfn.XLOOKUP(I3978,Macros!$T$8:$T$104,Macros!$L$8:$L$104)</f>
        <v>0</v>
      </c>
      <c r="D3978" s="64" t="s">
        <v>1098</v>
      </c>
      <c r="E3978" s="64">
        <f t="shared" si="87"/>
        <v>0</v>
      </c>
      <c r="F3978" s="159">
        <v>10131</v>
      </c>
      <c r="G3978" s="163">
        <f t="shared" si="88"/>
        <v>0</v>
      </c>
      <c r="I3978" s="64" t="s">
        <v>1070</v>
      </c>
      <c r="L3978"/>
    </row>
    <row r="3979" spans="1:12">
      <c r="A3979" s="64" t="s">
        <v>1320</v>
      </c>
      <c r="B3979" s="64">
        <f>_xlfn.XLOOKUP(D3979,Macros!$T$8:$T$104,Macros!$L$8:$L$104)</f>
        <v>0</v>
      </c>
      <c r="C3979" s="64">
        <f>_xlfn.XLOOKUP(I3979,Macros!$T$8:$T$104,Macros!$L$8:$L$104)</f>
        <v>0</v>
      </c>
      <c r="D3979" s="64" t="s">
        <v>1099</v>
      </c>
      <c r="E3979" s="64">
        <f t="shared" si="87"/>
        <v>0</v>
      </c>
      <c r="F3979" s="159">
        <v>10131</v>
      </c>
      <c r="G3979" s="163">
        <f t="shared" si="88"/>
        <v>0</v>
      </c>
      <c r="I3979" s="64" t="s">
        <v>1070</v>
      </c>
      <c r="L3979"/>
    </row>
    <row r="3980" spans="1:12">
      <c r="A3980" s="64" t="s">
        <v>1320</v>
      </c>
      <c r="B3980" s="64">
        <f>_xlfn.XLOOKUP(D3980,Macros!$T$8:$T$104,Macros!$L$8:$L$104)</f>
        <v>0</v>
      </c>
      <c r="C3980" s="64">
        <f>_xlfn.XLOOKUP(I3980,Macros!$T$8:$T$104,Macros!$L$8:$L$104)</f>
        <v>0</v>
      </c>
      <c r="D3980" s="64" t="s">
        <v>1100</v>
      </c>
      <c r="E3980" s="64">
        <f t="shared" si="87"/>
        <v>0</v>
      </c>
      <c r="F3980" s="159">
        <v>10131</v>
      </c>
      <c r="G3980" s="163">
        <f t="shared" si="88"/>
        <v>0</v>
      </c>
      <c r="I3980" s="64" t="s">
        <v>1070</v>
      </c>
      <c r="L3980"/>
    </row>
    <row r="3981" spans="1:12">
      <c r="A3981" s="64" t="s">
        <v>1320</v>
      </c>
      <c r="B3981" s="64">
        <f>_xlfn.XLOOKUP(D3981,Macros!$T$8:$T$104,Macros!$L$8:$L$104)</f>
        <v>0</v>
      </c>
      <c r="C3981" s="64">
        <f>_xlfn.XLOOKUP(I3981,Macros!$T$8:$T$104,Macros!$L$8:$L$104)</f>
        <v>0</v>
      </c>
      <c r="D3981" s="64" t="s">
        <v>1101</v>
      </c>
      <c r="E3981" s="64">
        <f t="shared" si="87"/>
        <v>0</v>
      </c>
      <c r="F3981" s="159">
        <v>10131</v>
      </c>
      <c r="G3981" s="163">
        <f t="shared" si="88"/>
        <v>0</v>
      </c>
      <c r="I3981" s="64" t="s">
        <v>1070</v>
      </c>
      <c r="L3981"/>
    </row>
    <row r="3982" spans="1:12">
      <c r="A3982" s="64" t="s">
        <v>1320</v>
      </c>
      <c r="B3982" s="64">
        <f>_xlfn.XLOOKUP(D3982,Macros!$T$8:$T$104,Macros!$L$8:$L$104)</f>
        <v>0</v>
      </c>
      <c r="C3982" s="64">
        <f>_xlfn.XLOOKUP(I3982,Macros!$T$8:$T$104,Macros!$L$8:$L$104)</f>
        <v>0</v>
      </c>
      <c r="D3982" s="64" t="s">
        <v>1102</v>
      </c>
      <c r="E3982" s="64">
        <f t="shared" si="87"/>
        <v>0</v>
      </c>
      <c r="F3982" s="159">
        <v>10131</v>
      </c>
      <c r="G3982" s="163">
        <f t="shared" si="88"/>
        <v>0</v>
      </c>
      <c r="I3982" s="64" t="s">
        <v>1070</v>
      </c>
      <c r="L3982"/>
    </row>
    <row r="3983" spans="1:12">
      <c r="A3983" s="64" t="s">
        <v>1320</v>
      </c>
      <c r="B3983" s="64">
        <f>_xlfn.XLOOKUP(D3983,Macros!$T$8:$T$104,Macros!$L$8:$L$104)</f>
        <v>0</v>
      </c>
      <c r="C3983" s="64">
        <f>_xlfn.XLOOKUP(I3983,Macros!$T$8:$T$104,Macros!$L$8:$L$104)</f>
        <v>0</v>
      </c>
      <c r="D3983" s="64" t="s">
        <v>1103</v>
      </c>
      <c r="E3983" s="64">
        <f t="shared" si="87"/>
        <v>0</v>
      </c>
      <c r="F3983" s="159">
        <v>10131</v>
      </c>
      <c r="G3983" s="163">
        <f t="shared" si="88"/>
        <v>0</v>
      </c>
      <c r="I3983" s="64" t="s">
        <v>1072</v>
      </c>
      <c r="L3983"/>
    </row>
    <row r="3984" spans="1:12">
      <c r="A3984" s="64" t="s">
        <v>1320</v>
      </c>
      <c r="B3984" s="64">
        <f>_xlfn.XLOOKUP(D3984,Macros!$T$8:$T$104,Macros!$L$8:$L$104)</f>
        <v>0</v>
      </c>
      <c r="C3984" s="64">
        <f>_xlfn.XLOOKUP(I3984,Macros!$T$8:$T$104,Macros!$L$8:$L$104)</f>
        <v>0</v>
      </c>
      <c r="D3984" s="64" t="s">
        <v>1104</v>
      </c>
      <c r="E3984" s="64">
        <f t="shared" si="87"/>
        <v>0</v>
      </c>
      <c r="F3984" s="159">
        <v>10131</v>
      </c>
      <c r="G3984" s="163">
        <f t="shared" si="88"/>
        <v>0</v>
      </c>
      <c r="I3984" s="64" t="s">
        <v>1072</v>
      </c>
      <c r="L3984"/>
    </row>
    <row r="3985" spans="1:12">
      <c r="A3985" s="64" t="s">
        <v>1320</v>
      </c>
      <c r="B3985" s="64">
        <f>_xlfn.XLOOKUP(D3985,Macros!$T$8:$T$104,Macros!$L$8:$L$104)</f>
        <v>0</v>
      </c>
      <c r="C3985" s="64">
        <f>_xlfn.XLOOKUP(I3985,Macros!$T$8:$T$104,Macros!$L$8:$L$104)</f>
        <v>0</v>
      </c>
      <c r="D3985" s="64" t="s">
        <v>1105</v>
      </c>
      <c r="E3985" s="64">
        <f t="shared" si="87"/>
        <v>0</v>
      </c>
      <c r="F3985" s="159">
        <v>10131</v>
      </c>
      <c r="G3985" s="163">
        <f t="shared" si="88"/>
        <v>0</v>
      </c>
      <c r="I3985" s="64" t="s">
        <v>1072</v>
      </c>
      <c r="L3985"/>
    </row>
    <row r="3986" spans="1:12">
      <c r="A3986" s="64" t="s">
        <v>1320</v>
      </c>
      <c r="B3986" s="64">
        <f>_xlfn.XLOOKUP(D3986,Macros!$T$8:$T$104,Macros!$L$8:$L$104)</f>
        <v>0</v>
      </c>
      <c r="C3986" s="64">
        <f>_xlfn.XLOOKUP(I3986,Macros!$T$8:$T$104,Macros!$L$8:$L$104)</f>
        <v>0</v>
      </c>
      <c r="D3986" s="64" t="s">
        <v>1106</v>
      </c>
      <c r="E3986" s="64">
        <f t="shared" si="87"/>
        <v>0</v>
      </c>
      <c r="F3986" s="159">
        <v>10131</v>
      </c>
      <c r="G3986" s="163">
        <f t="shared" si="88"/>
        <v>0</v>
      </c>
      <c r="I3986" s="64" t="s">
        <v>1072</v>
      </c>
      <c r="L3986"/>
    </row>
    <row r="3987" spans="1:12">
      <c r="A3987" s="64" t="s">
        <v>1320</v>
      </c>
      <c r="B3987" s="64">
        <f>_xlfn.XLOOKUP(D3987,Macros!$T$8:$T$104,Macros!$L$8:$L$104)</f>
        <v>0</v>
      </c>
      <c r="C3987" s="64">
        <f>_xlfn.XLOOKUP(I3987,Macros!$T$8:$T$104,Macros!$L$8:$L$104)</f>
        <v>0</v>
      </c>
      <c r="D3987" s="64" t="s">
        <v>1107</v>
      </c>
      <c r="E3987" s="64">
        <f t="shared" si="87"/>
        <v>0</v>
      </c>
      <c r="F3987" s="159">
        <v>10131</v>
      </c>
      <c r="G3987" s="163">
        <f t="shared" si="88"/>
        <v>0</v>
      </c>
      <c r="I3987" s="64" t="s">
        <v>1072</v>
      </c>
      <c r="L3987"/>
    </row>
    <row r="3988" spans="1:12">
      <c r="A3988" s="64" t="s">
        <v>1320</v>
      </c>
      <c r="B3988" s="64">
        <f>_xlfn.XLOOKUP(D3988,Macros!$T$8:$T$104,Macros!$L$8:$L$104)</f>
        <v>0</v>
      </c>
      <c r="C3988" s="64">
        <f>_xlfn.XLOOKUP(I3988,Macros!$T$8:$T$104,Macros!$L$8:$L$104)</f>
        <v>0</v>
      </c>
      <c r="D3988" s="64" t="s">
        <v>1108</v>
      </c>
      <c r="E3988" s="64">
        <f t="shared" si="87"/>
        <v>0</v>
      </c>
      <c r="F3988" s="159">
        <v>10131</v>
      </c>
      <c r="G3988" s="163">
        <f t="shared" si="88"/>
        <v>0</v>
      </c>
      <c r="I3988" s="64" t="s">
        <v>1072</v>
      </c>
      <c r="L3988"/>
    </row>
    <row r="3989" spans="1:12">
      <c r="A3989" s="64" t="s">
        <v>1320</v>
      </c>
      <c r="B3989" s="64">
        <f>_xlfn.XLOOKUP(D3989,Macros!$T$8:$T$104,Macros!$L$8:$L$104)</f>
        <v>0</v>
      </c>
      <c r="C3989" s="64">
        <f>_xlfn.XLOOKUP(I3989,Macros!$T$8:$T$104,Macros!$L$8:$L$104)</f>
        <v>0</v>
      </c>
      <c r="D3989" s="64" t="s">
        <v>1109</v>
      </c>
      <c r="E3989" s="64">
        <f t="shared" si="87"/>
        <v>0</v>
      </c>
      <c r="F3989" s="159">
        <v>10131</v>
      </c>
      <c r="G3989" s="163">
        <f t="shared" si="88"/>
        <v>0</v>
      </c>
      <c r="I3989" s="64" t="s">
        <v>1072</v>
      </c>
      <c r="L3989"/>
    </row>
    <row r="3990" spans="1:12">
      <c r="A3990" s="64" t="s">
        <v>1320</v>
      </c>
      <c r="B3990" s="64">
        <f>_xlfn.XLOOKUP(D3990,Macros!$T$8:$T$104,Macros!$L$8:$L$104)</f>
        <v>0</v>
      </c>
      <c r="C3990" s="64">
        <f>_xlfn.XLOOKUP(I3990,Macros!$T$8:$T$104,Macros!$L$8:$L$104)</f>
        <v>0</v>
      </c>
      <c r="D3990" s="64" t="s">
        <v>1110</v>
      </c>
      <c r="E3990" s="64">
        <f t="shared" si="87"/>
        <v>0</v>
      </c>
      <c r="F3990" s="159">
        <v>10131</v>
      </c>
      <c r="G3990" s="163">
        <f t="shared" si="88"/>
        <v>0</v>
      </c>
      <c r="I3990" s="64" t="s">
        <v>1072</v>
      </c>
      <c r="L3990"/>
    </row>
    <row r="3991" spans="1:12">
      <c r="A3991" s="64" t="s">
        <v>1320</v>
      </c>
      <c r="B3991" s="64">
        <f>_xlfn.XLOOKUP(D3991,Macros!$T$8:$T$104,Macros!$L$8:$L$104)</f>
        <v>0</v>
      </c>
      <c r="C3991" s="64">
        <f>_xlfn.XLOOKUP(I3991,Macros!$T$8:$T$104,Macros!$L$8:$L$104)</f>
        <v>0</v>
      </c>
      <c r="D3991" s="64" t="s">
        <v>1111</v>
      </c>
      <c r="E3991" s="64">
        <f t="shared" si="87"/>
        <v>0</v>
      </c>
      <c r="F3991" s="159">
        <v>10131</v>
      </c>
      <c r="G3991" s="163">
        <f t="shared" si="88"/>
        <v>0</v>
      </c>
      <c r="I3991" s="64" t="s">
        <v>1072</v>
      </c>
      <c r="L3991"/>
    </row>
    <row r="3992" spans="1:12">
      <c r="A3992" s="64" t="s">
        <v>1320</v>
      </c>
      <c r="B3992" s="64">
        <f>_xlfn.XLOOKUP(D3992,Macros!$T$8:$T$104,Macros!$L$8:$L$104)</f>
        <v>0</v>
      </c>
      <c r="C3992" s="64">
        <f>_xlfn.XLOOKUP(I3992,Macros!$T$8:$T$104,Macros!$L$8:$L$104)</f>
        <v>0</v>
      </c>
      <c r="D3992" s="64" t="s">
        <v>1112</v>
      </c>
      <c r="E3992" s="64">
        <f t="shared" si="87"/>
        <v>0</v>
      </c>
      <c r="F3992" s="159">
        <v>10131</v>
      </c>
      <c r="G3992" s="163">
        <f t="shared" si="88"/>
        <v>0</v>
      </c>
      <c r="I3992" s="64" t="s">
        <v>1072</v>
      </c>
      <c r="L3992"/>
    </row>
    <row r="3993" spans="1:12">
      <c r="A3993" s="64" t="s">
        <v>1320</v>
      </c>
      <c r="B3993" s="64">
        <f>_xlfn.XLOOKUP(D3993,Macros!$T$8:$T$104,Macros!$L$8:$L$104)</f>
        <v>0</v>
      </c>
      <c r="C3993" s="64">
        <f>_xlfn.XLOOKUP(I3993,Macros!$T$8:$T$104,Macros!$L$8:$L$104)</f>
        <v>0</v>
      </c>
      <c r="D3993" s="64" t="s">
        <v>1113</v>
      </c>
      <c r="E3993" s="64">
        <f t="shared" si="87"/>
        <v>0</v>
      </c>
      <c r="F3993" s="159">
        <v>10131</v>
      </c>
      <c r="G3993" s="163">
        <f t="shared" si="88"/>
        <v>0</v>
      </c>
      <c r="I3993" s="64" t="s">
        <v>1072</v>
      </c>
      <c r="L3993"/>
    </row>
    <row r="3994" spans="1:12">
      <c r="A3994" s="64" t="s">
        <v>1320</v>
      </c>
      <c r="B3994" s="64">
        <f>_xlfn.XLOOKUP(D3994,Macros!$T$8:$T$104,Macros!$L$8:$L$104)</f>
        <v>0</v>
      </c>
      <c r="C3994" s="64">
        <f>_xlfn.XLOOKUP(I3994,Macros!$T$8:$T$104,Macros!$L$8:$L$104)</f>
        <v>0</v>
      </c>
      <c r="D3994" s="64" t="s">
        <v>1114</v>
      </c>
      <c r="E3994" s="64">
        <f t="shared" si="87"/>
        <v>0</v>
      </c>
      <c r="F3994" s="159">
        <v>10131</v>
      </c>
      <c r="G3994" s="163">
        <f t="shared" si="88"/>
        <v>0</v>
      </c>
      <c r="I3994" s="64" t="s">
        <v>1072</v>
      </c>
      <c r="L3994"/>
    </row>
    <row r="3995" spans="1:12">
      <c r="A3995" s="64" t="s">
        <v>1320</v>
      </c>
      <c r="B3995" s="64">
        <f>_xlfn.XLOOKUP(D3995,Macros!$T$8:$T$104,Macros!$L$8:$L$104)</f>
        <v>0</v>
      </c>
      <c r="C3995" s="64">
        <f>_xlfn.XLOOKUP(I3995,Macros!$T$8:$T$104,Macros!$L$8:$L$104)</f>
        <v>0</v>
      </c>
      <c r="D3995" s="64" t="s">
        <v>1115</v>
      </c>
      <c r="E3995" s="64">
        <f t="shared" si="87"/>
        <v>0</v>
      </c>
      <c r="F3995" s="159">
        <v>10131</v>
      </c>
      <c r="G3995" s="163">
        <f t="shared" si="88"/>
        <v>0</v>
      </c>
      <c r="I3995" s="64" t="s">
        <v>1072</v>
      </c>
      <c r="L3995"/>
    </row>
    <row r="3996" spans="1:12">
      <c r="A3996" s="161" t="s">
        <v>1320</v>
      </c>
      <c r="B3996" s="161">
        <f>_xlfn.XLOOKUP(D3996,Macros!$T$8:$T$104,Macros!$M$8:$M$104)</f>
        <v>0</v>
      </c>
      <c r="C3996" s="161">
        <f>_xlfn.XLOOKUP(I3996,Macros!$T$8:$T$104,Macros!$M$8:$M$104)</f>
        <v>0</v>
      </c>
      <c r="D3996" s="161" t="s">
        <v>982</v>
      </c>
      <c r="E3996" s="161">
        <f t="shared" ref="E3996:E4052" si="89">SUM(B3996:C3996)</f>
        <v>0</v>
      </c>
      <c r="F3996" s="162">
        <v>10094</v>
      </c>
      <c r="G3996" s="163">
        <f t="shared" si="88"/>
        <v>0</v>
      </c>
      <c r="I3996" s="161" t="s">
        <v>974</v>
      </c>
      <c r="J3996" s="161" t="s">
        <v>1316</v>
      </c>
      <c r="L3996"/>
    </row>
    <row r="3997" spans="1:12">
      <c r="A3997" s="64" t="s">
        <v>1320</v>
      </c>
      <c r="B3997" s="64">
        <f>_xlfn.XLOOKUP(D3997,Macros!$T$8:$T$104,Macros!$M$8:$M$104)</f>
        <v>0</v>
      </c>
      <c r="C3997" s="64">
        <f>_xlfn.XLOOKUP(I3997,Macros!$T$8:$T$104,Macros!$M$8:$M$104)</f>
        <v>0</v>
      </c>
      <c r="D3997" s="64" t="s">
        <v>984</v>
      </c>
      <c r="E3997" s="64">
        <f t="shared" si="89"/>
        <v>0</v>
      </c>
      <c r="F3997" s="159">
        <v>10094</v>
      </c>
      <c r="G3997" s="163">
        <f t="shared" si="88"/>
        <v>0</v>
      </c>
      <c r="I3997" s="64" t="s">
        <v>974</v>
      </c>
      <c r="L3997"/>
    </row>
    <row r="3998" spans="1:12">
      <c r="A3998" s="64" t="s">
        <v>1320</v>
      </c>
      <c r="B3998" s="64">
        <f>_xlfn.XLOOKUP(D3998,Macros!$T$8:$T$104,Macros!$M$8:$M$104)</f>
        <v>0</v>
      </c>
      <c r="C3998" s="64">
        <f>_xlfn.XLOOKUP(I3998,Macros!$T$8:$T$104,Macros!$M$8:$M$104)</f>
        <v>0</v>
      </c>
      <c r="D3998" s="64" t="s">
        <v>986</v>
      </c>
      <c r="E3998" s="64">
        <f t="shared" si="89"/>
        <v>0</v>
      </c>
      <c r="F3998" s="159">
        <v>10094</v>
      </c>
      <c r="G3998" s="163">
        <f t="shared" si="88"/>
        <v>0</v>
      </c>
      <c r="I3998" s="64" t="s">
        <v>974</v>
      </c>
      <c r="L3998"/>
    </row>
    <row r="3999" spans="1:12">
      <c r="A3999" s="64" t="s">
        <v>1320</v>
      </c>
      <c r="B3999" s="64">
        <f>_xlfn.XLOOKUP(D3999,Macros!$T$8:$T$104,Macros!$M$8:$M$104)</f>
        <v>0</v>
      </c>
      <c r="C3999" s="64">
        <f>_xlfn.XLOOKUP(I3999,Macros!$T$8:$T$104,Macros!$M$8:$M$104)</f>
        <v>0</v>
      </c>
      <c r="D3999" s="64" t="s">
        <v>988</v>
      </c>
      <c r="E3999" s="64">
        <f t="shared" si="89"/>
        <v>0</v>
      </c>
      <c r="F3999" s="159">
        <v>10094</v>
      </c>
      <c r="G3999" s="163">
        <f t="shared" si="88"/>
        <v>0</v>
      </c>
      <c r="I3999" s="64" t="s">
        <v>974</v>
      </c>
      <c r="L3999"/>
    </row>
    <row r="4000" spans="1:12">
      <c r="A4000" s="64" t="s">
        <v>1320</v>
      </c>
      <c r="B4000" s="64">
        <f>_xlfn.XLOOKUP(D4000,Macros!$T$8:$T$104,Macros!$M$8:$M$104)</f>
        <v>0</v>
      </c>
      <c r="C4000" s="64">
        <f>_xlfn.XLOOKUP(I4000,Macros!$T$8:$T$104,Macros!$M$8:$M$104)</f>
        <v>0</v>
      </c>
      <c r="D4000" s="64" t="s">
        <v>990</v>
      </c>
      <c r="E4000" s="64">
        <f t="shared" si="89"/>
        <v>0</v>
      </c>
      <c r="F4000" s="159">
        <v>10094</v>
      </c>
      <c r="G4000" s="163">
        <f t="shared" si="88"/>
        <v>0</v>
      </c>
      <c r="I4000" s="64" t="s">
        <v>974</v>
      </c>
      <c r="L4000"/>
    </row>
    <row r="4001" spans="1:12">
      <c r="A4001" s="64" t="s">
        <v>1320</v>
      </c>
      <c r="B4001" s="64">
        <f>_xlfn.XLOOKUP(D4001,Macros!$T$8:$T$104,Macros!$M$8:$M$104)</f>
        <v>0</v>
      </c>
      <c r="C4001" s="64">
        <f>_xlfn.XLOOKUP(I4001,Macros!$T$8:$T$104,Macros!$M$8:$M$104)</f>
        <v>0</v>
      </c>
      <c r="D4001" s="64" t="s">
        <v>992</v>
      </c>
      <c r="E4001" s="64">
        <f t="shared" si="89"/>
        <v>0</v>
      </c>
      <c r="F4001" s="159">
        <v>10094</v>
      </c>
      <c r="G4001" s="163">
        <f t="shared" si="88"/>
        <v>0</v>
      </c>
      <c r="I4001" s="64" t="s">
        <v>974</v>
      </c>
      <c r="L4001"/>
    </row>
    <row r="4002" spans="1:12">
      <c r="A4002" s="64" t="s">
        <v>1320</v>
      </c>
      <c r="B4002" s="64">
        <f>_xlfn.XLOOKUP(D4002,Macros!$T$8:$T$104,Macros!$M$8:$M$104)</f>
        <v>0</v>
      </c>
      <c r="C4002" s="64">
        <f>_xlfn.XLOOKUP(I4002,Macros!$T$8:$T$104,Macros!$M$8:$M$104)</f>
        <v>0</v>
      </c>
      <c r="D4002" s="64" t="s">
        <v>994</v>
      </c>
      <c r="E4002" s="64">
        <f t="shared" si="89"/>
        <v>0</v>
      </c>
      <c r="F4002" s="159">
        <v>10094</v>
      </c>
      <c r="G4002" s="163">
        <f t="shared" si="88"/>
        <v>0</v>
      </c>
      <c r="I4002" s="64" t="s">
        <v>974</v>
      </c>
      <c r="L4002"/>
    </row>
    <row r="4003" spans="1:12">
      <c r="A4003" s="64" t="s">
        <v>1320</v>
      </c>
      <c r="B4003" s="64">
        <f>_xlfn.XLOOKUP(D4003,Macros!$T$8:$T$104,Macros!$M$8:$M$104)</f>
        <v>0</v>
      </c>
      <c r="C4003" s="64">
        <f>_xlfn.XLOOKUP(I4003,Macros!$T$8:$T$104,Macros!$M$8:$M$104)</f>
        <v>0</v>
      </c>
      <c r="D4003" s="64" t="s">
        <v>996</v>
      </c>
      <c r="E4003" s="64">
        <f t="shared" si="89"/>
        <v>0</v>
      </c>
      <c r="F4003" s="159">
        <v>10094</v>
      </c>
      <c r="G4003" s="163">
        <f t="shared" si="88"/>
        <v>0</v>
      </c>
      <c r="I4003" s="64" t="s">
        <v>974</v>
      </c>
      <c r="L4003"/>
    </row>
    <row r="4004" spans="1:12">
      <c r="A4004" s="64" t="s">
        <v>1320</v>
      </c>
      <c r="B4004" s="64">
        <f>_xlfn.XLOOKUP(D4004,Macros!$T$8:$T$104,Macros!$M$8:$M$104)</f>
        <v>0</v>
      </c>
      <c r="C4004" s="64">
        <f>_xlfn.XLOOKUP(I4004,Macros!$T$8:$T$104,Macros!$M$8:$M$104)</f>
        <v>0</v>
      </c>
      <c r="D4004" s="64" t="s">
        <v>998</v>
      </c>
      <c r="E4004" s="64">
        <f t="shared" si="89"/>
        <v>0</v>
      </c>
      <c r="F4004" s="159">
        <v>10094</v>
      </c>
      <c r="G4004" s="163">
        <f t="shared" si="88"/>
        <v>0</v>
      </c>
      <c r="I4004" s="64" t="s">
        <v>974</v>
      </c>
      <c r="L4004"/>
    </row>
    <row r="4005" spans="1:12">
      <c r="A4005" s="64" t="s">
        <v>1320</v>
      </c>
      <c r="B4005" s="64">
        <f>_xlfn.XLOOKUP(D4005,Macros!$T$8:$T$104,Macros!$M$8:$M$104)</f>
        <v>0</v>
      </c>
      <c r="C4005" s="64">
        <f>_xlfn.XLOOKUP(I4005,Macros!$T$8:$T$104,Macros!$M$8:$M$104)</f>
        <v>0</v>
      </c>
      <c r="D4005" s="64" t="s">
        <v>1000</v>
      </c>
      <c r="E4005" s="64">
        <f t="shared" si="89"/>
        <v>0</v>
      </c>
      <c r="F4005" s="159">
        <v>10094</v>
      </c>
      <c r="G4005" s="163">
        <f t="shared" si="88"/>
        <v>0</v>
      </c>
      <c r="I4005" s="64" t="s">
        <v>974</v>
      </c>
      <c r="L4005"/>
    </row>
    <row r="4006" spans="1:12">
      <c r="A4006" s="64" t="s">
        <v>1320</v>
      </c>
      <c r="B4006" s="64">
        <f>_xlfn.XLOOKUP(D4006,Macros!$T$8:$T$104,Macros!$M$8:$M$104)</f>
        <v>0</v>
      </c>
      <c r="C4006" s="64">
        <f>_xlfn.XLOOKUP(I4006,Macros!$T$8:$T$104,Macros!$M$8:$M$104)</f>
        <v>0</v>
      </c>
      <c r="D4006" s="64" t="s">
        <v>1002</v>
      </c>
      <c r="E4006" s="64">
        <f t="shared" si="89"/>
        <v>0</v>
      </c>
      <c r="F4006" s="159">
        <v>10094</v>
      </c>
      <c r="G4006" s="163">
        <f t="shared" si="88"/>
        <v>0</v>
      </c>
      <c r="I4006" s="64" t="s">
        <v>976</v>
      </c>
      <c r="L4006"/>
    </row>
    <row r="4007" spans="1:12">
      <c r="A4007" s="64" t="s">
        <v>1320</v>
      </c>
      <c r="B4007" s="64">
        <f>_xlfn.XLOOKUP(D4007,Macros!$T$8:$T$104,Macros!$M$8:$M$104)</f>
        <v>0</v>
      </c>
      <c r="C4007" s="64">
        <f>_xlfn.XLOOKUP(I4007,Macros!$T$8:$T$104,Macros!$M$8:$M$104)</f>
        <v>0</v>
      </c>
      <c r="D4007" s="64" t="s">
        <v>1004</v>
      </c>
      <c r="E4007" s="64">
        <f t="shared" si="89"/>
        <v>0</v>
      </c>
      <c r="F4007" s="159">
        <v>10094</v>
      </c>
      <c r="G4007" s="163">
        <f t="shared" si="88"/>
        <v>0</v>
      </c>
      <c r="I4007" s="64" t="s">
        <v>976</v>
      </c>
      <c r="L4007"/>
    </row>
    <row r="4008" spans="1:12">
      <c r="A4008" s="64" t="s">
        <v>1320</v>
      </c>
      <c r="B4008" s="64">
        <f>_xlfn.XLOOKUP(D4008,Macros!$T$8:$T$104,Macros!$M$8:$M$104)</f>
        <v>0</v>
      </c>
      <c r="C4008" s="64">
        <f>_xlfn.XLOOKUP(I4008,Macros!$T$8:$T$104,Macros!$M$8:$M$104)</f>
        <v>0</v>
      </c>
      <c r="D4008" s="64" t="s">
        <v>1006</v>
      </c>
      <c r="E4008" s="64">
        <f t="shared" si="89"/>
        <v>0</v>
      </c>
      <c r="F4008" s="159">
        <v>10094</v>
      </c>
      <c r="G4008" s="163">
        <f t="shared" si="88"/>
        <v>0</v>
      </c>
      <c r="I4008" s="64" t="s">
        <v>976</v>
      </c>
      <c r="L4008"/>
    </row>
    <row r="4009" spans="1:12">
      <c r="A4009" s="64" t="s">
        <v>1320</v>
      </c>
      <c r="B4009" s="64">
        <f>_xlfn.XLOOKUP(D4009,Macros!$T$8:$T$104,Macros!$M$8:$M$104)</f>
        <v>0</v>
      </c>
      <c r="C4009" s="64">
        <f>_xlfn.XLOOKUP(I4009,Macros!$T$8:$T$104,Macros!$M$8:$M$104)</f>
        <v>0</v>
      </c>
      <c r="D4009" s="64" t="s">
        <v>1008</v>
      </c>
      <c r="E4009" s="64">
        <f t="shared" si="89"/>
        <v>0</v>
      </c>
      <c r="F4009" s="159">
        <v>10094</v>
      </c>
      <c r="G4009" s="163">
        <f t="shared" si="88"/>
        <v>0</v>
      </c>
      <c r="I4009" s="64" t="s">
        <v>976</v>
      </c>
      <c r="L4009"/>
    </row>
    <row r="4010" spans="1:12">
      <c r="A4010" s="64" t="s">
        <v>1320</v>
      </c>
      <c r="B4010" s="64">
        <f>_xlfn.XLOOKUP(D4010,Macros!$T$8:$T$104,Macros!$M$8:$M$104)</f>
        <v>0</v>
      </c>
      <c r="C4010" s="64">
        <f>_xlfn.XLOOKUP(I4010,Macros!$T$8:$T$104,Macros!$M$8:$M$104)</f>
        <v>0</v>
      </c>
      <c r="D4010" s="64" t="s">
        <v>1010</v>
      </c>
      <c r="E4010" s="64">
        <f t="shared" si="89"/>
        <v>0</v>
      </c>
      <c r="F4010" s="159">
        <v>10094</v>
      </c>
      <c r="G4010" s="163">
        <f t="shared" si="88"/>
        <v>0</v>
      </c>
      <c r="I4010" s="64" t="s">
        <v>976</v>
      </c>
      <c r="L4010"/>
    </row>
    <row r="4011" spans="1:12">
      <c r="A4011" s="64" t="s">
        <v>1320</v>
      </c>
      <c r="B4011" s="64">
        <f>_xlfn.XLOOKUP(D4011,Macros!$T$8:$T$104,Macros!$M$8:$M$104)</f>
        <v>0</v>
      </c>
      <c r="C4011" s="64">
        <f>_xlfn.XLOOKUP(I4011,Macros!$T$8:$T$104,Macros!$M$8:$M$104)</f>
        <v>0</v>
      </c>
      <c r="D4011" s="64" t="s">
        <v>1012</v>
      </c>
      <c r="E4011" s="64">
        <f t="shared" si="89"/>
        <v>0</v>
      </c>
      <c r="F4011" s="159">
        <v>10094</v>
      </c>
      <c r="G4011" s="163">
        <f t="shared" si="88"/>
        <v>0</v>
      </c>
      <c r="I4011" s="64" t="s">
        <v>976</v>
      </c>
      <c r="L4011"/>
    </row>
    <row r="4012" spans="1:12">
      <c r="A4012" s="64" t="s">
        <v>1320</v>
      </c>
      <c r="B4012" s="64">
        <f>_xlfn.XLOOKUP(D4012,Macros!$T$8:$T$104,Macros!$M$8:$M$104)</f>
        <v>0</v>
      </c>
      <c r="C4012" s="64">
        <f>_xlfn.XLOOKUP(I4012,Macros!$T$8:$T$104,Macros!$M$8:$M$104)</f>
        <v>0</v>
      </c>
      <c r="D4012" s="64" t="s">
        <v>1014</v>
      </c>
      <c r="E4012" s="64">
        <f t="shared" si="89"/>
        <v>0</v>
      </c>
      <c r="F4012" s="159">
        <v>10094</v>
      </c>
      <c r="G4012" s="163">
        <f t="shared" si="88"/>
        <v>0</v>
      </c>
      <c r="I4012" s="64" t="s">
        <v>976</v>
      </c>
      <c r="L4012"/>
    </row>
    <row r="4013" spans="1:12">
      <c r="A4013" s="64" t="s">
        <v>1320</v>
      </c>
      <c r="B4013" s="64">
        <f>_xlfn.XLOOKUP(D4013,Macros!$T$8:$T$104,Macros!$M$8:$M$104)</f>
        <v>0</v>
      </c>
      <c r="C4013" s="64">
        <f>_xlfn.XLOOKUP(I4013,Macros!$T$8:$T$104,Macros!$M$8:$M$104)</f>
        <v>0</v>
      </c>
      <c r="D4013" s="64" t="s">
        <v>1016</v>
      </c>
      <c r="E4013" s="64">
        <f t="shared" si="89"/>
        <v>0</v>
      </c>
      <c r="F4013" s="159">
        <v>10094</v>
      </c>
      <c r="G4013" s="163">
        <f t="shared" si="88"/>
        <v>0</v>
      </c>
      <c r="I4013" s="64" t="s">
        <v>976</v>
      </c>
      <c r="L4013"/>
    </row>
    <row r="4014" spans="1:12">
      <c r="A4014" s="64" t="s">
        <v>1320</v>
      </c>
      <c r="B4014" s="64">
        <f>_xlfn.XLOOKUP(D4014,Macros!$T$8:$T$104,Macros!$M$8:$M$104)</f>
        <v>0</v>
      </c>
      <c r="C4014" s="64">
        <f>_xlfn.XLOOKUP(I4014,Macros!$T$8:$T$104,Macros!$M$8:$M$104)</f>
        <v>0</v>
      </c>
      <c r="D4014" s="64" t="s">
        <v>1018</v>
      </c>
      <c r="E4014" s="64">
        <f t="shared" si="89"/>
        <v>0</v>
      </c>
      <c r="F4014" s="159">
        <v>10094</v>
      </c>
      <c r="G4014" s="163">
        <f t="shared" si="88"/>
        <v>0</v>
      </c>
      <c r="I4014" s="64" t="s">
        <v>976</v>
      </c>
      <c r="L4014"/>
    </row>
    <row r="4015" spans="1:12">
      <c r="A4015" s="64" t="s">
        <v>1320</v>
      </c>
      <c r="B4015" s="64">
        <f>_xlfn.XLOOKUP(D4015,Macros!$T$8:$T$104,Macros!$M$8:$M$104)</f>
        <v>0</v>
      </c>
      <c r="C4015" s="64">
        <f>_xlfn.XLOOKUP(I4015,Macros!$T$8:$T$104,Macros!$M$8:$M$104)</f>
        <v>0</v>
      </c>
      <c r="D4015" s="64" t="s">
        <v>1020</v>
      </c>
      <c r="E4015" s="64">
        <f t="shared" si="89"/>
        <v>0</v>
      </c>
      <c r="F4015" s="159">
        <v>10094</v>
      </c>
      <c r="G4015" s="163">
        <f t="shared" si="88"/>
        <v>0</v>
      </c>
      <c r="I4015" s="64" t="s">
        <v>976</v>
      </c>
      <c r="L4015"/>
    </row>
    <row r="4016" spans="1:12">
      <c r="A4016" s="64" t="s">
        <v>1320</v>
      </c>
      <c r="B4016" s="64">
        <f>_xlfn.XLOOKUP(D4016,Macros!$T$8:$T$104,Macros!$M$8:$M$104)</f>
        <v>0</v>
      </c>
      <c r="C4016" s="64">
        <f>_xlfn.XLOOKUP(I4016,Macros!$T$8:$T$104,Macros!$M$8:$M$104)</f>
        <v>0</v>
      </c>
      <c r="D4016" s="64" t="s">
        <v>1022</v>
      </c>
      <c r="E4016" s="64">
        <f t="shared" si="89"/>
        <v>0</v>
      </c>
      <c r="F4016" s="159">
        <v>10094</v>
      </c>
      <c r="G4016" s="163">
        <f t="shared" si="88"/>
        <v>0</v>
      </c>
      <c r="I4016" s="64" t="s">
        <v>978</v>
      </c>
      <c r="L4016"/>
    </row>
    <row r="4017" spans="1:12">
      <c r="A4017" s="64" t="s">
        <v>1320</v>
      </c>
      <c r="B4017" s="64">
        <f>_xlfn.XLOOKUP(D4017,Macros!$T$8:$T$104,Macros!$M$8:$M$104)</f>
        <v>0</v>
      </c>
      <c r="C4017" s="64">
        <f>_xlfn.XLOOKUP(I4017,Macros!$T$8:$T$104,Macros!$M$8:$M$104)</f>
        <v>0</v>
      </c>
      <c r="D4017" s="64" t="s">
        <v>1024</v>
      </c>
      <c r="E4017" s="64">
        <f t="shared" si="89"/>
        <v>0</v>
      </c>
      <c r="F4017" s="159">
        <v>10094</v>
      </c>
      <c r="G4017" s="163">
        <f t="shared" si="88"/>
        <v>0</v>
      </c>
      <c r="I4017" s="64" t="s">
        <v>978</v>
      </c>
      <c r="L4017"/>
    </row>
    <row r="4018" spans="1:12">
      <c r="A4018" s="64" t="s">
        <v>1320</v>
      </c>
      <c r="B4018" s="64">
        <f>_xlfn.XLOOKUP(D4018,Macros!$T$8:$T$104,Macros!$M$8:$M$104)</f>
        <v>0</v>
      </c>
      <c r="C4018" s="64">
        <f>_xlfn.XLOOKUP(I4018,Macros!$T$8:$T$104,Macros!$M$8:$M$104)</f>
        <v>0</v>
      </c>
      <c r="D4018" s="64" t="s">
        <v>1026</v>
      </c>
      <c r="E4018" s="64">
        <f t="shared" si="89"/>
        <v>0</v>
      </c>
      <c r="F4018" s="159">
        <v>10094</v>
      </c>
      <c r="G4018" s="163">
        <f t="shared" si="88"/>
        <v>0</v>
      </c>
      <c r="I4018" s="64" t="s">
        <v>978</v>
      </c>
      <c r="L4018"/>
    </row>
    <row r="4019" spans="1:12">
      <c r="A4019" s="64" t="s">
        <v>1320</v>
      </c>
      <c r="B4019" s="64">
        <f>_xlfn.XLOOKUP(D4019,Macros!$T$8:$T$104,Macros!$M$8:$M$104)</f>
        <v>0</v>
      </c>
      <c r="C4019" s="64">
        <f>_xlfn.XLOOKUP(I4019,Macros!$T$8:$T$104,Macros!$M$8:$M$104)</f>
        <v>0</v>
      </c>
      <c r="D4019" s="64" t="s">
        <v>1028</v>
      </c>
      <c r="E4019" s="64">
        <f t="shared" si="89"/>
        <v>0</v>
      </c>
      <c r="F4019" s="159">
        <v>10094</v>
      </c>
      <c r="G4019" s="163">
        <f t="shared" si="88"/>
        <v>0</v>
      </c>
      <c r="I4019" s="64" t="s">
        <v>978</v>
      </c>
      <c r="L4019"/>
    </row>
    <row r="4020" spans="1:12">
      <c r="A4020" s="64" t="s">
        <v>1320</v>
      </c>
      <c r="B4020" s="64">
        <f>_xlfn.XLOOKUP(D4020,Macros!$T$8:$T$104,Macros!$M$8:$M$104)</f>
        <v>0</v>
      </c>
      <c r="C4020" s="64">
        <f>_xlfn.XLOOKUP(I4020,Macros!$T$8:$T$104,Macros!$M$8:$M$104)</f>
        <v>0</v>
      </c>
      <c r="D4020" s="64" t="s">
        <v>1030</v>
      </c>
      <c r="E4020" s="64">
        <f t="shared" si="89"/>
        <v>0</v>
      </c>
      <c r="F4020" s="159">
        <v>10094</v>
      </c>
      <c r="G4020" s="163">
        <f t="shared" si="88"/>
        <v>0</v>
      </c>
      <c r="I4020" s="64" t="s">
        <v>978</v>
      </c>
      <c r="L4020"/>
    </row>
    <row r="4021" spans="1:12">
      <c r="A4021" s="64" t="s">
        <v>1320</v>
      </c>
      <c r="B4021" s="64">
        <f>_xlfn.XLOOKUP(D4021,Macros!$T$8:$T$104,Macros!$M$8:$M$104)</f>
        <v>0</v>
      </c>
      <c r="C4021" s="64">
        <f>_xlfn.XLOOKUP(I4021,Macros!$T$8:$T$104,Macros!$M$8:$M$104)</f>
        <v>0</v>
      </c>
      <c r="D4021" s="64" t="s">
        <v>1032</v>
      </c>
      <c r="E4021" s="64">
        <f t="shared" si="89"/>
        <v>0</v>
      </c>
      <c r="F4021" s="159">
        <v>10094</v>
      </c>
      <c r="G4021" s="163">
        <f t="shared" si="88"/>
        <v>0</v>
      </c>
      <c r="I4021" s="64" t="s">
        <v>978</v>
      </c>
      <c r="L4021"/>
    </row>
    <row r="4022" spans="1:12">
      <c r="A4022" s="64" t="s">
        <v>1320</v>
      </c>
      <c r="B4022" s="64">
        <f>_xlfn.XLOOKUP(D4022,Macros!$T$8:$T$104,Macros!$M$8:$M$104)</f>
        <v>0</v>
      </c>
      <c r="C4022" s="64">
        <f>_xlfn.XLOOKUP(I4022,Macros!$T$8:$T$104,Macros!$M$8:$M$104)</f>
        <v>0</v>
      </c>
      <c r="D4022" s="64" t="s">
        <v>1034</v>
      </c>
      <c r="E4022" s="64">
        <f t="shared" si="89"/>
        <v>0</v>
      </c>
      <c r="F4022" s="159">
        <v>10094</v>
      </c>
      <c r="G4022" s="163">
        <f t="shared" si="88"/>
        <v>0</v>
      </c>
      <c r="I4022" s="64" t="s">
        <v>978</v>
      </c>
      <c r="L4022"/>
    </row>
    <row r="4023" spans="1:12">
      <c r="A4023" s="64" t="s">
        <v>1320</v>
      </c>
      <c r="B4023" s="64">
        <f>_xlfn.XLOOKUP(D4023,Macros!$T$8:$T$104,Macros!$M$8:$M$104)</f>
        <v>0</v>
      </c>
      <c r="C4023" s="64">
        <f>_xlfn.XLOOKUP(I4023,Macros!$T$8:$T$104,Macros!$M$8:$M$104)</f>
        <v>0</v>
      </c>
      <c r="D4023" s="64" t="s">
        <v>1036</v>
      </c>
      <c r="E4023" s="64">
        <f t="shared" si="89"/>
        <v>0</v>
      </c>
      <c r="F4023" s="159">
        <v>10094</v>
      </c>
      <c r="G4023" s="163">
        <f t="shared" si="88"/>
        <v>0</v>
      </c>
      <c r="I4023" s="64" t="s">
        <v>978</v>
      </c>
      <c r="L4023"/>
    </row>
    <row r="4024" spans="1:12">
      <c r="A4024" s="64" t="s">
        <v>1320</v>
      </c>
      <c r="B4024" s="64">
        <f>_xlfn.XLOOKUP(D4024,Macros!$T$8:$T$104,Macros!$M$8:$M$104)</f>
        <v>0</v>
      </c>
      <c r="C4024" s="64">
        <f>_xlfn.XLOOKUP(I4024,Macros!$T$8:$T$104,Macros!$M$8:$M$104)</f>
        <v>0</v>
      </c>
      <c r="D4024" s="64" t="s">
        <v>1038</v>
      </c>
      <c r="E4024" s="64">
        <f t="shared" si="89"/>
        <v>0</v>
      </c>
      <c r="F4024" s="159">
        <v>10094</v>
      </c>
      <c r="G4024" s="163">
        <f t="shared" si="88"/>
        <v>0</v>
      </c>
      <c r="I4024" s="64" t="s">
        <v>978</v>
      </c>
      <c r="L4024"/>
    </row>
    <row r="4025" spans="1:12">
      <c r="A4025" s="64" t="s">
        <v>1320</v>
      </c>
      <c r="B4025" s="64">
        <f>_xlfn.XLOOKUP(D4025,Macros!$T$8:$T$104,Macros!$M$8:$M$104)</f>
        <v>0</v>
      </c>
      <c r="C4025" s="64">
        <f>_xlfn.XLOOKUP(I4025,Macros!$T$8:$T$104,Macros!$M$8:$M$104)</f>
        <v>0</v>
      </c>
      <c r="D4025" s="64" t="s">
        <v>1040</v>
      </c>
      <c r="E4025" s="64">
        <f t="shared" si="89"/>
        <v>0</v>
      </c>
      <c r="F4025" s="159">
        <v>10094</v>
      </c>
      <c r="G4025" s="163">
        <f t="shared" si="88"/>
        <v>0</v>
      </c>
      <c r="I4025" s="64" t="s">
        <v>978</v>
      </c>
      <c r="L4025"/>
    </row>
    <row r="4026" spans="1:12">
      <c r="A4026" s="64" t="s">
        <v>1320</v>
      </c>
      <c r="B4026" s="64">
        <f>_xlfn.XLOOKUP(D4026,Macros!$T$8:$T$104,Macros!$M$8:$M$104)</f>
        <v>0</v>
      </c>
      <c r="C4026" s="64">
        <f>_xlfn.XLOOKUP(I4026,Macros!$T$8:$T$104,Macros!$M$8:$M$104)</f>
        <v>0</v>
      </c>
      <c r="D4026" s="64" t="s">
        <v>1042</v>
      </c>
      <c r="E4026" s="64">
        <f t="shared" si="89"/>
        <v>0</v>
      </c>
      <c r="F4026" s="159">
        <v>10094</v>
      </c>
      <c r="G4026" s="163">
        <f t="shared" si="88"/>
        <v>0</v>
      </c>
      <c r="I4026" s="64" t="s">
        <v>980</v>
      </c>
      <c r="L4026"/>
    </row>
    <row r="4027" spans="1:12">
      <c r="A4027" s="64" t="s">
        <v>1320</v>
      </c>
      <c r="B4027" s="64">
        <f>_xlfn.XLOOKUP(D4027,Macros!$T$8:$T$104,Macros!$M$8:$M$104)</f>
        <v>0</v>
      </c>
      <c r="C4027" s="64">
        <f>_xlfn.XLOOKUP(I4027,Macros!$T$8:$T$104,Macros!$M$8:$M$104)</f>
        <v>0</v>
      </c>
      <c r="D4027" s="64" t="s">
        <v>1044</v>
      </c>
      <c r="E4027" s="64">
        <f t="shared" si="89"/>
        <v>0</v>
      </c>
      <c r="F4027" s="159">
        <v>10094</v>
      </c>
      <c r="G4027" s="163">
        <f t="shared" si="88"/>
        <v>0</v>
      </c>
      <c r="I4027" s="64" t="s">
        <v>980</v>
      </c>
      <c r="L4027"/>
    </row>
    <row r="4028" spans="1:12">
      <c r="A4028" s="64" t="s">
        <v>1320</v>
      </c>
      <c r="B4028" s="64">
        <f>_xlfn.XLOOKUP(D4028,Macros!$T$8:$T$104,Macros!$M$8:$M$104)</f>
        <v>0</v>
      </c>
      <c r="C4028" s="64">
        <f>_xlfn.XLOOKUP(I4028,Macros!$T$8:$T$104,Macros!$M$8:$M$104)</f>
        <v>0</v>
      </c>
      <c r="D4028" s="64" t="s">
        <v>1046</v>
      </c>
      <c r="E4028" s="64">
        <f t="shared" si="89"/>
        <v>0</v>
      </c>
      <c r="F4028" s="159">
        <v>10094</v>
      </c>
      <c r="G4028" s="163">
        <f t="shared" si="88"/>
        <v>0</v>
      </c>
      <c r="I4028" s="64" t="s">
        <v>980</v>
      </c>
      <c r="L4028"/>
    </row>
    <row r="4029" spans="1:12">
      <c r="A4029" s="64" t="s">
        <v>1320</v>
      </c>
      <c r="B4029" s="64">
        <f>_xlfn.XLOOKUP(D4029,Macros!$T$8:$T$104,Macros!$M$8:$M$104)</f>
        <v>0</v>
      </c>
      <c r="C4029" s="64">
        <f>_xlfn.XLOOKUP(I4029,Macros!$T$8:$T$104,Macros!$M$8:$M$104)</f>
        <v>0</v>
      </c>
      <c r="D4029" s="64" t="s">
        <v>1048</v>
      </c>
      <c r="E4029" s="64">
        <f t="shared" si="89"/>
        <v>0</v>
      </c>
      <c r="F4029" s="159">
        <v>10094</v>
      </c>
      <c r="G4029" s="163">
        <f t="shared" si="88"/>
        <v>0</v>
      </c>
      <c r="I4029" s="64" t="s">
        <v>980</v>
      </c>
      <c r="L4029"/>
    </row>
    <row r="4030" spans="1:12">
      <c r="A4030" s="64" t="s">
        <v>1320</v>
      </c>
      <c r="B4030" s="64">
        <f>_xlfn.XLOOKUP(D4030,Macros!$T$8:$T$104,Macros!$M$8:$M$104)</f>
        <v>0</v>
      </c>
      <c r="C4030" s="64">
        <f>_xlfn.XLOOKUP(I4030,Macros!$T$8:$T$104,Macros!$M$8:$M$104)</f>
        <v>0</v>
      </c>
      <c r="D4030" s="64" t="s">
        <v>1050</v>
      </c>
      <c r="E4030" s="64">
        <f t="shared" si="89"/>
        <v>0</v>
      </c>
      <c r="F4030" s="159">
        <v>10094</v>
      </c>
      <c r="G4030" s="163">
        <f t="shared" si="88"/>
        <v>0</v>
      </c>
      <c r="I4030" s="64" t="s">
        <v>980</v>
      </c>
      <c r="L4030"/>
    </row>
    <row r="4031" spans="1:12">
      <c r="A4031" s="64" t="s">
        <v>1320</v>
      </c>
      <c r="B4031" s="64">
        <f>_xlfn.XLOOKUP(D4031,Macros!$T$8:$T$104,Macros!$M$8:$M$104)</f>
        <v>0</v>
      </c>
      <c r="C4031" s="64">
        <f>_xlfn.XLOOKUP(I4031,Macros!$T$8:$T$104,Macros!$M$8:$M$104)</f>
        <v>0</v>
      </c>
      <c r="D4031" s="64" t="s">
        <v>1052</v>
      </c>
      <c r="E4031" s="64">
        <f t="shared" si="89"/>
        <v>0</v>
      </c>
      <c r="F4031" s="159">
        <v>10094</v>
      </c>
      <c r="G4031" s="163">
        <f t="shared" si="88"/>
        <v>0</v>
      </c>
      <c r="I4031" s="64" t="s">
        <v>980</v>
      </c>
      <c r="L4031"/>
    </row>
    <row r="4032" spans="1:12">
      <c r="A4032" s="64" t="s">
        <v>1320</v>
      </c>
      <c r="B4032" s="64">
        <f>_xlfn.XLOOKUP(D4032,Macros!$T$8:$T$104,Macros!$M$8:$M$104)</f>
        <v>0</v>
      </c>
      <c r="C4032" s="64">
        <f>_xlfn.XLOOKUP(I4032,Macros!$T$8:$T$104,Macros!$M$8:$M$104)</f>
        <v>0</v>
      </c>
      <c r="D4032" s="64" t="s">
        <v>1054</v>
      </c>
      <c r="E4032" s="64">
        <f t="shared" si="89"/>
        <v>0</v>
      </c>
      <c r="F4032" s="159">
        <v>10094</v>
      </c>
      <c r="G4032" s="163">
        <f t="shared" si="88"/>
        <v>0</v>
      </c>
      <c r="I4032" s="64" t="s">
        <v>980</v>
      </c>
      <c r="L4032"/>
    </row>
    <row r="4033" spans="1:12">
      <c r="A4033" s="64" t="s">
        <v>1320</v>
      </c>
      <c r="B4033" s="64">
        <f>_xlfn.XLOOKUP(D4033,Macros!$T$8:$T$104,Macros!$M$8:$M$104)</f>
        <v>0</v>
      </c>
      <c r="C4033" s="64">
        <f>_xlfn.XLOOKUP(I4033,Macros!$T$8:$T$104,Macros!$M$8:$M$104)</f>
        <v>0</v>
      </c>
      <c r="D4033" s="64" t="s">
        <v>1056</v>
      </c>
      <c r="E4033" s="64">
        <f t="shared" si="89"/>
        <v>0</v>
      </c>
      <c r="F4033" s="159">
        <v>10094</v>
      </c>
      <c r="G4033" s="163">
        <f t="shared" si="88"/>
        <v>0</v>
      </c>
      <c r="I4033" s="64" t="s">
        <v>980</v>
      </c>
      <c r="L4033"/>
    </row>
    <row r="4034" spans="1:12">
      <c r="A4034" s="64" t="s">
        <v>1320</v>
      </c>
      <c r="B4034" s="64">
        <f>_xlfn.XLOOKUP(D4034,Macros!$T$8:$T$104,Macros!$M$8:$M$104)</f>
        <v>0</v>
      </c>
      <c r="C4034" s="64">
        <f>_xlfn.XLOOKUP(I4034,Macros!$T$8:$T$104,Macros!$M$8:$M$104)</f>
        <v>0</v>
      </c>
      <c r="D4034" s="64" t="s">
        <v>1058</v>
      </c>
      <c r="E4034" s="64">
        <f t="shared" si="89"/>
        <v>0</v>
      </c>
      <c r="F4034" s="159">
        <v>10094</v>
      </c>
      <c r="G4034" s="163">
        <f t="shared" ref="G4034:G4097" si="90">IF(C4034&gt;0,10*C4034/E4034,0)</f>
        <v>0</v>
      </c>
      <c r="I4034" s="64" t="s">
        <v>980</v>
      </c>
      <c r="L4034"/>
    </row>
    <row r="4035" spans="1:12">
      <c r="A4035" s="64" t="s">
        <v>1320</v>
      </c>
      <c r="B4035" s="64">
        <f>_xlfn.XLOOKUP(D4035,Macros!$T$8:$T$104,Macros!$M$8:$M$104)</f>
        <v>0</v>
      </c>
      <c r="C4035" s="64">
        <f>_xlfn.XLOOKUP(I4035,Macros!$T$8:$T$104,Macros!$M$8:$M$104)</f>
        <v>0</v>
      </c>
      <c r="D4035" s="64" t="s">
        <v>1060</v>
      </c>
      <c r="E4035" s="64">
        <f t="shared" si="89"/>
        <v>0</v>
      </c>
      <c r="F4035" s="159">
        <v>10094</v>
      </c>
      <c r="G4035" s="163">
        <f t="shared" si="90"/>
        <v>0</v>
      </c>
      <c r="I4035" s="64" t="s">
        <v>980</v>
      </c>
      <c r="L4035"/>
    </row>
    <row r="4036" spans="1:12">
      <c r="A4036" s="64" t="s">
        <v>1320</v>
      </c>
      <c r="B4036" s="64">
        <f>_xlfn.XLOOKUP(D4036,Macros!$T$8:$T$104,Macros!$M$8:$M$104)</f>
        <v>0</v>
      </c>
      <c r="C4036" s="64">
        <f>_xlfn.XLOOKUP(I4036,Macros!$T$8:$T$104,Macros!$M$8:$M$104)</f>
        <v>0</v>
      </c>
      <c r="D4036" s="64" t="s">
        <v>1062</v>
      </c>
      <c r="E4036" s="64">
        <f t="shared" si="89"/>
        <v>0</v>
      </c>
      <c r="F4036" s="159">
        <v>10094</v>
      </c>
      <c r="G4036" s="163">
        <f t="shared" si="90"/>
        <v>0</v>
      </c>
      <c r="I4036" s="64" t="s">
        <v>980</v>
      </c>
      <c r="L4036"/>
    </row>
    <row r="4037" spans="1:12">
      <c r="A4037" s="64" t="s">
        <v>1320</v>
      </c>
      <c r="B4037" s="64">
        <f>_xlfn.XLOOKUP(D4037,Macros!$T$8:$T$104,Macros!$M$8:$M$104)</f>
        <v>0</v>
      </c>
      <c r="C4037" s="64">
        <f>_xlfn.XLOOKUP(I4037,Macros!$T$8:$T$104,Macros!$M$8:$M$104)</f>
        <v>0</v>
      </c>
      <c r="D4037" s="64" t="s">
        <v>1064</v>
      </c>
      <c r="E4037" s="64">
        <f t="shared" si="89"/>
        <v>0</v>
      </c>
      <c r="F4037" s="159">
        <v>10094</v>
      </c>
      <c r="G4037" s="163">
        <f t="shared" si="90"/>
        <v>0</v>
      </c>
      <c r="I4037" s="64" t="s">
        <v>980</v>
      </c>
      <c r="L4037"/>
    </row>
    <row r="4038" spans="1:12">
      <c r="A4038" s="64" t="s">
        <v>1320</v>
      </c>
      <c r="B4038" s="64">
        <f>_xlfn.XLOOKUP(D4038,Macros!$T$8:$T$104,Macros!$M$8:$M$104)</f>
        <v>0</v>
      </c>
      <c r="C4038" s="64">
        <f>_xlfn.XLOOKUP(I4038,Macros!$T$8:$T$104,Macros!$M$8:$M$104)</f>
        <v>0</v>
      </c>
      <c r="D4038" s="64" t="s">
        <v>1066</v>
      </c>
      <c r="E4038" s="64">
        <f t="shared" si="89"/>
        <v>0</v>
      </c>
      <c r="F4038" s="159">
        <v>10094</v>
      </c>
      <c r="G4038" s="163">
        <f t="shared" si="90"/>
        <v>0</v>
      </c>
      <c r="I4038" s="64" t="s">
        <v>980</v>
      </c>
      <c r="L4038"/>
    </row>
    <row r="4039" spans="1:12">
      <c r="A4039" s="64" t="s">
        <v>1320</v>
      </c>
      <c r="B4039" s="64">
        <f>_xlfn.XLOOKUP(D4039,Macros!$T$8:$T$104,Macros!$M$8:$M$104)</f>
        <v>0</v>
      </c>
      <c r="C4039" s="64">
        <f>_xlfn.XLOOKUP(I4039,Macros!$T$8:$T$104,Macros!$M$8:$M$104)</f>
        <v>0</v>
      </c>
      <c r="D4039" s="64" t="s">
        <v>1073</v>
      </c>
      <c r="E4039" s="64">
        <f t="shared" si="89"/>
        <v>0</v>
      </c>
      <c r="F4039" s="159">
        <v>10133</v>
      </c>
      <c r="G4039" s="163">
        <f t="shared" si="90"/>
        <v>0</v>
      </c>
      <c r="I4039" s="64" t="s">
        <v>1067</v>
      </c>
      <c r="L4039"/>
    </row>
    <row r="4040" spans="1:12">
      <c r="A4040" s="64" t="s">
        <v>1320</v>
      </c>
      <c r="B4040" s="64">
        <f>_xlfn.XLOOKUP(D4040,Macros!$T$8:$T$104,Macros!$M$8:$M$104)</f>
        <v>0</v>
      </c>
      <c r="C4040" s="64">
        <f>_xlfn.XLOOKUP(I4040,Macros!$T$8:$T$104,Macros!$M$8:$M$104)</f>
        <v>0</v>
      </c>
      <c r="D4040" s="64" t="s">
        <v>1074</v>
      </c>
      <c r="E4040" s="64">
        <f t="shared" si="89"/>
        <v>0</v>
      </c>
      <c r="F4040" s="159">
        <v>10133</v>
      </c>
      <c r="G4040" s="163">
        <f t="shared" si="90"/>
        <v>0</v>
      </c>
      <c r="I4040" s="64" t="s">
        <v>1067</v>
      </c>
      <c r="L4040"/>
    </row>
    <row r="4041" spans="1:12">
      <c r="A4041" s="64" t="s">
        <v>1320</v>
      </c>
      <c r="B4041" s="64">
        <f>_xlfn.XLOOKUP(D4041,Macros!$T$8:$T$104,Macros!$M$8:$M$104)</f>
        <v>0</v>
      </c>
      <c r="C4041" s="64">
        <f>_xlfn.XLOOKUP(I4041,Macros!$T$8:$T$104,Macros!$M$8:$M$104)</f>
        <v>0</v>
      </c>
      <c r="D4041" s="64" t="s">
        <v>1075</v>
      </c>
      <c r="E4041" s="64">
        <f t="shared" si="89"/>
        <v>0</v>
      </c>
      <c r="F4041" s="159">
        <v>10133</v>
      </c>
      <c r="G4041" s="163">
        <f t="shared" si="90"/>
        <v>0</v>
      </c>
      <c r="I4041" s="64" t="s">
        <v>1067</v>
      </c>
      <c r="L4041"/>
    </row>
    <row r="4042" spans="1:12">
      <c r="A4042" s="64" t="s">
        <v>1320</v>
      </c>
      <c r="B4042" s="64">
        <f>_xlfn.XLOOKUP(D4042,Macros!$T$8:$T$104,Macros!$M$8:$M$104)</f>
        <v>0</v>
      </c>
      <c r="C4042" s="64">
        <f>_xlfn.XLOOKUP(I4042,Macros!$T$8:$T$104,Macros!$M$8:$M$104)</f>
        <v>0</v>
      </c>
      <c r="D4042" s="64" t="s">
        <v>1076</v>
      </c>
      <c r="E4042" s="64">
        <f t="shared" si="89"/>
        <v>0</v>
      </c>
      <c r="F4042" s="159">
        <v>10133</v>
      </c>
      <c r="G4042" s="163">
        <f t="shared" si="90"/>
        <v>0</v>
      </c>
      <c r="I4042" s="64" t="s">
        <v>1067</v>
      </c>
      <c r="L4042"/>
    </row>
    <row r="4043" spans="1:12">
      <c r="A4043" s="64" t="s">
        <v>1320</v>
      </c>
      <c r="B4043" s="64">
        <f>_xlfn.XLOOKUP(D4043,Macros!$T$8:$T$104,Macros!$M$8:$M$104)</f>
        <v>0</v>
      </c>
      <c r="C4043" s="64">
        <f>_xlfn.XLOOKUP(I4043,Macros!$T$8:$T$104,Macros!$M$8:$M$104)</f>
        <v>0</v>
      </c>
      <c r="D4043" s="64" t="s">
        <v>1077</v>
      </c>
      <c r="E4043" s="64">
        <f t="shared" si="89"/>
        <v>0</v>
      </c>
      <c r="F4043" s="159">
        <v>10133</v>
      </c>
      <c r="G4043" s="163">
        <f t="shared" si="90"/>
        <v>0</v>
      </c>
      <c r="I4043" s="64" t="s">
        <v>1067</v>
      </c>
      <c r="L4043"/>
    </row>
    <row r="4044" spans="1:12">
      <c r="A4044" s="64" t="s">
        <v>1320</v>
      </c>
      <c r="B4044" s="64">
        <f>_xlfn.XLOOKUP(D4044,Macros!$T$8:$T$104,Macros!$M$8:$M$104)</f>
        <v>0</v>
      </c>
      <c r="C4044" s="64">
        <f>_xlfn.XLOOKUP(I4044,Macros!$T$8:$T$104,Macros!$M$8:$M$104)</f>
        <v>0</v>
      </c>
      <c r="D4044" s="64" t="s">
        <v>1078</v>
      </c>
      <c r="E4044" s="64">
        <f t="shared" si="89"/>
        <v>0</v>
      </c>
      <c r="F4044" s="159">
        <v>10133</v>
      </c>
      <c r="G4044" s="163">
        <f t="shared" si="90"/>
        <v>0</v>
      </c>
      <c r="I4044" s="64" t="s">
        <v>1067</v>
      </c>
      <c r="L4044"/>
    </row>
    <row r="4045" spans="1:12">
      <c r="A4045" s="64" t="s">
        <v>1320</v>
      </c>
      <c r="B4045" s="64">
        <f>_xlfn.XLOOKUP(D4045,Macros!$T$8:$T$104,Macros!$M$8:$M$104)</f>
        <v>0</v>
      </c>
      <c r="C4045" s="64">
        <f>_xlfn.XLOOKUP(I4045,Macros!$T$8:$T$104,Macros!$M$8:$M$104)</f>
        <v>0</v>
      </c>
      <c r="D4045" s="64" t="s">
        <v>1079</v>
      </c>
      <c r="E4045" s="64">
        <f t="shared" si="89"/>
        <v>0</v>
      </c>
      <c r="F4045" s="159">
        <v>10133</v>
      </c>
      <c r="G4045" s="163">
        <f t="shared" si="90"/>
        <v>0</v>
      </c>
      <c r="I4045" s="64" t="s">
        <v>1067</v>
      </c>
      <c r="L4045"/>
    </row>
    <row r="4046" spans="1:12">
      <c r="A4046" s="64" t="s">
        <v>1320</v>
      </c>
      <c r="B4046" s="64">
        <f>_xlfn.XLOOKUP(D4046,Macros!$T$8:$T$104,Macros!$M$8:$M$104)</f>
        <v>0</v>
      </c>
      <c r="C4046" s="64">
        <f>_xlfn.XLOOKUP(I4046,Macros!$T$8:$T$104,Macros!$M$8:$M$104)</f>
        <v>0</v>
      </c>
      <c r="D4046" s="64" t="s">
        <v>1080</v>
      </c>
      <c r="E4046" s="64">
        <f t="shared" si="89"/>
        <v>0</v>
      </c>
      <c r="F4046" s="159">
        <v>10133</v>
      </c>
      <c r="G4046" s="163">
        <f t="shared" si="90"/>
        <v>0</v>
      </c>
      <c r="I4046" s="64" t="s">
        <v>1067</v>
      </c>
      <c r="L4046"/>
    </row>
    <row r="4047" spans="1:12">
      <c r="A4047" s="64" t="s">
        <v>1320</v>
      </c>
      <c r="B4047" s="64">
        <f>_xlfn.XLOOKUP(D4047,Macros!$T$8:$T$104,Macros!$M$8:$M$104)</f>
        <v>0</v>
      </c>
      <c r="C4047" s="64">
        <f>_xlfn.XLOOKUP(I4047,Macros!$T$8:$T$104,Macros!$M$8:$M$104)</f>
        <v>0</v>
      </c>
      <c r="D4047" s="64" t="s">
        <v>1081</v>
      </c>
      <c r="E4047" s="64">
        <f t="shared" si="89"/>
        <v>0</v>
      </c>
      <c r="F4047" s="159">
        <v>10133</v>
      </c>
      <c r="G4047" s="163">
        <f t="shared" si="90"/>
        <v>0</v>
      </c>
      <c r="I4047" s="64" t="s">
        <v>1067</v>
      </c>
      <c r="L4047"/>
    </row>
    <row r="4048" spans="1:12">
      <c r="A4048" s="64" t="s">
        <v>1320</v>
      </c>
      <c r="B4048" s="64">
        <f>_xlfn.XLOOKUP(D4048,Macros!$T$8:$T$104,Macros!$M$8:$M$104)</f>
        <v>0</v>
      </c>
      <c r="C4048" s="64">
        <f>_xlfn.XLOOKUP(I4048,Macros!$T$8:$T$104,Macros!$M$8:$M$104)</f>
        <v>0</v>
      </c>
      <c r="D4048" s="64" t="s">
        <v>1082</v>
      </c>
      <c r="E4048" s="64">
        <f t="shared" si="89"/>
        <v>0</v>
      </c>
      <c r="F4048" s="159">
        <v>10133</v>
      </c>
      <c r="G4048" s="163">
        <f t="shared" si="90"/>
        <v>0</v>
      </c>
      <c r="I4048" s="64" t="s">
        <v>1067</v>
      </c>
      <c r="L4048"/>
    </row>
    <row r="4049" spans="1:12">
      <c r="A4049" s="64" t="s">
        <v>1320</v>
      </c>
      <c r="B4049" s="64">
        <f>_xlfn.XLOOKUP(D4049,Macros!$T$8:$T$104,Macros!$M$8:$M$104)</f>
        <v>0</v>
      </c>
      <c r="C4049" s="64">
        <f>_xlfn.XLOOKUP(I4049,Macros!$T$8:$T$104,Macros!$M$8:$M$104)</f>
        <v>0</v>
      </c>
      <c r="D4049" s="64" t="s">
        <v>1083</v>
      </c>
      <c r="E4049" s="64">
        <f t="shared" si="89"/>
        <v>0</v>
      </c>
      <c r="F4049" s="159">
        <v>10133</v>
      </c>
      <c r="G4049" s="163">
        <f t="shared" si="90"/>
        <v>0</v>
      </c>
      <c r="I4049" s="64" t="s">
        <v>1068</v>
      </c>
      <c r="L4049"/>
    </row>
    <row r="4050" spans="1:12">
      <c r="A4050" s="64" t="s">
        <v>1320</v>
      </c>
      <c r="B4050" s="64">
        <f>_xlfn.XLOOKUP(D4050,Macros!$T$8:$T$104,Macros!$M$8:$M$104)</f>
        <v>0</v>
      </c>
      <c r="C4050" s="64">
        <f>_xlfn.XLOOKUP(I4050,Macros!$T$8:$T$104,Macros!$M$8:$M$104)</f>
        <v>0</v>
      </c>
      <c r="D4050" s="64" t="s">
        <v>1084</v>
      </c>
      <c r="E4050" s="64">
        <f t="shared" si="89"/>
        <v>0</v>
      </c>
      <c r="F4050" s="159">
        <v>10133</v>
      </c>
      <c r="G4050" s="163">
        <f t="shared" si="90"/>
        <v>0</v>
      </c>
      <c r="I4050" s="64" t="s">
        <v>1068</v>
      </c>
      <c r="L4050"/>
    </row>
    <row r="4051" spans="1:12">
      <c r="A4051" s="64" t="s">
        <v>1320</v>
      </c>
      <c r="B4051" s="64">
        <f>_xlfn.XLOOKUP(D4051,Macros!$T$8:$T$104,Macros!$M$8:$M$104)</f>
        <v>0</v>
      </c>
      <c r="C4051" s="64">
        <f>_xlfn.XLOOKUP(I4051,Macros!$T$8:$T$104,Macros!$M$8:$M$104)</f>
        <v>0</v>
      </c>
      <c r="D4051" s="64" t="s">
        <v>1085</v>
      </c>
      <c r="E4051" s="64">
        <f t="shared" si="89"/>
        <v>0</v>
      </c>
      <c r="F4051" s="159">
        <v>10133</v>
      </c>
      <c r="G4051" s="163">
        <f t="shared" si="90"/>
        <v>0</v>
      </c>
      <c r="I4051" s="64" t="s">
        <v>1068</v>
      </c>
      <c r="L4051"/>
    </row>
    <row r="4052" spans="1:12">
      <c r="A4052" s="64" t="s">
        <v>1320</v>
      </c>
      <c r="B4052" s="64">
        <f>_xlfn.XLOOKUP(D4052,Macros!$T$8:$T$104,Macros!$M$8:$M$104)</f>
        <v>0</v>
      </c>
      <c r="C4052" s="64">
        <f>_xlfn.XLOOKUP(I4052,Macros!$T$8:$T$104,Macros!$M$8:$M$104)</f>
        <v>0</v>
      </c>
      <c r="D4052" s="64" t="s">
        <v>1086</v>
      </c>
      <c r="E4052" s="64">
        <f t="shared" si="89"/>
        <v>0</v>
      </c>
      <c r="F4052" s="159">
        <v>10133</v>
      </c>
      <c r="G4052" s="163">
        <f t="shared" si="90"/>
        <v>0</v>
      </c>
      <c r="I4052" s="64" t="s">
        <v>1068</v>
      </c>
      <c r="L4052"/>
    </row>
    <row r="4053" spans="1:12">
      <c r="A4053" s="64" t="s">
        <v>1320</v>
      </c>
      <c r="B4053" s="64">
        <f>_xlfn.XLOOKUP(D4053,Macros!$T$8:$T$104,Macros!$M$8:$M$104)</f>
        <v>0</v>
      </c>
      <c r="C4053" s="64">
        <f>_xlfn.XLOOKUP(I4053,Macros!$T$8:$T$104,Macros!$M$8:$M$104)</f>
        <v>0</v>
      </c>
      <c r="D4053" s="64" t="s">
        <v>1087</v>
      </c>
      <c r="E4053" s="64">
        <f t="shared" ref="E4053:E4116" si="91">SUM(B4053:C4053)</f>
        <v>0</v>
      </c>
      <c r="F4053" s="159">
        <v>10133</v>
      </c>
      <c r="G4053" s="163">
        <f t="shared" si="90"/>
        <v>0</v>
      </c>
      <c r="I4053" s="64" t="s">
        <v>1068</v>
      </c>
      <c r="L4053"/>
    </row>
    <row r="4054" spans="1:12">
      <c r="A4054" s="64" t="s">
        <v>1320</v>
      </c>
      <c r="B4054" s="64">
        <f>_xlfn.XLOOKUP(D4054,Macros!$T$8:$T$104,Macros!$M$8:$M$104)</f>
        <v>0</v>
      </c>
      <c r="C4054" s="64">
        <f>_xlfn.XLOOKUP(I4054,Macros!$T$8:$T$104,Macros!$M$8:$M$104)</f>
        <v>0</v>
      </c>
      <c r="D4054" s="64" t="s">
        <v>1088</v>
      </c>
      <c r="E4054" s="64">
        <f t="shared" si="91"/>
        <v>0</v>
      </c>
      <c r="F4054" s="159">
        <v>10133</v>
      </c>
      <c r="G4054" s="163">
        <f t="shared" si="90"/>
        <v>0</v>
      </c>
      <c r="I4054" s="64" t="s">
        <v>1068</v>
      </c>
      <c r="L4054"/>
    </row>
    <row r="4055" spans="1:12">
      <c r="A4055" s="64" t="s">
        <v>1320</v>
      </c>
      <c r="B4055" s="64">
        <f>_xlfn.XLOOKUP(D4055,Macros!$T$8:$T$104,Macros!$M$8:$M$104)</f>
        <v>0</v>
      </c>
      <c r="C4055" s="64">
        <f>_xlfn.XLOOKUP(I4055,Macros!$T$8:$T$104,Macros!$M$8:$M$104)</f>
        <v>0</v>
      </c>
      <c r="D4055" s="64" t="s">
        <v>1089</v>
      </c>
      <c r="E4055" s="64">
        <f t="shared" si="91"/>
        <v>0</v>
      </c>
      <c r="F4055" s="159">
        <v>10133</v>
      </c>
      <c r="G4055" s="163">
        <f t="shared" si="90"/>
        <v>0</v>
      </c>
      <c r="I4055" s="64" t="s">
        <v>1068</v>
      </c>
      <c r="L4055"/>
    </row>
    <row r="4056" spans="1:12">
      <c r="A4056" s="64" t="s">
        <v>1320</v>
      </c>
      <c r="B4056" s="64">
        <f>_xlfn.XLOOKUP(D4056,Macros!$T$8:$T$104,Macros!$M$8:$M$104)</f>
        <v>0</v>
      </c>
      <c r="C4056" s="64">
        <f>_xlfn.XLOOKUP(I4056,Macros!$T$8:$T$104,Macros!$M$8:$M$104)</f>
        <v>0</v>
      </c>
      <c r="D4056" s="64" t="s">
        <v>1090</v>
      </c>
      <c r="E4056" s="64">
        <f t="shared" si="91"/>
        <v>0</v>
      </c>
      <c r="F4056" s="159">
        <v>10133</v>
      </c>
      <c r="G4056" s="163">
        <f t="shared" si="90"/>
        <v>0</v>
      </c>
      <c r="I4056" s="64" t="s">
        <v>1068</v>
      </c>
      <c r="L4056"/>
    </row>
    <row r="4057" spans="1:12">
      <c r="A4057" s="64" t="s">
        <v>1320</v>
      </c>
      <c r="B4057" s="64">
        <f>_xlfn.XLOOKUP(D4057,Macros!$T$8:$T$104,Macros!$M$8:$M$104)</f>
        <v>0</v>
      </c>
      <c r="C4057" s="64">
        <f>_xlfn.XLOOKUP(I4057,Macros!$T$8:$T$104,Macros!$M$8:$M$104)</f>
        <v>0</v>
      </c>
      <c r="D4057" s="64" t="s">
        <v>1091</v>
      </c>
      <c r="E4057" s="64">
        <f t="shared" si="91"/>
        <v>0</v>
      </c>
      <c r="F4057" s="159">
        <v>10133</v>
      </c>
      <c r="G4057" s="163">
        <f t="shared" si="90"/>
        <v>0</v>
      </c>
      <c r="I4057" s="64" t="s">
        <v>1068</v>
      </c>
      <c r="L4057"/>
    </row>
    <row r="4058" spans="1:12">
      <c r="A4058" s="64" t="s">
        <v>1320</v>
      </c>
      <c r="B4058" s="64">
        <f>_xlfn.XLOOKUP(D4058,Macros!$T$8:$T$104,Macros!$M$8:$M$104)</f>
        <v>0</v>
      </c>
      <c r="C4058" s="64">
        <f>_xlfn.XLOOKUP(I4058,Macros!$T$8:$T$104,Macros!$M$8:$M$104)</f>
        <v>0</v>
      </c>
      <c r="D4058" s="64" t="s">
        <v>1092</v>
      </c>
      <c r="E4058" s="64">
        <f t="shared" si="91"/>
        <v>0</v>
      </c>
      <c r="F4058" s="159">
        <v>10133</v>
      </c>
      <c r="G4058" s="163">
        <f t="shared" si="90"/>
        <v>0</v>
      </c>
      <c r="I4058" s="64" t="s">
        <v>1068</v>
      </c>
      <c r="L4058"/>
    </row>
    <row r="4059" spans="1:12">
      <c r="A4059" s="64" t="s">
        <v>1320</v>
      </c>
      <c r="B4059" s="64">
        <f>_xlfn.XLOOKUP(D4059,Macros!$T$8:$T$104,Macros!$M$8:$M$104)</f>
        <v>0</v>
      </c>
      <c r="C4059" s="64">
        <f>_xlfn.XLOOKUP(I4059,Macros!$T$8:$T$104,Macros!$M$8:$M$104)</f>
        <v>0</v>
      </c>
      <c r="D4059" s="64" t="s">
        <v>1093</v>
      </c>
      <c r="E4059" s="64">
        <f t="shared" si="91"/>
        <v>0</v>
      </c>
      <c r="F4059" s="159">
        <v>10133</v>
      </c>
      <c r="G4059" s="163">
        <f t="shared" si="90"/>
        <v>0</v>
      </c>
      <c r="I4059" s="64" t="s">
        <v>1070</v>
      </c>
      <c r="L4059"/>
    </row>
    <row r="4060" spans="1:12">
      <c r="A4060" s="64" t="s">
        <v>1320</v>
      </c>
      <c r="B4060" s="64">
        <f>_xlfn.XLOOKUP(D4060,Macros!$T$8:$T$104,Macros!$M$8:$M$104)</f>
        <v>0</v>
      </c>
      <c r="C4060" s="64">
        <f>_xlfn.XLOOKUP(I4060,Macros!$T$8:$T$104,Macros!$M$8:$M$104)</f>
        <v>0</v>
      </c>
      <c r="D4060" s="64" t="s">
        <v>1094</v>
      </c>
      <c r="E4060" s="64">
        <f t="shared" si="91"/>
        <v>0</v>
      </c>
      <c r="F4060" s="159">
        <v>10133</v>
      </c>
      <c r="G4060" s="163">
        <f t="shared" si="90"/>
        <v>0</v>
      </c>
      <c r="I4060" s="64" t="s">
        <v>1070</v>
      </c>
      <c r="L4060"/>
    </row>
    <row r="4061" spans="1:12">
      <c r="A4061" s="64" t="s">
        <v>1320</v>
      </c>
      <c r="B4061" s="64">
        <f>_xlfn.XLOOKUP(D4061,Macros!$T$8:$T$104,Macros!$M$8:$M$104)</f>
        <v>0</v>
      </c>
      <c r="C4061" s="64">
        <f>_xlfn.XLOOKUP(I4061,Macros!$T$8:$T$104,Macros!$M$8:$M$104)</f>
        <v>0</v>
      </c>
      <c r="D4061" s="64" t="s">
        <v>1095</v>
      </c>
      <c r="E4061" s="64">
        <f t="shared" si="91"/>
        <v>0</v>
      </c>
      <c r="F4061" s="159">
        <v>10133</v>
      </c>
      <c r="G4061" s="163">
        <f t="shared" si="90"/>
        <v>0</v>
      </c>
      <c r="I4061" s="64" t="s">
        <v>1070</v>
      </c>
      <c r="L4061"/>
    </row>
    <row r="4062" spans="1:12">
      <c r="A4062" s="64" t="s">
        <v>1320</v>
      </c>
      <c r="B4062" s="64">
        <f>_xlfn.XLOOKUP(D4062,Macros!$T$8:$T$104,Macros!$M$8:$M$104)</f>
        <v>0</v>
      </c>
      <c r="C4062" s="64">
        <f>_xlfn.XLOOKUP(I4062,Macros!$T$8:$T$104,Macros!$M$8:$M$104)</f>
        <v>0</v>
      </c>
      <c r="D4062" s="64" t="s">
        <v>1096</v>
      </c>
      <c r="E4062" s="64">
        <f t="shared" si="91"/>
        <v>0</v>
      </c>
      <c r="F4062" s="159">
        <v>10133</v>
      </c>
      <c r="G4062" s="163">
        <f t="shared" si="90"/>
        <v>0</v>
      </c>
      <c r="I4062" s="64" t="s">
        <v>1070</v>
      </c>
      <c r="L4062"/>
    </row>
    <row r="4063" spans="1:12">
      <c r="A4063" s="64" t="s">
        <v>1320</v>
      </c>
      <c r="B4063" s="64">
        <f>_xlfn.XLOOKUP(D4063,Macros!$T$8:$T$104,Macros!$M$8:$M$104)</f>
        <v>0</v>
      </c>
      <c r="C4063" s="64">
        <f>_xlfn.XLOOKUP(I4063,Macros!$T$8:$T$104,Macros!$M$8:$M$104)</f>
        <v>0</v>
      </c>
      <c r="D4063" s="64" t="s">
        <v>1097</v>
      </c>
      <c r="E4063" s="64">
        <f t="shared" si="91"/>
        <v>0</v>
      </c>
      <c r="F4063" s="159">
        <v>10133</v>
      </c>
      <c r="G4063" s="163">
        <f t="shared" si="90"/>
        <v>0</v>
      </c>
      <c r="I4063" s="64" t="s">
        <v>1070</v>
      </c>
      <c r="L4063"/>
    </row>
    <row r="4064" spans="1:12">
      <c r="A4064" s="64" t="s">
        <v>1320</v>
      </c>
      <c r="B4064" s="64">
        <f>_xlfn.XLOOKUP(D4064,Macros!$T$8:$T$104,Macros!$M$8:$M$104)</f>
        <v>0</v>
      </c>
      <c r="C4064" s="64">
        <f>_xlfn.XLOOKUP(I4064,Macros!$T$8:$T$104,Macros!$M$8:$M$104)</f>
        <v>0</v>
      </c>
      <c r="D4064" s="64" t="s">
        <v>1098</v>
      </c>
      <c r="E4064" s="64">
        <f t="shared" si="91"/>
        <v>0</v>
      </c>
      <c r="F4064" s="159">
        <v>10133</v>
      </c>
      <c r="G4064" s="163">
        <f t="shared" si="90"/>
        <v>0</v>
      </c>
      <c r="I4064" s="64" t="s">
        <v>1070</v>
      </c>
      <c r="L4064"/>
    </row>
    <row r="4065" spans="1:12">
      <c r="A4065" s="64" t="s">
        <v>1320</v>
      </c>
      <c r="B4065" s="64">
        <f>_xlfn.XLOOKUP(D4065,Macros!$T$8:$T$104,Macros!$M$8:$M$104)</f>
        <v>0</v>
      </c>
      <c r="C4065" s="64">
        <f>_xlfn.XLOOKUP(I4065,Macros!$T$8:$T$104,Macros!$M$8:$M$104)</f>
        <v>0</v>
      </c>
      <c r="D4065" s="64" t="s">
        <v>1099</v>
      </c>
      <c r="E4065" s="64">
        <f t="shared" si="91"/>
        <v>0</v>
      </c>
      <c r="F4065" s="159">
        <v>10133</v>
      </c>
      <c r="G4065" s="163">
        <f t="shared" si="90"/>
        <v>0</v>
      </c>
      <c r="I4065" s="64" t="s">
        <v>1070</v>
      </c>
      <c r="L4065"/>
    </row>
    <row r="4066" spans="1:12">
      <c r="A4066" s="64" t="s">
        <v>1320</v>
      </c>
      <c r="B4066" s="64">
        <f>_xlfn.XLOOKUP(D4066,Macros!$T$8:$T$104,Macros!$M$8:$M$104)</f>
        <v>0</v>
      </c>
      <c r="C4066" s="64">
        <f>_xlfn.XLOOKUP(I4066,Macros!$T$8:$T$104,Macros!$M$8:$M$104)</f>
        <v>0</v>
      </c>
      <c r="D4066" s="64" t="s">
        <v>1100</v>
      </c>
      <c r="E4066" s="64">
        <f t="shared" si="91"/>
        <v>0</v>
      </c>
      <c r="F4066" s="159">
        <v>10133</v>
      </c>
      <c r="G4066" s="163">
        <f t="shared" si="90"/>
        <v>0</v>
      </c>
      <c r="I4066" s="64" t="s">
        <v>1070</v>
      </c>
      <c r="L4066"/>
    </row>
    <row r="4067" spans="1:12">
      <c r="A4067" s="64" t="s">
        <v>1320</v>
      </c>
      <c r="B4067" s="64">
        <f>_xlfn.XLOOKUP(D4067,Macros!$T$8:$T$104,Macros!$M$8:$M$104)</f>
        <v>0</v>
      </c>
      <c r="C4067" s="64">
        <f>_xlfn.XLOOKUP(I4067,Macros!$T$8:$T$104,Macros!$M$8:$M$104)</f>
        <v>0</v>
      </c>
      <c r="D4067" s="64" t="s">
        <v>1101</v>
      </c>
      <c r="E4067" s="64">
        <f t="shared" si="91"/>
        <v>0</v>
      </c>
      <c r="F4067" s="159">
        <v>10133</v>
      </c>
      <c r="G4067" s="163">
        <f t="shared" si="90"/>
        <v>0</v>
      </c>
      <c r="I4067" s="64" t="s">
        <v>1070</v>
      </c>
      <c r="L4067"/>
    </row>
    <row r="4068" spans="1:12">
      <c r="A4068" s="64" t="s">
        <v>1320</v>
      </c>
      <c r="B4068" s="64">
        <f>_xlfn.XLOOKUP(D4068,Macros!$T$8:$T$104,Macros!$M$8:$M$104)</f>
        <v>0</v>
      </c>
      <c r="C4068" s="64">
        <f>_xlfn.XLOOKUP(I4068,Macros!$T$8:$T$104,Macros!$M$8:$M$104)</f>
        <v>0</v>
      </c>
      <c r="D4068" s="64" t="s">
        <v>1102</v>
      </c>
      <c r="E4068" s="64">
        <f t="shared" si="91"/>
        <v>0</v>
      </c>
      <c r="F4068" s="159">
        <v>10133</v>
      </c>
      <c r="G4068" s="163">
        <f t="shared" si="90"/>
        <v>0</v>
      </c>
      <c r="I4068" s="64" t="s">
        <v>1070</v>
      </c>
      <c r="L4068"/>
    </row>
    <row r="4069" spans="1:12">
      <c r="A4069" s="64" t="s">
        <v>1320</v>
      </c>
      <c r="B4069" s="64">
        <f>_xlfn.XLOOKUP(D4069,Macros!$T$8:$T$104,Macros!$M$8:$M$104)</f>
        <v>0</v>
      </c>
      <c r="C4069" s="64">
        <f>_xlfn.XLOOKUP(I4069,Macros!$T$8:$T$104,Macros!$M$8:$M$104)</f>
        <v>0</v>
      </c>
      <c r="D4069" s="64" t="s">
        <v>1103</v>
      </c>
      <c r="E4069" s="64">
        <f t="shared" si="91"/>
        <v>0</v>
      </c>
      <c r="F4069" s="159">
        <v>10133</v>
      </c>
      <c r="G4069" s="163">
        <f t="shared" si="90"/>
        <v>0</v>
      </c>
      <c r="I4069" s="64" t="s">
        <v>1072</v>
      </c>
      <c r="L4069"/>
    </row>
    <row r="4070" spans="1:12">
      <c r="A4070" s="64" t="s">
        <v>1320</v>
      </c>
      <c r="B4070" s="64">
        <f>_xlfn.XLOOKUP(D4070,Macros!$T$8:$T$104,Macros!$M$8:$M$104)</f>
        <v>0</v>
      </c>
      <c r="C4070" s="64">
        <f>_xlfn.XLOOKUP(I4070,Macros!$T$8:$T$104,Macros!$M$8:$M$104)</f>
        <v>0</v>
      </c>
      <c r="D4070" s="64" t="s">
        <v>1104</v>
      </c>
      <c r="E4070" s="64">
        <f t="shared" si="91"/>
        <v>0</v>
      </c>
      <c r="F4070" s="159">
        <v>10133</v>
      </c>
      <c r="G4070" s="163">
        <f t="shared" si="90"/>
        <v>0</v>
      </c>
      <c r="I4070" s="64" t="s">
        <v>1072</v>
      </c>
      <c r="L4070"/>
    </row>
    <row r="4071" spans="1:12">
      <c r="A4071" s="64" t="s">
        <v>1320</v>
      </c>
      <c r="B4071" s="64">
        <f>_xlfn.XLOOKUP(D4071,Macros!$T$8:$T$104,Macros!$M$8:$M$104)</f>
        <v>0</v>
      </c>
      <c r="C4071" s="64">
        <f>_xlfn.XLOOKUP(I4071,Macros!$T$8:$T$104,Macros!$M$8:$M$104)</f>
        <v>0</v>
      </c>
      <c r="D4071" s="64" t="s">
        <v>1105</v>
      </c>
      <c r="E4071" s="64">
        <f t="shared" si="91"/>
        <v>0</v>
      </c>
      <c r="F4071" s="159">
        <v>10133</v>
      </c>
      <c r="G4071" s="163">
        <f t="shared" si="90"/>
        <v>0</v>
      </c>
      <c r="I4071" s="64" t="s">
        <v>1072</v>
      </c>
      <c r="L4071"/>
    </row>
    <row r="4072" spans="1:12">
      <c r="A4072" s="64" t="s">
        <v>1320</v>
      </c>
      <c r="B4072" s="64">
        <f>_xlfn.XLOOKUP(D4072,Macros!$T$8:$T$104,Macros!$M$8:$M$104)</f>
        <v>0</v>
      </c>
      <c r="C4072" s="64">
        <f>_xlfn.XLOOKUP(I4072,Macros!$T$8:$T$104,Macros!$M$8:$M$104)</f>
        <v>0</v>
      </c>
      <c r="D4072" s="64" t="s">
        <v>1106</v>
      </c>
      <c r="E4072" s="64">
        <f t="shared" si="91"/>
        <v>0</v>
      </c>
      <c r="F4072" s="159">
        <v>10133</v>
      </c>
      <c r="G4072" s="163">
        <f t="shared" si="90"/>
        <v>0</v>
      </c>
      <c r="I4072" s="64" t="s">
        <v>1072</v>
      </c>
      <c r="L4072"/>
    </row>
    <row r="4073" spans="1:12">
      <c r="A4073" s="64" t="s">
        <v>1320</v>
      </c>
      <c r="B4073" s="64">
        <f>_xlfn.XLOOKUP(D4073,Macros!$T$8:$T$104,Macros!$M$8:$M$104)</f>
        <v>0</v>
      </c>
      <c r="C4073" s="64">
        <f>_xlfn.XLOOKUP(I4073,Macros!$T$8:$T$104,Macros!$M$8:$M$104)</f>
        <v>0</v>
      </c>
      <c r="D4073" s="64" t="s">
        <v>1107</v>
      </c>
      <c r="E4073" s="64">
        <f t="shared" si="91"/>
        <v>0</v>
      </c>
      <c r="F4073" s="159">
        <v>10133</v>
      </c>
      <c r="G4073" s="163">
        <f t="shared" si="90"/>
        <v>0</v>
      </c>
      <c r="I4073" s="64" t="s">
        <v>1072</v>
      </c>
      <c r="L4073"/>
    </row>
    <row r="4074" spans="1:12">
      <c r="A4074" s="64" t="s">
        <v>1320</v>
      </c>
      <c r="B4074" s="64">
        <f>_xlfn.XLOOKUP(D4074,Macros!$T$8:$T$104,Macros!$M$8:$M$104)</f>
        <v>0</v>
      </c>
      <c r="C4074" s="64">
        <f>_xlfn.XLOOKUP(I4074,Macros!$T$8:$T$104,Macros!$M$8:$M$104)</f>
        <v>0</v>
      </c>
      <c r="D4074" s="64" t="s">
        <v>1108</v>
      </c>
      <c r="E4074" s="64">
        <f t="shared" si="91"/>
        <v>0</v>
      </c>
      <c r="F4074" s="159">
        <v>10133</v>
      </c>
      <c r="G4074" s="163">
        <f t="shared" si="90"/>
        <v>0</v>
      </c>
      <c r="I4074" s="64" t="s">
        <v>1072</v>
      </c>
      <c r="L4074"/>
    </row>
    <row r="4075" spans="1:12">
      <c r="A4075" s="64" t="s">
        <v>1320</v>
      </c>
      <c r="B4075" s="64">
        <f>_xlfn.XLOOKUP(D4075,Macros!$T$8:$T$104,Macros!$M$8:$M$104)</f>
        <v>0</v>
      </c>
      <c r="C4075" s="64">
        <f>_xlfn.XLOOKUP(I4075,Macros!$T$8:$T$104,Macros!$M$8:$M$104)</f>
        <v>0</v>
      </c>
      <c r="D4075" s="64" t="s">
        <v>1109</v>
      </c>
      <c r="E4075" s="64">
        <f t="shared" si="91"/>
        <v>0</v>
      </c>
      <c r="F4075" s="159">
        <v>10133</v>
      </c>
      <c r="G4075" s="163">
        <f t="shared" si="90"/>
        <v>0</v>
      </c>
      <c r="I4075" s="64" t="s">
        <v>1072</v>
      </c>
      <c r="L4075"/>
    </row>
    <row r="4076" spans="1:12">
      <c r="A4076" s="64" t="s">
        <v>1320</v>
      </c>
      <c r="B4076" s="64">
        <f>_xlfn.XLOOKUP(D4076,Macros!$T$8:$T$104,Macros!$M$8:$M$104)</f>
        <v>0</v>
      </c>
      <c r="C4076" s="64">
        <f>_xlfn.XLOOKUP(I4076,Macros!$T$8:$T$104,Macros!$M$8:$M$104)</f>
        <v>0</v>
      </c>
      <c r="D4076" s="64" t="s">
        <v>1110</v>
      </c>
      <c r="E4076" s="64">
        <f t="shared" si="91"/>
        <v>0</v>
      </c>
      <c r="F4076" s="159">
        <v>10133</v>
      </c>
      <c r="G4076" s="163">
        <f t="shared" si="90"/>
        <v>0</v>
      </c>
      <c r="I4076" s="64" t="s">
        <v>1072</v>
      </c>
      <c r="L4076"/>
    </row>
    <row r="4077" spans="1:12">
      <c r="A4077" s="64" t="s">
        <v>1320</v>
      </c>
      <c r="B4077" s="64">
        <f>_xlfn.XLOOKUP(D4077,Macros!$T$8:$T$104,Macros!$M$8:$M$104)</f>
        <v>0</v>
      </c>
      <c r="C4077" s="64">
        <f>_xlfn.XLOOKUP(I4077,Macros!$T$8:$T$104,Macros!$M$8:$M$104)</f>
        <v>0</v>
      </c>
      <c r="D4077" s="64" t="s">
        <v>1111</v>
      </c>
      <c r="E4077" s="64">
        <f t="shared" si="91"/>
        <v>0</v>
      </c>
      <c r="F4077" s="159">
        <v>10133</v>
      </c>
      <c r="G4077" s="163">
        <f t="shared" si="90"/>
        <v>0</v>
      </c>
      <c r="I4077" s="64" t="s">
        <v>1072</v>
      </c>
      <c r="L4077"/>
    </row>
    <row r="4078" spans="1:12">
      <c r="A4078" s="64" t="s">
        <v>1320</v>
      </c>
      <c r="B4078" s="64">
        <f>_xlfn.XLOOKUP(D4078,Macros!$T$8:$T$104,Macros!$M$8:$M$104)</f>
        <v>0</v>
      </c>
      <c r="C4078" s="64">
        <f>_xlfn.XLOOKUP(I4078,Macros!$T$8:$T$104,Macros!$M$8:$M$104)</f>
        <v>0</v>
      </c>
      <c r="D4078" s="64" t="s">
        <v>1112</v>
      </c>
      <c r="E4078" s="64">
        <f t="shared" si="91"/>
        <v>0</v>
      </c>
      <c r="F4078" s="159">
        <v>10133</v>
      </c>
      <c r="G4078" s="163">
        <f t="shared" si="90"/>
        <v>0</v>
      </c>
      <c r="I4078" s="64" t="s">
        <v>1072</v>
      </c>
      <c r="L4078"/>
    </row>
    <row r="4079" spans="1:12">
      <c r="A4079" s="64" t="s">
        <v>1320</v>
      </c>
      <c r="B4079" s="64">
        <f>_xlfn.XLOOKUP(D4079,Macros!$T$8:$T$104,Macros!$M$8:$M$104)</f>
        <v>0</v>
      </c>
      <c r="C4079" s="64">
        <f>_xlfn.XLOOKUP(I4079,Macros!$T$8:$T$104,Macros!$M$8:$M$104)</f>
        <v>0</v>
      </c>
      <c r="D4079" s="64" t="s">
        <v>1113</v>
      </c>
      <c r="E4079" s="64">
        <f t="shared" si="91"/>
        <v>0</v>
      </c>
      <c r="F4079" s="159">
        <v>10133</v>
      </c>
      <c r="G4079" s="163">
        <f t="shared" si="90"/>
        <v>0</v>
      </c>
      <c r="I4079" s="64" t="s">
        <v>1072</v>
      </c>
      <c r="L4079"/>
    </row>
    <row r="4080" spans="1:12">
      <c r="A4080" s="64" t="s">
        <v>1320</v>
      </c>
      <c r="B4080" s="64">
        <f>_xlfn.XLOOKUP(D4080,Macros!$T$8:$T$104,Macros!$M$8:$M$104)</f>
        <v>0</v>
      </c>
      <c r="C4080" s="64">
        <f>_xlfn.XLOOKUP(I4080,Macros!$T$8:$T$104,Macros!$M$8:$M$104)</f>
        <v>0</v>
      </c>
      <c r="D4080" s="64" t="s">
        <v>1114</v>
      </c>
      <c r="E4080" s="64">
        <f t="shared" si="91"/>
        <v>0</v>
      </c>
      <c r="F4080" s="159">
        <v>10133</v>
      </c>
      <c r="G4080" s="163">
        <f t="shared" si="90"/>
        <v>0</v>
      </c>
      <c r="I4080" s="64" t="s">
        <v>1072</v>
      </c>
      <c r="L4080"/>
    </row>
    <row r="4081" spans="1:12">
      <c r="A4081" s="64" t="s">
        <v>1320</v>
      </c>
      <c r="B4081" s="64">
        <f>_xlfn.XLOOKUP(D4081,Macros!$T$8:$T$104,Macros!$M$8:$M$104)</f>
        <v>0</v>
      </c>
      <c r="C4081" s="64">
        <f>_xlfn.XLOOKUP(I4081,Macros!$T$8:$T$104,Macros!$M$8:$M$104)</f>
        <v>0</v>
      </c>
      <c r="D4081" s="64" t="s">
        <v>1115</v>
      </c>
      <c r="E4081" s="64">
        <f t="shared" si="91"/>
        <v>0</v>
      </c>
      <c r="F4081" s="159">
        <v>10133</v>
      </c>
      <c r="G4081" s="163">
        <f t="shared" si="90"/>
        <v>0</v>
      </c>
      <c r="I4081" s="64" t="s">
        <v>1072</v>
      </c>
      <c r="L4081"/>
    </row>
    <row r="4082" spans="1:12">
      <c r="A4082" s="161" t="s">
        <v>1320</v>
      </c>
      <c r="B4082" s="161">
        <f>_xlfn.XLOOKUP(D4082,Macros!$T$8:$T$104,Macros!$N$8:$N$104)</f>
        <v>0</v>
      </c>
      <c r="C4082" s="161">
        <f>_xlfn.XLOOKUP(I4082,Macros!$T$8:$T$104,Macros!$N$8:$N$104)</f>
        <v>0</v>
      </c>
      <c r="D4082" s="161" t="s">
        <v>982</v>
      </c>
      <c r="E4082" s="161">
        <f t="shared" si="91"/>
        <v>0</v>
      </c>
      <c r="F4082" s="162">
        <v>10095</v>
      </c>
      <c r="G4082" s="163">
        <f t="shared" si="90"/>
        <v>0</v>
      </c>
      <c r="I4082" s="161" t="s">
        <v>974</v>
      </c>
      <c r="J4082" s="161" t="s">
        <v>1316</v>
      </c>
      <c r="L4082"/>
    </row>
    <row r="4083" spans="1:12">
      <c r="A4083" s="64" t="s">
        <v>1320</v>
      </c>
      <c r="B4083" s="64">
        <f>_xlfn.XLOOKUP(D4083,Macros!$T$8:$T$104,Macros!$N$8:$N$104)</f>
        <v>0</v>
      </c>
      <c r="C4083" s="64">
        <f>_xlfn.XLOOKUP(I4083,Macros!$T$8:$T$104,Macros!$N$8:$N$104)</f>
        <v>0</v>
      </c>
      <c r="D4083" s="64" t="s">
        <v>984</v>
      </c>
      <c r="E4083" s="64">
        <f t="shared" si="91"/>
        <v>0</v>
      </c>
      <c r="F4083" s="159">
        <v>10095</v>
      </c>
      <c r="G4083" s="163">
        <f t="shared" si="90"/>
        <v>0</v>
      </c>
      <c r="I4083" s="64" t="s">
        <v>974</v>
      </c>
      <c r="L4083"/>
    </row>
    <row r="4084" spans="1:12">
      <c r="A4084" s="64" t="s">
        <v>1320</v>
      </c>
      <c r="B4084" s="64">
        <f>_xlfn.XLOOKUP(D4084,Macros!$T$8:$T$104,Macros!$N$8:$N$104)</f>
        <v>0</v>
      </c>
      <c r="C4084" s="64">
        <f>_xlfn.XLOOKUP(I4084,Macros!$T$8:$T$104,Macros!$N$8:$N$104)</f>
        <v>0</v>
      </c>
      <c r="D4084" s="64" t="s">
        <v>986</v>
      </c>
      <c r="E4084" s="64">
        <f t="shared" si="91"/>
        <v>0</v>
      </c>
      <c r="F4084" s="159">
        <v>10095</v>
      </c>
      <c r="G4084" s="163">
        <f t="shared" si="90"/>
        <v>0</v>
      </c>
      <c r="I4084" s="64" t="s">
        <v>974</v>
      </c>
      <c r="L4084"/>
    </row>
    <row r="4085" spans="1:12">
      <c r="A4085" s="64" t="s">
        <v>1320</v>
      </c>
      <c r="B4085" s="64">
        <f>_xlfn.XLOOKUP(D4085,Macros!$T$8:$T$104,Macros!$N$8:$N$104)</f>
        <v>0</v>
      </c>
      <c r="C4085" s="64">
        <f>_xlfn.XLOOKUP(I4085,Macros!$T$8:$T$104,Macros!$N$8:$N$104)</f>
        <v>0</v>
      </c>
      <c r="D4085" s="64" t="s">
        <v>988</v>
      </c>
      <c r="E4085" s="64">
        <f t="shared" si="91"/>
        <v>0</v>
      </c>
      <c r="F4085" s="159">
        <v>10095</v>
      </c>
      <c r="G4085" s="163">
        <f t="shared" si="90"/>
        <v>0</v>
      </c>
      <c r="I4085" s="64" t="s">
        <v>974</v>
      </c>
      <c r="L4085"/>
    </row>
    <row r="4086" spans="1:12">
      <c r="A4086" s="64" t="s">
        <v>1320</v>
      </c>
      <c r="B4086" s="64">
        <f>_xlfn.XLOOKUP(D4086,Macros!$T$8:$T$104,Macros!$N$8:$N$104)</f>
        <v>0</v>
      </c>
      <c r="C4086" s="64">
        <f>_xlfn.XLOOKUP(I4086,Macros!$T$8:$T$104,Macros!$N$8:$N$104)</f>
        <v>0</v>
      </c>
      <c r="D4086" s="64" t="s">
        <v>990</v>
      </c>
      <c r="E4086" s="64">
        <f t="shared" si="91"/>
        <v>0</v>
      </c>
      <c r="F4086" s="159">
        <v>10095</v>
      </c>
      <c r="G4086" s="163">
        <f t="shared" si="90"/>
        <v>0</v>
      </c>
      <c r="I4086" s="64" t="s">
        <v>974</v>
      </c>
      <c r="L4086"/>
    </row>
    <row r="4087" spans="1:12">
      <c r="A4087" s="64" t="s">
        <v>1320</v>
      </c>
      <c r="B4087" s="64">
        <f>_xlfn.XLOOKUP(D4087,Macros!$T$8:$T$104,Macros!$N$8:$N$104)</f>
        <v>0</v>
      </c>
      <c r="C4087" s="64">
        <f>_xlfn.XLOOKUP(I4087,Macros!$T$8:$T$104,Macros!$N$8:$N$104)</f>
        <v>0</v>
      </c>
      <c r="D4087" s="64" t="s">
        <v>992</v>
      </c>
      <c r="E4087" s="64">
        <f t="shared" si="91"/>
        <v>0</v>
      </c>
      <c r="F4087" s="159">
        <v>10095</v>
      </c>
      <c r="G4087" s="163">
        <f t="shared" si="90"/>
        <v>0</v>
      </c>
      <c r="I4087" s="64" t="s">
        <v>974</v>
      </c>
      <c r="L4087"/>
    </row>
    <row r="4088" spans="1:12">
      <c r="A4088" s="64" t="s">
        <v>1320</v>
      </c>
      <c r="B4088" s="64">
        <f>_xlfn.XLOOKUP(D4088,Macros!$T$8:$T$104,Macros!$N$8:$N$104)</f>
        <v>0</v>
      </c>
      <c r="C4088" s="64">
        <f>_xlfn.XLOOKUP(I4088,Macros!$T$8:$T$104,Macros!$N$8:$N$104)</f>
        <v>0</v>
      </c>
      <c r="D4088" s="64" t="s">
        <v>994</v>
      </c>
      <c r="E4088" s="64">
        <f t="shared" si="91"/>
        <v>0</v>
      </c>
      <c r="F4088" s="159">
        <v>10095</v>
      </c>
      <c r="G4088" s="163">
        <f t="shared" si="90"/>
        <v>0</v>
      </c>
      <c r="I4088" s="64" t="s">
        <v>974</v>
      </c>
      <c r="L4088"/>
    </row>
    <row r="4089" spans="1:12">
      <c r="A4089" s="64" t="s">
        <v>1320</v>
      </c>
      <c r="B4089" s="64">
        <f>_xlfn.XLOOKUP(D4089,Macros!$T$8:$T$104,Macros!$N$8:$N$104)</f>
        <v>0</v>
      </c>
      <c r="C4089" s="64">
        <f>_xlfn.XLOOKUP(I4089,Macros!$T$8:$T$104,Macros!$N$8:$N$104)</f>
        <v>0</v>
      </c>
      <c r="D4089" s="64" t="s">
        <v>996</v>
      </c>
      <c r="E4089" s="64">
        <f t="shared" si="91"/>
        <v>0</v>
      </c>
      <c r="F4089" s="159">
        <v>10095</v>
      </c>
      <c r="G4089" s="163">
        <f t="shared" si="90"/>
        <v>0</v>
      </c>
      <c r="I4089" s="64" t="s">
        <v>974</v>
      </c>
      <c r="L4089"/>
    </row>
    <row r="4090" spans="1:12">
      <c r="A4090" s="64" t="s">
        <v>1320</v>
      </c>
      <c r="B4090" s="64">
        <f>_xlfn.XLOOKUP(D4090,Macros!$T$8:$T$104,Macros!$N$8:$N$104)</f>
        <v>0</v>
      </c>
      <c r="C4090" s="64">
        <f>_xlfn.XLOOKUP(I4090,Macros!$T$8:$T$104,Macros!$N$8:$N$104)</f>
        <v>0</v>
      </c>
      <c r="D4090" s="64" t="s">
        <v>998</v>
      </c>
      <c r="E4090" s="64">
        <f t="shared" si="91"/>
        <v>0</v>
      </c>
      <c r="F4090" s="159">
        <v>10095</v>
      </c>
      <c r="G4090" s="163">
        <f t="shared" si="90"/>
        <v>0</v>
      </c>
      <c r="I4090" s="64" t="s">
        <v>974</v>
      </c>
      <c r="L4090"/>
    </row>
    <row r="4091" spans="1:12">
      <c r="A4091" s="64" t="s">
        <v>1320</v>
      </c>
      <c r="B4091" s="64">
        <f>_xlfn.XLOOKUP(D4091,Macros!$T$8:$T$104,Macros!$N$8:$N$104)</f>
        <v>0</v>
      </c>
      <c r="C4091" s="64">
        <f>_xlfn.XLOOKUP(I4091,Macros!$T$8:$T$104,Macros!$N$8:$N$104)</f>
        <v>0</v>
      </c>
      <c r="D4091" s="64" t="s">
        <v>1000</v>
      </c>
      <c r="E4091" s="64">
        <f t="shared" si="91"/>
        <v>0</v>
      </c>
      <c r="F4091" s="159">
        <v>10095</v>
      </c>
      <c r="G4091" s="163">
        <f t="shared" si="90"/>
        <v>0</v>
      </c>
      <c r="I4091" s="64" t="s">
        <v>974</v>
      </c>
      <c r="L4091"/>
    </row>
    <row r="4092" spans="1:12">
      <c r="A4092" s="64" t="s">
        <v>1320</v>
      </c>
      <c r="B4092" s="64">
        <f>_xlfn.XLOOKUP(D4092,Macros!$T$8:$T$104,Macros!$N$8:$N$104)</f>
        <v>0</v>
      </c>
      <c r="C4092" s="64">
        <f>_xlfn.XLOOKUP(I4092,Macros!$T$8:$T$104,Macros!$N$8:$N$104)</f>
        <v>0</v>
      </c>
      <c r="D4092" s="64" t="s">
        <v>1002</v>
      </c>
      <c r="E4092" s="64">
        <f t="shared" si="91"/>
        <v>0</v>
      </c>
      <c r="F4092" s="159">
        <v>10095</v>
      </c>
      <c r="G4092" s="163">
        <f t="shared" si="90"/>
        <v>0</v>
      </c>
      <c r="I4092" s="64" t="s">
        <v>976</v>
      </c>
      <c r="L4092"/>
    </row>
    <row r="4093" spans="1:12">
      <c r="A4093" s="64" t="s">
        <v>1320</v>
      </c>
      <c r="B4093" s="64">
        <f>_xlfn.XLOOKUP(D4093,Macros!$T$8:$T$104,Macros!$N$8:$N$104)</f>
        <v>0</v>
      </c>
      <c r="C4093" s="64">
        <f>_xlfn.XLOOKUP(I4093,Macros!$T$8:$T$104,Macros!$N$8:$N$104)</f>
        <v>0</v>
      </c>
      <c r="D4093" s="64" t="s">
        <v>1004</v>
      </c>
      <c r="E4093" s="64">
        <f t="shared" si="91"/>
        <v>0</v>
      </c>
      <c r="F4093" s="159">
        <v>10095</v>
      </c>
      <c r="G4093" s="163">
        <f t="shared" si="90"/>
        <v>0</v>
      </c>
      <c r="I4093" s="64" t="s">
        <v>976</v>
      </c>
      <c r="L4093"/>
    </row>
    <row r="4094" spans="1:12">
      <c r="A4094" s="64" t="s">
        <v>1320</v>
      </c>
      <c r="B4094" s="64">
        <f>_xlfn.XLOOKUP(D4094,Macros!$T$8:$T$104,Macros!$N$8:$N$104)</f>
        <v>0</v>
      </c>
      <c r="C4094" s="64">
        <f>_xlfn.XLOOKUP(I4094,Macros!$T$8:$T$104,Macros!$N$8:$N$104)</f>
        <v>0</v>
      </c>
      <c r="D4094" s="64" t="s">
        <v>1006</v>
      </c>
      <c r="E4094" s="64">
        <f t="shared" si="91"/>
        <v>0</v>
      </c>
      <c r="F4094" s="159">
        <v>10095</v>
      </c>
      <c r="G4094" s="163">
        <f t="shared" si="90"/>
        <v>0</v>
      </c>
      <c r="I4094" s="64" t="s">
        <v>976</v>
      </c>
      <c r="L4094"/>
    </row>
    <row r="4095" spans="1:12">
      <c r="A4095" s="64" t="s">
        <v>1320</v>
      </c>
      <c r="B4095" s="64">
        <f>_xlfn.XLOOKUP(D4095,Macros!$T$8:$T$104,Macros!$N$8:$N$104)</f>
        <v>0</v>
      </c>
      <c r="C4095" s="64">
        <f>_xlfn.XLOOKUP(I4095,Macros!$T$8:$T$104,Macros!$N$8:$N$104)</f>
        <v>0</v>
      </c>
      <c r="D4095" s="64" t="s">
        <v>1008</v>
      </c>
      <c r="E4095" s="64">
        <f t="shared" si="91"/>
        <v>0</v>
      </c>
      <c r="F4095" s="159">
        <v>10095</v>
      </c>
      <c r="G4095" s="163">
        <f t="shared" si="90"/>
        <v>0</v>
      </c>
      <c r="I4095" s="64" t="s">
        <v>976</v>
      </c>
      <c r="L4095"/>
    </row>
    <row r="4096" spans="1:12">
      <c r="A4096" s="64" t="s">
        <v>1320</v>
      </c>
      <c r="B4096" s="64">
        <f>_xlfn.XLOOKUP(D4096,Macros!$T$8:$T$104,Macros!$N$8:$N$104)</f>
        <v>0</v>
      </c>
      <c r="C4096" s="64">
        <f>_xlfn.XLOOKUP(I4096,Macros!$T$8:$T$104,Macros!$N$8:$N$104)</f>
        <v>0</v>
      </c>
      <c r="D4096" s="64" t="s">
        <v>1010</v>
      </c>
      <c r="E4096" s="64">
        <f t="shared" si="91"/>
        <v>0</v>
      </c>
      <c r="F4096" s="159">
        <v>10095</v>
      </c>
      <c r="G4096" s="163">
        <f t="shared" si="90"/>
        <v>0</v>
      </c>
      <c r="I4096" s="64" t="s">
        <v>976</v>
      </c>
      <c r="L4096"/>
    </row>
    <row r="4097" spans="1:12">
      <c r="A4097" s="64" t="s">
        <v>1320</v>
      </c>
      <c r="B4097" s="64">
        <f>_xlfn.XLOOKUP(D4097,Macros!$T$8:$T$104,Macros!$N$8:$N$104)</f>
        <v>0</v>
      </c>
      <c r="C4097" s="64">
        <f>_xlfn.XLOOKUP(I4097,Macros!$T$8:$T$104,Macros!$N$8:$N$104)</f>
        <v>0</v>
      </c>
      <c r="D4097" s="64" t="s">
        <v>1012</v>
      </c>
      <c r="E4097" s="64">
        <f t="shared" si="91"/>
        <v>0</v>
      </c>
      <c r="F4097" s="159">
        <v>10095</v>
      </c>
      <c r="G4097" s="163">
        <f t="shared" si="90"/>
        <v>0</v>
      </c>
      <c r="I4097" s="64" t="s">
        <v>976</v>
      </c>
      <c r="L4097"/>
    </row>
    <row r="4098" spans="1:12">
      <c r="A4098" s="64" t="s">
        <v>1320</v>
      </c>
      <c r="B4098" s="64">
        <f>_xlfn.XLOOKUP(D4098,Macros!$T$8:$T$104,Macros!$N$8:$N$104)</f>
        <v>0</v>
      </c>
      <c r="C4098" s="64">
        <f>_xlfn.XLOOKUP(I4098,Macros!$T$8:$T$104,Macros!$N$8:$N$104)</f>
        <v>0</v>
      </c>
      <c r="D4098" s="64" t="s">
        <v>1014</v>
      </c>
      <c r="E4098" s="64">
        <f t="shared" si="91"/>
        <v>0</v>
      </c>
      <c r="F4098" s="159">
        <v>10095</v>
      </c>
      <c r="G4098" s="163">
        <f t="shared" ref="G4098:G4161" si="92">IF(C4098&gt;0,10*C4098/E4098,0)</f>
        <v>0</v>
      </c>
      <c r="I4098" s="64" t="s">
        <v>976</v>
      </c>
      <c r="L4098"/>
    </row>
    <row r="4099" spans="1:12">
      <c r="A4099" s="64" t="s">
        <v>1320</v>
      </c>
      <c r="B4099" s="64">
        <f>_xlfn.XLOOKUP(D4099,Macros!$T$8:$T$104,Macros!$N$8:$N$104)</f>
        <v>0</v>
      </c>
      <c r="C4099" s="64">
        <f>_xlfn.XLOOKUP(I4099,Macros!$T$8:$T$104,Macros!$N$8:$N$104)</f>
        <v>0</v>
      </c>
      <c r="D4099" s="64" t="s">
        <v>1016</v>
      </c>
      <c r="E4099" s="64">
        <f t="shared" si="91"/>
        <v>0</v>
      </c>
      <c r="F4099" s="159">
        <v>10095</v>
      </c>
      <c r="G4099" s="163">
        <f t="shared" si="92"/>
        <v>0</v>
      </c>
      <c r="I4099" s="64" t="s">
        <v>976</v>
      </c>
      <c r="L4099"/>
    </row>
    <row r="4100" spans="1:12">
      <c r="A4100" s="64" t="s">
        <v>1320</v>
      </c>
      <c r="B4100" s="64">
        <f>_xlfn.XLOOKUP(D4100,Macros!$T$8:$T$104,Macros!$N$8:$N$104)</f>
        <v>0</v>
      </c>
      <c r="C4100" s="64">
        <f>_xlfn.XLOOKUP(I4100,Macros!$T$8:$T$104,Macros!$N$8:$N$104)</f>
        <v>0</v>
      </c>
      <c r="D4100" s="64" t="s">
        <v>1018</v>
      </c>
      <c r="E4100" s="64">
        <f t="shared" si="91"/>
        <v>0</v>
      </c>
      <c r="F4100" s="159">
        <v>10095</v>
      </c>
      <c r="G4100" s="163">
        <f t="shared" si="92"/>
        <v>0</v>
      </c>
      <c r="I4100" s="64" t="s">
        <v>976</v>
      </c>
      <c r="L4100"/>
    </row>
    <row r="4101" spans="1:12">
      <c r="A4101" s="64" t="s">
        <v>1320</v>
      </c>
      <c r="B4101" s="64">
        <f>_xlfn.XLOOKUP(D4101,Macros!$T$8:$T$104,Macros!$N$8:$N$104)</f>
        <v>0</v>
      </c>
      <c r="C4101" s="64">
        <f>_xlfn.XLOOKUP(I4101,Macros!$T$8:$T$104,Macros!$N$8:$N$104)</f>
        <v>0</v>
      </c>
      <c r="D4101" s="64" t="s">
        <v>1020</v>
      </c>
      <c r="E4101" s="64">
        <f t="shared" si="91"/>
        <v>0</v>
      </c>
      <c r="F4101" s="159">
        <v>10095</v>
      </c>
      <c r="G4101" s="163">
        <f t="shared" si="92"/>
        <v>0</v>
      </c>
      <c r="I4101" s="64" t="s">
        <v>976</v>
      </c>
      <c r="L4101"/>
    </row>
    <row r="4102" spans="1:12">
      <c r="A4102" s="64" t="s">
        <v>1320</v>
      </c>
      <c r="B4102" s="64">
        <f>_xlfn.XLOOKUP(D4102,Macros!$T$8:$T$104,Macros!$N$8:$N$104)</f>
        <v>0</v>
      </c>
      <c r="C4102" s="64">
        <f>_xlfn.XLOOKUP(I4102,Macros!$T$8:$T$104,Macros!$N$8:$N$104)</f>
        <v>0</v>
      </c>
      <c r="D4102" s="64" t="s">
        <v>1022</v>
      </c>
      <c r="E4102" s="64">
        <f t="shared" si="91"/>
        <v>0</v>
      </c>
      <c r="F4102" s="159">
        <v>10095</v>
      </c>
      <c r="G4102" s="163">
        <f t="shared" si="92"/>
        <v>0</v>
      </c>
      <c r="I4102" s="64" t="s">
        <v>978</v>
      </c>
      <c r="L4102"/>
    </row>
    <row r="4103" spans="1:12">
      <c r="A4103" s="64" t="s">
        <v>1320</v>
      </c>
      <c r="B4103" s="64">
        <f>_xlfn.XLOOKUP(D4103,Macros!$T$8:$T$104,Macros!$N$8:$N$104)</f>
        <v>0</v>
      </c>
      <c r="C4103" s="64">
        <f>_xlfn.XLOOKUP(I4103,Macros!$T$8:$T$104,Macros!$N$8:$N$104)</f>
        <v>0</v>
      </c>
      <c r="D4103" s="64" t="s">
        <v>1024</v>
      </c>
      <c r="E4103" s="64">
        <f t="shared" si="91"/>
        <v>0</v>
      </c>
      <c r="F4103" s="159">
        <v>10095</v>
      </c>
      <c r="G4103" s="163">
        <f t="shared" si="92"/>
        <v>0</v>
      </c>
      <c r="I4103" s="64" t="s">
        <v>978</v>
      </c>
      <c r="L4103"/>
    </row>
    <row r="4104" spans="1:12">
      <c r="A4104" s="64" t="s">
        <v>1320</v>
      </c>
      <c r="B4104" s="64">
        <f>_xlfn.XLOOKUP(D4104,Macros!$T$8:$T$104,Macros!$N$8:$N$104)</f>
        <v>0</v>
      </c>
      <c r="C4104" s="64">
        <f>_xlfn.XLOOKUP(I4104,Macros!$T$8:$T$104,Macros!$N$8:$N$104)</f>
        <v>0</v>
      </c>
      <c r="D4104" s="64" t="s">
        <v>1026</v>
      </c>
      <c r="E4104" s="64">
        <f t="shared" si="91"/>
        <v>0</v>
      </c>
      <c r="F4104" s="159">
        <v>10095</v>
      </c>
      <c r="G4104" s="163">
        <f t="shared" si="92"/>
        <v>0</v>
      </c>
      <c r="I4104" s="64" t="s">
        <v>978</v>
      </c>
      <c r="L4104"/>
    </row>
    <row r="4105" spans="1:12">
      <c r="A4105" s="64" t="s">
        <v>1320</v>
      </c>
      <c r="B4105" s="64">
        <f>_xlfn.XLOOKUP(D4105,Macros!$T$8:$T$104,Macros!$N$8:$N$104)</f>
        <v>0</v>
      </c>
      <c r="C4105" s="64">
        <f>_xlfn.XLOOKUP(I4105,Macros!$T$8:$T$104,Macros!$N$8:$N$104)</f>
        <v>0</v>
      </c>
      <c r="D4105" s="64" t="s">
        <v>1028</v>
      </c>
      <c r="E4105" s="64">
        <f t="shared" si="91"/>
        <v>0</v>
      </c>
      <c r="F4105" s="159">
        <v>10095</v>
      </c>
      <c r="G4105" s="163">
        <f t="shared" si="92"/>
        <v>0</v>
      </c>
      <c r="I4105" s="64" t="s">
        <v>978</v>
      </c>
      <c r="L4105"/>
    </row>
    <row r="4106" spans="1:12">
      <c r="A4106" s="64" t="s">
        <v>1320</v>
      </c>
      <c r="B4106" s="64">
        <f>_xlfn.XLOOKUP(D4106,Macros!$T$8:$T$104,Macros!$N$8:$N$104)</f>
        <v>0</v>
      </c>
      <c r="C4106" s="64">
        <f>_xlfn.XLOOKUP(I4106,Macros!$T$8:$T$104,Macros!$N$8:$N$104)</f>
        <v>0</v>
      </c>
      <c r="D4106" s="64" t="s">
        <v>1030</v>
      </c>
      <c r="E4106" s="64">
        <f t="shared" si="91"/>
        <v>0</v>
      </c>
      <c r="F4106" s="159">
        <v>10095</v>
      </c>
      <c r="G4106" s="163">
        <f t="shared" si="92"/>
        <v>0</v>
      </c>
      <c r="I4106" s="64" t="s">
        <v>978</v>
      </c>
      <c r="L4106"/>
    </row>
    <row r="4107" spans="1:12">
      <c r="A4107" s="64" t="s">
        <v>1320</v>
      </c>
      <c r="B4107" s="64">
        <f>_xlfn.XLOOKUP(D4107,Macros!$T$8:$T$104,Macros!$N$8:$N$104)</f>
        <v>0</v>
      </c>
      <c r="C4107" s="64">
        <f>_xlfn.XLOOKUP(I4107,Macros!$T$8:$T$104,Macros!$N$8:$N$104)</f>
        <v>0</v>
      </c>
      <c r="D4107" s="64" t="s">
        <v>1032</v>
      </c>
      <c r="E4107" s="64">
        <f t="shared" si="91"/>
        <v>0</v>
      </c>
      <c r="F4107" s="159">
        <v>10095</v>
      </c>
      <c r="G4107" s="163">
        <f t="shared" si="92"/>
        <v>0</v>
      </c>
      <c r="I4107" s="64" t="s">
        <v>978</v>
      </c>
      <c r="L4107"/>
    </row>
    <row r="4108" spans="1:12">
      <c r="A4108" s="64" t="s">
        <v>1320</v>
      </c>
      <c r="B4108" s="64">
        <f>_xlfn.XLOOKUP(D4108,Macros!$T$8:$T$104,Macros!$N$8:$N$104)</f>
        <v>0</v>
      </c>
      <c r="C4108" s="64">
        <f>_xlfn.XLOOKUP(I4108,Macros!$T$8:$T$104,Macros!$N$8:$N$104)</f>
        <v>0</v>
      </c>
      <c r="D4108" s="64" t="s">
        <v>1034</v>
      </c>
      <c r="E4108" s="64">
        <f t="shared" si="91"/>
        <v>0</v>
      </c>
      <c r="F4108" s="159">
        <v>10095</v>
      </c>
      <c r="G4108" s="163">
        <f t="shared" si="92"/>
        <v>0</v>
      </c>
      <c r="I4108" s="64" t="s">
        <v>978</v>
      </c>
      <c r="L4108"/>
    </row>
    <row r="4109" spans="1:12">
      <c r="A4109" s="64" t="s">
        <v>1320</v>
      </c>
      <c r="B4109" s="64">
        <f>_xlfn.XLOOKUP(D4109,Macros!$T$8:$T$104,Macros!$N$8:$N$104)</f>
        <v>0</v>
      </c>
      <c r="C4109" s="64">
        <f>_xlfn.XLOOKUP(I4109,Macros!$T$8:$T$104,Macros!$N$8:$N$104)</f>
        <v>0</v>
      </c>
      <c r="D4109" s="64" t="s">
        <v>1036</v>
      </c>
      <c r="E4109" s="64">
        <f t="shared" si="91"/>
        <v>0</v>
      </c>
      <c r="F4109" s="159">
        <v>10095</v>
      </c>
      <c r="G4109" s="163">
        <f t="shared" si="92"/>
        <v>0</v>
      </c>
      <c r="I4109" s="64" t="s">
        <v>978</v>
      </c>
      <c r="L4109"/>
    </row>
    <row r="4110" spans="1:12">
      <c r="A4110" s="64" t="s">
        <v>1320</v>
      </c>
      <c r="B4110" s="64">
        <f>_xlfn.XLOOKUP(D4110,Macros!$T$8:$T$104,Macros!$N$8:$N$104)</f>
        <v>0</v>
      </c>
      <c r="C4110" s="64">
        <f>_xlfn.XLOOKUP(I4110,Macros!$T$8:$T$104,Macros!$N$8:$N$104)</f>
        <v>0</v>
      </c>
      <c r="D4110" s="64" t="s">
        <v>1038</v>
      </c>
      <c r="E4110" s="64">
        <f t="shared" si="91"/>
        <v>0</v>
      </c>
      <c r="F4110" s="159">
        <v>10095</v>
      </c>
      <c r="G4110" s="163">
        <f t="shared" si="92"/>
        <v>0</v>
      </c>
      <c r="I4110" s="64" t="s">
        <v>978</v>
      </c>
      <c r="L4110"/>
    </row>
    <row r="4111" spans="1:12">
      <c r="A4111" s="64" t="s">
        <v>1320</v>
      </c>
      <c r="B4111" s="64">
        <f>_xlfn.XLOOKUP(D4111,Macros!$T$8:$T$104,Macros!$N$8:$N$104)</f>
        <v>0</v>
      </c>
      <c r="C4111" s="64">
        <f>_xlfn.XLOOKUP(I4111,Macros!$T$8:$T$104,Macros!$N$8:$N$104)</f>
        <v>0</v>
      </c>
      <c r="D4111" s="64" t="s">
        <v>1040</v>
      </c>
      <c r="E4111" s="64">
        <f t="shared" si="91"/>
        <v>0</v>
      </c>
      <c r="F4111" s="159">
        <v>10095</v>
      </c>
      <c r="G4111" s="163">
        <f t="shared" si="92"/>
        <v>0</v>
      </c>
      <c r="I4111" s="64" t="s">
        <v>978</v>
      </c>
      <c r="L4111"/>
    </row>
    <row r="4112" spans="1:12">
      <c r="A4112" s="64" t="s">
        <v>1320</v>
      </c>
      <c r="B4112" s="64">
        <f>_xlfn.XLOOKUP(D4112,Macros!$T$8:$T$104,Macros!$N$8:$N$104)</f>
        <v>0</v>
      </c>
      <c r="C4112" s="64">
        <f>_xlfn.XLOOKUP(I4112,Macros!$T$8:$T$104,Macros!$N$8:$N$104)</f>
        <v>0</v>
      </c>
      <c r="D4112" s="64" t="s">
        <v>1042</v>
      </c>
      <c r="E4112" s="64">
        <f t="shared" si="91"/>
        <v>0</v>
      </c>
      <c r="F4112" s="159">
        <v>10095</v>
      </c>
      <c r="G4112" s="163">
        <f t="shared" si="92"/>
        <v>0</v>
      </c>
      <c r="I4112" s="64" t="s">
        <v>980</v>
      </c>
      <c r="L4112"/>
    </row>
    <row r="4113" spans="1:12">
      <c r="A4113" s="64" t="s">
        <v>1320</v>
      </c>
      <c r="B4113" s="64">
        <f>_xlfn.XLOOKUP(D4113,Macros!$T$8:$T$104,Macros!$N$8:$N$104)</f>
        <v>0</v>
      </c>
      <c r="C4113" s="64">
        <f>_xlfn.XLOOKUP(I4113,Macros!$T$8:$T$104,Macros!$N$8:$N$104)</f>
        <v>0</v>
      </c>
      <c r="D4113" s="64" t="s">
        <v>1044</v>
      </c>
      <c r="E4113" s="64">
        <f t="shared" si="91"/>
        <v>0</v>
      </c>
      <c r="F4113" s="159">
        <v>10095</v>
      </c>
      <c r="G4113" s="163">
        <f t="shared" si="92"/>
        <v>0</v>
      </c>
      <c r="I4113" s="64" t="s">
        <v>980</v>
      </c>
      <c r="L4113"/>
    </row>
    <row r="4114" spans="1:12">
      <c r="A4114" s="64" t="s">
        <v>1320</v>
      </c>
      <c r="B4114" s="64">
        <f>_xlfn.XLOOKUP(D4114,Macros!$T$8:$T$104,Macros!$N$8:$N$104)</f>
        <v>0</v>
      </c>
      <c r="C4114" s="64">
        <f>_xlfn.XLOOKUP(I4114,Macros!$T$8:$T$104,Macros!$N$8:$N$104)</f>
        <v>0</v>
      </c>
      <c r="D4114" s="64" t="s">
        <v>1046</v>
      </c>
      <c r="E4114" s="64">
        <f t="shared" si="91"/>
        <v>0</v>
      </c>
      <c r="F4114" s="159">
        <v>10095</v>
      </c>
      <c r="G4114" s="163">
        <f t="shared" si="92"/>
        <v>0</v>
      </c>
      <c r="I4114" s="64" t="s">
        <v>980</v>
      </c>
      <c r="L4114"/>
    </row>
    <row r="4115" spans="1:12">
      <c r="A4115" s="64" t="s">
        <v>1320</v>
      </c>
      <c r="B4115" s="64">
        <f>_xlfn.XLOOKUP(D4115,Macros!$T$8:$T$104,Macros!$N$8:$N$104)</f>
        <v>0</v>
      </c>
      <c r="C4115" s="64">
        <f>_xlfn.XLOOKUP(I4115,Macros!$T$8:$T$104,Macros!$N$8:$N$104)</f>
        <v>0</v>
      </c>
      <c r="D4115" s="64" t="s">
        <v>1048</v>
      </c>
      <c r="E4115" s="64">
        <f t="shared" si="91"/>
        <v>0</v>
      </c>
      <c r="F4115" s="159">
        <v>10095</v>
      </c>
      <c r="G4115" s="163">
        <f t="shared" si="92"/>
        <v>0</v>
      </c>
      <c r="I4115" s="64" t="s">
        <v>980</v>
      </c>
      <c r="L4115"/>
    </row>
    <row r="4116" spans="1:12">
      <c r="A4116" s="64" t="s">
        <v>1320</v>
      </c>
      <c r="B4116" s="64">
        <f>_xlfn.XLOOKUP(D4116,Macros!$T$8:$T$104,Macros!$N$8:$N$104)</f>
        <v>0</v>
      </c>
      <c r="C4116" s="64">
        <f>_xlfn.XLOOKUP(I4116,Macros!$T$8:$T$104,Macros!$N$8:$N$104)</f>
        <v>0</v>
      </c>
      <c r="D4116" s="64" t="s">
        <v>1050</v>
      </c>
      <c r="E4116" s="64">
        <f t="shared" si="91"/>
        <v>0</v>
      </c>
      <c r="F4116" s="159">
        <v>10095</v>
      </c>
      <c r="G4116" s="163">
        <f t="shared" si="92"/>
        <v>0</v>
      </c>
      <c r="I4116" s="64" t="s">
        <v>980</v>
      </c>
      <c r="L4116"/>
    </row>
    <row r="4117" spans="1:12">
      <c r="A4117" s="64" t="s">
        <v>1320</v>
      </c>
      <c r="B4117" s="64">
        <f>_xlfn.XLOOKUP(D4117,Macros!$T$8:$T$104,Macros!$N$8:$N$104)</f>
        <v>0</v>
      </c>
      <c r="C4117" s="64">
        <f>_xlfn.XLOOKUP(I4117,Macros!$T$8:$T$104,Macros!$N$8:$N$104)</f>
        <v>0</v>
      </c>
      <c r="D4117" s="64" t="s">
        <v>1052</v>
      </c>
      <c r="E4117" s="64">
        <f t="shared" ref="E4117:E4167" si="93">SUM(B4117:C4117)</f>
        <v>0</v>
      </c>
      <c r="F4117" s="159">
        <v>10095</v>
      </c>
      <c r="G4117" s="163">
        <f t="shared" si="92"/>
        <v>0</v>
      </c>
      <c r="I4117" s="64" t="s">
        <v>980</v>
      </c>
      <c r="L4117"/>
    </row>
    <row r="4118" spans="1:12">
      <c r="A4118" s="64" t="s">
        <v>1320</v>
      </c>
      <c r="B4118" s="64">
        <f>_xlfn.XLOOKUP(D4118,Macros!$T$8:$T$104,Macros!$N$8:$N$104)</f>
        <v>0</v>
      </c>
      <c r="C4118" s="64">
        <f>_xlfn.XLOOKUP(I4118,Macros!$T$8:$T$104,Macros!$N$8:$N$104)</f>
        <v>0</v>
      </c>
      <c r="D4118" s="64" t="s">
        <v>1054</v>
      </c>
      <c r="E4118" s="64">
        <f t="shared" si="93"/>
        <v>0</v>
      </c>
      <c r="F4118" s="159">
        <v>10095</v>
      </c>
      <c r="G4118" s="163">
        <f t="shared" si="92"/>
        <v>0</v>
      </c>
      <c r="I4118" s="64" t="s">
        <v>980</v>
      </c>
      <c r="L4118"/>
    </row>
    <row r="4119" spans="1:12">
      <c r="A4119" s="64" t="s">
        <v>1320</v>
      </c>
      <c r="B4119" s="64">
        <f>_xlfn.XLOOKUP(D4119,Macros!$T$8:$T$104,Macros!$N$8:$N$104)</f>
        <v>0</v>
      </c>
      <c r="C4119" s="64">
        <f>_xlfn.XLOOKUP(I4119,Macros!$T$8:$T$104,Macros!$N$8:$N$104)</f>
        <v>0</v>
      </c>
      <c r="D4119" s="64" t="s">
        <v>1056</v>
      </c>
      <c r="E4119" s="64">
        <f t="shared" si="93"/>
        <v>0</v>
      </c>
      <c r="F4119" s="159">
        <v>10095</v>
      </c>
      <c r="G4119" s="163">
        <f t="shared" si="92"/>
        <v>0</v>
      </c>
      <c r="I4119" s="64" t="s">
        <v>980</v>
      </c>
      <c r="L4119"/>
    </row>
    <row r="4120" spans="1:12">
      <c r="A4120" s="64" t="s">
        <v>1320</v>
      </c>
      <c r="B4120" s="64">
        <f>_xlfn.XLOOKUP(D4120,Macros!$T$8:$T$104,Macros!$N$8:$N$104)</f>
        <v>0</v>
      </c>
      <c r="C4120" s="64">
        <f>_xlfn.XLOOKUP(I4120,Macros!$T$8:$T$104,Macros!$N$8:$N$104)</f>
        <v>0</v>
      </c>
      <c r="D4120" s="64" t="s">
        <v>1058</v>
      </c>
      <c r="E4120" s="64">
        <f t="shared" si="93"/>
        <v>0</v>
      </c>
      <c r="F4120" s="159">
        <v>10095</v>
      </c>
      <c r="G4120" s="163">
        <f t="shared" si="92"/>
        <v>0</v>
      </c>
      <c r="I4120" s="64" t="s">
        <v>980</v>
      </c>
      <c r="L4120"/>
    </row>
    <row r="4121" spans="1:12">
      <c r="A4121" s="64" t="s">
        <v>1320</v>
      </c>
      <c r="B4121" s="64">
        <f>_xlfn.XLOOKUP(D4121,Macros!$T$8:$T$104,Macros!$N$8:$N$104)</f>
        <v>0</v>
      </c>
      <c r="C4121" s="64">
        <f>_xlfn.XLOOKUP(I4121,Macros!$T$8:$T$104,Macros!$N$8:$N$104)</f>
        <v>0</v>
      </c>
      <c r="D4121" s="64" t="s">
        <v>1060</v>
      </c>
      <c r="E4121" s="64">
        <f t="shared" si="93"/>
        <v>0</v>
      </c>
      <c r="F4121" s="159">
        <v>10095</v>
      </c>
      <c r="G4121" s="163">
        <f t="shared" si="92"/>
        <v>0</v>
      </c>
      <c r="I4121" s="64" t="s">
        <v>980</v>
      </c>
      <c r="L4121"/>
    </row>
    <row r="4122" spans="1:12">
      <c r="A4122" s="64" t="s">
        <v>1320</v>
      </c>
      <c r="B4122" s="64">
        <f>_xlfn.XLOOKUP(D4122,Macros!$T$8:$T$104,Macros!$N$8:$N$104)</f>
        <v>0</v>
      </c>
      <c r="C4122" s="64">
        <f>_xlfn.XLOOKUP(I4122,Macros!$T$8:$T$104,Macros!$N$8:$N$104)</f>
        <v>0</v>
      </c>
      <c r="D4122" s="64" t="s">
        <v>1062</v>
      </c>
      <c r="E4122" s="64">
        <f t="shared" si="93"/>
        <v>0</v>
      </c>
      <c r="F4122" s="159">
        <v>10095</v>
      </c>
      <c r="G4122" s="163">
        <f t="shared" si="92"/>
        <v>0</v>
      </c>
      <c r="I4122" s="64" t="s">
        <v>980</v>
      </c>
      <c r="L4122"/>
    </row>
    <row r="4123" spans="1:12">
      <c r="A4123" s="64" t="s">
        <v>1320</v>
      </c>
      <c r="B4123" s="64">
        <f>_xlfn.XLOOKUP(D4123,Macros!$T$8:$T$104,Macros!$N$8:$N$104)</f>
        <v>0</v>
      </c>
      <c r="C4123" s="64">
        <f>_xlfn.XLOOKUP(I4123,Macros!$T$8:$T$104,Macros!$N$8:$N$104)</f>
        <v>0</v>
      </c>
      <c r="D4123" s="64" t="s">
        <v>1064</v>
      </c>
      <c r="E4123" s="64">
        <f t="shared" si="93"/>
        <v>0</v>
      </c>
      <c r="F4123" s="159">
        <v>10095</v>
      </c>
      <c r="G4123" s="163">
        <f t="shared" si="92"/>
        <v>0</v>
      </c>
      <c r="I4123" s="64" t="s">
        <v>980</v>
      </c>
      <c r="L4123"/>
    </row>
    <row r="4124" spans="1:12">
      <c r="A4124" s="64" t="s">
        <v>1320</v>
      </c>
      <c r="B4124" s="64">
        <f>_xlfn.XLOOKUP(D4124,Macros!$T$8:$T$104,Macros!$N$8:$N$104)</f>
        <v>0</v>
      </c>
      <c r="C4124" s="64">
        <f>_xlfn.XLOOKUP(I4124,Macros!$T$8:$T$104,Macros!$N$8:$N$104)</f>
        <v>0</v>
      </c>
      <c r="D4124" s="64" t="s">
        <v>1066</v>
      </c>
      <c r="E4124" s="64">
        <f t="shared" si="93"/>
        <v>0</v>
      </c>
      <c r="F4124" s="159">
        <v>10095</v>
      </c>
      <c r="G4124" s="163">
        <f t="shared" si="92"/>
        <v>0</v>
      </c>
      <c r="I4124" s="64" t="s">
        <v>980</v>
      </c>
      <c r="L4124"/>
    </row>
    <row r="4125" spans="1:12">
      <c r="A4125" s="64" t="s">
        <v>1320</v>
      </c>
      <c r="B4125" s="64">
        <f>_xlfn.XLOOKUP(D4125,Macros!$T$8:$T$104,Macros!$N$8:$N$104)</f>
        <v>0</v>
      </c>
      <c r="C4125" s="64">
        <f>_xlfn.XLOOKUP(I4125,Macros!$T$8:$T$104,Macros!$N$8:$N$104)</f>
        <v>0</v>
      </c>
      <c r="D4125" s="64" t="s">
        <v>1073</v>
      </c>
      <c r="E4125" s="64">
        <f t="shared" si="93"/>
        <v>0</v>
      </c>
      <c r="F4125" s="159">
        <v>10134</v>
      </c>
      <c r="G4125" s="163">
        <f t="shared" si="92"/>
        <v>0</v>
      </c>
      <c r="I4125" s="64" t="s">
        <v>1067</v>
      </c>
      <c r="L4125"/>
    </row>
    <row r="4126" spans="1:12">
      <c r="A4126" s="64" t="s">
        <v>1320</v>
      </c>
      <c r="B4126" s="64">
        <f>_xlfn.XLOOKUP(D4126,Macros!$T$8:$T$104,Macros!$N$8:$N$104)</f>
        <v>0</v>
      </c>
      <c r="C4126" s="64">
        <f>_xlfn.XLOOKUP(I4126,Macros!$T$8:$T$104,Macros!$N$8:$N$104)</f>
        <v>0</v>
      </c>
      <c r="D4126" s="64" t="s">
        <v>1074</v>
      </c>
      <c r="E4126" s="64">
        <f t="shared" si="93"/>
        <v>0</v>
      </c>
      <c r="F4126" s="159">
        <v>10134</v>
      </c>
      <c r="G4126" s="163">
        <f t="shared" si="92"/>
        <v>0</v>
      </c>
      <c r="I4126" s="64" t="s">
        <v>1067</v>
      </c>
      <c r="L4126"/>
    </row>
    <row r="4127" spans="1:12">
      <c r="A4127" s="64" t="s">
        <v>1320</v>
      </c>
      <c r="B4127" s="64">
        <f>_xlfn.XLOOKUP(D4127,Macros!$T$8:$T$104,Macros!$N$8:$N$104)</f>
        <v>0</v>
      </c>
      <c r="C4127" s="64">
        <f>_xlfn.XLOOKUP(I4127,Macros!$T$8:$T$104,Macros!$N$8:$N$104)</f>
        <v>0</v>
      </c>
      <c r="D4127" s="64" t="s">
        <v>1075</v>
      </c>
      <c r="E4127" s="64">
        <f t="shared" si="93"/>
        <v>0</v>
      </c>
      <c r="F4127" s="159">
        <v>10134</v>
      </c>
      <c r="G4127" s="163">
        <f t="shared" si="92"/>
        <v>0</v>
      </c>
      <c r="I4127" s="64" t="s">
        <v>1067</v>
      </c>
      <c r="L4127"/>
    </row>
    <row r="4128" spans="1:12">
      <c r="A4128" s="64" t="s">
        <v>1320</v>
      </c>
      <c r="B4128" s="64">
        <f>_xlfn.XLOOKUP(D4128,Macros!$T$8:$T$104,Macros!$N$8:$N$104)</f>
        <v>0</v>
      </c>
      <c r="C4128" s="64">
        <f>_xlfn.XLOOKUP(I4128,Macros!$T$8:$T$104,Macros!$N$8:$N$104)</f>
        <v>0</v>
      </c>
      <c r="D4128" s="64" t="s">
        <v>1076</v>
      </c>
      <c r="E4128" s="64">
        <f t="shared" si="93"/>
        <v>0</v>
      </c>
      <c r="F4128" s="159">
        <v>10134</v>
      </c>
      <c r="G4128" s="163">
        <f t="shared" si="92"/>
        <v>0</v>
      </c>
      <c r="I4128" s="64" t="s">
        <v>1067</v>
      </c>
      <c r="L4128"/>
    </row>
    <row r="4129" spans="1:12">
      <c r="A4129" s="64" t="s">
        <v>1320</v>
      </c>
      <c r="B4129" s="64">
        <f>_xlfn.XLOOKUP(D4129,Macros!$T$8:$T$104,Macros!$N$8:$N$104)</f>
        <v>0</v>
      </c>
      <c r="C4129" s="64">
        <f>_xlfn.XLOOKUP(I4129,Macros!$T$8:$T$104,Macros!$N$8:$N$104)</f>
        <v>0</v>
      </c>
      <c r="D4129" s="64" t="s">
        <v>1077</v>
      </c>
      <c r="E4129" s="64">
        <f t="shared" si="93"/>
        <v>0</v>
      </c>
      <c r="F4129" s="159">
        <v>10134</v>
      </c>
      <c r="G4129" s="163">
        <f t="shared" si="92"/>
        <v>0</v>
      </c>
      <c r="I4129" s="64" t="s">
        <v>1067</v>
      </c>
      <c r="L4129"/>
    </row>
    <row r="4130" spans="1:12">
      <c r="A4130" s="64" t="s">
        <v>1320</v>
      </c>
      <c r="B4130" s="64">
        <f>_xlfn.XLOOKUP(D4130,Macros!$T$8:$T$104,Macros!$N$8:$N$104)</f>
        <v>0</v>
      </c>
      <c r="C4130" s="64">
        <f>_xlfn.XLOOKUP(I4130,Macros!$T$8:$T$104,Macros!$N$8:$N$104)</f>
        <v>0</v>
      </c>
      <c r="D4130" s="64" t="s">
        <v>1078</v>
      </c>
      <c r="E4130" s="64">
        <f t="shared" si="93"/>
        <v>0</v>
      </c>
      <c r="F4130" s="159">
        <v>10134</v>
      </c>
      <c r="G4130" s="163">
        <f t="shared" si="92"/>
        <v>0</v>
      </c>
      <c r="I4130" s="64" t="s">
        <v>1067</v>
      </c>
      <c r="L4130"/>
    </row>
    <row r="4131" spans="1:12">
      <c r="A4131" s="64" t="s">
        <v>1320</v>
      </c>
      <c r="B4131" s="64">
        <f>_xlfn.XLOOKUP(D4131,Macros!$T$8:$T$104,Macros!$N$8:$N$104)</f>
        <v>0</v>
      </c>
      <c r="C4131" s="64">
        <f>_xlfn.XLOOKUP(I4131,Macros!$T$8:$T$104,Macros!$N$8:$N$104)</f>
        <v>0</v>
      </c>
      <c r="D4131" s="64" t="s">
        <v>1079</v>
      </c>
      <c r="E4131" s="64">
        <f t="shared" si="93"/>
        <v>0</v>
      </c>
      <c r="F4131" s="159">
        <v>10134</v>
      </c>
      <c r="G4131" s="163">
        <f t="shared" si="92"/>
        <v>0</v>
      </c>
      <c r="I4131" s="64" t="s">
        <v>1067</v>
      </c>
      <c r="L4131"/>
    </row>
    <row r="4132" spans="1:12">
      <c r="A4132" s="64" t="s">
        <v>1320</v>
      </c>
      <c r="B4132" s="64">
        <f>_xlfn.XLOOKUP(D4132,Macros!$T$8:$T$104,Macros!$N$8:$N$104)</f>
        <v>0</v>
      </c>
      <c r="C4132" s="64">
        <f>_xlfn.XLOOKUP(I4132,Macros!$T$8:$T$104,Macros!$N$8:$N$104)</f>
        <v>0</v>
      </c>
      <c r="D4132" s="64" t="s">
        <v>1080</v>
      </c>
      <c r="E4132" s="64">
        <f t="shared" si="93"/>
        <v>0</v>
      </c>
      <c r="F4132" s="159">
        <v>10134</v>
      </c>
      <c r="G4132" s="163">
        <f t="shared" si="92"/>
        <v>0</v>
      </c>
      <c r="I4132" s="64" t="s">
        <v>1067</v>
      </c>
      <c r="L4132"/>
    </row>
    <row r="4133" spans="1:12">
      <c r="A4133" s="64" t="s">
        <v>1320</v>
      </c>
      <c r="B4133" s="64">
        <f>_xlfn.XLOOKUP(D4133,Macros!$T$8:$T$104,Macros!$N$8:$N$104)</f>
        <v>0</v>
      </c>
      <c r="C4133" s="64">
        <f>_xlfn.XLOOKUP(I4133,Macros!$T$8:$T$104,Macros!$N$8:$N$104)</f>
        <v>0</v>
      </c>
      <c r="D4133" s="64" t="s">
        <v>1081</v>
      </c>
      <c r="E4133" s="64">
        <f t="shared" si="93"/>
        <v>0</v>
      </c>
      <c r="F4133" s="159">
        <v>10134</v>
      </c>
      <c r="G4133" s="163">
        <f t="shared" si="92"/>
        <v>0</v>
      </c>
      <c r="I4133" s="64" t="s">
        <v>1067</v>
      </c>
      <c r="L4133"/>
    </row>
    <row r="4134" spans="1:12">
      <c r="A4134" s="64" t="s">
        <v>1320</v>
      </c>
      <c r="B4134" s="64">
        <f>_xlfn.XLOOKUP(D4134,Macros!$T$8:$T$104,Macros!$N$8:$N$104)</f>
        <v>0</v>
      </c>
      <c r="C4134" s="64">
        <f>_xlfn.XLOOKUP(I4134,Macros!$T$8:$T$104,Macros!$N$8:$N$104)</f>
        <v>0</v>
      </c>
      <c r="D4134" s="64" t="s">
        <v>1082</v>
      </c>
      <c r="E4134" s="64">
        <f t="shared" si="93"/>
        <v>0</v>
      </c>
      <c r="F4134" s="159">
        <v>10134</v>
      </c>
      <c r="G4134" s="163">
        <f t="shared" si="92"/>
        <v>0</v>
      </c>
      <c r="I4134" s="64" t="s">
        <v>1067</v>
      </c>
      <c r="L4134"/>
    </row>
    <row r="4135" spans="1:12">
      <c r="A4135" s="64" t="s">
        <v>1320</v>
      </c>
      <c r="B4135" s="64">
        <f>_xlfn.XLOOKUP(D4135,Macros!$T$8:$T$104,Macros!$N$8:$N$104)</f>
        <v>0</v>
      </c>
      <c r="C4135" s="64">
        <f>_xlfn.XLOOKUP(I4135,Macros!$T$8:$T$104,Macros!$N$8:$N$104)</f>
        <v>0</v>
      </c>
      <c r="D4135" s="64" t="s">
        <v>1083</v>
      </c>
      <c r="E4135" s="64">
        <f t="shared" si="93"/>
        <v>0</v>
      </c>
      <c r="F4135" s="159">
        <v>10134</v>
      </c>
      <c r="G4135" s="163">
        <f t="shared" si="92"/>
        <v>0</v>
      </c>
      <c r="I4135" s="64" t="s">
        <v>1068</v>
      </c>
      <c r="L4135"/>
    </row>
    <row r="4136" spans="1:12">
      <c r="A4136" s="64" t="s">
        <v>1320</v>
      </c>
      <c r="B4136" s="64">
        <f>_xlfn.XLOOKUP(D4136,Macros!$T$8:$T$104,Macros!$N$8:$N$104)</f>
        <v>0</v>
      </c>
      <c r="C4136" s="64">
        <f>_xlfn.XLOOKUP(I4136,Macros!$T$8:$T$104,Macros!$N$8:$N$104)</f>
        <v>0</v>
      </c>
      <c r="D4136" s="64" t="s">
        <v>1084</v>
      </c>
      <c r="E4136" s="64">
        <f t="shared" si="93"/>
        <v>0</v>
      </c>
      <c r="F4136" s="159">
        <v>10134</v>
      </c>
      <c r="G4136" s="163">
        <f t="shared" si="92"/>
        <v>0</v>
      </c>
      <c r="I4136" s="64" t="s">
        <v>1068</v>
      </c>
      <c r="L4136"/>
    </row>
    <row r="4137" spans="1:12">
      <c r="A4137" s="64" t="s">
        <v>1320</v>
      </c>
      <c r="B4137" s="64">
        <f>_xlfn.XLOOKUP(D4137,Macros!$T$8:$T$104,Macros!$N$8:$N$104)</f>
        <v>0</v>
      </c>
      <c r="C4137" s="64">
        <f>_xlfn.XLOOKUP(I4137,Macros!$T$8:$T$104,Macros!$N$8:$N$104)</f>
        <v>0</v>
      </c>
      <c r="D4137" s="64" t="s">
        <v>1085</v>
      </c>
      <c r="E4137" s="64">
        <f t="shared" si="93"/>
        <v>0</v>
      </c>
      <c r="F4137" s="159">
        <v>10134</v>
      </c>
      <c r="G4137" s="163">
        <f t="shared" si="92"/>
        <v>0</v>
      </c>
      <c r="I4137" s="64" t="s">
        <v>1068</v>
      </c>
      <c r="L4137"/>
    </row>
    <row r="4138" spans="1:12">
      <c r="A4138" s="64" t="s">
        <v>1320</v>
      </c>
      <c r="B4138" s="64">
        <f>_xlfn.XLOOKUP(D4138,Macros!$T$8:$T$104,Macros!$N$8:$N$104)</f>
        <v>0</v>
      </c>
      <c r="C4138" s="64">
        <f>_xlfn.XLOOKUP(I4138,Macros!$T$8:$T$104,Macros!$N$8:$N$104)</f>
        <v>0</v>
      </c>
      <c r="D4138" s="64" t="s">
        <v>1086</v>
      </c>
      <c r="E4138" s="64">
        <f t="shared" si="93"/>
        <v>0</v>
      </c>
      <c r="F4138" s="159">
        <v>10134</v>
      </c>
      <c r="G4138" s="163">
        <f t="shared" si="92"/>
        <v>0</v>
      </c>
      <c r="I4138" s="64" t="s">
        <v>1068</v>
      </c>
      <c r="L4138"/>
    </row>
    <row r="4139" spans="1:12">
      <c r="A4139" s="64" t="s">
        <v>1320</v>
      </c>
      <c r="B4139" s="64">
        <f>_xlfn.XLOOKUP(D4139,Macros!$T$8:$T$104,Macros!$N$8:$N$104)</f>
        <v>0</v>
      </c>
      <c r="C4139" s="64">
        <f>_xlfn.XLOOKUP(I4139,Macros!$T$8:$T$104,Macros!$N$8:$N$104)</f>
        <v>0</v>
      </c>
      <c r="D4139" s="64" t="s">
        <v>1087</v>
      </c>
      <c r="E4139" s="64">
        <f t="shared" si="93"/>
        <v>0</v>
      </c>
      <c r="F4139" s="159">
        <v>10134</v>
      </c>
      <c r="G4139" s="163">
        <f t="shared" si="92"/>
        <v>0</v>
      </c>
      <c r="I4139" s="64" t="s">
        <v>1068</v>
      </c>
      <c r="L4139"/>
    </row>
    <row r="4140" spans="1:12">
      <c r="A4140" s="64" t="s">
        <v>1320</v>
      </c>
      <c r="B4140" s="64">
        <f>_xlfn.XLOOKUP(D4140,Macros!$T$8:$T$104,Macros!$N$8:$N$104)</f>
        <v>0</v>
      </c>
      <c r="C4140" s="64">
        <f>_xlfn.XLOOKUP(I4140,Macros!$T$8:$T$104,Macros!$N$8:$N$104)</f>
        <v>0</v>
      </c>
      <c r="D4140" s="64" t="s">
        <v>1088</v>
      </c>
      <c r="E4140" s="64">
        <f t="shared" si="93"/>
        <v>0</v>
      </c>
      <c r="F4140" s="159">
        <v>10134</v>
      </c>
      <c r="G4140" s="163">
        <f t="shared" si="92"/>
        <v>0</v>
      </c>
      <c r="I4140" s="64" t="s">
        <v>1068</v>
      </c>
      <c r="L4140"/>
    </row>
    <row r="4141" spans="1:12">
      <c r="A4141" s="64" t="s">
        <v>1320</v>
      </c>
      <c r="B4141" s="64">
        <f>_xlfn.XLOOKUP(D4141,Macros!$T$8:$T$104,Macros!$N$8:$N$104)</f>
        <v>0</v>
      </c>
      <c r="C4141" s="64">
        <f>_xlfn.XLOOKUP(I4141,Macros!$T$8:$T$104,Macros!$N$8:$N$104)</f>
        <v>0</v>
      </c>
      <c r="D4141" s="64" t="s">
        <v>1089</v>
      </c>
      <c r="E4141" s="64">
        <f t="shared" si="93"/>
        <v>0</v>
      </c>
      <c r="F4141" s="159">
        <v>10134</v>
      </c>
      <c r="G4141" s="163">
        <f t="shared" si="92"/>
        <v>0</v>
      </c>
      <c r="I4141" s="64" t="s">
        <v>1068</v>
      </c>
      <c r="L4141"/>
    </row>
    <row r="4142" spans="1:12">
      <c r="A4142" s="64" t="s">
        <v>1320</v>
      </c>
      <c r="B4142" s="64">
        <f>_xlfn.XLOOKUP(D4142,Macros!$T$8:$T$104,Macros!$N$8:$N$104)</f>
        <v>0</v>
      </c>
      <c r="C4142" s="64">
        <f>_xlfn.XLOOKUP(I4142,Macros!$T$8:$T$104,Macros!$N$8:$N$104)</f>
        <v>0</v>
      </c>
      <c r="D4142" s="64" t="s">
        <v>1090</v>
      </c>
      <c r="E4142" s="64">
        <f t="shared" si="93"/>
        <v>0</v>
      </c>
      <c r="F4142" s="159">
        <v>10134</v>
      </c>
      <c r="G4142" s="163">
        <f t="shared" si="92"/>
        <v>0</v>
      </c>
      <c r="I4142" s="64" t="s">
        <v>1068</v>
      </c>
      <c r="L4142"/>
    </row>
    <row r="4143" spans="1:12">
      <c r="A4143" s="64" t="s">
        <v>1320</v>
      </c>
      <c r="B4143" s="64">
        <f>_xlfn.XLOOKUP(D4143,Macros!$T$8:$T$104,Macros!$N$8:$N$104)</f>
        <v>0</v>
      </c>
      <c r="C4143" s="64">
        <f>_xlfn.XLOOKUP(I4143,Macros!$T$8:$T$104,Macros!$N$8:$N$104)</f>
        <v>0</v>
      </c>
      <c r="D4143" s="64" t="s">
        <v>1091</v>
      </c>
      <c r="E4143" s="64">
        <f t="shared" si="93"/>
        <v>0</v>
      </c>
      <c r="F4143" s="159">
        <v>10134</v>
      </c>
      <c r="G4143" s="163">
        <f t="shared" si="92"/>
        <v>0</v>
      </c>
      <c r="I4143" s="64" t="s">
        <v>1068</v>
      </c>
      <c r="L4143"/>
    </row>
    <row r="4144" spans="1:12">
      <c r="A4144" s="64" t="s">
        <v>1320</v>
      </c>
      <c r="B4144" s="64">
        <f>_xlfn.XLOOKUP(D4144,Macros!$T$8:$T$104,Macros!$N$8:$N$104)</f>
        <v>0</v>
      </c>
      <c r="C4144" s="64">
        <f>_xlfn.XLOOKUP(I4144,Macros!$T$8:$T$104,Macros!$N$8:$N$104)</f>
        <v>0</v>
      </c>
      <c r="D4144" s="64" t="s">
        <v>1092</v>
      </c>
      <c r="E4144" s="64">
        <f t="shared" si="93"/>
        <v>0</v>
      </c>
      <c r="F4144" s="159">
        <v>10134</v>
      </c>
      <c r="G4144" s="163">
        <f t="shared" si="92"/>
        <v>0</v>
      </c>
      <c r="I4144" s="64" t="s">
        <v>1068</v>
      </c>
      <c r="L4144"/>
    </row>
    <row r="4145" spans="1:12">
      <c r="A4145" s="64" t="s">
        <v>1320</v>
      </c>
      <c r="B4145" s="64">
        <f>_xlfn.XLOOKUP(D4145,Macros!$T$8:$T$104,Macros!$N$8:$N$104)</f>
        <v>0</v>
      </c>
      <c r="C4145" s="64">
        <f>_xlfn.XLOOKUP(I4145,Macros!$T$8:$T$104,Macros!$N$8:$N$104)</f>
        <v>0</v>
      </c>
      <c r="D4145" s="64" t="s">
        <v>1093</v>
      </c>
      <c r="E4145" s="64">
        <f t="shared" si="93"/>
        <v>0</v>
      </c>
      <c r="F4145" s="159">
        <v>10134</v>
      </c>
      <c r="G4145" s="163">
        <f t="shared" si="92"/>
        <v>0</v>
      </c>
      <c r="I4145" s="64" t="s">
        <v>1070</v>
      </c>
      <c r="L4145"/>
    </row>
    <row r="4146" spans="1:12">
      <c r="A4146" s="64" t="s">
        <v>1320</v>
      </c>
      <c r="B4146" s="64">
        <f>_xlfn.XLOOKUP(D4146,Macros!$T$8:$T$104,Macros!$N$8:$N$104)</f>
        <v>0</v>
      </c>
      <c r="C4146" s="64">
        <f>_xlfn.XLOOKUP(I4146,Macros!$T$8:$T$104,Macros!$N$8:$N$104)</f>
        <v>0</v>
      </c>
      <c r="D4146" s="64" t="s">
        <v>1094</v>
      </c>
      <c r="E4146" s="64">
        <f t="shared" si="93"/>
        <v>0</v>
      </c>
      <c r="F4146" s="159">
        <v>10134</v>
      </c>
      <c r="G4146" s="163">
        <f t="shared" si="92"/>
        <v>0</v>
      </c>
      <c r="I4146" s="64" t="s">
        <v>1070</v>
      </c>
      <c r="L4146"/>
    </row>
    <row r="4147" spans="1:12">
      <c r="A4147" s="64" t="s">
        <v>1320</v>
      </c>
      <c r="B4147" s="64">
        <f>_xlfn.XLOOKUP(D4147,Macros!$T$8:$T$104,Macros!$N$8:$N$104)</f>
        <v>0</v>
      </c>
      <c r="C4147" s="64">
        <f>_xlfn.XLOOKUP(I4147,Macros!$T$8:$T$104,Macros!$N$8:$N$104)</f>
        <v>0</v>
      </c>
      <c r="D4147" s="64" t="s">
        <v>1095</v>
      </c>
      <c r="E4147" s="64">
        <f t="shared" si="93"/>
        <v>0</v>
      </c>
      <c r="F4147" s="159">
        <v>10134</v>
      </c>
      <c r="G4147" s="163">
        <f t="shared" si="92"/>
        <v>0</v>
      </c>
      <c r="I4147" s="64" t="s">
        <v>1070</v>
      </c>
      <c r="L4147"/>
    </row>
    <row r="4148" spans="1:12">
      <c r="A4148" s="64" t="s">
        <v>1320</v>
      </c>
      <c r="B4148" s="64">
        <f>_xlfn.XLOOKUP(D4148,Macros!$T$8:$T$104,Macros!$N$8:$N$104)</f>
        <v>0</v>
      </c>
      <c r="C4148" s="64">
        <f>_xlfn.XLOOKUP(I4148,Macros!$T$8:$T$104,Macros!$N$8:$N$104)</f>
        <v>0</v>
      </c>
      <c r="D4148" s="64" t="s">
        <v>1096</v>
      </c>
      <c r="E4148" s="64">
        <f t="shared" si="93"/>
        <v>0</v>
      </c>
      <c r="F4148" s="159">
        <v>10134</v>
      </c>
      <c r="G4148" s="163">
        <f t="shared" si="92"/>
        <v>0</v>
      </c>
      <c r="I4148" s="64" t="s">
        <v>1070</v>
      </c>
      <c r="L4148"/>
    </row>
    <row r="4149" spans="1:12">
      <c r="A4149" s="64" t="s">
        <v>1320</v>
      </c>
      <c r="B4149" s="64">
        <f>_xlfn.XLOOKUP(D4149,Macros!$T$8:$T$104,Macros!$N$8:$N$104)</f>
        <v>0</v>
      </c>
      <c r="C4149" s="64">
        <f>_xlfn.XLOOKUP(I4149,Macros!$T$8:$T$104,Macros!$N$8:$N$104)</f>
        <v>0</v>
      </c>
      <c r="D4149" s="64" t="s">
        <v>1097</v>
      </c>
      <c r="E4149" s="64">
        <f t="shared" si="93"/>
        <v>0</v>
      </c>
      <c r="F4149" s="159">
        <v>10134</v>
      </c>
      <c r="G4149" s="163">
        <f t="shared" si="92"/>
        <v>0</v>
      </c>
      <c r="I4149" s="64" t="s">
        <v>1070</v>
      </c>
      <c r="L4149"/>
    </row>
    <row r="4150" spans="1:12">
      <c r="A4150" s="64" t="s">
        <v>1320</v>
      </c>
      <c r="B4150" s="64">
        <f>_xlfn.XLOOKUP(D4150,Macros!$T$8:$T$104,Macros!$N$8:$N$104)</f>
        <v>0</v>
      </c>
      <c r="C4150" s="64">
        <f>_xlfn.XLOOKUP(I4150,Macros!$T$8:$T$104,Macros!$N$8:$N$104)</f>
        <v>0</v>
      </c>
      <c r="D4150" s="64" t="s">
        <v>1098</v>
      </c>
      <c r="E4150" s="64">
        <f t="shared" si="93"/>
        <v>0</v>
      </c>
      <c r="F4150" s="159">
        <v>10134</v>
      </c>
      <c r="G4150" s="163">
        <f t="shared" si="92"/>
        <v>0</v>
      </c>
      <c r="I4150" s="64" t="s">
        <v>1070</v>
      </c>
      <c r="L4150"/>
    </row>
    <row r="4151" spans="1:12">
      <c r="A4151" s="64" t="s">
        <v>1320</v>
      </c>
      <c r="B4151" s="64">
        <f>_xlfn.XLOOKUP(D4151,Macros!$T$8:$T$104,Macros!$N$8:$N$104)</f>
        <v>0</v>
      </c>
      <c r="C4151" s="64">
        <f>_xlfn.XLOOKUP(I4151,Macros!$T$8:$T$104,Macros!$N$8:$N$104)</f>
        <v>0</v>
      </c>
      <c r="D4151" s="64" t="s">
        <v>1099</v>
      </c>
      <c r="E4151" s="64">
        <f t="shared" si="93"/>
        <v>0</v>
      </c>
      <c r="F4151" s="159">
        <v>10134</v>
      </c>
      <c r="G4151" s="163">
        <f t="shared" si="92"/>
        <v>0</v>
      </c>
      <c r="I4151" s="64" t="s">
        <v>1070</v>
      </c>
      <c r="L4151"/>
    </row>
    <row r="4152" spans="1:12">
      <c r="A4152" s="64" t="s">
        <v>1320</v>
      </c>
      <c r="B4152" s="64">
        <f>_xlfn.XLOOKUP(D4152,Macros!$T$8:$T$104,Macros!$N$8:$N$104)</f>
        <v>0</v>
      </c>
      <c r="C4152" s="64">
        <f>_xlfn.XLOOKUP(I4152,Macros!$T$8:$T$104,Macros!$N$8:$N$104)</f>
        <v>0</v>
      </c>
      <c r="D4152" s="64" t="s">
        <v>1100</v>
      </c>
      <c r="E4152" s="64">
        <f t="shared" si="93"/>
        <v>0</v>
      </c>
      <c r="F4152" s="159">
        <v>10134</v>
      </c>
      <c r="G4152" s="163">
        <f t="shared" si="92"/>
        <v>0</v>
      </c>
      <c r="I4152" s="64" t="s">
        <v>1070</v>
      </c>
      <c r="L4152"/>
    </row>
    <row r="4153" spans="1:12">
      <c r="A4153" s="64" t="s">
        <v>1320</v>
      </c>
      <c r="B4153" s="64">
        <f>_xlfn.XLOOKUP(D4153,Macros!$T$8:$T$104,Macros!$N$8:$N$104)</f>
        <v>0</v>
      </c>
      <c r="C4153" s="64">
        <f>_xlfn.XLOOKUP(I4153,Macros!$T$8:$T$104,Macros!$N$8:$N$104)</f>
        <v>0</v>
      </c>
      <c r="D4153" s="64" t="s">
        <v>1101</v>
      </c>
      <c r="E4153" s="64">
        <f t="shared" si="93"/>
        <v>0</v>
      </c>
      <c r="F4153" s="159">
        <v>10134</v>
      </c>
      <c r="G4153" s="163">
        <f t="shared" si="92"/>
        <v>0</v>
      </c>
      <c r="I4153" s="64" t="s">
        <v>1070</v>
      </c>
      <c r="L4153"/>
    </row>
    <row r="4154" spans="1:12">
      <c r="A4154" s="64" t="s">
        <v>1320</v>
      </c>
      <c r="B4154" s="64">
        <f>_xlfn.XLOOKUP(D4154,Macros!$T$8:$T$104,Macros!$N$8:$N$104)</f>
        <v>0</v>
      </c>
      <c r="C4154" s="64">
        <f>_xlfn.XLOOKUP(I4154,Macros!$T$8:$T$104,Macros!$N$8:$N$104)</f>
        <v>0</v>
      </c>
      <c r="D4154" s="64" t="s">
        <v>1102</v>
      </c>
      <c r="E4154" s="64">
        <f t="shared" si="93"/>
        <v>0</v>
      </c>
      <c r="F4154" s="159">
        <v>10134</v>
      </c>
      <c r="G4154" s="163">
        <f t="shared" si="92"/>
        <v>0</v>
      </c>
      <c r="I4154" s="64" t="s">
        <v>1070</v>
      </c>
      <c r="L4154"/>
    </row>
    <row r="4155" spans="1:12">
      <c r="A4155" s="64" t="s">
        <v>1320</v>
      </c>
      <c r="B4155" s="64">
        <f>_xlfn.XLOOKUP(D4155,Macros!$T$8:$T$104,Macros!$N$8:$N$104)</f>
        <v>0</v>
      </c>
      <c r="C4155" s="64">
        <f>_xlfn.XLOOKUP(I4155,Macros!$T$8:$T$104,Macros!$N$8:$N$104)</f>
        <v>0</v>
      </c>
      <c r="D4155" s="64" t="s">
        <v>1103</v>
      </c>
      <c r="E4155" s="64">
        <f t="shared" si="93"/>
        <v>0</v>
      </c>
      <c r="F4155" s="159">
        <v>10134</v>
      </c>
      <c r="G4155" s="163">
        <f t="shared" si="92"/>
        <v>0</v>
      </c>
      <c r="I4155" s="64" t="s">
        <v>1072</v>
      </c>
      <c r="L4155"/>
    </row>
    <row r="4156" spans="1:12">
      <c r="A4156" s="64" t="s">
        <v>1320</v>
      </c>
      <c r="B4156" s="64">
        <f>_xlfn.XLOOKUP(D4156,Macros!$T$8:$T$104,Macros!$N$8:$N$104)</f>
        <v>0</v>
      </c>
      <c r="C4156" s="64">
        <f>_xlfn.XLOOKUP(I4156,Macros!$T$8:$T$104,Macros!$N$8:$N$104)</f>
        <v>0</v>
      </c>
      <c r="D4156" s="64" t="s">
        <v>1104</v>
      </c>
      <c r="E4156" s="64">
        <f t="shared" si="93"/>
        <v>0</v>
      </c>
      <c r="F4156" s="159">
        <v>10134</v>
      </c>
      <c r="G4156" s="163">
        <f t="shared" si="92"/>
        <v>0</v>
      </c>
      <c r="I4156" s="64" t="s">
        <v>1072</v>
      </c>
      <c r="L4156"/>
    </row>
    <row r="4157" spans="1:12">
      <c r="A4157" s="64" t="s">
        <v>1320</v>
      </c>
      <c r="B4157" s="64">
        <f>_xlfn.XLOOKUP(D4157,Macros!$T$8:$T$104,Macros!$N$8:$N$104)</f>
        <v>0</v>
      </c>
      <c r="C4157" s="64">
        <f>_xlfn.XLOOKUP(I4157,Macros!$T$8:$T$104,Macros!$N$8:$N$104)</f>
        <v>0</v>
      </c>
      <c r="D4157" s="64" t="s">
        <v>1105</v>
      </c>
      <c r="E4157" s="64">
        <f t="shared" si="93"/>
        <v>0</v>
      </c>
      <c r="F4157" s="159">
        <v>10134</v>
      </c>
      <c r="G4157" s="163">
        <f t="shared" si="92"/>
        <v>0</v>
      </c>
      <c r="I4157" s="64" t="s">
        <v>1072</v>
      </c>
      <c r="L4157"/>
    </row>
    <row r="4158" spans="1:12">
      <c r="A4158" s="64" t="s">
        <v>1320</v>
      </c>
      <c r="B4158" s="64">
        <f>_xlfn.XLOOKUP(D4158,Macros!$T$8:$T$104,Macros!$N$8:$N$104)</f>
        <v>0</v>
      </c>
      <c r="C4158" s="64">
        <f>_xlfn.XLOOKUP(I4158,Macros!$T$8:$T$104,Macros!$N$8:$N$104)</f>
        <v>0</v>
      </c>
      <c r="D4158" s="64" t="s">
        <v>1106</v>
      </c>
      <c r="E4158" s="64">
        <f t="shared" si="93"/>
        <v>0</v>
      </c>
      <c r="F4158" s="159">
        <v>10134</v>
      </c>
      <c r="G4158" s="163">
        <f t="shared" si="92"/>
        <v>0</v>
      </c>
      <c r="I4158" s="64" t="s">
        <v>1072</v>
      </c>
      <c r="L4158"/>
    </row>
    <row r="4159" spans="1:12">
      <c r="A4159" s="64" t="s">
        <v>1320</v>
      </c>
      <c r="B4159" s="64">
        <f>_xlfn.XLOOKUP(D4159,Macros!$T$8:$T$104,Macros!$N$8:$N$104)</f>
        <v>0</v>
      </c>
      <c r="C4159" s="64">
        <f>_xlfn.XLOOKUP(I4159,Macros!$T$8:$T$104,Macros!$N$8:$N$104)</f>
        <v>0</v>
      </c>
      <c r="D4159" s="64" t="s">
        <v>1107</v>
      </c>
      <c r="E4159" s="64">
        <f t="shared" si="93"/>
        <v>0</v>
      </c>
      <c r="F4159" s="159">
        <v>10134</v>
      </c>
      <c r="G4159" s="163">
        <f t="shared" si="92"/>
        <v>0</v>
      </c>
      <c r="I4159" s="64" t="s">
        <v>1072</v>
      </c>
      <c r="L4159"/>
    </row>
    <row r="4160" spans="1:12">
      <c r="A4160" s="64" t="s">
        <v>1320</v>
      </c>
      <c r="B4160" s="64">
        <f>_xlfn.XLOOKUP(D4160,Macros!$T$8:$T$104,Macros!$N$8:$N$104)</f>
        <v>0</v>
      </c>
      <c r="C4160" s="64">
        <f>_xlfn.XLOOKUP(I4160,Macros!$T$8:$T$104,Macros!$N$8:$N$104)</f>
        <v>0</v>
      </c>
      <c r="D4160" s="64" t="s">
        <v>1108</v>
      </c>
      <c r="E4160" s="64">
        <f t="shared" si="93"/>
        <v>0</v>
      </c>
      <c r="F4160" s="159">
        <v>10134</v>
      </c>
      <c r="G4160" s="163">
        <f t="shared" si="92"/>
        <v>0</v>
      </c>
      <c r="I4160" s="64" t="s">
        <v>1072</v>
      </c>
      <c r="L4160"/>
    </row>
    <row r="4161" spans="1:12">
      <c r="A4161" s="64" t="s">
        <v>1320</v>
      </c>
      <c r="B4161" s="64">
        <f>_xlfn.XLOOKUP(D4161,Macros!$T$8:$T$104,Macros!$N$8:$N$104)</f>
        <v>0</v>
      </c>
      <c r="C4161" s="64">
        <f>_xlfn.XLOOKUP(I4161,Macros!$T$8:$T$104,Macros!$N$8:$N$104)</f>
        <v>0</v>
      </c>
      <c r="D4161" s="64" t="s">
        <v>1109</v>
      </c>
      <c r="E4161" s="64">
        <f t="shared" si="93"/>
        <v>0</v>
      </c>
      <c r="F4161" s="159">
        <v>10134</v>
      </c>
      <c r="G4161" s="163">
        <f t="shared" si="92"/>
        <v>0</v>
      </c>
      <c r="I4161" s="64" t="s">
        <v>1072</v>
      </c>
      <c r="L4161"/>
    </row>
    <row r="4162" spans="1:12">
      <c r="A4162" s="64" t="s">
        <v>1320</v>
      </c>
      <c r="B4162" s="64">
        <f>_xlfn.XLOOKUP(D4162,Macros!$T$8:$T$104,Macros!$N$8:$N$104)</f>
        <v>0</v>
      </c>
      <c r="C4162" s="64">
        <f>_xlfn.XLOOKUP(I4162,Macros!$T$8:$T$104,Macros!$N$8:$N$104)</f>
        <v>0</v>
      </c>
      <c r="D4162" s="64" t="s">
        <v>1110</v>
      </c>
      <c r="E4162" s="64">
        <f t="shared" si="93"/>
        <v>0</v>
      </c>
      <c r="F4162" s="159">
        <v>10134</v>
      </c>
      <c r="G4162" s="163">
        <f t="shared" ref="G4162:G4225" si="94">IF(C4162&gt;0,10*C4162/E4162,0)</f>
        <v>0</v>
      </c>
      <c r="I4162" s="64" t="s">
        <v>1072</v>
      </c>
      <c r="L4162"/>
    </row>
    <row r="4163" spans="1:12">
      <c r="A4163" s="64" t="s">
        <v>1320</v>
      </c>
      <c r="B4163" s="64">
        <f>_xlfn.XLOOKUP(D4163,Macros!$T$8:$T$104,Macros!$N$8:$N$104)</f>
        <v>0</v>
      </c>
      <c r="C4163" s="64">
        <f>_xlfn.XLOOKUP(I4163,Macros!$T$8:$T$104,Macros!$N$8:$N$104)</f>
        <v>0</v>
      </c>
      <c r="D4163" s="64" t="s">
        <v>1111</v>
      </c>
      <c r="E4163" s="64">
        <f t="shared" si="93"/>
        <v>0</v>
      </c>
      <c r="F4163" s="159">
        <v>10134</v>
      </c>
      <c r="G4163" s="163">
        <f t="shared" si="94"/>
        <v>0</v>
      </c>
      <c r="I4163" s="64" t="s">
        <v>1072</v>
      </c>
      <c r="L4163"/>
    </row>
    <row r="4164" spans="1:12">
      <c r="A4164" s="64" t="s">
        <v>1320</v>
      </c>
      <c r="B4164" s="64">
        <f>_xlfn.XLOOKUP(D4164,Macros!$T$8:$T$104,Macros!$N$8:$N$104)</f>
        <v>0</v>
      </c>
      <c r="C4164" s="64">
        <f>_xlfn.XLOOKUP(I4164,Macros!$T$8:$T$104,Macros!$N$8:$N$104)</f>
        <v>0</v>
      </c>
      <c r="D4164" s="64" t="s">
        <v>1112</v>
      </c>
      <c r="E4164" s="64">
        <f t="shared" si="93"/>
        <v>0</v>
      </c>
      <c r="F4164" s="159">
        <v>10134</v>
      </c>
      <c r="G4164" s="163">
        <f t="shared" si="94"/>
        <v>0</v>
      </c>
      <c r="I4164" s="64" t="s">
        <v>1072</v>
      </c>
      <c r="L4164"/>
    </row>
    <row r="4165" spans="1:12">
      <c r="A4165" s="64" t="s">
        <v>1320</v>
      </c>
      <c r="B4165" s="64">
        <f>_xlfn.XLOOKUP(D4165,Macros!$T$8:$T$104,Macros!$N$8:$N$104)</f>
        <v>0</v>
      </c>
      <c r="C4165" s="64">
        <f>_xlfn.XLOOKUP(I4165,Macros!$T$8:$T$104,Macros!$N$8:$N$104)</f>
        <v>0</v>
      </c>
      <c r="D4165" s="64" t="s">
        <v>1113</v>
      </c>
      <c r="E4165" s="64">
        <f t="shared" si="93"/>
        <v>0</v>
      </c>
      <c r="F4165" s="159">
        <v>10134</v>
      </c>
      <c r="G4165" s="163">
        <f t="shared" si="94"/>
        <v>0</v>
      </c>
      <c r="I4165" s="64" t="s">
        <v>1072</v>
      </c>
      <c r="L4165"/>
    </row>
    <row r="4166" spans="1:12">
      <c r="A4166" s="64" t="s">
        <v>1320</v>
      </c>
      <c r="B4166" s="64">
        <f>_xlfn.XLOOKUP(D4166,Macros!$T$8:$T$104,Macros!$N$8:$N$104)</f>
        <v>0</v>
      </c>
      <c r="C4166" s="64">
        <f>_xlfn.XLOOKUP(I4166,Macros!$T$8:$T$104,Macros!$N$8:$N$104)</f>
        <v>0</v>
      </c>
      <c r="D4166" s="64" t="s">
        <v>1114</v>
      </c>
      <c r="E4166" s="64">
        <f t="shared" si="93"/>
        <v>0</v>
      </c>
      <c r="F4166" s="159">
        <v>10134</v>
      </c>
      <c r="G4166" s="163">
        <f t="shared" si="94"/>
        <v>0</v>
      </c>
      <c r="I4166" s="64" t="s">
        <v>1072</v>
      </c>
      <c r="L4166"/>
    </row>
    <row r="4167" spans="1:12">
      <c r="A4167" s="64" t="s">
        <v>1320</v>
      </c>
      <c r="B4167" s="64">
        <f>_xlfn.XLOOKUP(D4167,Macros!$T$8:$T$104,Macros!$N$8:$N$104)</f>
        <v>0</v>
      </c>
      <c r="C4167" s="64">
        <f>_xlfn.XLOOKUP(I4167,Macros!$T$8:$T$104,Macros!$N$8:$N$104)</f>
        <v>0</v>
      </c>
      <c r="D4167" s="64" t="s">
        <v>1115</v>
      </c>
      <c r="E4167" s="64">
        <f t="shared" si="93"/>
        <v>0</v>
      </c>
      <c r="F4167" s="159">
        <v>10134</v>
      </c>
      <c r="G4167" s="163">
        <f t="shared" si="94"/>
        <v>0</v>
      </c>
      <c r="I4167" s="64" t="s">
        <v>1072</v>
      </c>
      <c r="L4167"/>
    </row>
    <row r="4168" spans="1:12">
      <c r="A4168" s="161" t="s">
        <v>1320</v>
      </c>
      <c r="B4168" s="161">
        <f>_xlfn.XLOOKUP(D4168,Macros!$T$8:$T$104,Macros!$P$8:$P$104)</f>
        <v>0</v>
      </c>
      <c r="C4168" s="161">
        <f>_xlfn.XLOOKUP(I4168,Macros!$T$8:$T$104,Macros!$P$8:$P$104)</f>
        <v>0</v>
      </c>
      <c r="D4168" s="161" t="s">
        <v>982</v>
      </c>
      <c r="E4168" s="161">
        <f t="shared" ref="E4168:E4200" si="95">SUM(B4168:C4168)</f>
        <v>0</v>
      </c>
      <c r="F4168" s="162">
        <v>10083</v>
      </c>
      <c r="G4168" s="163">
        <f t="shared" si="94"/>
        <v>0</v>
      </c>
      <c r="I4168" s="161" t="s">
        <v>974</v>
      </c>
      <c r="J4168" s="161" t="s">
        <v>1316</v>
      </c>
      <c r="L4168"/>
    </row>
    <row r="4169" spans="1:12">
      <c r="A4169" s="64" t="s">
        <v>1320</v>
      </c>
      <c r="B4169" s="64">
        <f>_xlfn.XLOOKUP(D4169,Macros!$T$8:$T$104,Macros!$P$8:$P$104)</f>
        <v>0</v>
      </c>
      <c r="C4169" s="64">
        <f>_xlfn.XLOOKUP(I4169,Macros!$T$8:$T$104,Macros!$P$8:$P$104)</f>
        <v>0</v>
      </c>
      <c r="D4169" s="64" t="s">
        <v>984</v>
      </c>
      <c r="E4169" s="64">
        <f t="shared" si="95"/>
        <v>0</v>
      </c>
      <c r="F4169" s="159">
        <v>10083</v>
      </c>
      <c r="G4169" s="163">
        <f t="shared" si="94"/>
        <v>0</v>
      </c>
      <c r="I4169" s="64" t="s">
        <v>974</v>
      </c>
      <c r="L4169"/>
    </row>
    <row r="4170" spans="1:12">
      <c r="A4170" s="64" t="s">
        <v>1320</v>
      </c>
      <c r="B4170" s="64">
        <f>_xlfn.XLOOKUP(D4170,Macros!$T$8:$T$104,Macros!$P$8:$P$104)</f>
        <v>0</v>
      </c>
      <c r="C4170" s="64">
        <f>_xlfn.XLOOKUP(I4170,Macros!$T$8:$T$104,Macros!$P$8:$P$104)</f>
        <v>0</v>
      </c>
      <c r="D4170" s="64" t="s">
        <v>986</v>
      </c>
      <c r="E4170" s="64">
        <f t="shared" si="95"/>
        <v>0</v>
      </c>
      <c r="F4170" s="159">
        <v>10083</v>
      </c>
      <c r="G4170" s="163">
        <f t="shared" si="94"/>
        <v>0</v>
      </c>
      <c r="I4170" s="64" t="s">
        <v>974</v>
      </c>
      <c r="L4170"/>
    </row>
    <row r="4171" spans="1:12">
      <c r="A4171" s="64" t="s">
        <v>1320</v>
      </c>
      <c r="B4171" s="64">
        <f>_xlfn.XLOOKUP(D4171,Macros!$T$8:$T$104,Macros!$P$8:$P$104)</f>
        <v>0</v>
      </c>
      <c r="C4171" s="64">
        <f>_xlfn.XLOOKUP(I4171,Macros!$T$8:$T$104,Macros!$P$8:$P$104)</f>
        <v>0</v>
      </c>
      <c r="D4171" s="64" t="s">
        <v>988</v>
      </c>
      <c r="E4171" s="64">
        <f t="shared" si="95"/>
        <v>0</v>
      </c>
      <c r="F4171" s="159">
        <v>10083</v>
      </c>
      <c r="G4171" s="163">
        <f t="shared" si="94"/>
        <v>0</v>
      </c>
      <c r="I4171" s="64" t="s">
        <v>974</v>
      </c>
      <c r="L4171"/>
    </row>
    <row r="4172" spans="1:12">
      <c r="A4172" s="64" t="s">
        <v>1320</v>
      </c>
      <c r="B4172" s="64">
        <f>_xlfn.XLOOKUP(D4172,Macros!$T$8:$T$104,Macros!$P$8:$P$104)</f>
        <v>0</v>
      </c>
      <c r="C4172" s="64">
        <f>_xlfn.XLOOKUP(I4172,Macros!$T$8:$T$104,Macros!$P$8:$P$104)</f>
        <v>0</v>
      </c>
      <c r="D4172" s="64" t="s">
        <v>990</v>
      </c>
      <c r="E4172" s="64">
        <f t="shared" si="95"/>
        <v>0</v>
      </c>
      <c r="F4172" s="159">
        <v>10083</v>
      </c>
      <c r="G4172" s="163">
        <f t="shared" si="94"/>
        <v>0</v>
      </c>
      <c r="I4172" s="64" t="s">
        <v>974</v>
      </c>
      <c r="L4172"/>
    </row>
    <row r="4173" spans="1:12">
      <c r="A4173" s="64" t="s">
        <v>1320</v>
      </c>
      <c r="B4173" s="64">
        <f>_xlfn.XLOOKUP(D4173,Macros!$T$8:$T$104,Macros!$P$8:$P$104)</f>
        <v>0</v>
      </c>
      <c r="C4173" s="64">
        <f>_xlfn.XLOOKUP(I4173,Macros!$T$8:$T$104,Macros!$P$8:$P$104)</f>
        <v>0</v>
      </c>
      <c r="D4173" s="64" t="s">
        <v>992</v>
      </c>
      <c r="E4173" s="64">
        <f t="shared" si="95"/>
        <v>0</v>
      </c>
      <c r="F4173" s="159">
        <v>10083</v>
      </c>
      <c r="G4173" s="163">
        <f t="shared" si="94"/>
        <v>0</v>
      </c>
      <c r="I4173" s="64" t="s">
        <v>974</v>
      </c>
      <c r="L4173"/>
    </row>
    <row r="4174" spans="1:12">
      <c r="A4174" s="64" t="s">
        <v>1320</v>
      </c>
      <c r="B4174" s="64">
        <f>_xlfn.XLOOKUP(D4174,Macros!$T$8:$T$104,Macros!$P$8:$P$104)</f>
        <v>0</v>
      </c>
      <c r="C4174" s="64">
        <f>_xlfn.XLOOKUP(I4174,Macros!$T$8:$T$104,Macros!$P$8:$P$104)</f>
        <v>0</v>
      </c>
      <c r="D4174" s="64" t="s">
        <v>994</v>
      </c>
      <c r="E4174" s="64">
        <f t="shared" si="95"/>
        <v>0</v>
      </c>
      <c r="F4174" s="159">
        <v>10083</v>
      </c>
      <c r="G4174" s="163">
        <f t="shared" si="94"/>
        <v>0</v>
      </c>
      <c r="I4174" s="64" t="s">
        <v>974</v>
      </c>
      <c r="L4174"/>
    </row>
    <row r="4175" spans="1:12">
      <c r="A4175" s="64" t="s">
        <v>1320</v>
      </c>
      <c r="B4175" s="64">
        <f>_xlfn.XLOOKUP(D4175,Macros!$T$8:$T$104,Macros!$P$8:$P$104)</f>
        <v>0</v>
      </c>
      <c r="C4175" s="64">
        <f>_xlfn.XLOOKUP(I4175,Macros!$T$8:$T$104,Macros!$P$8:$P$104)</f>
        <v>0</v>
      </c>
      <c r="D4175" s="64" t="s">
        <v>996</v>
      </c>
      <c r="E4175" s="64">
        <f t="shared" si="95"/>
        <v>0</v>
      </c>
      <c r="F4175" s="159">
        <v>10083</v>
      </c>
      <c r="G4175" s="163">
        <f t="shared" si="94"/>
        <v>0</v>
      </c>
      <c r="I4175" s="64" t="s">
        <v>974</v>
      </c>
      <c r="L4175"/>
    </row>
    <row r="4176" spans="1:12">
      <c r="A4176" s="64" t="s">
        <v>1320</v>
      </c>
      <c r="B4176" s="64">
        <f>_xlfn.XLOOKUP(D4176,Macros!$T$8:$T$104,Macros!$P$8:$P$104)</f>
        <v>0</v>
      </c>
      <c r="C4176" s="64">
        <f>_xlfn.XLOOKUP(I4176,Macros!$T$8:$T$104,Macros!$P$8:$P$104)</f>
        <v>0</v>
      </c>
      <c r="D4176" s="64" t="s">
        <v>998</v>
      </c>
      <c r="E4176" s="64">
        <f t="shared" si="95"/>
        <v>0</v>
      </c>
      <c r="F4176" s="159">
        <v>10083</v>
      </c>
      <c r="G4176" s="163">
        <f t="shared" si="94"/>
        <v>0</v>
      </c>
      <c r="I4176" s="64" t="s">
        <v>974</v>
      </c>
      <c r="L4176"/>
    </row>
    <row r="4177" spans="1:12">
      <c r="A4177" s="64" t="s">
        <v>1320</v>
      </c>
      <c r="B4177" s="64">
        <f>_xlfn.XLOOKUP(D4177,Macros!$T$8:$T$104,Macros!$P$8:$P$104)</f>
        <v>0</v>
      </c>
      <c r="C4177" s="64">
        <f>_xlfn.XLOOKUP(I4177,Macros!$T$8:$T$104,Macros!$P$8:$P$104)</f>
        <v>0</v>
      </c>
      <c r="D4177" s="64" t="s">
        <v>1000</v>
      </c>
      <c r="E4177" s="64">
        <f t="shared" si="95"/>
        <v>0</v>
      </c>
      <c r="F4177" s="159">
        <v>10083</v>
      </c>
      <c r="G4177" s="163">
        <f t="shared" si="94"/>
        <v>0</v>
      </c>
      <c r="I4177" s="64" t="s">
        <v>974</v>
      </c>
      <c r="L4177"/>
    </row>
    <row r="4178" spans="1:12">
      <c r="A4178" s="64" t="s">
        <v>1320</v>
      </c>
      <c r="B4178" s="64">
        <f>_xlfn.XLOOKUP(D4178,Macros!$T$8:$T$104,Macros!$P$8:$P$104)</f>
        <v>0</v>
      </c>
      <c r="C4178" s="64">
        <f>_xlfn.XLOOKUP(I4178,Macros!$T$8:$T$104,Macros!$P$8:$P$104)</f>
        <v>0</v>
      </c>
      <c r="D4178" s="64" t="s">
        <v>1002</v>
      </c>
      <c r="E4178" s="64">
        <f t="shared" si="95"/>
        <v>0</v>
      </c>
      <c r="F4178" s="159">
        <v>10083</v>
      </c>
      <c r="G4178" s="163">
        <f t="shared" si="94"/>
        <v>0</v>
      </c>
      <c r="I4178" s="64" t="s">
        <v>976</v>
      </c>
      <c r="L4178"/>
    </row>
    <row r="4179" spans="1:12">
      <c r="A4179" s="64" t="s">
        <v>1320</v>
      </c>
      <c r="B4179" s="64">
        <f>_xlfn.XLOOKUP(D4179,Macros!$T$8:$T$104,Macros!$P$8:$P$104)</f>
        <v>0</v>
      </c>
      <c r="C4179" s="64">
        <f>_xlfn.XLOOKUP(I4179,Macros!$T$8:$T$104,Macros!$P$8:$P$104)</f>
        <v>0</v>
      </c>
      <c r="D4179" s="64" t="s">
        <v>1004</v>
      </c>
      <c r="E4179" s="64">
        <f t="shared" si="95"/>
        <v>0</v>
      </c>
      <c r="F4179" s="159">
        <v>10083</v>
      </c>
      <c r="G4179" s="163">
        <f t="shared" si="94"/>
        <v>0</v>
      </c>
      <c r="I4179" s="64" t="s">
        <v>976</v>
      </c>
      <c r="L4179"/>
    </row>
    <row r="4180" spans="1:12">
      <c r="A4180" s="64" t="s">
        <v>1320</v>
      </c>
      <c r="B4180" s="64">
        <f>_xlfn.XLOOKUP(D4180,Macros!$T$8:$T$104,Macros!$P$8:$P$104)</f>
        <v>0</v>
      </c>
      <c r="C4180" s="64">
        <f>_xlfn.XLOOKUP(I4180,Macros!$T$8:$T$104,Macros!$P$8:$P$104)</f>
        <v>0</v>
      </c>
      <c r="D4180" s="64" t="s">
        <v>1006</v>
      </c>
      <c r="E4180" s="64">
        <f t="shared" si="95"/>
        <v>0</v>
      </c>
      <c r="F4180" s="159">
        <v>10083</v>
      </c>
      <c r="G4180" s="163">
        <f t="shared" si="94"/>
        <v>0</v>
      </c>
      <c r="I4180" s="64" t="s">
        <v>976</v>
      </c>
      <c r="L4180"/>
    </row>
    <row r="4181" spans="1:12">
      <c r="A4181" s="64" t="s">
        <v>1320</v>
      </c>
      <c r="B4181" s="64">
        <f>_xlfn.XLOOKUP(D4181,Macros!$T$8:$T$104,Macros!$P$8:$P$104)</f>
        <v>0</v>
      </c>
      <c r="C4181" s="64">
        <f>_xlfn.XLOOKUP(I4181,Macros!$T$8:$T$104,Macros!$P$8:$P$104)</f>
        <v>0</v>
      </c>
      <c r="D4181" s="64" t="s">
        <v>1008</v>
      </c>
      <c r="E4181" s="64">
        <f t="shared" si="95"/>
        <v>0</v>
      </c>
      <c r="F4181" s="159">
        <v>10083</v>
      </c>
      <c r="G4181" s="163">
        <f t="shared" si="94"/>
        <v>0</v>
      </c>
      <c r="I4181" s="64" t="s">
        <v>976</v>
      </c>
      <c r="L4181"/>
    </row>
    <row r="4182" spans="1:12">
      <c r="A4182" s="64" t="s">
        <v>1320</v>
      </c>
      <c r="B4182" s="64">
        <f>_xlfn.XLOOKUP(D4182,Macros!$T$8:$T$104,Macros!$P$8:$P$104)</f>
        <v>0</v>
      </c>
      <c r="C4182" s="64">
        <f>_xlfn.XLOOKUP(I4182,Macros!$T$8:$T$104,Macros!$P$8:$P$104)</f>
        <v>0</v>
      </c>
      <c r="D4182" s="64" t="s">
        <v>1010</v>
      </c>
      <c r="E4182" s="64">
        <f t="shared" si="95"/>
        <v>0</v>
      </c>
      <c r="F4182" s="159">
        <v>10083</v>
      </c>
      <c r="G4182" s="163">
        <f t="shared" si="94"/>
        <v>0</v>
      </c>
      <c r="I4182" s="64" t="s">
        <v>976</v>
      </c>
      <c r="L4182"/>
    </row>
    <row r="4183" spans="1:12">
      <c r="A4183" s="64" t="s">
        <v>1320</v>
      </c>
      <c r="B4183" s="64">
        <f>_xlfn.XLOOKUP(D4183,Macros!$T$8:$T$104,Macros!$P$8:$P$104)</f>
        <v>0</v>
      </c>
      <c r="C4183" s="64">
        <f>_xlfn.XLOOKUP(I4183,Macros!$T$8:$T$104,Macros!$P$8:$P$104)</f>
        <v>0</v>
      </c>
      <c r="D4183" s="64" t="s">
        <v>1012</v>
      </c>
      <c r="E4183" s="64">
        <f t="shared" si="95"/>
        <v>0</v>
      </c>
      <c r="F4183" s="159">
        <v>10083</v>
      </c>
      <c r="G4183" s="163">
        <f t="shared" si="94"/>
        <v>0</v>
      </c>
      <c r="I4183" s="64" t="s">
        <v>976</v>
      </c>
      <c r="L4183"/>
    </row>
    <row r="4184" spans="1:12">
      <c r="A4184" s="64" t="s">
        <v>1320</v>
      </c>
      <c r="B4184" s="64">
        <f>_xlfn.XLOOKUP(D4184,Macros!$T$8:$T$104,Macros!$P$8:$P$104)</f>
        <v>0</v>
      </c>
      <c r="C4184" s="64">
        <f>_xlfn.XLOOKUP(I4184,Macros!$T$8:$T$104,Macros!$P$8:$P$104)</f>
        <v>0</v>
      </c>
      <c r="D4184" s="64" t="s">
        <v>1014</v>
      </c>
      <c r="E4184" s="64">
        <f t="shared" si="95"/>
        <v>0</v>
      </c>
      <c r="F4184" s="159">
        <v>10083</v>
      </c>
      <c r="G4184" s="163">
        <f t="shared" si="94"/>
        <v>0</v>
      </c>
      <c r="I4184" s="64" t="s">
        <v>976</v>
      </c>
      <c r="L4184"/>
    </row>
    <row r="4185" spans="1:12">
      <c r="A4185" s="64" t="s">
        <v>1320</v>
      </c>
      <c r="B4185" s="64">
        <f>_xlfn.XLOOKUP(D4185,Macros!$T$8:$T$104,Macros!$P$8:$P$104)</f>
        <v>0</v>
      </c>
      <c r="C4185" s="64">
        <f>_xlfn.XLOOKUP(I4185,Macros!$T$8:$T$104,Macros!$P$8:$P$104)</f>
        <v>0</v>
      </c>
      <c r="D4185" s="64" t="s">
        <v>1016</v>
      </c>
      <c r="E4185" s="64">
        <f t="shared" si="95"/>
        <v>0</v>
      </c>
      <c r="F4185" s="159">
        <v>10083</v>
      </c>
      <c r="G4185" s="163">
        <f t="shared" si="94"/>
        <v>0</v>
      </c>
      <c r="I4185" s="64" t="s">
        <v>976</v>
      </c>
      <c r="L4185"/>
    </row>
    <row r="4186" spans="1:12">
      <c r="A4186" s="64" t="s">
        <v>1320</v>
      </c>
      <c r="B4186" s="64">
        <f>_xlfn.XLOOKUP(D4186,Macros!$T$8:$T$104,Macros!$P$8:$P$104)</f>
        <v>0</v>
      </c>
      <c r="C4186" s="64">
        <f>_xlfn.XLOOKUP(I4186,Macros!$T$8:$T$104,Macros!$P$8:$P$104)</f>
        <v>0</v>
      </c>
      <c r="D4186" s="64" t="s">
        <v>1018</v>
      </c>
      <c r="E4186" s="64">
        <f t="shared" si="95"/>
        <v>0</v>
      </c>
      <c r="F4186" s="159">
        <v>10083</v>
      </c>
      <c r="G4186" s="163">
        <f t="shared" si="94"/>
        <v>0</v>
      </c>
      <c r="I4186" s="64" t="s">
        <v>976</v>
      </c>
      <c r="L4186"/>
    </row>
    <row r="4187" spans="1:12">
      <c r="A4187" s="64" t="s">
        <v>1320</v>
      </c>
      <c r="B4187" s="64">
        <f>_xlfn.XLOOKUP(D4187,Macros!$T$8:$T$104,Macros!$P$8:$P$104)</f>
        <v>0</v>
      </c>
      <c r="C4187" s="64">
        <f>_xlfn.XLOOKUP(I4187,Macros!$T$8:$T$104,Macros!$P$8:$P$104)</f>
        <v>0</v>
      </c>
      <c r="D4187" s="64" t="s">
        <v>1020</v>
      </c>
      <c r="E4187" s="64">
        <f t="shared" si="95"/>
        <v>0</v>
      </c>
      <c r="F4187" s="159">
        <v>10083</v>
      </c>
      <c r="G4187" s="163">
        <f t="shared" si="94"/>
        <v>0</v>
      </c>
      <c r="I4187" s="64" t="s">
        <v>976</v>
      </c>
      <c r="L4187"/>
    </row>
    <row r="4188" spans="1:12">
      <c r="A4188" s="64" t="s">
        <v>1320</v>
      </c>
      <c r="B4188" s="64">
        <f>_xlfn.XLOOKUP(D4188,Macros!$T$8:$T$104,Macros!$P$8:$P$104)</f>
        <v>0</v>
      </c>
      <c r="C4188" s="64">
        <f>_xlfn.XLOOKUP(I4188,Macros!$T$8:$T$104,Macros!$P$8:$P$104)</f>
        <v>0</v>
      </c>
      <c r="D4188" s="64" t="s">
        <v>1022</v>
      </c>
      <c r="E4188" s="64">
        <f t="shared" si="95"/>
        <v>0</v>
      </c>
      <c r="F4188" s="159">
        <v>10083</v>
      </c>
      <c r="G4188" s="163">
        <f t="shared" si="94"/>
        <v>0</v>
      </c>
      <c r="I4188" s="64" t="s">
        <v>978</v>
      </c>
      <c r="L4188"/>
    </row>
    <row r="4189" spans="1:12">
      <c r="A4189" s="64" t="s">
        <v>1320</v>
      </c>
      <c r="B4189" s="64">
        <f>_xlfn.XLOOKUP(D4189,Macros!$T$8:$T$104,Macros!$P$8:$P$104)</f>
        <v>0</v>
      </c>
      <c r="C4189" s="64">
        <f>_xlfn.XLOOKUP(I4189,Macros!$T$8:$T$104,Macros!$P$8:$P$104)</f>
        <v>0</v>
      </c>
      <c r="D4189" s="64" t="s">
        <v>1024</v>
      </c>
      <c r="E4189" s="64">
        <f t="shared" si="95"/>
        <v>0</v>
      </c>
      <c r="F4189" s="159">
        <v>10083</v>
      </c>
      <c r="G4189" s="163">
        <f t="shared" si="94"/>
        <v>0</v>
      </c>
      <c r="I4189" s="64" t="s">
        <v>978</v>
      </c>
      <c r="L4189"/>
    </row>
    <row r="4190" spans="1:12">
      <c r="A4190" s="64" t="s">
        <v>1320</v>
      </c>
      <c r="B4190" s="64">
        <f>_xlfn.XLOOKUP(D4190,Macros!$T$8:$T$104,Macros!$P$8:$P$104)</f>
        <v>0</v>
      </c>
      <c r="C4190" s="64">
        <f>_xlfn.XLOOKUP(I4190,Macros!$T$8:$T$104,Macros!$P$8:$P$104)</f>
        <v>0</v>
      </c>
      <c r="D4190" s="64" t="s">
        <v>1026</v>
      </c>
      <c r="E4190" s="64">
        <f t="shared" si="95"/>
        <v>0</v>
      </c>
      <c r="F4190" s="159">
        <v>10083</v>
      </c>
      <c r="G4190" s="163">
        <f t="shared" si="94"/>
        <v>0</v>
      </c>
      <c r="I4190" s="64" t="s">
        <v>978</v>
      </c>
      <c r="L4190"/>
    </row>
    <row r="4191" spans="1:12">
      <c r="A4191" s="64" t="s">
        <v>1320</v>
      </c>
      <c r="B4191" s="64">
        <f>_xlfn.XLOOKUP(D4191,Macros!$T$8:$T$104,Macros!$P$8:$P$104)</f>
        <v>0</v>
      </c>
      <c r="C4191" s="64">
        <f>_xlfn.XLOOKUP(I4191,Macros!$T$8:$T$104,Macros!$P$8:$P$104)</f>
        <v>0</v>
      </c>
      <c r="D4191" s="64" t="s">
        <v>1028</v>
      </c>
      <c r="E4191" s="64">
        <f t="shared" si="95"/>
        <v>0</v>
      </c>
      <c r="F4191" s="159">
        <v>10083</v>
      </c>
      <c r="G4191" s="163">
        <f t="shared" si="94"/>
        <v>0</v>
      </c>
      <c r="I4191" s="64" t="s">
        <v>978</v>
      </c>
      <c r="L4191"/>
    </row>
    <row r="4192" spans="1:12">
      <c r="A4192" s="64" t="s">
        <v>1320</v>
      </c>
      <c r="B4192" s="64">
        <f>_xlfn.XLOOKUP(D4192,Macros!$T$8:$T$104,Macros!$P$8:$P$104)</f>
        <v>0</v>
      </c>
      <c r="C4192" s="64">
        <f>_xlfn.XLOOKUP(I4192,Macros!$T$8:$T$104,Macros!$P$8:$P$104)</f>
        <v>0</v>
      </c>
      <c r="D4192" s="64" t="s">
        <v>1030</v>
      </c>
      <c r="E4192" s="64">
        <f t="shared" si="95"/>
        <v>0</v>
      </c>
      <c r="F4192" s="159">
        <v>10083</v>
      </c>
      <c r="G4192" s="163">
        <f t="shared" si="94"/>
        <v>0</v>
      </c>
      <c r="I4192" s="64" t="s">
        <v>978</v>
      </c>
      <c r="L4192"/>
    </row>
    <row r="4193" spans="1:12">
      <c r="A4193" s="64" t="s">
        <v>1320</v>
      </c>
      <c r="B4193" s="64">
        <f>_xlfn.XLOOKUP(D4193,Macros!$T$8:$T$104,Macros!$P$8:$P$104)</f>
        <v>0</v>
      </c>
      <c r="C4193" s="64">
        <f>_xlfn.XLOOKUP(I4193,Macros!$T$8:$T$104,Macros!$P$8:$P$104)</f>
        <v>0</v>
      </c>
      <c r="D4193" s="64" t="s">
        <v>1032</v>
      </c>
      <c r="E4193" s="64">
        <f t="shared" si="95"/>
        <v>0</v>
      </c>
      <c r="F4193" s="159">
        <v>10083</v>
      </c>
      <c r="G4193" s="163">
        <f t="shared" si="94"/>
        <v>0</v>
      </c>
      <c r="I4193" s="64" t="s">
        <v>978</v>
      </c>
      <c r="L4193"/>
    </row>
    <row r="4194" spans="1:12">
      <c r="A4194" s="64" t="s">
        <v>1320</v>
      </c>
      <c r="B4194" s="64">
        <f>_xlfn.XLOOKUP(D4194,Macros!$T$8:$T$104,Macros!$P$8:$P$104)</f>
        <v>0</v>
      </c>
      <c r="C4194" s="64">
        <f>_xlfn.XLOOKUP(I4194,Macros!$T$8:$T$104,Macros!$P$8:$P$104)</f>
        <v>0</v>
      </c>
      <c r="D4194" s="64" t="s">
        <v>1034</v>
      </c>
      <c r="E4194" s="64">
        <f t="shared" si="95"/>
        <v>0</v>
      </c>
      <c r="F4194" s="159">
        <v>10083</v>
      </c>
      <c r="G4194" s="163">
        <f t="shared" si="94"/>
        <v>0</v>
      </c>
      <c r="I4194" s="64" t="s">
        <v>978</v>
      </c>
      <c r="L4194"/>
    </row>
    <row r="4195" spans="1:12">
      <c r="A4195" s="64" t="s">
        <v>1320</v>
      </c>
      <c r="B4195" s="64">
        <f>_xlfn.XLOOKUP(D4195,Macros!$T$8:$T$104,Macros!$P$8:$P$104)</f>
        <v>0</v>
      </c>
      <c r="C4195" s="64">
        <f>_xlfn.XLOOKUP(I4195,Macros!$T$8:$T$104,Macros!$P$8:$P$104)</f>
        <v>0</v>
      </c>
      <c r="D4195" s="64" t="s">
        <v>1036</v>
      </c>
      <c r="E4195" s="64">
        <f t="shared" si="95"/>
        <v>0</v>
      </c>
      <c r="F4195" s="159">
        <v>10083</v>
      </c>
      <c r="G4195" s="163">
        <f t="shared" si="94"/>
        <v>0</v>
      </c>
      <c r="I4195" s="64" t="s">
        <v>978</v>
      </c>
      <c r="L4195"/>
    </row>
    <row r="4196" spans="1:12">
      <c r="A4196" s="64" t="s">
        <v>1320</v>
      </c>
      <c r="B4196" s="64">
        <f>_xlfn.XLOOKUP(D4196,Macros!$T$8:$T$104,Macros!$P$8:$P$104)</f>
        <v>0</v>
      </c>
      <c r="C4196" s="64">
        <f>_xlfn.XLOOKUP(I4196,Macros!$T$8:$T$104,Macros!$P$8:$P$104)</f>
        <v>0</v>
      </c>
      <c r="D4196" s="64" t="s">
        <v>1038</v>
      </c>
      <c r="E4196" s="64">
        <f t="shared" si="95"/>
        <v>0</v>
      </c>
      <c r="F4196" s="159">
        <v>10083</v>
      </c>
      <c r="G4196" s="163">
        <f t="shared" si="94"/>
        <v>0</v>
      </c>
      <c r="I4196" s="64" t="s">
        <v>978</v>
      </c>
      <c r="L4196"/>
    </row>
    <row r="4197" spans="1:12">
      <c r="A4197" s="64" t="s">
        <v>1320</v>
      </c>
      <c r="B4197" s="64">
        <f>_xlfn.XLOOKUP(D4197,Macros!$T$8:$T$104,Macros!$P$8:$P$104)</f>
        <v>0</v>
      </c>
      <c r="C4197" s="64">
        <f>_xlfn.XLOOKUP(I4197,Macros!$T$8:$T$104,Macros!$P$8:$P$104)</f>
        <v>0</v>
      </c>
      <c r="D4197" s="64" t="s">
        <v>1040</v>
      </c>
      <c r="E4197" s="64">
        <f t="shared" si="95"/>
        <v>0</v>
      </c>
      <c r="F4197" s="159">
        <v>10083</v>
      </c>
      <c r="G4197" s="163">
        <f t="shared" si="94"/>
        <v>0</v>
      </c>
      <c r="I4197" s="64" t="s">
        <v>978</v>
      </c>
      <c r="L4197"/>
    </row>
    <row r="4198" spans="1:12">
      <c r="A4198" s="64" t="s">
        <v>1320</v>
      </c>
      <c r="B4198" s="64">
        <f>_xlfn.XLOOKUP(D4198,Macros!$T$8:$T$104,Macros!$P$8:$P$104)</f>
        <v>0</v>
      </c>
      <c r="C4198" s="64">
        <f>_xlfn.XLOOKUP(I4198,Macros!$T$8:$T$104,Macros!$P$8:$P$104)</f>
        <v>0</v>
      </c>
      <c r="D4198" s="64" t="s">
        <v>1042</v>
      </c>
      <c r="E4198" s="64">
        <f t="shared" si="95"/>
        <v>0</v>
      </c>
      <c r="F4198" s="159">
        <v>10083</v>
      </c>
      <c r="G4198" s="163">
        <f t="shared" si="94"/>
        <v>0</v>
      </c>
      <c r="I4198" s="64" t="s">
        <v>980</v>
      </c>
      <c r="L4198"/>
    </row>
    <row r="4199" spans="1:12">
      <c r="A4199" s="64" t="s">
        <v>1320</v>
      </c>
      <c r="B4199" s="64">
        <f>_xlfn.XLOOKUP(D4199,Macros!$T$8:$T$104,Macros!$P$8:$P$104)</f>
        <v>0</v>
      </c>
      <c r="C4199" s="64">
        <f>_xlfn.XLOOKUP(I4199,Macros!$T$8:$T$104,Macros!$P$8:$P$104)</f>
        <v>0</v>
      </c>
      <c r="D4199" s="64" t="s">
        <v>1044</v>
      </c>
      <c r="E4199" s="64">
        <f t="shared" si="95"/>
        <v>0</v>
      </c>
      <c r="F4199" s="159">
        <v>10083</v>
      </c>
      <c r="G4199" s="163">
        <f t="shared" si="94"/>
        <v>0</v>
      </c>
      <c r="I4199" s="64" t="s">
        <v>980</v>
      </c>
      <c r="L4199"/>
    </row>
    <row r="4200" spans="1:12">
      <c r="A4200" s="64" t="s">
        <v>1320</v>
      </c>
      <c r="B4200" s="64">
        <f>_xlfn.XLOOKUP(D4200,Macros!$T$8:$T$104,Macros!$P$8:$P$104)</f>
        <v>0</v>
      </c>
      <c r="C4200" s="64">
        <f>_xlfn.XLOOKUP(I4200,Macros!$T$8:$T$104,Macros!$P$8:$P$104)</f>
        <v>0</v>
      </c>
      <c r="D4200" s="64" t="s">
        <v>1046</v>
      </c>
      <c r="E4200" s="64">
        <f t="shared" si="95"/>
        <v>0</v>
      </c>
      <c r="F4200" s="159">
        <v>10083</v>
      </c>
      <c r="G4200" s="163">
        <f t="shared" si="94"/>
        <v>0</v>
      </c>
      <c r="I4200" s="64" t="s">
        <v>980</v>
      </c>
      <c r="L4200"/>
    </row>
    <row r="4201" spans="1:12">
      <c r="A4201" s="64" t="s">
        <v>1320</v>
      </c>
      <c r="B4201" s="64">
        <f>_xlfn.XLOOKUP(D4201,Macros!$T$8:$T$104,Macros!$P$8:$P$104)</f>
        <v>0</v>
      </c>
      <c r="C4201" s="64">
        <f>_xlfn.XLOOKUP(I4201,Macros!$T$8:$T$104,Macros!$P$8:$P$104)</f>
        <v>0</v>
      </c>
      <c r="D4201" s="64" t="s">
        <v>1048</v>
      </c>
      <c r="E4201" s="64">
        <f t="shared" ref="E4201:E4264" si="96">SUM(B4201:C4201)</f>
        <v>0</v>
      </c>
      <c r="F4201" s="159">
        <v>10083</v>
      </c>
      <c r="G4201" s="163">
        <f t="shared" si="94"/>
        <v>0</v>
      </c>
      <c r="I4201" s="64" t="s">
        <v>980</v>
      </c>
      <c r="L4201"/>
    </row>
    <row r="4202" spans="1:12">
      <c r="A4202" s="64" t="s">
        <v>1320</v>
      </c>
      <c r="B4202" s="64">
        <f>_xlfn.XLOOKUP(D4202,Macros!$T$8:$T$104,Macros!$P$8:$P$104)</f>
        <v>0</v>
      </c>
      <c r="C4202" s="64">
        <f>_xlfn.XLOOKUP(I4202,Macros!$T$8:$T$104,Macros!$P$8:$P$104)</f>
        <v>0</v>
      </c>
      <c r="D4202" s="64" t="s">
        <v>1050</v>
      </c>
      <c r="E4202" s="64">
        <f t="shared" si="96"/>
        <v>0</v>
      </c>
      <c r="F4202" s="159">
        <v>10083</v>
      </c>
      <c r="G4202" s="163">
        <f t="shared" si="94"/>
        <v>0</v>
      </c>
      <c r="I4202" s="64" t="s">
        <v>980</v>
      </c>
      <c r="L4202"/>
    </row>
    <row r="4203" spans="1:12">
      <c r="A4203" s="64" t="s">
        <v>1320</v>
      </c>
      <c r="B4203" s="64">
        <f>_xlfn.XLOOKUP(D4203,Macros!$T$8:$T$104,Macros!$P$8:$P$104)</f>
        <v>0</v>
      </c>
      <c r="C4203" s="64">
        <f>_xlfn.XLOOKUP(I4203,Macros!$T$8:$T$104,Macros!$P$8:$P$104)</f>
        <v>0</v>
      </c>
      <c r="D4203" s="64" t="s">
        <v>1052</v>
      </c>
      <c r="E4203" s="64">
        <f t="shared" si="96"/>
        <v>0</v>
      </c>
      <c r="F4203" s="159">
        <v>10083</v>
      </c>
      <c r="G4203" s="163">
        <f t="shared" si="94"/>
        <v>0</v>
      </c>
      <c r="I4203" s="64" t="s">
        <v>980</v>
      </c>
      <c r="L4203"/>
    </row>
    <row r="4204" spans="1:12">
      <c r="A4204" s="64" t="s">
        <v>1320</v>
      </c>
      <c r="B4204" s="64">
        <f>_xlfn.XLOOKUP(D4204,Macros!$T$8:$T$104,Macros!$P$8:$P$104)</f>
        <v>0</v>
      </c>
      <c r="C4204" s="64">
        <f>_xlfn.XLOOKUP(I4204,Macros!$T$8:$T$104,Macros!$P$8:$P$104)</f>
        <v>0</v>
      </c>
      <c r="D4204" s="64" t="s">
        <v>1054</v>
      </c>
      <c r="E4204" s="64">
        <f t="shared" si="96"/>
        <v>0</v>
      </c>
      <c r="F4204" s="159">
        <v>10083</v>
      </c>
      <c r="G4204" s="163">
        <f t="shared" si="94"/>
        <v>0</v>
      </c>
      <c r="I4204" s="64" t="s">
        <v>980</v>
      </c>
      <c r="L4204"/>
    </row>
    <row r="4205" spans="1:12">
      <c r="A4205" s="64" t="s">
        <v>1320</v>
      </c>
      <c r="B4205" s="64">
        <f>_xlfn.XLOOKUP(D4205,Macros!$T$8:$T$104,Macros!$P$8:$P$104)</f>
        <v>0</v>
      </c>
      <c r="C4205" s="64">
        <f>_xlfn.XLOOKUP(I4205,Macros!$T$8:$T$104,Macros!$P$8:$P$104)</f>
        <v>0</v>
      </c>
      <c r="D4205" s="64" t="s">
        <v>1056</v>
      </c>
      <c r="E4205" s="64">
        <f t="shared" si="96"/>
        <v>0</v>
      </c>
      <c r="F4205" s="159">
        <v>10083</v>
      </c>
      <c r="G4205" s="163">
        <f t="shared" si="94"/>
        <v>0</v>
      </c>
      <c r="I4205" s="64" t="s">
        <v>980</v>
      </c>
      <c r="L4205"/>
    </row>
    <row r="4206" spans="1:12">
      <c r="A4206" s="64" t="s">
        <v>1320</v>
      </c>
      <c r="B4206" s="64">
        <f>_xlfn.XLOOKUP(D4206,Macros!$T$8:$T$104,Macros!$P$8:$P$104)</f>
        <v>0</v>
      </c>
      <c r="C4206" s="64">
        <f>_xlfn.XLOOKUP(I4206,Macros!$T$8:$T$104,Macros!$P$8:$P$104)</f>
        <v>0</v>
      </c>
      <c r="D4206" s="64" t="s">
        <v>1058</v>
      </c>
      <c r="E4206" s="64">
        <f t="shared" si="96"/>
        <v>0</v>
      </c>
      <c r="F4206" s="159">
        <v>10083</v>
      </c>
      <c r="G4206" s="163">
        <f t="shared" si="94"/>
        <v>0</v>
      </c>
      <c r="I4206" s="64" t="s">
        <v>980</v>
      </c>
      <c r="L4206"/>
    </row>
    <row r="4207" spans="1:12">
      <c r="A4207" s="64" t="s">
        <v>1320</v>
      </c>
      <c r="B4207" s="64">
        <f>_xlfn.XLOOKUP(D4207,Macros!$T$8:$T$104,Macros!$P$8:$P$104)</f>
        <v>0</v>
      </c>
      <c r="C4207" s="64">
        <f>_xlfn.XLOOKUP(I4207,Macros!$T$8:$T$104,Macros!$P$8:$P$104)</f>
        <v>0</v>
      </c>
      <c r="D4207" s="64" t="s">
        <v>1060</v>
      </c>
      <c r="E4207" s="64">
        <f t="shared" si="96"/>
        <v>0</v>
      </c>
      <c r="F4207" s="159">
        <v>10083</v>
      </c>
      <c r="G4207" s="163">
        <f t="shared" si="94"/>
        <v>0</v>
      </c>
      <c r="I4207" s="64" t="s">
        <v>980</v>
      </c>
      <c r="L4207"/>
    </row>
    <row r="4208" spans="1:12">
      <c r="A4208" s="64" t="s">
        <v>1320</v>
      </c>
      <c r="B4208" s="64">
        <f>_xlfn.XLOOKUP(D4208,Macros!$T$8:$T$104,Macros!$P$8:$P$104)</f>
        <v>0</v>
      </c>
      <c r="C4208" s="64">
        <f>_xlfn.XLOOKUP(I4208,Macros!$T$8:$T$104,Macros!$P$8:$P$104)</f>
        <v>0</v>
      </c>
      <c r="D4208" s="64" t="s">
        <v>1062</v>
      </c>
      <c r="E4208" s="64">
        <f t="shared" si="96"/>
        <v>0</v>
      </c>
      <c r="F4208" s="159">
        <v>10083</v>
      </c>
      <c r="G4208" s="163">
        <f t="shared" si="94"/>
        <v>0</v>
      </c>
      <c r="I4208" s="64" t="s">
        <v>980</v>
      </c>
      <c r="L4208"/>
    </row>
    <row r="4209" spans="1:12">
      <c r="A4209" s="64" t="s">
        <v>1320</v>
      </c>
      <c r="B4209" s="64">
        <f>_xlfn.XLOOKUP(D4209,Macros!$T$8:$T$104,Macros!$P$8:$P$104)</f>
        <v>0</v>
      </c>
      <c r="C4209" s="64">
        <f>_xlfn.XLOOKUP(I4209,Macros!$T$8:$T$104,Macros!$P$8:$P$104)</f>
        <v>0</v>
      </c>
      <c r="D4209" s="64" t="s">
        <v>1064</v>
      </c>
      <c r="E4209" s="64">
        <f t="shared" si="96"/>
        <v>0</v>
      </c>
      <c r="F4209" s="159">
        <v>10083</v>
      </c>
      <c r="G4209" s="163">
        <f t="shared" si="94"/>
        <v>0</v>
      </c>
      <c r="I4209" s="64" t="s">
        <v>980</v>
      </c>
      <c r="L4209"/>
    </row>
    <row r="4210" spans="1:12">
      <c r="A4210" s="64" t="s">
        <v>1320</v>
      </c>
      <c r="B4210" s="64">
        <f>_xlfn.XLOOKUP(D4210,Macros!$T$8:$T$104,Macros!$P$8:$P$104)</f>
        <v>0</v>
      </c>
      <c r="C4210" s="64">
        <f>_xlfn.XLOOKUP(I4210,Macros!$T$8:$T$104,Macros!$P$8:$P$104)</f>
        <v>0</v>
      </c>
      <c r="D4210" s="64" t="s">
        <v>1066</v>
      </c>
      <c r="E4210" s="64">
        <f t="shared" si="96"/>
        <v>0</v>
      </c>
      <c r="F4210" s="159">
        <v>10083</v>
      </c>
      <c r="G4210" s="163">
        <f t="shared" si="94"/>
        <v>0</v>
      </c>
      <c r="I4210" s="64" t="s">
        <v>980</v>
      </c>
      <c r="L4210"/>
    </row>
    <row r="4211" spans="1:12">
      <c r="A4211" s="64" t="s">
        <v>1320</v>
      </c>
      <c r="B4211" s="64">
        <f>_xlfn.XLOOKUP(D4211,Macros!$T$8:$T$104,Macros!$P$8:$P$104)</f>
        <v>0</v>
      </c>
      <c r="C4211" s="64">
        <f>_xlfn.XLOOKUP(I4211,Macros!$T$8:$T$104,Macros!$P$8:$P$104)</f>
        <v>0</v>
      </c>
      <c r="D4211" s="64" t="s">
        <v>1073</v>
      </c>
      <c r="E4211" s="64">
        <f t="shared" si="96"/>
        <v>0</v>
      </c>
      <c r="F4211" s="159">
        <v>10137</v>
      </c>
      <c r="G4211" s="163">
        <f t="shared" si="94"/>
        <v>0</v>
      </c>
      <c r="I4211" s="64" t="s">
        <v>1067</v>
      </c>
      <c r="L4211"/>
    </row>
    <row r="4212" spans="1:12">
      <c r="A4212" s="64" t="s">
        <v>1320</v>
      </c>
      <c r="B4212" s="64">
        <f>_xlfn.XLOOKUP(D4212,Macros!$T$8:$T$104,Macros!$P$8:$P$104)</f>
        <v>0</v>
      </c>
      <c r="C4212" s="64">
        <f>_xlfn.XLOOKUP(I4212,Macros!$T$8:$T$104,Macros!$P$8:$P$104)</f>
        <v>0</v>
      </c>
      <c r="D4212" s="64" t="s">
        <v>1074</v>
      </c>
      <c r="E4212" s="64">
        <f t="shared" si="96"/>
        <v>0</v>
      </c>
      <c r="F4212" s="159">
        <v>10137</v>
      </c>
      <c r="G4212" s="163">
        <f t="shared" si="94"/>
        <v>0</v>
      </c>
      <c r="I4212" s="64" t="s">
        <v>1067</v>
      </c>
      <c r="L4212"/>
    </row>
    <row r="4213" spans="1:12">
      <c r="A4213" s="64" t="s">
        <v>1320</v>
      </c>
      <c r="B4213" s="64">
        <f>_xlfn.XLOOKUP(D4213,Macros!$T$8:$T$104,Macros!$P$8:$P$104)</f>
        <v>0</v>
      </c>
      <c r="C4213" s="64">
        <f>_xlfn.XLOOKUP(I4213,Macros!$T$8:$T$104,Macros!$P$8:$P$104)</f>
        <v>0</v>
      </c>
      <c r="D4213" s="64" t="s">
        <v>1075</v>
      </c>
      <c r="E4213" s="64">
        <f t="shared" si="96"/>
        <v>0</v>
      </c>
      <c r="F4213" s="159">
        <v>10137</v>
      </c>
      <c r="G4213" s="163">
        <f t="shared" si="94"/>
        <v>0</v>
      </c>
      <c r="I4213" s="64" t="s">
        <v>1067</v>
      </c>
      <c r="L4213"/>
    </row>
    <row r="4214" spans="1:12">
      <c r="A4214" s="64" t="s">
        <v>1320</v>
      </c>
      <c r="B4214" s="64">
        <f>_xlfn.XLOOKUP(D4214,Macros!$T$8:$T$104,Macros!$P$8:$P$104)</f>
        <v>0</v>
      </c>
      <c r="C4214" s="64">
        <f>_xlfn.XLOOKUP(I4214,Macros!$T$8:$T$104,Macros!$P$8:$P$104)</f>
        <v>0</v>
      </c>
      <c r="D4214" s="64" t="s">
        <v>1076</v>
      </c>
      <c r="E4214" s="64">
        <f t="shared" si="96"/>
        <v>0</v>
      </c>
      <c r="F4214" s="159">
        <v>10137</v>
      </c>
      <c r="G4214" s="163">
        <f t="shared" si="94"/>
        <v>0</v>
      </c>
      <c r="I4214" s="64" t="s">
        <v>1067</v>
      </c>
      <c r="L4214"/>
    </row>
    <row r="4215" spans="1:12">
      <c r="A4215" s="64" t="s">
        <v>1320</v>
      </c>
      <c r="B4215" s="64">
        <f>_xlfn.XLOOKUP(D4215,Macros!$T$8:$T$104,Macros!$P$8:$P$104)</f>
        <v>0</v>
      </c>
      <c r="C4215" s="64">
        <f>_xlfn.XLOOKUP(I4215,Macros!$T$8:$T$104,Macros!$P$8:$P$104)</f>
        <v>0</v>
      </c>
      <c r="D4215" s="64" t="s">
        <v>1077</v>
      </c>
      <c r="E4215" s="64">
        <f t="shared" si="96"/>
        <v>0</v>
      </c>
      <c r="F4215" s="159">
        <v>10137</v>
      </c>
      <c r="G4215" s="163">
        <f t="shared" si="94"/>
        <v>0</v>
      </c>
      <c r="I4215" s="64" t="s">
        <v>1067</v>
      </c>
      <c r="L4215"/>
    </row>
    <row r="4216" spans="1:12">
      <c r="A4216" s="64" t="s">
        <v>1320</v>
      </c>
      <c r="B4216" s="64">
        <f>_xlfn.XLOOKUP(D4216,Macros!$T$8:$T$104,Macros!$P$8:$P$104)</f>
        <v>0</v>
      </c>
      <c r="C4216" s="64">
        <f>_xlfn.XLOOKUP(I4216,Macros!$T$8:$T$104,Macros!$P$8:$P$104)</f>
        <v>0</v>
      </c>
      <c r="D4216" s="64" t="s">
        <v>1078</v>
      </c>
      <c r="E4216" s="64">
        <f t="shared" si="96"/>
        <v>0</v>
      </c>
      <c r="F4216" s="159">
        <v>10137</v>
      </c>
      <c r="G4216" s="163">
        <f t="shared" si="94"/>
        <v>0</v>
      </c>
      <c r="I4216" s="64" t="s">
        <v>1067</v>
      </c>
      <c r="L4216"/>
    </row>
    <row r="4217" spans="1:12">
      <c r="A4217" s="64" t="s">
        <v>1320</v>
      </c>
      <c r="B4217" s="64">
        <f>_xlfn.XLOOKUP(D4217,Macros!$T$8:$T$104,Macros!$P$8:$P$104)</f>
        <v>0</v>
      </c>
      <c r="C4217" s="64">
        <f>_xlfn.XLOOKUP(I4217,Macros!$T$8:$T$104,Macros!$P$8:$P$104)</f>
        <v>0</v>
      </c>
      <c r="D4217" s="64" t="s">
        <v>1079</v>
      </c>
      <c r="E4217" s="64">
        <f t="shared" si="96"/>
        <v>0</v>
      </c>
      <c r="F4217" s="159">
        <v>10137</v>
      </c>
      <c r="G4217" s="163">
        <f t="shared" si="94"/>
        <v>0</v>
      </c>
      <c r="I4217" s="64" t="s">
        <v>1067</v>
      </c>
      <c r="L4217"/>
    </row>
    <row r="4218" spans="1:12">
      <c r="A4218" s="64" t="s">
        <v>1320</v>
      </c>
      <c r="B4218" s="64">
        <f>_xlfn.XLOOKUP(D4218,Macros!$T$8:$T$104,Macros!$P$8:$P$104)</f>
        <v>0</v>
      </c>
      <c r="C4218" s="64">
        <f>_xlfn.XLOOKUP(I4218,Macros!$T$8:$T$104,Macros!$P$8:$P$104)</f>
        <v>0</v>
      </c>
      <c r="D4218" s="64" t="s">
        <v>1080</v>
      </c>
      <c r="E4218" s="64">
        <f t="shared" si="96"/>
        <v>0</v>
      </c>
      <c r="F4218" s="159">
        <v>10137</v>
      </c>
      <c r="G4218" s="163">
        <f t="shared" si="94"/>
        <v>0</v>
      </c>
      <c r="I4218" s="64" t="s">
        <v>1067</v>
      </c>
      <c r="L4218"/>
    </row>
    <row r="4219" spans="1:12">
      <c r="A4219" s="64" t="s">
        <v>1320</v>
      </c>
      <c r="B4219" s="64">
        <f>_xlfn.XLOOKUP(D4219,Macros!$T$8:$T$104,Macros!$P$8:$P$104)</f>
        <v>0</v>
      </c>
      <c r="C4219" s="64">
        <f>_xlfn.XLOOKUP(I4219,Macros!$T$8:$T$104,Macros!$P$8:$P$104)</f>
        <v>0</v>
      </c>
      <c r="D4219" s="64" t="s">
        <v>1081</v>
      </c>
      <c r="E4219" s="64">
        <f t="shared" si="96"/>
        <v>0</v>
      </c>
      <c r="F4219" s="159">
        <v>10137</v>
      </c>
      <c r="G4219" s="163">
        <f t="shared" si="94"/>
        <v>0</v>
      </c>
      <c r="I4219" s="64" t="s">
        <v>1067</v>
      </c>
      <c r="L4219"/>
    </row>
    <row r="4220" spans="1:12">
      <c r="A4220" s="64" t="s">
        <v>1320</v>
      </c>
      <c r="B4220" s="64">
        <f>_xlfn.XLOOKUP(D4220,Macros!$T$8:$T$104,Macros!$P$8:$P$104)</f>
        <v>0</v>
      </c>
      <c r="C4220" s="64">
        <f>_xlfn.XLOOKUP(I4220,Macros!$T$8:$T$104,Macros!$P$8:$P$104)</f>
        <v>0</v>
      </c>
      <c r="D4220" s="64" t="s">
        <v>1082</v>
      </c>
      <c r="E4220" s="64">
        <f t="shared" si="96"/>
        <v>0</v>
      </c>
      <c r="F4220" s="159">
        <v>10137</v>
      </c>
      <c r="G4220" s="163">
        <f t="shared" si="94"/>
        <v>0</v>
      </c>
      <c r="I4220" s="64" t="s">
        <v>1067</v>
      </c>
      <c r="L4220"/>
    </row>
    <row r="4221" spans="1:12">
      <c r="A4221" s="64" t="s">
        <v>1320</v>
      </c>
      <c r="B4221" s="64">
        <f>_xlfn.XLOOKUP(D4221,Macros!$T$8:$T$104,Macros!$P$8:$P$104)</f>
        <v>0</v>
      </c>
      <c r="C4221" s="64">
        <f>_xlfn.XLOOKUP(I4221,Macros!$T$8:$T$104,Macros!$P$8:$P$104)</f>
        <v>0</v>
      </c>
      <c r="D4221" s="64" t="s">
        <v>1083</v>
      </c>
      <c r="E4221" s="64">
        <f t="shared" si="96"/>
        <v>0</v>
      </c>
      <c r="F4221" s="159">
        <v>10137</v>
      </c>
      <c r="G4221" s="163">
        <f t="shared" si="94"/>
        <v>0</v>
      </c>
      <c r="I4221" s="64" t="s">
        <v>1068</v>
      </c>
      <c r="L4221"/>
    </row>
    <row r="4222" spans="1:12">
      <c r="A4222" s="64" t="s">
        <v>1320</v>
      </c>
      <c r="B4222" s="64">
        <f>_xlfn.XLOOKUP(D4222,Macros!$T$8:$T$104,Macros!$P$8:$P$104)</f>
        <v>0</v>
      </c>
      <c r="C4222" s="64">
        <f>_xlfn.XLOOKUP(I4222,Macros!$T$8:$T$104,Macros!$P$8:$P$104)</f>
        <v>0</v>
      </c>
      <c r="D4222" s="64" t="s">
        <v>1084</v>
      </c>
      <c r="E4222" s="64">
        <f t="shared" si="96"/>
        <v>0</v>
      </c>
      <c r="F4222" s="159">
        <v>10137</v>
      </c>
      <c r="G4222" s="163">
        <f t="shared" si="94"/>
        <v>0</v>
      </c>
      <c r="I4222" s="64" t="s">
        <v>1068</v>
      </c>
      <c r="L4222"/>
    </row>
    <row r="4223" spans="1:12">
      <c r="A4223" s="64" t="s">
        <v>1320</v>
      </c>
      <c r="B4223" s="64">
        <f>_xlfn.XLOOKUP(D4223,Macros!$T$8:$T$104,Macros!$P$8:$P$104)</f>
        <v>0</v>
      </c>
      <c r="C4223" s="64">
        <f>_xlfn.XLOOKUP(I4223,Macros!$T$8:$T$104,Macros!$P$8:$P$104)</f>
        <v>0</v>
      </c>
      <c r="D4223" s="64" t="s">
        <v>1085</v>
      </c>
      <c r="E4223" s="64">
        <f t="shared" si="96"/>
        <v>0</v>
      </c>
      <c r="F4223" s="159">
        <v>10137</v>
      </c>
      <c r="G4223" s="163">
        <f t="shared" si="94"/>
        <v>0</v>
      </c>
      <c r="I4223" s="64" t="s">
        <v>1068</v>
      </c>
      <c r="L4223"/>
    </row>
    <row r="4224" spans="1:12">
      <c r="A4224" s="64" t="s">
        <v>1320</v>
      </c>
      <c r="B4224" s="64">
        <f>_xlfn.XLOOKUP(D4224,Macros!$T$8:$T$104,Macros!$P$8:$P$104)</f>
        <v>0</v>
      </c>
      <c r="C4224" s="64">
        <f>_xlfn.XLOOKUP(I4224,Macros!$T$8:$T$104,Macros!$P$8:$P$104)</f>
        <v>0</v>
      </c>
      <c r="D4224" s="64" t="s">
        <v>1086</v>
      </c>
      <c r="E4224" s="64">
        <f t="shared" si="96"/>
        <v>0</v>
      </c>
      <c r="F4224" s="159">
        <v>10137</v>
      </c>
      <c r="G4224" s="163">
        <f t="shared" si="94"/>
        <v>0</v>
      </c>
      <c r="I4224" s="64" t="s">
        <v>1068</v>
      </c>
      <c r="L4224"/>
    </row>
    <row r="4225" spans="1:12">
      <c r="A4225" s="64" t="s">
        <v>1320</v>
      </c>
      <c r="B4225" s="64">
        <f>_xlfn.XLOOKUP(D4225,Macros!$T$8:$T$104,Macros!$P$8:$P$104)</f>
        <v>0</v>
      </c>
      <c r="C4225" s="64">
        <f>_xlfn.XLOOKUP(I4225,Macros!$T$8:$T$104,Macros!$P$8:$P$104)</f>
        <v>0</v>
      </c>
      <c r="D4225" s="64" t="s">
        <v>1087</v>
      </c>
      <c r="E4225" s="64">
        <f t="shared" si="96"/>
        <v>0</v>
      </c>
      <c r="F4225" s="159">
        <v>10137</v>
      </c>
      <c r="G4225" s="163">
        <f t="shared" si="94"/>
        <v>0</v>
      </c>
      <c r="I4225" s="64" t="s">
        <v>1068</v>
      </c>
      <c r="L4225"/>
    </row>
    <row r="4226" spans="1:12">
      <c r="A4226" s="64" t="s">
        <v>1320</v>
      </c>
      <c r="B4226" s="64">
        <f>_xlfn.XLOOKUP(D4226,Macros!$T$8:$T$104,Macros!$P$8:$P$104)</f>
        <v>0</v>
      </c>
      <c r="C4226" s="64">
        <f>_xlfn.XLOOKUP(I4226,Macros!$T$8:$T$104,Macros!$P$8:$P$104)</f>
        <v>0</v>
      </c>
      <c r="D4226" s="64" t="s">
        <v>1088</v>
      </c>
      <c r="E4226" s="64">
        <f t="shared" si="96"/>
        <v>0</v>
      </c>
      <c r="F4226" s="159">
        <v>10137</v>
      </c>
      <c r="G4226" s="163">
        <f t="shared" ref="G4226:G4289" si="97">IF(C4226&gt;0,10*C4226/E4226,0)</f>
        <v>0</v>
      </c>
      <c r="I4226" s="64" t="s">
        <v>1068</v>
      </c>
      <c r="L4226"/>
    </row>
    <row r="4227" spans="1:12">
      <c r="A4227" s="64" t="s">
        <v>1320</v>
      </c>
      <c r="B4227" s="64">
        <f>_xlfn.XLOOKUP(D4227,Macros!$T$8:$T$104,Macros!$P$8:$P$104)</f>
        <v>0</v>
      </c>
      <c r="C4227" s="64">
        <f>_xlfn.XLOOKUP(I4227,Macros!$T$8:$T$104,Macros!$P$8:$P$104)</f>
        <v>0</v>
      </c>
      <c r="D4227" s="64" t="s">
        <v>1089</v>
      </c>
      <c r="E4227" s="64">
        <f t="shared" si="96"/>
        <v>0</v>
      </c>
      <c r="F4227" s="159">
        <v>10137</v>
      </c>
      <c r="G4227" s="163">
        <f t="shared" si="97"/>
        <v>0</v>
      </c>
      <c r="I4227" s="64" t="s">
        <v>1068</v>
      </c>
      <c r="L4227"/>
    </row>
    <row r="4228" spans="1:12">
      <c r="A4228" s="64" t="s">
        <v>1320</v>
      </c>
      <c r="B4228" s="64">
        <f>_xlfn.XLOOKUP(D4228,Macros!$T$8:$T$104,Macros!$P$8:$P$104)</f>
        <v>0</v>
      </c>
      <c r="C4228" s="64">
        <f>_xlfn.XLOOKUP(I4228,Macros!$T$8:$T$104,Macros!$P$8:$P$104)</f>
        <v>0</v>
      </c>
      <c r="D4228" s="64" t="s">
        <v>1090</v>
      </c>
      <c r="E4228" s="64">
        <f t="shared" si="96"/>
        <v>0</v>
      </c>
      <c r="F4228" s="159">
        <v>10137</v>
      </c>
      <c r="G4228" s="163">
        <f t="shared" si="97"/>
        <v>0</v>
      </c>
      <c r="I4228" s="64" t="s">
        <v>1068</v>
      </c>
      <c r="L4228"/>
    </row>
    <row r="4229" spans="1:12">
      <c r="A4229" s="64" t="s">
        <v>1320</v>
      </c>
      <c r="B4229" s="64">
        <f>_xlfn.XLOOKUP(D4229,Macros!$T$8:$T$104,Macros!$P$8:$P$104)</f>
        <v>0</v>
      </c>
      <c r="C4229" s="64">
        <f>_xlfn.XLOOKUP(I4229,Macros!$T$8:$T$104,Macros!$P$8:$P$104)</f>
        <v>0</v>
      </c>
      <c r="D4229" s="64" t="s">
        <v>1091</v>
      </c>
      <c r="E4229" s="64">
        <f t="shared" si="96"/>
        <v>0</v>
      </c>
      <c r="F4229" s="159">
        <v>10137</v>
      </c>
      <c r="G4229" s="163">
        <f t="shared" si="97"/>
        <v>0</v>
      </c>
      <c r="I4229" s="64" t="s">
        <v>1068</v>
      </c>
      <c r="L4229"/>
    </row>
    <row r="4230" spans="1:12">
      <c r="A4230" s="64" t="s">
        <v>1320</v>
      </c>
      <c r="B4230" s="64">
        <f>_xlfn.XLOOKUP(D4230,Macros!$T$8:$T$104,Macros!$P$8:$P$104)</f>
        <v>0</v>
      </c>
      <c r="C4230" s="64">
        <f>_xlfn.XLOOKUP(I4230,Macros!$T$8:$T$104,Macros!$P$8:$P$104)</f>
        <v>0</v>
      </c>
      <c r="D4230" s="64" t="s">
        <v>1092</v>
      </c>
      <c r="E4230" s="64">
        <f t="shared" si="96"/>
        <v>0</v>
      </c>
      <c r="F4230" s="159">
        <v>10137</v>
      </c>
      <c r="G4230" s="163">
        <f t="shared" si="97"/>
        <v>0</v>
      </c>
      <c r="I4230" s="64" t="s">
        <v>1068</v>
      </c>
      <c r="L4230"/>
    </row>
    <row r="4231" spans="1:12">
      <c r="A4231" s="64" t="s">
        <v>1320</v>
      </c>
      <c r="B4231" s="64">
        <f>_xlfn.XLOOKUP(D4231,Macros!$T$8:$T$104,Macros!$P$8:$P$104)</f>
        <v>0</v>
      </c>
      <c r="C4231" s="64">
        <f>_xlfn.XLOOKUP(I4231,Macros!$T$8:$T$104,Macros!$P$8:$P$104)</f>
        <v>0</v>
      </c>
      <c r="D4231" s="64" t="s">
        <v>1093</v>
      </c>
      <c r="E4231" s="64">
        <f t="shared" si="96"/>
        <v>0</v>
      </c>
      <c r="F4231" s="159">
        <v>10137</v>
      </c>
      <c r="G4231" s="163">
        <f t="shared" si="97"/>
        <v>0</v>
      </c>
      <c r="I4231" s="64" t="s">
        <v>1070</v>
      </c>
      <c r="L4231"/>
    </row>
    <row r="4232" spans="1:12">
      <c r="A4232" s="64" t="s">
        <v>1320</v>
      </c>
      <c r="B4232" s="64">
        <f>_xlfn.XLOOKUP(D4232,Macros!$T$8:$T$104,Macros!$P$8:$P$104)</f>
        <v>0</v>
      </c>
      <c r="C4232" s="64">
        <f>_xlfn.XLOOKUP(I4232,Macros!$T$8:$T$104,Macros!$P$8:$P$104)</f>
        <v>0</v>
      </c>
      <c r="D4232" s="64" t="s">
        <v>1094</v>
      </c>
      <c r="E4232" s="64">
        <f t="shared" si="96"/>
        <v>0</v>
      </c>
      <c r="F4232" s="159">
        <v>10137</v>
      </c>
      <c r="G4232" s="163">
        <f t="shared" si="97"/>
        <v>0</v>
      </c>
      <c r="I4232" s="64" t="s">
        <v>1070</v>
      </c>
      <c r="L4232"/>
    </row>
    <row r="4233" spans="1:12">
      <c r="A4233" s="64" t="s">
        <v>1320</v>
      </c>
      <c r="B4233" s="64">
        <f>_xlfn.XLOOKUP(D4233,Macros!$T$8:$T$104,Macros!$P$8:$P$104)</f>
        <v>0</v>
      </c>
      <c r="C4233" s="64">
        <f>_xlfn.XLOOKUP(I4233,Macros!$T$8:$T$104,Macros!$P$8:$P$104)</f>
        <v>0</v>
      </c>
      <c r="D4233" s="64" t="s">
        <v>1095</v>
      </c>
      <c r="E4233" s="64">
        <f t="shared" si="96"/>
        <v>0</v>
      </c>
      <c r="F4233" s="159">
        <v>10137</v>
      </c>
      <c r="G4233" s="163">
        <f t="shared" si="97"/>
        <v>0</v>
      </c>
      <c r="I4233" s="64" t="s">
        <v>1070</v>
      </c>
      <c r="L4233"/>
    </row>
    <row r="4234" spans="1:12">
      <c r="A4234" s="64" t="s">
        <v>1320</v>
      </c>
      <c r="B4234" s="64">
        <f>_xlfn.XLOOKUP(D4234,Macros!$T$8:$T$104,Macros!$P$8:$P$104)</f>
        <v>0</v>
      </c>
      <c r="C4234" s="64">
        <f>_xlfn.XLOOKUP(I4234,Macros!$T$8:$T$104,Macros!$P$8:$P$104)</f>
        <v>0</v>
      </c>
      <c r="D4234" s="64" t="s">
        <v>1096</v>
      </c>
      <c r="E4234" s="64">
        <f t="shared" si="96"/>
        <v>0</v>
      </c>
      <c r="F4234" s="159">
        <v>10137</v>
      </c>
      <c r="G4234" s="163">
        <f t="shared" si="97"/>
        <v>0</v>
      </c>
      <c r="I4234" s="64" t="s">
        <v>1070</v>
      </c>
      <c r="L4234"/>
    </row>
    <row r="4235" spans="1:12">
      <c r="A4235" s="64" t="s">
        <v>1320</v>
      </c>
      <c r="B4235" s="64">
        <f>_xlfn.XLOOKUP(D4235,Macros!$T$8:$T$104,Macros!$P$8:$P$104)</f>
        <v>0</v>
      </c>
      <c r="C4235" s="64">
        <f>_xlfn.XLOOKUP(I4235,Macros!$T$8:$T$104,Macros!$P$8:$P$104)</f>
        <v>0</v>
      </c>
      <c r="D4235" s="64" t="s">
        <v>1097</v>
      </c>
      <c r="E4235" s="64">
        <f t="shared" si="96"/>
        <v>0</v>
      </c>
      <c r="F4235" s="159">
        <v>10137</v>
      </c>
      <c r="G4235" s="163">
        <f t="shared" si="97"/>
        <v>0</v>
      </c>
      <c r="I4235" s="64" t="s">
        <v>1070</v>
      </c>
      <c r="L4235"/>
    </row>
    <row r="4236" spans="1:12">
      <c r="A4236" s="64" t="s">
        <v>1320</v>
      </c>
      <c r="B4236" s="64">
        <f>_xlfn.XLOOKUP(D4236,Macros!$T$8:$T$104,Macros!$P$8:$P$104)</f>
        <v>0</v>
      </c>
      <c r="C4236" s="64">
        <f>_xlfn.XLOOKUP(I4236,Macros!$T$8:$T$104,Macros!$P$8:$P$104)</f>
        <v>0</v>
      </c>
      <c r="D4236" s="64" t="s">
        <v>1098</v>
      </c>
      <c r="E4236" s="64">
        <f t="shared" si="96"/>
        <v>0</v>
      </c>
      <c r="F4236" s="159">
        <v>10137</v>
      </c>
      <c r="G4236" s="163">
        <f t="shared" si="97"/>
        <v>0</v>
      </c>
      <c r="I4236" s="64" t="s">
        <v>1070</v>
      </c>
      <c r="L4236"/>
    </row>
    <row r="4237" spans="1:12">
      <c r="A4237" s="64" t="s">
        <v>1320</v>
      </c>
      <c r="B4237" s="64">
        <f>_xlfn.XLOOKUP(D4237,Macros!$T$8:$T$104,Macros!$P$8:$P$104)</f>
        <v>0</v>
      </c>
      <c r="C4237" s="64">
        <f>_xlfn.XLOOKUP(I4237,Macros!$T$8:$T$104,Macros!$P$8:$P$104)</f>
        <v>0</v>
      </c>
      <c r="D4237" s="64" t="s">
        <v>1099</v>
      </c>
      <c r="E4237" s="64">
        <f t="shared" si="96"/>
        <v>0</v>
      </c>
      <c r="F4237" s="159">
        <v>10137</v>
      </c>
      <c r="G4237" s="163">
        <f t="shared" si="97"/>
        <v>0</v>
      </c>
      <c r="I4237" s="64" t="s">
        <v>1070</v>
      </c>
      <c r="L4237"/>
    </row>
    <row r="4238" spans="1:12">
      <c r="A4238" s="64" t="s">
        <v>1320</v>
      </c>
      <c r="B4238" s="64">
        <f>_xlfn.XLOOKUP(D4238,Macros!$T$8:$T$104,Macros!$P$8:$P$104)</f>
        <v>0</v>
      </c>
      <c r="C4238" s="64">
        <f>_xlfn.XLOOKUP(I4238,Macros!$T$8:$T$104,Macros!$P$8:$P$104)</f>
        <v>0</v>
      </c>
      <c r="D4238" s="64" t="s">
        <v>1100</v>
      </c>
      <c r="E4238" s="64">
        <f t="shared" si="96"/>
        <v>0</v>
      </c>
      <c r="F4238" s="159">
        <v>10137</v>
      </c>
      <c r="G4238" s="163">
        <f t="shared" si="97"/>
        <v>0</v>
      </c>
      <c r="I4238" s="64" t="s">
        <v>1070</v>
      </c>
      <c r="L4238"/>
    </row>
    <row r="4239" spans="1:12">
      <c r="A4239" s="64" t="s">
        <v>1320</v>
      </c>
      <c r="B4239" s="64">
        <f>_xlfn.XLOOKUP(D4239,Macros!$T$8:$T$104,Macros!$P$8:$P$104)</f>
        <v>0</v>
      </c>
      <c r="C4239" s="64">
        <f>_xlfn.XLOOKUP(I4239,Macros!$T$8:$T$104,Macros!$P$8:$P$104)</f>
        <v>0</v>
      </c>
      <c r="D4239" s="64" t="s">
        <v>1101</v>
      </c>
      <c r="E4239" s="64">
        <f t="shared" si="96"/>
        <v>0</v>
      </c>
      <c r="F4239" s="159">
        <v>10137</v>
      </c>
      <c r="G4239" s="163">
        <f t="shared" si="97"/>
        <v>0</v>
      </c>
      <c r="I4239" s="64" t="s">
        <v>1070</v>
      </c>
      <c r="L4239"/>
    </row>
    <row r="4240" spans="1:12">
      <c r="A4240" s="64" t="s">
        <v>1320</v>
      </c>
      <c r="B4240" s="64">
        <f>_xlfn.XLOOKUP(D4240,Macros!$T$8:$T$104,Macros!$P$8:$P$104)</f>
        <v>0</v>
      </c>
      <c r="C4240" s="64">
        <f>_xlfn.XLOOKUP(I4240,Macros!$T$8:$T$104,Macros!$P$8:$P$104)</f>
        <v>0</v>
      </c>
      <c r="D4240" s="64" t="s">
        <v>1102</v>
      </c>
      <c r="E4240" s="64">
        <f t="shared" si="96"/>
        <v>0</v>
      </c>
      <c r="F4240" s="159">
        <v>10137</v>
      </c>
      <c r="G4240" s="163">
        <f t="shared" si="97"/>
        <v>0</v>
      </c>
      <c r="I4240" s="64" t="s">
        <v>1070</v>
      </c>
      <c r="L4240"/>
    </row>
    <row r="4241" spans="1:12">
      <c r="A4241" s="64" t="s">
        <v>1320</v>
      </c>
      <c r="B4241" s="64">
        <f>_xlfn.XLOOKUP(D4241,Macros!$T$8:$T$104,Macros!$P$8:$P$104)</f>
        <v>0</v>
      </c>
      <c r="C4241" s="64">
        <f>_xlfn.XLOOKUP(I4241,Macros!$T$8:$T$104,Macros!$P$8:$P$104)</f>
        <v>0</v>
      </c>
      <c r="D4241" s="64" t="s">
        <v>1103</v>
      </c>
      <c r="E4241" s="64">
        <f t="shared" si="96"/>
        <v>0</v>
      </c>
      <c r="F4241" s="159">
        <v>10137</v>
      </c>
      <c r="G4241" s="163">
        <f t="shared" si="97"/>
        <v>0</v>
      </c>
      <c r="I4241" s="64" t="s">
        <v>1072</v>
      </c>
      <c r="L4241"/>
    </row>
    <row r="4242" spans="1:12">
      <c r="A4242" s="64" t="s">
        <v>1320</v>
      </c>
      <c r="B4242" s="64">
        <f>_xlfn.XLOOKUP(D4242,Macros!$T$8:$T$104,Macros!$P$8:$P$104)</f>
        <v>0</v>
      </c>
      <c r="C4242" s="64">
        <f>_xlfn.XLOOKUP(I4242,Macros!$T$8:$T$104,Macros!$P$8:$P$104)</f>
        <v>0</v>
      </c>
      <c r="D4242" s="64" t="s">
        <v>1104</v>
      </c>
      <c r="E4242" s="64">
        <f t="shared" si="96"/>
        <v>0</v>
      </c>
      <c r="F4242" s="159">
        <v>10137</v>
      </c>
      <c r="G4242" s="163">
        <f t="shared" si="97"/>
        <v>0</v>
      </c>
      <c r="I4242" s="64" t="s">
        <v>1072</v>
      </c>
      <c r="L4242"/>
    </row>
    <row r="4243" spans="1:12">
      <c r="A4243" s="64" t="s">
        <v>1320</v>
      </c>
      <c r="B4243" s="64">
        <f>_xlfn.XLOOKUP(D4243,Macros!$T$8:$T$104,Macros!$P$8:$P$104)</f>
        <v>0</v>
      </c>
      <c r="C4243" s="64">
        <f>_xlfn.XLOOKUP(I4243,Macros!$T$8:$T$104,Macros!$P$8:$P$104)</f>
        <v>0</v>
      </c>
      <c r="D4243" s="64" t="s">
        <v>1105</v>
      </c>
      <c r="E4243" s="64">
        <f t="shared" si="96"/>
        <v>0</v>
      </c>
      <c r="F4243" s="159">
        <v>10137</v>
      </c>
      <c r="G4243" s="163">
        <f t="shared" si="97"/>
        <v>0</v>
      </c>
      <c r="I4243" s="64" t="s">
        <v>1072</v>
      </c>
      <c r="L4243"/>
    </row>
    <row r="4244" spans="1:12">
      <c r="A4244" s="64" t="s">
        <v>1320</v>
      </c>
      <c r="B4244" s="64">
        <f>_xlfn.XLOOKUP(D4244,Macros!$T$8:$T$104,Macros!$P$8:$P$104)</f>
        <v>0</v>
      </c>
      <c r="C4244" s="64">
        <f>_xlfn.XLOOKUP(I4244,Macros!$T$8:$T$104,Macros!$P$8:$P$104)</f>
        <v>0</v>
      </c>
      <c r="D4244" s="64" t="s">
        <v>1106</v>
      </c>
      <c r="E4244" s="64">
        <f t="shared" si="96"/>
        <v>0</v>
      </c>
      <c r="F4244" s="159">
        <v>10137</v>
      </c>
      <c r="G4244" s="163">
        <f t="shared" si="97"/>
        <v>0</v>
      </c>
      <c r="I4244" s="64" t="s">
        <v>1072</v>
      </c>
      <c r="L4244"/>
    </row>
    <row r="4245" spans="1:12">
      <c r="A4245" s="64" t="s">
        <v>1320</v>
      </c>
      <c r="B4245" s="64">
        <f>_xlfn.XLOOKUP(D4245,Macros!$T$8:$T$104,Macros!$P$8:$P$104)</f>
        <v>0</v>
      </c>
      <c r="C4245" s="64">
        <f>_xlfn.XLOOKUP(I4245,Macros!$T$8:$T$104,Macros!$P$8:$P$104)</f>
        <v>0</v>
      </c>
      <c r="D4245" s="64" t="s">
        <v>1107</v>
      </c>
      <c r="E4245" s="64">
        <f t="shared" si="96"/>
        <v>0</v>
      </c>
      <c r="F4245" s="159">
        <v>10137</v>
      </c>
      <c r="G4245" s="163">
        <f t="shared" si="97"/>
        <v>0</v>
      </c>
      <c r="I4245" s="64" t="s">
        <v>1072</v>
      </c>
      <c r="L4245"/>
    </row>
    <row r="4246" spans="1:12">
      <c r="A4246" s="64" t="s">
        <v>1320</v>
      </c>
      <c r="B4246" s="64">
        <f>_xlfn.XLOOKUP(D4246,Macros!$T$8:$T$104,Macros!$P$8:$P$104)</f>
        <v>0</v>
      </c>
      <c r="C4246" s="64">
        <f>_xlfn.XLOOKUP(I4246,Macros!$T$8:$T$104,Macros!$P$8:$P$104)</f>
        <v>0</v>
      </c>
      <c r="D4246" s="64" t="s">
        <v>1108</v>
      </c>
      <c r="E4246" s="64">
        <f t="shared" si="96"/>
        <v>0</v>
      </c>
      <c r="F4246" s="159">
        <v>10137</v>
      </c>
      <c r="G4246" s="163">
        <f t="shared" si="97"/>
        <v>0</v>
      </c>
      <c r="I4246" s="64" t="s">
        <v>1072</v>
      </c>
      <c r="L4246"/>
    </row>
    <row r="4247" spans="1:12">
      <c r="A4247" s="64" t="s">
        <v>1320</v>
      </c>
      <c r="B4247" s="64">
        <f>_xlfn.XLOOKUP(D4247,Macros!$T$8:$T$104,Macros!$P$8:$P$104)</f>
        <v>0</v>
      </c>
      <c r="C4247" s="64">
        <f>_xlfn.XLOOKUP(I4247,Macros!$T$8:$T$104,Macros!$P$8:$P$104)</f>
        <v>0</v>
      </c>
      <c r="D4247" s="64" t="s">
        <v>1109</v>
      </c>
      <c r="E4247" s="64">
        <f t="shared" si="96"/>
        <v>0</v>
      </c>
      <c r="F4247" s="159">
        <v>10137</v>
      </c>
      <c r="G4247" s="163">
        <f t="shared" si="97"/>
        <v>0</v>
      </c>
      <c r="I4247" s="64" t="s">
        <v>1072</v>
      </c>
      <c r="L4247"/>
    </row>
    <row r="4248" spans="1:12">
      <c r="A4248" s="64" t="s">
        <v>1320</v>
      </c>
      <c r="B4248" s="64">
        <f>_xlfn.XLOOKUP(D4248,Macros!$T$8:$T$104,Macros!$P$8:$P$104)</f>
        <v>0</v>
      </c>
      <c r="C4248" s="64">
        <f>_xlfn.XLOOKUP(I4248,Macros!$T$8:$T$104,Macros!$P$8:$P$104)</f>
        <v>0</v>
      </c>
      <c r="D4248" s="64" t="s">
        <v>1110</v>
      </c>
      <c r="E4248" s="64">
        <f t="shared" si="96"/>
        <v>0</v>
      </c>
      <c r="F4248" s="159">
        <v>10137</v>
      </c>
      <c r="G4248" s="163">
        <f t="shared" si="97"/>
        <v>0</v>
      </c>
      <c r="I4248" s="64" t="s">
        <v>1072</v>
      </c>
      <c r="L4248"/>
    </row>
    <row r="4249" spans="1:12">
      <c r="A4249" s="64" t="s">
        <v>1320</v>
      </c>
      <c r="B4249" s="64">
        <f>_xlfn.XLOOKUP(D4249,Macros!$T$8:$T$104,Macros!$P$8:$P$104)</f>
        <v>0</v>
      </c>
      <c r="C4249" s="64">
        <f>_xlfn.XLOOKUP(I4249,Macros!$T$8:$T$104,Macros!$P$8:$P$104)</f>
        <v>0</v>
      </c>
      <c r="D4249" s="64" t="s">
        <v>1111</v>
      </c>
      <c r="E4249" s="64">
        <f t="shared" si="96"/>
        <v>0</v>
      </c>
      <c r="F4249" s="159">
        <v>10137</v>
      </c>
      <c r="G4249" s="163">
        <f t="shared" si="97"/>
        <v>0</v>
      </c>
      <c r="I4249" s="64" t="s">
        <v>1072</v>
      </c>
      <c r="L4249"/>
    </row>
    <row r="4250" spans="1:12">
      <c r="A4250" s="64" t="s">
        <v>1320</v>
      </c>
      <c r="B4250" s="64">
        <f>_xlfn.XLOOKUP(D4250,Macros!$T$8:$T$104,Macros!$P$8:$P$104)</f>
        <v>0</v>
      </c>
      <c r="C4250" s="64">
        <f>_xlfn.XLOOKUP(I4250,Macros!$T$8:$T$104,Macros!$P$8:$P$104)</f>
        <v>0</v>
      </c>
      <c r="D4250" s="64" t="s">
        <v>1112</v>
      </c>
      <c r="E4250" s="64">
        <f t="shared" si="96"/>
        <v>0</v>
      </c>
      <c r="F4250" s="159">
        <v>10137</v>
      </c>
      <c r="G4250" s="163">
        <f t="shared" si="97"/>
        <v>0</v>
      </c>
      <c r="I4250" s="64" t="s">
        <v>1072</v>
      </c>
      <c r="L4250"/>
    </row>
    <row r="4251" spans="1:12">
      <c r="A4251" s="64" t="s">
        <v>1320</v>
      </c>
      <c r="B4251" s="64">
        <f>_xlfn.XLOOKUP(D4251,Macros!$T$8:$T$104,Macros!$P$8:$P$104)</f>
        <v>0</v>
      </c>
      <c r="C4251" s="64">
        <f>_xlfn.XLOOKUP(I4251,Macros!$T$8:$T$104,Macros!$P$8:$P$104)</f>
        <v>0</v>
      </c>
      <c r="D4251" s="64" t="s">
        <v>1113</v>
      </c>
      <c r="E4251" s="64">
        <f t="shared" si="96"/>
        <v>0</v>
      </c>
      <c r="F4251" s="159">
        <v>10137</v>
      </c>
      <c r="G4251" s="163">
        <f t="shared" si="97"/>
        <v>0</v>
      </c>
      <c r="I4251" s="64" t="s">
        <v>1072</v>
      </c>
      <c r="L4251"/>
    </row>
    <row r="4252" spans="1:12">
      <c r="A4252" s="64" t="s">
        <v>1320</v>
      </c>
      <c r="B4252" s="64">
        <f>_xlfn.XLOOKUP(D4252,Macros!$T$8:$T$104,Macros!$P$8:$P$104)</f>
        <v>0</v>
      </c>
      <c r="C4252" s="64">
        <f>_xlfn.XLOOKUP(I4252,Macros!$T$8:$T$104,Macros!$P$8:$P$104)</f>
        <v>0</v>
      </c>
      <c r="D4252" s="64" t="s">
        <v>1114</v>
      </c>
      <c r="E4252" s="64">
        <f t="shared" si="96"/>
        <v>0</v>
      </c>
      <c r="F4252" s="159">
        <v>10137</v>
      </c>
      <c r="G4252" s="163">
        <f t="shared" si="97"/>
        <v>0</v>
      </c>
      <c r="I4252" s="64" t="s">
        <v>1072</v>
      </c>
      <c r="L4252"/>
    </row>
    <row r="4253" spans="1:12">
      <c r="A4253" s="64" t="s">
        <v>1320</v>
      </c>
      <c r="B4253" s="64">
        <f>_xlfn.XLOOKUP(D4253,Macros!$T$8:$T$104,Macros!$P$8:$P$104)</f>
        <v>0</v>
      </c>
      <c r="C4253" s="64">
        <f>_xlfn.XLOOKUP(I4253,Macros!$T$8:$T$104,Macros!$P$8:$P$104)</f>
        <v>0</v>
      </c>
      <c r="D4253" s="64" t="s">
        <v>1115</v>
      </c>
      <c r="E4253" s="64">
        <f t="shared" si="96"/>
        <v>0</v>
      </c>
      <c r="F4253" s="159">
        <v>10137</v>
      </c>
      <c r="G4253" s="163">
        <f t="shared" si="97"/>
        <v>0</v>
      </c>
      <c r="I4253" s="64" t="s">
        <v>1072</v>
      </c>
      <c r="L4253"/>
    </row>
    <row r="4254" spans="1:12">
      <c r="A4254" s="161" t="s">
        <v>1320</v>
      </c>
      <c r="B4254" s="161">
        <f>_xlfn.XLOOKUP(D4254,Macros!$T$8:$T$104,Macros!$Q$8:$Q$104)</f>
        <v>0</v>
      </c>
      <c r="C4254" s="161">
        <f>_xlfn.XLOOKUP(I4254,Macros!$T$8:$T$104,Macros!$Q$8:$Q$104)</f>
        <v>0</v>
      </c>
      <c r="D4254" s="161" t="s">
        <v>982</v>
      </c>
      <c r="E4254" s="161">
        <f t="shared" si="96"/>
        <v>0</v>
      </c>
      <c r="F4254" s="162">
        <v>10082</v>
      </c>
      <c r="G4254" s="163">
        <f t="shared" si="97"/>
        <v>0</v>
      </c>
      <c r="I4254" s="161" t="s">
        <v>974</v>
      </c>
      <c r="J4254" s="161" t="s">
        <v>1316</v>
      </c>
      <c r="L4254"/>
    </row>
    <row r="4255" spans="1:12">
      <c r="A4255" s="64" t="s">
        <v>1320</v>
      </c>
      <c r="B4255" s="64">
        <f>_xlfn.XLOOKUP(D4255,Macros!$T$8:$T$104,Macros!$Q$8:$Q$104)</f>
        <v>0</v>
      </c>
      <c r="C4255" s="64">
        <f>_xlfn.XLOOKUP(I4255,Macros!$T$8:$T$104,Macros!$Q$8:$Q$104)</f>
        <v>0</v>
      </c>
      <c r="D4255" s="64" t="s">
        <v>984</v>
      </c>
      <c r="E4255" s="64">
        <f t="shared" si="96"/>
        <v>0</v>
      </c>
      <c r="F4255" s="159">
        <v>10082</v>
      </c>
      <c r="G4255" s="163">
        <f t="shared" si="97"/>
        <v>0</v>
      </c>
      <c r="I4255" s="64" t="s">
        <v>974</v>
      </c>
      <c r="L4255"/>
    </row>
    <row r="4256" spans="1:12">
      <c r="A4256" s="64" t="s">
        <v>1320</v>
      </c>
      <c r="B4256" s="64">
        <f>_xlfn.XLOOKUP(D4256,Macros!$T$8:$T$104,Macros!$Q$8:$Q$104)</f>
        <v>0</v>
      </c>
      <c r="C4256" s="64">
        <f>_xlfn.XLOOKUP(I4256,Macros!$T$8:$T$104,Macros!$Q$8:$Q$104)</f>
        <v>0</v>
      </c>
      <c r="D4256" s="64" t="s">
        <v>986</v>
      </c>
      <c r="E4256" s="64">
        <f t="shared" si="96"/>
        <v>0</v>
      </c>
      <c r="F4256" s="159">
        <v>10082</v>
      </c>
      <c r="G4256" s="163">
        <f t="shared" si="97"/>
        <v>0</v>
      </c>
      <c r="I4256" s="64" t="s">
        <v>974</v>
      </c>
      <c r="L4256"/>
    </row>
    <row r="4257" spans="1:12">
      <c r="A4257" s="64" t="s">
        <v>1320</v>
      </c>
      <c r="B4257" s="64">
        <f>_xlfn.XLOOKUP(D4257,Macros!$T$8:$T$104,Macros!$Q$8:$Q$104)</f>
        <v>0</v>
      </c>
      <c r="C4257" s="64">
        <f>_xlfn.XLOOKUP(I4257,Macros!$T$8:$T$104,Macros!$Q$8:$Q$104)</f>
        <v>0</v>
      </c>
      <c r="D4257" s="64" t="s">
        <v>988</v>
      </c>
      <c r="E4257" s="64">
        <f t="shared" si="96"/>
        <v>0</v>
      </c>
      <c r="F4257" s="159">
        <v>10082</v>
      </c>
      <c r="G4257" s="163">
        <f t="shared" si="97"/>
        <v>0</v>
      </c>
      <c r="I4257" s="64" t="s">
        <v>974</v>
      </c>
      <c r="L4257"/>
    </row>
    <row r="4258" spans="1:12">
      <c r="A4258" s="64" t="s">
        <v>1320</v>
      </c>
      <c r="B4258" s="64">
        <f>_xlfn.XLOOKUP(D4258,Macros!$T$8:$T$104,Macros!$Q$8:$Q$104)</f>
        <v>0</v>
      </c>
      <c r="C4258" s="64">
        <f>_xlfn.XLOOKUP(I4258,Macros!$T$8:$T$104,Macros!$Q$8:$Q$104)</f>
        <v>0</v>
      </c>
      <c r="D4258" s="64" t="s">
        <v>990</v>
      </c>
      <c r="E4258" s="64">
        <f t="shared" si="96"/>
        <v>0</v>
      </c>
      <c r="F4258" s="159">
        <v>10082</v>
      </c>
      <c r="G4258" s="163">
        <f t="shared" si="97"/>
        <v>0</v>
      </c>
      <c r="I4258" s="64" t="s">
        <v>974</v>
      </c>
      <c r="L4258"/>
    </row>
    <row r="4259" spans="1:12">
      <c r="A4259" s="64" t="s">
        <v>1320</v>
      </c>
      <c r="B4259" s="64">
        <f>_xlfn.XLOOKUP(D4259,Macros!$T$8:$T$104,Macros!$Q$8:$Q$104)</f>
        <v>0</v>
      </c>
      <c r="C4259" s="64">
        <f>_xlfn.XLOOKUP(I4259,Macros!$T$8:$T$104,Macros!$Q$8:$Q$104)</f>
        <v>0</v>
      </c>
      <c r="D4259" s="64" t="s">
        <v>992</v>
      </c>
      <c r="E4259" s="64">
        <f t="shared" si="96"/>
        <v>0</v>
      </c>
      <c r="F4259" s="159">
        <v>10082</v>
      </c>
      <c r="G4259" s="163">
        <f t="shared" si="97"/>
        <v>0</v>
      </c>
      <c r="I4259" s="64" t="s">
        <v>974</v>
      </c>
      <c r="L4259"/>
    </row>
    <row r="4260" spans="1:12">
      <c r="A4260" s="64" t="s">
        <v>1320</v>
      </c>
      <c r="B4260" s="64">
        <f>_xlfn.XLOOKUP(D4260,Macros!$T$8:$T$104,Macros!$Q$8:$Q$104)</f>
        <v>0</v>
      </c>
      <c r="C4260" s="64">
        <f>_xlfn.XLOOKUP(I4260,Macros!$T$8:$T$104,Macros!$Q$8:$Q$104)</f>
        <v>0</v>
      </c>
      <c r="D4260" s="64" t="s">
        <v>994</v>
      </c>
      <c r="E4260" s="64">
        <f t="shared" si="96"/>
        <v>0</v>
      </c>
      <c r="F4260" s="159">
        <v>10082</v>
      </c>
      <c r="G4260" s="163">
        <f t="shared" si="97"/>
        <v>0</v>
      </c>
      <c r="I4260" s="64" t="s">
        <v>974</v>
      </c>
      <c r="L4260"/>
    </row>
    <row r="4261" spans="1:12">
      <c r="A4261" s="64" t="s">
        <v>1320</v>
      </c>
      <c r="B4261" s="64">
        <f>_xlfn.XLOOKUP(D4261,Macros!$T$8:$T$104,Macros!$Q$8:$Q$104)</f>
        <v>0</v>
      </c>
      <c r="C4261" s="64">
        <f>_xlfn.XLOOKUP(I4261,Macros!$T$8:$T$104,Macros!$Q$8:$Q$104)</f>
        <v>0</v>
      </c>
      <c r="D4261" s="64" t="s">
        <v>996</v>
      </c>
      <c r="E4261" s="64">
        <f t="shared" si="96"/>
        <v>0</v>
      </c>
      <c r="F4261" s="159">
        <v>10082</v>
      </c>
      <c r="G4261" s="163">
        <f t="shared" si="97"/>
        <v>0</v>
      </c>
      <c r="I4261" s="64" t="s">
        <v>974</v>
      </c>
      <c r="L4261"/>
    </row>
    <row r="4262" spans="1:12">
      <c r="A4262" s="64" t="s">
        <v>1320</v>
      </c>
      <c r="B4262" s="64">
        <f>_xlfn.XLOOKUP(D4262,Macros!$T$8:$T$104,Macros!$Q$8:$Q$104)</f>
        <v>0</v>
      </c>
      <c r="C4262" s="64">
        <f>_xlfn.XLOOKUP(I4262,Macros!$T$8:$T$104,Macros!$Q$8:$Q$104)</f>
        <v>0</v>
      </c>
      <c r="D4262" s="64" t="s">
        <v>998</v>
      </c>
      <c r="E4262" s="64">
        <f t="shared" si="96"/>
        <v>0</v>
      </c>
      <c r="F4262" s="159">
        <v>10082</v>
      </c>
      <c r="G4262" s="163">
        <f t="shared" si="97"/>
        <v>0</v>
      </c>
      <c r="I4262" s="64" t="s">
        <v>974</v>
      </c>
      <c r="L4262"/>
    </row>
    <row r="4263" spans="1:12">
      <c r="A4263" s="64" t="s">
        <v>1320</v>
      </c>
      <c r="B4263" s="64">
        <f>_xlfn.XLOOKUP(D4263,Macros!$T$8:$T$104,Macros!$Q$8:$Q$104)</f>
        <v>0</v>
      </c>
      <c r="C4263" s="64">
        <f>_xlfn.XLOOKUP(I4263,Macros!$T$8:$T$104,Macros!$Q$8:$Q$104)</f>
        <v>0</v>
      </c>
      <c r="D4263" s="64" t="s">
        <v>1000</v>
      </c>
      <c r="E4263" s="64">
        <f t="shared" si="96"/>
        <v>0</v>
      </c>
      <c r="F4263" s="159">
        <v>10082</v>
      </c>
      <c r="G4263" s="163">
        <f t="shared" si="97"/>
        <v>0</v>
      </c>
      <c r="I4263" s="64" t="s">
        <v>974</v>
      </c>
      <c r="L4263"/>
    </row>
    <row r="4264" spans="1:12">
      <c r="A4264" s="64" t="s">
        <v>1320</v>
      </c>
      <c r="B4264" s="64">
        <f>_xlfn.XLOOKUP(D4264,Macros!$T$8:$T$104,Macros!$Q$8:$Q$104)</f>
        <v>0</v>
      </c>
      <c r="C4264" s="64">
        <f>_xlfn.XLOOKUP(I4264,Macros!$T$8:$T$104,Macros!$Q$8:$Q$104)</f>
        <v>0</v>
      </c>
      <c r="D4264" s="64" t="s">
        <v>1002</v>
      </c>
      <c r="E4264" s="64">
        <f t="shared" si="96"/>
        <v>0</v>
      </c>
      <c r="F4264" s="159">
        <v>10082</v>
      </c>
      <c r="G4264" s="163">
        <f t="shared" si="97"/>
        <v>0</v>
      </c>
      <c r="I4264" s="64" t="s">
        <v>976</v>
      </c>
      <c r="L4264"/>
    </row>
    <row r="4265" spans="1:12">
      <c r="A4265" s="64" t="s">
        <v>1320</v>
      </c>
      <c r="B4265" s="64">
        <f>_xlfn.XLOOKUP(D4265,Macros!$T$8:$T$104,Macros!$Q$8:$Q$104)</f>
        <v>0</v>
      </c>
      <c r="C4265" s="64">
        <f>_xlfn.XLOOKUP(I4265,Macros!$T$8:$T$104,Macros!$Q$8:$Q$104)</f>
        <v>0</v>
      </c>
      <c r="D4265" s="64" t="s">
        <v>1004</v>
      </c>
      <c r="E4265" s="64">
        <f t="shared" ref="E4265:E4328" si="98">SUM(B4265:C4265)</f>
        <v>0</v>
      </c>
      <c r="F4265" s="159">
        <v>10082</v>
      </c>
      <c r="G4265" s="163">
        <f t="shared" si="97"/>
        <v>0</v>
      </c>
      <c r="I4265" s="64" t="s">
        <v>976</v>
      </c>
      <c r="L4265"/>
    </row>
    <row r="4266" spans="1:12">
      <c r="A4266" s="64" t="s">
        <v>1320</v>
      </c>
      <c r="B4266" s="64">
        <f>_xlfn.XLOOKUP(D4266,Macros!$T$8:$T$104,Macros!$Q$8:$Q$104)</f>
        <v>0</v>
      </c>
      <c r="C4266" s="64">
        <f>_xlfn.XLOOKUP(I4266,Macros!$T$8:$T$104,Macros!$Q$8:$Q$104)</f>
        <v>0</v>
      </c>
      <c r="D4266" s="64" t="s">
        <v>1006</v>
      </c>
      <c r="E4266" s="64">
        <f t="shared" si="98"/>
        <v>0</v>
      </c>
      <c r="F4266" s="159">
        <v>10082</v>
      </c>
      <c r="G4266" s="163">
        <f t="shared" si="97"/>
        <v>0</v>
      </c>
      <c r="I4266" s="64" t="s">
        <v>976</v>
      </c>
      <c r="L4266"/>
    </row>
    <row r="4267" spans="1:12">
      <c r="A4267" s="64" t="s">
        <v>1320</v>
      </c>
      <c r="B4267" s="64">
        <f>_xlfn.XLOOKUP(D4267,Macros!$T$8:$T$104,Macros!$Q$8:$Q$104)</f>
        <v>0</v>
      </c>
      <c r="C4267" s="64">
        <f>_xlfn.XLOOKUP(I4267,Macros!$T$8:$T$104,Macros!$Q$8:$Q$104)</f>
        <v>0</v>
      </c>
      <c r="D4267" s="64" t="s">
        <v>1008</v>
      </c>
      <c r="E4267" s="64">
        <f t="shared" si="98"/>
        <v>0</v>
      </c>
      <c r="F4267" s="159">
        <v>10082</v>
      </c>
      <c r="G4267" s="163">
        <f t="shared" si="97"/>
        <v>0</v>
      </c>
      <c r="I4267" s="64" t="s">
        <v>976</v>
      </c>
      <c r="L4267"/>
    </row>
    <row r="4268" spans="1:12">
      <c r="A4268" s="64" t="s">
        <v>1320</v>
      </c>
      <c r="B4268" s="64">
        <f>_xlfn.XLOOKUP(D4268,Macros!$T$8:$T$104,Macros!$Q$8:$Q$104)</f>
        <v>0</v>
      </c>
      <c r="C4268" s="64">
        <f>_xlfn.XLOOKUP(I4268,Macros!$T$8:$T$104,Macros!$Q$8:$Q$104)</f>
        <v>0</v>
      </c>
      <c r="D4268" s="64" t="s">
        <v>1010</v>
      </c>
      <c r="E4268" s="64">
        <f t="shared" si="98"/>
        <v>0</v>
      </c>
      <c r="F4268" s="159">
        <v>10082</v>
      </c>
      <c r="G4268" s="163">
        <f t="shared" si="97"/>
        <v>0</v>
      </c>
      <c r="I4268" s="64" t="s">
        <v>976</v>
      </c>
      <c r="L4268"/>
    </row>
    <row r="4269" spans="1:12">
      <c r="A4269" s="64" t="s">
        <v>1320</v>
      </c>
      <c r="B4269" s="64">
        <f>_xlfn.XLOOKUP(D4269,Macros!$T$8:$T$104,Macros!$Q$8:$Q$104)</f>
        <v>0</v>
      </c>
      <c r="C4269" s="64">
        <f>_xlfn.XLOOKUP(I4269,Macros!$T$8:$T$104,Macros!$Q$8:$Q$104)</f>
        <v>0</v>
      </c>
      <c r="D4269" s="64" t="s">
        <v>1012</v>
      </c>
      <c r="E4269" s="64">
        <f t="shared" si="98"/>
        <v>0</v>
      </c>
      <c r="F4269" s="159">
        <v>10082</v>
      </c>
      <c r="G4269" s="163">
        <f t="shared" si="97"/>
        <v>0</v>
      </c>
      <c r="I4269" s="64" t="s">
        <v>976</v>
      </c>
      <c r="L4269"/>
    </row>
    <row r="4270" spans="1:12">
      <c r="A4270" s="64" t="s">
        <v>1320</v>
      </c>
      <c r="B4270" s="64">
        <f>_xlfn.XLOOKUP(D4270,Macros!$T$8:$T$104,Macros!$Q$8:$Q$104)</f>
        <v>0</v>
      </c>
      <c r="C4270" s="64">
        <f>_xlfn.XLOOKUP(I4270,Macros!$T$8:$T$104,Macros!$Q$8:$Q$104)</f>
        <v>0</v>
      </c>
      <c r="D4270" s="64" t="s">
        <v>1014</v>
      </c>
      <c r="E4270" s="64">
        <f t="shared" si="98"/>
        <v>0</v>
      </c>
      <c r="F4270" s="159">
        <v>10082</v>
      </c>
      <c r="G4270" s="163">
        <f t="shared" si="97"/>
        <v>0</v>
      </c>
      <c r="I4270" s="64" t="s">
        <v>976</v>
      </c>
      <c r="L4270"/>
    </row>
    <row r="4271" spans="1:12">
      <c r="A4271" s="64" t="s">
        <v>1320</v>
      </c>
      <c r="B4271" s="64">
        <f>_xlfn.XLOOKUP(D4271,Macros!$T$8:$T$104,Macros!$Q$8:$Q$104)</f>
        <v>0</v>
      </c>
      <c r="C4271" s="64">
        <f>_xlfn.XLOOKUP(I4271,Macros!$T$8:$T$104,Macros!$Q$8:$Q$104)</f>
        <v>0</v>
      </c>
      <c r="D4271" s="64" t="s">
        <v>1016</v>
      </c>
      <c r="E4271" s="64">
        <f t="shared" si="98"/>
        <v>0</v>
      </c>
      <c r="F4271" s="159">
        <v>10082</v>
      </c>
      <c r="G4271" s="163">
        <f t="shared" si="97"/>
        <v>0</v>
      </c>
      <c r="I4271" s="64" t="s">
        <v>976</v>
      </c>
      <c r="L4271"/>
    </row>
    <row r="4272" spans="1:12">
      <c r="A4272" s="64" t="s">
        <v>1320</v>
      </c>
      <c r="B4272" s="64">
        <f>_xlfn.XLOOKUP(D4272,Macros!$T$8:$T$104,Macros!$Q$8:$Q$104)</f>
        <v>0</v>
      </c>
      <c r="C4272" s="64">
        <f>_xlfn.XLOOKUP(I4272,Macros!$T$8:$T$104,Macros!$Q$8:$Q$104)</f>
        <v>0</v>
      </c>
      <c r="D4272" s="64" t="s">
        <v>1018</v>
      </c>
      <c r="E4272" s="64">
        <f t="shared" si="98"/>
        <v>0</v>
      </c>
      <c r="F4272" s="159">
        <v>10082</v>
      </c>
      <c r="G4272" s="163">
        <f t="shared" si="97"/>
        <v>0</v>
      </c>
      <c r="I4272" s="64" t="s">
        <v>976</v>
      </c>
      <c r="L4272"/>
    </row>
    <row r="4273" spans="1:12">
      <c r="A4273" s="64" t="s">
        <v>1320</v>
      </c>
      <c r="B4273" s="64">
        <f>_xlfn.XLOOKUP(D4273,Macros!$T$8:$T$104,Macros!$Q$8:$Q$104)</f>
        <v>0</v>
      </c>
      <c r="C4273" s="64">
        <f>_xlfn.XLOOKUP(I4273,Macros!$T$8:$T$104,Macros!$Q$8:$Q$104)</f>
        <v>0</v>
      </c>
      <c r="D4273" s="64" t="s">
        <v>1020</v>
      </c>
      <c r="E4273" s="64">
        <f t="shared" si="98"/>
        <v>0</v>
      </c>
      <c r="F4273" s="159">
        <v>10082</v>
      </c>
      <c r="G4273" s="163">
        <f t="shared" si="97"/>
        <v>0</v>
      </c>
      <c r="I4273" s="64" t="s">
        <v>976</v>
      </c>
      <c r="L4273"/>
    </row>
    <row r="4274" spans="1:12">
      <c r="A4274" s="64" t="s">
        <v>1320</v>
      </c>
      <c r="B4274" s="64">
        <f>_xlfn.XLOOKUP(D4274,Macros!$T$8:$T$104,Macros!$Q$8:$Q$104)</f>
        <v>0</v>
      </c>
      <c r="C4274" s="64">
        <f>_xlfn.XLOOKUP(I4274,Macros!$T$8:$T$104,Macros!$Q$8:$Q$104)</f>
        <v>0</v>
      </c>
      <c r="D4274" s="64" t="s">
        <v>1022</v>
      </c>
      <c r="E4274" s="64">
        <f t="shared" si="98"/>
        <v>0</v>
      </c>
      <c r="F4274" s="159">
        <v>10082</v>
      </c>
      <c r="G4274" s="163">
        <f t="shared" si="97"/>
        <v>0</v>
      </c>
      <c r="I4274" s="64" t="s">
        <v>978</v>
      </c>
      <c r="L4274"/>
    </row>
    <row r="4275" spans="1:12">
      <c r="A4275" s="64" t="s">
        <v>1320</v>
      </c>
      <c r="B4275" s="64">
        <f>_xlfn.XLOOKUP(D4275,Macros!$T$8:$T$104,Macros!$Q$8:$Q$104)</f>
        <v>0</v>
      </c>
      <c r="C4275" s="64">
        <f>_xlfn.XLOOKUP(I4275,Macros!$T$8:$T$104,Macros!$Q$8:$Q$104)</f>
        <v>0</v>
      </c>
      <c r="D4275" s="64" t="s">
        <v>1024</v>
      </c>
      <c r="E4275" s="64">
        <f t="shared" si="98"/>
        <v>0</v>
      </c>
      <c r="F4275" s="159">
        <v>10082</v>
      </c>
      <c r="G4275" s="163">
        <f t="shared" si="97"/>
        <v>0</v>
      </c>
      <c r="I4275" s="64" t="s">
        <v>978</v>
      </c>
      <c r="L4275"/>
    </row>
    <row r="4276" spans="1:12">
      <c r="A4276" s="64" t="s">
        <v>1320</v>
      </c>
      <c r="B4276" s="64">
        <f>_xlfn.XLOOKUP(D4276,Macros!$T$8:$T$104,Macros!$Q$8:$Q$104)</f>
        <v>0</v>
      </c>
      <c r="C4276" s="64">
        <f>_xlfn.XLOOKUP(I4276,Macros!$T$8:$T$104,Macros!$Q$8:$Q$104)</f>
        <v>0</v>
      </c>
      <c r="D4276" s="64" t="s">
        <v>1026</v>
      </c>
      <c r="E4276" s="64">
        <f t="shared" si="98"/>
        <v>0</v>
      </c>
      <c r="F4276" s="159">
        <v>10082</v>
      </c>
      <c r="G4276" s="163">
        <f t="shared" si="97"/>
        <v>0</v>
      </c>
      <c r="I4276" s="64" t="s">
        <v>978</v>
      </c>
      <c r="L4276"/>
    </row>
    <row r="4277" spans="1:12">
      <c r="A4277" s="64" t="s">
        <v>1320</v>
      </c>
      <c r="B4277" s="64">
        <f>_xlfn.XLOOKUP(D4277,Macros!$T$8:$T$104,Macros!$Q$8:$Q$104)</f>
        <v>0</v>
      </c>
      <c r="C4277" s="64">
        <f>_xlfn.XLOOKUP(I4277,Macros!$T$8:$T$104,Macros!$Q$8:$Q$104)</f>
        <v>0</v>
      </c>
      <c r="D4277" s="64" t="s">
        <v>1028</v>
      </c>
      <c r="E4277" s="64">
        <f t="shared" si="98"/>
        <v>0</v>
      </c>
      <c r="F4277" s="159">
        <v>10082</v>
      </c>
      <c r="G4277" s="163">
        <f t="shared" si="97"/>
        <v>0</v>
      </c>
      <c r="I4277" s="64" t="s">
        <v>978</v>
      </c>
      <c r="L4277"/>
    </row>
    <row r="4278" spans="1:12">
      <c r="A4278" s="64" t="s">
        <v>1320</v>
      </c>
      <c r="B4278" s="64">
        <f>_xlfn.XLOOKUP(D4278,Macros!$T$8:$T$104,Macros!$Q$8:$Q$104)</f>
        <v>0</v>
      </c>
      <c r="C4278" s="64">
        <f>_xlfn.XLOOKUP(I4278,Macros!$T$8:$T$104,Macros!$Q$8:$Q$104)</f>
        <v>0</v>
      </c>
      <c r="D4278" s="64" t="s">
        <v>1030</v>
      </c>
      <c r="E4278" s="64">
        <f t="shared" si="98"/>
        <v>0</v>
      </c>
      <c r="F4278" s="159">
        <v>10082</v>
      </c>
      <c r="G4278" s="163">
        <f t="shared" si="97"/>
        <v>0</v>
      </c>
      <c r="I4278" s="64" t="s">
        <v>978</v>
      </c>
      <c r="L4278"/>
    </row>
    <row r="4279" spans="1:12">
      <c r="A4279" s="64" t="s">
        <v>1320</v>
      </c>
      <c r="B4279" s="64">
        <f>_xlfn.XLOOKUP(D4279,Macros!$T$8:$T$104,Macros!$Q$8:$Q$104)</f>
        <v>0</v>
      </c>
      <c r="C4279" s="64">
        <f>_xlfn.XLOOKUP(I4279,Macros!$T$8:$T$104,Macros!$Q$8:$Q$104)</f>
        <v>0</v>
      </c>
      <c r="D4279" s="64" t="s">
        <v>1032</v>
      </c>
      <c r="E4279" s="64">
        <f t="shared" si="98"/>
        <v>0</v>
      </c>
      <c r="F4279" s="159">
        <v>10082</v>
      </c>
      <c r="G4279" s="163">
        <f t="shared" si="97"/>
        <v>0</v>
      </c>
      <c r="I4279" s="64" t="s">
        <v>978</v>
      </c>
      <c r="L4279"/>
    </row>
    <row r="4280" spans="1:12">
      <c r="A4280" s="64" t="s">
        <v>1320</v>
      </c>
      <c r="B4280" s="64">
        <f>_xlfn.XLOOKUP(D4280,Macros!$T$8:$T$104,Macros!$Q$8:$Q$104)</f>
        <v>0</v>
      </c>
      <c r="C4280" s="64">
        <f>_xlfn.XLOOKUP(I4280,Macros!$T$8:$T$104,Macros!$Q$8:$Q$104)</f>
        <v>0</v>
      </c>
      <c r="D4280" s="64" t="s">
        <v>1034</v>
      </c>
      <c r="E4280" s="64">
        <f t="shared" si="98"/>
        <v>0</v>
      </c>
      <c r="F4280" s="159">
        <v>10082</v>
      </c>
      <c r="G4280" s="163">
        <f t="shared" si="97"/>
        <v>0</v>
      </c>
      <c r="I4280" s="64" t="s">
        <v>978</v>
      </c>
      <c r="L4280"/>
    </row>
    <row r="4281" spans="1:12">
      <c r="A4281" s="64" t="s">
        <v>1320</v>
      </c>
      <c r="B4281" s="64">
        <f>_xlfn.XLOOKUP(D4281,Macros!$T$8:$T$104,Macros!$Q$8:$Q$104)</f>
        <v>0</v>
      </c>
      <c r="C4281" s="64">
        <f>_xlfn.XLOOKUP(I4281,Macros!$T$8:$T$104,Macros!$Q$8:$Q$104)</f>
        <v>0</v>
      </c>
      <c r="D4281" s="64" t="s">
        <v>1036</v>
      </c>
      <c r="E4281" s="64">
        <f t="shared" si="98"/>
        <v>0</v>
      </c>
      <c r="F4281" s="159">
        <v>10082</v>
      </c>
      <c r="G4281" s="163">
        <f t="shared" si="97"/>
        <v>0</v>
      </c>
      <c r="I4281" s="64" t="s">
        <v>978</v>
      </c>
      <c r="L4281"/>
    </row>
    <row r="4282" spans="1:12">
      <c r="A4282" s="64" t="s">
        <v>1320</v>
      </c>
      <c r="B4282" s="64">
        <f>_xlfn.XLOOKUP(D4282,Macros!$T$8:$T$104,Macros!$Q$8:$Q$104)</f>
        <v>0</v>
      </c>
      <c r="C4282" s="64">
        <f>_xlfn.XLOOKUP(I4282,Macros!$T$8:$T$104,Macros!$Q$8:$Q$104)</f>
        <v>0</v>
      </c>
      <c r="D4282" s="64" t="s">
        <v>1038</v>
      </c>
      <c r="E4282" s="64">
        <f t="shared" si="98"/>
        <v>0</v>
      </c>
      <c r="F4282" s="159">
        <v>10082</v>
      </c>
      <c r="G4282" s="163">
        <f t="shared" si="97"/>
        <v>0</v>
      </c>
      <c r="I4282" s="64" t="s">
        <v>978</v>
      </c>
      <c r="L4282"/>
    </row>
    <row r="4283" spans="1:12">
      <c r="A4283" s="64" t="s">
        <v>1320</v>
      </c>
      <c r="B4283" s="64">
        <f>_xlfn.XLOOKUP(D4283,Macros!$T$8:$T$104,Macros!$Q$8:$Q$104)</f>
        <v>0</v>
      </c>
      <c r="C4283" s="64">
        <f>_xlfn.XLOOKUP(I4283,Macros!$T$8:$T$104,Macros!$Q$8:$Q$104)</f>
        <v>0</v>
      </c>
      <c r="D4283" s="64" t="s">
        <v>1040</v>
      </c>
      <c r="E4283" s="64">
        <f t="shared" si="98"/>
        <v>0</v>
      </c>
      <c r="F4283" s="159">
        <v>10082</v>
      </c>
      <c r="G4283" s="163">
        <f t="shared" si="97"/>
        <v>0</v>
      </c>
      <c r="I4283" s="64" t="s">
        <v>978</v>
      </c>
      <c r="L4283"/>
    </row>
    <row r="4284" spans="1:12">
      <c r="A4284" s="64" t="s">
        <v>1320</v>
      </c>
      <c r="B4284" s="64">
        <f>_xlfn.XLOOKUP(D4284,Macros!$T$8:$T$104,Macros!$Q$8:$Q$104)</f>
        <v>0</v>
      </c>
      <c r="C4284" s="64">
        <f>_xlfn.XLOOKUP(I4284,Macros!$T$8:$T$104,Macros!$Q$8:$Q$104)</f>
        <v>0</v>
      </c>
      <c r="D4284" s="64" t="s">
        <v>1042</v>
      </c>
      <c r="E4284" s="64">
        <f t="shared" si="98"/>
        <v>0</v>
      </c>
      <c r="F4284" s="159">
        <v>10082</v>
      </c>
      <c r="G4284" s="163">
        <f t="shared" si="97"/>
        <v>0</v>
      </c>
      <c r="I4284" s="64" t="s">
        <v>980</v>
      </c>
      <c r="L4284"/>
    </row>
    <row r="4285" spans="1:12">
      <c r="A4285" s="64" t="s">
        <v>1320</v>
      </c>
      <c r="B4285" s="64">
        <f>_xlfn.XLOOKUP(D4285,Macros!$T$8:$T$104,Macros!$Q$8:$Q$104)</f>
        <v>0</v>
      </c>
      <c r="C4285" s="64">
        <f>_xlfn.XLOOKUP(I4285,Macros!$T$8:$T$104,Macros!$Q$8:$Q$104)</f>
        <v>0</v>
      </c>
      <c r="D4285" s="64" t="s">
        <v>1044</v>
      </c>
      <c r="E4285" s="64">
        <f t="shared" si="98"/>
        <v>0</v>
      </c>
      <c r="F4285" s="159">
        <v>10082</v>
      </c>
      <c r="G4285" s="163">
        <f t="shared" si="97"/>
        <v>0</v>
      </c>
      <c r="I4285" s="64" t="s">
        <v>980</v>
      </c>
      <c r="L4285"/>
    </row>
    <row r="4286" spans="1:12">
      <c r="A4286" s="64" t="s">
        <v>1320</v>
      </c>
      <c r="B4286" s="64">
        <f>_xlfn.XLOOKUP(D4286,Macros!$T$8:$T$104,Macros!$Q$8:$Q$104)</f>
        <v>0</v>
      </c>
      <c r="C4286" s="64">
        <f>_xlfn.XLOOKUP(I4286,Macros!$T$8:$T$104,Macros!$Q$8:$Q$104)</f>
        <v>0</v>
      </c>
      <c r="D4286" s="64" t="s">
        <v>1046</v>
      </c>
      <c r="E4286" s="64">
        <f t="shared" si="98"/>
        <v>0</v>
      </c>
      <c r="F4286" s="159">
        <v>10082</v>
      </c>
      <c r="G4286" s="163">
        <f t="shared" si="97"/>
        <v>0</v>
      </c>
      <c r="I4286" s="64" t="s">
        <v>980</v>
      </c>
      <c r="L4286"/>
    </row>
    <row r="4287" spans="1:12">
      <c r="A4287" s="64" t="s">
        <v>1320</v>
      </c>
      <c r="B4287" s="64">
        <f>_xlfn.XLOOKUP(D4287,Macros!$T$8:$T$104,Macros!$Q$8:$Q$104)</f>
        <v>0</v>
      </c>
      <c r="C4287" s="64">
        <f>_xlfn.XLOOKUP(I4287,Macros!$T$8:$T$104,Macros!$Q$8:$Q$104)</f>
        <v>0</v>
      </c>
      <c r="D4287" s="64" t="s">
        <v>1048</v>
      </c>
      <c r="E4287" s="64">
        <f t="shared" si="98"/>
        <v>0</v>
      </c>
      <c r="F4287" s="159">
        <v>10082</v>
      </c>
      <c r="G4287" s="163">
        <f t="shared" si="97"/>
        <v>0</v>
      </c>
      <c r="I4287" s="64" t="s">
        <v>980</v>
      </c>
      <c r="L4287"/>
    </row>
    <row r="4288" spans="1:12">
      <c r="A4288" s="64" t="s">
        <v>1320</v>
      </c>
      <c r="B4288" s="64">
        <f>_xlfn.XLOOKUP(D4288,Macros!$T$8:$T$104,Macros!$Q$8:$Q$104)</f>
        <v>0</v>
      </c>
      <c r="C4288" s="64">
        <f>_xlfn.XLOOKUP(I4288,Macros!$T$8:$T$104,Macros!$Q$8:$Q$104)</f>
        <v>0</v>
      </c>
      <c r="D4288" s="64" t="s">
        <v>1050</v>
      </c>
      <c r="E4288" s="64">
        <f t="shared" si="98"/>
        <v>0</v>
      </c>
      <c r="F4288" s="159">
        <v>10082</v>
      </c>
      <c r="G4288" s="163">
        <f t="shared" si="97"/>
        <v>0</v>
      </c>
      <c r="I4288" s="64" t="s">
        <v>980</v>
      </c>
      <c r="L4288"/>
    </row>
    <row r="4289" spans="1:12">
      <c r="A4289" s="64" t="s">
        <v>1320</v>
      </c>
      <c r="B4289" s="64">
        <f>_xlfn.XLOOKUP(D4289,Macros!$T$8:$T$104,Macros!$Q$8:$Q$104)</f>
        <v>0</v>
      </c>
      <c r="C4289" s="64">
        <f>_xlfn.XLOOKUP(I4289,Macros!$T$8:$T$104,Macros!$Q$8:$Q$104)</f>
        <v>0</v>
      </c>
      <c r="D4289" s="64" t="s">
        <v>1052</v>
      </c>
      <c r="E4289" s="64">
        <f t="shared" si="98"/>
        <v>0</v>
      </c>
      <c r="F4289" s="159">
        <v>10082</v>
      </c>
      <c r="G4289" s="163">
        <f t="shared" si="97"/>
        <v>0</v>
      </c>
      <c r="I4289" s="64" t="s">
        <v>980</v>
      </c>
      <c r="L4289"/>
    </row>
    <row r="4290" spans="1:12">
      <c r="A4290" s="64" t="s">
        <v>1320</v>
      </c>
      <c r="B4290" s="64">
        <f>_xlfn.XLOOKUP(D4290,Macros!$T$8:$T$104,Macros!$Q$8:$Q$104)</f>
        <v>0</v>
      </c>
      <c r="C4290" s="64">
        <f>_xlfn.XLOOKUP(I4290,Macros!$T$8:$T$104,Macros!$Q$8:$Q$104)</f>
        <v>0</v>
      </c>
      <c r="D4290" s="64" t="s">
        <v>1054</v>
      </c>
      <c r="E4290" s="64">
        <f t="shared" si="98"/>
        <v>0</v>
      </c>
      <c r="F4290" s="159">
        <v>10082</v>
      </c>
      <c r="G4290" s="163">
        <f t="shared" ref="G4290:G4353" si="99">IF(C4290&gt;0,10*C4290/E4290,0)</f>
        <v>0</v>
      </c>
      <c r="I4290" s="64" t="s">
        <v>980</v>
      </c>
      <c r="L4290"/>
    </row>
    <row r="4291" spans="1:12">
      <c r="A4291" s="64" t="s">
        <v>1320</v>
      </c>
      <c r="B4291" s="64">
        <f>_xlfn.XLOOKUP(D4291,Macros!$T$8:$T$104,Macros!$Q$8:$Q$104)</f>
        <v>0</v>
      </c>
      <c r="C4291" s="64">
        <f>_xlfn.XLOOKUP(I4291,Macros!$T$8:$T$104,Macros!$Q$8:$Q$104)</f>
        <v>0</v>
      </c>
      <c r="D4291" s="64" t="s">
        <v>1056</v>
      </c>
      <c r="E4291" s="64">
        <f t="shared" si="98"/>
        <v>0</v>
      </c>
      <c r="F4291" s="159">
        <v>10082</v>
      </c>
      <c r="G4291" s="163">
        <f t="shared" si="99"/>
        <v>0</v>
      </c>
      <c r="I4291" s="64" t="s">
        <v>980</v>
      </c>
      <c r="L4291"/>
    </row>
    <row r="4292" spans="1:12">
      <c r="A4292" s="64" t="s">
        <v>1320</v>
      </c>
      <c r="B4292" s="64">
        <f>_xlfn.XLOOKUP(D4292,Macros!$T$8:$T$104,Macros!$Q$8:$Q$104)</f>
        <v>0</v>
      </c>
      <c r="C4292" s="64">
        <f>_xlfn.XLOOKUP(I4292,Macros!$T$8:$T$104,Macros!$Q$8:$Q$104)</f>
        <v>0</v>
      </c>
      <c r="D4292" s="64" t="s">
        <v>1058</v>
      </c>
      <c r="E4292" s="64">
        <f t="shared" si="98"/>
        <v>0</v>
      </c>
      <c r="F4292" s="159">
        <v>10082</v>
      </c>
      <c r="G4292" s="163">
        <f t="shared" si="99"/>
        <v>0</v>
      </c>
      <c r="I4292" s="64" t="s">
        <v>980</v>
      </c>
      <c r="L4292"/>
    </row>
    <row r="4293" spans="1:12">
      <c r="A4293" s="64" t="s">
        <v>1320</v>
      </c>
      <c r="B4293" s="64">
        <f>_xlfn.XLOOKUP(D4293,Macros!$T$8:$T$104,Macros!$Q$8:$Q$104)</f>
        <v>0</v>
      </c>
      <c r="C4293" s="64">
        <f>_xlfn.XLOOKUP(I4293,Macros!$T$8:$T$104,Macros!$Q$8:$Q$104)</f>
        <v>0</v>
      </c>
      <c r="D4293" s="64" t="s">
        <v>1060</v>
      </c>
      <c r="E4293" s="64">
        <f t="shared" si="98"/>
        <v>0</v>
      </c>
      <c r="F4293" s="159">
        <v>10082</v>
      </c>
      <c r="G4293" s="163">
        <f t="shared" si="99"/>
        <v>0</v>
      </c>
      <c r="I4293" s="64" t="s">
        <v>980</v>
      </c>
      <c r="L4293"/>
    </row>
    <row r="4294" spans="1:12">
      <c r="A4294" s="64" t="s">
        <v>1320</v>
      </c>
      <c r="B4294" s="64">
        <f>_xlfn.XLOOKUP(D4294,Macros!$T$8:$T$104,Macros!$Q$8:$Q$104)</f>
        <v>0</v>
      </c>
      <c r="C4294" s="64">
        <f>_xlfn.XLOOKUP(I4294,Macros!$T$8:$T$104,Macros!$Q$8:$Q$104)</f>
        <v>0</v>
      </c>
      <c r="D4294" s="64" t="s">
        <v>1062</v>
      </c>
      <c r="E4294" s="64">
        <f t="shared" si="98"/>
        <v>0</v>
      </c>
      <c r="F4294" s="159">
        <v>10082</v>
      </c>
      <c r="G4294" s="163">
        <f t="shared" si="99"/>
        <v>0</v>
      </c>
      <c r="I4294" s="64" t="s">
        <v>980</v>
      </c>
      <c r="L4294"/>
    </row>
    <row r="4295" spans="1:12">
      <c r="A4295" s="64" t="s">
        <v>1320</v>
      </c>
      <c r="B4295" s="64">
        <f>_xlfn.XLOOKUP(D4295,Macros!$T$8:$T$104,Macros!$Q$8:$Q$104)</f>
        <v>0</v>
      </c>
      <c r="C4295" s="64">
        <f>_xlfn.XLOOKUP(I4295,Macros!$T$8:$T$104,Macros!$Q$8:$Q$104)</f>
        <v>0</v>
      </c>
      <c r="D4295" s="64" t="s">
        <v>1064</v>
      </c>
      <c r="E4295" s="64">
        <f t="shared" si="98"/>
        <v>0</v>
      </c>
      <c r="F4295" s="159">
        <v>10082</v>
      </c>
      <c r="G4295" s="163">
        <f t="shared" si="99"/>
        <v>0</v>
      </c>
      <c r="I4295" s="64" t="s">
        <v>980</v>
      </c>
      <c r="L4295"/>
    </row>
    <row r="4296" spans="1:12">
      <c r="A4296" s="64" t="s">
        <v>1320</v>
      </c>
      <c r="B4296" s="64">
        <f>_xlfn.XLOOKUP(D4296,Macros!$T$8:$T$104,Macros!$Q$8:$Q$104)</f>
        <v>0</v>
      </c>
      <c r="C4296" s="64">
        <f>_xlfn.XLOOKUP(I4296,Macros!$T$8:$T$104,Macros!$Q$8:$Q$104)</f>
        <v>0</v>
      </c>
      <c r="D4296" s="64" t="s">
        <v>1066</v>
      </c>
      <c r="E4296" s="64">
        <f t="shared" si="98"/>
        <v>0</v>
      </c>
      <c r="F4296" s="159">
        <v>10082</v>
      </c>
      <c r="G4296" s="163">
        <f t="shared" si="99"/>
        <v>0</v>
      </c>
      <c r="I4296" s="64" t="s">
        <v>980</v>
      </c>
      <c r="L4296"/>
    </row>
    <row r="4297" spans="1:12">
      <c r="A4297" s="64" t="s">
        <v>1320</v>
      </c>
      <c r="B4297" s="64">
        <f>_xlfn.XLOOKUP(D4297,Macros!$T$8:$T$104,Macros!$Q$8:$Q$104)</f>
        <v>0</v>
      </c>
      <c r="C4297" s="64">
        <f>_xlfn.XLOOKUP(I4297,Macros!$T$8:$T$104,Macros!$Q$8:$Q$104)</f>
        <v>0</v>
      </c>
      <c r="D4297" s="64" t="s">
        <v>1073</v>
      </c>
      <c r="E4297" s="64">
        <f t="shared" si="98"/>
        <v>0</v>
      </c>
      <c r="F4297" s="159">
        <v>10138</v>
      </c>
      <c r="G4297" s="163">
        <f t="shared" si="99"/>
        <v>0</v>
      </c>
      <c r="I4297" s="64" t="s">
        <v>1067</v>
      </c>
      <c r="L4297"/>
    </row>
    <row r="4298" spans="1:12">
      <c r="A4298" s="64" t="s">
        <v>1320</v>
      </c>
      <c r="B4298" s="64">
        <f>_xlfn.XLOOKUP(D4298,Macros!$T$8:$T$104,Macros!$Q$8:$Q$104)</f>
        <v>0</v>
      </c>
      <c r="C4298" s="64">
        <f>_xlfn.XLOOKUP(I4298,Macros!$T$8:$T$104,Macros!$Q$8:$Q$104)</f>
        <v>0</v>
      </c>
      <c r="D4298" s="64" t="s">
        <v>1074</v>
      </c>
      <c r="E4298" s="64">
        <f t="shared" si="98"/>
        <v>0</v>
      </c>
      <c r="F4298" s="159">
        <v>10138</v>
      </c>
      <c r="G4298" s="163">
        <f t="shared" si="99"/>
        <v>0</v>
      </c>
      <c r="I4298" s="64" t="s">
        <v>1067</v>
      </c>
      <c r="L4298"/>
    </row>
    <row r="4299" spans="1:12">
      <c r="A4299" s="64" t="s">
        <v>1320</v>
      </c>
      <c r="B4299" s="64">
        <f>_xlfn.XLOOKUP(D4299,Macros!$T$8:$T$104,Macros!$Q$8:$Q$104)</f>
        <v>0</v>
      </c>
      <c r="C4299" s="64">
        <f>_xlfn.XLOOKUP(I4299,Macros!$T$8:$T$104,Macros!$Q$8:$Q$104)</f>
        <v>0</v>
      </c>
      <c r="D4299" s="64" t="s">
        <v>1075</v>
      </c>
      <c r="E4299" s="64">
        <f t="shared" si="98"/>
        <v>0</v>
      </c>
      <c r="F4299" s="159">
        <v>10138</v>
      </c>
      <c r="G4299" s="163">
        <f t="shared" si="99"/>
        <v>0</v>
      </c>
      <c r="I4299" s="64" t="s">
        <v>1067</v>
      </c>
      <c r="L4299"/>
    </row>
    <row r="4300" spans="1:12">
      <c r="A4300" s="64" t="s">
        <v>1320</v>
      </c>
      <c r="B4300" s="64">
        <f>_xlfn.XLOOKUP(D4300,Macros!$T$8:$T$104,Macros!$Q$8:$Q$104)</f>
        <v>0</v>
      </c>
      <c r="C4300" s="64">
        <f>_xlfn.XLOOKUP(I4300,Macros!$T$8:$T$104,Macros!$Q$8:$Q$104)</f>
        <v>0</v>
      </c>
      <c r="D4300" s="64" t="s">
        <v>1076</v>
      </c>
      <c r="E4300" s="64">
        <f t="shared" si="98"/>
        <v>0</v>
      </c>
      <c r="F4300" s="159">
        <v>10138</v>
      </c>
      <c r="G4300" s="163">
        <f t="shared" si="99"/>
        <v>0</v>
      </c>
      <c r="I4300" s="64" t="s">
        <v>1067</v>
      </c>
      <c r="L4300"/>
    </row>
    <row r="4301" spans="1:12">
      <c r="A4301" s="64" t="s">
        <v>1320</v>
      </c>
      <c r="B4301" s="64">
        <f>_xlfn.XLOOKUP(D4301,Macros!$T$8:$T$104,Macros!$Q$8:$Q$104)</f>
        <v>0</v>
      </c>
      <c r="C4301" s="64">
        <f>_xlfn.XLOOKUP(I4301,Macros!$T$8:$T$104,Macros!$Q$8:$Q$104)</f>
        <v>0</v>
      </c>
      <c r="D4301" s="64" t="s">
        <v>1077</v>
      </c>
      <c r="E4301" s="64">
        <f t="shared" si="98"/>
        <v>0</v>
      </c>
      <c r="F4301" s="159">
        <v>10138</v>
      </c>
      <c r="G4301" s="163">
        <f t="shared" si="99"/>
        <v>0</v>
      </c>
      <c r="I4301" s="64" t="s">
        <v>1067</v>
      </c>
      <c r="L4301"/>
    </row>
    <row r="4302" spans="1:12">
      <c r="A4302" s="64" t="s">
        <v>1320</v>
      </c>
      <c r="B4302" s="64">
        <f>_xlfn.XLOOKUP(D4302,Macros!$T$8:$T$104,Macros!$Q$8:$Q$104)</f>
        <v>0</v>
      </c>
      <c r="C4302" s="64">
        <f>_xlfn.XLOOKUP(I4302,Macros!$T$8:$T$104,Macros!$Q$8:$Q$104)</f>
        <v>0</v>
      </c>
      <c r="D4302" s="64" t="s">
        <v>1078</v>
      </c>
      <c r="E4302" s="64">
        <f t="shared" si="98"/>
        <v>0</v>
      </c>
      <c r="F4302" s="159">
        <v>10138</v>
      </c>
      <c r="G4302" s="163">
        <f t="shared" si="99"/>
        <v>0</v>
      </c>
      <c r="I4302" s="64" t="s">
        <v>1067</v>
      </c>
      <c r="L4302"/>
    </row>
    <row r="4303" spans="1:12">
      <c r="A4303" s="64" t="s">
        <v>1320</v>
      </c>
      <c r="B4303" s="64">
        <f>_xlfn.XLOOKUP(D4303,Macros!$T$8:$T$104,Macros!$Q$8:$Q$104)</f>
        <v>0</v>
      </c>
      <c r="C4303" s="64">
        <f>_xlfn.XLOOKUP(I4303,Macros!$T$8:$T$104,Macros!$Q$8:$Q$104)</f>
        <v>0</v>
      </c>
      <c r="D4303" s="64" t="s">
        <v>1079</v>
      </c>
      <c r="E4303" s="64">
        <f t="shared" si="98"/>
        <v>0</v>
      </c>
      <c r="F4303" s="159">
        <v>10138</v>
      </c>
      <c r="G4303" s="163">
        <f t="shared" si="99"/>
        <v>0</v>
      </c>
      <c r="I4303" s="64" t="s">
        <v>1067</v>
      </c>
      <c r="L4303"/>
    </row>
    <row r="4304" spans="1:12">
      <c r="A4304" s="64" t="s">
        <v>1320</v>
      </c>
      <c r="B4304" s="64">
        <f>_xlfn.XLOOKUP(D4304,Macros!$T$8:$T$104,Macros!$Q$8:$Q$104)</f>
        <v>0</v>
      </c>
      <c r="C4304" s="64">
        <f>_xlfn.XLOOKUP(I4304,Macros!$T$8:$T$104,Macros!$Q$8:$Q$104)</f>
        <v>0</v>
      </c>
      <c r="D4304" s="64" t="s">
        <v>1080</v>
      </c>
      <c r="E4304" s="64">
        <f t="shared" si="98"/>
        <v>0</v>
      </c>
      <c r="F4304" s="159">
        <v>10138</v>
      </c>
      <c r="G4304" s="163">
        <f t="shared" si="99"/>
        <v>0</v>
      </c>
      <c r="I4304" s="64" t="s">
        <v>1067</v>
      </c>
      <c r="L4304"/>
    </row>
    <row r="4305" spans="1:12">
      <c r="A4305" s="64" t="s">
        <v>1320</v>
      </c>
      <c r="B4305" s="64">
        <f>_xlfn.XLOOKUP(D4305,Macros!$T$8:$T$104,Macros!$Q$8:$Q$104)</f>
        <v>0</v>
      </c>
      <c r="C4305" s="64">
        <f>_xlfn.XLOOKUP(I4305,Macros!$T$8:$T$104,Macros!$Q$8:$Q$104)</f>
        <v>0</v>
      </c>
      <c r="D4305" s="64" t="s">
        <v>1081</v>
      </c>
      <c r="E4305" s="64">
        <f t="shared" si="98"/>
        <v>0</v>
      </c>
      <c r="F4305" s="159">
        <v>10138</v>
      </c>
      <c r="G4305" s="163">
        <f t="shared" si="99"/>
        <v>0</v>
      </c>
      <c r="I4305" s="64" t="s">
        <v>1067</v>
      </c>
      <c r="L4305"/>
    </row>
    <row r="4306" spans="1:12">
      <c r="A4306" s="64" t="s">
        <v>1320</v>
      </c>
      <c r="B4306" s="64">
        <f>_xlfn.XLOOKUP(D4306,Macros!$T$8:$T$104,Macros!$Q$8:$Q$104)</f>
        <v>0</v>
      </c>
      <c r="C4306" s="64">
        <f>_xlfn.XLOOKUP(I4306,Macros!$T$8:$T$104,Macros!$Q$8:$Q$104)</f>
        <v>0</v>
      </c>
      <c r="D4306" s="64" t="s">
        <v>1082</v>
      </c>
      <c r="E4306" s="64">
        <f t="shared" si="98"/>
        <v>0</v>
      </c>
      <c r="F4306" s="159">
        <v>10138</v>
      </c>
      <c r="G4306" s="163">
        <f t="shared" si="99"/>
        <v>0</v>
      </c>
      <c r="I4306" s="64" t="s">
        <v>1067</v>
      </c>
      <c r="L4306"/>
    </row>
    <row r="4307" spans="1:12">
      <c r="A4307" s="64" t="s">
        <v>1320</v>
      </c>
      <c r="B4307" s="64">
        <f>_xlfn.XLOOKUP(D4307,Macros!$T$8:$T$104,Macros!$Q$8:$Q$104)</f>
        <v>0</v>
      </c>
      <c r="C4307" s="64">
        <f>_xlfn.XLOOKUP(I4307,Macros!$T$8:$T$104,Macros!$Q$8:$Q$104)</f>
        <v>0</v>
      </c>
      <c r="D4307" s="64" t="s">
        <v>1083</v>
      </c>
      <c r="E4307" s="64">
        <f t="shared" si="98"/>
        <v>0</v>
      </c>
      <c r="F4307" s="159">
        <v>10138</v>
      </c>
      <c r="G4307" s="163">
        <f t="shared" si="99"/>
        <v>0</v>
      </c>
      <c r="I4307" s="64" t="s">
        <v>1068</v>
      </c>
      <c r="L4307"/>
    </row>
    <row r="4308" spans="1:12">
      <c r="A4308" s="64" t="s">
        <v>1320</v>
      </c>
      <c r="B4308" s="64">
        <f>_xlfn.XLOOKUP(D4308,Macros!$T$8:$T$104,Macros!$Q$8:$Q$104)</f>
        <v>0</v>
      </c>
      <c r="C4308" s="64">
        <f>_xlfn.XLOOKUP(I4308,Macros!$T$8:$T$104,Macros!$Q$8:$Q$104)</f>
        <v>0</v>
      </c>
      <c r="D4308" s="64" t="s">
        <v>1084</v>
      </c>
      <c r="E4308" s="64">
        <f t="shared" si="98"/>
        <v>0</v>
      </c>
      <c r="F4308" s="159">
        <v>10138</v>
      </c>
      <c r="G4308" s="163">
        <f t="shared" si="99"/>
        <v>0</v>
      </c>
      <c r="I4308" s="64" t="s">
        <v>1068</v>
      </c>
      <c r="L4308"/>
    </row>
    <row r="4309" spans="1:12">
      <c r="A4309" s="64" t="s">
        <v>1320</v>
      </c>
      <c r="B4309" s="64">
        <f>_xlfn.XLOOKUP(D4309,Macros!$T$8:$T$104,Macros!$Q$8:$Q$104)</f>
        <v>0</v>
      </c>
      <c r="C4309" s="64">
        <f>_xlfn.XLOOKUP(I4309,Macros!$T$8:$T$104,Macros!$Q$8:$Q$104)</f>
        <v>0</v>
      </c>
      <c r="D4309" s="64" t="s">
        <v>1085</v>
      </c>
      <c r="E4309" s="64">
        <f t="shared" si="98"/>
        <v>0</v>
      </c>
      <c r="F4309" s="159">
        <v>10138</v>
      </c>
      <c r="G4309" s="163">
        <f t="shared" si="99"/>
        <v>0</v>
      </c>
      <c r="I4309" s="64" t="s">
        <v>1068</v>
      </c>
      <c r="L4309"/>
    </row>
    <row r="4310" spans="1:12">
      <c r="A4310" s="64" t="s">
        <v>1320</v>
      </c>
      <c r="B4310" s="64">
        <f>_xlfn.XLOOKUP(D4310,Macros!$T$8:$T$104,Macros!$Q$8:$Q$104)</f>
        <v>0</v>
      </c>
      <c r="C4310" s="64">
        <f>_xlfn.XLOOKUP(I4310,Macros!$T$8:$T$104,Macros!$Q$8:$Q$104)</f>
        <v>0</v>
      </c>
      <c r="D4310" s="64" t="s">
        <v>1086</v>
      </c>
      <c r="E4310" s="64">
        <f t="shared" si="98"/>
        <v>0</v>
      </c>
      <c r="F4310" s="159">
        <v>10138</v>
      </c>
      <c r="G4310" s="163">
        <f t="shared" si="99"/>
        <v>0</v>
      </c>
      <c r="I4310" s="64" t="s">
        <v>1068</v>
      </c>
      <c r="L4310"/>
    </row>
    <row r="4311" spans="1:12">
      <c r="A4311" s="64" t="s">
        <v>1320</v>
      </c>
      <c r="B4311" s="64">
        <f>_xlfn.XLOOKUP(D4311,Macros!$T$8:$T$104,Macros!$Q$8:$Q$104)</f>
        <v>0</v>
      </c>
      <c r="C4311" s="64">
        <f>_xlfn.XLOOKUP(I4311,Macros!$T$8:$T$104,Macros!$Q$8:$Q$104)</f>
        <v>0</v>
      </c>
      <c r="D4311" s="64" t="s">
        <v>1087</v>
      </c>
      <c r="E4311" s="64">
        <f t="shared" si="98"/>
        <v>0</v>
      </c>
      <c r="F4311" s="159">
        <v>10138</v>
      </c>
      <c r="G4311" s="163">
        <f t="shared" si="99"/>
        <v>0</v>
      </c>
      <c r="I4311" s="64" t="s">
        <v>1068</v>
      </c>
      <c r="L4311"/>
    </row>
    <row r="4312" spans="1:12">
      <c r="A4312" s="64" t="s">
        <v>1320</v>
      </c>
      <c r="B4312" s="64">
        <f>_xlfn.XLOOKUP(D4312,Macros!$T$8:$T$104,Macros!$Q$8:$Q$104)</f>
        <v>0</v>
      </c>
      <c r="C4312" s="64">
        <f>_xlfn.XLOOKUP(I4312,Macros!$T$8:$T$104,Macros!$Q$8:$Q$104)</f>
        <v>0</v>
      </c>
      <c r="D4312" s="64" t="s">
        <v>1088</v>
      </c>
      <c r="E4312" s="64">
        <f t="shared" si="98"/>
        <v>0</v>
      </c>
      <c r="F4312" s="159">
        <v>10138</v>
      </c>
      <c r="G4312" s="163">
        <f t="shared" si="99"/>
        <v>0</v>
      </c>
      <c r="I4312" s="64" t="s">
        <v>1068</v>
      </c>
      <c r="L4312"/>
    </row>
    <row r="4313" spans="1:12">
      <c r="A4313" s="64" t="s">
        <v>1320</v>
      </c>
      <c r="B4313" s="64">
        <f>_xlfn.XLOOKUP(D4313,Macros!$T$8:$T$104,Macros!$Q$8:$Q$104)</f>
        <v>0</v>
      </c>
      <c r="C4313" s="64">
        <f>_xlfn.XLOOKUP(I4313,Macros!$T$8:$T$104,Macros!$Q$8:$Q$104)</f>
        <v>0</v>
      </c>
      <c r="D4313" s="64" t="s">
        <v>1089</v>
      </c>
      <c r="E4313" s="64">
        <f t="shared" si="98"/>
        <v>0</v>
      </c>
      <c r="F4313" s="159">
        <v>10138</v>
      </c>
      <c r="G4313" s="163">
        <f t="shared" si="99"/>
        <v>0</v>
      </c>
      <c r="I4313" s="64" t="s">
        <v>1068</v>
      </c>
      <c r="L4313"/>
    </row>
    <row r="4314" spans="1:12">
      <c r="A4314" s="64" t="s">
        <v>1320</v>
      </c>
      <c r="B4314" s="64">
        <f>_xlfn.XLOOKUP(D4314,Macros!$T$8:$T$104,Macros!$Q$8:$Q$104)</f>
        <v>0</v>
      </c>
      <c r="C4314" s="64">
        <f>_xlfn.XLOOKUP(I4314,Macros!$T$8:$T$104,Macros!$Q$8:$Q$104)</f>
        <v>0</v>
      </c>
      <c r="D4314" s="64" t="s">
        <v>1090</v>
      </c>
      <c r="E4314" s="64">
        <f t="shared" si="98"/>
        <v>0</v>
      </c>
      <c r="F4314" s="159">
        <v>10138</v>
      </c>
      <c r="G4314" s="163">
        <f t="shared" si="99"/>
        <v>0</v>
      </c>
      <c r="I4314" s="64" t="s">
        <v>1068</v>
      </c>
      <c r="L4314"/>
    </row>
    <row r="4315" spans="1:12">
      <c r="A4315" s="64" t="s">
        <v>1320</v>
      </c>
      <c r="B4315" s="64">
        <f>_xlfn.XLOOKUP(D4315,Macros!$T$8:$T$104,Macros!$Q$8:$Q$104)</f>
        <v>0</v>
      </c>
      <c r="C4315" s="64">
        <f>_xlfn.XLOOKUP(I4315,Macros!$T$8:$T$104,Macros!$Q$8:$Q$104)</f>
        <v>0</v>
      </c>
      <c r="D4315" s="64" t="s">
        <v>1091</v>
      </c>
      <c r="E4315" s="64">
        <f t="shared" si="98"/>
        <v>0</v>
      </c>
      <c r="F4315" s="159">
        <v>10138</v>
      </c>
      <c r="G4315" s="163">
        <f t="shared" si="99"/>
        <v>0</v>
      </c>
      <c r="I4315" s="64" t="s">
        <v>1068</v>
      </c>
      <c r="L4315"/>
    </row>
    <row r="4316" spans="1:12">
      <c r="A4316" s="64" t="s">
        <v>1320</v>
      </c>
      <c r="B4316" s="64">
        <f>_xlfn.XLOOKUP(D4316,Macros!$T$8:$T$104,Macros!$Q$8:$Q$104)</f>
        <v>0</v>
      </c>
      <c r="C4316" s="64">
        <f>_xlfn.XLOOKUP(I4316,Macros!$T$8:$T$104,Macros!$Q$8:$Q$104)</f>
        <v>0</v>
      </c>
      <c r="D4316" s="64" t="s">
        <v>1092</v>
      </c>
      <c r="E4316" s="64">
        <f t="shared" si="98"/>
        <v>0</v>
      </c>
      <c r="F4316" s="159">
        <v>10138</v>
      </c>
      <c r="G4316" s="163">
        <f t="shared" si="99"/>
        <v>0</v>
      </c>
      <c r="I4316" s="64" t="s">
        <v>1068</v>
      </c>
      <c r="L4316"/>
    </row>
    <row r="4317" spans="1:12">
      <c r="A4317" s="64" t="s">
        <v>1320</v>
      </c>
      <c r="B4317" s="64">
        <f>_xlfn.XLOOKUP(D4317,Macros!$T$8:$T$104,Macros!$Q$8:$Q$104)</f>
        <v>0</v>
      </c>
      <c r="C4317" s="64">
        <f>_xlfn.XLOOKUP(I4317,Macros!$T$8:$T$104,Macros!$Q$8:$Q$104)</f>
        <v>0</v>
      </c>
      <c r="D4317" s="64" t="s">
        <v>1093</v>
      </c>
      <c r="E4317" s="64">
        <f t="shared" si="98"/>
        <v>0</v>
      </c>
      <c r="F4317" s="159">
        <v>10138</v>
      </c>
      <c r="G4317" s="163">
        <f t="shared" si="99"/>
        <v>0</v>
      </c>
      <c r="I4317" s="64" t="s">
        <v>1070</v>
      </c>
      <c r="L4317"/>
    </row>
    <row r="4318" spans="1:12">
      <c r="A4318" s="64" t="s">
        <v>1320</v>
      </c>
      <c r="B4318" s="64">
        <f>_xlfn.XLOOKUP(D4318,Macros!$T$8:$T$104,Macros!$Q$8:$Q$104)</f>
        <v>0</v>
      </c>
      <c r="C4318" s="64">
        <f>_xlfn.XLOOKUP(I4318,Macros!$T$8:$T$104,Macros!$Q$8:$Q$104)</f>
        <v>0</v>
      </c>
      <c r="D4318" s="64" t="s">
        <v>1094</v>
      </c>
      <c r="E4318" s="64">
        <f t="shared" si="98"/>
        <v>0</v>
      </c>
      <c r="F4318" s="159">
        <v>10138</v>
      </c>
      <c r="G4318" s="163">
        <f t="shared" si="99"/>
        <v>0</v>
      </c>
      <c r="I4318" s="64" t="s">
        <v>1070</v>
      </c>
      <c r="L4318"/>
    </row>
    <row r="4319" spans="1:12">
      <c r="A4319" s="64" t="s">
        <v>1320</v>
      </c>
      <c r="B4319" s="64">
        <f>_xlfn.XLOOKUP(D4319,Macros!$T$8:$T$104,Macros!$Q$8:$Q$104)</f>
        <v>0</v>
      </c>
      <c r="C4319" s="64">
        <f>_xlfn.XLOOKUP(I4319,Macros!$T$8:$T$104,Macros!$Q$8:$Q$104)</f>
        <v>0</v>
      </c>
      <c r="D4319" s="64" t="s">
        <v>1095</v>
      </c>
      <c r="E4319" s="64">
        <f t="shared" si="98"/>
        <v>0</v>
      </c>
      <c r="F4319" s="159">
        <v>10138</v>
      </c>
      <c r="G4319" s="163">
        <f t="shared" si="99"/>
        <v>0</v>
      </c>
      <c r="I4319" s="64" t="s">
        <v>1070</v>
      </c>
      <c r="L4319"/>
    </row>
    <row r="4320" spans="1:12">
      <c r="A4320" s="64" t="s">
        <v>1320</v>
      </c>
      <c r="B4320" s="64">
        <f>_xlfn.XLOOKUP(D4320,Macros!$T$8:$T$104,Macros!$Q$8:$Q$104)</f>
        <v>0</v>
      </c>
      <c r="C4320" s="64">
        <f>_xlfn.XLOOKUP(I4320,Macros!$T$8:$T$104,Macros!$Q$8:$Q$104)</f>
        <v>0</v>
      </c>
      <c r="D4320" s="64" t="s">
        <v>1096</v>
      </c>
      <c r="E4320" s="64">
        <f t="shared" si="98"/>
        <v>0</v>
      </c>
      <c r="F4320" s="159">
        <v>10138</v>
      </c>
      <c r="G4320" s="163">
        <f t="shared" si="99"/>
        <v>0</v>
      </c>
      <c r="I4320" s="64" t="s">
        <v>1070</v>
      </c>
      <c r="L4320"/>
    </row>
    <row r="4321" spans="1:12">
      <c r="A4321" s="64" t="s">
        <v>1320</v>
      </c>
      <c r="B4321" s="64">
        <f>_xlfn.XLOOKUP(D4321,Macros!$T$8:$T$104,Macros!$Q$8:$Q$104)</f>
        <v>0</v>
      </c>
      <c r="C4321" s="64">
        <f>_xlfn.XLOOKUP(I4321,Macros!$T$8:$T$104,Macros!$Q$8:$Q$104)</f>
        <v>0</v>
      </c>
      <c r="D4321" s="64" t="s">
        <v>1097</v>
      </c>
      <c r="E4321" s="64">
        <f t="shared" si="98"/>
        <v>0</v>
      </c>
      <c r="F4321" s="159">
        <v>10138</v>
      </c>
      <c r="G4321" s="163">
        <f t="shared" si="99"/>
        <v>0</v>
      </c>
      <c r="I4321" s="64" t="s">
        <v>1070</v>
      </c>
      <c r="L4321"/>
    </row>
    <row r="4322" spans="1:12">
      <c r="A4322" s="64" t="s">
        <v>1320</v>
      </c>
      <c r="B4322" s="64">
        <f>_xlfn.XLOOKUP(D4322,Macros!$T$8:$T$104,Macros!$Q$8:$Q$104)</f>
        <v>0</v>
      </c>
      <c r="C4322" s="64">
        <f>_xlfn.XLOOKUP(I4322,Macros!$T$8:$T$104,Macros!$Q$8:$Q$104)</f>
        <v>0</v>
      </c>
      <c r="D4322" s="64" t="s">
        <v>1098</v>
      </c>
      <c r="E4322" s="64">
        <f t="shared" si="98"/>
        <v>0</v>
      </c>
      <c r="F4322" s="159">
        <v>10138</v>
      </c>
      <c r="G4322" s="163">
        <f t="shared" si="99"/>
        <v>0</v>
      </c>
      <c r="I4322" s="64" t="s">
        <v>1070</v>
      </c>
      <c r="L4322"/>
    </row>
    <row r="4323" spans="1:12">
      <c r="A4323" s="64" t="s">
        <v>1320</v>
      </c>
      <c r="B4323" s="64">
        <f>_xlfn.XLOOKUP(D4323,Macros!$T$8:$T$104,Macros!$Q$8:$Q$104)</f>
        <v>0</v>
      </c>
      <c r="C4323" s="64">
        <f>_xlfn.XLOOKUP(I4323,Macros!$T$8:$T$104,Macros!$Q$8:$Q$104)</f>
        <v>0</v>
      </c>
      <c r="D4323" s="64" t="s">
        <v>1099</v>
      </c>
      <c r="E4323" s="64">
        <f t="shared" si="98"/>
        <v>0</v>
      </c>
      <c r="F4323" s="159">
        <v>10138</v>
      </c>
      <c r="G4323" s="163">
        <f t="shared" si="99"/>
        <v>0</v>
      </c>
      <c r="I4323" s="64" t="s">
        <v>1070</v>
      </c>
      <c r="L4323"/>
    </row>
    <row r="4324" spans="1:12">
      <c r="A4324" s="64" t="s">
        <v>1320</v>
      </c>
      <c r="B4324" s="64">
        <f>_xlfn.XLOOKUP(D4324,Macros!$T$8:$T$104,Macros!$Q$8:$Q$104)</f>
        <v>0</v>
      </c>
      <c r="C4324" s="64">
        <f>_xlfn.XLOOKUP(I4324,Macros!$T$8:$T$104,Macros!$Q$8:$Q$104)</f>
        <v>0</v>
      </c>
      <c r="D4324" s="64" t="s">
        <v>1100</v>
      </c>
      <c r="E4324" s="64">
        <f t="shared" si="98"/>
        <v>0</v>
      </c>
      <c r="F4324" s="159">
        <v>10138</v>
      </c>
      <c r="G4324" s="163">
        <f t="shared" si="99"/>
        <v>0</v>
      </c>
      <c r="I4324" s="64" t="s">
        <v>1070</v>
      </c>
      <c r="L4324"/>
    </row>
    <row r="4325" spans="1:12">
      <c r="A4325" s="64" t="s">
        <v>1320</v>
      </c>
      <c r="B4325" s="64">
        <f>_xlfn.XLOOKUP(D4325,Macros!$T$8:$T$104,Macros!$Q$8:$Q$104)</f>
        <v>0</v>
      </c>
      <c r="C4325" s="64">
        <f>_xlfn.XLOOKUP(I4325,Macros!$T$8:$T$104,Macros!$Q$8:$Q$104)</f>
        <v>0</v>
      </c>
      <c r="D4325" s="64" t="s">
        <v>1101</v>
      </c>
      <c r="E4325" s="64">
        <f t="shared" si="98"/>
        <v>0</v>
      </c>
      <c r="F4325" s="159">
        <v>10138</v>
      </c>
      <c r="G4325" s="163">
        <f t="shared" si="99"/>
        <v>0</v>
      </c>
      <c r="I4325" s="64" t="s">
        <v>1070</v>
      </c>
      <c r="L4325"/>
    </row>
    <row r="4326" spans="1:12">
      <c r="A4326" s="64" t="s">
        <v>1320</v>
      </c>
      <c r="B4326" s="64">
        <f>_xlfn.XLOOKUP(D4326,Macros!$T$8:$T$104,Macros!$Q$8:$Q$104)</f>
        <v>0</v>
      </c>
      <c r="C4326" s="64">
        <f>_xlfn.XLOOKUP(I4326,Macros!$T$8:$T$104,Macros!$Q$8:$Q$104)</f>
        <v>0</v>
      </c>
      <c r="D4326" s="64" t="s">
        <v>1102</v>
      </c>
      <c r="E4326" s="64">
        <f t="shared" si="98"/>
        <v>0</v>
      </c>
      <c r="F4326" s="159">
        <v>10138</v>
      </c>
      <c r="G4326" s="163">
        <f t="shared" si="99"/>
        <v>0</v>
      </c>
      <c r="I4326" s="64" t="s">
        <v>1070</v>
      </c>
      <c r="L4326"/>
    </row>
    <row r="4327" spans="1:12">
      <c r="A4327" s="64" t="s">
        <v>1320</v>
      </c>
      <c r="B4327" s="64">
        <f>_xlfn.XLOOKUP(D4327,Macros!$T$8:$T$104,Macros!$Q$8:$Q$104)</f>
        <v>0</v>
      </c>
      <c r="C4327" s="64">
        <f>_xlfn.XLOOKUP(I4327,Macros!$T$8:$T$104,Macros!$Q$8:$Q$104)</f>
        <v>0</v>
      </c>
      <c r="D4327" s="64" t="s">
        <v>1103</v>
      </c>
      <c r="E4327" s="64">
        <f t="shared" si="98"/>
        <v>0</v>
      </c>
      <c r="F4327" s="159">
        <v>10138</v>
      </c>
      <c r="G4327" s="163">
        <f t="shared" si="99"/>
        <v>0</v>
      </c>
      <c r="I4327" s="64" t="s">
        <v>1072</v>
      </c>
      <c r="L4327"/>
    </row>
    <row r="4328" spans="1:12">
      <c r="A4328" s="64" t="s">
        <v>1320</v>
      </c>
      <c r="B4328" s="64">
        <f>_xlfn.XLOOKUP(D4328,Macros!$T$8:$T$104,Macros!$Q$8:$Q$104)</f>
        <v>0</v>
      </c>
      <c r="C4328" s="64">
        <f>_xlfn.XLOOKUP(I4328,Macros!$T$8:$T$104,Macros!$Q$8:$Q$104)</f>
        <v>0</v>
      </c>
      <c r="D4328" s="64" t="s">
        <v>1104</v>
      </c>
      <c r="E4328" s="64">
        <f t="shared" si="98"/>
        <v>0</v>
      </c>
      <c r="F4328" s="159">
        <v>10138</v>
      </c>
      <c r="G4328" s="163">
        <f t="shared" si="99"/>
        <v>0</v>
      </c>
      <c r="I4328" s="64" t="s">
        <v>1072</v>
      </c>
      <c r="L4328"/>
    </row>
    <row r="4329" spans="1:12">
      <c r="A4329" s="64" t="s">
        <v>1320</v>
      </c>
      <c r="B4329" s="64">
        <f>_xlfn.XLOOKUP(D4329,Macros!$T$8:$T$104,Macros!$Q$8:$Q$104)</f>
        <v>0</v>
      </c>
      <c r="C4329" s="64">
        <f>_xlfn.XLOOKUP(I4329,Macros!$T$8:$T$104,Macros!$Q$8:$Q$104)</f>
        <v>0</v>
      </c>
      <c r="D4329" s="64" t="s">
        <v>1105</v>
      </c>
      <c r="E4329" s="64">
        <f t="shared" ref="E4329:E4392" si="100">SUM(B4329:C4329)</f>
        <v>0</v>
      </c>
      <c r="F4329" s="159">
        <v>10138</v>
      </c>
      <c r="G4329" s="163">
        <f t="shared" si="99"/>
        <v>0</v>
      </c>
      <c r="I4329" s="64" t="s">
        <v>1072</v>
      </c>
      <c r="L4329"/>
    </row>
    <row r="4330" spans="1:12">
      <c r="A4330" s="64" t="s">
        <v>1320</v>
      </c>
      <c r="B4330" s="64">
        <f>_xlfn.XLOOKUP(D4330,Macros!$T$8:$T$104,Macros!$Q$8:$Q$104)</f>
        <v>0</v>
      </c>
      <c r="C4330" s="64">
        <f>_xlfn.XLOOKUP(I4330,Macros!$T$8:$T$104,Macros!$Q$8:$Q$104)</f>
        <v>0</v>
      </c>
      <c r="D4330" s="64" t="s">
        <v>1106</v>
      </c>
      <c r="E4330" s="64">
        <f t="shared" si="100"/>
        <v>0</v>
      </c>
      <c r="F4330" s="159">
        <v>10138</v>
      </c>
      <c r="G4330" s="163">
        <f t="shared" si="99"/>
        <v>0</v>
      </c>
      <c r="I4330" s="64" t="s">
        <v>1072</v>
      </c>
      <c r="L4330"/>
    </row>
    <row r="4331" spans="1:12">
      <c r="A4331" s="64" t="s">
        <v>1320</v>
      </c>
      <c r="B4331" s="64">
        <f>_xlfn.XLOOKUP(D4331,Macros!$T$8:$T$104,Macros!$Q$8:$Q$104)</f>
        <v>0</v>
      </c>
      <c r="C4331" s="64">
        <f>_xlfn.XLOOKUP(I4331,Macros!$T$8:$T$104,Macros!$Q$8:$Q$104)</f>
        <v>0</v>
      </c>
      <c r="D4331" s="64" t="s">
        <v>1107</v>
      </c>
      <c r="E4331" s="64">
        <f t="shared" si="100"/>
        <v>0</v>
      </c>
      <c r="F4331" s="159">
        <v>10138</v>
      </c>
      <c r="G4331" s="163">
        <f t="shared" si="99"/>
        <v>0</v>
      </c>
      <c r="I4331" s="64" t="s">
        <v>1072</v>
      </c>
      <c r="L4331"/>
    </row>
    <row r="4332" spans="1:12">
      <c r="A4332" s="64" t="s">
        <v>1320</v>
      </c>
      <c r="B4332" s="64">
        <f>_xlfn.XLOOKUP(D4332,Macros!$T$8:$T$104,Macros!$Q$8:$Q$104)</f>
        <v>0</v>
      </c>
      <c r="C4332" s="64">
        <f>_xlfn.XLOOKUP(I4332,Macros!$T$8:$T$104,Macros!$Q$8:$Q$104)</f>
        <v>0</v>
      </c>
      <c r="D4332" s="64" t="s">
        <v>1108</v>
      </c>
      <c r="E4332" s="64">
        <f t="shared" si="100"/>
        <v>0</v>
      </c>
      <c r="F4332" s="159">
        <v>10138</v>
      </c>
      <c r="G4332" s="163">
        <f t="shared" si="99"/>
        <v>0</v>
      </c>
      <c r="I4332" s="64" t="s">
        <v>1072</v>
      </c>
      <c r="L4332"/>
    </row>
    <row r="4333" spans="1:12">
      <c r="A4333" s="64" t="s">
        <v>1320</v>
      </c>
      <c r="B4333" s="64">
        <f>_xlfn.XLOOKUP(D4333,Macros!$T$8:$T$104,Macros!$Q$8:$Q$104)</f>
        <v>0</v>
      </c>
      <c r="C4333" s="64">
        <f>_xlfn.XLOOKUP(I4333,Macros!$T$8:$T$104,Macros!$Q$8:$Q$104)</f>
        <v>0</v>
      </c>
      <c r="D4333" s="64" t="s">
        <v>1109</v>
      </c>
      <c r="E4333" s="64">
        <f t="shared" si="100"/>
        <v>0</v>
      </c>
      <c r="F4333" s="159">
        <v>10138</v>
      </c>
      <c r="G4333" s="163">
        <f t="shared" si="99"/>
        <v>0</v>
      </c>
      <c r="I4333" s="64" t="s">
        <v>1072</v>
      </c>
      <c r="L4333"/>
    </row>
    <row r="4334" spans="1:12">
      <c r="A4334" s="64" t="s">
        <v>1320</v>
      </c>
      <c r="B4334" s="64">
        <f>_xlfn.XLOOKUP(D4334,Macros!$T$8:$T$104,Macros!$Q$8:$Q$104)</f>
        <v>0</v>
      </c>
      <c r="C4334" s="64">
        <f>_xlfn.XLOOKUP(I4334,Macros!$T$8:$T$104,Macros!$Q$8:$Q$104)</f>
        <v>0</v>
      </c>
      <c r="D4334" s="64" t="s">
        <v>1110</v>
      </c>
      <c r="E4334" s="64">
        <f t="shared" si="100"/>
        <v>0</v>
      </c>
      <c r="F4334" s="159">
        <v>10138</v>
      </c>
      <c r="G4334" s="163">
        <f t="shared" si="99"/>
        <v>0</v>
      </c>
      <c r="I4334" s="64" t="s">
        <v>1072</v>
      </c>
      <c r="L4334"/>
    </row>
    <row r="4335" spans="1:12">
      <c r="A4335" s="64" t="s">
        <v>1320</v>
      </c>
      <c r="B4335" s="64">
        <f>_xlfn.XLOOKUP(D4335,Macros!$T$8:$T$104,Macros!$Q$8:$Q$104)</f>
        <v>0</v>
      </c>
      <c r="C4335" s="64">
        <f>_xlfn.XLOOKUP(I4335,Macros!$T$8:$T$104,Macros!$Q$8:$Q$104)</f>
        <v>0</v>
      </c>
      <c r="D4335" s="64" t="s">
        <v>1111</v>
      </c>
      <c r="E4335" s="64">
        <f t="shared" si="100"/>
        <v>0</v>
      </c>
      <c r="F4335" s="159">
        <v>10138</v>
      </c>
      <c r="G4335" s="163">
        <f t="shared" si="99"/>
        <v>0</v>
      </c>
      <c r="I4335" s="64" t="s">
        <v>1072</v>
      </c>
      <c r="L4335"/>
    </row>
    <row r="4336" spans="1:12">
      <c r="A4336" s="64" t="s">
        <v>1320</v>
      </c>
      <c r="B4336" s="64">
        <f>_xlfn.XLOOKUP(D4336,Macros!$T$8:$T$104,Macros!$Q$8:$Q$104)</f>
        <v>0</v>
      </c>
      <c r="C4336" s="64">
        <f>_xlfn.XLOOKUP(I4336,Macros!$T$8:$T$104,Macros!$Q$8:$Q$104)</f>
        <v>0</v>
      </c>
      <c r="D4336" s="64" t="s">
        <v>1112</v>
      </c>
      <c r="E4336" s="64">
        <f t="shared" si="100"/>
        <v>0</v>
      </c>
      <c r="F4336" s="159">
        <v>10138</v>
      </c>
      <c r="G4336" s="163">
        <f t="shared" si="99"/>
        <v>0</v>
      </c>
      <c r="I4336" s="64" t="s">
        <v>1072</v>
      </c>
      <c r="L4336"/>
    </row>
    <row r="4337" spans="1:12">
      <c r="A4337" s="64" t="s">
        <v>1320</v>
      </c>
      <c r="B4337" s="64">
        <f>_xlfn.XLOOKUP(D4337,Macros!$T$8:$T$104,Macros!$Q$8:$Q$104)</f>
        <v>0</v>
      </c>
      <c r="C4337" s="64">
        <f>_xlfn.XLOOKUP(I4337,Macros!$T$8:$T$104,Macros!$Q$8:$Q$104)</f>
        <v>0</v>
      </c>
      <c r="D4337" s="64" t="s">
        <v>1113</v>
      </c>
      <c r="E4337" s="64">
        <f t="shared" si="100"/>
        <v>0</v>
      </c>
      <c r="F4337" s="159">
        <v>10138</v>
      </c>
      <c r="G4337" s="163">
        <f t="shared" si="99"/>
        <v>0</v>
      </c>
      <c r="I4337" s="64" t="s">
        <v>1072</v>
      </c>
      <c r="L4337"/>
    </row>
    <row r="4338" spans="1:12">
      <c r="A4338" s="64" t="s">
        <v>1320</v>
      </c>
      <c r="B4338" s="64">
        <f>_xlfn.XLOOKUP(D4338,Macros!$T$8:$T$104,Macros!$Q$8:$Q$104)</f>
        <v>0</v>
      </c>
      <c r="C4338" s="64">
        <f>_xlfn.XLOOKUP(I4338,Macros!$T$8:$T$104,Macros!$Q$8:$Q$104)</f>
        <v>0</v>
      </c>
      <c r="D4338" s="64" t="s">
        <v>1114</v>
      </c>
      <c r="E4338" s="64">
        <f t="shared" si="100"/>
        <v>0</v>
      </c>
      <c r="F4338" s="159">
        <v>10138</v>
      </c>
      <c r="G4338" s="163">
        <f t="shared" si="99"/>
        <v>0</v>
      </c>
      <c r="I4338" s="64" t="s">
        <v>1072</v>
      </c>
      <c r="L4338"/>
    </row>
    <row r="4339" spans="1:12">
      <c r="A4339" s="64" t="s">
        <v>1320</v>
      </c>
      <c r="B4339" s="64">
        <f>_xlfn.XLOOKUP(D4339,Macros!$T$8:$T$104,Macros!$Q$8:$Q$104)</f>
        <v>0</v>
      </c>
      <c r="C4339" s="64">
        <f>_xlfn.XLOOKUP(I4339,Macros!$T$8:$T$104,Macros!$Q$8:$Q$104)</f>
        <v>0</v>
      </c>
      <c r="D4339" s="64" t="s">
        <v>1115</v>
      </c>
      <c r="E4339" s="64">
        <f t="shared" si="100"/>
        <v>0</v>
      </c>
      <c r="F4339" s="159">
        <v>10138</v>
      </c>
      <c r="G4339" s="163">
        <f t="shared" si="99"/>
        <v>0</v>
      </c>
      <c r="I4339" s="64" t="s">
        <v>1072</v>
      </c>
      <c r="L4339"/>
    </row>
    <row r="4340" spans="1:12">
      <c r="A4340" s="161" t="s">
        <v>1321</v>
      </c>
      <c r="B4340" s="161">
        <f>_xlfn.XLOOKUP(D4340,'PU-Holds'!$U$8:$U$63,'PU-Holds'!$E$8:$E$63)</f>
        <v>0</v>
      </c>
      <c r="C4340" s="161">
        <f>_xlfn.XLOOKUP(I4340,'PU-Holds'!$U$8:$U$63,'PU-Holds'!$E$8:$E$63)</f>
        <v>0</v>
      </c>
      <c r="D4340" s="161" t="s">
        <v>1131</v>
      </c>
      <c r="E4340" s="161">
        <f t="shared" si="100"/>
        <v>0</v>
      </c>
      <c r="F4340" s="162">
        <v>10084</v>
      </c>
      <c r="G4340" s="163">
        <f t="shared" si="99"/>
        <v>0</v>
      </c>
      <c r="I4340" s="161" t="s">
        <v>1123</v>
      </c>
      <c r="J4340" s="161" t="s">
        <v>1316</v>
      </c>
      <c r="L4340"/>
    </row>
    <row r="4341" spans="1:12">
      <c r="A4341" s="64" t="s">
        <v>1321</v>
      </c>
      <c r="B4341" s="64">
        <f>_xlfn.XLOOKUP(D4341,'PU-Holds'!$U$8:$U$63,'PU-Holds'!$E$8:$E$63)</f>
        <v>0</v>
      </c>
      <c r="C4341" s="64">
        <f>_xlfn.XLOOKUP(I4341,'PU-Holds'!$U$8:$U$63,'PU-Holds'!$E$8:$E$63)</f>
        <v>0</v>
      </c>
      <c r="D4341" s="64" t="s">
        <v>1133</v>
      </c>
      <c r="E4341" s="64">
        <f t="shared" si="100"/>
        <v>0</v>
      </c>
      <c r="F4341" s="159">
        <v>10084</v>
      </c>
      <c r="G4341" s="163">
        <f t="shared" si="99"/>
        <v>0</v>
      </c>
      <c r="I4341" s="64" t="s">
        <v>1123</v>
      </c>
      <c r="L4341"/>
    </row>
    <row r="4342" spans="1:12">
      <c r="A4342" s="64" t="s">
        <v>1321</v>
      </c>
      <c r="B4342" s="64">
        <f>_xlfn.XLOOKUP(D4342,'PU-Holds'!$U$8:$U$63,'PU-Holds'!$E$8:$E$63)</f>
        <v>0</v>
      </c>
      <c r="C4342" s="64">
        <f>_xlfn.XLOOKUP(I4342,'PU-Holds'!$U$8:$U$63,'PU-Holds'!$E$8:$E$63)</f>
        <v>0</v>
      </c>
      <c r="D4342" s="64" t="s">
        <v>1135</v>
      </c>
      <c r="E4342" s="64">
        <f t="shared" si="100"/>
        <v>0</v>
      </c>
      <c r="F4342" s="159">
        <v>10084</v>
      </c>
      <c r="G4342" s="163">
        <f t="shared" si="99"/>
        <v>0</v>
      </c>
      <c r="I4342" s="64" t="s">
        <v>1123</v>
      </c>
      <c r="L4342"/>
    </row>
    <row r="4343" spans="1:12">
      <c r="A4343" s="64" t="s">
        <v>1321</v>
      </c>
      <c r="B4343" s="64">
        <f>_xlfn.XLOOKUP(D4343,'PU-Holds'!$U$8:$U$63,'PU-Holds'!$E$8:$E$63)</f>
        <v>0</v>
      </c>
      <c r="C4343" s="64">
        <f>_xlfn.XLOOKUP(I4343,'PU-Holds'!$U$8:$U$63,'PU-Holds'!$E$8:$E$63)</f>
        <v>0</v>
      </c>
      <c r="D4343" s="64" t="s">
        <v>1137</v>
      </c>
      <c r="E4343" s="64">
        <f t="shared" si="100"/>
        <v>0</v>
      </c>
      <c r="F4343" s="159">
        <v>10084</v>
      </c>
      <c r="G4343" s="163">
        <f t="shared" si="99"/>
        <v>0</v>
      </c>
      <c r="I4343" s="64" t="s">
        <v>1123</v>
      </c>
      <c r="L4343"/>
    </row>
    <row r="4344" spans="1:12">
      <c r="A4344" s="64" t="s">
        <v>1321</v>
      </c>
      <c r="B4344" s="64">
        <f>_xlfn.XLOOKUP(D4344,'PU-Holds'!$U$8:$U$63,'PU-Holds'!$E$8:$E$63)</f>
        <v>0</v>
      </c>
      <c r="C4344" s="64">
        <f>_xlfn.XLOOKUP(I4344,'PU-Holds'!$U$8:$U$63,'PU-Holds'!$E$8:$E$63)</f>
        <v>0</v>
      </c>
      <c r="D4344" s="64" t="s">
        <v>1139</v>
      </c>
      <c r="E4344" s="64">
        <f t="shared" si="100"/>
        <v>0</v>
      </c>
      <c r="F4344" s="159">
        <v>10084</v>
      </c>
      <c r="G4344" s="163">
        <f t="shared" si="99"/>
        <v>0</v>
      </c>
      <c r="I4344" s="64" t="s">
        <v>1123</v>
      </c>
      <c r="L4344"/>
    </row>
    <row r="4345" spans="1:12">
      <c r="A4345" s="64" t="s">
        <v>1321</v>
      </c>
      <c r="B4345" s="64">
        <f>_xlfn.XLOOKUP(D4345,'PU-Holds'!$U$8:$U$63,'PU-Holds'!$E$8:$E$63)</f>
        <v>0</v>
      </c>
      <c r="C4345" s="64">
        <f>_xlfn.XLOOKUP(I4345,'PU-Holds'!$U$8:$U$63,'PU-Holds'!$E$8:$E$63)</f>
        <v>0</v>
      </c>
      <c r="D4345" s="64" t="s">
        <v>1141</v>
      </c>
      <c r="E4345" s="64">
        <f t="shared" si="100"/>
        <v>0</v>
      </c>
      <c r="F4345" s="159">
        <v>10084</v>
      </c>
      <c r="G4345" s="163">
        <f t="shared" si="99"/>
        <v>0</v>
      </c>
      <c r="I4345" s="64" t="s">
        <v>1123</v>
      </c>
      <c r="L4345"/>
    </row>
    <row r="4346" spans="1:12">
      <c r="A4346" s="64" t="s">
        <v>1321</v>
      </c>
      <c r="B4346" s="64">
        <f>_xlfn.XLOOKUP(D4346,'PU-Holds'!$U$8:$U$63,'PU-Holds'!$E$8:$E$63)</f>
        <v>0</v>
      </c>
      <c r="C4346" s="64">
        <f>_xlfn.XLOOKUP(I4346,'PU-Holds'!$U$8:$U$63,'PU-Holds'!$E$8:$E$63)</f>
        <v>0</v>
      </c>
      <c r="D4346" s="64" t="s">
        <v>1143</v>
      </c>
      <c r="E4346" s="64">
        <f t="shared" si="100"/>
        <v>0</v>
      </c>
      <c r="F4346" s="159">
        <v>10084</v>
      </c>
      <c r="G4346" s="163">
        <f t="shared" si="99"/>
        <v>0</v>
      </c>
      <c r="I4346" s="64" t="s">
        <v>1123</v>
      </c>
      <c r="L4346"/>
    </row>
    <row r="4347" spans="1:12">
      <c r="A4347" s="64" t="s">
        <v>1321</v>
      </c>
      <c r="B4347" s="64">
        <f>_xlfn.XLOOKUP(D4347,'PU-Holds'!$U$8:$U$63,'PU-Holds'!$E$8:$E$63)</f>
        <v>0</v>
      </c>
      <c r="C4347" s="64">
        <f>_xlfn.XLOOKUP(I4347,'PU-Holds'!$U$8:$U$63,'PU-Holds'!$E$8:$E$63)</f>
        <v>0</v>
      </c>
      <c r="D4347" s="64" t="s">
        <v>1145</v>
      </c>
      <c r="E4347" s="64">
        <f t="shared" si="100"/>
        <v>0</v>
      </c>
      <c r="F4347" s="159">
        <v>10084</v>
      </c>
      <c r="G4347" s="163">
        <f t="shared" si="99"/>
        <v>0</v>
      </c>
      <c r="I4347" s="64" t="s">
        <v>1123</v>
      </c>
      <c r="L4347"/>
    </row>
    <row r="4348" spans="1:12">
      <c r="A4348" s="64" t="s">
        <v>1321</v>
      </c>
      <c r="B4348" s="64">
        <f>_xlfn.XLOOKUP(D4348,'PU-Holds'!$U$8:$U$63,'PU-Holds'!$E$8:$E$63)</f>
        <v>0</v>
      </c>
      <c r="C4348" s="64">
        <f>_xlfn.XLOOKUP(I4348,'PU-Holds'!$U$8:$U$63,'PU-Holds'!$E$8:$E$63)</f>
        <v>0</v>
      </c>
      <c r="D4348" s="64" t="s">
        <v>1147</v>
      </c>
      <c r="E4348" s="64">
        <f t="shared" si="100"/>
        <v>0</v>
      </c>
      <c r="F4348" s="159">
        <v>10084</v>
      </c>
      <c r="G4348" s="163">
        <f t="shared" si="99"/>
        <v>0</v>
      </c>
      <c r="I4348" s="64" t="s">
        <v>1123</v>
      </c>
      <c r="L4348"/>
    </row>
    <row r="4349" spans="1:12">
      <c r="A4349" s="64" t="s">
        <v>1321</v>
      </c>
      <c r="B4349" s="64">
        <f>_xlfn.XLOOKUP(D4349,'PU-Holds'!$U$8:$U$63,'PU-Holds'!$E$8:$E$63)</f>
        <v>0</v>
      </c>
      <c r="C4349" s="64">
        <f>_xlfn.XLOOKUP(I4349,'PU-Holds'!$U$8:$U$63,'PU-Holds'!$E$8:$E$63)</f>
        <v>0</v>
      </c>
      <c r="D4349" s="64" t="s">
        <v>1149</v>
      </c>
      <c r="E4349" s="64">
        <f t="shared" si="100"/>
        <v>0</v>
      </c>
      <c r="F4349" s="159">
        <v>10084</v>
      </c>
      <c r="G4349" s="163">
        <f t="shared" si="99"/>
        <v>0</v>
      </c>
      <c r="I4349" s="64" t="s">
        <v>1123</v>
      </c>
      <c r="L4349"/>
    </row>
    <row r="4350" spans="1:12">
      <c r="A4350" s="64" t="s">
        <v>1321</v>
      </c>
      <c r="B4350" s="64">
        <f>_xlfn.XLOOKUP(D4350,'PU-Holds'!$U$8:$U$63,'PU-Holds'!$E$8:$E$63)</f>
        <v>0</v>
      </c>
      <c r="C4350" s="64">
        <f>_xlfn.XLOOKUP(I4350,'PU-Holds'!$U$8:$U$63,'PU-Holds'!$E$8:$E$63)</f>
        <v>0</v>
      </c>
      <c r="D4350" s="64" t="s">
        <v>1151</v>
      </c>
      <c r="E4350" s="64">
        <f t="shared" si="100"/>
        <v>0</v>
      </c>
      <c r="F4350" s="159">
        <v>10084</v>
      </c>
      <c r="G4350" s="163">
        <f t="shared" si="99"/>
        <v>0</v>
      </c>
      <c r="I4350" s="64" t="s">
        <v>1123</v>
      </c>
      <c r="L4350"/>
    </row>
    <row r="4351" spans="1:12">
      <c r="A4351" s="64" t="s">
        <v>1321</v>
      </c>
      <c r="B4351" s="64">
        <f>_xlfn.XLOOKUP(D4351,'PU-Holds'!$U$8:$U$63,'PU-Holds'!$E$8:$E$63)</f>
        <v>0</v>
      </c>
      <c r="C4351" s="64">
        <f>_xlfn.XLOOKUP(I4351,'PU-Holds'!$U$8:$U$63,'PU-Holds'!$E$8:$E$63)</f>
        <v>0</v>
      </c>
      <c r="D4351" s="64" t="s">
        <v>1153</v>
      </c>
      <c r="E4351" s="64">
        <f t="shared" si="100"/>
        <v>0</v>
      </c>
      <c r="F4351" s="159">
        <v>10084</v>
      </c>
      <c r="G4351" s="163">
        <f t="shared" si="99"/>
        <v>0</v>
      </c>
      <c r="I4351" s="64" t="s">
        <v>1123</v>
      </c>
      <c r="L4351"/>
    </row>
    <row r="4352" spans="1:12">
      <c r="A4352" s="64" t="s">
        <v>1321</v>
      </c>
      <c r="B4352" s="64">
        <f>_xlfn.XLOOKUP(D4352,'PU-Holds'!$U$8:$U$63,'PU-Holds'!$E$8:$E$63)</f>
        <v>0</v>
      </c>
      <c r="C4352" s="64">
        <f>_xlfn.XLOOKUP(I4352,'PU-Holds'!$U$8:$U$63,'PU-Holds'!$E$8:$E$63)</f>
        <v>0</v>
      </c>
      <c r="D4352" s="64" t="s">
        <v>1155</v>
      </c>
      <c r="E4352" s="64">
        <f t="shared" si="100"/>
        <v>0</v>
      </c>
      <c r="F4352" s="159">
        <v>10084</v>
      </c>
      <c r="G4352" s="163">
        <f t="shared" si="99"/>
        <v>0</v>
      </c>
      <c r="I4352" s="64" t="s">
        <v>1123</v>
      </c>
      <c r="L4352"/>
    </row>
    <row r="4353" spans="1:12">
      <c r="A4353" s="64" t="s">
        <v>1321</v>
      </c>
      <c r="B4353" s="64">
        <f>_xlfn.XLOOKUP(D4353,'PU-Holds'!$U$8:$U$63,'PU-Holds'!$E$8:$E$63)</f>
        <v>0</v>
      </c>
      <c r="C4353" s="64">
        <f>_xlfn.XLOOKUP(I4353,'PU-Holds'!$U$8:$U$63,'PU-Holds'!$E$8:$E$63)</f>
        <v>0</v>
      </c>
      <c r="D4353" s="64" t="s">
        <v>1157</v>
      </c>
      <c r="E4353" s="64">
        <f t="shared" si="100"/>
        <v>0</v>
      </c>
      <c r="F4353" s="159">
        <v>10084</v>
      </c>
      <c r="G4353" s="163">
        <f t="shared" si="99"/>
        <v>0</v>
      </c>
      <c r="I4353" s="64" t="s">
        <v>1123</v>
      </c>
      <c r="L4353"/>
    </row>
    <row r="4354" spans="1:12">
      <c r="A4354" s="64" t="s">
        <v>1321</v>
      </c>
      <c r="B4354" s="64">
        <f>_xlfn.XLOOKUP(D4354,'PU-Holds'!$U$8:$U$63,'PU-Holds'!$E$8:$E$63)</f>
        <v>0</v>
      </c>
      <c r="C4354" s="64">
        <f>_xlfn.XLOOKUP(I4354,'PU-Holds'!$U$8:$U$63,'PU-Holds'!$E$8:$E$63)</f>
        <v>0</v>
      </c>
      <c r="D4354" s="64" t="s">
        <v>1159</v>
      </c>
      <c r="E4354" s="64">
        <f t="shared" si="100"/>
        <v>0</v>
      </c>
      <c r="F4354" s="159">
        <v>10084</v>
      </c>
      <c r="G4354" s="163">
        <f t="shared" ref="G4354:G4417" si="101">IF(C4354&gt;0,10*C4354/E4354,0)</f>
        <v>0</v>
      </c>
      <c r="I4354" s="64" t="s">
        <v>1123</v>
      </c>
      <c r="L4354"/>
    </row>
    <row r="4355" spans="1:12">
      <c r="A4355" s="64" t="s">
        <v>1321</v>
      </c>
      <c r="B4355" s="64">
        <f>_xlfn.XLOOKUP(D4355,'PU-Holds'!$U$8:$U$63,'PU-Holds'!$E$8:$E$63)</f>
        <v>0</v>
      </c>
      <c r="C4355" s="64">
        <f>_xlfn.XLOOKUP(I4355,'PU-Holds'!$U$8:$U$63,'PU-Holds'!$E$8:$E$63)</f>
        <v>0</v>
      </c>
      <c r="D4355" s="64" t="s">
        <v>1161</v>
      </c>
      <c r="E4355" s="64">
        <f t="shared" si="100"/>
        <v>0</v>
      </c>
      <c r="F4355" s="159">
        <v>10084</v>
      </c>
      <c r="G4355" s="163">
        <f t="shared" si="101"/>
        <v>0</v>
      </c>
      <c r="I4355" s="64" t="s">
        <v>1123</v>
      </c>
      <c r="L4355"/>
    </row>
    <row r="4356" spans="1:12">
      <c r="A4356" s="64" t="s">
        <v>1321</v>
      </c>
      <c r="B4356" s="64">
        <f>_xlfn.XLOOKUP(D4356,'PU-Holds'!$U$8:$U$63,'PU-Holds'!$E$8:$E$63)</f>
        <v>0</v>
      </c>
      <c r="C4356" s="64">
        <f>_xlfn.XLOOKUP(I4356,'PU-Holds'!$U$8:$U$63,'PU-Holds'!$E$8:$E$63)</f>
        <v>0</v>
      </c>
      <c r="D4356" s="64" t="s">
        <v>1163</v>
      </c>
      <c r="E4356" s="64">
        <f t="shared" si="100"/>
        <v>0</v>
      </c>
      <c r="F4356" s="159">
        <v>10084</v>
      </c>
      <c r="G4356" s="163">
        <f t="shared" si="101"/>
        <v>0</v>
      </c>
      <c r="I4356" s="64" t="s">
        <v>1123</v>
      </c>
      <c r="L4356"/>
    </row>
    <row r="4357" spans="1:12">
      <c r="A4357" s="64" t="s">
        <v>1321</v>
      </c>
      <c r="B4357" s="64">
        <f>_xlfn.XLOOKUP(D4357,'PU-Holds'!$U$8:$U$63,'PU-Holds'!$E$8:$E$63)</f>
        <v>0</v>
      </c>
      <c r="C4357" s="64">
        <f>_xlfn.XLOOKUP(I4357,'PU-Holds'!$U$8:$U$63,'PU-Holds'!$E$8:$E$63)</f>
        <v>0</v>
      </c>
      <c r="D4357" s="64" t="s">
        <v>1165</v>
      </c>
      <c r="E4357" s="64">
        <f t="shared" si="100"/>
        <v>0</v>
      </c>
      <c r="F4357" s="159">
        <v>10084</v>
      </c>
      <c r="G4357" s="163">
        <f t="shared" si="101"/>
        <v>0</v>
      </c>
      <c r="I4357" s="64" t="s">
        <v>1123</v>
      </c>
      <c r="L4357"/>
    </row>
    <row r="4358" spans="1:12">
      <c r="A4358" s="64" t="s">
        <v>1321</v>
      </c>
      <c r="B4358" s="64">
        <f>_xlfn.XLOOKUP(D4358,'PU-Holds'!$U$8:$U$63,'PU-Holds'!$E$8:$E$63)</f>
        <v>0</v>
      </c>
      <c r="C4358" s="64">
        <f>_xlfn.XLOOKUP(I4358,'PU-Holds'!$U$8:$U$63,'PU-Holds'!$E$8:$E$63)</f>
        <v>0</v>
      </c>
      <c r="D4358" s="64" t="s">
        <v>1167</v>
      </c>
      <c r="E4358" s="64">
        <f t="shared" si="100"/>
        <v>0</v>
      </c>
      <c r="F4358" s="159">
        <v>10084</v>
      </c>
      <c r="G4358" s="163">
        <f t="shared" si="101"/>
        <v>0</v>
      </c>
      <c r="I4358" s="64" t="s">
        <v>1125</v>
      </c>
      <c r="L4358"/>
    </row>
    <row r="4359" spans="1:12">
      <c r="A4359" s="64" t="s">
        <v>1321</v>
      </c>
      <c r="B4359" s="64">
        <f>_xlfn.XLOOKUP(D4359,'PU-Holds'!$U$8:$U$63,'PU-Holds'!$E$8:$E$63)</f>
        <v>0</v>
      </c>
      <c r="C4359" s="64">
        <f>_xlfn.XLOOKUP(I4359,'PU-Holds'!$U$8:$U$63,'PU-Holds'!$E$8:$E$63)</f>
        <v>0</v>
      </c>
      <c r="D4359" s="64" t="s">
        <v>1169</v>
      </c>
      <c r="E4359" s="64">
        <f t="shared" si="100"/>
        <v>0</v>
      </c>
      <c r="F4359" s="159">
        <v>10084</v>
      </c>
      <c r="G4359" s="163">
        <f t="shared" si="101"/>
        <v>0</v>
      </c>
      <c r="I4359" s="64" t="s">
        <v>1125</v>
      </c>
      <c r="L4359"/>
    </row>
    <row r="4360" spans="1:12">
      <c r="A4360" s="64" t="s">
        <v>1321</v>
      </c>
      <c r="B4360" s="64">
        <f>_xlfn.XLOOKUP(D4360,'PU-Holds'!$U$8:$U$63,'PU-Holds'!$E$8:$E$63)</f>
        <v>0</v>
      </c>
      <c r="C4360" s="64">
        <f>_xlfn.XLOOKUP(I4360,'PU-Holds'!$U$8:$U$63,'PU-Holds'!$E$8:$E$63)</f>
        <v>0</v>
      </c>
      <c r="D4360" s="64" t="s">
        <v>1171</v>
      </c>
      <c r="E4360" s="64">
        <f t="shared" si="100"/>
        <v>0</v>
      </c>
      <c r="F4360" s="159">
        <v>10084</v>
      </c>
      <c r="G4360" s="163">
        <f t="shared" si="101"/>
        <v>0</v>
      </c>
      <c r="I4360" s="64" t="s">
        <v>1125</v>
      </c>
      <c r="L4360"/>
    </row>
    <row r="4361" spans="1:12">
      <c r="A4361" s="64" t="s">
        <v>1321</v>
      </c>
      <c r="B4361" s="64">
        <f>_xlfn.XLOOKUP(D4361,'PU-Holds'!$U$8:$U$63,'PU-Holds'!$E$8:$E$63)</f>
        <v>0</v>
      </c>
      <c r="C4361" s="64">
        <f>_xlfn.XLOOKUP(I4361,'PU-Holds'!$U$8:$U$63,'PU-Holds'!$E$8:$E$63)</f>
        <v>0</v>
      </c>
      <c r="D4361" s="64" t="s">
        <v>1173</v>
      </c>
      <c r="E4361" s="64">
        <f t="shared" si="100"/>
        <v>0</v>
      </c>
      <c r="F4361" s="159">
        <v>10084</v>
      </c>
      <c r="G4361" s="163">
        <f t="shared" si="101"/>
        <v>0</v>
      </c>
      <c r="I4361" s="64" t="s">
        <v>1125</v>
      </c>
      <c r="L4361"/>
    </row>
    <row r="4362" spans="1:12">
      <c r="A4362" s="64" t="s">
        <v>1321</v>
      </c>
      <c r="B4362" s="64">
        <f>_xlfn.XLOOKUP(D4362,'PU-Holds'!$U$8:$U$63,'PU-Holds'!$E$8:$E$63)</f>
        <v>0</v>
      </c>
      <c r="C4362" s="64">
        <f>_xlfn.XLOOKUP(I4362,'PU-Holds'!$U$8:$U$63,'PU-Holds'!$E$8:$E$63)</f>
        <v>0</v>
      </c>
      <c r="D4362" s="64" t="s">
        <v>1175</v>
      </c>
      <c r="E4362" s="64">
        <f t="shared" si="100"/>
        <v>0</v>
      </c>
      <c r="F4362" s="159">
        <v>10084</v>
      </c>
      <c r="G4362" s="163">
        <f t="shared" si="101"/>
        <v>0</v>
      </c>
      <c r="I4362" s="64" t="s">
        <v>1125</v>
      </c>
      <c r="L4362"/>
    </row>
    <row r="4363" spans="1:12">
      <c r="A4363" s="64" t="s">
        <v>1321</v>
      </c>
      <c r="B4363" s="64">
        <f>_xlfn.XLOOKUP(D4363,'PU-Holds'!$U$8:$U$63,'PU-Holds'!$E$8:$E$63)</f>
        <v>0</v>
      </c>
      <c r="C4363" s="64">
        <f>_xlfn.XLOOKUP(I4363,'PU-Holds'!$U$8:$U$63,'PU-Holds'!$E$8:$E$63)</f>
        <v>0</v>
      </c>
      <c r="D4363" s="64" t="s">
        <v>1177</v>
      </c>
      <c r="E4363" s="64">
        <f t="shared" si="100"/>
        <v>0</v>
      </c>
      <c r="F4363" s="159">
        <v>10084</v>
      </c>
      <c r="G4363" s="163">
        <f t="shared" si="101"/>
        <v>0</v>
      </c>
      <c r="I4363" s="64" t="s">
        <v>1125</v>
      </c>
      <c r="L4363"/>
    </row>
    <row r="4364" spans="1:12">
      <c r="A4364" s="64" t="s">
        <v>1321</v>
      </c>
      <c r="B4364" s="64">
        <f>_xlfn.XLOOKUP(D4364,'PU-Holds'!$U$8:$U$63,'PU-Holds'!$E$8:$E$63)</f>
        <v>0</v>
      </c>
      <c r="C4364" s="64">
        <f>_xlfn.XLOOKUP(I4364,'PU-Holds'!$U$8:$U$63,'PU-Holds'!$E$8:$E$63)</f>
        <v>0</v>
      </c>
      <c r="D4364" s="64" t="s">
        <v>1179</v>
      </c>
      <c r="E4364" s="64">
        <f t="shared" si="100"/>
        <v>0</v>
      </c>
      <c r="F4364" s="159">
        <v>10084</v>
      </c>
      <c r="G4364" s="163">
        <f t="shared" si="101"/>
        <v>0</v>
      </c>
      <c r="I4364" s="64" t="s">
        <v>1125</v>
      </c>
      <c r="L4364"/>
    </row>
    <row r="4365" spans="1:12">
      <c r="A4365" s="64" t="s">
        <v>1321</v>
      </c>
      <c r="B4365" s="64">
        <f>_xlfn.XLOOKUP(D4365,'PU-Holds'!$U$8:$U$63,'PU-Holds'!$E$8:$E$63)</f>
        <v>0</v>
      </c>
      <c r="C4365" s="64">
        <f>_xlfn.XLOOKUP(I4365,'PU-Holds'!$U$8:$U$63,'PU-Holds'!$E$8:$E$63)</f>
        <v>0</v>
      </c>
      <c r="D4365" s="64" t="s">
        <v>1181</v>
      </c>
      <c r="E4365" s="64">
        <f t="shared" si="100"/>
        <v>0</v>
      </c>
      <c r="F4365" s="159">
        <v>10084</v>
      </c>
      <c r="G4365" s="163">
        <f t="shared" si="101"/>
        <v>0</v>
      </c>
      <c r="I4365" s="64" t="s">
        <v>1127</v>
      </c>
      <c r="L4365"/>
    </row>
    <row r="4366" spans="1:12">
      <c r="A4366" s="64" t="s">
        <v>1321</v>
      </c>
      <c r="B4366" s="64">
        <f>_xlfn.XLOOKUP(D4366,'PU-Holds'!$U$8:$U$63,'PU-Holds'!$E$8:$E$63)</f>
        <v>0</v>
      </c>
      <c r="C4366" s="64">
        <f>_xlfn.XLOOKUP(I4366,'PU-Holds'!$U$8:$U$63,'PU-Holds'!$E$8:$E$63)</f>
        <v>0</v>
      </c>
      <c r="D4366" s="64" t="s">
        <v>1183</v>
      </c>
      <c r="E4366" s="64">
        <f t="shared" si="100"/>
        <v>0</v>
      </c>
      <c r="F4366" s="159">
        <v>10084</v>
      </c>
      <c r="G4366" s="163">
        <f t="shared" si="101"/>
        <v>0</v>
      </c>
      <c r="I4366" s="64" t="s">
        <v>1127</v>
      </c>
      <c r="L4366"/>
    </row>
    <row r="4367" spans="1:12">
      <c r="A4367" s="64" t="s">
        <v>1321</v>
      </c>
      <c r="B4367" s="64">
        <f>_xlfn.XLOOKUP(D4367,'PU-Holds'!$U$8:$U$63,'PU-Holds'!$E$8:$E$63)</f>
        <v>0</v>
      </c>
      <c r="C4367" s="64">
        <f>_xlfn.XLOOKUP(I4367,'PU-Holds'!$U$8:$U$63,'PU-Holds'!$E$8:$E$63)</f>
        <v>0</v>
      </c>
      <c r="D4367" s="64" t="s">
        <v>1185</v>
      </c>
      <c r="E4367" s="64">
        <f t="shared" si="100"/>
        <v>0</v>
      </c>
      <c r="F4367" s="159">
        <v>10084</v>
      </c>
      <c r="G4367" s="163">
        <f t="shared" si="101"/>
        <v>0</v>
      </c>
      <c r="I4367" s="64" t="s">
        <v>1127</v>
      </c>
      <c r="L4367"/>
    </row>
    <row r="4368" spans="1:12">
      <c r="A4368" s="64" t="s">
        <v>1321</v>
      </c>
      <c r="B4368" s="64">
        <f>_xlfn.XLOOKUP(D4368,'PU-Holds'!$U$8:$U$63,'PU-Holds'!$E$8:$E$63)</f>
        <v>0</v>
      </c>
      <c r="C4368" s="64">
        <f>_xlfn.XLOOKUP(I4368,'PU-Holds'!$U$8:$U$63,'PU-Holds'!$E$8:$E$63)</f>
        <v>0</v>
      </c>
      <c r="D4368" s="64" t="s">
        <v>1187</v>
      </c>
      <c r="E4368" s="64">
        <f t="shared" si="100"/>
        <v>0</v>
      </c>
      <c r="F4368" s="159">
        <v>10084</v>
      </c>
      <c r="G4368" s="163">
        <f t="shared" si="101"/>
        <v>0</v>
      </c>
      <c r="I4368" s="64" t="s">
        <v>1127</v>
      </c>
      <c r="L4368"/>
    </row>
    <row r="4369" spans="1:12">
      <c r="A4369" s="64" t="s">
        <v>1321</v>
      </c>
      <c r="B4369" s="64">
        <f>_xlfn.XLOOKUP(D4369,'PU-Holds'!$U$8:$U$63,'PU-Holds'!$E$8:$E$63)</f>
        <v>0</v>
      </c>
      <c r="C4369" s="64">
        <f>_xlfn.XLOOKUP(I4369,'PU-Holds'!$U$8:$U$63,'PU-Holds'!$E$8:$E$63)</f>
        <v>0</v>
      </c>
      <c r="D4369" s="64" t="s">
        <v>1189</v>
      </c>
      <c r="E4369" s="64">
        <f t="shared" si="100"/>
        <v>0</v>
      </c>
      <c r="F4369" s="159">
        <v>10084</v>
      </c>
      <c r="G4369" s="163">
        <f t="shared" si="101"/>
        <v>0</v>
      </c>
      <c r="I4369" s="64" t="s">
        <v>1127</v>
      </c>
      <c r="L4369"/>
    </row>
    <row r="4370" spans="1:12">
      <c r="A4370" s="64" t="s">
        <v>1321</v>
      </c>
      <c r="B4370" s="64">
        <f>_xlfn.XLOOKUP(D4370,'PU-Holds'!$U$8:$U$63,'PU-Holds'!$E$8:$E$63)</f>
        <v>0</v>
      </c>
      <c r="C4370" s="64">
        <f>_xlfn.XLOOKUP(I4370,'PU-Holds'!$U$8:$U$63,'PU-Holds'!$E$8:$E$63)</f>
        <v>0</v>
      </c>
      <c r="D4370" s="64" t="s">
        <v>1191</v>
      </c>
      <c r="E4370" s="64">
        <f t="shared" si="100"/>
        <v>0</v>
      </c>
      <c r="F4370" s="159">
        <v>10084</v>
      </c>
      <c r="G4370" s="163">
        <f t="shared" si="101"/>
        <v>0</v>
      </c>
      <c r="I4370" s="64" t="s">
        <v>1127</v>
      </c>
      <c r="L4370"/>
    </row>
    <row r="4371" spans="1:12">
      <c r="A4371" s="64" t="s">
        <v>1321</v>
      </c>
      <c r="B4371" s="64">
        <f>_xlfn.XLOOKUP(D4371,'PU-Holds'!$U$8:$U$63,'PU-Holds'!$E$8:$E$63)</f>
        <v>0</v>
      </c>
      <c r="C4371" s="64">
        <f>_xlfn.XLOOKUP(I4371,'PU-Holds'!$U$8:$U$63,'PU-Holds'!$E$8:$E$63)</f>
        <v>0</v>
      </c>
      <c r="D4371" s="64" t="s">
        <v>1193</v>
      </c>
      <c r="E4371" s="64">
        <f t="shared" si="100"/>
        <v>0</v>
      </c>
      <c r="F4371" s="159">
        <v>10084</v>
      </c>
      <c r="G4371" s="163">
        <f t="shared" si="101"/>
        <v>0</v>
      </c>
      <c r="I4371" s="64" t="s">
        <v>1127</v>
      </c>
      <c r="L4371"/>
    </row>
    <row r="4372" spans="1:12">
      <c r="A4372" s="64" t="s">
        <v>1321</v>
      </c>
      <c r="B4372" s="64">
        <f>_xlfn.XLOOKUP(D4372,'PU-Holds'!$U$8:$U$63,'PU-Holds'!$E$8:$E$63)</f>
        <v>0</v>
      </c>
      <c r="C4372" s="64">
        <f>_xlfn.XLOOKUP(I4372,'PU-Holds'!$U$8:$U$63,'PU-Holds'!$E$8:$E$63)</f>
        <v>0</v>
      </c>
      <c r="D4372" s="64" t="s">
        <v>1195</v>
      </c>
      <c r="E4372" s="64">
        <f t="shared" si="100"/>
        <v>0</v>
      </c>
      <c r="F4372" s="159">
        <v>10084</v>
      </c>
      <c r="G4372" s="163">
        <f t="shared" si="101"/>
        <v>0</v>
      </c>
      <c r="I4372" s="64" t="s">
        <v>1129</v>
      </c>
      <c r="L4372"/>
    </row>
    <row r="4373" spans="1:12">
      <c r="A4373" s="64" t="s">
        <v>1321</v>
      </c>
      <c r="B4373" s="64">
        <f>_xlfn.XLOOKUP(D4373,'PU-Holds'!$U$8:$U$63,'PU-Holds'!$E$8:$E$63)</f>
        <v>0</v>
      </c>
      <c r="C4373" s="64">
        <f>_xlfn.XLOOKUP(I4373,'PU-Holds'!$U$8:$U$63,'PU-Holds'!$E$8:$E$63)</f>
        <v>0</v>
      </c>
      <c r="D4373" s="64" t="s">
        <v>1197</v>
      </c>
      <c r="E4373" s="64">
        <f t="shared" si="100"/>
        <v>0</v>
      </c>
      <c r="F4373" s="159">
        <v>10084</v>
      </c>
      <c r="G4373" s="163">
        <f t="shared" si="101"/>
        <v>0</v>
      </c>
      <c r="I4373" s="64" t="s">
        <v>1129</v>
      </c>
      <c r="L4373"/>
    </row>
    <row r="4374" spans="1:12">
      <c r="A4374" s="64" t="s">
        <v>1321</v>
      </c>
      <c r="B4374" s="64">
        <f>_xlfn.XLOOKUP(D4374,'PU-Holds'!$U$8:$U$63,'PU-Holds'!$E$8:$E$63)</f>
        <v>0</v>
      </c>
      <c r="C4374" s="64">
        <f>_xlfn.XLOOKUP(I4374,'PU-Holds'!$U$8:$U$63,'PU-Holds'!$E$8:$E$63)</f>
        <v>0</v>
      </c>
      <c r="D4374" s="64" t="s">
        <v>1199</v>
      </c>
      <c r="E4374" s="64">
        <f t="shared" si="100"/>
        <v>0</v>
      </c>
      <c r="F4374" s="159">
        <v>10084</v>
      </c>
      <c r="G4374" s="163">
        <f t="shared" si="101"/>
        <v>0</v>
      </c>
      <c r="I4374" s="64" t="s">
        <v>1129</v>
      </c>
      <c r="L4374"/>
    </row>
    <row r="4375" spans="1:12">
      <c r="A4375" s="64" t="s">
        <v>1321</v>
      </c>
      <c r="B4375" s="64">
        <f>_xlfn.XLOOKUP(D4375,'PU-Holds'!$U$8:$U$63,'PU-Holds'!$E$8:$E$63)</f>
        <v>0</v>
      </c>
      <c r="C4375" s="64">
        <f>_xlfn.XLOOKUP(I4375,'PU-Holds'!$U$8:$U$63,'PU-Holds'!$E$8:$E$63)</f>
        <v>0</v>
      </c>
      <c r="D4375" s="64" t="s">
        <v>1201</v>
      </c>
      <c r="E4375" s="64">
        <f t="shared" si="100"/>
        <v>0</v>
      </c>
      <c r="F4375" s="159">
        <v>10084</v>
      </c>
      <c r="G4375" s="163">
        <f t="shared" si="101"/>
        <v>0</v>
      </c>
      <c r="I4375" s="64" t="s">
        <v>1129</v>
      </c>
      <c r="L4375"/>
    </row>
    <row r="4376" spans="1:12">
      <c r="A4376" s="64" t="s">
        <v>1321</v>
      </c>
      <c r="B4376" s="64">
        <f>_xlfn.XLOOKUP(D4376,'PU-Holds'!$U$8:$U$63,'PU-Holds'!$E$8:$E$63)</f>
        <v>0</v>
      </c>
      <c r="C4376" s="64">
        <f>_xlfn.XLOOKUP(I4376,'PU-Holds'!$U$8:$U$63,'PU-Holds'!$E$8:$E$63)</f>
        <v>0</v>
      </c>
      <c r="D4376" s="64" t="s">
        <v>1203</v>
      </c>
      <c r="E4376" s="64">
        <f t="shared" si="100"/>
        <v>0</v>
      </c>
      <c r="F4376" s="159">
        <v>10084</v>
      </c>
      <c r="G4376" s="163">
        <f t="shared" si="101"/>
        <v>0</v>
      </c>
      <c r="I4376" s="64" t="s">
        <v>1129</v>
      </c>
      <c r="L4376"/>
    </row>
    <row r="4377" spans="1:12">
      <c r="A4377" s="64" t="s">
        <v>1321</v>
      </c>
      <c r="B4377" s="64">
        <f>_xlfn.XLOOKUP(D4377,'PU-Holds'!$U$8:$U$63,'PU-Holds'!$E$8:$E$63)</f>
        <v>0</v>
      </c>
      <c r="C4377" s="64">
        <f>_xlfn.XLOOKUP(I4377,'PU-Holds'!$U$8:$U$63,'PU-Holds'!$E$8:$E$63)</f>
        <v>0</v>
      </c>
      <c r="D4377" s="64" t="s">
        <v>1205</v>
      </c>
      <c r="E4377" s="64">
        <f t="shared" si="100"/>
        <v>0</v>
      </c>
      <c r="F4377" s="159">
        <v>10084</v>
      </c>
      <c r="G4377" s="163">
        <f t="shared" si="101"/>
        <v>0</v>
      </c>
      <c r="I4377" s="64" t="s">
        <v>1129</v>
      </c>
      <c r="L4377"/>
    </row>
    <row r="4378" spans="1:12">
      <c r="A4378" s="64" t="s">
        <v>1321</v>
      </c>
      <c r="B4378" s="64">
        <f>_xlfn.XLOOKUP(D4378,'PU-Holds'!$U$8:$U$63,'PU-Holds'!$E$8:$E$63)</f>
        <v>0</v>
      </c>
      <c r="C4378" s="64">
        <f>_xlfn.XLOOKUP(I4378,'PU-Holds'!$U$8:$U$63,'PU-Holds'!$E$8:$E$63)</f>
        <v>0</v>
      </c>
      <c r="D4378" s="64" t="s">
        <v>1207</v>
      </c>
      <c r="E4378" s="64">
        <f t="shared" si="100"/>
        <v>0</v>
      </c>
      <c r="F4378" s="159">
        <v>10084</v>
      </c>
      <c r="G4378" s="163">
        <f t="shared" si="101"/>
        <v>0</v>
      </c>
      <c r="I4378" s="64" t="s">
        <v>1129</v>
      </c>
      <c r="L4378"/>
    </row>
    <row r="4379" spans="1:12">
      <c r="A4379" s="64" t="s">
        <v>1321</v>
      </c>
      <c r="B4379" s="64">
        <f>_xlfn.XLOOKUP(D4379,'PU-Holds'!$U$8:$U$63,'PU-Holds'!$E$8:$E$63)</f>
        <v>0</v>
      </c>
      <c r="C4379" s="64">
        <f>_xlfn.XLOOKUP(I4379,'PU-Holds'!$U$8:$U$63,'PU-Holds'!$E$8:$E$63)</f>
        <v>0</v>
      </c>
      <c r="D4379" s="64" t="s">
        <v>1209</v>
      </c>
      <c r="E4379" s="64">
        <f t="shared" si="100"/>
        <v>0</v>
      </c>
      <c r="F4379" s="159">
        <v>10084</v>
      </c>
      <c r="G4379" s="163">
        <f t="shared" si="101"/>
        <v>0</v>
      </c>
      <c r="I4379" s="64" t="s">
        <v>1129</v>
      </c>
      <c r="L4379"/>
    </row>
    <row r="4380" spans="1:12">
      <c r="A4380" s="64" t="s">
        <v>1321</v>
      </c>
      <c r="B4380" s="64">
        <f>_xlfn.XLOOKUP(D4380,'PU-Holds'!$U$8:$U$63,'PU-Holds'!$E$8:$E$63)</f>
        <v>0</v>
      </c>
      <c r="C4380" s="64">
        <f>_xlfn.XLOOKUP(I4380,'PU-Holds'!$U$8:$U$63,'PU-Holds'!$E$8:$E$63)</f>
        <v>0</v>
      </c>
      <c r="D4380" s="64" t="s">
        <v>1211</v>
      </c>
      <c r="E4380" s="64">
        <f t="shared" si="100"/>
        <v>0</v>
      </c>
      <c r="F4380" s="159">
        <v>10084</v>
      </c>
      <c r="G4380" s="163">
        <f t="shared" si="101"/>
        <v>0</v>
      </c>
      <c r="I4380" s="64" t="s">
        <v>1129</v>
      </c>
      <c r="L4380"/>
    </row>
    <row r="4381" spans="1:12">
      <c r="A4381" s="64" t="s">
        <v>1321</v>
      </c>
      <c r="B4381" s="64">
        <f>_xlfn.XLOOKUP(D4381,'PU-Holds'!$U$8:$U$63,'PU-Holds'!$E$8:$E$63)</f>
        <v>0</v>
      </c>
      <c r="C4381" s="64">
        <f>_xlfn.XLOOKUP(I4381,'PU-Holds'!$U$8:$U$63,'PU-Holds'!$E$8:$E$63)</f>
        <v>0</v>
      </c>
      <c r="D4381" s="64" t="s">
        <v>1213</v>
      </c>
      <c r="E4381" s="64">
        <f t="shared" si="100"/>
        <v>0</v>
      </c>
      <c r="F4381" s="159">
        <v>10084</v>
      </c>
      <c r="G4381" s="163">
        <f t="shared" si="101"/>
        <v>0</v>
      </c>
      <c r="I4381" s="64" t="s">
        <v>1129</v>
      </c>
      <c r="L4381"/>
    </row>
    <row r="4382" spans="1:12">
      <c r="A4382" s="64" t="s">
        <v>1321</v>
      </c>
      <c r="B4382" s="64">
        <f>_xlfn.XLOOKUP(D4382,'PU-Holds'!$U$8:$U$63,'PU-Holds'!$E$8:$E$63)</f>
        <v>0</v>
      </c>
      <c r="C4382" s="64">
        <f>_xlfn.XLOOKUP(I4382,'PU-Holds'!$U$8:$U$63,'PU-Holds'!$E$8:$E$63)</f>
        <v>0</v>
      </c>
      <c r="D4382" s="64" t="s">
        <v>1215</v>
      </c>
      <c r="E4382" s="64">
        <f t="shared" si="100"/>
        <v>0</v>
      </c>
      <c r="F4382" s="159">
        <v>10084</v>
      </c>
      <c r="G4382" s="163">
        <f t="shared" si="101"/>
        <v>0</v>
      </c>
      <c r="I4382" s="64" t="s">
        <v>1129</v>
      </c>
      <c r="L4382"/>
    </row>
    <row r="4383" spans="1:12">
      <c r="A4383" s="64" t="s">
        <v>1321</v>
      </c>
      <c r="B4383" s="64">
        <f>_xlfn.XLOOKUP(D4383,'PU-Holds'!$U$8:$U$63,'PU-Holds'!$E$8:$E$63)</f>
        <v>0</v>
      </c>
      <c r="C4383" s="64">
        <f>_xlfn.XLOOKUP(I4383,'PU-Holds'!$U$8:$U$63,'PU-Holds'!$E$8:$E$63)</f>
        <v>0</v>
      </c>
      <c r="D4383" s="64" t="s">
        <v>1217</v>
      </c>
      <c r="E4383" s="64">
        <f t="shared" si="100"/>
        <v>0</v>
      </c>
      <c r="F4383" s="159">
        <v>10084</v>
      </c>
      <c r="G4383" s="163">
        <f t="shared" si="101"/>
        <v>0</v>
      </c>
      <c r="I4383" s="64" t="s">
        <v>1129</v>
      </c>
      <c r="L4383"/>
    </row>
    <row r="4384" spans="1:12">
      <c r="A4384" s="64" t="s">
        <v>1321</v>
      </c>
      <c r="B4384" s="64">
        <f>_xlfn.XLOOKUP(D4384,'PU-Holds'!$U$8:$U$63,'PU-Holds'!$E$8:$E$63)</f>
        <v>0</v>
      </c>
      <c r="C4384" s="64">
        <f>_xlfn.XLOOKUP(I4384,'PU-Holds'!$U$8:$U$63,'PU-Holds'!$E$8:$E$63)</f>
        <v>0</v>
      </c>
      <c r="D4384" s="64" t="s">
        <v>1219</v>
      </c>
      <c r="E4384" s="64">
        <f t="shared" si="100"/>
        <v>0</v>
      </c>
      <c r="F4384" s="159">
        <v>10084</v>
      </c>
      <c r="G4384" s="163">
        <f t="shared" si="101"/>
        <v>0</v>
      </c>
      <c r="I4384" s="64" t="s">
        <v>1129</v>
      </c>
      <c r="L4384"/>
    </row>
    <row r="4385" spans="1:12">
      <c r="A4385" s="64" t="s">
        <v>1321</v>
      </c>
      <c r="B4385" s="64">
        <f>_xlfn.XLOOKUP(D4385,'PU-Holds'!$U$8:$U$63,'PU-Holds'!$E$8:$E$63)</f>
        <v>0</v>
      </c>
      <c r="C4385" s="64">
        <f>_xlfn.XLOOKUP(I4385,'PU-Holds'!$U$8:$U$63,'PU-Holds'!$E$8:$E$63)</f>
        <v>0</v>
      </c>
      <c r="D4385" s="64" t="s">
        <v>1221</v>
      </c>
      <c r="E4385" s="64">
        <f t="shared" si="100"/>
        <v>0</v>
      </c>
      <c r="F4385" s="159">
        <v>10084</v>
      </c>
      <c r="G4385" s="163">
        <f t="shared" si="101"/>
        <v>0</v>
      </c>
      <c r="I4385" s="64" t="s">
        <v>1129</v>
      </c>
      <c r="L4385"/>
    </row>
    <row r="4386" spans="1:12">
      <c r="A4386" s="64" t="s">
        <v>1321</v>
      </c>
      <c r="B4386" s="64">
        <f>_xlfn.XLOOKUP(D4386,'PU-Holds'!$U$8:$U$63,'PU-Holds'!$E$8:$E$63)</f>
        <v>0</v>
      </c>
      <c r="C4386" s="64">
        <f>_xlfn.XLOOKUP(I4386,'PU-Holds'!$U$8:$U$63,'PU-Holds'!$E$8:$E$63)</f>
        <v>0</v>
      </c>
      <c r="D4386" s="64" t="s">
        <v>1223</v>
      </c>
      <c r="E4386" s="64">
        <f t="shared" si="100"/>
        <v>0</v>
      </c>
      <c r="F4386" s="159">
        <v>10084</v>
      </c>
      <c r="G4386" s="163">
        <f t="shared" si="101"/>
        <v>0</v>
      </c>
      <c r="I4386" s="64" t="s">
        <v>1129</v>
      </c>
      <c r="L4386"/>
    </row>
    <row r="4387" spans="1:12">
      <c r="A4387" s="64" t="s">
        <v>1321</v>
      </c>
      <c r="B4387" s="64">
        <f>_xlfn.XLOOKUP(D4387,'PU-Holds'!$U$8:$U$63,'PU-Holds'!$E$8:$E$63)</f>
        <v>0</v>
      </c>
      <c r="C4387" s="64">
        <f>_xlfn.XLOOKUP(I4387,'PU-Holds'!$U$8:$U$63,'PU-Holds'!$E$8:$E$63)</f>
        <v>0</v>
      </c>
      <c r="D4387" s="64" t="s">
        <v>1225</v>
      </c>
      <c r="E4387" s="64">
        <f t="shared" si="100"/>
        <v>0</v>
      </c>
      <c r="F4387" s="159">
        <v>10084</v>
      </c>
      <c r="G4387" s="163">
        <f t="shared" si="101"/>
        <v>0</v>
      </c>
      <c r="I4387" s="64" t="s">
        <v>1129</v>
      </c>
      <c r="L4387"/>
    </row>
    <row r="4388" spans="1:12">
      <c r="A4388" s="161" t="s">
        <v>1321</v>
      </c>
      <c r="B4388" s="161">
        <f>_xlfn.XLOOKUP(D4388,'PU-Holds'!$U$8:$U$63,'PU-Holds'!$N$8:$N$63)</f>
        <v>0</v>
      </c>
      <c r="C4388" s="161">
        <f>_xlfn.XLOOKUP(I4388,'PU-Holds'!$U$8:$U$63,'PU-Holds'!$N$8:$N$63)</f>
        <v>0</v>
      </c>
      <c r="D4388" s="161" t="s">
        <v>1131</v>
      </c>
      <c r="E4388" s="161">
        <f t="shared" si="100"/>
        <v>0</v>
      </c>
      <c r="F4388" s="162">
        <v>10085</v>
      </c>
      <c r="G4388" s="163">
        <f t="shared" si="101"/>
        <v>0</v>
      </c>
      <c r="I4388" s="161" t="s">
        <v>1123</v>
      </c>
      <c r="J4388" s="161" t="s">
        <v>1316</v>
      </c>
      <c r="L4388"/>
    </row>
    <row r="4389" spans="1:12">
      <c r="A4389" s="64" t="s">
        <v>1321</v>
      </c>
      <c r="B4389" s="64">
        <f>_xlfn.XLOOKUP(D4389,'PU-Holds'!$U$8:$U$63,'PU-Holds'!$N$8:$N$63)</f>
        <v>0</v>
      </c>
      <c r="C4389" s="64">
        <f>_xlfn.XLOOKUP(I4389,'PU-Holds'!$U$8:$U$63,'PU-Holds'!$N$8:$N$63)</f>
        <v>0</v>
      </c>
      <c r="D4389" s="64" t="s">
        <v>1133</v>
      </c>
      <c r="E4389" s="64">
        <f t="shared" si="100"/>
        <v>0</v>
      </c>
      <c r="F4389" s="159">
        <v>10085</v>
      </c>
      <c r="G4389" s="163">
        <f t="shared" si="101"/>
        <v>0</v>
      </c>
      <c r="I4389" s="64" t="s">
        <v>1123</v>
      </c>
      <c r="L4389"/>
    </row>
    <row r="4390" spans="1:12">
      <c r="A4390" s="64" t="s">
        <v>1321</v>
      </c>
      <c r="B4390" s="64">
        <f>_xlfn.XLOOKUP(D4390,'PU-Holds'!$U$8:$U$63,'PU-Holds'!$N$8:$N$63)</f>
        <v>0</v>
      </c>
      <c r="C4390" s="64">
        <f>_xlfn.XLOOKUP(I4390,'PU-Holds'!$U$8:$U$63,'PU-Holds'!$N$8:$N$63)</f>
        <v>0</v>
      </c>
      <c r="D4390" s="64" t="s">
        <v>1135</v>
      </c>
      <c r="E4390" s="64">
        <f t="shared" si="100"/>
        <v>0</v>
      </c>
      <c r="F4390" s="159">
        <v>10085</v>
      </c>
      <c r="G4390" s="163">
        <f t="shared" si="101"/>
        <v>0</v>
      </c>
      <c r="I4390" s="64" t="s">
        <v>1123</v>
      </c>
      <c r="L4390"/>
    </row>
    <row r="4391" spans="1:12">
      <c r="A4391" s="64" t="s">
        <v>1321</v>
      </c>
      <c r="B4391" s="64">
        <f>_xlfn.XLOOKUP(D4391,'PU-Holds'!$U$8:$U$63,'PU-Holds'!$N$8:$N$63)</f>
        <v>0</v>
      </c>
      <c r="C4391" s="64">
        <f>_xlfn.XLOOKUP(I4391,'PU-Holds'!$U$8:$U$63,'PU-Holds'!$N$8:$N$63)</f>
        <v>0</v>
      </c>
      <c r="D4391" s="64" t="s">
        <v>1137</v>
      </c>
      <c r="E4391" s="64">
        <f t="shared" si="100"/>
        <v>0</v>
      </c>
      <c r="F4391" s="159">
        <v>10085</v>
      </c>
      <c r="G4391" s="163">
        <f t="shared" si="101"/>
        <v>0</v>
      </c>
      <c r="I4391" s="64" t="s">
        <v>1123</v>
      </c>
      <c r="L4391"/>
    </row>
    <row r="4392" spans="1:12">
      <c r="A4392" s="64" t="s">
        <v>1321</v>
      </c>
      <c r="B4392" s="64">
        <f>_xlfn.XLOOKUP(D4392,'PU-Holds'!$U$8:$U$63,'PU-Holds'!$N$8:$N$63)</f>
        <v>0</v>
      </c>
      <c r="C4392" s="64">
        <f>_xlfn.XLOOKUP(I4392,'PU-Holds'!$U$8:$U$63,'PU-Holds'!$N$8:$N$63)</f>
        <v>0</v>
      </c>
      <c r="D4392" s="64" t="s">
        <v>1139</v>
      </c>
      <c r="E4392" s="64">
        <f t="shared" si="100"/>
        <v>0</v>
      </c>
      <c r="F4392" s="159">
        <v>10085</v>
      </c>
      <c r="G4392" s="163">
        <f t="shared" si="101"/>
        <v>0</v>
      </c>
      <c r="I4392" s="64" t="s">
        <v>1123</v>
      </c>
      <c r="L4392"/>
    </row>
    <row r="4393" spans="1:12">
      <c r="A4393" s="64" t="s">
        <v>1321</v>
      </c>
      <c r="B4393" s="64">
        <f>_xlfn.XLOOKUP(D4393,'PU-Holds'!$U$8:$U$63,'PU-Holds'!$N$8:$N$63)</f>
        <v>0</v>
      </c>
      <c r="C4393" s="64">
        <f>_xlfn.XLOOKUP(I4393,'PU-Holds'!$U$8:$U$63,'PU-Holds'!$N$8:$N$63)</f>
        <v>0</v>
      </c>
      <c r="D4393" s="64" t="s">
        <v>1141</v>
      </c>
      <c r="E4393" s="64">
        <f t="shared" ref="E4393:E4456" si="102">SUM(B4393:C4393)</f>
        <v>0</v>
      </c>
      <c r="F4393" s="159">
        <v>10085</v>
      </c>
      <c r="G4393" s="163">
        <f t="shared" si="101"/>
        <v>0</v>
      </c>
      <c r="I4393" s="64" t="s">
        <v>1123</v>
      </c>
      <c r="L4393"/>
    </row>
    <row r="4394" spans="1:12">
      <c r="A4394" s="64" t="s">
        <v>1321</v>
      </c>
      <c r="B4394" s="64">
        <f>_xlfn.XLOOKUP(D4394,'PU-Holds'!$U$8:$U$63,'PU-Holds'!$N$8:$N$63)</f>
        <v>0</v>
      </c>
      <c r="C4394" s="64">
        <f>_xlfn.XLOOKUP(I4394,'PU-Holds'!$U$8:$U$63,'PU-Holds'!$N$8:$N$63)</f>
        <v>0</v>
      </c>
      <c r="D4394" s="64" t="s">
        <v>1143</v>
      </c>
      <c r="E4394" s="64">
        <f t="shared" si="102"/>
        <v>0</v>
      </c>
      <c r="F4394" s="159">
        <v>10085</v>
      </c>
      <c r="G4394" s="163">
        <f t="shared" si="101"/>
        <v>0</v>
      </c>
      <c r="I4394" s="64" t="s">
        <v>1123</v>
      </c>
      <c r="L4394"/>
    </row>
    <row r="4395" spans="1:12">
      <c r="A4395" s="64" t="s">
        <v>1321</v>
      </c>
      <c r="B4395" s="64">
        <f>_xlfn.XLOOKUP(D4395,'PU-Holds'!$U$8:$U$63,'PU-Holds'!$N$8:$N$63)</f>
        <v>0</v>
      </c>
      <c r="C4395" s="64">
        <f>_xlfn.XLOOKUP(I4395,'PU-Holds'!$U$8:$U$63,'PU-Holds'!$N$8:$N$63)</f>
        <v>0</v>
      </c>
      <c r="D4395" s="64" t="s">
        <v>1145</v>
      </c>
      <c r="E4395" s="64">
        <f t="shared" si="102"/>
        <v>0</v>
      </c>
      <c r="F4395" s="159">
        <v>10085</v>
      </c>
      <c r="G4395" s="163">
        <f t="shared" si="101"/>
        <v>0</v>
      </c>
      <c r="I4395" s="64" t="s">
        <v>1123</v>
      </c>
      <c r="L4395"/>
    </row>
    <row r="4396" spans="1:12">
      <c r="A4396" s="64" t="s">
        <v>1321</v>
      </c>
      <c r="B4396" s="64">
        <f>_xlfn.XLOOKUP(D4396,'PU-Holds'!$U$8:$U$63,'PU-Holds'!$N$8:$N$63)</f>
        <v>0</v>
      </c>
      <c r="C4396" s="64">
        <f>_xlfn.XLOOKUP(I4396,'PU-Holds'!$U$8:$U$63,'PU-Holds'!$N$8:$N$63)</f>
        <v>0</v>
      </c>
      <c r="D4396" s="64" t="s">
        <v>1147</v>
      </c>
      <c r="E4396" s="64">
        <f t="shared" si="102"/>
        <v>0</v>
      </c>
      <c r="F4396" s="159">
        <v>10085</v>
      </c>
      <c r="G4396" s="163">
        <f t="shared" si="101"/>
        <v>0</v>
      </c>
      <c r="I4396" s="64" t="s">
        <v>1123</v>
      </c>
      <c r="L4396"/>
    </row>
    <row r="4397" spans="1:12">
      <c r="A4397" s="64" t="s">
        <v>1321</v>
      </c>
      <c r="B4397" s="64">
        <f>_xlfn.XLOOKUP(D4397,'PU-Holds'!$U$8:$U$63,'PU-Holds'!$N$8:$N$63)</f>
        <v>0</v>
      </c>
      <c r="C4397" s="64">
        <f>_xlfn.XLOOKUP(I4397,'PU-Holds'!$U$8:$U$63,'PU-Holds'!$N$8:$N$63)</f>
        <v>0</v>
      </c>
      <c r="D4397" s="64" t="s">
        <v>1149</v>
      </c>
      <c r="E4397" s="64">
        <f t="shared" si="102"/>
        <v>0</v>
      </c>
      <c r="F4397" s="159">
        <v>10085</v>
      </c>
      <c r="G4397" s="163">
        <f t="shared" si="101"/>
        <v>0</v>
      </c>
      <c r="I4397" s="64" t="s">
        <v>1123</v>
      </c>
      <c r="L4397"/>
    </row>
    <row r="4398" spans="1:12">
      <c r="A4398" s="64" t="s">
        <v>1321</v>
      </c>
      <c r="B4398" s="64">
        <f>_xlfn.XLOOKUP(D4398,'PU-Holds'!$U$8:$U$63,'PU-Holds'!$N$8:$N$63)</f>
        <v>0</v>
      </c>
      <c r="C4398" s="64">
        <f>_xlfn.XLOOKUP(I4398,'PU-Holds'!$U$8:$U$63,'PU-Holds'!$N$8:$N$63)</f>
        <v>0</v>
      </c>
      <c r="D4398" s="64" t="s">
        <v>1151</v>
      </c>
      <c r="E4398" s="64">
        <f t="shared" si="102"/>
        <v>0</v>
      </c>
      <c r="F4398" s="159">
        <v>10085</v>
      </c>
      <c r="G4398" s="163">
        <f t="shared" si="101"/>
        <v>0</v>
      </c>
      <c r="I4398" s="64" t="s">
        <v>1123</v>
      </c>
      <c r="L4398"/>
    </row>
    <row r="4399" spans="1:12">
      <c r="A4399" s="64" t="s">
        <v>1321</v>
      </c>
      <c r="B4399" s="64">
        <f>_xlfn.XLOOKUP(D4399,'PU-Holds'!$U$8:$U$63,'PU-Holds'!$N$8:$N$63)</f>
        <v>0</v>
      </c>
      <c r="C4399" s="64">
        <f>_xlfn.XLOOKUP(I4399,'PU-Holds'!$U$8:$U$63,'PU-Holds'!$N$8:$N$63)</f>
        <v>0</v>
      </c>
      <c r="D4399" s="64" t="s">
        <v>1153</v>
      </c>
      <c r="E4399" s="64">
        <f t="shared" si="102"/>
        <v>0</v>
      </c>
      <c r="F4399" s="159">
        <v>10085</v>
      </c>
      <c r="G4399" s="163">
        <f t="shared" si="101"/>
        <v>0</v>
      </c>
      <c r="I4399" s="64" t="s">
        <v>1123</v>
      </c>
      <c r="L4399"/>
    </row>
    <row r="4400" spans="1:12">
      <c r="A4400" s="64" t="s">
        <v>1321</v>
      </c>
      <c r="B4400" s="64">
        <f>_xlfn.XLOOKUP(D4400,'PU-Holds'!$U$8:$U$63,'PU-Holds'!$N$8:$N$63)</f>
        <v>0</v>
      </c>
      <c r="C4400" s="64">
        <f>_xlfn.XLOOKUP(I4400,'PU-Holds'!$U$8:$U$63,'PU-Holds'!$N$8:$N$63)</f>
        <v>0</v>
      </c>
      <c r="D4400" s="64" t="s">
        <v>1155</v>
      </c>
      <c r="E4400" s="64">
        <f t="shared" si="102"/>
        <v>0</v>
      </c>
      <c r="F4400" s="159">
        <v>10085</v>
      </c>
      <c r="G4400" s="163">
        <f t="shared" si="101"/>
        <v>0</v>
      </c>
      <c r="I4400" s="64" t="s">
        <v>1123</v>
      </c>
      <c r="L4400"/>
    </row>
    <row r="4401" spans="1:12">
      <c r="A4401" s="64" t="s">
        <v>1321</v>
      </c>
      <c r="B4401" s="64">
        <f>_xlfn.XLOOKUP(D4401,'PU-Holds'!$U$8:$U$63,'PU-Holds'!$N$8:$N$63)</f>
        <v>0</v>
      </c>
      <c r="C4401" s="64">
        <f>_xlfn.XLOOKUP(I4401,'PU-Holds'!$U$8:$U$63,'PU-Holds'!$N$8:$N$63)</f>
        <v>0</v>
      </c>
      <c r="D4401" s="64" t="s">
        <v>1157</v>
      </c>
      <c r="E4401" s="64">
        <f t="shared" si="102"/>
        <v>0</v>
      </c>
      <c r="F4401" s="159">
        <v>10085</v>
      </c>
      <c r="G4401" s="163">
        <f t="shared" si="101"/>
        <v>0</v>
      </c>
      <c r="I4401" s="64" t="s">
        <v>1123</v>
      </c>
      <c r="L4401"/>
    </row>
    <row r="4402" spans="1:12">
      <c r="A4402" s="64" t="s">
        <v>1321</v>
      </c>
      <c r="B4402" s="64">
        <f>_xlfn.XLOOKUP(D4402,'PU-Holds'!$U$8:$U$63,'PU-Holds'!$N$8:$N$63)</f>
        <v>0</v>
      </c>
      <c r="C4402" s="64">
        <f>_xlfn.XLOOKUP(I4402,'PU-Holds'!$U$8:$U$63,'PU-Holds'!$N$8:$N$63)</f>
        <v>0</v>
      </c>
      <c r="D4402" s="64" t="s">
        <v>1159</v>
      </c>
      <c r="E4402" s="64">
        <f t="shared" si="102"/>
        <v>0</v>
      </c>
      <c r="F4402" s="159">
        <v>10085</v>
      </c>
      <c r="G4402" s="163">
        <f t="shared" si="101"/>
        <v>0</v>
      </c>
      <c r="I4402" s="64" t="s">
        <v>1123</v>
      </c>
      <c r="L4402"/>
    </row>
    <row r="4403" spans="1:12">
      <c r="A4403" s="64" t="s">
        <v>1321</v>
      </c>
      <c r="B4403" s="64">
        <f>_xlfn.XLOOKUP(D4403,'PU-Holds'!$U$8:$U$63,'PU-Holds'!$N$8:$N$63)</f>
        <v>0</v>
      </c>
      <c r="C4403" s="64">
        <f>_xlfn.XLOOKUP(I4403,'PU-Holds'!$U$8:$U$63,'PU-Holds'!$N$8:$N$63)</f>
        <v>0</v>
      </c>
      <c r="D4403" s="64" t="s">
        <v>1161</v>
      </c>
      <c r="E4403" s="64">
        <f t="shared" si="102"/>
        <v>0</v>
      </c>
      <c r="F4403" s="159">
        <v>10085</v>
      </c>
      <c r="G4403" s="163">
        <f t="shared" si="101"/>
        <v>0</v>
      </c>
      <c r="I4403" s="64" t="s">
        <v>1123</v>
      </c>
      <c r="L4403"/>
    </row>
    <row r="4404" spans="1:12">
      <c r="A4404" s="64" t="s">
        <v>1321</v>
      </c>
      <c r="B4404" s="64">
        <f>_xlfn.XLOOKUP(D4404,'PU-Holds'!$U$8:$U$63,'PU-Holds'!$N$8:$N$63)</f>
        <v>0</v>
      </c>
      <c r="C4404" s="64">
        <f>_xlfn.XLOOKUP(I4404,'PU-Holds'!$U$8:$U$63,'PU-Holds'!$N$8:$N$63)</f>
        <v>0</v>
      </c>
      <c r="D4404" s="64" t="s">
        <v>1163</v>
      </c>
      <c r="E4404" s="64">
        <f t="shared" si="102"/>
        <v>0</v>
      </c>
      <c r="F4404" s="159">
        <v>10085</v>
      </c>
      <c r="G4404" s="163">
        <f t="shared" si="101"/>
        <v>0</v>
      </c>
      <c r="I4404" s="64" t="s">
        <v>1123</v>
      </c>
      <c r="L4404"/>
    </row>
    <row r="4405" spans="1:12">
      <c r="A4405" s="64" t="s">
        <v>1321</v>
      </c>
      <c r="B4405" s="64">
        <f>_xlfn.XLOOKUP(D4405,'PU-Holds'!$U$8:$U$63,'PU-Holds'!$N$8:$N$63)</f>
        <v>0</v>
      </c>
      <c r="C4405" s="64">
        <f>_xlfn.XLOOKUP(I4405,'PU-Holds'!$U$8:$U$63,'PU-Holds'!$N$8:$N$63)</f>
        <v>0</v>
      </c>
      <c r="D4405" s="64" t="s">
        <v>1165</v>
      </c>
      <c r="E4405" s="64">
        <f t="shared" si="102"/>
        <v>0</v>
      </c>
      <c r="F4405" s="159">
        <v>10085</v>
      </c>
      <c r="G4405" s="163">
        <f t="shared" si="101"/>
        <v>0</v>
      </c>
      <c r="I4405" s="64" t="s">
        <v>1123</v>
      </c>
      <c r="L4405"/>
    </row>
    <row r="4406" spans="1:12">
      <c r="A4406" s="64" t="s">
        <v>1321</v>
      </c>
      <c r="B4406" s="64">
        <f>_xlfn.XLOOKUP(D4406,'PU-Holds'!$U$8:$U$63,'PU-Holds'!$N$8:$N$63)</f>
        <v>0</v>
      </c>
      <c r="C4406" s="64">
        <f>_xlfn.XLOOKUP(I4406,'PU-Holds'!$U$8:$U$63,'PU-Holds'!$N$8:$N$63)</f>
        <v>0</v>
      </c>
      <c r="D4406" s="64" t="s">
        <v>1167</v>
      </c>
      <c r="E4406" s="64">
        <f t="shared" si="102"/>
        <v>0</v>
      </c>
      <c r="F4406" s="159">
        <v>10085</v>
      </c>
      <c r="G4406" s="163">
        <f t="shared" si="101"/>
        <v>0</v>
      </c>
      <c r="I4406" s="64" t="s">
        <v>1125</v>
      </c>
      <c r="L4406"/>
    </row>
    <row r="4407" spans="1:12">
      <c r="A4407" s="64" t="s">
        <v>1321</v>
      </c>
      <c r="B4407" s="64">
        <f>_xlfn.XLOOKUP(D4407,'PU-Holds'!$U$8:$U$63,'PU-Holds'!$N$8:$N$63)</f>
        <v>0</v>
      </c>
      <c r="C4407" s="64">
        <f>_xlfn.XLOOKUP(I4407,'PU-Holds'!$U$8:$U$63,'PU-Holds'!$N$8:$N$63)</f>
        <v>0</v>
      </c>
      <c r="D4407" s="64" t="s">
        <v>1169</v>
      </c>
      <c r="E4407" s="64">
        <f t="shared" si="102"/>
        <v>0</v>
      </c>
      <c r="F4407" s="159">
        <v>10085</v>
      </c>
      <c r="G4407" s="163">
        <f t="shared" si="101"/>
        <v>0</v>
      </c>
      <c r="I4407" s="64" t="s">
        <v>1125</v>
      </c>
      <c r="L4407"/>
    </row>
    <row r="4408" spans="1:12">
      <c r="A4408" s="64" t="s">
        <v>1321</v>
      </c>
      <c r="B4408" s="64">
        <f>_xlfn.XLOOKUP(D4408,'PU-Holds'!$U$8:$U$63,'PU-Holds'!$N$8:$N$63)</f>
        <v>0</v>
      </c>
      <c r="C4408" s="64">
        <f>_xlfn.XLOOKUP(I4408,'PU-Holds'!$U$8:$U$63,'PU-Holds'!$N$8:$N$63)</f>
        <v>0</v>
      </c>
      <c r="D4408" s="64" t="s">
        <v>1171</v>
      </c>
      <c r="E4408" s="64">
        <f t="shared" si="102"/>
        <v>0</v>
      </c>
      <c r="F4408" s="159">
        <v>10085</v>
      </c>
      <c r="G4408" s="163">
        <f t="shared" si="101"/>
        <v>0</v>
      </c>
      <c r="I4408" s="64" t="s">
        <v>1125</v>
      </c>
      <c r="L4408"/>
    </row>
    <row r="4409" spans="1:12">
      <c r="A4409" s="64" t="s">
        <v>1321</v>
      </c>
      <c r="B4409" s="64">
        <f>_xlfn.XLOOKUP(D4409,'PU-Holds'!$U$8:$U$63,'PU-Holds'!$N$8:$N$63)</f>
        <v>0</v>
      </c>
      <c r="C4409" s="64">
        <f>_xlfn.XLOOKUP(I4409,'PU-Holds'!$U$8:$U$63,'PU-Holds'!$N$8:$N$63)</f>
        <v>0</v>
      </c>
      <c r="D4409" s="64" t="s">
        <v>1173</v>
      </c>
      <c r="E4409" s="64">
        <f t="shared" si="102"/>
        <v>0</v>
      </c>
      <c r="F4409" s="159">
        <v>10085</v>
      </c>
      <c r="G4409" s="163">
        <f t="shared" si="101"/>
        <v>0</v>
      </c>
      <c r="I4409" s="64" t="s">
        <v>1125</v>
      </c>
      <c r="L4409"/>
    </row>
    <row r="4410" spans="1:12">
      <c r="A4410" s="64" t="s">
        <v>1321</v>
      </c>
      <c r="B4410" s="64">
        <f>_xlfn.XLOOKUP(D4410,'PU-Holds'!$U$8:$U$63,'PU-Holds'!$N$8:$N$63)</f>
        <v>0</v>
      </c>
      <c r="C4410" s="64">
        <f>_xlfn.XLOOKUP(I4410,'PU-Holds'!$U$8:$U$63,'PU-Holds'!$N$8:$N$63)</f>
        <v>0</v>
      </c>
      <c r="D4410" s="64" t="s">
        <v>1175</v>
      </c>
      <c r="E4410" s="64">
        <f t="shared" si="102"/>
        <v>0</v>
      </c>
      <c r="F4410" s="159">
        <v>10085</v>
      </c>
      <c r="G4410" s="163">
        <f t="shared" si="101"/>
        <v>0</v>
      </c>
      <c r="I4410" s="64" t="s">
        <v>1125</v>
      </c>
      <c r="L4410"/>
    </row>
    <row r="4411" spans="1:12">
      <c r="A4411" s="64" t="s">
        <v>1321</v>
      </c>
      <c r="B4411" s="64">
        <f>_xlfn.XLOOKUP(D4411,'PU-Holds'!$U$8:$U$63,'PU-Holds'!$N$8:$N$63)</f>
        <v>0</v>
      </c>
      <c r="C4411" s="64">
        <f>_xlfn.XLOOKUP(I4411,'PU-Holds'!$U$8:$U$63,'PU-Holds'!$N$8:$N$63)</f>
        <v>0</v>
      </c>
      <c r="D4411" s="64" t="s">
        <v>1177</v>
      </c>
      <c r="E4411" s="64">
        <f t="shared" si="102"/>
        <v>0</v>
      </c>
      <c r="F4411" s="159">
        <v>10085</v>
      </c>
      <c r="G4411" s="163">
        <f t="shared" si="101"/>
        <v>0</v>
      </c>
      <c r="I4411" s="64" t="s">
        <v>1125</v>
      </c>
      <c r="L4411"/>
    </row>
    <row r="4412" spans="1:12">
      <c r="A4412" s="64" t="s">
        <v>1321</v>
      </c>
      <c r="B4412" s="64">
        <f>_xlfn.XLOOKUP(D4412,'PU-Holds'!$U$8:$U$63,'PU-Holds'!$N$8:$N$63)</f>
        <v>0</v>
      </c>
      <c r="C4412" s="64">
        <f>_xlfn.XLOOKUP(I4412,'PU-Holds'!$U$8:$U$63,'PU-Holds'!$N$8:$N$63)</f>
        <v>0</v>
      </c>
      <c r="D4412" s="64" t="s">
        <v>1179</v>
      </c>
      <c r="E4412" s="64">
        <f t="shared" si="102"/>
        <v>0</v>
      </c>
      <c r="F4412" s="159">
        <v>10085</v>
      </c>
      <c r="G4412" s="163">
        <f t="shared" si="101"/>
        <v>0</v>
      </c>
      <c r="I4412" s="64" t="s">
        <v>1125</v>
      </c>
      <c r="L4412"/>
    </row>
    <row r="4413" spans="1:12">
      <c r="A4413" s="64" t="s">
        <v>1321</v>
      </c>
      <c r="B4413" s="64">
        <f>_xlfn.XLOOKUP(D4413,'PU-Holds'!$U$8:$U$63,'PU-Holds'!$N$8:$N$63)</f>
        <v>0</v>
      </c>
      <c r="C4413" s="64">
        <f>_xlfn.XLOOKUP(I4413,'PU-Holds'!$U$8:$U$63,'PU-Holds'!$N$8:$N$63)</f>
        <v>0</v>
      </c>
      <c r="D4413" s="64" t="s">
        <v>1181</v>
      </c>
      <c r="E4413" s="64">
        <f t="shared" si="102"/>
        <v>0</v>
      </c>
      <c r="F4413" s="159">
        <v>10085</v>
      </c>
      <c r="G4413" s="163">
        <f t="shared" si="101"/>
        <v>0</v>
      </c>
      <c r="I4413" s="64" t="s">
        <v>1127</v>
      </c>
      <c r="L4413"/>
    </row>
    <row r="4414" spans="1:12">
      <c r="A4414" s="64" t="s">
        <v>1321</v>
      </c>
      <c r="B4414" s="64">
        <f>_xlfn.XLOOKUP(D4414,'PU-Holds'!$U$8:$U$63,'PU-Holds'!$N$8:$N$63)</f>
        <v>0</v>
      </c>
      <c r="C4414" s="64">
        <f>_xlfn.XLOOKUP(I4414,'PU-Holds'!$U$8:$U$63,'PU-Holds'!$N$8:$N$63)</f>
        <v>0</v>
      </c>
      <c r="D4414" s="64" t="s">
        <v>1183</v>
      </c>
      <c r="E4414" s="64">
        <f t="shared" si="102"/>
        <v>0</v>
      </c>
      <c r="F4414" s="159">
        <v>10085</v>
      </c>
      <c r="G4414" s="163">
        <f t="shared" si="101"/>
        <v>0</v>
      </c>
      <c r="I4414" s="64" t="s">
        <v>1127</v>
      </c>
      <c r="L4414"/>
    </row>
    <row r="4415" spans="1:12">
      <c r="A4415" s="64" t="s">
        <v>1321</v>
      </c>
      <c r="B4415" s="64">
        <f>_xlfn.XLOOKUP(D4415,'PU-Holds'!$U$8:$U$63,'PU-Holds'!$N$8:$N$63)</f>
        <v>0</v>
      </c>
      <c r="C4415" s="64">
        <f>_xlfn.XLOOKUP(I4415,'PU-Holds'!$U$8:$U$63,'PU-Holds'!$N$8:$N$63)</f>
        <v>0</v>
      </c>
      <c r="D4415" s="64" t="s">
        <v>1185</v>
      </c>
      <c r="E4415" s="64">
        <f t="shared" si="102"/>
        <v>0</v>
      </c>
      <c r="F4415" s="159">
        <v>10085</v>
      </c>
      <c r="G4415" s="163">
        <f t="shared" si="101"/>
        <v>0</v>
      </c>
      <c r="I4415" s="64" t="s">
        <v>1127</v>
      </c>
      <c r="L4415"/>
    </row>
    <row r="4416" spans="1:12">
      <c r="A4416" s="64" t="s">
        <v>1321</v>
      </c>
      <c r="B4416" s="64">
        <f>_xlfn.XLOOKUP(D4416,'PU-Holds'!$U$8:$U$63,'PU-Holds'!$N$8:$N$63)</f>
        <v>0</v>
      </c>
      <c r="C4416" s="64">
        <f>_xlfn.XLOOKUP(I4416,'PU-Holds'!$U$8:$U$63,'PU-Holds'!$N$8:$N$63)</f>
        <v>0</v>
      </c>
      <c r="D4416" s="64" t="s">
        <v>1187</v>
      </c>
      <c r="E4416" s="64">
        <f t="shared" si="102"/>
        <v>0</v>
      </c>
      <c r="F4416" s="159">
        <v>10085</v>
      </c>
      <c r="G4416" s="163">
        <f t="shared" si="101"/>
        <v>0</v>
      </c>
      <c r="I4416" s="64" t="s">
        <v>1127</v>
      </c>
      <c r="L4416"/>
    </row>
    <row r="4417" spans="1:12">
      <c r="A4417" s="64" t="s">
        <v>1321</v>
      </c>
      <c r="B4417" s="64">
        <f>_xlfn.XLOOKUP(D4417,'PU-Holds'!$U$8:$U$63,'PU-Holds'!$N$8:$N$63)</f>
        <v>0</v>
      </c>
      <c r="C4417" s="64">
        <f>_xlfn.XLOOKUP(I4417,'PU-Holds'!$U$8:$U$63,'PU-Holds'!$N$8:$N$63)</f>
        <v>0</v>
      </c>
      <c r="D4417" s="64" t="s">
        <v>1189</v>
      </c>
      <c r="E4417" s="64">
        <f t="shared" si="102"/>
        <v>0</v>
      </c>
      <c r="F4417" s="159">
        <v>10085</v>
      </c>
      <c r="G4417" s="163">
        <f t="shared" si="101"/>
        <v>0</v>
      </c>
      <c r="I4417" s="64" t="s">
        <v>1127</v>
      </c>
      <c r="L4417"/>
    </row>
    <row r="4418" spans="1:12">
      <c r="A4418" s="64" t="s">
        <v>1321</v>
      </c>
      <c r="B4418" s="64">
        <f>_xlfn.XLOOKUP(D4418,'PU-Holds'!$U$8:$U$63,'PU-Holds'!$N$8:$N$63)</f>
        <v>0</v>
      </c>
      <c r="C4418" s="64">
        <f>_xlfn.XLOOKUP(I4418,'PU-Holds'!$U$8:$U$63,'PU-Holds'!$N$8:$N$63)</f>
        <v>0</v>
      </c>
      <c r="D4418" s="64" t="s">
        <v>1191</v>
      </c>
      <c r="E4418" s="64">
        <f t="shared" si="102"/>
        <v>0</v>
      </c>
      <c r="F4418" s="159">
        <v>10085</v>
      </c>
      <c r="G4418" s="163">
        <f t="shared" ref="G4418:G4481" si="103">IF(C4418&gt;0,10*C4418/E4418,0)</f>
        <v>0</v>
      </c>
      <c r="I4418" s="64" t="s">
        <v>1127</v>
      </c>
      <c r="L4418"/>
    </row>
    <row r="4419" spans="1:12">
      <c r="A4419" s="64" t="s">
        <v>1321</v>
      </c>
      <c r="B4419" s="64">
        <f>_xlfn.XLOOKUP(D4419,'PU-Holds'!$U$8:$U$63,'PU-Holds'!$N$8:$N$63)</f>
        <v>0</v>
      </c>
      <c r="C4419" s="64">
        <f>_xlfn.XLOOKUP(I4419,'PU-Holds'!$U$8:$U$63,'PU-Holds'!$N$8:$N$63)</f>
        <v>0</v>
      </c>
      <c r="D4419" s="64" t="s">
        <v>1193</v>
      </c>
      <c r="E4419" s="64">
        <f t="shared" si="102"/>
        <v>0</v>
      </c>
      <c r="F4419" s="159">
        <v>10085</v>
      </c>
      <c r="G4419" s="163">
        <f t="shared" si="103"/>
        <v>0</v>
      </c>
      <c r="I4419" s="64" t="s">
        <v>1127</v>
      </c>
      <c r="L4419"/>
    </row>
    <row r="4420" spans="1:12">
      <c r="A4420" s="64" t="s">
        <v>1321</v>
      </c>
      <c r="B4420" s="64">
        <f>_xlfn.XLOOKUP(D4420,'PU-Holds'!$U$8:$U$63,'PU-Holds'!$N$8:$N$63)</f>
        <v>0</v>
      </c>
      <c r="C4420" s="64">
        <f>_xlfn.XLOOKUP(I4420,'PU-Holds'!$U$8:$U$63,'PU-Holds'!$N$8:$N$63)</f>
        <v>0</v>
      </c>
      <c r="D4420" s="64" t="s">
        <v>1195</v>
      </c>
      <c r="E4420" s="64">
        <f t="shared" si="102"/>
        <v>0</v>
      </c>
      <c r="F4420" s="159">
        <v>10085</v>
      </c>
      <c r="G4420" s="163">
        <f t="shared" si="103"/>
        <v>0</v>
      </c>
      <c r="I4420" s="64" t="s">
        <v>1129</v>
      </c>
      <c r="L4420"/>
    </row>
    <row r="4421" spans="1:12">
      <c r="A4421" s="64" t="s">
        <v>1321</v>
      </c>
      <c r="B4421" s="64">
        <f>_xlfn.XLOOKUP(D4421,'PU-Holds'!$U$8:$U$63,'PU-Holds'!$N$8:$N$63)</f>
        <v>0</v>
      </c>
      <c r="C4421" s="64">
        <f>_xlfn.XLOOKUP(I4421,'PU-Holds'!$U$8:$U$63,'PU-Holds'!$N$8:$N$63)</f>
        <v>0</v>
      </c>
      <c r="D4421" s="64" t="s">
        <v>1197</v>
      </c>
      <c r="E4421" s="64">
        <f t="shared" si="102"/>
        <v>0</v>
      </c>
      <c r="F4421" s="159">
        <v>10085</v>
      </c>
      <c r="G4421" s="163">
        <f t="shared" si="103"/>
        <v>0</v>
      </c>
      <c r="I4421" s="64" t="s">
        <v>1129</v>
      </c>
      <c r="L4421"/>
    </row>
    <row r="4422" spans="1:12">
      <c r="A4422" s="64" t="s">
        <v>1321</v>
      </c>
      <c r="B4422" s="64">
        <f>_xlfn.XLOOKUP(D4422,'PU-Holds'!$U$8:$U$63,'PU-Holds'!$N$8:$N$63)</f>
        <v>0</v>
      </c>
      <c r="C4422" s="64">
        <f>_xlfn.XLOOKUP(I4422,'PU-Holds'!$U$8:$U$63,'PU-Holds'!$N$8:$N$63)</f>
        <v>0</v>
      </c>
      <c r="D4422" s="64" t="s">
        <v>1199</v>
      </c>
      <c r="E4422" s="64">
        <f t="shared" si="102"/>
        <v>0</v>
      </c>
      <c r="F4422" s="159">
        <v>10085</v>
      </c>
      <c r="G4422" s="163">
        <f t="shared" si="103"/>
        <v>0</v>
      </c>
      <c r="I4422" s="64" t="s">
        <v>1129</v>
      </c>
      <c r="L4422"/>
    </row>
    <row r="4423" spans="1:12">
      <c r="A4423" s="64" t="s">
        <v>1321</v>
      </c>
      <c r="B4423" s="64">
        <f>_xlfn.XLOOKUP(D4423,'PU-Holds'!$U$8:$U$63,'PU-Holds'!$N$8:$N$63)</f>
        <v>0</v>
      </c>
      <c r="C4423" s="64">
        <f>_xlfn.XLOOKUP(I4423,'PU-Holds'!$U$8:$U$63,'PU-Holds'!$N$8:$N$63)</f>
        <v>0</v>
      </c>
      <c r="D4423" s="64" t="s">
        <v>1201</v>
      </c>
      <c r="E4423" s="64">
        <f t="shared" si="102"/>
        <v>0</v>
      </c>
      <c r="F4423" s="159">
        <v>10085</v>
      </c>
      <c r="G4423" s="163">
        <f t="shared" si="103"/>
        <v>0</v>
      </c>
      <c r="I4423" s="64" t="s">
        <v>1129</v>
      </c>
      <c r="L4423"/>
    </row>
    <row r="4424" spans="1:12">
      <c r="A4424" s="64" t="s">
        <v>1321</v>
      </c>
      <c r="B4424" s="64">
        <f>_xlfn.XLOOKUP(D4424,'PU-Holds'!$U$8:$U$63,'PU-Holds'!$N$8:$N$63)</f>
        <v>0</v>
      </c>
      <c r="C4424" s="64">
        <f>_xlfn.XLOOKUP(I4424,'PU-Holds'!$U$8:$U$63,'PU-Holds'!$N$8:$N$63)</f>
        <v>0</v>
      </c>
      <c r="D4424" s="64" t="s">
        <v>1203</v>
      </c>
      <c r="E4424" s="64">
        <f t="shared" si="102"/>
        <v>0</v>
      </c>
      <c r="F4424" s="159">
        <v>10085</v>
      </c>
      <c r="G4424" s="163">
        <f t="shared" si="103"/>
        <v>0</v>
      </c>
      <c r="I4424" s="64" t="s">
        <v>1129</v>
      </c>
      <c r="L4424"/>
    </row>
    <row r="4425" spans="1:12">
      <c r="A4425" s="64" t="s">
        <v>1321</v>
      </c>
      <c r="B4425" s="64">
        <f>_xlfn.XLOOKUP(D4425,'PU-Holds'!$U$8:$U$63,'PU-Holds'!$N$8:$N$63)</f>
        <v>0</v>
      </c>
      <c r="C4425" s="64">
        <f>_xlfn.XLOOKUP(I4425,'PU-Holds'!$U$8:$U$63,'PU-Holds'!$N$8:$N$63)</f>
        <v>0</v>
      </c>
      <c r="D4425" s="64" t="s">
        <v>1205</v>
      </c>
      <c r="E4425" s="64">
        <f t="shared" si="102"/>
        <v>0</v>
      </c>
      <c r="F4425" s="159">
        <v>10085</v>
      </c>
      <c r="G4425" s="163">
        <f t="shared" si="103"/>
        <v>0</v>
      </c>
      <c r="I4425" s="64" t="s">
        <v>1129</v>
      </c>
      <c r="L4425"/>
    </row>
    <row r="4426" spans="1:12">
      <c r="A4426" s="64" t="s">
        <v>1321</v>
      </c>
      <c r="B4426" s="64">
        <f>_xlfn.XLOOKUP(D4426,'PU-Holds'!$U$8:$U$63,'PU-Holds'!$N$8:$N$63)</f>
        <v>0</v>
      </c>
      <c r="C4426" s="64">
        <f>_xlfn.XLOOKUP(I4426,'PU-Holds'!$U$8:$U$63,'PU-Holds'!$N$8:$N$63)</f>
        <v>0</v>
      </c>
      <c r="D4426" s="64" t="s">
        <v>1207</v>
      </c>
      <c r="E4426" s="64">
        <f t="shared" si="102"/>
        <v>0</v>
      </c>
      <c r="F4426" s="159">
        <v>10085</v>
      </c>
      <c r="G4426" s="163">
        <f t="shared" si="103"/>
        <v>0</v>
      </c>
      <c r="I4426" s="64" t="s">
        <v>1129</v>
      </c>
      <c r="L4426"/>
    </row>
    <row r="4427" spans="1:12">
      <c r="A4427" s="64" t="s">
        <v>1321</v>
      </c>
      <c r="B4427" s="64">
        <f>_xlfn.XLOOKUP(D4427,'PU-Holds'!$U$8:$U$63,'PU-Holds'!$N$8:$N$63)</f>
        <v>0</v>
      </c>
      <c r="C4427" s="64">
        <f>_xlfn.XLOOKUP(I4427,'PU-Holds'!$U$8:$U$63,'PU-Holds'!$N$8:$N$63)</f>
        <v>0</v>
      </c>
      <c r="D4427" s="64" t="s">
        <v>1209</v>
      </c>
      <c r="E4427" s="64">
        <f t="shared" si="102"/>
        <v>0</v>
      </c>
      <c r="F4427" s="159">
        <v>10085</v>
      </c>
      <c r="G4427" s="163">
        <f t="shared" si="103"/>
        <v>0</v>
      </c>
      <c r="I4427" s="64" t="s">
        <v>1129</v>
      </c>
      <c r="L4427"/>
    </row>
    <row r="4428" spans="1:12">
      <c r="A4428" s="64" t="s">
        <v>1321</v>
      </c>
      <c r="B4428" s="64">
        <f>_xlfn.XLOOKUP(D4428,'PU-Holds'!$U$8:$U$63,'PU-Holds'!$N$8:$N$63)</f>
        <v>0</v>
      </c>
      <c r="C4428" s="64">
        <f>_xlfn.XLOOKUP(I4428,'PU-Holds'!$U$8:$U$63,'PU-Holds'!$N$8:$N$63)</f>
        <v>0</v>
      </c>
      <c r="D4428" s="64" t="s">
        <v>1211</v>
      </c>
      <c r="E4428" s="64">
        <f t="shared" si="102"/>
        <v>0</v>
      </c>
      <c r="F4428" s="159">
        <v>10085</v>
      </c>
      <c r="G4428" s="163">
        <f t="shared" si="103"/>
        <v>0</v>
      </c>
      <c r="I4428" s="64" t="s">
        <v>1129</v>
      </c>
      <c r="L4428"/>
    </row>
    <row r="4429" spans="1:12">
      <c r="A4429" s="64" t="s">
        <v>1321</v>
      </c>
      <c r="B4429" s="64">
        <f>_xlfn.XLOOKUP(D4429,'PU-Holds'!$U$8:$U$63,'PU-Holds'!$N$8:$N$63)</f>
        <v>0</v>
      </c>
      <c r="C4429" s="64">
        <f>_xlfn.XLOOKUP(I4429,'PU-Holds'!$U$8:$U$63,'PU-Holds'!$N$8:$N$63)</f>
        <v>0</v>
      </c>
      <c r="D4429" s="64" t="s">
        <v>1213</v>
      </c>
      <c r="E4429" s="64">
        <f t="shared" si="102"/>
        <v>0</v>
      </c>
      <c r="F4429" s="159">
        <v>10085</v>
      </c>
      <c r="G4429" s="163">
        <f t="shared" si="103"/>
        <v>0</v>
      </c>
      <c r="I4429" s="64" t="s">
        <v>1129</v>
      </c>
      <c r="L4429"/>
    </row>
    <row r="4430" spans="1:12">
      <c r="A4430" s="64" t="s">
        <v>1321</v>
      </c>
      <c r="B4430" s="64">
        <f>_xlfn.XLOOKUP(D4430,'PU-Holds'!$U$8:$U$63,'PU-Holds'!$N$8:$N$63)</f>
        <v>0</v>
      </c>
      <c r="C4430" s="64">
        <f>_xlfn.XLOOKUP(I4430,'PU-Holds'!$U$8:$U$63,'PU-Holds'!$N$8:$N$63)</f>
        <v>0</v>
      </c>
      <c r="D4430" s="64" t="s">
        <v>1215</v>
      </c>
      <c r="E4430" s="64">
        <f t="shared" si="102"/>
        <v>0</v>
      </c>
      <c r="F4430" s="159">
        <v>10085</v>
      </c>
      <c r="G4430" s="163">
        <f t="shared" si="103"/>
        <v>0</v>
      </c>
      <c r="I4430" s="64" t="s">
        <v>1129</v>
      </c>
      <c r="L4430"/>
    </row>
    <row r="4431" spans="1:12">
      <c r="A4431" s="64" t="s">
        <v>1321</v>
      </c>
      <c r="B4431" s="64">
        <f>_xlfn.XLOOKUP(D4431,'PU-Holds'!$U$8:$U$63,'PU-Holds'!$N$8:$N$63)</f>
        <v>0</v>
      </c>
      <c r="C4431" s="64">
        <f>_xlfn.XLOOKUP(I4431,'PU-Holds'!$U$8:$U$63,'PU-Holds'!$N$8:$N$63)</f>
        <v>0</v>
      </c>
      <c r="D4431" s="64" t="s">
        <v>1217</v>
      </c>
      <c r="E4431" s="64">
        <f t="shared" si="102"/>
        <v>0</v>
      </c>
      <c r="F4431" s="159">
        <v>10085</v>
      </c>
      <c r="G4431" s="163">
        <f t="shared" si="103"/>
        <v>0</v>
      </c>
      <c r="I4431" s="64" t="s">
        <v>1129</v>
      </c>
      <c r="L4431"/>
    </row>
    <row r="4432" spans="1:12">
      <c r="A4432" s="64" t="s">
        <v>1321</v>
      </c>
      <c r="B4432" s="64">
        <f>_xlfn.XLOOKUP(D4432,'PU-Holds'!$U$8:$U$63,'PU-Holds'!$N$8:$N$63)</f>
        <v>0</v>
      </c>
      <c r="C4432" s="64">
        <f>_xlfn.XLOOKUP(I4432,'PU-Holds'!$U$8:$U$63,'PU-Holds'!$N$8:$N$63)</f>
        <v>0</v>
      </c>
      <c r="D4432" s="64" t="s">
        <v>1219</v>
      </c>
      <c r="E4432" s="64">
        <f t="shared" si="102"/>
        <v>0</v>
      </c>
      <c r="F4432" s="159">
        <v>10085</v>
      </c>
      <c r="G4432" s="163">
        <f t="shared" si="103"/>
        <v>0</v>
      </c>
      <c r="I4432" s="64" t="s">
        <v>1129</v>
      </c>
      <c r="L4432"/>
    </row>
    <row r="4433" spans="1:12">
      <c r="A4433" s="64" t="s">
        <v>1321</v>
      </c>
      <c r="B4433" s="64">
        <f>_xlfn.XLOOKUP(D4433,'PU-Holds'!$U$8:$U$63,'PU-Holds'!$N$8:$N$63)</f>
        <v>0</v>
      </c>
      <c r="C4433" s="64">
        <f>_xlfn.XLOOKUP(I4433,'PU-Holds'!$U$8:$U$63,'PU-Holds'!$N$8:$N$63)</f>
        <v>0</v>
      </c>
      <c r="D4433" s="64" t="s">
        <v>1221</v>
      </c>
      <c r="E4433" s="64">
        <f t="shared" si="102"/>
        <v>0</v>
      </c>
      <c r="F4433" s="159">
        <v>10085</v>
      </c>
      <c r="G4433" s="163">
        <f t="shared" si="103"/>
        <v>0</v>
      </c>
      <c r="I4433" s="64" t="s">
        <v>1129</v>
      </c>
      <c r="L4433"/>
    </row>
    <row r="4434" spans="1:12">
      <c r="A4434" s="64" t="s">
        <v>1321</v>
      </c>
      <c r="B4434" s="64">
        <f>_xlfn.XLOOKUP(D4434,'PU-Holds'!$U$8:$U$63,'PU-Holds'!$N$8:$N$63)</f>
        <v>0</v>
      </c>
      <c r="C4434" s="64">
        <f>_xlfn.XLOOKUP(I4434,'PU-Holds'!$U$8:$U$63,'PU-Holds'!$N$8:$N$63)</f>
        <v>0</v>
      </c>
      <c r="D4434" s="64" t="s">
        <v>1223</v>
      </c>
      <c r="E4434" s="64">
        <f t="shared" si="102"/>
        <v>0</v>
      </c>
      <c r="F4434" s="159">
        <v>10085</v>
      </c>
      <c r="G4434" s="163">
        <f t="shared" si="103"/>
        <v>0</v>
      </c>
      <c r="I4434" s="64" t="s">
        <v>1129</v>
      </c>
      <c r="L4434"/>
    </row>
    <row r="4435" spans="1:12">
      <c r="A4435" s="64" t="s">
        <v>1321</v>
      </c>
      <c r="B4435" s="64">
        <f>_xlfn.XLOOKUP(D4435,'PU-Holds'!$U$8:$U$63,'PU-Holds'!$N$8:$N$63)</f>
        <v>0</v>
      </c>
      <c r="C4435" s="64">
        <f>_xlfn.XLOOKUP(I4435,'PU-Holds'!$U$8:$U$63,'PU-Holds'!$N$8:$N$63)</f>
        <v>0</v>
      </c>
      <c r="D4435" s="64" t="s">
        <v>1225</v>
      </c>
      <c r="E4435" s="64">
        <f t="shared" si="102"/>
        <v>0</v>
      </c>
      <c r="F4435" s="159">
        <v>10085</v>
      </c>
      <c r="G4435" s="163">
        <f t="shared" si="103"/>
        <v>0</v>
      </c>
      <c r="I4435" s="64" t="s">
        <v>1129</v>
      </c>
      <c r="L4435"/>
    </row>
    <row r="4436" spans="1:12">
      <c r="A4436" s="161" t="s">
        <v>1321</v>
      </c>
      <c r="B4436" s="161">
        <f>_xlfn.XLOOKUP(D4436,'PU-Holds'!$U$8:$U$63,'PU-Holds'!$F$8:$F$63)</f>
        <v>0</v>
      </c>
      <c r="C4436" s="161">
        <f>_xlfn.XLOOKUP(I4436,'PU-Holds'!$U$8:$U$63,'PU-Holds'!$F$8:$F$63)</f>
        <v>0</v>
      </c>
      <c r="D4436" s="161" t="s">
        <v>1131</v>
      </c>
      <c r="E4436" s="161">
        <f t="shared" si="102"/>
        <v>0</v>
      </c>
      <c r="F4436" s="162">
        <v>10086</v>
      </c>
      <c r="G4436" s="163">
        <f t="shared" si="103"/>
        <v>0</v>
      </c>
      <c r="I4436" s="161" t="s">
        <v>1123</v>
      </c>
      <c r="J4436" s="161" t="s">
        <v>1316</v>
      </c>
      <c r="L4436"/>
    </row>
    <row r="4437" spans="1:12">
      <c r="A4437" s="64" t="s">
        <v>1321</v>
      </c>
      <c r="B4437" s="64">
        <f>_xlfn.XLOOKUP(D4437,'PU-Holds'!$U$8:$U$63,'PU-Holds'!$F$8:$F$63)</f>
        <v>0</v>
      </c>
      <c r="C4437" s="64">
        <f>_xlfn.XLOOKUP(I4437,'PU-Holds'!$U$8:$U$63,'PU-Holds'!$F$8:$F$63)</f>
        <v>0</v>
      </c>
      <c r="D4437" s="64" t="s">
        <v>1133</v>
      </c>
      <c r="E4437" s="64">
        <f t="shared" si="102"/>
        <v>0</v>
      </c>
      <c r="F4437" s="159">
        <v>10086</v>
      </c>
      <c r="G4437" s="163">
        <f t="shared" si="103"/>
        <v>0</v>
      </c>
      <c r="I4437" s="64" t="s">
        <v>1123</v>
      </c>
      <c r="L4437"/>
    </row>
    <row r="4438" spans="1:12">
      <c r="A4438" s="64" t="s">
        <v>1321</v>
      </c>
      <c r="B4438" s="64">
        <f>_xlfn.XLOOKUP(D4438,'PU-Holds'!$U$8:$U$63,'PU-Holds'!$F$8:$F$63)</f>
        <v>0</v>
      </c>
      <c r="C4438" s="64">
        <f>_xlfn.XLOOKUP(I4438,'PU-Holds'!$U$8:$U$63,'PU-Holds'!$F$8:$F$63)</f>
        <v>0</v>
      </c>
      <c r="D4438" s="64" t="s">
        <v>1135</v>
      </c>
      <c r="E4438" s="64">
        <f t="shared" si="102"/>
        <v>0</v>
      </c>
      <c r="F4438" s="159">
        <v>10086</v>
      </c>
      <c r="G4438" s="163">
        <f t="shared" si="103"/>
        <v>0</v>
      </c>
      <c r="I4438" s="64" t="s">
        <v>1123</v>
      </c>
      <c r="L4438"/>
    </row>
    <row r="4439" spans="1:12">
      <c r="A4439" s="64" t="s">
        <v>1321</v>
      </c>
      <c r="B4439" s="64">
        <f>_xlfn.XLOOKUP(D4439,'PU-Holds'!$U$8:$U$63,'PU-Holds'!$F$8:$F$63)</f>
        <v>0</v>
      </c>
      <c r="C4439" s="64">
        <f>_xlfn.XLOOKUP(I4439,'PU-Holds'!$U$8:$U$63,'PU-Holds'!$F$8:$F$63)</f>
        <v>0</v>
      </c>
      <c r="D4439" s="64" t="s">
        <v>1137</v>
      </c>
      <c r="E4439" s="64">
        <f t="shared" si="102"/>
        <v>0</v>
      </c>
      <c r="F4439" s="159">
        <v>10086</v>
      </c>
      <c r="G4439" s="163">
        <f t="shared" si="103"/>
        <v>0</v>
      </c>
      <c r="I4439" s="64" t="s">
        <v>1123</v>
      </c>
      <c r="L4439"/>
    </row>
    <row r="4440" spans="1:12">
      <c r="A4440" s="64" t="s">
        <v>1321</v>
      </c>
      <c r="B4440" s="64">
        <f>_xlfn.XLOOKUP(D4440,'PU-Holds'!$U$8:$U$63,'PU-Holds'!$F$8:$F$63)</f>
        <v>0</v>
      </c>
      <c r="C4440" s="64">
        <f>_xlfn.XLOOKUP(I4440,'PU-Holds'!$U$8:$U$63,'PU-Holds'!$F$8:$F$63)</f>
        <v>0</v>
      </c>
      <c r="D4440" s="64" t="s">
        <v>1139</v>
      </c>
      <c r="E4440" s="64">
        <f t="shared" si="102"/>
        <v>0</v>
      </c>
      <c r="F4440" s="159">
        <v>10086</v>
      </c>
      <c r="G4440" s="163">
        <f t="shared" si="103"/>
        <v>0</v>
      </c>
      <c r="I4440" s="64" t="s">
        <v>1123</v>
      </c>
      <c r="L4440"/>
    </row>
    <row r="4441" spans="1:12">
      <c r="A4441" s="64" t="s">
        <v>1321</v>
      </c>
      <c r="B4441" s="64">
        <f>_xlfn.XLOOKUP(D4441,'PU-Holds'!$U$8:$U$63,'PU-Holds'!$F$8:$F$63)</f>
        <v>0</v>
      </c>
      <c r="C4441" s="64">
        <f>_xlfn.XLOOKUP(I4441,'PU-Holds'!$U$8:$U$63,'PU-Holds'!$F$8:$F$63)</f>
        <v>0</v>
      </c>
      <c r="D4441" s="64" t="s">
        <v>1141</v>
      </c>
      <c r="E4441" s="64">
        <f t="shared" si="102"/>
        <v>0</v>
      </c>
      <c r="F4441" s="159">
        <v>10086</v>
      </c>
      <c r="G4441" s="163">
        <f t="shared" si="103"/>
        <v>0</v>
      </c>
      <c r="I4441" s="64" t="s">
        <v>1123</v>
      </c>
      <c r="L4441"/>
    </row>
    <row r="4442" spans="1:12">
      <c r="A4442" s="64" t="s">
        <v>1321</v>
      </c>
      <c r="B4442" s="64">
        <f>_xlfn.XLOOKUP(D4442,'PU-Holds'!$U$8:$U$63,'PU-Holds'!$F$8:$F$63)</f>
        <v>0</v>
      </c>
      <c r="C4442" s="64">
        <f>_xlfn.XLOOKUP(I4442,'PU-Holds'!$U$8:$U$63,'PU-Holds'!$F$8:$F$63)</f>
        <v>0</v>
      </c>
      <c r="D4442" s="64" t="s">
        <v>1143</v>
      </c>
      <c r="E4442" s="64">
        <f t="shared" si="102"/>
        <v>0</v>
      </c>
      <c r="F4442" s="159">
        <v>10086</v>
      </c>
      <c r="G4442" s="163">
        <f t="shared" si="103"/>
        <v>0</v>
      </c>
      <c r="I4442" s="64" t="s">
        <v>1123</v>
      </c>
      <c r="L4442"/>
    </row>
    <row r="4443" spans="1:12">
      <c r="A4443" s="64" t="s">
        <v>1321</v>
      </c>
      <c r="B4443" s="64">
        <f>_xlfn.XLOOKUP(D4443,'PU-Holds'!$U$8:$U$63,'PU-Holds'!$F$8:$F$63)</f>
        <v>0</v>
      </c>
      <c r="C4443" s="64">
        <f>_xlfn.XLOOKUP(I4443,'PU-Holds'!$U$8:$U$63,'PU-Holds'!$F$8:$F$63)</f>
        <v>0</v>
      </c>
      <c r="D4443" s="64" t="s">
        <v>1145</v>
      </c>
      <c r="E4443" s="64">
        <f t="shared" si="102"/>
        <v>0</v>
      </c>
      <c r="F4443" s="159">
        <v>10086</v>
      </c>
      <c r="G4443" s="163">
        <f t="shared" si="103"/>
        <v>0</v>
      </c>
      <c r="I4443" s="64" t="s">
        <v>1123</v>
      </c>
      <c r="L4443"/>
    </row>
    <row r="4444" spans="1:12">
      <c r="A4444" s="64" t="s">
        <v>1321</v>
      </c>
      <c r="B4444" s="64">
        <f>_xlfn.XLOOKUP(D4444,'PU-Holds'!$U$8:$U$63,'PU-Holds'!$F$8:$F$63)</f>
        <v>0</v>
      </c>
      <c r="C4444" s="64">
        <f>_xlfn.XLOOKUP(I4444,'PU-Holds'!$U$8:$U$63,'PU-Holds'!$F$8:$F$63)</f>
        <v>0</v>
      </c>
      <c r="D4444" s="64" t="s">
        <v>1147</v>
      </c>
      <c r="E4444" s="64">
        <f t="shared" si="102"/>
        <v>0</v>
      </c>
      <c r="F4444" s="159">
        <v>10086</v>
      </c>
      <c r="G4444" s="163">
        <f t="shared" si="103"/>
        <v>0</v>
      </c>
      <c r="I4444" s="64" t="s">
        <v>1123</v>
      </c>
      <c r="L4444"/>
    </row>
    <row r="4445" spans="1:12">
      <c r="A4445" s="64" t="s">
        <v>1321</v>
      </c>
      <c r="B4445" s="64">
        <f>_xlfn.XLOOKUP(D4445,'PU-Holds'!$U$8:$U$63,'PU-Holds'!$F$8:$F$63)</f>
        <v>0</v>
      </c>
      <c r="C4445" s="64">
        <f>_xlfn.XLOOKUP(I4445,'PU-Holds'!$U$8:$U$63,'PU-Holds'!$F$8:$F$63)</f>
        <v>0</v>
      </c>
      <c r="D4445" s="64" t="s">
        <v>1149</v>
      </c>
      <c r="E4445" s="64">
        <f t="shared" si="102"/>
        <v>0</v>
      </c>
      <c r="F4445" s="159">
        <v>10086</v>
      </c>
      <c r="G4445" s="163">
        <f t="shared" si="103"/>
        <v>0</v>
      </c>
      <c r="I4445" s="64" t="s">
        <v>1123</v>
      </c>
      <c r="L4445"/>
    </row>
    <row r="4446" spans="1:12">
      <c r="A4446" s="64" t="s">
        <v>1321</v>
      </c>
      <c r="B4446" s="64">
        <f>_xlfn.XLOOKUP(D4446,'PU-Holds'!$U$8:$U$63,'PU-Holds'!$F$8:$F$63)</f>
        <v>0</v>
      </c>
      <c r="C4446" s="64">
        <f>_xlfn.XLOOKUP(I4446,'PU-Holds'!$U$8:$U$63,'PU-Holds'!$F$8:$F$63)</f>
        <v>0</v>
      </c>
      <c r="D4446" s="64" t="s">
        <v>1151</v>
      </c>
      <c r="E4446" s="64">
        <f t="shared" si="102"/>
        <v>0</v>
      </c>
      <c r="F4446" s="159">
        <v>10086</v>
      </c>
      <c r="G4446" s="163">
        <f t="shared" si="103"/>
        <v>0</v>
      </c>
      <c r="I4446" s="64" t="s">
        <v>1123</v>
      </c>
      <c r="L4446"/>
    </row>
    <row r="4447" spans="1:12">
      <c r="A4447" s="64" t="s">
        <v>1321</v>
      </c>
      <c r="B4447" s="64">
        <f>_xlfn.XLOOKUP(D4447,'PU-Holds'!$U$8:$U$63,'PU-Holds'!$F$8:$F$63)</f>
        <v>0</v>
      </c>
      <c r="C4447" s="64">
        <f>_xlfn.XLOOKUP(I4447,'PU-Holds'!$U$8:$U$63,'PU-Holds'!$F$8:$F$63)</f>
        <v>0</v>
      </c>
      <c r="D4447" s="64" t="s">
        <v>1153</v>
      </c>
      <c r="E4447" s="64">
        <f t="shared" si="102"/>
        <v>0</v>
      </c>
      <c r="F4447" s="159">
        <v>10086</v>
      </c>
      <c r="G4447" s="163">
        <f t="shared" si="103"/>
        <v>0</v>
      </c>
      <c r="I4447" s="64" t="s">
        <v>1123</v>
      </c>
      <c r="L4447"/>
    </row>
    <row r="4448" spans="1:12">
      <c r="A4448" s="64" t="s">
        <v>1321</v>
      </c>
      <c r="B4448" s="64">
        <f>_xlfn.XLOOKUP(D4448,'PU-Holds'!$U$8:$U$63,'PU-Holds'!$F$8:$F$63)</f>
        <v>0</v>
      </c>
      <c r="C4448" s="64">
        <f>_xlfn.XLOOKUP(I4448,'PU-Holds'!$U$8:$U$63,'PU-Holds'!$F$8:$F$63)</f>
        <v>0</v>
      </c>
      <c r="D4448" s="64" t="s">
        <v>1155</v>
      </c>
      <c r="E4448" s="64">
        <f t="shared" si="102"/>
        <v>0</v>
      </c>
      <c r="F4448" s="159">
        <v>10086</v>
      </c>
      <c r="G4448" s="163">
        <f t="shared" si="103"/>
        <v>0</v>
      </c>
      <c r="I4448" s="64" t="s">
        <v>1123</v>
      </c>
      <c r="L4448"/>
    </row>
    <row r="4449" spans="1:12">
      <c r="A4449" s="64" t="s">
        <v>1321</v>
      </c>
      <c r="B4449" s="64">
        <f>_xlfn.XLOOKUP(D4449,'PU-Holds'!$U$8:$U$63,'PU-Holds'!$F$8:$F$63)</f>
        <v>0</v>
      </c>
      <c r="C4449" s="64">
        <f>_xlfn.XLOOKUP(I4449,'PU-Holds'!$U$8:$U$63,'PU-Holds'!$F$8:$F$63)</f>
        <v>0</v>
      </c>
      <c r="D4449" s="64" t="s">
        <v>1157</v>
      </c>
      <c r="E4449" s="64">
        <f t="shared" si="102"/>
        <v>0</v>
      </c>
      <c r="F4449" s="159">
        <v>10086</v>
      </c>
      <c r="G4449" s="163">
        <f t="shared" si="103"/>
        <v>0</v>
      </c>
      <c r="I4449" s="64" t="s">
        <v>1123</v>
      </c>
      <c r="L4449"/>
    </row>
    <row r="4450" spans="1:12">
      <c r="A4450" s="64" t="s">
        <v>1321</v>
      </c>
      <c r="B4450" s="64">
        <f>_xlfn.XLOOKUP(D4450,'PU-Holds'!$U$8:$U$63,'PU-Holds'!$F$8:$F$63)</f>
        <v>0</v>
      </c>
      <c r="C4450" s="64">
        <f>_xlfn.XLOOKUP(I4450,'PU-Holds'!$U$8:$U$63,'PU-Holds'!$F$8:$F$63)</f>
        <v>0</v>
      </c>
      <c r="D4450" s="64" t="s">
        <v>1159</v>
      </c>
      <c r="E4450" s="64">
        <f t="shared" si="102"/>
        <v>0</v>
      </c>
      <c r="F4450" s="159">
        <v>10086</v>
      </c>
      <c r="G4450" s="163">
        <f t="shared" si="103"/>
        <v>0</v>
      </c>
      <c r="I4450" s="64" t="s">
        <v>1123</v>
      </c>
      <c r="L4450"/>
    </row>
    <row r="4451" spans="1:12">
      <c r="A4451" s="64" t="s">
        <v>1321</v>
      </c>
      <c r="B4451" s="64">
        <f>_xlfn.XLOOKUP(D4451,'PU-Holds'!$U$8:$U$63,'PU-Holds'!$F$8:$F$63)</f>
        <v>0</v>
      </c>
      <c r="C4451" s="64">
        <f>_xlfn.XLOOKUP(I4451,'PU-Holds'!$U$8:$U$63,'PU-Holds'!$F$8:$F$63)</f>
        <v>0</v>
      </c>
      <c r="D4451" s="64" t="s">
        <v>1161</v>
      </c>
      <c r="E4451" s="64">
        <f t="shared" si="102"/>
        <v>0</v>
      </c>
      <c r="F4451" s="159">
        <v>10086</v>
      </c>
      <c r="G4451" s="163">
        <f t="shared" si="103"/>
        <v>0</v>
      </c>
      <c r="I4451" s="64" t="s">
        <v>1123</v>
      </c>
      <c r="L4451"/>
    </row>
    <row r="4452" spans="1:12">
      <c r="A4452" s="64" t="s">
        <v>1321</v>
      </c>
      <c r="B4452" s="64">
        <f>_xlfn.XLOOKUP(D4452,'PU-Holds'!$U$8:$U$63,'PU-Holds'!$F$8:$F$63)</f>
        <v>0</v>
      </c>
      <c r="C4452" s="64">
        <f>_xlfn.XLOOKUP(I4452,'PU-Holds'!$U$8:$U$63,'PU-Holds'!$F$8:$F$63)</f>
        <v>0</v>
      </c>
      <c r="D4452" s="64" t="s">
        <v>1163</v>
      </c>
      <c r="E4452" s="64">
        <f t="shared" si="102"/>
        <v>0</v>
      </c>
      <c r="F4452" s="159">
        <v>10086</v>
      </c>
      <c r="G4452" s="163">
        <f t="shared" si="103"/>
        <v>0</v>
      </c>
      <c r="I4452" s="64" t="s">
        <v>1123</v>
      </c>
      <c r="L4452"/>
    </row>
    <row r="4453" spans="1:12">
      <c r="A4453" s="64" t="s">
        <v>1321</v>
      </c>
      <c r="B4453" s="64">
        <f>_xlfn.XLOOKUP(D4453,'PU-Holds'!$U$8:$U$63,'PU-Holds'!$F$8:$F$63)</f>
        <v>0</v>
      </c>
      <c r="C4453" s="64">
        <f>_xlfn.XLOOKUP(I4453,'PU-Holds'!$U$8:$U$63,'PU-Holds'!$F$8:$F$63)</f>
        <v>0</v>
      </c>
      <c r="D4453" s="64" t="s">
        <v>1165</v>
      </c>
      <c r="E4453" s="64">
        <f t="shared" si="102"/>
        <v>0</v>
      </c>
      <c r="F4453" s="159">
        <v>10086</v>
      </c>
      <c r="G4453" s="163">
        <f t="shared" si="103"/>
        <v>0</v>
      </c>
      <c r="I4453" s="64" t="s">
        <v>1123</v>
      </c>
      <c r="L4453"/>
    </row>
    <row r="4454" spans="1:12">
      <c r="A4454" s="64" t="s">
        <v>1321</v>
      </c>
      <c r="B4454" s="64">
        <f>_xlfn.XLOOKUP(D4454,'PU-Holds'!$U$8:$U$63,'PU-Holds'!$F$8:$F$63)</f>
        <v>0</v>
      </c>
      <c r="C4454" s="64">
        <f>_xlfn.XLOOKUP(I4454,'PU-Holds'!$U$8:$U$63,'PU-Holds'!$F$8:$F$63)</f>
        <v>0</v>
      </c>
      <c r="D4454" s="64" t="s">
        <v>1167</v>
      </c>
      <c r="E4454" s="64">
        <f t="shared" si="102"/>
        <v>0</v>
      </c>
      <c r="F4454" s="159">
        <v>10086</v>
      </c>
      <c r="G4454" s="163">
        <f t="shared" si="103"/>
        <v>0</v>
      </c>
      <c r="I4454" s="64" t="s">
        <v>1125</v>
      </c>
      <c r="L4454"/>
    </row>
    <row r="4455" spans="1:12">
      <c r="A4455" s="64" t="s">
        <v>1321</v>
      </c>
      <c r="B4455" s="64">
        <f>_xlfn.XLOOKUP(D4455,'PU-Holds'!$U$8:$U$63,'PU-Holds'!$F$8:$F$63)</f>
        <v>0</v>
      </c>
      <c r="C4455" s="64">
        <f>_xlfn.XLOOKUP(I4455,'PU-Holds'!$U$8:$U$63,'PU-Holds'!$F$8:$F$63)</f>
        <v>0</v>
      </c>
      <c r="D4455" s="64" t="s">
        <v>1169</v>
      </c>
      <c r="E4455" s="64">
        <f t="shared" si="102"/>
        <v>0</v>
      </c>
      <c r="F4455" s="159">
        <v>10086</v>
      </c>
      <c r="G4455" s="163">
        <f t="shared" si="103"/>
        <v>0</v>
      </c>
      <c r="I4455" s="64" t="s">
        <v>1125</v>
      </c>
      <c r="L4455"/>
    </row>
    <row r="4456" spans="1:12">
      <c r="A4456" s="64" t="s">
        <v>1321</v>
      </c>
      <c r="B4456" s="64">
        <f>_xlfn.XLOOKUP(D4456,'PU-Holds'!$U$8:$U$63,'PU-Holds'!$F$8:$F$63)</f>
        <v>0</v>
      </c>
      <c r="C4456" s="64">
        <f>_xlfn.XLOOKUP(I4456,'PU-Holds'!$U$8:$U$63,'PU-Holds'!$F$8:$F$63)</f>
        <v>0</v>
      </c>
      <c r="D4456" s="64" t="s">
        <v>1171</v>
      </c>
      <c r="E4456" s="64">
        <f t="shared" si="102"/>
        <v>0</v>
      </c>
      <c r="F4456" s="159">
        <v>10086</v>
      </c>
      <c r="G4456" s="163">
        <f t="shared" si="103"/>
        <v>0</v>
      </c>
      <c r="I4456" s="64" t="s">
        <v>1125</v>
      </c>
      <c r="L4456"/>
    </row>
    <row r="4457" spans="1:12">
      <c r="A4457" s="64" t="s">
        <v>1321</v>
      </c>
      <c r="B4457" s="64">
        <f>_xlfn.XLOOKUP(D4457,'PU-Holds'!$U$8:$U$63,'PU-Holds'!$F$8:$F$63)</f>
        <v>0</v>
      </c>
      <c r="C4457" s="64">
        <f>_xlfn.XLOOKUP(I4457,'PU-Holds'!$U$8:$U$63,'PU-Holds'!$F$8:$F$63)</f>
        <v>0</v>
      </c>
      <c r="D4457" s="64" t="s">
        <v>1173</v>
      </c>
      <c r="E4457" s="64">
        <f t="shared" ref="E4457:E4520" si="104">SUM(B4457:C4457)</f>
        <v>0</v>
      </c>
      <c r="F4457" s="159">
        <v>10086</v>
      </c>
      <c r="G4457" s="163">
        <f t="shared" si="103"/>
        <v>0</v>
      </c>
      <c r="I4457" s="64" t="s">
        <v>1125</v>
      </c>
      <c r="L4457"/>
    </row>
    <row r="4458" spans="1:12">
      <c r="A4458" s="64" t="s">
        <v>1321</v>
      </c>
      <c r="B4458" s="64">
        <f>_xlfn.XLOOKUP(D4458,'PU-Holds'!$U$8:$U$63,'PU-Holds'!$F$8:$F$63)</f>
        <v>0</v>
      </c>
      <c r="C4458" s="64">
        <f>_xlfn.XLOOKUP(I4458,'PU-Holds'!$U$8:$U$63,'PU-Holds'!$F$8:$F$63)</f>
        <v>0</v>
      </c>
      <c r="D4458" s="64" t="s">
        <v>1175</v>
      </c>
      <c r="E4458" s="64">
        <f t="shared" si="104"/>
        <v>0</v>
      </c>
      <c r="F4458" s="159">
        <v>10086</v>
      </c>
      <c r="G4458" s="163">
        <f t="shared" si="103"/>
        <v>0</v>
      </c>
      <c r="I4458" s="64" t="s">
        <v>1125</v>
      </c>
      <c r="L4458"/>
    </row>
    <row r="4459" spans="1:12">
      <c r="A4459" s="64" t="s">
        <v>1321</v>
      </c>
      <c r="B4459" s="64">
        <f>_xlfn.XLOOKUP(D4459,'PU-Holds'!$U$8:$U$63,'PU-Holds'!$F$8:$F$63)</f>
        <v>0</v>
      </c>
      <c r="C4459" s="64">
        <f>_xlfn.XLOOKUP(I4459,'PU-Holds'!$U$8:$U$63,'PU-Holds'!$F$8:$F$63)</f>
        <v>0</v>
      </c>
      <c r="D4459" s="64" t="s">
        <v>1177</v>
      </c>
      <c r="E4459" s="64">
        <f t="shared" si="104"/>
        <v>0</v>
      </c>
      <c r="F4459" s="159">
        <v>10086</v>
      </c>
      <c r="G4459" s="163">
        <f t="shared" si="103"/>
        <v>0</v>
      </c>
      <c r="I4459" s="64" t="s">
        <v>1125</v>
      </c>
      <c r="L4459"/>
    </row>
    <row r="4460" spans="1:12">
      <c r="A4460" s="64" t="s">
        <v>1321</v>
      </c>
      <c r="B4460" s="64">
        <f>_xlfn.XLOOKUP(D4460,'PU-Holds'!$U$8:$U$63,'PU-Holds'!$F$8:$F$63)</f>
        <v>0</v>
      </c>
      <c r="C4460" s="64">
        <f>_xlfn.XLOOKUP(I4460,'PU-Holds'!$U$8:$U$63,'PU-Holds'!$F$8:$F$63)</f>
        <v>0</v>
      </c>
      <c r="D4460" s="64" t="s">
        <v>1179</v>
      </c>
      <c r="E4460" s="64">
        <f t="shared" si="104"/>
        <v>0</v>
      </c>
      <c r="F4460" s="159">
        <v>10086</v>
      </c>
      <c r="G4460" s="163">
        <f t="shared" si="103"/>
        <v>0</v>
      </c>
      <c r="I4460" s="64" t="s">
        <v>1125</v>
      </c>
      <c r="L4460"/>
    </row>
    <row r="4461" spans="1:12">
      <c r="A4461" s="64" t="s">
        <v>1321</v>
      </c>
      <c r="B4461" s="64">
        <f>_xlfn.XLOOKUP(D4461,'PU-Holds'!$U$8:$U$63,'PU-Holds'!$F$8:$F$63)</f>
        <v>0</v>
      </c>
      <c r="C4461" s="64">
        <f>_xlfn.XLOOKUP(I4461,'PU-Holds'!$U$8:$U$63,'PU-Holds'!$F$8:$F$63)</f>
        <v>0</v>
      </c>
      <c r="D4461" s="64" t="s">
        <v>1181</v>
      </c>
      <c r="E4461" s="64">
        <f t="shared" si="104"/>
        <v>0</v>
      </c>
      <c r="F4461" s="159">
        <v>10086</v>
      </c>
      <c r="G4461" s="163">
        <f t="shared" si="103"/>
        <v>0</v>
      </c>
      <c r="I4461" s="64" t="s">
        <v>1127</v>
      </c>
      <c r="L4461"/>
    </row>
    <row r="4462" spans="1:12">
      <c r="A4462" s="64" t="s">
        <v>1321</v>
      </c>
      <c r="B4462" s="64">
        <f>_xlfn.XLOOKUP(D4462,'PU-Holds'!$U$8:$U$63,'PU-Holds'!$F$8:$F$63)</f>
        <v>0</v>
      </c>
      <c r="C4462" s="64">
        <f>_xlfn.XLOOKUP(I4462,'PU-Holds'!$U$8:$U$63,'PU-Holds'!$F$8:$F$63)</f>
        <v>0</v>
      </c>
      <c r="D4462" s="64" t="s">
        <v>1183</v>
      </c>
      <c r="E4462" s="64">
        <f t="shared" si="104"/>
        <v>0</v>
      </c>
      <c r="F4462" s="159">
        <v>10086</v>
      </c>
      <c r="G4462" s="163">
        <f t="shared" si="103"/>
        <v>0</v>
      </c>
      <c r="I4462" s="64" t="s">
        <v>1127</v>
      </c>
      <c r="L4462"/>
    </row>
    <row r="4463" spans="1:12">
      <c r="A4463" s="64" t="s">
        <v>1321</v>
      </c>
      <c r="B4463" s="64">
        <f>_xlfn.XLOOKUP(D4463,'PU-Holds'!$U$8:$U$63,'PU-Holds'!$F$8:$F$63)</f>
        <v>0</v>
      </c>
      <c r="C4463" s="64">
        <f>_xlfn.XLOOKUP(I4463,'PU-Holds'!$U$8:$U$63,'PU-Holds'!$F$8:$F$63)</f>
        <v>0</v>
      </c>
      <c r="D4463" s="64" t="s">
        <v>1185</v>
      </c>
      <c r="E4463" s="64">
        <f t="shared" si="104"/>
        <v>0</v>
      </c>
      <c r="F4463" s="159">
        <v>10086</v>
      </c>
      <c r="G4463" s="163">
        <f t="shared" si="103"/>
        <v>0</v>
      </c>
      <c r="I4463" s="64" t="s">
        <v>1127</v>
      </c>
      <c r="L4463"/>
    </row>
    <row r="4464" spans="1:12">
      <c r="A4464" s="64" t="s">
        <v>1321</v>
      </c>
      <c r="B4464" s="64">
        <f>_xlfn.XLOOKUP(D4464,'PU-Holds'!$U$8:$U$63,'PU-Holds'!$F$8:$F$63)</f>
        <v>0</v>
      </c>
      <c r="C4464" s="64">
        <f>_xlfn.XLOOKUP(I4464,'PU-Holds'!$U$8:$U$63,'PU-Holds'!$F$8:$F$63)</f>
        <v>0</v>
      </c>
      <c r="D4464" s="64" t="s">
        <v>1187</v>
      </c>
      <c r="E4464" s="64">
        <f t="shared" si="104"/>
        <v>0</v>
      </c>
      <c r="F4464" s="159">
        <v>10086</v>
      </c>
      <c r="G4464" s="163">
        <f t="shared" si="103"/>
        <v>0</v>
      </c>
      <c r="I4464" s="64" t="s">
        <v>1127</v>
      </c>
      <c r="L4464"/>
    </row>
    <row r="4465" spans="1:12">
      <c r="A4465" s="64" t="s">
        <v>1321</v>
      </c>
      <c r="B4465" s="64">
        <f>_xlfn.XLOOKUP(D4465,'PU-Holds'!$U$8:$U$63,'PU-Holds'!$F$8:$F$63)</f>
        <v>0</v>
      </c>
      <c r="C4465" s="64">
        <f>_xlfn.XLOOKUP(I4465,'PU-Holds'!$U$8:$U$63,'PU-Holds'!$F$8:$F$63)</f>
        <v>0</v>
      </c>
      <c r="D4465" s="64" t="s">
        <v>1189</v>
      </c>
      <c r="E4465" s="64">
        <f t="shared" si="104"/>
        <v>0</v>
      </c>
      <c r="F4465" s="159">
        <v>10086</v>
      </c>
      <c r="G4465" s="163">
        <f t="shared" si="103"/>
        <v>0</v>
      </c>
      <c r="I4465" s="64" t="s">
        <v>1127</v>
      </c>
      <c r="L4465"/>
    </row>
    <row r="4466" spans="1:12">
      <c r="A4466" s="64" t="s">
        <v>1321</v>
      </c>
      <c r="B4466" s="64">
        <f>_xlfn.XLOOKUP(D4466,'PU-Holds'!$U$8:$U$63,'PU-Holds'!$F$8:$F$63)</f>
        <v>0</v>
      </c>
      <c r="C4466" s="64">
        <f>_xlfn.XLOOKUP(I4466,'PU-Holds'!$U$8:$U$63,'PU-Holds'!$F$8:$F$63)</f>
        <v>0</v>
      </c>
      <c r="D4466" s="64" t="s">
        <v>1191</v>
      </c>
      <c r="E4466" s="64">
        <f t="shared" si="104"/>
        <v>0</v>
      </c>
      <c r="F4466" s="159">
        <v>10086</v>
      </c>
      <c r="G4466" s="163">
        <f t="shared" si="103"/>
        <v>0</v>
      </c>
      <c r="I4466" s="64" t="s">
        <v>1127</v>
      </c>
      <c r="L4466"/>
    </row>
    <row r="4467" spans="1:12">
      <c r="A4467" s="64" t="s">
        <v>1321</v>
      </c>
      <c r="B4467" s="64">
        <f>_xlfn.XLOOKUP(D4467,'PU-Holds'!$U$8:$U$63,'PU-Holds'!$F$8:$F$63)</f>
        <v>0</v>
      </c>
      <c r="C4467" s="64">
        <f>_xlfn.XLOOKUP(I4467,'PU-Holds'!$U$8:$U$63,'PU-Holds'!$F$8:$F$63)</f>
        <v>0</v>
      </c>
      <c r="D4467" s="64" t="s">
        <v>1193</v>
      </c>
      <c r="E4467" s="64">
        <f t="shared" si="104"/>
        <v>0</v>
      </c>
      <c r="F4467" s="159">
        <v>10086</v>
      </c>
      <c r="G4467" s="163">
        <f t="shared" si="103"/>
        <v>0</v>
      </c>
      <c r="I4467" s="64" t="s">
        <v>1127</v>
      </c>
      <c r="L4467"/>
    </row>
    <row r="4468" spans="1:12">
      <c r="A4468" s="64" t="s">
        <v>1321</v>
      </c>
      <c r="B4468" s="64">
        <f>_xlfn.XLOOKUP(D4468,'PU-Holds'!$U$8:$U$63,'PU-Holds'!$F$8:$F$63)</f>
        <v>0</v>
      </c>
      <c r="C4468" s="64">
        <f>_xlfn.XLOOKUP(I4468,'PU-Holds'!$U$8:$U$63,'PU-Holds'!$F$8:$F$63)</f>
        <v>0</v>
      </c>
      <c r="D4468" s="64" t="s">
        <v>1195</v>
      </c>
      <c r="E4468" s="64">
        <f t="shared" si="104"/>
        <v>0</v>
      </c>
      <c r="F4468" s="159">
        <v>10086</v>
      </c>
      <c r="G4468" s="163">
        <f t="shared" si="103"/>
        <v>0</v>
      </c>
      <c r="I4468" s="64" t="s">
        <v>1129</v>
      </c>
      <c r="L4468"/>
    </row>
    <row r="4469" spans="1:12">
      <c r="A4469" s="64" t="s">
        <v>1321</v>
      </c>
      <c r="B4469" s="64">
        <f>_xlfn.XLOOKUP(D4469,'PU-Holds'!$U$8:$U$63,'PU-Holds'!$F$8:$F$63)</f>
        <v>0</v>
      </c>
      <c r="C4469" s="64">
        <f>_xlfn.XLOOKUP(I4469,'PU-Holds'!$U$8:$U$63,'PU-Holds'!$F$8:$F$63)</f>
        <v>0</v>
      </c>
      <c r="D4469" s="64" t="s">
        <v>1197</v>
      </c>
      <c r="E4469" s="64">
        <f t="shared" si="104"/>
        <v>0</v>
      </c>
      <c r="F4469" s="159">
        <v>10086</v>
      </c>
      <c r="G4469" s="163">
        <f t="shared" si="103"/>
        <v>0</v>
      </c>
      <c r="I4469" s="64" t="s">
        <v>1129</v>
      </c>
      <c r="L4469"/>
    </row>
    <row r="4470" spans="1:12">
      <c r="A4470" s="64" t="s">
        <v>1321</v>
      </c>
      <c r="B4470" s="64">
        <f>_xlfn.XLOOKUP(D4470,'PU-Holds'!$U$8:$U$63,'PU-Holds'!$F$8:$F$63)</f>
        <v>0</v>
      </c>
      <c r="C4470" s="64">
        <f>_xlfn.XLOOKUP(I4470,'PU-Holds'!$U$8:$U$63,'PU-Holds'!$F$8:$F$63)</f>
        <v>0</v>
      </c>
      <c r="D4470" s="64" t="s">
        <v>1199</v>
      </c>
      <c r="E4470" s="64">
        <f t="shared" si="104"/>
        <v>0</v>
      </c>
      <c r="F4470" s="159">
        <v>10086</v>
      </c>
      <c r="G4470" s="163">
        <f t="shared" si="103"/>
        <v>0</v>
      </c>
      <c r="I4470" s="64" t="s">
        <v>1129</v>
      </c>
      <c r="L4470"/>
    </row>
    <row r="4471" spans="1:12">
      <c r="A4471" s="64" t="s">
        <v>1321</v>
      </c>
      <c r="B4471" s="64">
        <f>_xlfn.XLOOKUP(D4471,'PU-Holds'!$U$8:$U$63,'PU-Holds'!$F$8:$F$63)</f>
        <v>0</v>
      </c>
      <c r="C4471" s="64">
        <f>_xlfn.XLOOKUP(I4471,'PU-Holds'!$U$8:$U$63,'PU-Holds'!$F$8:$F$63)</f>
        <v>0</v>
      </c>
      <c r="D4471" s="64" t="s">
        <v>1201</v>
      </c>
      <c r="E4471" s="64">
        <f t="shared" si="104"/>
        <v>0</v>
      </c>
      <c r="F4471" s="159">
        <v>10086</v>
      </c>
      <c r="G4471" s="163">
        <f t="shared" si="103"/>
        <v>0</v>
      </c>
      <c r="I4471" s="64" t="s">
        <v>1129</v>
      </c>
      <c r="L4471"/>
    </row>
    <row r="4472" spans="1:12">
      <c r="A4472" s="64" t="s">
        <v>1321</v>
      </c>
      <c r="B4472" s="64">
        <f>_xlfn.XLOOKUP(D4472,'PU-Holds'!$U$8:$U$63,'PU-Holds'!$F$8:$F$63)</f>
        <v>0</v>
      </c>
      <c r="C4472" s="64">
        <f>_xlfn.XLOOKUP(I4472,'PU-Holds'!$U$8:$U$63,'PU-Holds'!$F$8:$F$63)</f>
        <v>0</v>
      </c>
      <c r="D4472" s="64" t="s">
        <v>1203</v>
      </c>
      <c r="E4472" s="64">
        <f t="shared" si="104"/>
        <v>0</v>
      </c>
      <c r="F4472" s="159">
        <v>10086</v>
      </c>
      <c r="G4472" s="163">
        <f t="shared" si="103"/>
        <v>0</v>
      </c>
      <c r="I4472" s="64" t="s">
        <v>1129</v>
      </c>
      <c r="L4472"/>
    </row>
    <row r="4473" spans="1:12">
      <c r="A4473" s="64" t="s">
        <v>1321</v>
      </c>
      <c r="B4473" s="64">
        <f>_xlfn.XLOOKUP(D4473,'PU-Holds'!$U$8:$U$63,'PU-Holds'!$F$8:$F$63)</f>
        <v>0</v>
      </c>
      <c r="C4473" s="64">
        <f>_xlfn.XLOOKUP(I4473,'PU-Holds'!$U$8:$U$63,'PU-Holds'!$F$8:$F$63)</f>
        <v>0</v>
      </c>
      <c r="D4473" s="64" t="s">
        <v>1205</v>
      </c>
      <c r="E4473" s="64">
        <f t="shared" si="104"/>
        <v>0</v>
      </c>
      <c r="F4473" s="159">
        <v>10086</v>
      </c>
      <c r="G4473" s="163">
        <f t="shared" si="103"/>
        <v>0</v>
      </c>
      <c r="I4473" s="64" t="s">
        <v>1129</v>
      </c>
      <c r="L4473"/>
    </row>
    <row r="4474" spans="1:12">
      <c r="A4474" s="64" t="s">
        <v>1321</v>
      </c>
      <c r="B4474" s="64">
        <f>_xlfn.XLOOKUP(D4474,'PU-Holds'!$U$8:$U$63,'PU-Holds'!$F$8:$F$63)</f>
        <v>0</v>
      </c>
      <c r="C4474" s="64">
        <f>_xlfn.XLOOKUP(I4474,'PU-Holds'!$U$8:$U$63,'PU-Holds'!$F$8:$F$63)</f>
        <v>0</v>
      </c>
      <c r="D4474" s="64" t="s">
        <v>1207</v>
      </c>
      <c r="E4474" s="64">
        <f t="shared" si="104"/>
        <v>0</v>
      </c>
      <c r="F4474" s="159">
        <v>10086</v>
      </c>
      <c r="G4474" s="163">
        <f t="shared" si="103"/>
        <v>0</v>
      </c>
      <c r="I4474" s="64" t="s">
        <v>1129</v>
      </c>
      <c r="L4474"/>
    </row>
    <row r="4475" spans="1:12">
      <c r="A4475" s="64" t="s">
        <v>1321</v>
      </c>
      <c r="B4475" s="64">
        <f>_xlfn.XLOOKUP(D4475,'PU-Holds'!$U$8:$U$63,'PU-Holds'!$F$8:$F$63)</f>
        <v>0</v>
      </c>
      <c r="C4475" s="64">
        <f>_xlfn.XLOOKUP(I4475,'PU-Holds'!$U$8:$U$63,'PU-Holds'!$F$8:$F$63)</f>
        <v>0</v>
      </c>
      <c r="D4475" s="64" t="s">
        <v>1209</v>
      </c>
      <c r="E4475" s="64">
        <f t="shared" si="104"/>
        <v>0</v>
      </c>
      <c r="F4475" s="159">
        <v>10086</v>
      </c>
      <c r="G4475" s="163">
        <f t="shared" si="103"/>
        <v>0</v>
      </c>
      <c r="I4475" s="64" t="s">
        <v>1129</v>
      </c>
      <c r="L4475"/>
    </row>
    <row r="4476" spans="1:12">
      <c r="A4476" s="64" t="s">
        <v>1321</v>
      </c>
      <c r="B4476" s="64">
        <f>_xlfn.XLOOKUP(D4476,'PU-Holds'!$U$8:$U$63,'PU-Holds'!$F$8:$F$63)</f>
        <v>0</v>
      </c>
      <c r="C4476" s="64">
        <f>_xlfn.XLOOKUP(I4476,'PU-Holds'!$U$8:$U$63,'PU-Holds'!$F$8:$F$63)</f>
        <v>0</v>
      </c>
      <c r="D4476" s="64" t="s">
        <v>1211</v>
      </c>
      <c r="E4476" s="64">
        <f t="shared" si="104"/>
        <v>0</v>
      </c>
      <c r="F4476" s="159">
        <v>10086</v>
      </c>
      <c r="G4476" s="163">
        <f t="shared" si="103"/>
        <v>0</v>
      </c>
      <c r="I4476" s="64" t="s">
        <v>1129</v>
      </c>
      <c r="L4476"/>
    </row>
    <row r="4477" spans="1:12">
      <c r="A4477" s="64" t="s">
        <v>1321</v>
      </c>
      <c r="B4477" s="64">
        <f>_xlfn.XLOOKUP(D4477,'PU-Holds'!$U$8:$U$63,'PU-Holds'!$F$8:$F$63)</f>
        <v>0</v>
      </c>
      <c r="C4477" s="64">
        <f>_xlfn.XLOOKUP(I4477,'PU-Holds'!$U$8:$U$63,'PU-Holds'!$F$8:$F$63)</f>
        <v>0</v>
      </c>
      <c r="D4477" s="64" t="s">
        <v>1213</v>
      </c>
      <c r="E4477" s="64">
        <f t="shared" si="104"/>
        <v>0</v>
      </c>
      <c r="F4477" s="159">
        <v>10086</v>
      </c>
      <c r="G4477" s="163">
        <f t="shared" si="103"/>
        <v>0</v>
      </c>
      <c r="I4477" s="64" t="s">
        <v>1129</v>
      </c>
      <c r="L4477"/>
    </row>
    <row r="4478" spans="1:12">
      <c r="A4478" s="64" t="s">
        <v>1321</v>
      </c>
      <c r="B4478" s="64">
        <f>_xlfn.XLOOKUP(D4478,'PU-Holds'!$U$8:$U$63,'PU-Holds'!$F$8:$F$63)</f>
        <v>0</v>
      </c>
      <c r="C4478" s="64">
        <f>_xlfn.XLOOKUP(I4478,'PU-Holds'!$U$8:$U$63,'PU-Holds'!$F$8:$F$63)</f>
        <v>0</v>
      </c>
      <c r="D4478" s="64" t="s">
        <v>1215</v>
      </c>
      <c r="E4478" s="64">
        <f t="shared" si="104"/>
        <v>0</v>
      </c>
      <c r="F4478" s="159">
        <v>10086</v>
      </c>
      <c r="G4478" s="163">
        <f t="shared" si="103"/>
        <v>0</v>
      </c>
      <c r="I4478" s="64" t="s">
        <v>1129</v>
      </c>
      <c r="L4478"/>
    </row>
    <row r="4479" spans="1:12">
      <c r="A4479" s="64" t="s">
        <v>1321</v>
      </c>
      <c r="B4479" s="64">
        <f>_xlfn.XLOOKUP(D4479,'PU-Holds'!$U$8:$U$63,'PU-Holds'!$F$8:$F$63)</f>
        <v>0</v>
      </c>
      <c r="C4479" s="64">
        <f>_xlfn.XLOOKUP(I4479,'PU-Holds'!$U$8:$U$63,'PU-Holds'!$F$8:$F$63)</f>
        <v>0</v>
      </c>
      <c r="D4479" s="64" t="s">
        <v>1217</v>
      </c>
      <c r="E4479" s="64">
        <f t="shared" si="104"/>
        <v>0</v>
      </c>
      <c r="F4479" s="159">
        <v>10086</v>
      </c>
      <c r="G4479" s="163">
        <f t="shared" si="103"/>
        <v>0</v>
      </c>
      <c r="I4479" s="64" t="s">
        <v>1129</v>
      </c>
      <c r="L4479"/>
    </row>
    <row r="4480" spans="1:12">
      <c r="A4480" s="64" t="s">
        <v>1321</v>
      </c>
      <c r="B4480" s="64">
        <f>_xlfn.XLOOKUP(D4480,'PU-Holds'!$U$8:$U$63,'PU-Holds'!$F$8:$F$63)</f>
        <v>0</v>
      </c>
      <c r="C4480" s="64">
        <f>_xlfn.XLOOKUP(I4480,'PU-Holds'!$U$8:$U$63,'PU-Holds'!$F$8:$F$63)</f>
        <v>0</v>
      </c>
      <c r="D4480" s="64" t="s">
        <v>1219</v>
      </c>
      <c r="E4480" s="64">
        <f t="shared" si="104"/>
        <v>0</v>
      </c>
      <c r="F4480" s="159">
        <v>10086</v>
      </c>
      <c r="G4480" s="163">
        <f t="shared" si="103"/>
        <v>0</v>
      </c>
      <c r="I4480" s="64" t="s">
        <v>1129</v>
      </c>
      <c r="L4480"/>
    </row>
    <row r="4481" spans="1:12">
      <c r="A4481" s="64" t="s">
        <v>1321</v>
      </c>
      <c r="B4481" s="64">
        <f>_xlfn.XLOOKUP(D4481,'PU-Holds'!$U$8:$U$63,'PU-Holds'!$F$8:$F$63)</f>
        <v>0</v>
      </c>
      <c r="C4481" s="64">
        <f>_xlfn.XLOOKUP(I4481,'PU-Holds'!$U$8:$U$63,'PU-Holds'!$F$8:$F$63)</f>
        <v>0</v>
      </c>
      <c r="D4481" s="64" t="s">
        <v>1221</v>
      </c>
      <c r="E4481" s="64">
        <f t="shared" si="104"/>
        <v>0</v>
      </c>
      <c r="F4481" s="159">
        <v>10086</v>
      </c>
      <c r="G4481" s="163">
        <f t="shared" si="103"/>
        <v>0</v>
      </c>
      <c r="I4481" s="64" t="s">
        <v>1129</v>
      </c>
      <c r="L4481"/>
    </row>
    <row r="4482" spans="1:12">
      <c r="A4482" s="64" t="s">
        <v>1321</v>
      </c>
      <c r="B4482" s="64">
        <f>_xlfn.XLOOKUP(D4482,'PU-Holds'!$U$8:$U$63,'PU-Holds'!$F$8:$F$63)</f>
        <v>0</v>
      </c>
      <c r="C4482" s="64">
        <f>_xlfn.XLOOKUP(I4482,'PU-Holds'!$U$8:$U$63,'PU-Holds'!$F$8:$F$63)</f>
        <v>0</v>
      </c>
      <c r="D4482" s="64" t="s">
        <v>1223</v>
      </c>
      <c r="E4482" s="64">
        <f t="shared" si="104"/>
        <v>0</v>
      </c>
      <c r="F4482" s="159">
        <v>10086</v>
      </c>
      <c r="G4482" s="163">
        <f t="shared" ref="G4482:G4545" si="105">IF(C4482&gt;0,10*C4482/E4482,0)</f>
        <v>0</v>
      </c>
      <c r="I4482" s="64" t="s">
        <v>1129</v>
      </c>
      <c r="L4482"/>
    </row>
    <row r="4483" spans="1:12">
      <c r="A4483" s="64" t="s">
        <v>1321</v>
      </c>
      <c r="B4483" s="64">
        <f>_xlfn.XLOOKUP(D4483,'PU-Holds'!$U$8:$U$63,'PU-Holds'!$F$8:$F$63)</f>
        <v>0</v>
      </c>
      <c r="C4483" s="64">
        <f>_xlfn.XLOOKUP(I4483,'PU-Holds'!$U$8:$U$63,'PU-Holds'!$F$8:$F$63)</f>
        <v>0</v>
      </c>
      <c r="D4483" s="64" t="s">
        <v>1225</v>
      </c>
      <c r="E4483" s="64">
        <f t="shared" si="104"/>
        <v>0</v>
      </c>
      <c r="F4483" s="159">
        <v>10086</v>
      </c>
      <c r="G4483" s="163">
        <f t="shared" si="105"/>
        <v>0</v>
      </c>
      <c r="I4483" s="64" t="s">
        <v>1129</v>
      </c>
      <c r="L4483"/>
    </row>
    <row r="4484" spans="1:12">
      <c r="A4484" s="161" t="s">
        <v>1321</v>
      </c>
      <c r="B4484" s="161">
        <f>_xlfn.XLOOKUP(D4484,'PU-Holds'!$U$8:$U$63,'PU-Holds'!$G$8:$G$63)</f>
        <v>0</v>
      </c>
      <c r="C4484" s="161">
        <f>_xlfn.XLOOKUP(I4484,'PU-Holds'!$U$8:$U$63,'PU-Holds'!$G$8:$G$63)</f>
        <v>0</v>
      </c>
      <c r="D4484" s="161" t="s">
        <v>1131</v>
      </c>
      <c r="E4484" s="161">
        <f t="shared" si="104"/>
        <v>0</v>
      </c>
      <c r="F4484" s="162">
        <v>10088</v>
      </c>
      <c r="G4484" s="163">
        <f t="shared" si="105"/>
        <v>0</v>
      </c>
      <c r="I4484" s="161" t="s">
        <v>1123</v>
      </c>
      <c r="J4484" s="161" t="s">
        <v>1316</v>
      </c>
      <c r="L4484"/>
    </row>
    <row r="4485" spans="1:12">
      <c r="A4485" s="64" t="s">
        <v>1321</v>
      </c>
      <c r="B4485" s="64">
        <f>_xlfn.XLOOKUP(D4485,'PU-Holds'!$U$8:$U$63,'PU-Holds'!$G$8:$G$63)</f>
        <v>0</v>
      </c>
      <c r="C4485" s="64">
        <f>_xlfn.XLOOKUP(I4485,'PU-Holds'!$U$8:$U$63,'PU-Holds'!$G$8:$G$63)</f>
        <v>0</v>
      </c>
      <c r="D4485" s="64" t="s">
        <v>1133</v>
      </c>
      <c r="E4485" s="64">
        <f t="shared" si="104"/>
        <v>0</v>
      </c>
      <c r="F4485" s="159">
        <v>10088</v>
      </c>
      <c r="G4485" s="163">
        <f t="shared" si="105"/>
        <v>0</v>
      </c>
      <c r="I4485" s="64" t="s">
        <v>1123</v>
      </c>
      <c r="L4485"/>
    </row>
    <row r="4486" spans="1:12">
      <c r="A4486" s="64" t="s">
        <v>1321</v>
      </c>
      <c r="B4486" s="64">
        <f>_xlfn.XLOOKUP(D4486,'PU-Holds'!$U$8:$U$63,'PU-Holds'!$G$8:$G$63)</f>
        <v>0</v>
      </c>
      <c r="C4486" s="64">
        <f>_xlfn.XLOOKUP(I4486,'PU-Holds'!$U$8:$U$63,'PU-Holds'!$G$8:$G$63)</f>
        <v>0</v>
      </c>
      <c r="D4486" s="64" t="s">
        <v>1135</v>
      </c>
      <c r="E4486" s="64">
        <f t="shared" si="104"/>
        <v>0</v>
      </c>
      <c r="F4486" s="159">
        <v>10088</v>
      </c>
      <c r="G4486" s="163">
        <f t="shared" si="105"/>
        <v>0</v>
      </c>
      <c r="I4486" s="64" t="s">
        <v>1123</v>
      </c>
      <c r="L4486"/>
    </row>
    <row r="4487" spans="1:12">
      <c r="A4487" s="64" t="s">
        <v>1321</v>
      </c>
      <c r="B4487" s="64">
        <f>_xlfn.XLOOKUP(D4487,'PU-Holds'!$U$8:$U$63,'PU-Holds'!$G$8:$G$63)</f>
        <v>0</v>
      </c>
      <c r="C4487" s="64">
        <f>_xlfn.XLOOKUP(I4487,'PU-Holds'!$U$8:$U$63,'PU-Holds'!$G$8:$G$63)</f>
        <v>0</v>
      </c>
      <c r="D4487" s="64" t="s">
        <v>1137</v>
      </c>
      <c r="E4487" s="64">
        <f t="shared" si="104"/>
        <v>0</v>
      </c>
      <c r="F4487" s="159">
        <v>10088</v>
      </c>
      <c r="G4487" s="163">
        <f t="shared" si="105"/>
        <v>0</v>
      </c>
      <c r="I4487" s="64" t="s">
        <v>1123</v>
      </c>
      <c r="L4487"/>
    </row>
    <row r="4488" spans="1:12">
      <c r="A4488" s="64" t="s">
        <v>1321</v>
      </c>
      <c r="B4488" s="64">
        <f>_xlfn.XLOOKUP(D4488,'PU-Holds'!$U$8:$U$63,'PU-Holds'!$G$8:$G$63)</f>
        <v>0</v>
      </c>
      <c r="C4488" s="64">
        <f>_xlfn.XLOOKUP(I4488,'PU-Holds'!$U$8:$U$63,'PU-Holds'!$G$8:$G$63)</f>
        <v>0</v>
      </c>
      <c r="D4488" s="64" t="s">
        <v>1139</v>
      </c>
      <c r="E4488" s="64">
        <f t="shared" si="104"/>
        <v>0</v>
      </c>
      <c r="F4488" s="159">
        <v>10088</v>
      </c>
      <c r="G4488" s="163">
        <f t="shared" si="105"/>
        <v>0</v>
      </c>
      <c r="I4488" s="64" t="s">
        <v>1123</v>
      </c>
      <c r="L4488"/>
    </row>
    <row r="4489" spans="1:12">
      <c r="A4489" s="64" t="s">
        <v>1321</v>
      </c>
      <c r="B4489" s="64">
        <f>_xlfn.XLOOKUP(D4489,'PU-Holds'!$U$8:$U$63,'PU-Holds'!$G$8:$G$63)</f>
        <v>0</v>
      </c>
      <c r="C4489" s="64">
        <f>_xlfn.XLOOKUP(I4489,'PU-Holds'!$U$8:$U$63,'PU-Holds'!$G$8:$G$63)</f>
        <v>0</v>
      </c>
      <c r="D4489" s="64" t="s">
        <v>1141</v>
      </c>
      <c r="E4489" s="64">
        <f t="shared" si="104"/>
        <v>0</v>
      </c>
      <c r="F4489" s="159">
        <v>10088</v>
      </c>
      <c r="G4489" s="163">
        <f t="shared" si="105"/>
        <v>0</v>
      </c>
      <c r="I4489" s="64" t="s">
        <v>1123</v>
      </c>
      <c r="L4489"/>
    </row>
    <row r="4490" spans="1:12">
      <c r="A4490" s="64" t="s">
        <v>1321</v>
      </c>
      <c r="B4490" s="64">
        <f>_xlfn.XLOOKUP(D4490,'PU-Holds'!$U$8:$U$63,'PU-Holds'!$G$8:$G$63)</f>
        <v>0</v>
      </c>
      <c r="C4490" s="64">
        <f>_xlfn.XLOOKUP(I4490,'PU-Holds'!$U$8:$U$63,'PU-Holds'!$G$8:$G$63)</f>
        <v>0</v>
      </c>
      <c r="D4490" s="64" t="s">
        <v>1143</v>
      </c>
      <c r="E4490" s="64">
        <f t="shared" si="104"/>
        <v>0</v>
      </c>
      <c r="F4490" s="159">
        <v>10088</v>
      </c>
      <c r="G4490" s="163">
        <f t="shared" si="105"/>
        <v>0</v>
      </c>
      <c r="I4490" s="64" t="s">
        <v>1123</v>
      </c>
      <c r="L4490"/>
    </row>
    <row r="4491" spans="1:12">
      <c r="A4491" s="64" t="s">
        <v>1321</v>
      </c>
      <c r="B4491" s="64">
        <f>_xlfn.XLOOKUP(D4491,'PU-Holds'!$U$8:$U$63,'PU-Holds'!$G$8:$G$63)</f>
        <v>0</v>
      </c>
      <c r="C4491" s="64">
        <f>_xlfn.XLOOKUP(I4491,'PU-Holds'!$U$8:$U$63,'PU-Holds'!$G$8:$G$63)</f>
        <v>0</v>
      </c>
      <c r="D4491" s="64" t="s">
        <v>1145</v>
      </c>
      <c r="E4491" s="64">
        <f t="shared" si="104"/>
        <v>0</v>
      </c>
      <c r="F4491" s="159">
        <v>10088</v>
      </c>
      <c r="G4491" s="163">
        <f t="shared" si="105"/>
        <v>0</v>
      </c>
      <c r="I4491" s="64" t="s">
        <v>1123</v>
      </c>
      <c r="L4491"/>
    </row>
    <row r="4492" spans="1:12">
      <c r="A4492" s="64" t="s">
        <v>1321</v>
      </c>
      <c r="B4492" s="64">
        <f>_xlfn.XLOOKUP(D4492,'PU-Holds'!$U$8:$U$63,'PU-Holds'!$G$8:$G$63)</f>
        <v>0</v>
      </c>
      <c r="C4492" s="64">
        <f>_xlfn.XLOOKUP(I4492,'PU-Holds'!$U$8:$U$63,'PU-Holds'!$G$8:$G$63)</f>
        <v>0</v>
      </c>
      <c r="D4492" s="64" t="s">
        <v>1147</v>
      </c>
      <c r="E4492" s="64">
        <f t="shared" si="104"/>
        <v>0</v>
      </c>
      <c r="F4492" s="159">
        <v>10088</v>
      </c>
      <c r="G4492" s="163">
        <f t="shared" si="105"/>
        <v>0</v>
      </c>
      <c r="I4492" s="64" t="s">
        <v>1123</v>
      </c>
      <c r="L4492"/>
    </row>
    <row r="4493" spans="1:12">
      <c r="A4493" s="64" t="s">
        <v>1321</v>
      </c>
      <c r="B4493" s="64">
        <f>_xlfn.XLOOKUP(D4493,'PU-Holds'!$U$8:$U$63,'PU-Holds'!$G$8:$G$63)</f>
        <v>0</v>
      </c>
      <c r="C4493" s="64">
        <f>_xlfn.XLOOKUP(I4493,'PU-Holds'!$U$8:$U$63,'PU-Holds'!$G$8:$G$63)</f>
        <v>0</v>
      </c>
      <c r="D4493" s="64" t="s">
        <v>1149</v>
      </c>
      <c r="E4493" s="64">
        <f t="shared" si="104"/>
        <v>0</v>
      </c>
      <c r="F4493" s="159">
        <v>10088</v>
      </c>
      <c r="G4493" s="163">
        <f t="shared" si="105"/>
        <v>0</v>
      </c>
      <c r="I4493" s="64" t="s">
        <v>1123</v>
      </c>
      <c r="L4493"/>
    </row>
    <row r="4494" spans="1:12">
      <c r="A4494" s="64" t="s">
        <v>1321</v>
      </c>
      <c r="B4494" s="64">
        <f>_xlfn.XLOOKUP(D4494,'PU-Holds'!$U$8:$U$63,'PU-Holds'!$G$8:$G$63)</f>
        <v>0</v>
      </c>
      <c r="C4494" s="64">
        <f>_xlfn.XLOOKUP(I4494,'PU-Holds'!$U$8:$U$63,'PU-Holds'!$G$8:$G$63)</f>
        <v>0</v>
      </c>
      <c r="D4494" s="64" t="s">
        <v>1151</v>
      </c>
      <c r="E4494" s="64">
        <f t="shared" si="104"/>
        <v>0</v>
      </c>
      <c r="F4494" s="159">
        <v>10088</v>
      </c>
      <c r="G4494" s="163">
        <f t="shared" si="105"/>
        <v>0</v>
      </c>
      <c r="I4494" s="64" t="s">
        <v>1123</v>
      </c>
      <c r="L4494"/>
    </row>
    <row r="4495" spans="1:12">
      <c r="A4495" s="64" t="s">
        <v>1321</v>
      </c>
      <c r="B4495" s="64">
        <f>_xlfn.XLOOKUP(D4495,'PU-Holds'!$U$8:$U$63,'PU-Holds'!$G$8:$G$63)</f>
        <v>0</v>
      </c>
      <c r="C4495" s="64">
        <f>_xlfn.XLOOKUP(I4495,'PU-Holds'!$U$8:$U$63,'PU-Holds'!$G$8:$G$63)</f>
        <v>0</v>
      </c>
      <c r="D4495" s="64" t="s">
        <v>1153</v>
      </c>
      <c r="E4495" s="64">
        <f t="shared" si="104"/>
        <v>0</v>
      </c>
      <c r="F4495" s="159">
        <v>10088</v>
      </c>
      <c r="G4495" s="163">
        <f t="shared" si="105"/>
        <v>0</v>
      </c>
      <c r="I4495" s="64" t="s">
        <v>1123</v>
      </c>
      <c r="L4495"/>
    </row>
    <row r="4496" spans="1:12">
      <c r="A4496" s="64" t="s">
        <v>1321</v>
      </c>
      <c r="B4496" s="64">
        <f>_xlfn.XLOOKUP(D4496,'PU-Holds'!$U$8:$U$63,'PU-Holds'!$G$8:$G$63)</f>
        <v>0</v>
      </c>
      <c r="C4496" s="64">
        <f>_xlfn.XLOOKUP(I4496,'PU-Holds'!$U$8:$U$63,'PU-Holds'!$G$8:$G$63)</f>
        <v>0</v>
      </c>
      <c r="D4496" s="64" t="s">
        <v>1155</v>
      </c>
      <c r="E4496" s="64">
        <f t="shared" si="104"/>
        <v>0</v>
      </c>
      <c r="F4496" s="159">
        <v>10088</v>
      </c>
      <c r="G4496" s="163">
        <f t="shared" si="105"/>
        <v>0</v>
      </c>
      <c r="I4496" s="64" t="s">
        <v>1123</v>
      </c>
      <c r="L4496"/>
    </row>
    <row r="4497" spans="1:12">
      <c r="A4497" s="64" t="s">
        <v>1321</v>
      </c>
      <c r="B4497" s="64">
        <f>_xlfn.XLOOKUP(D4497,'PU-Holds'!$U$8:$U$63,'PU-Holds'!$G$8:$G$63)</f>
        <v>0</v>
      </c>
      <c r="C4497" s="64">
        <f>_xlfn.XLOOKUP(I4497,'PU-Holds'!$U$8:$U$63,'PU-Holds'!$G$8:$G$63)</f>
        <v>0</v>
      </c>
      <c r="D4497" s="64" t="s">
        <v>1157</v>
      </c>
      <c r="E4497" s="64">
        <f t="shared" si="104"/>
        <v>0</v>
      </c>
      <c r="F4497" s="159">
        <v>10088</v>
      </c>
      <c r="G4497" s="163">
        <f t="shared" si="105"/>
        <v>0</v>
      </c>
      <c r="I4497" s="64" t="s">
        <v>1123</v>
      </c>
      <c r="L4497"/>
    </row>
    <row r="4498" spans="1:12">
      <c r="A4498" s="64" t="s">
        <v>1321</v>
      </c>
      <c r="B4498" s="64">
        <f>_xlfn.XLOOKUP(D4498,'PU-Holds'!$U$8:$U$63,'PU-Holds'!$G$8:$G$63)</f>
        <v>0</v>
      </c>
      <c r="C4498" s="64">
        <f>_xlfn.XLOOKUP(I4498,'PU-Holds'!$U$8:$U$63,'PU-Holds'!$G$8:$G$63)</f>
        <v>0</v>
      </c>
      <c r="D4498" s="64" t="s">
        <v>1159</v>
      </c>
      <c r="E4498" s="64">
        <f t="shared" si="104"/>
        <v>0</v>
      </c>
      <c r="F4498" s="159">
        <v>10088</v>
      </c>
      <c r="G4498" s="163">
        <f t="shared" si="105"/>
        <v>0</v>
      </c>
      <c r="I4498" s="64" t="s">
        <v>1123</v>
      </c>
      <c r="L4498"/>
    </row>
    <row r="4499" spans="1:12">
      <c r="A4499" s="64" t="s">
        <v>1321</v>
      </c>
      <c r="B4499" s="64">
        <f>_xlfn.XLOOKUP(D4499,'PU-Holds'!$U$8:$U$63,'PU-Holds'!$G$8:$G$63)</f>
        <v>0</v>
      </c>
      <c r="C4499" s="64">
        <f>_xlfn.XLOOKUP(I4499,'PU-Holds'!$U$8:$U$63,'PU-Holds'!$G$8:$G$63)</f>
        <v>0</v>
      </c>
      <c r="D4499" s="64" t="s">
        <v>1161</v>
      </c>
      <c r="E4499" s="64">
        <f t="shared" si="104"/>
        <v>0</v>
      </c>
      <c r="F4499" s="159">
        <v>10088</v>
      </c>
      <c r="G4499" s="163">
        <f t="shared" si="105"/>
        <v>0</v>
      </c>
      <c r="I4499" s="64" t="s">
        <v>1123</v>
      </c>
      <c r="L4499"/>
    </row>
    <row r="4500" spans="1:12">
      <c r="A4500" s="64" t="s">
        <v>1321</v>
      </c>
      <c r="B4500" s="64">
        <f>_xlfn.XLOOKUP(D4500,'PU-Holds'!$U$8:$U$63,'PU-Holds'!$G$8:$G$63)</f>
        <v>0</v>
      </c>
      <c r="C4500" s="64">
        <f>_xlfn.XLOOKUP(I4500,'PU-Holds'!$U$8:$U$63,'PU-Holds'!$G$8:$G$63)</f>
        <v>0</v>
      </c>
      <c r="D4500" s="64" t="s">
        <v>1163</v>
      </c>
      <c r="E4500" s="64">
        <f t="shared" si="104"/>
        <v>0</v>
      </c>
      <c r="F4500" s="159">
        <v>10088</v>
      </c>
      <c r="G4500" s="163">
        <f t="shared" si="105"/>
        <v>0</v>
      </c>
      <c r="I4500" s="64" t="s">
        <v>1123</v>
      </c>
      <c r="L4500"/>
    </row>
    <row r="4501" spans="1:12">
      <c r="A4501" s="64" t="s">
        <v>1321</v>
      </c>
      <c r="B4501" s="64">
        <f>_xlfn.XLOOKUP(D4501,'PU-Holds'!$U$8:$U$63,'PU-Holds'!$G$8:$G$63)</f>
        <v>0</v>
      </c>
      <c r="C4501" s="64">
        <f>_xlfn.XLOOKUP(I4501,'PU-Holds'!$U$8:$U$63,'PU-Holds'!$G$8:$G$63)</f>
        <v>0</v>
      </c>
      <c r="D4501" s="64" t="s">
        <v>1165</v>
      </c>
      <c r="E4501" s="64">
        <f t="shared" si="104"/>
        <v>0</v>
      </c>
      <c r="F4501" s="159">
        <v>10088</v>
      </c>
      <c r="G4501" s="163">
        <f t="shared" si="105"/>
        <v>0</v>
      </c>
      <c r="I4501" s="64" t="s">
        <v>1123</v>
      </c>
      <c r="L4501"/>
    </row>
    <row r="4502" spans="1:12">
      <c r="A4502" s="64" t="s">
        <v>1321</v>
      </c>
      <c r="B4502" s="64">
        <f>_xlfn.XLOOKUP(D4502,'PU-Holds'!$U$8:$U$63,'PU-Holds'!$G$8:$G$63)</f>
        <v>0</v>
      </c>
      <c r="C4502" s="64">
        <f>_xlfn.XLOOKUP(I4502,'PU-Holds'!$U$8:$U$63,'PU-Holds'!$G$8:$G$63)</f>
        <v>0</v>
      </c>
      <c r="D4502" s="64" t="s">
        <v>1167</v>
      </c>
      <c r="E4502" s="64">
        <f t="shared" si="104"/>
        <v>0</v>
      </c>
      <c r="F4502" s="159">
        <v>10088</v>
      </c>
      <c r="G4502" s="163">
        <f t="shared" si="105"/>
        <v>0</v>
      </c>
      <c r="I4502" s="64" t="s">
        <v>1125</v>
      </c>
      <c r="L4502"/>
    </row>
    <row r="4503" spans="1:12">
      <c r="A4503" s="64" t="s">
        <v>1321</v>
      </c>
      <c r="B4503" s="64">
        <f>_xlfn.XLOOKUP(D4503,'PU-Holds'!$U$8:$U$63,'PU-Holds'!$G$8:$G$63)</f>
        <v>0</v>
      </c>
      <c r="C4503" s="64">
        <f>_xlfn.XLOOKUP(I4503,'PU-Holds'!$U$8:$U$63,'PU-Holds'!$G$8:$G$63)</f>
        <v>0</v>
      </c>
      <c r="D4503" s="64" t="s">
        <v>1169</v>
      </c>
      <c r="E4503" s="64">
        <f t="shared" si="104"/>
        <v>0</v>
      </c>
      <c r="F4503" s="159">
        <v>10088</v>
      </c>
      <c r="G4503" s="163">
        <f t="shared" si="105"/>
        <v>0</v>
      </c>
      <c r="I4503" s="64" t="s">
        <v>1125</v>
      </c>
      <c r="L4503"/>
    </row>
    <row r="4504" spans="1:12">
      <c r="A4504" s="64" t="s">
        <v>1321</v>
      </c>
      <c r="B4504" s="64">
        <f>_xlfn.XLOOKUP(D4504,'PU-Holds'!$U$8:$U$63,'PU-Holds'!$G$8:$G$63)</f>
        <v>0</v>
      </c>
      <c r="C4504" s="64">
        <f>_xlfn.XLOOKUP(I4504,'PU-Holds'!$U$8:$U$63,'PU-Holds'!$G$8:$G$63)</f>
        <v>0</v>
      </c>
      <c r="D4504" s="64" t="s">
        <v>1171</v>
      </c>
      <c r="E4504" s="64">
        <f t="shared" si="104"/>
        <v>0</v>
      </c>
      <c r="F4504" s="159">
        <v>10088</v>
      </c>
      <c r="G4504" s="163">
        <f t="shared" si="105"/>
        <v>0</v>
      </c>
      <c r="I4504" s="64" t="s">
        <v>1125</v>
      </c>
      <c r="L4504"/>
    </row>
    <row r="4505" spans="1:12">
      <c r="A4505" s="64" t="s">
        <v>1321</v>
      </c>
      <c r="B4505" s="64">
        <f>_xlfn.XLOOKUP(D4505,'PU-Holds'!$U$8:$U$63,'PU-Holds'!$G$8:$G$63)</f>
        <v>0</v>
      </c>
      <c r="C4505" s="64">
        <f>_xlfn.XLOOKUP(I4505,'PU-Holds'!$U$8:$U$63,'PU-Holds'!$G$8:$G$63)</f>
        <v>0</v>
      </c>
      <c r="D4505" s="64" t="s">
        <v>1173</v>
      </c>
      <c r="E4505" s="64">
        <f t="shared" si="104"/>
        <v>0</v>
      </c>
      <c r="F4505" s="159">
        <v>10088</v>
      </c>
      <c r="G4505" s="163">
        <f t="shared" si="105"/>
        <v>0</v>
      </c>
      <c r="I4505" s="64" t="s">
        <v>1125</v>
      </c>
      <c r="L4505"/>
    </row>
    <row r="4506" spans="1:12">
      <c r="A4506" s="64" t="s">
        <v>1321</v>
      </c>
      <c r="B4506" s="64">
        <f>_xlfn.XLOOKUP(D4506,'PU-Holds'!$U$8:$U$63,'PU-Holds'!$G$8:$G$63)</f>
        <v>0</v>
      </c>
      <c r="C4506" s="64">
        <f>_xlfn.XLOOKUP(I4506,'PU-Holds'!$U$8:$U$63,'PU-Holds'!$G$8:$G$63)</f>
        <v>0</v>
      </c>
      <c r="D4506" s="64" t="s">
        <v>1175</v>
      </c>
      <c r="E4506" s="64">
        <f t="shared" si="104"/>
        <v>0</v>
      </c>
      <c r="F4506" s="159">
        <v>10088</v>
      </c>
      <c r="G4506" s="163">
        <f t="shared" si="105"/>
        <v>0</v>
      </c>
      <c r="I4506" s="64" t="s">
        <v>1125</v>
      </c>
      <c r="L4506"/>
    </row>
    <row r="4507" spans="1:12">
      <c r="A4507" s="64" t="s">
        <v>1321</v>
      </c>
      <c r="B4507" s="64">
        <f>_xlfn.XLOOKUP(D4507,'PU-Holds'!$U$8:$U$63,'PU-Holds'!$G$8:$G$63)</f>
        <v>0</v>
      </c>
      <c r="C4507" s="64">
        <f>_xlfn.XLOOKUP(I4507,'PU-Holds'!$U$8:$U$63,'PU-Holds'!$G$8:$G$63)</f>
        <v>0</v>
      </c>
      <c r="D4507" s="64" t="s">
        <v>1177</v>
      </c>
      <c r="E4507" s="64">
        <f t="shared" si="104"/>
        <v>0</v>
      </c>
      <c r="F4507" s="159">
        <v>10088</v>
      </c>
      <c r="G4507" s="163">
        <f t="shared" si="105"/>
        <v>0</v>
      </c>
      <c r="I4507" s="64" t="s">
        <v>1125</v>
      </c>
      <c r="L4507"/>
    </row>
    <row r="4508" spans="1:12">
      <c r="A4508" s="64" t="s">
        <v>1321</v>
      </c>
      <c r="B4508" s="64">
        <f>_xlfn.XLOOKUP(D4508,'PU-Holds'!$U$8:$U$63,'PU-Holds'!$G$8:$G$63)</f>
        <v>0</v>
      </c>
      <c r="C4508" s="64">
        <f>_xlfn.XLOOKUP(I4508,'PU-Holds'!$U$8:$U$63,'PU-Holds'!$G$8:$G$63)</f>
        <v>0</v>
      </c>
      <c r="D4508" s="64" t="s">
        <v>1179</v>
      </c>
      <c r="E4508" s="64">
        <f t="shared" si="104"/>
        <v>0</v>
      </c>
      <c r="F4508" s="159">
        <v>10088</v>
      </c>
      <c r="G4508" s="163">
        <f t="shared" si="105"/>
        <v>0</v>
      </c>
      <c r="I4508" s="64" t="s">
        <v>1125</v>
      </c>
      <c r="L4508"/>
    </row>
    <row r="4509" spans="1:12">
      <c r="A4509" s="64" t="s">
        <v>1321</v>
      </c>
      <c r="B4509" s="64">
        <f>_xlfn.XLOOKUP(D4509,'PU-Holds'!$U$8:$U$63,'PU-Holds'!$G$8:$G$63)</f>
        <v>0</v>
      </c>
      <c r="C4509" s="64">
        <f>_xlfn.XLOOKUP(I4509,'PU-Holds'!$U$8:$U$63,'PU-Holds'!$G$8:$G$63)</f>
        <v>0</v>
      </c>
      <c r="D4509" s="64" t="s">
        <v>1181</v>
      </c>
      <c r="E4509" s="64">
        <f t="shared" si="104"/>
        <v>0</v>
      </c>
      <c r="F4509" s="159">
        <v>10088</v>
      </c>
      <c r="G4509" s="163">
        <f t="shared" si="105"/>
        <v>0</v>
      </c>
      <c r="I4509" s="64" t="s">
        <v>1127</v>
      </c>
      <c r="L4509"/>
    </row>
    <row r="4510" spans="1:12">
      <c r="A4510" s="64" t="s">
        <v>1321</v>
      </c>
      <c r="B4510" s="64">
        <f>_xlfn.XLOOKUP(D4510,'PU-Holds'!$U$8:$U$63,'PU-Holds'!$G$8:$G$63)</f>
        <v>0</v>
      </c>
      <c r="C4510" s="64">
        <f>_xlfn.XLOOKUP(I4510,'PU-Holds'!$U$8:$U$63,'PU-Holds'!$G$8:$G$63)</f>
        <v>0</v>
      </c>
      <c r="D4510" s="64" t="s">
        <v>1183</v>
      </c>
      <c r="E4510" s="64">
        <f t="shared" si="104"/>
        <v>0</v>
      </c>
      <c r="F4510" s="159">
        <v>10088</v>
      </c>
      <c r="G4510" s="163">
        <f t="shared" si="105"/>
        <v>0</v>
      </c>
      <c r="I4510" s="64" t="s">
        <v>1127</v>
      </c>
      <c r="L4510"/>
    </row>
    <row r="4511" spans="1:12">
      <c r="A4511" s="64" t="s">
        <v>1321</v>
      </c>
      <c r="B4511" s="64">
        <f>_xlfn.XLOOKUP(D4511,'PU-Holds'!$U$8:$U$63,'PU-Holds'!$G$8:$G$63)</f>
        <v>0</v>
      </c>
      <c r="C4511" s="64">
        <f>_xlfn.XLOOKUP(I4511,'PU-Holds'!$U$8:$U$63,'PU-Holds'!$G$8:$G$63)</f>
        <v>0</v>
      </c>
      <c r="D4511" s="64" t="s">
        <v>1185</v>
      </c>
      <c r="E4511" s="64">
        <f t="shared" si="104"/>
        <v>0</v>
      </c>
      <c r="F4511" s="159">
        <v>10088</v>
      </c>
      <c r="G4511" s="163">
        <f t="shared" si="105"/>
        <v>0</v>
      </c>
      <c r="I4511" s="64" t="s">
        <v>1127</v>
      </c>
      <c r="L4511"/>
    </row>
    <row r="4512" spans="1:12">
      <c r="A4512" s="64" t="s">
        <v>1321</v>
      </c>
      <c r="B4512" s="64">
        <f>_xlfn.XLOOKUP(D4512,'PU-Holds'!$U$8:$U$63,'PU-Holds'!$G$8:$G$63)</f>
        <v>0</v>
      </c>
      <c r="C4512" s="64">
        <f>_xlfn.XLOOKUP(I4512,'PU-Holds'!$U$8:$U$63,'PU-Holds'!$G$8:$G$63)</f>
        <v>0</v>
      </c>
      <c r="D4512" s="64" t="s">
        <v>1187</v>
      </c>
      <c r="E4512" s="64">
        <f t="shared" si="104"/>
        <v>0</v>
      </c>
      <c r="F4512" s="159">
        <v>10088</v>
      </c>
      <c r="G4512" s="163">
        <f t="shared" si="105"/>
        <v>0</v>
      </c>
      <c r="I4512" s="64" t="s">
        <v>1127</v>
      </c>
      <c r="L4512"/>
    </row>
    <row r="4513" spans="1:12">
      <c r="A4513" s="64" t="s">
        <v>1321</v>
      </c>
      <c r="B4513" s="64">
        <f>_xlfn.XLOOKUP(D4513,'PU-Holds'!$U$8:$U$63,'PU-Holds'!$G$8:$G$63)</f>
        <v>0</v>
      </c>
      <c r="C4513" s="64">
        <f>_xlfn.XLOOKUP(I4513,'PU-Holds'!$U$8:$U$63,'PU-Holds'!$G$8:$G$63)</f>
        <v>0</v>
      </c>
      <c r="D4513" s="64" t="s">
        <v>1189</v>
      </c>
      <c r="E4513" s="64">
        <f t="shared" si="104"/>
        <v>0</v>
      </c>
      <c r="F4513" s="159">
        <v>10088</v>
      </c>
      <c r="G4513" s="163">
        <f t="shared" si="105"/>
        <v>0</v>
      </c>
      <c r="I4513" s="64" t="s">
        <v>1127</v>
      </c>
      <c r="L4513"/>
    </row>
    <row r="4514" spans="1:12">
      <c r="A4514" s="64" t="s">
        <v>1321</v>
      </c>
      <c r="B4514" s="64">
        <f>_xlfn.XLOOKUP(D4514,'PU-Holds'!$U$8:$U$63,'PU-Holds'!$G$8:$G$63)</f>
        <v>0</v>
      </c>
      <c r="C4514" s="64">
        <f>_xlfn.XLOOKUP(I4514,'PU-Holds'!$U$8:$U$63,'PU-Holds'!$G$8:$G$63)</f>
        <v>0</v>
      </c>
      <c r="D4514" s="64" t="s">
        <v>1191</v>
      </c>
      <c r="E4514" s="64">
        <f t="shared" si="104"/>
        <v>0</v>
      </c>
      <c r="F4514" s="159">
        <v>10088</v>
      </c>
      <c r="G4514" s="163">
        <f t="shared" si="105"/>
        <v>0</v>
      </c>
      <c r="I4514" s="64" t="s">
        <v>1127</v>
      </c>
      <c r="L4514"/>
    </row>
    <row r="4515" spans="1:12">
      <c r="A4515" s="64" t="s">
        <v>1321</v>
      </c>
      <c r="B4515" s="64">
        <f>_xlfn.XLOOKUP(D4515,'PU-Holds'!$U$8:$U$63,'PU-Holds'!$G$8:$G$63)</f>
        <v>0</v>
      </c>
      <c r="C4515" s="64">
        <f>_xlfn.XLOOKUP(I4515,'PU-Holds'!$U$8:$U$63,'PU-Holds'!$G$8:$G$63)</f>
        <v>0</v>
      </c>
      <c r="D4515" s="64" t="s">
        <v>1193</v>
      </c>
      <c r="E4515" s="64">
        <f t="shared" si="104"/>
        <v>0</v>
      </c>
      <c r="F4515" s="159">
        <v>10088</v>
      </c>
      <c r="G4515" s="163">
        <f t="shared" si="105"/>
        <v>0</v>
      </c>
      <c r="I4515" s="64" t="s">
        <v>1127</v>
      </c>
      <c r="L4515"/>
    </row>
    <row r="4516" spans="1:12">
      <c r="A4516" s="64" t="s">
        <v>1321</v>
      </c>
      <c r="B4516" s="64">
        <f>_xlfn.XLOOKUP(D4516,'PU-Holds'!$U$8:$U$63,'PU-Holds'!$G$8:$G$63)</f>
        <v>0</v>
      </c>
      <c r="C4516" s="64">
        <f>_xlfn.XLOOKUP(I4516,'PU-Holds'!$U$8:$U$63,'PU-Holds'!$G$8:$G$63)</f>
        <v>0</v>
      </c>
      <c r="D4516" s="64" t="s">
        <v>1195</v>
      </c>
      <c r="E4516" s="64">
        <f t="shared" si="104"/>
        <v>0</v>
      </c>
      <c r="F4516" s="159">
        <v>10088</v>
      </c>
      <c r="G4516" s="163">
        <f t="shared" si="105"/>
        <v>0</v>
      </c>
      <c r="I4516" s="64" t="s">
        <v>1129</v>
      </c>
      <c r="L4516"/>
    </row>
    <row r="4517" spans="1:12">
      <c r="A4517" s="64" t="s">
        <v>1321</v>
      </c>
      <c r="B4517" s="64">
        <f>_xlfn.XLOOKUP(D4517,'PU-Holds'!$U$8:$U$63,'PU-Holds'!$G$8:$G$63)</f>
        <v>0</v>
      </c>
      <c r="C4517" s="64">
        <f>_xlfn.XLOOKUP(I4517,'PU-Holds'!$U$8:$U$63,'PU-Holds'!$G$8:$G$63)</f>
        <v>0</v>
      </c>
      <c r="D4517" s="64" t="s">
        <v>1197</v>
      </c>
      <c r="E4517" s="64">
        <f t="shared" si="104"/>
        <v>0</v>
      </c>
      <c r="F4517" s="159">
        <v>10088</v>
      </c>
      <c r="G4517" s="163">
        <f t="shared" si="105"/>
        <v>0</v>
      </c>
      <c r="I4517" s="64" t="s">
        <v>1129</v>
      </c>
      <c r="L4517"/>
    </row>
    <row r="4518" spans="1:12">
      <c r="A4518" s="64" t="s">
        <v>1321</v>
      </c>
      <c r="B4518" s="64">
        <f>_xlfn.XLOOKUP(D4518,'PU-Holds'!$U$8:$U$63,'PU-Holds'!$G$8:$G$63)</f>
        <v>0</v>
      </c>
      <c r="C4518" s="64">
        <f>_xlfn.XLOOKUP(I4518,'PU-Holds'!$U$8:$U$63,'PU-Holds'!$G$8:$G$63)</f>
        <v>0</v>
      </c>
      <c r="D4518" s="64" t="s">
        <v>1199</v>
      </c>
      <c r="E4518" s="64">
        <f t="shared" si="104"/>
        <v>0</v>
      </c>
      <c r="F4518" s="159">
        <v>10088</v>
      </c>
      <c r="G4518" s="163">
        <f t="shared" si="105"/>
        <v>0</v>
      </c>
      <c r="I4518" s="64" t="s">
        <v>1129</v>
      </c>
      <c r="L4518"/>
    </row>
    <row r="4519" spans="1:12">
      <c r="A4519" s="64" t="s">
        <v>1321</v>
      </c>
      <c r="B4519" s="64">
        <f>_xlfn.XLOOKUP(D4519,'PU-Holds'!$U$8:$U$63,'PU-Holds'!$G$8:$G$63)</f>
        <v>0</v>
      </c>
      <c r="C4519" s="64">
        <f>_xlfn.XLOOKUP(I4519,'PU-Holds'!$U$8:$U$63,'PU-Holds'!$G$8:$G$63)</f>
        <v>0</v>
      </c>
      <c r="D4519" s="64" t="s">
        <v>1201</v>
      </c>
      <c r="E4519" s="64">
        <f t="shared" si="104"/>
        <v>0</v>
      </c>
      <c r="F4519" s="159">
        <v>10088</v>
      </c>
      <c r="G4519" s="163">
        <f t="shared" si="105"/>
        <v>0</v>
      </c>
      <c r="I4519" s="64" t="s">
        <v>1129</v>
      </c>
      <c r="L4519"/>
    </row>
    <row r="4520" spans="1:12">
      <c r="A4520" s="64" t="s">
        <v>1321</v>
      </c>
      <c r="B4520" s="64">
        <f>_xlfn.XLOOKUP(D4520,'PU-Holds'!$U$8:$U$63,'PU-Holds'!$G$8:$G$63)</f>
        <v>0</v>
      </c>
      <c r="C4520" s="64">
        <f>_xlfn.XLOOKUP(I4520,'PU-Holds'!$U$8:$U$63,'PU-Holds'!$G$8:$G$63)</f>
        <v>0</v>
      </c>
      <c r="D4520" s="64" t="s">
        <v>1203</v>
      </c>
      <c r="E4520" s="64">
        <f t="shared" si="104"/>
        <v>0</v>
      </c>
      <c r="F4520" s="159">
        <v>10088</v>
      </c>
      <c r="G4520" s="163">
        <f t="shared" si="105"/>
        <v>0</v>
      </c>
      <c r="I4520" s="64" t="s">
        <v>1129</v>
      </c>
      <c r="L4520"/>
    </row>
    <row r="4521" spans="1:12">
      <c r="A4521" s="64" t="s">
        <v>1321</v>
      </c>
      <c r="B4521" s="64">
        <f>_xlfn.XLOOKUP(D4521,'PU-Holds'!$U$8:$U$63,'PU-Holds'!$G$8:$G$63)</f>
        <v>0</v>
      </c>
      <c r="C4521" s="64">
        <f>_xlfn.XLOOKUP(I4521,'PU-Holds'!$U$8:$U$63,'PU-Holds'!$G$8:$G$63)</f>
        <v>0</v>
      </c>
      <c r="D4521" s="64" t="s">
        <v>1205</v>
      </c>
      <c r="E4521" s="64">
        <f t="shared" ref="E4521:E4584" si="106">SUM(B4521:C4521)</f>
        <v>0</v>
      </c>
      <c r="F4521" s="159">
        <v>10088</v>
      </c>
      <c r="G4521" s="163">
        <f t="shared" si="105"/>
        <v>0</v>
      </c>
      <c r="I4521" s="64" t="s">
        <v>1129</v>
      </c>
      <c r="L4521"/>
    </row>
    <row r="4522" spans="1:12">
      <c r="A4522" s="64" t="s">
        <v>1321</v>
      </c>
      <c r="B4522" s="64">
        <f>_xlfn.XLOOKUP(D4522,'PU-Holds'!$U$8:$U$63,'PU-Holds'!$G$8:$G$63)</f>
        <v>0</v>
      </c>
      <c r="C4522" s="64">
        <f>_xlfn.XLOOKUP(I4522,'PU-Holds'!$U$8:$U$63,'PU-Holds'!$G$8:$G$63)</f>
        <v>0</v>
      </c>
      <c r="D4522" s="64" t="s">
        <v>1207</v>
      </c>
      <c r="E4522" s="64">
        <f t="shared" si="106"/>
        <v>0</v>
      </c>
      <c r="F4522" s="159">
        <v>10088</v>
      </c>
      <c r="G4522" s="163">
        <f t="shared" si="105"/>
        <v>0</v>
      </c>
      <c r="I4522" s="64" t="s">
        <v>1129</v>
      </c>
      <c r="L4522"/>
    </row>
    <row r="4523" spans="1:12">
      <c r="A4523" s="64" t="s">
        <v>1321</v>
      </c>
      <c r="B4523" s="64">
        <f>_xlfn.XLOOKUP(D4523,'PU-Holds'!$U$8:$U$63,'PU-Holds'!$G$8:$G$63)</f>
        <v>0</v>
      </c>
      <c r="C4523" s="64">
        <f>_xlfn.XLOOKUP(I4523,'PU-Holds'!$U$8:$U$63,'PU-Holds'!$G$8:$G$63)</f>
        <v>0</v>
      </c>
      <c r="D4523" s="64" t="s">
        <v>1209</v>
      </c>
      <c r="E4523" s="64">
        <f t="shared" si="106"/>
        <v>0</v>
      </c>
      <c r="F4523" s="159">
        <v>10088</v>
      </c>
      <c r="G4523" s="163">
        <f t="shared" si="105"/>
        <v>0</v>
      </c>
      <c r="I4523" s="64" t="s">
        <v>1129</v>
      </c>
      <c r="L4523"/>
    </row>
    <row r="4524" spans="1:12">
      <c r="A4524" s="64" t="s">
        <v>1321</v>
      </c>
      <c r="B4524" s="64">
        <f>_xlfn.XLOOKUP(D4524,'PU-Holds'!$U$8:$U$63,'PU-Holds'!$G$8:$G$63)</f>
        <v>0</v>
      </c>
      <c r="C4524" s="64">
        <f>_xlfn.XLOOKUP(I4524,'PU-Holds'!$U$8:$U$63,'PU-Holds'!$G$8:$G$63)</f>
        <v>0</v>
      </c>
      <c r="D4524" s="64" t="s">
        <v>1211</v>
      </c>
      <c r="E4524" s="64">
        <f t="shared" si="106"/>
        <v>0</v>
      </c>
      <c r="F4524" s="159">
        <v>10088</v>
      </c>
      <c r="G4524" s="163">
        <f t="shared" si="105"/>
        <v>0</v>
      </c>
      <c r="I4524" s="64" t="s">
        <v>1129</v>
      </c>
      <c r="L4524"/>
    </row>
    <row r="4525" spans="1:12">
      <c r="A4525" s="64" t="s">
        <v>1321</v>
      </c>
      <c r="B4525" s="64">
        <f>_xlfn.XLOOKUP(D4525,'PU-Holds'!$U$8:$U$63,'PU-Holds'!$G$8:$G$63)</f>
        <v>0</v>
      </c>
      <c r="C4525" s="64">
        <f>_xlfn.XLOOKUP(I4525,'PU-Holds'!$U$8:$U$63,'PU-Holds'!$G$8:$G$63)</f>
        <v>0</v>
      </c>
      <c r="D4525" s="64" t="s">
        <v>1213</v>
      </c>
      <c r="E4525" s="64">
        <f t="shared" si="106"/>
        <v>0</v>
      </c>
      <c r="F4525" s="159">
        <v>10088</v>
      </c>
      <c r="G4525" s="163">
        <f t="shared" si="105"/>
        <v>0</v>
      </c>
      <c r="I4525" s="64" t="s">
        <v>1129</v>
      </c>
      <c r="L4525"/>
    </row>
    <row r="4526" spans="1:12">
      <c r="A4526" s="64" t="s">
        <v>1321</v>
      </c>
      <c r="B4526" s="64">
        <f>_xlfn.XLOOKUP(D4526,'PU-Holds'!$U$8:$U$63,'PU-Holds'!$G$8:$G$63)</f>
        <v>0</v>
      </c>
      <c r="C4526" s="64">
        <f>_xlfn.XLOOKUP(I4526,'PU-Holds'!$U$8:$U$63,'PU-Holds'!$G$8:$G$63)</f>
        <v>0</v>
      </c>
      <c r="D4526" s="64" t="s">
        <v>1215</v>
      </c>
      <c r="E4526" s="64">
        <f t="shared" si="106"/>
        <v>0</v>
      </c>
      <c r="F4526" s="159">
        <v>10088</v>
      </c>
      <c r="G4526" s="163">
        <f t="shared" si="105"/>
        <v>0</v>
      </c>
      <c r="I4526" s="64" t="s">
        <v>1129</v>
      </c>
      <c r="L4526"/>
    </row>
    <row r="4527" spans="1:12">
      <c r="A4527" s="64" t="s">
        <v>1321</v>
      </c>
      <c r="B4527" s="64">
        <f>_xlfn.XLOOKUP(D4527,'PU-Holds'!$U$8:$U$63,'PU-Holds'!$G$8:$G$63)</f>
        <v>0</v>
      </c>
      <c r="C4527" s="64">
        <f>_xlfn.XLOOKUP(I4527,'PU-Holds'!$U$8:$U$63,'PU-Holds'!$G$8:$G$63)</f>
        <v>0</v>
      </c>
      <c r="D4527" s="64" t="s">
        <v>1217</v>
      </c>
      <c r="E4527" s="64">
        <f t="shared" si="106"/>
        <v>0</v>
      </c>
      <c r="F4527" s="159">
        <v>10088</v>
      </c>
      <c r="G4527" s="163">
        <f t="shared" si="105"/>
        <v>0</v>
      </c>
      <c r="I4527" s="64" t="s">
        <v>1129</v>
      </c>
      <c r="L4527"/>
    </row>
    <row r="4528" spans="1:12">
      <c r="A4528" s="64" t="s">
        <v>1321</v>
      </c>
      <c r="B4528" s="64">
        <f>_xlfn.XLOOKUP(D4528,'PU-Holds'!$U$8:$U$63,'PU-Holds'!$G$8:$G$63)</f>
        <v>0</v>
      </c>
      <c r="C4528" s="64">
        <f>_xlfn.XLOOKUP(I4528,'PU-Holds'!$U$8:$U$63,'PU-Holds'!$G$8:$G$63)</f>
        <v>0</v>
      </c>
      <c r="D4528" s="64" t="s">
        <v>1219</v>
      </c>
      <c r="E4528" s="64">
        <f t="shared" si="106"/>
        <v>0</v>
      </c>
      <c r="F4528" s="159">
        <v>10088</v>
      </c>
      <c r="G4528" s="163">
        <f t="shared" si="105"/>
        <v>0</v>
      </c>
      <c r="I4528" s="64" t="s">
        <v>1129</v>
      </c>
      <c r="L4528"/>
    </row>
    <row r="4529" spans="1:12">
      <c r="A4529" s="64" t="s">
        <v>1321</v>
      </c>
      <c r="B4529" s="64">
        <f>_xlfn.XLOOKUP(D4529,'PU-Holds'!$U$8:$U$63,'PU-Holds'!$G$8:$G$63)</f>
        <v>0</v>
      </c>
      <c r="C4529" s="64">
        <f>_xlfn.XLOOKUP(I4529,'PU-Holds'!$U$8:$U$63,'PU-Holds'!$G$8:$G$63)</f>
        <v>0</v>
      </c>
      <c r="D4529" s="64" t="s">
        <v>1221</v>
      </c>
      <c r="E4529" s="64">
        <f t="shared" si="106"/>
        <v>0</v>
      </c>
      <c r="F4529" s="159">
        <v>10088</v>
      </c>
      <c r="G4529" s="163">
        <f t="shared" si="105"/>
        <v>0</v>
      </c>
      <c r="I4529" s="64" t="s">
        <v>1129</v>
      </c>
      <c r="L4529"/>
    </row>
    <row r="4530" spans="1:12">
      <c r="A4530" s="64" t="s">
        <v>1321</v>
      </c>
      <c r="B4530" s="64">
        <f>_xlfn.XLOOKUP(D4530,'PU-Holds'!$U$8:$U$63,'PU-Holds'!$G$8:$G$63)</f>
        <v>0</v>
      </c>
      <c r="C4530" s="64">
        <f>_xlfn.XLOOKUP(I4530,'PU-Holds'!$U$8:$U$63,'PU-Holds'!$G$8:$G$63)</f>
        <v>0</v>
      </c>
      <c r="D4530" s="64" t="s">
        <v>1223</v>
      </c>
      <c r="E4530" s="64">
        <f t="shared" si="106"/>
        <v>0</v>
      </c>
      <c r="F4530" s="159">
        <v>10088</v>
      </c>
      <c r="G4530" s="163">
        <f t="shared" si="105"/>
        <v>0</v>
      </c>
      <c r="I4530" s="64" t="s">
        <v>1129</v>
      </c>
      <c r="L4530"/>
    </row>
    <row r="4531" spans="1:12">
      <c r="A4531" s="64" t="s">
        <v>1321</v>
      </c>
      <c r="B4531" s="64">
        <f>_xlfn.XLOOKUP(D4531,'PU-Holds'!$U$8:$U$63,'PU-Holds'!$G$8:$G$63)</f>
        <v>0</v>
      </c>
      <c r="C4531" s="64">
        <f>_xlfn.XLOOKUP(I4531,'PU-Holds'!$U$8:$U$63,'PU-Holds'!$G$8:$G$63)</f>
        <v>0</v>
      </c>
      <c r="D4531" s="64" t="s">
        <v>1225</v>
      </c>
      <c r="E4531" s="64">
        <f t="shared" si="106"/>
        <v>0</v>
      </c>
      <c r="F4531" s="159">
        <v>10088</v>
      </c>
      <c r="G4531" s="163">
        <f t="shared" si="105"/>
        <v>0</v>
      </c>
      <c r="I4531" s="64" t="s">
        <v>1129</v>
      </c>
      <c r="L4531"/>
    </row>
    <row r="4532" spans="1:12">
      <c r="A4532" s="161" t="s">
        <v>1321</v>
      </c>
      <c r="B4532" s="161">
        <f>_xlfn.XLOOKUP(D4532,'PU-Holds'!$U$8:$U$63,'PU-Holds'!$H$8:$H$63)</f>
        <v>0</v>
      </c>
      <c r="C4532" s="161">
        <f>_xlfn.XLOOKUP(I4532,'PU-Holds'!$U$8:$U$63,'PU-Holds'!$H$8:$H$63)</f>
        <v>0</v>
      </c>
      <c r="D4532" s="161" t="s">
        <v>1131</v>
      </c>
      <c r="E4532" s="161">
        <f t="shared" si="106"/>
        <v>0</v>
      </c>
      <c r="F4532" s="162">
        <v>10089</v>
      </c>
      <c r="G4532" s="163">
        <f t="shared" si="105"/>
        <v>0</v>
      </c>
      <c r="I4532" s="161" t="s">
        <v>1123</v>
      </c>
      <c r="J4532" s="161" t="s">
        <v>1316</v>
      </c>
      <c r="L4532"/>
    </row>
    <row r="4533" spans="1:12">
      <c r="A4533" s="64" t="s">
        <v>1321</v>
      </c>
      <c r="B4533" s="64">
        <f>_xlfn.XLOOKUP(D4533,'PU-Holds'!$U$8:$U$63,'PU-Holds'!$H$8:$H$63)</f>
        <v>0</v>
      </c>
      <c r="C4533" s="64">
        <f>_xlfn.XLOOKUP(I4533,'PU-Holds'!$U$8:$U$63,'PU-Holds'!$H$8:$H$63)</f>
        <v>0</v>
      </c>
      <c r="D4533" s="64" t="s">
        <v>1133</v>
      </c>
      <c r="E4533" s="64">
        <f t="shared" si="106"/>
        <v>0</v>
      </c>
      <c r="F4533" s="159">
        <v>10089</v>
      </c>
      <c r="G4533" s="163">
        <f t="shared" si="105"/>
        <v>0</v>
      </c>
      <c r="I4533" s="64" t="s">
        <v>1123</v>
      </c>
      <c r="L4533"/>
    </row>
    <row r="4534" spans="1:12">
      <c r="A4534" s="64" t="s">
        <v>1321</v>
      </c>
      <c r="B4534" s="64">
        <f>_xlfn.XLOOKUP(D4534,'PU-Holds'!$U$8:$U$63,'PU-Holds'!$H$8:$H$63)</f>
        <v>0</v>
      </c>
      <c r="C4534" s="64">
        <f>_xlfn.XLOOKUP(I4534,'PU-Holds'!$U$8:$U$63,'PU-Holds'!$H$8:$H$63)</f>
        <v>0</v>
      </c>
      <c r="D4534" s="64" t="s">
        <v>1135</v>
      </c>
      <c r="E4534" s="64">
        <f t="shared" si="106"/>
        <v>0</v>
      </c>
      <c r="F4534" s="159">
        <v>10089</v>
      </c>
      <c r="G4534" s="163">
        <f t="shared" si="105"/>
        <v>0</v>
      </c>
      <c r="I4534" s="64" t="s">
        <v>1123</v>
      </c>
      <c r="L4534"/>
    </row>
    <row r="4535" spans="1:12">
      <c r="A4535" s="64" t="s">
        <v>1321</v>
      </c>
      <c r="B4535" s="64">
        <f>_xlfn.XLOOKUP(D4535,'PU-Holds'!$U$8:$U$63,'PU-Holds'!$H$8:$H$63)</f>
        <v>0</v>
      </c>
      <c r="C4535" s="64">
        <f>_xlfn.XLOOKUP(I4535,'PU-Holds'!$U$8:$U$63,'PU-Holds'!$H$8:$H$63)</f>
        <v>0</v>
      </c>
      <c r="D4535" s="64" t="s">
        <v>1137</v>
      </c>
      <c r="E4535" s="64">
        <f t="shared" si="106"/>
        <v>0</v>
      </c>
      <c r="F4535" s="159">
        <v>10089</v>
      </c>
      <c r="G4535" s="163">
        <f t="shared" si="105"/>
        <v>0</v>
      </c>
      <c r="I4535" s="64" t="s">
        <v>1123</v>
      </c>
      <c r="L4535"/>
    </row>
    <row r="4536" spans="1:12">
      <c r="A4536" s="64" t="s">
        <v>1321</v>
      </c>
      <c r="B4536" s="64">
        <f>_xlfn.XLOOKUP(D4536,'PU-Holds'!$U$8:$U$63,'PU-Holds'!$H$8:$H$63)</f>
        <v>0</v>
      </c>
      <c r="C4536" s="64">
        <f>_xlfn.XLOOKUP(I4536,'PU-Holds'!$U$8:$U$63,'PU-Holds'!$H$8:$H$63)</f>
        <v>0</v>
      </c>
      <c r="D4536" s="64" t="s">
        <v>1139</v>
      </c>
      <c r="E4536" s="64">
        <f t="shared" si="106"/>
        <v>0</v>
      </c>
      <c r="F4536" s="159">
        <v>10089</v>
      </c>
      <c r="G4536" s="163">
        <f t="shared" si="105"/>
        <v>0</v>
      </c>
      <c r="I4536" s="64" t="s">
        <v>1123</v>
      </c>
      <c r="L4536"/>
    </row>
    <row r="4537" spans="1:12">
      <c r="A4537" s="64" t="s">
        <v>1321</v>
      </c>
      <c r="B4537" s="64">
        <f>_xlfn.XLOOKUP(D4537,'PU-Holds'!$U$8:$U$63,'PU-Holds'!$H$8:$H$63)</f>
        <v>0</v>
      </c>
      <c r="C4537" s="64">
        <f>_xlfn.XLOOKUP(I4537,'PU-Holds'!$U$8:$U$63,'PU-Holds'!$H$8:$H$63)</f>
        <v>0</v>
      </c>
      <c r="D4537" s="64" t="s">
        <v>1141</v>
      </c>
      <c r="E4537" s="64">
        <f t="shared" si="106"/>
        <v>0</v>
      </c>
      <c r="F4537" s="159">
        <v>10089</v>
      </c>
      <c r="G4537" s="163">
        <f t="shared" si="105"/>
        <v>0</v>
      </c>
      <c r="I4537" s="64" t="s">
        <v>1123</v>
      </c>
      <c r="L4537"/>
    </row>
    <row r="4538" spans="1:12">
      <c r="A4538" s="64" t="s">
        <v>1321</v>
      </c>
      <c r="B4538" s="64">
        <f>_xlfn.XLOOKUP(D4538,'PU-Holds'!$U$8:$U$63,'PU-Holds'!$H$8:$H$63)</f>
        <v>0</v>
      </c>
      <c r="C4538" s="64">
        <f>_xlfn.XLOOKUP(I4538,'PU-Holds'!$U$8:$U$63,'PU-Holds'!$H$8:$H$63)</f>
        <v>0</v>
      </c>
      <c r="D4538" s="64" t="s">
        <v>1143</v>
      </c>
      <c r="E4538" s="64">
        <f t="shared" si="106"/>
        <v>0</v>
      </c>
      <c r="F4538" s="159">
        <v>10089</v>
      </c>
      <c r="G4538" s="163">
        <f t="shared" si="105"/>
        <v>0</v>
      </c>
      <c r="I4538" s="64" t="s">
        <v>1123</v>
      </c>
      <c r="L4538"/>
    </row>
    <row r="4539" spans="1:12">
      <c r="A4539" s="64" t="s">
        <v>1321</v>
      </c>
      <c r="B4539" s="64">
        <f>_xlfn.XLOOKUP(D4539,'PU-Holds'!$U$8:$U$63,'PU-Holds'!$H$8:$H$63)</f>
        <v>0</v>
      </c>
      <c r="C4539" s="64">
        <f>_xlfn.XLOOKUP(I4539,'PU-Holds'!$U$8:$U$63,'PU-Holds'!$H$8:$H$63)</f>
        <v>0</v>
      </c>
      <c r="D4539" s="64" t="s">
        <v>1145</v>
      </c>
      <c r="E4539" s="64">
        <f t="shared" si="106"/>
        <v>0</v>
      </c>
      <c r="F4539" s="159">
        <v>10089</v>
      </c>
      <c r="G4539" s="163">
        <f t="shared" si="105"/>
        <v>0</v>
      </c>
      <c r="I4539" s="64" t="s">
        <v>1123</v>
      </c>
      <c r="L4539"/>
    </row>
    <row r="4540" spans="1:12">
      <c r="A4540" s="64" t="s">
        <v>1321</v>
      </c>
      <c r="B4540" s="64">
        <f>_xlfn.XLOOKUP(D4540,'PU-Holds'!$U$8:$U$63,'PU-Holds'!$H$8:$H$63)</f>
        <v>0</v>
      </c>
      <c r="C4540" s="64">
        <f>_xlfn.XLOOKUP(I4540,'PU-Holds'!$U$8:$U$63,'PU-Holds'!$H$8:$H$63)</f>
        <v>0</v>
      </c>
      <c r="D4540" s="64" t="s">
        <v>1147</v>
      </c>
      <c r="E4540" s="64">
        <f t="shared" si="106"/>
        <v>0</v>
      </c>
      <c r="F4540" s="159">
        <v>10089</v>
      </c>
      <c r="G4540" s="163">
        <f t="shared" si="105"/>
        <v>0</v>
      </c>
      <c r="I4540" s="64" t="s">
        <v>1123</v>
      </c>
      <c r="L4540"/>
    </row>
    <row r="4541" spans="1:12">
      <c r="A4541" s="64" t="s">
        <v>1321</v>
      </c>
      <c r="B4541" s="64">
        <f>_xlfn.XLOOKUP(D4541,'PU-Holds'!$U$8:$U$63,'PU-Holds'!$H$8:$H$63)</f>
        <v>0</v>
      </c>
      <c r="C4541" s="64">
        <f>_xlfn.XLOOKUP(I4541,'PU-Holds'!$U$8:$U$63,'PU-Holds'!$H$8:$H$63)</f>
        <v>0</v>
      </c>
      <c r="D4541" s="64" t="s">
        <v>1149</v>
      </c>
      <c r="E4541" s="64">
        <f t="shared" si="106"/>
        <v>0</v>
      </c>
      <c r="F4541" s="159">
        <v>10089</v>
      </c>
      <c r="G4541" s="163">
        <f t="shared" si="105"/>
        <v>0</v>
      </c>
      <c r="I4541" s="64" t="s">
        <v>1123</v>
      </c>
      <c r="L4541"/>
    </row>
    <row r="4542" spans="1:12">
      <c r="A4542" s="64" t="s">
        <v>1321</v>
      </c>
      <c r="B4542" s="64">
        <f>_xlfn.XLOOKUP(D4542,'PU-Holds'!$U$8:$U$63,'PU-Holds'!$H$8:$H$63)</f>
        <v>0</v>
      </c>
      <c r="C4542" s="64">
        <f>_xlfn.XLOOKUP(I4542,'PU-Holds'!$U$8:$U$63,'PU-Holds'!$H$8:$H$63)</f>
        <v>0</v>
      </c>
      <c r="D4542" s="64" t="s">
        <v>1151</v>
      </c>
      <c r="E4542" s="64">
        <f t="shared" si="106"/>
        <v>0</v>
      </c>
      <c r="F4542" s="159">
        <v>10089</v>
      </c>
      <c r="G4542" s="163">
        <f t="shared" si="105"/>
        <v>0</v>
      </c>
      <c r="I4542" s="64" t="s">
        <v>1123</v>
      </c>
      <c r="L4542"/>
    </row>
    <row r="4543" spans="1:12">
      <c r="A4543" s="64" t="s">
        <v>1321</v>
      </c>
      <c r="B4543" s="64">
        <f>_xlfn.XLOOKUP(D4543,'PU-Holds'!$U$8:$U$63,'PU-Holds'!$H$8:$H$63)</f>
        <v>0</v>
      </c>
      <c r="C4543" s="64">
        <f>_xlfn.XLOOKUP(I4543,'PU-Holds'!$U$8:$U$63,'PU-Holds'!$H$8:$H$63)</f>
        <v>0</v>
      </c>
      <c r="D4543" s="64" t="s">
        <v>1153</v>
      </c>
      <c r="E4543" s="64">
        <f t="shared" si="106"/>
        <v>0</v>
      </c>
      <c r="F4543" s="159">
        <v>10089</v>
      </c>
      <c r="G4543" s="163">
        <f t="shared" si="105"/>
        <v>0</v>
      </c>
      <c r="I4543" s="64" t="s">
        <v>1123</v>
      </c>
      <c r="L4543"/>
    </row>
    <row r="4544" spans="1:12">
      <c r="A4544" s="64" t="s">
        <v>1321</v>
      </c>
      <c r="B4544" s="64">
        <f>_xlfn.XLOOKUP(D4544,'PU-Holds'!$U$8:$U$63,'PU-Holds'!$H$8:$H$63)</f>
        <v>0</v>
      </c>
      <c r="C4544" s="64">
        <f>_xlfn.XLOOKUP(I4544,'PU-Holds'!$U$8:$U$63,'PU-Holds'!$H$8:$H$63)</f>
        <v>0</v>
      </c>
      <c r="D4544" s="64" t="s">
        <v>1155</v>
      </c>
      <c r="E4544" s="64">
        <f t="shared" si="106"/>
        <v>0</v>
      </c>
      <c r="F4544" s="159">
        <v>10089</v>
      </c>
      <c r="G4544" s="163">
        <f t="shared" si="105"/>
        <v>0</v>
      </c>
      <c r="I4544" s="64" t="s">
        <v>1123</v>
      </c>
      <c r="L4544"/>
    </row>
    <row r="4545" spans="1:12">
      <c r="A4545" s="64" t="s">
        <v>1321</v>
      </c>
      <c r="B4545" s="64">
        <f>_xlfn.XLOOKUP(D4545,'PU-Holds'!$U$8:$U$63,'PU-Holds'!$H$8:$H$63)</f>
        <v>0</v>
      </c>
      <c r="C4545" s="64">
        <f>_xlfn.XLOOKUP(I4545,'PU-Holds'!$U$8:$U$63,'PU-Holds'!$H$8:$H$63)</f>
        <v>0</v>
      </c>
      <c r="D4545" s="64" t="s">
        <v>1157</v>
      </c>
      <c r="E4545" s="64">
        <f t="shared" si="106"/>
        <v>0</v>
      </c>
      <c r="F4545" s="159">
        <v>10089</v>
      </c>
      <c r="G4545" s="163">
        <f t="shared" si="105"/>
        <v>0</v>
      </c>
      <c r="I4545" s="64" t="s">
        <v>1123</v>
      </c>
      <c r="L4545"/>
    </row>
    <row r="4546" spans="1:12">
      <c r="A4546" s="64" t="s">
        <v>1321</v>
      </c>
      <c r="B4546" s="64">
        <f>_xlfn.XLOOKUP(D4546,'PU-Holds'!$U$8:$U$63,'PU-Holds'!$H$8:$H$63)</f>
        <v>0</v>
      </c>
      <c r="C4546" s="64">
        <f>_xlfn.XLOOKUP(I4546,'PU-Holds'!$U$8:$U$63,'PU-Holds'!$H$8:$H$63)</f>
        <v>0</v>
      </c>
      <c r="D4546" s="64" t="s">
        <v>1159</v>
      </c>
      <c r="E4546" s="64">
        <f t="shared" si="106"/>
        <v>0</v>
      </c>
      <c r="F4546" s="159">
        <v>10089</v>
      </c>
      <c r="G4546" s="163">
        <f t="shared" ref="G4546:G4609" si="107">IF(C4546&gt;0,10*C4546/E4546,0)</f>
        <v>0</v>
      </c>
      <c r="I4546" s="64" t="s">
        <v>1123</v>
      </c>
      <c r="L4546"/>
    </row>
    <row r="4547" spans="1:12">
      <c r="A4547" s="64" t="s">
        <v>1321</v>
      </c>
      <c r="B4547" s="64">
        <f>_xlfn.XLOOKUP(D4547,'PU-Holds'!$U$8:$U$63,'PU-Holds'!$H$8:$H$63)</f>
        <v>0</v>
      </c>
      <c r="C4547" s="64">
        <f>_xlfn.XLOOKUP(I4547,'PU-Holds'!$U$8:$U$63,'PU-Holds'!$H$8:$H$63)</f>
        <v>0</v>
      </c>
      <c r="D4547" s="64" t="s">
        <v>1161</v>
      </c>
      <c r="E4547" s="64">
        <f t="shared" si="106"/>
        <v>0</v>
      </c>
      <c r="F4547" s="159">
        <v>10089</v>
      </c>
      <c r="G4547" s="163">
        <f t="shared" si="107"/>
        <v>0</v>
      </c>
      <c r="I4547" s="64" t="s">
        <v>1123</v>
      </c>
      <c r="L4547"/>
    </row>
    <row r="4548" spans="1:12">
      <c r="A4548" s="64" t="s">
        <v>1321</v>
      </c>
      <c r="B4548" s="64">
        <f>_xlfn.XLOOKUP(D4548,'PU-Holds'!$U$8:$U$63,'PU-Holds'!$H$8:$H$63)</f>
        <v>0</v>
      </c>
      <c r="C4548" s="64">
        <f>_xlfn.XLOOKUP(I4548,'PU-Holds'!$U$8:$U$63,'PU-Holds'!$H$8:$H$63)</f>
        <v>0</v>
      </c>
      <c r="D4548" s="64" t="s">
        <v>1163</v>
      </c>
      <c r="E4548" s="64">
        <f t="shared" si="106"/>
        <v>0</v>
      </c>
      <c r="F4548" s="159">
        <v>10089</v>
      </c>
      <c r="G4548" s="163">
        <f t="shared" si="107"/>
        <v>0</v>
      </c>
      <c r="I4548" s="64" t="s">
        <v>1123</v>
      </c>
      <c r="L4548"/>
    </row>
    <row r="4549" spans="1:12">
      <c r="A4549" s="64" t="s">
        <v>1321</v>
      </c>
      <c r="B4549" s="64">
        <f>_xlfn.XLOOKUP(D4549,'PU-Holds'!$U$8:$U$63,'PU-Holds'!$H$8:$H$63)</f>
        <v>0</v>
      </c>
      <c r="C4549" s="64">
        <f>_xlfn.XLOOKUP(I4549,'PU-Holds'!$U$8:$U$63,'PU-Holds'!$H$8:$H$63)</f>
        <v>0</v>
      </c>
      <c r="D4549" s="64" t="s">
        <v>1165</v>
      </c>
      <c r="E4549" s="64">
        <f t="shared" si="106"/>
        <v>0</v>
      </c>
      <c r="F4549" s="159">
        <v>10089</v>
      </c>
      <c r="G4549" s="163">
        <f t="shared" si="107"/>
        <v>0</v>
      </c>
      <c r="I4549" s="64" t="s">
        <v>1123</v>
      </c>
      <c r="L4549"/>
    </row>
    <row r="4550" spans="1:12">
      <c r="A4550" s="64" t="s">
        <v>1321</v>
      </c>
      <c r="B4550" s="64">
        <f>_xlfn.XLOOKUP(D4550,'PU-Holds'!$U$8:$U$63,'PU-Holds'!$H$8:$H$63)</f>
        <v>0</v>
      </c>
      <c r="C4550" s="64">
        <f>_xlfn.XLOOKUP(I4550,'PU-Holds'!$U$8:$U$63,'PU-Holds'!$H$8:$H$63)</f>
        <v>0</v>
      </c>
      <c r="D4550" s="64" t="s">
        <v>1167</v>
      </c>
      <c r="E4550" s="64">
        <f t="shared" si="106"/>
        <v>0</v>
      </c>
      <c r="F4550" s="159">
        <v>10089</v>
      </c>
      <c r="G4550" s="163">
        <f t="shared" si="107"/>
        <v>0</v>
      </c>
      <c r="I4550" s="64" t="s">
        <v>1125</v>
      </c>
      <c r="L4550"/>
    </row>
    <row r="4551" spans="1:12">
      <c r="A4551" s="64" t="s">
        <v>1321</v>
      </c>
      <c r="B4551" s="64">
        <f>_xlfn.XLOOKUP(D4551,'PU-Holds'!$U$8:$U$63,'PU-Holds'!$H$8:$H$63)</f>
        <v>0</v>
      </c>
      <c r="C4551" s="64">
        <f>_xlfn.XLOOKUP(I4551,'PU-Holds'!$U$8:$U$63,'PU-Holds'!$H$8:$H$63)</f>
        <v>0</v>
      </c>
      <c r="D4551" s="64" t="s">
        <v>1169</v>
      </c>
      <c r="E4551" s="64">
        <f t="shared" si="106"/>
        <v>0</v>
      </c>
      <c r="F4551" s="159">
        <v>10089</v>
      </c>
      <c r="G4551" s="163">
        <f t="shared" si="107"/>
        <v>0</v>
      </c>
      <c r="I4551" s="64" t="s">
        <v>1125</v>
      </c>
      <c r="L4551"/>
    </row>
    <row r="4552" spans="1:12">
      <c r="A4552" s="64" t="s">
        <v>1321</v>
      </c>
      <c r="B4552" s="64">
        <f>_xlfn.XLOOKUP(D4552,'PU-Holds'!$U$8:$U$63,'PU-Holds'!$H$8:$H$63)</f>
        <v>0</v>
      </c>
      <c r="C4552" s="64">
        <f>_xlfn.XLOOKUP(I4552,'PU-Holds'!$U$8:$U$63,'PU-Holds'!$H$8:$H$63)</f>
        <v>0</v>
      </c>
      <c r="D4552" s="64" t="s">
        <v>1171</v>
      </c>
      <c r="E4552" s="64">
        <f t="shared" si="106"/>
        <v>0</v>
      </c>
      <c r="F4552" s="159">
        <v>10089</v>
      </c>
      <c r="G4552" s="163">
        <f t="shared" si="107"/>
        <v>0</v>
      </c>
      <c r="I4552" s="64" t="s">
        <v>1125</v>
      </c>
      <c r="L4552"/>
    </row>
    <row r="4553" spans="1:12">
      <c r="A4553" s="64" t="s">
        <v>1321</v>
      </c>
      <c r="B4553" s="64">
        <f>_xlfn.XLOOKUP(D4553,'PU-Holds'!$U$8:$U$63,'PU-Holds'!$H$8:$H$63)</f>
        <v>0</v>
      </c>
      <c r="C4553" s="64">
        <f>_xlfn.XLOOKUP(I4553,'PU-Holds'!$U$8:$U$63,'PU-Holds'!$H$8:$H$63)</f>
        <v>0</v>
      </c>
      <c r="D4553" s="64" t="s">
        <v>1173</v>
      </c>
      <c r="E4553" s="64">
        <f t="shared" si="106"/>
        <v>0</v>
      </c>
      <c r="F4553" s="159">
        <v>10089</v>
      </c>
      <c r="G4553" s="163">
        <f t="shared" si="107"/>
        <v>0</v>
      </c>
      <c r="I4553" s="64" t="s">
        <v>1125</v>
      </c>
      <c r="L4553"/>
    </row>
    <row r="4554" spans="1:12">
      <c r="A4554" s="64" t="s">
        <v>1321</v>
      </c>
      <c r="B4554" s="64">
        <f>_xlfn.XLOOKUP(D4554,'PU-Holds'!$U$8:$U$63,'PU-Holds'!$H$8:$H$63)</f>
        <v>0</v>
      </c>
      <c r="C4554" s="64">
        <f>_xlfn.XLOOKUP(I4554,'PU-Holds'!$U$8:$U$63,'PU-Holds'!$H$8:$H$63)</f>
        <v>0</v>
      </c>
      <c r="D4554" s="64" t="s">
        <v>1175</v>
      </c>
      <c r="E4554" s="64">
        <f t="shared" si="106"/>
        <v>0</v>
      </c>
      <c r="F4554" s="159">
        <v>10089</v>
      </c>
      <c r="G4554" s="163">
        <f t="shared" si="107"/>
        <v>0</v>
      </c>
      <c r="I4554" s="64" t="s">
        <v>1125</v>
      </c>
      <c r="L4554"/>
    </row>
    <row r="4555" spans="1:12">
      <c r="A4555" s="64" t="s">
        <v>1321</v>
      </c>
      <c r="B4555" s="64">
        <f>_xlfn.XLOOKUP(D4555,'PU-Holds'!$U$8:$U$63,'PU-Holds'!$H$8:$H$63)</f>
        <v>0</v>
      </c>
      <c r="C4555" s="64">
        <f>_xlfn.XLOOKUP(I4555,'PU-Holds'!$U$8:$U$63,'PU-Holds'!$H$8:$H$63)</f>
        <v>0</v>
      </c>
      <c r="D4555" s="64" t="s">
        <v>1177</v>
      </c>
      <c r="E4555" s="64">
        <f t="shared" si="106"/>
        <v>0</v>
      </c>
      <c r="F4555" s="159">
        <v>10089</v>
      </c>
      <c r="G4555" s="163">
        <f t="shared" si="107"/>
        <v>0</v>
      </c>
      <c r="I4555" s="64" t="s">
        <v>1125</v>
      </c>
      <c r="L4555"/>
    </row>
    <row r="4556" spans="1:12">
      <c r="A4556" s="64" t="s">
        <v>1321</v>
      </c>
      <c r="B4556" s="64">
        <f>_xlfn.XLOOKUP(D4556,'PU-Holds'!$U$8:$U$63,'PU-Holds'!$H$8:$H$63)</f>
        <v>0</v>
      </c>
      <c r="C4556" s="64">
        <f>_xlfn.XLOOKUP(I4556,'PU-Holds'!$U$8:$U$63,'PU-Holds'!$H$8:$H$63)</f>
        <v>0</v>
      </c>
      <c r="D4556" s="64" t="s">
        <v>1179</v>
      </c>
      <c r="E4556" s="64">
        <f t="shared" si="106"/>
        <v>0</v>
      </c>
      <c r="F4556" s="159">
        <v>10089</v>
      </c>
      <c r="G4556" s="163">
        <f t="shared" si="107"/>
        <v>0</v>
      </c>
      <c r="I4556" s="64" t="s">
        <v>1125</v>
      </c>
      <c r="L4556"/>
    </row>
    <row r="4557" spans="1:12">
      <c r="A4557" s="64" t="s">
        <v>1321</v>
      </c>
      <c r="B4557" s="64">
        <f>_xlfn.XLOOKUP(D4557,'PU-Holds'!$U$8:$U$63,'PU-Holds'!$H$8:$H$63)</f>
        <v>0</v>
      </c>
      <c r="C4557" s="64">
        <f>_xlfn.XLOOKUP(I4557,'PU-Holds'!$U$8:$U$63,'PU-Holds'!$H$8:$H$63)</f>
        <v>0</v>
      </c>
      <c r="D4557" s="64" t="s">
        <v>1181</v>
      </c>
      <c r="E4557" s="64">
        <f t="shared" si="106"/>
        <v>0</v>
      </c>
      <c r="F4557" s="159">
        <v>10089</v>
      </c>
      <c r="G4557" s="163">
        <f t="shared" si="107"/>
        <v>0</v>
      </c>
      <c r="I4557" s="64" t="s">
        <v>1127</v>
      </c>
      <c r="L4557"/>
    </row>
    <row r="4558" spans="1:12">
      <c r="A4558" s="64" t="s">
        <v>1321</v>
      </c>
      <c r="B4558" s="64">
        <f>_xlfn.XLOOKUP(D4558,'PU-Holds'!$U$8:$U$63,'PU-Holds'!$H$8:$H$63)</f>
        <v>0</v>
      </c>
      <c r="C4558" s="64">
        <f>_xlfn.XLOOKUP(I4558,'PU-Holds'!$U$8:$U$63,'PU-Holds'!$H$8:$H$63)</f>
        <v>0</v>
      </c>
      <c r="D4558" s="64" t="s">
        <v>1183</v>
      </c>
      <c r="E4558" s="64">
        <f t="shared" si="106"/>
        <v>0</v>
      </c>
      <c r="F4558" s="159">
        <v>10089</v>
      </c>
      <c r="G4558" s="163">
        <f t="shared" si="107"/>
        <v>0</v>
      </c>
      <c r="I4558" s="64" t="s">
        <v>1127</v>
      </c>
      <c r="L4558"/>
    </row>
    <row r="4559" spans="1:12">
      <c r="A4559" s="64" t="s">
        <v>1321</v>
      </c>
      <c r="B4559" s="64">
        <f>_xlfn.XLOOKUP(D4559,'PU-Holds'!$U$8:$U$63,'PU-Holds'!$H$8:$H$63)</f>
        <v>0</v>
      </c>
      <c r="C4559" s="64">
        <f>_xlfn.XLOOKUP(I4559,'PU-Holds'!$U$8:$U$63,'PU-Holds'!$H$8:$H$63)</f>
        <v>0</v>
      </c>
      <c r="D4559" s="64" t="s">
        <v>1185</v>
      </c>
      <c r="E4559" s="64">
        <f t="shared" si="106"/>
        <v>0</v>
      </c>
      <c r="F4559" s="159">
        <v>10089</v>
      </c>
      <c r="G4559" s="163">
        <f t="shared" si="107"/>
        <v>0</v>
      </c>
      <c r="I4559" s="64" t="s">
        <v>1127</v>
      </c>
      <c r="L4559"/>
    </row>
    <row r="4560" spans="1:12">
      <c r="A4560" s="64" t="s">
        <v>1321</v>
      </c>
      <c r="B4560" s="64">
        <f>_xlfn.XLOOKUP(D4560,'PU-Holds'!$U$8:$U$63,'PU-Holds'!$H$8:$H$63)</f>
        <v>0</v>
      </c>
      <c r="C4560" s="64">
        <f>_xlfn.XLOOKUP(I4560,'PU-Holds'!$U$8:$U$63,'PU-Holds'!$H$8:$H$63)</f>
        <v>0</v>
      </c>
      <c r="D4560" s="64" t="s">
        <v>1187</v>
      </c>
      <c r="E4560" s="64">
        <f t="shared" si="106"/>
        <v>0</v>
      </c>
      <c r="F4560" s="159">
        <v>10089</v>
      </c>
      <c r="G4560" s="163">
        <f t="shared" si="107"/>
        <v>0</v>
      </c>
      <c r="I4560" s="64" t="s">
        <v>1127</v>
      </c>
      <c r="L4560"/>
    </row>
    <row r="4561" spans="1:12">
      <c r="A4561" s="64" t="s">
        <v>1321</v>
      </c>
      <c r="B4561" s="64">
        <f>_xlfn.XLOOKUP(D4561,'PU-Holds'!$U$8:$U$63,'PU-Holds'!$H$8:$H$63)</f>
        <v>0</v>
      </c>
      <c r="C4561" s="64">
        <f>_xlfn.XLOOKUP(I4561,'PU-Holds'!$U$8:$U$63,'PU-Holds'!$H$8:$H$63)</f>
        <v>0</v>
      </c>
      <c r="D4561" s="64" t="s">
        <v>1189</v>
      </c>
      <c r="E4561" s="64">
        <f t="shared" si="106"/>
        <v>0</v>
      </c>
      <c r="F4561" s="159">
        <v>10089</v>
      </c>
      <c r="G4561" s="163">
        <f t="shared" si="107"/>
        <v>0</v>
      </c>
      <c r="I4561" s="64" t="s">
        <v>1127</v>
      </c>
      <c r="L4561"/>
    </row>
    <row r="4562" spans="1:12">
      <c r="A4562" s="64" t="s">
        <v>1321</v>
      </c>
      <c r="B4562" s="64">
        <f>_xlfn.XLOOKUP(D4562,'PU-Holds'!$U$8:$U$63,'PU-Holds'!$H$8:$H$63)</f>
        <v>0</v>
      </c>
      <c r="C4562" s="64">
        <f>_xlfn.XLOOKUP(I4562,'PU-Holds'!$U$8:$U$63,'PU-Holds'!$H$8:$H$63)</f>
        <v>0</v>
      </c>
      <c r="D4562" s="64" t="s">
        <v>1191</v>
      </c>
      <c r="E4562" s="64">
        <f t="shared" si="106"/>
        <v>0</v>
      </c>
      <c r="F4562" s="159">
        <v>10089</v>
      </c>
      <c r="G4562" s="163">
        <f t="shared" si="107"/>
        <v>0</v>
      </c>
      <c r="I4562" s="64" t="s">
        <v>1127</v>
      </c>
      <c r="L4562"/>
    </row>
    <row r="4563" spans="1:12">
      <c r="A4563" s="64" t="s">
        <v>1321</v>
      </c>
      <c r="B4563" s="64">
        <f>_xlfn.XLOOKUP(D4563,'PU-Holds'!$U$8:$U$63,'PU-Holds'!$H$8:$H$63)</f>
        <v>0</v>
      </c>
      <c r="C4563" s="64">
        <f>_xlfn.XLOOKUP(I4563,'PU-Holds'!$U$8:$U$63,'PU-Holds'!$H$8:$H$63)</f>
        <v>0</v>
      </c>
      <c r="D4563" s="64" t="s">
        <v>1193</v>
      </c>
      <c r="E4563" s="64">
        <f t="shared" si="106"/>
        <v>0</v>
      </c>
      <c r="F4563" s="159">
        <v>10089</v>
      </c>
      <c r="G4563" s="163">
        <f t="shared" si="107"/>
        <v>0</v>
      </c>
      <c r="I4563" s="64" t="s">
        <v>1127</v>
      </c>
      <c r="L4563"/>
    </row>
    <row r="4564" spans="1:12">
      <c r="A4564" s="64" t="s">
        <v>1321</v>
      </c>
      <c r="B4564" s="64">
        <f>_xlfn.XLOOKUP(D4564,'PU-Holds'!$U$8:$U$63,'PU-Holds'!$H$8:$H$63)</f>
        <v>0</v>
      </c>
      <c r="C4564" s="64">
        <f>_xlfn.XLOOKUP(I4564,'PU-Holds'!$U$8:$U$63,'PU-Holds'!$H$8:$H$63)</f>
        <v>0</v>
      </c>
      <c r="D4564" s="64" t="s">
        <v>1195</v>
      </c>
      <c r="E4564" s="64">
        <f t="shared" si="106"/>
        <v>0</v>
      </c>
      <c r="F4564" s="159">
        <v>10089</v>
      </c>
      <c r="G4564" s="163">
        <f t="shared" si="107"/>
        <v>0</v>
      </c>
      <c r="I4564" s="64" t="s">
        <v>1129</v>
      </c>
      <c r="L4564"/>
    </row>
    <row r="4565" spans="1:12">
      <c r="A4565" s="64" t="s">
        <v>1321</v>
      </c>
      <c r="B4565" s="64">
        <f>_xlfn.XLOOKUP(D4565,'PU-Holds'!$U$8:$U$63,'PU-Holds'!$H$8:$H$63)</f>
        <v>0</v>
      </c>
      <c r="C4565" s="64">
        <f>_xlfn.XLOOKUP(I4565,'PU-Holds'!$U$8:$U$63,'PU-Holds'!$H$8:$H$63)</f>
        <v>0</v>
      </c>
      <c r="D4565" s="64" t="s">
        <v>1197</v>
      </c>
      <c r="E4565" s="64">
        <f t="shared" si="106"/>
        <v>0</v>
      </c>
      <c r="F4565" s="159">
        <v>10089</v>
      </c>
      <c r="G4565" s="163">
        <f t="shared" si="107"/>
        <v>0</v>
      </c>
      <c r="I4565" s="64" t="s">
        <v>1129</v>
      </c>
      <c r="L4565"/>
    </row>
    <row r="4566" spans="1:12">
      <c r="A4566" s="64" t="s">
        <v>1321</v>
      </c>
      <c r="B4566" s="64">
        <f>_xlfn.XLOOKUP(D4566,'PU-Holds'!$U$8:$U$63,'PU-Holds'!$H$8:$H$63)</f>
        <v>0</v>
      </c>
      <c r="C4566" s="64">
        <f>_xlfn.XLOOKUP(I4566,'PU-Holds'!$U$8:$U$63,'PU-Holds'!$H$8:$H$63)</f>
        <v>0</v>
      </c>
      <c r="D4566" s="64" t="s">
        <v>1199</v>
      </c>
      <c r="E4566" s="64">
        <f t="shared" si="106"/>
        <v>0</v>
      </c>
      <c r="F4566" s="159">
        <v>10089</v>
      </c>
      <c r="G4566" s="163">
        <f t="shared" si="107"/>
        <v>0</v>
      </c>
      <c r="I4566" s="64" t="s">
        <v>1129</v>
      </c>
      <c r="L4566"/>
    </row>
    <row r="4567" spans="1:12">
      <c r="A4567" s="64" t="s">
        <v>1321</v>
      </c>
      <c r="B4567" s="64">
        <f>_xlfn.XLOOKUP(D4567,'PU-Holds'!$U$8:$U$63,'PU-Holds'!$H$8:$H$63)</f>
        <v>0</v>
      </c>
      <c r="C4567" s="64">
        <f>_xlfn.XLOOKUP(I4567,'PU-Holds'!$U$8:$U$63,'PU-Holds'!$H$8:$H$63)</f>
        <v>0</v>
      </c>
      <c r="D4567" s="64" t="s">
        <v>1201</v>
      </c>
      <c r="E4567" s="64">
        <f t="shared" si="106"/>
        <v>0</v>
      </c>
      <c r="F4567" s="159">
        <v>10089</v>
      </c>
      <c r="G4567" s="163">
        <f t="shared" si="107"/>
        <v>0</v>
      </c>
      <c r="I4567" s="64" t="s">
        <v>1129</v>
      </c>
      <c r="L4567"/>
    </row>
    <row r="4568" spans="1:12">
      <c r="A4568" s="64" t="s">
        <v>1321</v>
      </c>
      <c r="B4568" s="64">
        <f>_xlfn.XLOOKUP(D4568,'PU-Holds'!$U$8:$U$63,'PU-Holds'!$H$8:$H$63)</f>
        <v>0</v>
      </c>
      <c r="C4568" s="64">
        <f>_xlfn.XLOOKUP(I4568,'PU-Holds'!$U$8:$U$63,'PU-Holds'!$H$8:$H$63)</f>
        <v>0</v>
      </c>
      <c r="D4568" s="64" t="s">
        <v>1203</v>
      </c>
      <c r="E4568" s="64">
        <f t="shared" si="106"/>
        <v>0</v>
      </c>
      <c r="F4568" s="159">
        <v>10089</v>
      </c>
      <c r="G4568" s="163">
        <f t="shared" si="107"/>
        <v>0</v>
      </c>
      <c r="I4568" s="64" t="s">
        <v>1129</v>
      </c>
      <c r="L4568"/>
    </row>
    <row r="4569" spans="1:12">
      <c r="A4569" s="64" t="s">
        <v>1321</v>
      </c>
      <c r="B4569" s="64">
        <f>_xlfn.XLOOKUP(D4569,'PU-Holds'!$U$8:$U$63,'PU-Holds'!$H$8:$H$63)</f>
        <v>0</v>
      </c>
      <c r="C4569" s="64">
        <f>_xlfn.XLOOKUP(I4569,'PU-Holds'!$U$8:$U$63,'PU-Holds'!$H$8:$H$63)</f>
        <v>0</v>
      </c>
      <c r="D4569" s="64" t="s">
        <v>1205</v>
      </c>
      <c r="E4569" s="64">
        <f t="shared" si="106"/>
        <v>0</v>
      </c>
      <c r="F4569" s="159">
        <v>10089</v>
      </c>
      <c r="G4569" s="163">
        <f t="shared" si="107"/>
        <v>0</v>
      </c>
      <c r="I4569" s="64" t="s">
        <v>1129</v>
      </c>
      <c r="L4569"/>
    </row>
    <row r="4570" spans="1:12">
      <c r="A4570" s="64" t="s">
        <v>1321</v>
      </c>
      <c r="B4570" s="64">
        <f>_xlfn.XLOOKUP(D4570,'PU-Holds'!$U$8:$U$63,'PU-Holds'!$H$8:$H$63)</f>
        <v>0</v>
      </c>
      <c r="C4570" s="64">
        <f>_xlfn.XLOOKUP(I4570,'PU-Holds'!$U$8:$U$63,'PU-Holds'!$H$8:$H$63)</f>
        <v>0</v>
      </c>
      <c r="D4570" s="64" t="s">
        <v>1207</v>
      </c>
      <c r="E4570" s="64">
        <f t="shared" si="106"/>
        <v>0</v>
      </c>
      <c r="F4570" s="159">
        <v>10089</v>
      </c>
      <c r="G4570" s="163">
        <f t="shared" si="107"/>
        <v>0</v>
      </c>
      <c r="I4570" s="64" t="s">
        <v>1129</v>
      </c>
      <c r="L4570"/>
    </row>
    <row r="4571" spans="1:12">
      <c r="A4571" s="64" t="s">
        <v>1321</v>
      </c>
      <c r="B4571" s="64">
        <f>_xlfn.XLOOKUP(D4571,'PU-Holds'!$U$8:$U$63,'PU-Holds'!$H$8:$H$63)</f>
        <v>0</v>
      </c>
      <c r="C4571" s="64">
        <f>_xlfn.XLOOKUP(I4571,'PU-Holds'!$U$8:$U$63,'PU-Holds'!$H$8:$H$63)</f>
        <v>0</v>
      </c>
      <c r="D4571" s="64" t="s">
        <v>1209</v>
      </c>
      <c r="E4571" s="64">
        <f t="shared" si="106"/>
        <v>0</v>
      </c>
      <c r="F4571" s="159">
        <v>10089</v>
      </c>
      <c r="G4571" s="163">
        <f t="shared" si="107"/>
        <v>0</v>
      </c>
      <c r="I4571" s="64" t="s">
        <v>1129</v>
      </c>
      <c r="L4571"/>
    </row>
    <row r="4572" spans="1:12">
      <c r="A4572" s="64" t="s">
        <v>1321</v>
      </c>
      <c r="B4572" s="64">
        <f>_xlfn.XLOOKUP(D4572,'PU-Holds'!$U$8:$U$63,'PU-Holds'!$H$8:$H$63)</f>
        <v>0</v>
      </c>
      <c r="C4572" s="64">
        <f>_xlfn.XLOOKUP(I4572,'PU-Holds'!$U$8:$U$63,'PU-Holds'!$H$8:$H$63)</f>
        <v>0</v>
      </c>
      <c r="D4572" s="64" t="s">
        <v>1211</v>
      </c>
      <c r="E4572" s="64">
        <f t="shared" si="106"/>
        <v>0</v>
      </c>
      <c r="F4572" s="159">
        <v>10089</v>
      </c>
      <c r="G4572" s="163">
        <f t="shared" si="107"/>
        <v>0</v>
      </c>
      <c r="I4572" s="64" t="s">
        <v>1129</v>
      </c>
      <c r="L4572"/>
    </row>
    <row r="4573" spans="1:12">
      <c r="A4573" s="64" t="s">
        <v>1321</v>
      </c>
      <c r="B4573" s="64">
        <f>_xlfn.XLOOKUP(D4573,'PU-Holds'!$U$8:$U$63,'PU-Holds'!$H$8:$H$63)</f>
        <v>0</v>
      </c>
      <c r="C4573" s="64">
        <f>_xlfn.XLOOKUP(I4573,'PU-Holds'!$U$8:$U$63,'PU-Holds'!$H$8:$H$63)</f>
        <v>0</v>
      </c>
      <c r="D4573" s="64" t="s">
        <v>1213</v>
      </c>
      <c r="E4573" s="64">
        <f t="shared" si="106"/>
        <v>0</v>
      </c>
      <c r="F4573" s="159">
        <v>10089</v>
      </c>
      <c r="G4573" s="163">
        <f t="shared" si="107"/>
        <v>0</v>
      </c>
      <c r="I4573" s="64" t="s">
        <v>1129</v>
      </c>
      <c r="L4573"/>
    </row>
    <row r="4574" spans="1:12">
      <c r="A4574" s="64" t="s">
        <v>1321</v>
      </c>
      <c r="B4574" s="64">
        <f>_xlfn.XLOOKUP(D4574,'PU-Holds'!$U$8:$U$63,'PU-Holds'!$H$8:$H$63)</f>
        <v>0</v>
      </c>
      <c r="C4574" s="64">
        <f>_xlfn.XLOOKUP(I4574,'PU-Holds'!$U$8:$U$63,'PU-Holds'!$H$8:$H$63)</f>
        <v>0</v>
      </c>
      <c r="D4574" s="64" t="s">
        <v>1215</v>
      </c>
      <c r="E4574" s="64">
        <f t="shared" si="106"/>
        <v>0</v>
      </c>
      <c r="F4574" s="159">
        <v>10089</v>
      </c>
      <c r="G4574" s="163">
        <f t="shared" si="107"/>
        <v>0</v>
      </c>
      <c r="I4574" s="64" t="s">
        <v>1129</v>
      </c>
      <c r="L4574"/>
    </row>
    <row r="4575" spans="1:12">
      <c r="A4575" s="64" t="s">
        <v>1321</v>
      </c>
      <c r="B4575" s="64">
        <f>_xlfn.XLOOKUP(D4575,'PU-Holds'!$U$8:$U$63,'PU-Holds'!$H$8:$H$63)</f>
        <v>0</v>
      </c>
      <c r="C4575" s="64">
        <f>_xlfn.XLOOKUP(I4575,'PU-Holds'!$U$8:$U$63,'PU-Holds'!$H$8:$H$63)</f>
        <v>0</v>
      </c>
      <c r="D4575" s="64" t="s">
        <v>1217</v>
      </c>
      <c r="E4575" s="64">
        <f t="shared" si="106"/>
        <v>0</v>
      </c>
      <c r="F4575" s="159">
        <v>10089</v>
      </c>
      <c r="G4575" s="163">
        <f t="shared" si="107"/>
        <v>0</v>
      </c>
      <c r="I4575" s="64" t="s">
        <v>1129</v>
      </c>
      <c r="L4575"/>
    </row>
    <row r="4576" spans="1:12">
      <c r="A4576" s="64" t="s">
        <v>1321</v>
      </c>
      <c r="B4576" s="64">
        <f>_xlfn.XLOOKUP(D4576,'PU-Holds'!$U$8:$U$63,'PU-Holds'!$H$8:$H$63)</f>
        <v>0</v>
      </c>
      <c r="C4576" s="64">
        <f>_xlfn.XLOOKUP(I4576,'PU-Holds'!$U$8:$U$63,'PU-Holds'!$H$8:$H$63)</f>
        <v>0</v>
      </c>
      <c r="D4576" s="64" t="s">
        <v>1219</v>
      </c>
      <c r="E4576" s="64">
        <f t="shared" si="106"/>
        <v>0</v>
      </c>
      <c r="F4576" s="159">
        <v>10089</v>
      </c>
      <c r="G4576" s="163">
        <f t="shared" si="107"/>
        <v>0</v>
      </c>
      <c r="I4576" s="64" t="s">
        <v>1129</v>
      </c>
      <c r="L4576"/>
    </row>
    <row r="4577" spans="1:12">
      <c r="A4577" s="64" t="s">
        <v>1321</v>
      </c>
      <c r="B4577" s="64">
        <f>_xlfn.XLOOKUP(D4577,'PU-Holds'!$U$8:$U$63,'PU-Holds'!$H$8:$H$63)</f>
        <v>0</v>
      </c>
      <c r="C4577" s="64">
        <f>_xlfn.XLOOKUP(I4577,'PU-Holds'!$U$8:$U$63,'PU-Holds'!$H$8:$H$63)</f>
        <v>0</v>
      </c>
      <c r="D4577" s="64" t="s">
        <v>1221</v>
      </c>
      <c r="E4577" s="64">
        <f t="shared" si="106"/>
        <v>0</v>
      </c>
      <c r="F4577" s="159">
        <v>10089</v>
      </c>
      <c r="G4577" s="163">
        <f t="shared" si="107"/>
        <v>0</v>
      </c>
      <c r="I4577" s="64" t="s">
        <v>1129</v>
      </c>
      <c r="L4577"/>
    </row>
    <row r="4578" spans="1:12">
      <c r="A4578" s="64" t="s">
        <v>1321</v>
      </c>
      <c r="B4578" s="64">
        <f>_xlfn.XLOOKUP(D4578,'PU-Holds'!$U$8:$U$63,'PU-Holds'!$H$8:$H$63)</f>
        <v>0</v>
      </c>
      <c r="C4578" s="64">
        <f>_xlfn.XLOOKUP(I4578,'PU-Holds'!$U$8:$U$63,'PU-Holds'!$H$8:$H$63)</f>
        <v>0</v>
      </c>
      <c r="D4578" s="64" t="s">
        <v>1223</v>
      </c>
      <c r="E4578" s="64">
        <f t="shared" si="106"/>
        <v>0</v>
      </c>
      <c r="F4578" s="159">
        <v>10089</v>
      </c>
      <c r="G4578" s="163">
        <f t="shared" si="107"/>
        <v>0</v>
      </c>
      <c r="I4578" s="64" t="s">
        <v>1129</v>
      </c>
      <c r="L4578"/>
    </row>
    <row r="4579" spans="1:12">
      <c r="A4579" s="64" t="s">
        <v>1321</v>
      </c>
      <c r="B4579" s="64">
        <f>_xlfn.XLOOKUP(D4579,'PU-Holds'!$U$8:$U$63,'PU-Holds'!$H$8:$H$63)</f>
        <v>0</v>
      </c>
      <c r="C4579" s="64">
        <f>_xlfn.XLOOKUP(I4579,'PU-Holds'!$U$8:$U$63,'PU-Holds'!$H$8:$H$63)</f>
        <v>0</v>
      </c>
      <c r="D4579" s="64" t="s">
        <v>1225</v>
      </c>
      <c r="E4579" s="64">
        <f t="shared" si="106"/>
        <v>0</v>
      </c>
      <c r="F4579" s="159">
        <v>10089</v>
      </c>
      <c r="G4579" s="163">
        <f t="shared" si="107"/>
        <v>0</v>
      </c>
      <c r="I4579" s="64" t="s">
        <v>1129</v>
      </c>
      <c r="L4579"/>
    </row>
    <row r="4580" spans="1:12">
      <c r="A4580" s="161" t="s">
        <v>1321</v>
      </c>
      <c r="B4580" s="161">
        <f>_xlfn.XLOOKUP(D4580,'PU-Holds'!$U$8:$U$63,'PU-Holds'!$J$8:$J$63)</f>
        <v>0</v>
      </c>
      <c r="C4580" s="161">
        <f>_xlfn.XLOOKUP(I4580,'PU-Holds'!$U$8:$U$63,'PU-Holds'!$J$8:$J$63)</f>
        <v>0</v>
      </c>
      <c r="D4580" s="161" t="s">
        <v>1131</v>
      </c>
      <c r="E4580" s="161">
        <f t="shared" si="106"/>
        <v>0</v>
      </c>
      <c r="F4580" s="162">
        <v>10090</v>
      </c>
      <c r="G4580" s="163">
        <f t="shared" si="107"/>
        <v>0</v>
      </c>
      <c r="I4580" s="161" t="s">
        <v>1123</v>
      </c>
      <c r="J4580" s="161" t="s">
        <v>1316</v>
      </c>
      <c r="L4580"/>
    </row>
    <row r="4581" spans="1:12">
      <c r="A4581" s="64" t="s">
        <v>1321</v>
      </c>
      <c r="B4581" s="64">
        <f>_xlfn.XLOOKUP(D4581,'PU-Holds'!$U$8:$U$63,'PU-Holds'!$J$8:$J$63)</f>
        <v>0</v>
      </c>
      <c r="C4581" s="64">
        <f>_xlfn.XLOOKUP(I4581,'PU-Holds'!$U$8:$U$63,'PU-Holds'!$J$8:$J$63)</f>
        <v>0</v>
      </c>
      <c r="D4581" s="64" t="s">
        <v>1133</v>
      </c>
      <c r="E4581" s="64">
        <f t="shared" si="106"/>
        <v>0</v>
      </c>
      <c r="F4581" s="159">
        <v>10090</v>
      </c>
      <c r="G4581" s="163">
        <f t="shared" si="107"/>
        <v>0</v>
      </c>
      <c r="I4581" s="64" t="s">
        <v>1123</v>
      </c>
      <c r="L4581"/>
    </row>
    <row r="4582" spans="1:12">
      <c r="A4582" s="64" t="s">
        <v>1321</v>
      </c>
      <c r="B4582" s="64">
        <f>_xlfn.XLOOKUP(D4582,'PU-Holds'!$U$8:$U$63,'PU-Holds'!$J$8:$J$63)</f>
        <v>0</v>
      </c>
      <c r="C4582" s="64">
        <f>_xlfn.XLOOKUP(I4582,'PU-Holds'!$U$8:$U$63,'PU-Holds'!$J$8:$J$63)</f>
        <v>0</v>
      </c>
      <c r="D4582" s="64" t="s">
        <v>1135</v>
      </c>
      <c r="E4582" s="64">
        <f t="shared" si="106"/>
        <v>0</v>
      </c>
      <c r="F4582" s="159">
        <v>10090</v>
      </c>
      <c r="G4582" s="163">
        <f t="shared" si="107"/>
        <v>0</v>
      </c>
      <c r="I4582" s="64" t="s">
        <v>1123</v>
      </c>
      <c r="L4582"/>
    </row>
    <row r="4583" spans="1:12">
      <c r="A4583" s="64" t="s">
        <v>1321</v>
      </c>
      <c r="B4583" s="64">
        <f>_xlfn.XLOOKUP(D4583,'PU-Holds'!$U$8:$U$63,'PU-Holds'!$J$8:$J$63)</f>
        <v>0</v>
      </c>
      <c r="C4583" s="64">
        <f>_xlfn.XLOOKUP(I4583,'PU-Holds'!$U$8:$U$63,'PU-Holds'!$J$8:$J$63)</f>
        <v>0</v>
      </c>
      <c r="D4583" s="64" t="s">
        <v>1137</v>
      </c>
      <c r="E4583" s="64">
        <f t="shared" si="106"/>
        <v>0</v>
      </c>
      <c r="F4583" s="159">
        <v>10090</v>
      </c>
      <c r="G4583" s="163">
        <f t="shared" si="107"/>
        <v>0</v>
      </c>
      <c r="I4583" s="64" t="s">
        <v>1123</v>
      </c>
      <c r="L4583"/>
    </row>
    <row r="4584" spans="1:12">
      <c r="A4584" s="64" t="s">
        <v>1321</v>
      </c>
      <c r="B4584" s="64">
        <f>_xlfn.XLOOKUP(D4584,'PU-Holds'!$U$8:$U$63,'PU-Holds'!$J$8:$J$63)</f>
        <v>0</v>
      </c>
      <c r="C4584" s="64">
        <f>_xlfn.XLOOKUP(I4584,'PU-Holds'!$U$8:$U$63,'PU-Holds'!$J$8:$J$63)</f>
        <v>0</v>
      </c>
      <c r="D4584" s="64" t="s">
        <v>1139</v>
      </c>
      <c r="E4584" s="64">
        <f t="shared" si="106"/>
        <v>0</v>
      </c>
      <c r="F4584" s="159">
        <v>10090</v>
      </c>
      <c r="G4584" s="163">
        <f t="shared" si="107"/>
        <v>0</v>
      </c>
      <c r="I4584" s="64" t="s">
        <v>1123</v>
      </c>
      <c r="L4584"/>
    </row>
    <row r="4585" spans="1:12">
      <c r="A4585" s="64" t="s">
        <v>1321</v>
      </c>
      <c r="B4585" s="64">
        <f>_xlfn.XLOOKUP(D4585,'PU-Holds'!$U$8:$U$63,'PU-Holds'!$J$8:$J$63)</f>
        <v>0</v>
      </c>
      <c r="C4585" s="64">
        <f>_xlfn.XLOOKUP(I4585,'PU-Holds'!$U$8:$U$63,'PU-Holds'!$J$8:$J$63)</f>
        <v>0</v>
      </c>
      <c r="D4585" s="64" t="s">
        <v>1141</v>
      </c>
      <c r="E4585" s="64">
        <f t="shared" ref="E4585:E4648" si="108">SUM(B4585:C4585)</f>
        <v>0</v>
      </c>
      <c r="F4585" s="159">
        <v>10090</v>
      </c>
      <c r="G4585" s="163">
        <f t="shared" si="107"/>
        <v>0</v>
      </c>
      <c r="I4585" s="64" t="s">
        <v>1123</v>
      </c>
      <c r="L4585"/>
    </row>
    <row r="4586" spans="1:12">
      <c r="A4586" s="64" t="s">
        <v>1321</v>
      </c>
      <c r="B4586" s="64">
        <f>_xlfn.XLOOKUP(D4586,'PU-Holds'!$U$8:$U$63,'PU-Holds'!$J$8:$J$63)</f>
        <v>0</v>
      </c>
      <c r="C4586" s="64">
        <f>_xlfn.XLOOKUP(I4586,'PU-Holds'!$U$8:$U$63,'PU-Holds'!$J$8:$J$63)</f>
        <v>0</v>
      </c>
      <c r="D4586" s="64" t="s">
        <v>1143</v>
      </c>
      <c r="E4586" s="64">
        <f t="shared" si="108"/>
        <v>0</v>
      </c>
      <c r="F4586" s="159">
        <v>10090</v>
      </c>
      <c r="G4586" s="163">
        <f t="shared" si="107"/>
        <v>0</v>
      </c>
      <c r="I4586" s="64" t="s">
        <v>1123</v>
      </c>
      <c r="L4586"/>
    </row>
    <row r="4587" spans="1:12">
      <c r="A4587" s="64" t="s">
        <v>1321</v>
      </c>
      <c r="B4587" s="64">
        <f>_xlfn.XLOOKUP(D4587,'PU-Holds'!$U$8:$U$63,'PU-Holds'!$J$8:$J$63)</f>
        <v>0</v>
      </c>
      <c r="C4587" s="64">
        <f>_xlfn.XLOOKUP(I4587,'PU-Holds'!$U$8:$U$63,'PU-Holds'!$J$8:$J$63)</f>
        <v>0</v>
      </c>
      <c r="D4587" s="64" t="s">
        <v>1145</v>
      </c>
      <c r="E4587" s="64">
        <f t="shared" si="108"/>
        <v>0</v>
      </c>
      <c r="F4587" s="159">
        <v>10090</v>
      </c>
      <c r="G4587" s="163">
        <f t="shared" si="107"/>
        <v>0</v>
      </c>
      <c r="I4587" s="64" t="s">
        <v>1123</v>
      </c>
      <c r="L4587"/>
    </row>
    <row r="4588" spans="1:12">
      <c r="A4588" s="64" t="s">
        <v>1321</v>
      </c>
      <c r="B4588" s="64">
        <f>_xlfn.XLOOKUP(D4588,'PU-Holds'!$U$8:$U$63,'PU-Holds'!$J$8:$J$63)</f>
        <v>0</v>
      </c>
      <c r="C4588" s="64">
        <f>_xlfn.XLOOKUP(I4588,'PU-Holds'!$U$8:$U$63,'PU-Holds'!$J$8:$J$63)</f>
        <v>0</v>
      </c>
      <c r="D4588" s="64" t="s">
        <v>1147</v>
      </c>
      <c r="E4588" s="64">
        <f t="shared" si="108"/>
        <v>0</v>
      </c>
      <c r="F4588" s="159">
        <v>10090</v>
      </c>
      <c r="G4588" s="163">
        <f t="shared" si="107"/>
        <v>0</v>
      </c>
      <c r="I4588" s="64" t="s">
        <v>1123</v>
      </c>
      <c r="L4588"/>
    </row>
    <row r="4589" spans="1:12">
      <c r="A4589" s="64" t="s">
        <v>1321</v>
      </c>
      <c r="B4589" s="64">
        <f>_xlfn.XLOOKUP(D4589,'PU-Holds'!$U$8:$U$63,'PU-Holds'!$J$8:$J$63)</f>
        <v>0</v>
      </c>
      <c r="C4589" s="64">
        <f>_xlfn.XLOOKUP(I4589,'PU-Holds'!$U$8:$U$63,'PU-Holds'!$J$8:$J$63)</f>
        <v>0</v>
      </c>
      <c r="D4589" s="64" t="s">
        <v>1149</v>
      </c>
      <c r="E4589" s="64">
        <f t="shared" si="108"/>
        <v>0</v>
      </c>
      <c r="F4589" s="159">
        <v>10090</v>
      </c>
      <c r="G4589" s="163">
        <f t="shared" si="107"/>
        <v>0</v>
      </c>
      <c r="I4589" s="64" t="s">
        <v>1123</v>
      </c>
      <c r="L4589"/>
    </row>
    <row r="4590" spans="1:12">
      <c r="A4590" s="64" t="s">
        <v>1321</v>
      </c>
      <c r="B4590" s="64">
        <f>_xlfn.XLOOKUP(D4590,'PU-Holds'!$U$8:$U$63,'PU-Holds'!$J$8:$J$63)</f>
        <v>0</v>
      </c>
      <c r="C4590" s="64">
        <f>_xlfn.XLOOKUP(I4590,'PU-Holds'!$U$8:$U$63,'PU-Holds'!$J$8:$J$63)</f>
        <v>0</v>
      </c>
      <c r="D4590" s="64" t="s">
        <v>1151</v>
      </c>
      <c r="E4590" s="64">
        <f t="shared" si="108"/>
        <v>0</v>
      </c>
      <c r="F4590" s="159">
        <v>10090</v>
      </c>
      <c r="G4590" s="163">
        <f t="shared" si="107"/>
        <v>0</v>
      </c>
      <c r="I4590" s="64" t="s">
        <v>1123</v>
      </c>
      <c r="L4590"/>
    </row>
    <row r="4591" spans="1:12">
      <c r="A4591" s="64" t="s">
        <v>1321</v>
      </c>
      <c r="B4591" s="64">
        <f>_xlfn.XLOOKUP(D4591,'PU-Holds'!$U$8:$U$63,'PU-Holds'!$J$8:$J$63)</f>
        <v>0</v>
      </c>
      <c r="C4591" s="64">
        <f>_xlfn.XLOOKUP(I4591,'PU-Holds'!$U$8:$U$63,'PU-Holds'!$J$8:$J$63)</f>
        <v>0</v>
      </c>
      <c r="D4591" s="64" t="s">
        <v>1153</v>
      </c>
      <c r="E4591" s="64">
        <f t="shared" si="108"/>
        <v>0</v>
      </c>
      <c r="F4591" s="159">
        <v>10090</v>
      </c>
      <c r="G4591" s="163">
        <f t="shared" si="107"/>
        <v>0</v>
      </c>
      <c r="I4591" s="64" t="s">
        <v>1123</v>
      </c>
      <c r="L4591"/>
    </row>
    <row r="4592" spans="1:12">
      <c r="A4592" s="64" t="s">
        <v>1321</v>
      </c>
      <c r="B4592" s="64">
        <f>_xlfn.XLOOKUP(D4592,'PU-Holds'!$U$8:$U$63,'PU-Holds'!$J$8:$J$63)</f>
        <v>0</v>
      </c>
      <c r="C4592" s="64">
        <f>_xlfn.XLOOKUP(I4592,'PU-Holds'!$U$8:$U$63,'PU-Holds'!$J$8:$J$63)</f>
        <v>0</v>
      </c>
      <c r="D4592" s="64" t="s">
        <v>1155</v>
      </c>
      <c r="E4592" s="64">
        <f t="shared" si="108"/>
        <v>0</v>
      </c>
      <c r="F4592" s="159">
        <v>10090</v>
      </c>
      <c r="G4592" s="163">
        <f t="shared" si="107"/>
        <v>0</v>
      </c>
      <c r="I4592" s="64" t="s">
        <v>1123</v>
      </c>
      <c r="L4592"/>
    </row>
    <row r="4593" spans="1:12">
      <c r="A4593" s="64" t="s">
        <v>1321</v>
      </c>
      <c r="B4593" s="64">
        <f>_xlfn.XLOOKUP(D4593,'PU-Holds'!$U$8:$U$63,'PU-Holds'!$J$8:$J$63)</f>
        <v>0</v>
      </c>
      <c r="C4593" s="64">
        <f>_xlfn.XLOOKUP(I4593,'PU-Holds'!$U$8:$U$63,'PU-Holds'!$J$8:$J$63)</f>
        <v>0</v>
      </c>
      <c r="D4593" s="64" t="s">
        <v>1157</v>
      </c>
      <c r="E4593" s="64">
        <f t="shared" si="108"/>
        <v>0</v>
      </c>
      <c r="F4593" s="159">
        <v>10090</v>
      </c>
      <c r="G4593" s="163">
        <f t="shared" si="107"/>
        <v>0</v>
      </c>
      <c r="I4593" s="64" t="s">
        <v>1123</v>
      </c>
      <c r="L4593"/>
    </row>
    <row r="4594" spans="1:12">
      <c r="A4594" s="64" t="s">
        <v>1321</v>
      </c>
      <c r="B4594" s="64">
        <f>_xlfn.XLOOKUP(D4594,'PU-Holds'!$U$8:$U$63,'PU-Holds'!$J$8:$J$63)</f>
        <v>0</v>
      </c>
      <c r="C4594" s="64">
        <f>_xlfn.XLOOKUP(I4594,'PU-Holds'!$U$8:$U$63,'PU-Holds'!$J$8:$J$63)</f>
        <v>0</v>
      </c>
      <c r="D4594" s="64" t="s">
        <v>1159</v>
      </c>
      <c r="E4594" s="64">
        <f t="shared" si="108"/>
        <v>0</v>
      </c>
      <c r="F4594" s="159">
        <v>10090</v>
      </c>
      <c r="G4594" s="163">
        <f t="shared" si="107"/>
        <v>0</v>
      </c>
      <c r="I4594" s="64" t="s">
        <v>1123</v>
      </c>
      <c r="L4594"/>
    </row>
    <row r="4595" spans="1:12">
      <c r="A4595" s="64" t="s">
        <v>1321</v>
      </c>
      <c r="B4595" s="64">
        <f>_xlfn.XLOOKUP(D4595,'PU-Holds'!$U$8:$U$63,'PU-Holds'!$J$8:$J$63)</f>
        <v>0</v>
      </c>
      <c r="C4595" s="64">
        <f>_xlfn.XLOOKUP(I4595,'PU-Holds'!$U$8:$U$63,'PU-Holds'!$J$8:$J$63)</f>
        <v>0</v>
      </c>
      <c r="D4595" s="64" t="s">
        <v>1161</v>
      </c>
      <c r="E4595" s="64">
        <f t="shared" si="108"/>
        <v>0</v>
      </c>
      <c r="F4595" s="159">
        <v>10090</v>
      </c>
      <c r="G4595" s="163">
        <f t="shared" si="107"/>
        <v>0</v>
      </c>
      <c r="I4595" s="64" t="s">
        <v>1123</v>
      </c>
      <c r="L4595"/>
    </row>
    <row r="4596" spans="1:12">
      <c r="A4596" s="64" t="s">
        <v>1321</v>
      </c>
      <c r="B4596" s="64">
        <f>_xlfn.XLOOKUP(D4596,'PU-Holds'!$U$8:$U$63,'PU-Holds'!$J$8:$J$63)</f>
        <v>0</v>
      </c>
      <c r="C4596" s="64">
        <f>_xlfn.XLOOKUP(I4596,'PU-Holds'!$U$8:$U$63,'PU-Holds'!$J$8:$J$63)</f>
        <v>0</v>
      </c>
      <c r="D4596" s="64" t="s">
        <v>1163</v>
      </c>
      <c r="E4596" s="64">
        <f t="shared" si="108"/>
        <v>0</v>
      </c>
      <c r="F4596" s="159">
        <v>10090</v>
      </c>
      <c r="G4596" s="163">
        <f t="shared" si="107"/>
        <v>0</v>
      </c>
      <c r="I4596" s="64" t="s">
        <v>1123</v>
      </c>
      <c r="L4596"/>
    </row>
    <row r="4597" spans="1:12">
      <c r="A4597" s="64" t="s">
        <v>1321</v>
      </c>
      <c r="B4597" s="64">
        <f>_xlfn.XLOOKUP(D4597,'PU-Holds'!$U$8:$U$63,'PU-Holds'!$J$8:$J$63)</f>
        <v>0</v>
      </c>
      <c r="C4597" s="64">
        <f>_xlfn.XLOOKUP(I4597,'PU-Holds'!$U$8:$U$63,'PU-Holds'!$J$8:$J$63)</f>
        <v>0</v>
      </c>
      <c r="D4597" s="64" t="s">
        <v>1165</v>
      </c>
      <c r="E4597" s="64">
        <f t="shared" si="108"/>
        <v>0</v>
      </c>
      <c r="F4597" s="159">
        <v>10090</v>
      </c>
      <c r="G4597" s="163">
        <f t="shared" si="107"/>
        <v>0</v>
      </c>
      <c r="I4597" s="64" t="s">
        <v>1123</v>
      </c>
      <c r="L4597"/>
    </row>
    <row r="4598" spans="1:12">
      <c r="A4598" s="64" t="s">
        <v>1321</v>
      </c>
      <c r="B4598" s="64">
        <f>_xlfn.XLOOKUP(D4598,'PU-Holds'!$U$8:$U$63,'PU-Holds'!$J$8:$J$63)</f>
        <v>0</v>
      </c>
      <c r="C4598" s="64">
        <f>_xlfn.XLOOKUP(I4598,'PU-Holds'!$U$8:$U$63,'PU-Holds'!$J$8:$J$63)</f>
        <v>0</v>
      </c>
      <c r="D4598" s="64" t="s">
        <v>1167</v>
      </c>
      <c r="E4598" s="64">
        <f t="shared" si="108"/>
        <v>0</v>
      </c>
      <c r="F4598" s="159">
        <v>10090</v>
      </c>
      <c r="G4598" s="163">
        <f t="shared" si="107"/>
        <v>0</v>
      </c>
      <c r="I4598" s="64" t="s">
        <v>1125</v>
      </c>
      <c r="L4598"/>
    </row>
    <row r="4599" spans="1:12">
      <c r="A4599" s="64" t="s">
        <v>1321</v>
      </c>
      <c r="B4599" s="64">
        <f>_xlfn.XLOOKUP(D4599,'PU-Holds'!$U$8:$U$63,'PU-Holds'!$J$8:$J$63)</f>
        <v>0</v>
      </c>
      <c r="C4599" s="64">
        <f>_xlfn.XLOOKUP(I4599,'PU-Holds'!$U$8:$U$63,'PU-Holds'!$J$8:$J$63)</f>
        <v>0</v>
      </c>
      <c r="D4599" s="64" t="s">
        <v>1169</v>
      </c>
      <c r="E4599" s="64">
        <f t="shared" si="108"/>
        <v>0</v>
      </c>
      <c r="F4599" s="159">
        <v>10090</v>
      </c>
      <c r="G4599" s="163">
        <f t="shared" si="107"/>
        <v>0</v>
      </c>
      <c r="I4599" s="64" t="s">
        <v>1125</v>
      </c>
      <c r="L4599"/>
    </row>
    <row r="4600" spans="1:12">
      <c r="A4600" s="64" t="s">
        <v>1321</v>
      </c>
      <c r="B4600" s="64">
        <f>_xlfn.XLOOKUP(D4600,'PU-Holds'!$U$8:$U$63,'PU-Holds'!$J$8:$J$63)</f>
        <v>0</v>
      </c>
      <c r="C4600" s="64">
        <f>_xlfn.XLOOKUP(I4600,'PU-Holds'!$U$8:$U$63,'PU-Holds'!$J$8:$J$63)</f>
        <v>0</v>
      </c>
      <c r="D4600" s="64" t="s">
        <v>1171</v>
      </c>
      <c r="E4600" s="64">
        <f t="shared" si="108"/>
        <v>0</v>
      </c>
      <c r="F4600" s="159">
        <v>10090</v>
      </c>
      <c r="G4600" s="163">
        <f t="shared" si="107"/>
        <v>0</v>
      </c>
      <c r="I4600" s="64" t="s">
        <v>1125</v>
      </c>
      <c r="L4600"/>
    </row>
    <row r="4601" spans="1:12">
      <c r="A4601" s="64" t="s">
        <v>1321</v>
      </c>
      <c r="B4601" s="64">
        <f>_xlfn.XLOOKUP(D4601,'PU-Holds'!$U$8:$U$63,'PU-Holds'!$J$8:$J$63)</f>
        <v>0</v>
      </c>
      <c r="C4601" s="64">
        <f>_xlfn.XLOOKUP(I4601,'PU-Holds'!$U$8:$U$63,'PU-Holds'!$J$8:$J$63)</f>
        <v>0</v>
      </c>
      <c r="D4601" s="64" t="s">
        <v>1173</v>
      </c>
      <c r="E4601" s="64">
        <f t="shared" si="108"/>
        <v>0</v>
      </c>
      <c r="F4601" s="159">
        <v>10090</v>
      </c>
      <c r="G4601" s="163">
        <f t="shared" si="107"/>
        <v>0</v>
      </c>
      <c r="I4601" s="64" t="s">
        <v>1125</v>
      </c>
      <c r="L4601"/>
    </row>
    <row r="4602" spans="1:12">
      <c r="A4602" s="64" t="s">
        <v>1321</v>
      </c>
      <c r="B4602" s="64">
        <f>_xlfn.XLOOKUP(D4602,'PU-Holds'!$U$8:$U$63,'PU-Holds'!$J$8:$J$63)</f>
        <v>0</v>
      </c>
      <c r="C4602" s="64">
        <f>_xlfn.XLOOKUP(I4602,'PU-Holds'!$U$8:$U$63,'PU-Holds'!$J$8:$J$63)</f>
        <v>0</v>
      </c>
      <c r="D4602" s="64" t="s">
        <v>1175</v>
      </c>
      <c r="E4602" s="64">
        <f t="shared" si="108"/>
        <v>0</v>
      </c>
      <c r="F4602" s="159">
        <v>10090</v>
      </c>
      <c r="G4602" s="163">
        <f t="shared" si="107"/>
        <v>0</v>
      </c>
      <c r="I4602" s="64" t="s">
        <v>1125</v>
      </c>
      <c r="L4602"/>
    </row>
    <row r="4603" spans="1:12">
      <c r="A4603" s="64" t="s">
        <v>1321</v>
      </c>
      <c r="B4603" s="64">
        <f>_xlfn.XLOOKUP(D4603,'PU-Holds'!$U$8:$U$63,'PU-Holds'!$J$8:$J$63)</f>
        <v>0</v>
      </c>
      <c r="C4603" s="64">
        <f>_xlfn.XLOOKUP(I4603,'PU-Holds'!$U$8:$U$63,'PU-Holds'!$J$8:$J$63)</f>
        <v>0</v>
      </c>
      <c r="D4603" s="64" t="s">
        <v>1177</v>
      </c>
      <c r="E4603" s="64">
        <f t="shared" si="108"/>
        <v>0</v>
      </c>
      <c r="F4603" s="159">
        <v>10090</v>
      </c>
      <c r="G4603" s="163">
        <f t="shared" si="107"/>
        <v>0</v>
      </c>
      <c r="I4603" s="64" t="s">
        <v>1125</v>
      </c>
      <c r="L4603"/>
    </row>
    <row r="4604" spans="1:12">
      <c r="A4604" s="64" t="s">
        <v>1321</v>
      </c>
      <c r="B4604" s="64">
        <f>_xlfn.XLOOKUP(D4604,'PU-Holds'!$U$8:$U$63,'PU-Holds'!$J$8:$J$63)</f>
        <v>0</v>
      </c>
      <c r="C4604" s="64">
        <f>_xlfn.XLOOKUP(I4604,'PU-Holds'!$U$8:$U$63,'PU-Holds'!$J$8:$J$63)</f>
        <v>0</v>
      </c>
      <c r="D4604" s="64" t="s">
        <v>1179</v>
      </c>
      <c r="E4604" s="64">
        <f t="shared" si="108"/>
        <v>0</v>
      </c>
      <c r="F4604" s="159">
        <v>10090</v>
      </c>
      <c r="G4604" s="163">
        <f t="shared" si="107"/>
        <v>0</v>
      </c>
      <c r="I4604" s="64" t="s">
        <v>1125</v>
      </c>
      <c r="L4604"/>
    </row>
    <row r="4605" spans="1:12">
      <c r="A4605" s="64" t="s">
        <v>1321</v>
      </c>
      <c r="B4605" s="64">
        <f>_xlfn.XLOOKUP(D4605,'PU-Holds'!$U$8:$U$63,'PU-Holds'!$J$8:$J$63)</f>
        <v>0</v>
      </c>
      <c r="C4605" s="64">
        <f>_xlfn.XLOOKUP(I4605,'PU-Holds'!$U$8:$U$63,'PU-Holds'!$J$8:$J$63)</f>
        <v>0</v>
      </c>
      <c r="D4605" s="64" t="s">
        <v>1181</v>
      </c>
      <c r="E4605" s="64">
        <f t="shared" si="108"/>
        <v>0</v>
      </c>
      <c r="F4605" s="159">
        <v>10090</v>
      </c>
      <c r="G4605" s="163">
        <f t="shared" si="107"/>
        <v>0</v>
      </c>
      <c r="I4605" s="64" t="s">
        <v>1127</v>
      </c>
      <c r="L4605"/>
    </row>
    <row r="4606" spans="1:12">
      <c r="A4606" s="64" t="s">
        <v>1321</v>
      </c>
      <c r="B4606" s="64">
        <f>_xlfn.XLOOKUP(D4606,'PU-Holds'!$U$8:$U$63,'PU-Holds'!$J$8:$J$63)</f>
        <v>0</v>
      </c>
      <c r="C4606" s="64">
        <f>_xlfn.XLOOKUP(I4606,'PU-Holds'!$U$8:$U$63,'PU-Holds'!$J$8:$J$63)</f>
        <v>0</v>
      </c>
      <c r="D4606" s="64" t="s">
        <v>1183</v>
      </c>
      <c r="E4606" s="64">
        <f t="shared" si="108"/>
        <v>0</v>
      </c>
      <c r="F4606" s="159">
        <v>10090</v>
      </c>
      <c r="G4606" s="163">
        <f t="shared" si="107"/>
        <v>0</v>
      </c>
      <c r="I4606" s="64" t="s">
        <v>1127</v>
      </c>
      <c r="L4606"/>
    </row>
    <row r="4607" spans="1:12">
      <c r="A4607" s="64" t="s">
        <v>1321</v>
      </c>
      <c r="B4607" s="64">
        <f>_xlfn.XLOOKUP(D4607,'PU-Holds'!$U$8:$U$63,'PU-Holds'!$J$8:$J$63)</f>
        <v>0</v>
      </c>
      <c r="C4607" s="64">
        <f>_xlfn.XLOOKUP(I4607,'PU-Holds'!$U$8:$U$63,'PU-Holds'!$J$8:$J$63)</f>
        <v>0</v>
      </c>
      <c r="D4607" s="64" t="s">
        <v>1185</v>
      </c>
      <c r="E4607" s="64">
        <f t="shared" si="108"/>
        <v>0</v>
      </c>
      <c r="F4607" s="159">
        <v>10090</v>
      </c>
      <c r="G4607" s="163">
        <f t="shared" si="107"/>
        <v>0</v>
      </c>
      <c r="I4607" s="64" t="s">
        <v>1127</v>
      </c>
      <c r="L4607"/>
    </row>
    <row r="4608" spans="1:12">
      <c r="A4608" s="64" t="s">
        <v>1321</v>
      </c>
      <c r="B4608" s="64">
        <f>_xlfn.XLOOKUP(D4608,'PU-Holds'!$U$8:$U$63,'PU-Holds'!$J$8:$J$63)</f>
        <v>0</v>
      </c>
      <c r="C4608" s="64">
        <f>_xlfn.XLOOKUP(I4608,'PU-Holds'!$U$8:$U$63,'PU-Holds'!$J$8:$J$63)</f>
        <v>0</v>
      </c>
      <c r="D4608" s="64" t="s">
        <v>1187</v>
      </c>
      <c r="E4608" s="64">
        <f t="shared" si="108"/>
        <v>0</v>
      </c>
      <c r="F4608" s="159">
        <v>10090</v>
      </c>
      <c r="G4608" s="163">
        <f t="shared" si="107"/>
        <v>0</v>
      </c>
      <c r="I4608" s="64" t="s">
        <v>1127</v>
      </c>
      <c r="L4608"/>
    </row>
    <row r="4609" spans="1:12">
      <c r="A4609" s="64" t="s">
        <v>1321</v>
      </c>
      <c r="B4609" s="64">
        <f>_xlfn.XLOOKUP(D4609,'PU-Holds'!$U$8:$U$63,'PU-Holds'!$J$8:$J$63)</f>
        <v>0</v>
      </c>
      <c r="C4609" s="64">
        <f>_xlfn.XLOOKUP(I4609,'PU-Holds'!$U$8:$U$63,'PU-Holds'!$J$8:$J$63)</f>
        <v>0</v>
      </c>
      <c r="D4609" s="64" t="s">
        <v>1189</v>
      </c>
      <c r="E4609" s="64">
        <f t="shared" si="108"/>
        <v>0</v>
      </c>
      <c r="F4609" s="159">
        <v>10090</v>
      </c>
      <c r="G4609" s="163">
        <f t="shared" si="107"/>
        <v>0</v>
      </c>
      <c r="I4609" s="64" t="s">
        <v>1127</v>
      </c>
      <c r="L4609"/>
    </row>
    <row r="4610" spans="1:12">
      <c r="A4610" s="64" t="s">
        <v>1321</v>
      </c>
      <c r="B4610" s="64">
        <f>_xlfn.XLOOKUP(D4610,'PU-Holds'!$U$8:$U$63,'PU-Holds'!$J$8:$J$63)</f>
        <v>0</v>
      </c>
      <c r="C4610" s="64">
        <f>_xlfn.XLOOKUP(I4610,'PU-Holds'!$U$8:$U$63,'PU-Holds'!$J$8:$J$63)</f>
        <v>0</v>
      </c>
      <c r="D4610" s="64" t="s">
        <v>1191</v>
      </c>
      <c r="E4610" s="64">
        <f t="shared" si="108"/>
        <v>0</v>
      </c>
      <c r="F4610" s="159">
        <v>10090</v>
      </c>
      <c r="G4610" s="163">
        <f t="shared" ref="G4610:G4673" si="109">IF(C4610&gt;0,10*C4610/E4610,0)</f>
        <v>0</v>
      </c>
      <c r="I4610" s="64" t="s">
        <v>1127</v>
      </c>
      <c r="L4610"/>
    </row>
    <row r="4611" spans="1:12">
      <c r="A4611" s="64" t="s">
        <v>1321</v>
      </c>
      <c r="B4611" s="64">
        <f>_xlfn.XLOOKUP(D4611,'PU-Holds'!$U$8:$U$63,'PU-Holds'!$J$8:$J$63)</f>
        <v>0</v>
      </c>
      <c r="C4611" s="64">
        <f>_xlfn.XLOOKUP(I4611,'PU-Holds'!$U$8:$U$63,'PU-Holds'!$J$8:$J$63)</f>
        <v>0</v>
      </c>
      <c r="D4611" s="64" t="s">
        <v>1193</v>
      </c>
      <c r="E4611" s="64">
        <f t="shared" si="108"/>
        <v>0</v>
      </c>
      <c r="F4611" s="159">
        <v>10090</v>
      </c>
      <c r="G4611" s="163">
        <f t="shared" si="109"/>
        <v>0</v>
      </c>
      <c r="I4611" s="64" t="s">
        <v>1127</v>
      </c>
      <c r="L4611"/>
    </row>
    <row r="4612" spans="1:12">
      <c r="A4612" s="64" t="s">
        <v>1321</v>
      </c>
      <c r="B4612" s="64">
        <f>_xlfn.XLOOKUP(D4612,'PU-Holds'!$U$8:$U$63,'PU-Holds'!$J$8:$J$63)</f>
        <v>0</v>
      </c>
      <c r="C4612" s="64">
        <f>_xlfn.XLOOKUP(I4612,'PU-Holds'!$U$8:$U$63,'PU-Holds'!$J$8:$J$63)</f>
        <v>0</v>
      </c>
      <c r="D4612" s="64" t="s">
        <v>1195</v>
      </c>
      <c r="E4612" s="64">
        <f t="shared" si="108"/>
        <v>0</v>
      </c>
      <c r="F4612" s="159">
        <v>10090</v>
      </c>
      <c r="G4612" s="163">
        <f t="shared" si="109"/>
        <v>0</v>
      </c>
      <c r="I4612" s="64" t="s">
        <v>1129</v>
      </c>
      <c r="L4612"/>
    </row>
    <row r="4613" spans="1:12">
      <c r="A4613" s="64" t="s">
        <v>1321</v>
      </c>
      <c r="B4613" s="64">
        <f>_xlfn.XLOOKUP(D4613,'PU-Holds'!$U$8:$U$63,'PU-Holds'!$J$8:$J$63)</f>
        <v>0</v>
      </c>
      <c r="C4613" s="64">
        <f>_xlfn.XLOOKUP(I4613,'PU-Holds'!$U$8:$U$63,'PU-Holds'!$J$8:$J$63)</f>
        <v>0</v>
      </c>
      <c r="D4613" s="64" t="s">
        <v>1197</v>
      </c>
      <c r="E4613" s="64">
        <f t="shared" si="108"/>
        <v>0</v>
      </c>
      <c r="F4613" s="159">
        <v>10090</v>
      </c>
      <c r="G4613" s="163">
        <f t="shared" si="109"/>
        <v>0</v>
      </c>
      <c r="I4613" s="64" t="s">
        <v>1129</v>
      </c>
      <c r="L4613"/>
    </row>
    <row r="4614" spans="1:12">
      <c r="A4614" s="64" t="s">
        <v>1321</v>
      </c>
      <c r="B4614" s="64">
        <f>_xlfn.XLOOKUP(D4614,'PU-Holds'!$U$8:$U$63,'PU-Holds'!$J$8:$J$63)</f>
        <v>0</v>
      </c>
      <c r="C4614" s="64">
        <f>_xlfn.XLOOKUP(I4614,'PU-Holds'!$U$8:$U$63,'PU-Holds'!$J$8:$J$63)</f>
        <v>0</v>
      </c>
      <c r="D4614" s="64" t="s">
        <v>1199</v>
      </c>
      <c r="E4614" s="64">
        <f t="shared" si="108"/>
        <v>0</v>
      </c>
      <c r="F4614" s="159">
        <v>10090</v>
      </c>
      <c r="G4614" s="163">
        <f t="shared" si="109"/>
        <v>0</v>
      </c>
      <c r="I4614" s="64" t="s">
        <v>1129</v>
      </c>
      <c r="L4614"/>
    </row>
    <row r="4615" spans="1:12">
      <c r="A4615" s="64" t="s">
        <v>1321</v>
      </c>
      <c r="B4615" s="64">
        <f>_xlfn.XLOOKUP(D4615,'PU-Holds'!$U$8:$U$63,'PU-Holds'!$J$8:$J$63)</f>
        <v>0</v>
      </c>
      <c r="C4615" s="64">
        <f>_xlfn.XLOOKUP(I4615,'PU-Holds'!$U$8:$U$63,'PU-Holds'!$J$8:$J$63)</f>
        <v>0</v>
      </c>
      <c r="D4615" s="64" t="s">
        <v>1201</v>
      </c>
      <c r="E4615" s="64">
        <f t="shared" si="108"/>
        <v>0</v>
      </c>
      <c r="F4615" s="159">
        <v>10090</v>
      </c>
      <c r="G4615" s="163">
        <f t="shared" si="109"/>
        <v>0</v>
      </c>
      <c r="I4615" s="64" t="s">
        <v>1129</v>
      </c>
      <c r="L4615"/>
    </row>
    <row r="4616" spans="1:12">
      <c r="A4616" s="64" t="s">
        <v>1321</v>
      </c>
      <c r="B4616" s="64">
        <f>_xlfn.XLOOKUP(D4616,'PU-Holds'!$U$8:$U$63,'PU-Holds'!$J$8:$J$63)</f>
        <v>0</v>
      </c>
      <c r="C4616" s="64">
        <f>_xlfn.XLOOKUP(I4616,'PU-Holds'!$U$8:$U$63,'PU-Holds'!$J$8:$J$63)</f>
        <v>0</v>
      </c>
      <c r="D4616" s="64" t="s">
        <v>1203</v>
      </c>
      <c r="E4616" s="64">
        <f t="shared" si="108"/>
        <v>0</v>
      </c>
      <c r="F4616" s="159">
        <v>10090</v>
      </c>
      <c r="G4616" s="163">
        <f t="shared" si="109"/>
        <v>0</v>
      </c>
      <c r="I4616" s="64" t="s">
        <v>1129</v>
      </c>
      <c r="L4616"/>
    </row>
    <row r="4617" spans="1:12">
      <c r="A4617" s="64" t="s">
        <v>1321</v>
      </c>
      <c r="B4617" s="64">
        <f>_xlfn.XLOOKUP(D4617,'PU-Holds'!$U$8:$U$63,'PU-Holds'!$J$8:$J$63)</f>
        <v>0</v>
      </c>
      <c r="C4617" s="64">
        <f>_xlfn.XLOOKUP(I4617,'PU-Holds'!$U$8:$U$63,'PU-Holds'!$J$8:$J$63)</f>
        <v>0</v>
      </c>
      <c r="D4617" s="64" t="s">
        <v>1205</v>
      </c>
      <c r="E4617" s="64">
        <f t="shared" si="108"/>
        <v>0</v>
      </c>
      <c r="F4617" s="159">
        <v>10090</v>
      </c>
      <c r="G4617" s="163">
        <f t="shared" si="109"/>
        <v>0</v>
      </c>
      <c r="I4617" s="64" t="s">
        <v>1129</v>
      </c>
      <c r="L4617"/>
    </row>
    <row r="4618" spans="1:12">
      <c r="A4618" s="64" t="s">
        <v>1321</v>
      </c>
      <c r="B4618" s="64">
        <f>_xlfn.XLOOKUP(D4618,'PU-Holds'!$U$8:$U$63,'PU-Holds'!$J$8:$J$63)</f>
        <v>0</v>
      </c>
      <c r="C4618" s="64">
        <f>_xlfn.XLOOKUP(I4618,'PU-Holds'!$U$8:$U$63,'PU-Holds'!$J$8:$J$63)</f>
        <v>0</v>
      </c>
      <c r="D4618" s="64" t="s">
        <v>1207</v>
      </c>
      <c r="E4618" s="64">
        <f t="shared" si="108"/>
        <v>0</v>
      </c>
      <c r="F4618" s="159">
        <v>10090</v>
      </c>
      <c r="G4618" s="163">
        <f t="shared" si="109"/>
        <v>0</v>
      </c>
      <c r="I4618" s="64" t="s">
        <v>1129</v>
      </c>
      <c r="L4618"/>
    </row>
    <row r="4619" spans="1:12">
      <c r="A4619" s="64" t="s">
        <v>1321</v>
      </c>
      <c r="B4619" s="64">
        <f>_xlfn.XLOOKUP(D4619,'PU-Holds'!$U$8:$U$63,'PU-Holds'!$J$8:$J$63)</f>
        <v>0</v>
      </c>
      <c r="C4619" s="64">
        <f>_xlfn.XLOOKUP(I4619,'PU-Holds'!$U$8:$U$63,'PU-Holds'!$J$8:$J$63)</f>
        <v>0</v>
      </c>
      <c r="D4619" s="64" t="s">
        <v>1209</v>
      </c>
      <c r="E4619" s="64">
        <f t="shared" si="108"/>
        <v>0</v>
      </c>
      <c r="F4619" s="159">
        <v>10090</v>
      </c>
      <c r="G4619" s="163">
        <f t="shared" si="109"/>
        <v>0</v>
      </c>
      <c r="I4619" s="64" t="s">
        <v>1129</v>
      </c>
      <c r="L4619"/>
    </row>
    <row r="4620" spans="1:12">
      <c r="A4620" s="64" t="s">
        <v>1321</v>
      </c>
      <c r="B4620" s="64">
        <f>_xlfn.XLOOKUP(D4620,'PU-Holds'!$U$8:$U$63,'PU-Holds'!$J$8:$J$63)</f>
        <v>0</v>
      </c>
      <c r="C4620" s="64">
        <f>_xlfn.XLOOKUP(I4620,'PU-Holds'!$U$8:$U$63,'PU-Holds'!$J$8:$J$63)</f>
        <v>0</v>
      </c>
      <c r="D4620" s="64" t="s">
        <v>1211</v>
      </c>
      <c r="E4620" s="64">
        <f t="shared" si="108"/>
        <v>0</v>
      </c>
      <c r="F4620" s="159">
        <v>10090</v>
      </c>
      <c r="G4620" s="163">
        <f t="shared" si="109"/>
        <v>0</v>
      </c>
      <c r="I4620" s="64" t="s">
        <v>1129</v>
      </c>
      <c r="L4620"/>
    </row>
    <row r="4621" spans="1:12">
      <c r="A4621" s="64" t="s">
        <v>1321</v>
      </c>
      <c r="B4621" s="64">
        <f>_xlfn.XLOOKUP(D4621,'PU-Holds'!$U$8:$U$63,'PU-Holds'!$J$8:$J$63)</f>
        <v>0</v>
      </c>
      <c r="C4621" s="64">
        <f>_xlfn.XLOOKUP(I4621,'PU-Holds'!$U$8:$U$63,'PU-Holds'!$J$8:$J$63)</f>
        <v>0</v>
      </c>
      <c r="D4621" s="64" t="s">
        <v>1213</v>
      </c>
      <c r="E4621" s="64">
        <f t="shared" si="108"/>
        <v>0</v>
      </c>
      <c r="F4621" s="159">
        <v>10090</v>
      </c>
      <c r="G4621" s="163">
        <f t="shared" si="109"/>
        <v>0</v>
      </c>
      <c r="I4621" s="64" t="s">
        <v>1129</v>
      </c>
      <c r="L4621"/>
    </row>
    <row r="4622" spans="1:12">
      <c r="A4622" s="64" t="s">
        <v>1321</v>
      </c>
      <c r="B4622" s="64">
        <f>_xlfn.XLOOKUP(D4622,'PU-Holds'!$U$8:$U$63,'PU-Holds'!$J$8:$J$63)</f>
        <v>0</v>
      </c>
      <c r="C4622" s="64">
        <f>_xlfn.XLOOKUP(I4622,'PU-Holds'!$U$8:$U$63,'PU-Holds'!$J$8:$J$63)</f>
        <v>0</v>
      </c>
      <c r="D4622" s="64" t="s">
        <v>1215</v>
      </c>
      <c r="E4622" s="64">
        <f t="shared" si="108"/>
        <v>0</v>
      </c>
      <c r="F4622" s="159">
        <v>10090</v>
      </c>
      <c r="G4622" s="163">
        <f t="shared" si="109"/>
        <v>0</v>
      </c>
      <c r="I4622" s="64" t="s">
        <v>1129</v>
      </c>
      <c r="L4622"/>
    </row>
    <row r="4623" spans="1:12">
      <c r="A4623" s="64" t="s">
        <v>1321</v>
      </c>
      <c r="B4623" s="64">
        <f>_xlfn.XLOOKUP(D4623,'PU-Holds'!$U$8:$U$63,'PU-Holds'!$J$8:$J$63)</f>
        <v>0</v>
      </c>
      <c r="C4623" s="64">
        <f>_xlfn.XLOOKUP(I4623,'PU-Holds'!$U$8:$U$63,'PU-Holds'!$J$8:$J$63)</f>
        <v>0</v>
      </c>
      <c r="D4623" s="64" t="s">
        <v>1217</v>
      </c>
      <c r="E4623" s="64">
        <f t="shared" si="108"/>
        <v>0</v>
      </c>
      <c r="F4623" s="159">
        <v>10090</v>
      </c>
      <c r="G4623" s="163">
        <f t="shared" si="109"/>
        <v>0</v>
      </c>
      <c r="I4623" s="64" t="s">
        <v>1129</v>
      </c>
      <c r="L4623"/>
    </row>
    <row r="4624" spans="1:12">
      <c r="A4624" s="64" t="s">
        <v>1321</v>
      </c>
      <c r="B4624" s="64">
        <f>_xlfn.XLOOKUP(D4624,'PU-Holds'!$U$8:$U$63,'PU-Holds'!$J$8:$J$63)</f>
        <v>0</v>
      </c>
      <c r="C4624" s="64">
        <f>_xlfn.XLOOKUP(I4624,'PU-Holds'!$U$8:$U$63,'PU-Holds'!$J$8:$J$63)</f>
        <v>0</v>
      </c>
      <c r="D4624" s="64" t="s">
        <v>1219</v>
      </c>
      <c r="E4624" s="64">
        <f t="shared" si="108"/>
        <v>0</v>
      </c>
      <c r="F4624" s="159">
        <v>10090</v>
      </c>
      <c r="G4624" s="163">
        <f t="shared" si="109"/>
        <v>0</v>
      </c>
      <c r="I4624" s="64" t="s">
        <v>1129</v>
      </c>
      <c r="L4624"/>
    </row>
    <row r="4625" spans="1:12">
      <c r="A4625" s="64" t="s">
        <v>1321</v>
      </c>
      <c r="B4625" s="64">
        <f>_xlfn.XLOOKUP(D4625,'PU-Holds'!$U$8:$U$63,'PU-Holds'!$J$8:$J$63)</f>
        <v>0</v>
      </c>
      <c r="C4625" s="64">
        <f>_xlfn.XLOOKUP(I4625,'PU-Holds'!$U$8:$U$63,'PU-Holds'!$J$8:$J$63)</f>
        <v>0</v>
      </c>
      <c r="D4625" s="64" t="s">
        <v>1221</v>
      </c>
      <c r="E4625" s="64">
        <f t="shared" si="108"/>
        <v>0</v>
      </c>
      <c r="F4625" s="159">
        <v>10090</v>
      </c>
      <c r="G4625" s="163">
        <f t="shared" si="109"/>
        <v>0</v>
      </c>
      <c r="I4625" s="64" t="s">
        <v>1129</v>
      </c>
      <c r="L4625"/>
    </row>
    <row r="4626" spans="1:12">
      <c r="A4626" s="64" t="s">
        <v>1321</v>
      </c>
      <c r="B4626" s="64">
        <f>_xlfn.XLOOKUP(D4626,'PU-Holds'!$U$8:$U$63,'PU-Holds'!$J$8:$J$63)</f>
        <v>0</v>
      </c>
      <c r="C4626" s="64">
        <f>_xlfn.XLOOKUP(I4626,'PU-Holds'!$U$8:$U$63,'PU-Holds'!$J$8:$J$63)</f>
        <v>0</v>
      </c>
      <c r="D4626" s="64" t="s">
        <v>1223</v>
      </c>
      <c r="E4626" s="64">
        <f t="shared" si="108"/>
        <v>0</v>
      </c>
      <c r="F4626" s="159">
        <v>10090</v>
      </c>
      <c r="G4626" s="163">
        <f t="shared" si="109"/>
        <v>0</v>
      </c>
      <c r="I4626" s="64" t="s">
        <v>1129</v>
      </c>
      <c r="L4626"/>
    </row>
    <row r="4627" spans="1:12">
      <c r="A4627" s="64" t="s">
        <v>1321</v>
      </c>
      <c r="B4627" s="64">
        <f>_xlfn.XLOOKUP(D4627,'PU-Holds'!$U$8:$U$63,'PU-Holds'!$J$8:$J$63)</f>
        <v>0</v>
      </c>
      <c r="C4627" s="64">
        <f>_xlfn.XLOOKUP(I4627,'PU-Holds'!$U$8:$U$63,'PU-Holds'!$J$8:$J$63)</f>
        <v>0</v>
      </c>
      <c r="D4627" s="64" t="s">
        <v>1225</v>
      </c>
      <c r="E4627" s="64">
        <f t="shared" si="108"/>
        <v>0</v>
      </c>
      <c r="F4627" s="159">
        <v>10090</v>
      </c>
      <c r="G4627" s="163">
        <f t="shared" si="109"/>
        <v>0</v>
      </c>
      <c r="I4627" s="64" t="s">
        <v>1129</v>
      </c>
      <c r="L4627"/>
    </row>
    <row r="4628" spans="1:12">
      <c r="A4628" s="161" t="s">
        <v>1321</v>
      </c>
      <c r="B4628" s="161">
        <f>_xlfn.XLOOKUP(D4628,'PU-Holds'!$U$8:$U$63,'PU-Holds'!$K$8:$K$63)</f>
        <v>0</v>
      </c>
      <c r="C4628" s="161">
        <f>_xlfn.XLOOKUP(I4628,'PU-Holds'!$U$8:$U$63,'PU-Holds'!$K$8:$K$63)</f>
        <v>0</v>
      </c>
      <c r="D4628" s="161" t="s">
        <v>1131</v>
      </c>
      <c r="E4628" s="161">
        <f t="shared" si="108"/>
        <v>0</v>
      </c>
      <c r="F4628" s="162">
        <v>10091</v>
      </c>
      <c r="G4628" s="163">
        <f t="shared" si="109"/>
        <v>0</v>
      </c>
      <c r="I4628" s="161" t="s">
        <v>1123</v>
      </c>
      <c r="J4628" s="161" t="s">
        <v>1316</v>
      </c>
      <c r="L4628"/>
    </row>
    <row r="4629" spans="1:12">
      <c r="A4629" s="64" t="s">
        <v>1321</v>
      </c>
      <c r="B4629" s="64">
        <f>_xlfn.XLOOKUP(D4629,'PU-Holds'!$U$8:$U$63,'PU-Holds'!$K$8:$K$63)</f>
        <v>0</v>
      </c>
      <c r="C4629" s="64">
        <f>_xlfn.XLOOKUP(I4629,'PU-Holds'!$U$8:$U$63,'PU-Holds'!$K$8:$K$63)</f>
        <v>0</v>
      </c>
      <c r="D4629" s="64" t="s">
        <v>1133</v>
      </c>
      <c r="E4629" s="64">
        <f t="shared" si="108"/>
        <v>0</v>
      </c>
      <c r="F4629" s="159">
        <v>10091</v>
      </c>
      <c r="G4629" s="163">
        <f t="shared" si="109"/>
        <v>0</v>
      </c>
      <c r="I4629" s="64" t="s">
        <v>1123</v>
      </c>
      <c r="L4629"/>
    </row>
    <row r="4630" spans="1:12">
      <c r="A4630" s="64" t="s">
        <v>1321</v>
      </c>
      <c r="B4630" s="64">
        <f>_xlfn.XLOOKUP(D4630,'PU-Holds'!$U$8:$U$63,'PU-Holds'!$K$8:$K$63)</f>
        <v>0</v>
      </c>
      <c r="C4630" s="64">
        <f>_xlfn.XLOOKUP(I4630,'PU-Holds'!$U$8:$U$63,'PU-Holds'!$K$8:$K$63)</f>
        <v>0</v>
      </c>
      <c r="D4630" s="64" t="s">
        <v>1135</v>
      </c>
      <c r="E4630" s="64">
        <f t="shared" si="108"/>
        <v>0</v>
      </c>
      <c r="F4630" s="159">
        <v>10091</v>
      </c>
      <c r="G4630" s="163">
        <f t="shared" si="109"/>
        <v>0</v>
      </c>
      <c r="I4630" s="64" t="s">
        <v>1123</v>
      </c>
      <c r="L4630"/>
    </row>
    <row r="4631" spans="1:12">
      <c r="A4631" s="64" t="s">
        <v>1321</v>
      </c>
      <c r="B4631" s="64">
        <f>_xlfn.XLOOKUP(D4631,'PU-Holds'!$U$8:$U$63,'PU-Holds'!$K$8:$K$63)</f>
        <v>0</v>
      </c>
      <c r="C4631" s="64">
        <f>_xlfn.XLOOKUP(I4631,'PU-Holds'!$U$8:$U$63,'PU-Holds'!$K$8:$K$63)</f>
        <v>0</v>
      </c>
      <c r="D4631" s="64" t="s">
        <v>1137</v>
      </c>
      <c r="E4631" s="64">
        <f t="shared" si="108"/>
        <v>0</v>
      </c>
      <c r="F4631" s="159">
        <v>10091</v>
      </c>
      <c r="G4631" s="163">
        <f t="shared" si="109"/>
        <v>0</v>
      </c>
      <c r="I4631" s="64" t="s">
        <v>1123</v>
      </c>
      <c r="L4631"/>
    </row>
    <row r="4632" spans="1:12">
      <c r="A4632" s="64" t="s">
        <v>1321</v>
      </c>
      <c r="B4632" s="64">
        <f>_xlfn.XLOOKUP(D4632,'PU-Holds'!$U$8:$U$63,'PU-Holds'!$K$8:$K$63)</f>
        <v>0</v>
      </c>
      <c r="C4632" s="64">
        <f>_xlfn.XLOOKUP(I4632,'PU-Holds'!$U$8:$U$63,'PU-Holds'!$K$8:$K$63)</f>
        <v>0</v>
      </c>
      <c r="D4632" s="64" t="s">
        <v>1139</v>
      </c>
      <c r="E4632" s="64">
        <f t="shared" si="108"/>
        <v>0</v>
      </c>
      <c r="F4632" s="159">
        <v>10091</v>
      </c>
      <c r="G4632" s="163">
        <f t="shared" si="109"/>
        <v>0</v>
      </c>
      <c r="I4632" s="64" t="s">
        <v>1123</v>
      </c>
      <c r="L4632"/>
    </row>
    <row r="4633" spans="1:12">
      <c r="A4633" s="64" t="s">
        <v>1321</v>
      </c>
      <c r="B4633" s="64">
        <f>_xlfn.XLOOKUP(D4633,'PU-Holds'!$U$8:$U$63,'PU-Holds'!$K$8:$K$63)</f>
        <v>0</v>
      </c>
      <c r="C4633" s="64">
        <f>_xlfn.XLOOKUP(I4633,'PU-Holds'!$U$8:$U$63,'PU-Holds'!$K$8:$K$63)</f>
        <v>0</v>
      </c>
      <c r="D4633" s="64" t="s">
        <v>1141</v>
      </c>
      <c r="E4633" s="64">
        <f t="shared" si="108"/>
        <v>0</v>
      </c>
      <c r="F4633" s="159">
        <v>10091</v>
      </c>
      <c r="G4633" s="163">
        <f t="shared" si="109"/>
        <v>0</v>
      </c>
      <c r="I4633" s="64" t="s">
        <v>1123</v>
      </c>
      <c r="L4633"/>
    </row>
    <row r="4634" spans="1:12">
      <c r="A4634" s="64" t="s">
        <v>1321</v>
      </c>
      <c r="B4634" s="64">
        <f>_xlfn.XLOOKUP(D4634,'PU-Holds'!$U$8:$U$63,'PU-Holds'!$K$8:$K$63)</f>
        <v>0</v>
      </c>
      <c r="C4634" s="64">
        <f>_xlfn.XLOOKUP(I4634,'PU-Holds'!$U$8:$U$63,'PU-Holds'!$K$8:$K$63)</f>
        <v>0</v>
      </c>
      <c r="D4634" s="64" t="s">
        <v>1143</v>
      </c>
      <c r="E4634" s="64">
        <f t="shared" si="108"/>
        <v>0</v>
      </c>
      <c r="F4634" s="159">
        <v>10091</v>
      </c>
      <c r="G4634" s="163">
        <f t="shared" si="109"/>
        <v>0</v>
      </c>
      <c r="I4634" s="64" t="s">
        <v>1123</v>
      </c>
      <c r="L4634"/>
    </row>
    <row r="4635" spans="1:12">
      <c r="A4635" s="64" t="s">
        <v>1321</v>
      </c>
      <c r="B4635" s="64">
        <f>_xlfn.XLOOKUP(D4635,'PU-Holds'!$U$8:$U$63,'PU-Holds'!$K$8:$K$63)</f>
        <v>0</v>
      </c>
      <c r="C4635" s="64">
        <f>_xlfn.XLOOKUP(I4635,'PU-Holds'!$U$8:$U$63,'PU-Holds'!$K$8:$K$63)</f>
        <v>0</v>
      </c>
      <c r="D4635" s="64" t="s">
        <v>1145</v>
      </c>
      <c r="E4635" s="64">
        <f t="shared" si="108"/>
        <v>0</v>
      </c>
      <c r="F4635" s="159">
        <v>10091</v>
      </c>
      <c r="G4635" s="163">
        <f t="shared" si="109"/>
        <v>0</v>
      </c>
      <c r="I4635" s="64" t="s">
        <v>1123</v>
      </c>
      <c r="L4635"/>
    </row>
    <row r="4636" spans="1:12">
      <c r="A4636" s="64" t="s">
        <v>1321</v>
      </c>
      <c r="B4636" s="64">
        <f>_xlfn.XLOOKUP(D4636,'PU-Holds'!$U$8:$U$63,'PU-Holds'!$K$8:$K$63)</f>
        <v>0</v>
      </c>
      <c r="C4636" s="64">
        <f>_xlfn.XLOOKUP(I4636,'PU-Holds'!$U$8:$U$63,'PU-Holds'!$K$8:$K$63)</f>
        <v>0</v>
      </c>
      <c r="D4636" s="64" t="s">
        <v>1147</v>
      </c>
      <c r="E4636" s="64">
        <f t="shared" si="108"/>
        <v>0</v>
      </c>
      <c r="F4636" s="159">
        <v>10091</v>
      </c>
      <c r="G4636" s="163">
        <f t="shared" si="109"/>
        <v>0</v>
      </c>
      <c r="I4636" s="64" t="s">
        <v>1123</v>
      </c>
      <c r="L4636"/>
    </row>
    <row r="4637" spans="1:12">
      <c r="A4637" s="64" t="s">
        <v>1321</v>
      </c>
      <c r="B4637" s="64">
        <f>_xlfn.XLOOKUP(D4637,'PU-Holds'!$U$8:$U$63,'PU-Holds'!$K$8:$K$63)</f>
        <v>0</v>
      </c>
      <c r="C4637" s="64">
        <f>_xlfn.XLOOKUP(I4637,'PU-Holds'!$U$8:$U$63,'PU-Holds'!$K$8:$K$63)</f>
        <v>0</v>
      </c>
      <c r="D4637" s="64" t="s">
        <v>1149</v>
      </c>
      <c r="E4637" s="64">
        <f t="shared" si="108"/>
        <v>0</v>
      </c>
      <c r="F4637" s="159">
        <v>10091</v>
      </c>
      <c r="G4637" s="163">
        <f t="shared" si="109"/>
        <v>0</v>
      </c>
      <c r="I4637" s="64" t="s">
        <v>1123</v>
      </c>
      <c r="L4637"/>
    </row>
    <row r="4638" spans="1:12">
      <c r="A4638" s="64" t="s">
        <v>1321</v>
      </c>
      <c r="B4638" s="64">
        <f>_xlfn.XLOOKUP(D4638,'PU-Holds'!$U$8:$U$63,'PU-Holds'!$K$8:$K$63)</f>
        <v>0</v>
      </c>
      <c r="C4638" s="64">
        <f>_xlfn.XLOOKUP(I4638,'PU-Holds'!$U$8:$U$63,'PU-Holds'!$K$8:$K$63)</f>
        <v>0</v>
      </c>
      <c r="D4638" s="64" t="s">
        <v>1151</v>
      </c>
      <c r="E4638" s="64">
        <f t="shared" si="108"/>
        <v>0</v>
      </c>
      <c r="F4638" s="159">
        <v>10091</v>
      </c>
      <c r="G4638" s="163">
        <f t="shared" si="109"/>
        <v>0</v>
      </c>
      <c r="I4638" s="64" t="s">
        <v>1123</v>
      </c>
      <c r="L4638"/>
    </row>
    <row r="4639" spans="1:12">
      <c r="A4639" s="64" t="s">
        <v>1321</v>
      </c>
      <c r="B4639" s="64">
        <f>_xlfn.XLOOKUP(D4639,'PU-Holds'!$U$8:$U$63,'PU-Holds'!$K$8:$K$63)</f>
        <v>0</v>
      </c>
      <c r="C4639" s="64">
        <f>_xlfn.XLOOKUP(I4639,'PU-Holds'!$U$8:$U$63,'PU-Holds'!$K$8:$K$63)</f>
        <v>0</v>
      </c>
      <c r="D4639" s="64" t="s">
        <v>1153</v>
      </c>
      <c r="E4639" s="64">
        <f t="shared" si="108"/>
        <v>0</v>
      </c>
      <c r="F4639" s="159">
        <v>10091</v>
      </c>
      <c r="G4639" s="163">
        <f t="shared" si="109"/>
        <v>0</v>
      </c>
      <c r="I4639" s="64" t="s">
        <v>1123</v>
      </c>
      <c r="L4639"/>
    </row>
    <row r="4640" spans="1:12">
      <c r="A4640" s="64" t="s">
        <v>1321</v>
      </c>
      <c r="B4640" s="64">
        <f>_xlfn.XLOOKUP(D4640,'PU-Holds'!$U$8:$U$63,'PU-Holds'!$K$8:$K$63)</f>
        <v>0</v>
      </c>
      <c r="C4640" s="64">
        <f>_xlfn.XLOOKUP(I4640,'PU-Holds'!$U$8:$U$63,'PU-Holds'!$K$8:$K$63)</f>
        <v>0</v>
      </c>
      <c r="D4640" s="64" t="s">
        <v>1155</v>
      </c>
      <c r="E4640" s="64">
        <f t="shared" si="108"/>
        <v>0</v>
      </c>
      <c r="F4640" s="159">
        <v>10091</v>
      </c>
      <c r="G4640" s="163">
        <f t="shared" si="109"/>
        <v>0</v>
      </c>
      <c r="I4640" s="64" t="s">
        <v>1123</v>
      </c>
      <c r="L4640"/>
    </row>
    <row r="4641" spans="1:12">
      <c r="A4641" s="64" t="s">
        <v>1321</v>
      </c>
      <c r="B4641" s="64">
        <f>_xlfn.XLOOKUP(D4641,'PU-Holds'!$U$8:$U$63,'PU-Holds'!$K$8:$K$63)</f>
        <v>0</v>
      </c>
      <c r="C4641" s="64">
        <f>_xlfn.XLOOKUP(I4641,'PU-Holds'!$U$8:$U$63,'PU-Holds'!$K$8:$K$63)</f>
        <v>0</v>
      </c>
      <c r="D4641" s="64" t="s">
        <v>1157</v>
      </c>
      <c r="E4641" s="64">
        <f t="shared" si="108"/>
        <v>0</v>
      </c>
      <c r="F4641" s="159">
        <v>10091</v>
      </c>
      <c r="G4641" s="163">
        <f t="shared" si="109"/>
        <v>0</v>
      </c>
      <c r="I4641" s="64" t="s">
        <v>1123</v>
      </c>
      <c r="L4641"/>
    </row>
    <row r="4642" spans="1:12">
      <c r="A4642" s="64" t="s">
        <v>1321</v>
      </c>
      <c r="B4642" s="64">
        <f>_xlfn.XLOOKUP(D4642,'PU-Holds'!$U$8:$U$63,'PU-Holds'!$K$8:$K$63)</f>
        <v>0</v>
      </c>
      <c r="C4642" s="64">
        <f>_xlfn.XLOOKUP(I4642,'PU-Holds'!$U$8:$U$63,'PU-Holds'!$K$8:$K$63)</f>
        <v>0</v>
      </c>
      <c r="D4642" s="64" t="s">
        <v>1159</v>
      </c>
      <c r="E4642" s="64">
        <f t="shared" si="108"/>
        <v>0</v>
      </c>
      <c r="F4642" s="159">
        <v>10091</v>
      </c>
      <c r="G4642" s="163">
        <f t="shared" si="109"/>
        <v>0</v>
      </c>
      <c r="I4642" s="64" t="s">
        <v>1123</v>
      </c>
      <c r="L4642"/>
    </row>
    <row r="4643" spans="1:12">
      <c r="A4643" s="64" t="s">
        <v>1321</v>
      </c>
      <c r="B4643" s="64">
        <f>_xlfn.XLOOKUP(D4643,'PU-Holds'!$U$8:$U$63,'PU-Holds'!$K$8:$K$63)</f>
        <v>0</v>
      </c>
      <c r="C4643" s="64">
        <f>_xlfn.XLOOKUP(I4643,'PU-Holds'!$U$8:$U$63,'PU-Holds'!$K$8:$K$63)</f>
        <v>0</v>
      </c>
      <c r="D4643" s="64" t="s">
        <v>1161</v>
      </c>
      <c r="E4643" s="64">
        <f t="shared" si="108"/>
        <v>0</v>
      </c>
      <c r="F4643" s="159">
        <v>10091</v>
      </c>
      <c r="G4643" s="163">
        <f t="shared" si="109"/>
        <v>0</v>
      </c>
      <c r="I4643" s="64" t="s">
        <v>1123</v>
      </c>
      <c r="L4643"/>
    </row>
    <row r="4644" spans="1:12">
      <c r="A4644" s="64" t="s">
        <v>1321</v>
      </c>
      <c r="B4644" s="64">
        <f>_xlfn.XLOOKUP(D4644,'PU-Holds'!$U$8:$U$63,'PU-Holds'!$K$8:$K$63)</f>
        <v>0</v>
      </c>
      <c r="C4644" s="64">
        <f>_xlfn.XLOOKUP(I4644,'PU-Holds'!$U$8:$U$63,'PU-Holds'!$K$8:$K$63)</f>
        <v>0</v>
      </c>
      <c r="D4644" s="64" t="s">
        <v>1163</v>
      </c>
      <c r="E4644" s="64">
        <f t="shared" si="108"/>
        <v>0</v>
      </c>
      <c r="F4644" s="159">
        <v>10091</v>
      </c>
      <c r="G4644" s="163">
        <f t="shared" si="109"/>
        <v>0</v>
      </c>
      <c r="I4644" s="64" t="s">
        <v>1123</v>
      </c>
      <c r="L4644"/>
    </row>
    <row r="4645" spans="1:12">
      <c r="A4645" s="64" t="s">
        <v>1321</v>
      </c>
      <c r="B4645" s="64">
        <f>_xlfn.XLOOKUP(D4645,'PU-Holds'!$U$8:$U$63,'PU-Holds'!$K$8:$K$63)</f>
        <v>0</v>
      </c>
      <c r="C4645" s="64">
        <f>_xlfn.XLOOKUP(I4645,'PU-Holds'!$U$8:$U$63,'PU-Holds'!$K$8:$K$63)</f>
        <v>0</v>
      </c>
      <c r="D4645" s="64" t="s">
        <v>1165</v>
      </c>
      <c r="E4645" s="64">
        <f t="shared" si="108"/>
        <v>0</v>
      </c>
      <c r="F4645" s="159">
        <v>10091</v>
      </c>
      <c r="G4645" s="163">
        <f t="shared" si="109"/>
        <v>0</v>
      </c>
      <c r="I4645" s="64" t="s">
        <v>1123</v>
      </c>
      <c r="L4645"/>
    </row>
    <row r="4646" spans="1:12">
      <c r="A4646" s="64" t="s">
        <v>1321</v>
      </c>
      <c r="B4646" s="64">
        <f>_xlfn.XLOOKUP(D4646,'PU-Holds'!$U$8:$U$63,'PU-Holds'!$K$8:$K$63)</f>
        <v>0</v>
      </c>
      <c r="C4646" s="64">
        <f>_xlfn.XLOOKUP(I4646,'PU-Holds'!$U$8:$U$63,'PU-Holds'!$K$8:$K$63)</f>
        <v>0</v>
      </c>
      <c r="D4646" s="64" t="s">
        <v>1167</v>
      </c>
      <c r="E4646" s="64">
        <f t="shared" si="108"/>
        <v>0</v>
      </c>
      <c r="F4646" s="159">
        <v>10091</v>
      </c>
      <c r="G4646" s="163">
        <f t="shared" si="109"/>
        <v>0</v>
      </c>
      <c r="I4646" s="64" t="s">
        <v>1125</v>
      </c>
      <c r="L4646"/>
    </row>
    <row r="4647" spans="1:12">
      <c r="A4647" s="64" t="s">
        <v>1321</v>
      </c>
      <c r="B4647" s="64">
        <f>_xlfn.XLOOKUP(D4647,'PU-Holds'!$U$8:$U$63,'PU-Holds'!$K$8:$K$63)</f>
        <v>0</v>
      </c>
      <c r="C4647" s="64">
        <f>_xlfn.XLOOKUP(I4647,'PU-Holds'!$U$8:$U$63,'PU-Holds'!$K$8:$K$63)</f>
        <v>0</v>
      </c>
      <c r="D4647" s="64" t="s">
        <v>1169</v>
      </c>
      <c r="E4647" s="64">
        <f t="shared" si="108"/>
        <v>0</v>
      </c>
      <c r="F4647" s="159">
        <v>10091</v>
      </c>
      <c r="G4647" s="163">
        <f t="shared" si="109"/>
        <v>0</v>
      </c>
      <c r="I4647" s="64" t="s">
        <v>1125</v>
      </c>
      <c r="L4647"/>
    </row>
    <row r="4648" spans="1:12">
      <c r="A4648" s="64" t="s">
        <v>1321</v>
      </c>
      <c r="B4648" s="64">
        <f>_xlfn.XLOOKUP(D4648,'PU-Holds'!$U$8:$U$63,'PU-Holds'!$K$8:$K$63)</f>
        <v>0</v>
      </c>
      <c r="C4648" s="64">
        <f>_xlfn.XLOOKUP(I4648,'PU-Holds'!$U$8:$U$63,'PU-Holds'!$K$8:$K$63)</f>
        <v>0</v>
      </c>
      <c r="D4648" s="64" t="s">
        <v>1171</v>
      </c>
      <c r="E4648" s="64">
        <f t="shared" si="108"/>
        <v>0</v>
      </c>
      <c r="F4648" s="159">
        <v>10091</v>
      </c>
      <c r="G4648" s="163">
        <f t="shared" si="109"/>
        <v>0</v>
      </c>
      <c r="I4648" s="64" t="s">
        <v>1125</v>
      </c>
      <c r="L4648"/>
    </row>
    <row r="4649" spans="1:12">
      <c r="A4649" s="64" t="s">
        <v>1321</v>
      </c>
      <c r="B4649" s="64">
        <f>_xlfn.XLOOKUP(D4649,'PU-Holds'!$U$8:$U$63,'PU-Holds'!$K$8:$K$63)</f>
        <v>0</v>
      </c>
      <c r="C4649" s="64">
        <f>_xlfn.XLOOKUP(I4649,'PU-Holds'!$U$8:$U$63,'PU-Holds'!$K$8:$K$63)</f>
        <v>0</v>
      </c>
      <c r="D4649" s="64" t="s">
        <v>1173</v>
      </c>
      <c r="E4649" s="64">
        <f t="shared" ref="E4649:E4675" si="110">SUM(B4649:C4649)</f>
        <v>0</v>
      </c>
      <c r="F4649" s="159">
        <v>10091</v>
      </c>
      <c r="G4649" s="163">
        <f t="shared" si="109"/>
        <v>0</v>
      </c>
      <c r="I4649" s="64" t="s">
        <v>1125</v>
      </c>
      <c r="L4649"/>
    </row>
    <row r="4650" spans="1:12">
      <c r="A4650" s="64" t="s">
        <v>1321</v>
      </c>
      <c r="B4650" s="64">
        <f>_xlfn.XLOOKUP(D4650,'PU-Holds'!$U$8:$U$63,'PU-Holds'!$K$8:$K$63)</f>
        <v>0</v>
      </c>
      <c r="C4650" s="64">
        <f>_xlfn.XLOOKUP(I4650,'PU-Holds'!$U$8:$U$63,'PU-Holds'!$K$8:$K$63)</f>
        <v>0</v>
      </c>
      <c r="D4650" s="64" t="s">
        <v>1175</v>
      </c>
      <c r="E4650" s="64">
        <f t="shared" si="110"/>
        <v>0</v>
      </c>
      <c r="F4650" s="159">
        <v>10091</v>
      </c>
      <c r="G4650" s="163">
        <f t="shared" si="109"/>
        <v>0</v>
      </c>
      <c r="I4650" s="64" t="s">
        <v>1125</v>
      </c>
      <c r="L4650"/>
    </row>
    <row r="4651" spans="1:12">
      <c r="A4651" s="64" t="s">
        <v>1321</v>
      </c>
      <c r="B4651" s="64">
        <f>_xlfn.XLOOKUP(D4651,'PU-Holds'!$U$8:$U$63,'PU-Holds'!$K$8:$K$63)</f>
        <v>0</v>
      </c>
      <c r="C4651" s="64">
        <f>_xlfn.XLOOKUP(I4651,'PU-Holds'!$U$8:$U$63,'PU-Holds'!$K$8:$K$63)</f>
        <v>0</v>
      </c>
      <c r="D4651" s="64" t="s">
        <v>1177</v>
      </c>
      <c r="E4651" s="64">
        <f t="shared" si="110"/>
        <v>0</v>
      </c>
      <c r="F4651" s="159">
        <v>10091</v>
      </c>
      <c r="G4651" s="163">
        <f t="shared" si="109"/>
        <v>0</v>
      </c>
      <c r="I4651" s="64" t="s">
        <v>1125</v>
      </c>
      <c r="L4651"/>
    </row>
    <row r="4652" spans="1:12">
      <c r="A4652" s="64" t="s">
        <v>1321</v>
      </c>
      <c r="B4652" s="64">
        <f>_xlfn.XLOOKUP(D4652,'PU-Holds'!$U$8:$U$63,'PU-Holds'!$K$8:$K$63)</f>
        <v>0</v>
      </c>
      <c r="C4652" s="64">
        <f>_xlfn.XLOOKUP(I4652,'PU-Holds'!$U$8:$U$63,'PU-Holds'!$K$8:$K$63)</f>
        <v>0</v>
      </c>
      <c r="D4652" s="64" t="s">
        <v>1179</v>
      </c>
      <c r="E4652" s="64">
        <f t="shared" si="110"/>
        <v>0</v>
      </c>
      <c r="F4652" s="159">
        <v>10091</v>
      </c>
      <c r="G4652" s="163">
        <f t="shared" si="109"/>
        <v>0</v>
      </c>
      <c r="I4652" s="64" t="s">
        <v>1125</v>
      </c>
      <c r="L4652"/>
    </row>
    <row r="4653" spans="1:12">
      <c r="A4653" s="64" t="s">
        <v>1321</v>
      </c>
      <c r="B4653" s="64">
        <f>_xlfn.XLOOKUP(D4653,'PU-Holds'!$U$8:$U$63,'PU-Holds'!$K$8:$K$63)</f>
        <v>0</v>
      </c>
      <c r="C4653" s="64">
        <f>_xlfn.XLOOKUP(I4653,'PU-Holds'!$U$8:$U$63,'PU-Holds'!$K$8:$K$63)</f>
        <v>0</v>
      </c>
      <c r="D4653" s="64" t="s">
        <v>1181</v>
      </c>
      <c r="E4653" s="64">
        <f t="shared" si="110"/>
        <v>0</v>
      </c>
      <c r="F4653" s="159">
        <v>10091</v>
      </c>
      <c r="G4653" s="163">
        <f t="shared" si="109"/>
        <v>0</v>
      </c>
      <c r="I4653" s="64" t="s">
        <v>1127</v>
      </c>
      <c r="L4653"/>
    </row>
    <row r="4654" spans="1:12">
      <c r="A4654" s="64" t="s">
        <v>1321</v>
      </c>
      <c r="B4654" s="64">
        <f>_xlfn.XLOOKUP(D4654,'PU-Holds'!$U$8:$U$63,'PU-Holds'!$K$8:$K$63)</f>
        <v>0</v>
      </c>
      <c r="C4654" s="64">
        <f>_xlfn.XLOOKUP(I4654,'PU-Holds'!$U$8:$U$63,'PU-Holds'!$K$8:$K$63)</f>
        <v>0</v>
      </c>
      <c r="D4654" s="64" t="s">
        <v>1183</v>
      </c>
      <c r="E4654" s="64">
        <f t="shared" si="110"/>
        <v>0</v>
      </c>
      <c r="F4654" s="159">
        <v>10091</v>
      </c>
      <c r="G4654" s="163">
        <f t="shared" si="109"/>
        <v>0</v>
      </c>
      <c r="I4654" s="64" t="s">
        <v>1127</v>
      </c>
      <c r="L4654"/>
    </row>
    <row r="4655" spans="1:12">
      <c r="A4655" s="64" t="s">
        <v>1321</v>
      </c>
      <c r="B4655" s="64">
        <f>_xlfn.XLOOKUP(D4655,'PU-Holds'!$U$8:$U$63,'PU-Holds'!$K$8:$K$63)</f>
        <v>0</v>
      </c>
      <c r="C4655" s="64">
        <f>_xlfn.XLOOKUP(I4655,'PU-Holds'!$U$8:$U$63,'PU-Holds'!$K$8:$K$63)</f>
        <v>0</v>
      </c>
      <c r="D4655" s="64" t="s">
        <v>1185</v>
      </c>
      <c r="E4655" s="64">
        <f t="shared" si="110"/>
        <v>0</v>
      </c>
      <c r="F4655" s="159">
        <v>10091</v>
      </c>
      <c r="G4655" s="163">
        <f t="shared" si="109"/>
        <v>0</v>
      </c>
      <c r="I4655" s="64" t="s">
        <v>1127</v>
      </c>
      <c r="L4655"/>
    </row>
    <row r="4656" spans="1:12">
      <c r="A4656" s="64" t="s">
        <v>1321</v>
      </c>
      <c r="B4656" s="64">
        <f>_xlfn.XLOOKUP(D4656,'PU-Holds'!$U$8:$U$63,'PU-Holds'!$K$8:$K$63)</f>
        <v>0</v>
      </c>
      <c r="C4656" s="64">
        <f>_xlfn.XLOOKUP(I4656,'PU-Holds'!$U$8:$U$63,'PU-Holds'!$K$8:$K$63)</f>
        <v>0</v>
      </c>
      <c r="D4656" s="64" t="s">
        <v>1187</v>
      </c>
      <c r="E4656" s="64">
        <f t="shared" si="110"/>
        <v>0</v>
      </c>
      <c r="F4656" s="159">
        <v>10091</v>
      </c>
      <c r="G4656" s="163">
        <f t="shared" si="109"/>
        <v>0</v>
      </c>
      <c r="I4656" s="64" t="s">
        <v>1127</v>
      </c>
      <c r="L4656"/>
    </row>
    <row r="4657" spans="1:12">
      <c r="A4657" s="64" t="s">
        <v>1321</v>
      </c>
      <c r="B4657" s="64">
        <f>_xlfn.XLOOKUP(D4657,'PU-Holds'!$U$8:$U$63,'PU-Holds'!$K$8:$K$63)</f>
        <v>0</v>
      </c>
      <c r="C4657" s="64">
        <f>_xlfn.XLOOKUP(I4657,'PU-Holds'!$U$8:$U$63,'PU-Holds'!$K$8:$K$63)</f>
        <v>0</v>
      </c>
      <c r="D4657" s="64" t="s">
        <v>1189</v>
      </c>
      <c r="E4657" s="64">
        <f t="shared" si="110"/>
        <v>0</v>
      </c>
      <c r="F4657" s="159">
        <v>10091</v>
      </c>
      <c r="G4657" s="163">
        <f t="shared" si="109"/>
        <v>0</v>
      </c>
      <c r="I4657" s="64" t="s">
        <v>1127</v>
      </c>
      <c r="L4657"/>
    </row>
    <row r="4658" spans="1:12">
      <c r="A4658" s="64" t="s">
        <v>1321</v>
      </c>
      <c r="B4658" s="64">
        <f>_xlfn.XLOOKUP(D4658,'PU-Holds'!$U$8:$U$63,'PU-Holds'!$K$8:$K$63)</f>
        <v>0</v>
      </c>
      <c r="C4658" s="64">
        <f>_xlfn.XLOOKUP(I4658,'PU-Holds'!$U$8:$U$63,'PU-Holds'!$K$8:$K$63)</f>
        <v>0</v>
      </c>
      <c r="D4658" s="64" t="s">
        <v>1191</v>
      </c>
      <c r="E4658" s="64">
        <f t="shared" si="110"/>
        <v>0</v>
      </c>
      <c r="F4658" s="159">
        <v>10091</v>
      </c>
      <c r="G4658" s="163">
        <f t="shared" si="109"/>
        <v>0</v>
      </c>
      <c r="I4658" s="64" t="s">
        <v>1127</v>
      </c>
      <c r="L4658"/>
    </row>
    <row r="4659" spans="1:12">
      <c r="A4659" s="64" t="s">
        <v>1321</v>
      </c>
      <c r="B4659" s="64">
        <f>_xlfn.XLOOKUP(D4659,'PU-Holds'!$U$8:$U$63,'PU-Holds'!$K$8:$K$63)</f>
        <v>0</v>
      </c>
      <c r="C4659" s="64">
        <f>_xlfn.XLOOKUP(I4659,'PU-Holds'!$U$8:$U$63,'PU-Holds'!$K$8:$K$63)</f>
        <v>0</v>
      </c>
      <c r="D4659" s="64" t="s">
        <v>1193</v>
      </c>
      <c r="E4659" s="64">
        <f t="shared" si="110"/>
        <v>0</v>
      </c>
      <c r="F4659" s="159">
        <v>10091</v>
      </c>
      <c r="G4659" s="163">
        <f t="shared" si="109"/>
        <v>0</v>
      </c>
      <c r="I4659" s="64" t="s">
        <v>1127</v>
      </c>
      <c r="L4659"/>
    </row>
    <row r="4660" spans="1:12">
      <c r="A4660" s="64" t="s">
        <v>1321</v>
      </c>
      <c r="B4660" s="64">
        <f>_xlfn.XLOOKUP(D4660,'PU-Holds'!$U$8:$U$63,'PU-Holds'!$K$8:$K$63)</f>
        <v>0</v>
      </c>
      <c r="C4660" s="64">
        <f>_xlfn.XLOOKUP(I4660,'PU-Holds'!$U$8:$U$63,'PU-Holds'!$K$8:$K$63)</f>
        <v>0</v>
      </c>
      <c r="D4660" s="64" t="s">
        <v>1195</v>
      </c>
      <c r="E4660" s="64">
        <f t="shared" si="110"/>
        <v>0</v>
      </c>
      <c r="F4660" s="159">
        <v>10091</v>
      </c>
      <c r="G4660" s="163">
        <f t="shared" si="109"/>
        <v>0</v>
      </c>
      <c r="I4660" s="64" t="s">
        <v>1129</v>
      </c>
      <c r="L4660"/>
    </row>
    <row r="4661" spans="1:12">
      <c r="A4661" s="64" t="s">
        <v>1321</v>
      </c>
      <c r="B4661" s="64">
        <f>_xlfn.XLOOKUP(D4661,'PU-Holds'!$U$8:$U$63,'PU-Holds'!$K$8:$K$63)</f>
        <v>0</v>
      </c>
      <c r="C4661" s="64">
        <f>_xlfn.XLOOKUP(I4661,'PU-Holds'!$U$8:$U$63,'PU-Holds'!$K$8:$K$63)</f>
        <v>0</v>
      </c>
      <c r="D4661" s="64" t="s">
        <v>1197</v>
      </c>
      <c r="E4661" s="64">
        <f t="shared" si="110"/>
        <v>0</v>
      </c>
      <c r="F4661" s="159">
        <v>10091</v>
      </c>
      <c r="G4661" s="163">
        <f t="shared" si="109"/>
        <v>0</v>
      </c>
      <c r="I4661" s="64" t="s">
        <v>1129</v>
      </c>
      <c r="L4661"/>
    </row>
    <row r="4662" spans="1:12">
      <c r="A4662" s="64" t="s">
        <v>1321</v>
      </c>
      <c r="B4662" s="64">
        <f>_xlfn.XLOOKUP(D4662,'PU-Holds'!$U$8:$U$63,'PU-Holds'!$K$8:$K$63)</f>
        <v>0</v>
      </c>
      <c r="C4662" s="64">
        <f>_xlfn.XLOOKUP(I4662,'PU-Holds'!$U$8:$U$63,'PU-Holds'!$K$8:$K$63)</f>
        <v>0</v>
      </c>
      <c r="D4662" s="64" t="s">
        <v>1199</v>
      </c>
      <c r="E4662" s="64">
        <f t="shared" si="110"/>
        <v>0</v>
      </c>
      <c r="F4662" s="159">
        <v>10091</v>
      </c>
      <c r="G4662" s="163">
        <f t="shared" si="109"/>
        <v>0</v>
      </c>
      <c r="I4662" s="64" t="s">
        <v>1129</v>
      </c>
      <c r="L4662"/>
    </row>
    <row r="4663" spans="1:12">
      <c r="A4663" s="64" t="s">
        <v>1321</v>
      </c>
      <c r="B4663" s="64">
        <f>_xlfn.XLOOKUP(D4663,'PU-Holds'!$U$8:$U$63,'PU-Holds'!$K$8:$K$63)</f>
        <v>0</v>
      </c>
      <c r="C4663" s="64">
        <f>_xlfn.XLOOKUP(I4663,'PU-Holds'!$U$8:$U$63,'PU-Holds'!$K$8:$K$63)</f>
        <v>0</v>
      </c>
      <c r="D4663" s="64" t="s">
        <v>1201</v>
      </c>
      <c r="E4663" s="64">
        <f t="shared" si="110"/>
        <v>0</v>
      </c>
      <c r="F4663" s="159">
        <v>10091</v>
      </c>
      <c r="G4663" s="163">
        <f t="shared" si="109"/>
        <v>0</v>
      </c>
      <c r="I4663" s="64" t="s">
        <v>1129</v>
      </c>
      <c r="L4663"/>
    </row>
    <row r="4664" spans="1:12">
      <c r="A4664" s="64" t="s">
        <v>1321</v>
      </c>
      <c r="B4664" s="64">
        <f>_xlfn.XLOOKUP(D4664,'PU-Holds'!$U$8:$U$63,'PU-Holds'!$K$8:$K$63)</f>
        <v>0</v>
      </c>
      <c r="C4664" s="64">
        <f>_xlfn.XLOOKUP(I4664,'PU-Holds'!$U$8:$U$63,'PU-Holds'!$K$8:$K$63)</f>
        <v>0</v>
      </c>
      <c r="D4664" s="64" t="s">
        <v>1203</v>
      </c>
      <c r="E4664" s="64">
        <f t="shared" si="110"/>
        <v>0</v>
      </c>
      <c r="F4664" s="159">
        <v>10091</v>
      </c>
      <c r="G4664" s="163">
        <f t="shared" si="109"/>
        <v>0</v>
      </c>
      <c r="I4664" s="64" t="s">
        <v>1129</v>
      </c>
      <c r="L4664"/>
    </row>
    <row r="4665" spans="1:12">
      <c r="A4665" s="64" t="s">
        <v>1321</v>
      </c>
      <c r="B4665" s="64">
        <f>_xlfn.XLOOKUP(D4665,'PU-Holds'!$U$8:$U$63,'PU-Holds'!$K$8:$K$63)</f>
        <v>0</v>
      </c>
      <c r="C4665" s="64">
        <f>_xlfn.XLOOKUP(I4665,'PU-Holds'!$U$8:$U$63,'PU-Holds'!$K$8:$K$63)</f>
        <v>0</v>
      </c>
      <c r="D4665" s="64" t="s">
        <v>1205</v>
      </c>
      <c r="E4665" s="64">
        <f t="shared" si="110"/>
        <v>0</v>
      </c>
      <c r="F4665" s="159">
        <v>10091</v>
      </c>
      <c r="G4665" s="163">
        <f t="shared" si="109"/>
        <v>0</v>
      </c>
      <c r="I4665" s="64" t="s">
        <v>1129</v>
      </c>
      <c r="L4665"/>
    </row>
    <row r="4666" spans="1:12">
      <c r="A4666" s="64" t="s">
        <v>1321</v>
      </c>
      <c r="B4666" s="64">
        <f>_xlfn.XLOOKUP(D4666,'PU-Holds'!$U$8:$U$63,'PU-Holds'!$K$8:$K$63)</f>
        <v>0</v>
      </c>
      <c r="C4666" s="64">
        <f>_xlfn.XLOOKUP(I4666,'PU-Holds'!$U$8:$U$63,'PU-Holds'!$K$8:$K$63)</f>
        <v>0</v>
      </c>
      <c r="D4666" s="64" t="s">
        <v>1207</v>
      </c>
      <c r="E4666" s="64">
        <f t="shared" si="110"/>
        <v>0</v>
      </c>
      <c r="F4666" s="159">
        <v>10091</v>
      </c>
      <c r="G4666" s="163">
        <f t="shared" si="109"/>
        <v>0</v>
      </c>
      <c r="I4666" s="64" t="s">
        <v>1129</v>
      </c>
      <c r="L4666"/>
    </row>
    <row r="4667" spans="1:12">
      <c r="A4667" s="64" t="s">
        <v>1321</v>
      </c>
      <c r="B4667" s="64">
        <f>_xlfn.XLOOKUP(D4667,'PU-Holds'!$U$8:$U$63,'PU-Holds'!$K$8:$K$63)</f>
        <v>0</v>
      </c>
      <c r="C4667" s="64">
        <f>_xlfn.XLOOKUP(I4667,'PU-Holds'!$U$8:$U$63,'PU-Holds'!$K$8:$K$63)</f>
        <v>0</v>
      </c>
      <c r="D4667" s="64" t="s">
        <v>1209</v>
      </c>
      <c r="E4667" s="64">
        <f t="shared" si="110"/>
        <v>0</v>
      </c>
      <c r="F4667" s="159">
        <v>10091</v>
      </c>
      <c r="G4667" s="163">
        <f t="shared" si="109"/>
        <v>0</v>
      </c>
      <c r="I4667" s="64" t="s">
        <v>1129</v>
      </c>
      <c r="L4667"/>
    </row>
    <row r="4668" spans="1:12">
      <c r="A4668" s="64" t="s">
        <v>1321</v>
      </c>
      <c r="B4668" s="64">
        <f>_xlfn.XLOOKUP(D4668,'PU-Holds'!$U$8:$U$63,'PU-Holds'!$K$8:$K$63)</f>
        <v>0</v>
      </c>
      <c r="C4668" s="64">
        <f>_xlfn.XLOOKUP(I4668,'PU-Holds'!$U$8:$U$63,'PU-Holds'!$K$8:$K$63)</f>
        <v>0</v>
      </c>
      <c r="D4668" s="64" t="s">
        <v>1211</v>
      </c>
      <c r="E4668" s="64">
        <f t="shared" si="110"/>
        <v>0</v>
      </c>
      <c r="F4668" s="159">
        <v>10091</v>
      </c>
      <c r="G4668" s="163">
        <f t="shared" si="109"/>
        <v>0</v>
      </c>
      <c r="I4668" s="64" t="s">
        <v>1129</v>
      </c>
      <c r="L4668"/>
    </row>
    <row r="4669" spans="1:12">
      <c r="A4669" s="64" t="s">
        <v>1321</v>
      </c>
      <c r="B4669" s="64">
        <f>_xlfn.XLOOKUP(D4669,'PU-Holds'!$U$8:$U$63,'PU-Holds'!$K$8:$K$63)</f>
        <v>0</v>
      </c>
      <c r="C4669" s="64">
        <f>_xlfn.XLOOKUP(I4669,'PU-Holds'!$U$8:$U$63,'PU-Holds'!$K$8:$K$63)</f>
        <v>0</v>
      </c>
      <c r="D4669" s="64" t="s">
        <v>1213</v>
      </c>
      <c r="E4669" s="64">
        <f t="shared" si="110"/>
        <v>0</v>
      </c>
      <c r="F4669" s="159">
        <v>10091</v>
      </c>
      <c r="G4669" s="163">
        <f t="shared" si="109"/>
        <v>0</v>
      </c>
      <c r="I4669" s="64" t="s">
        <v>1129</v>
      </c>
      <c r="L4669"/>
    </row>
    <row r="4670" spans="1:12">
      <c r="A4670" s="64" t="s">
        <v>1321</v>
      </c>
      <c r="B4670" s="64">
        <f>_xlfn.XLOOKUP(D4670,'PU-Holds'!$U$8:$U$63,'PU-Holds'!$K$8:$K$63)</f>
        <v>0</v>
      </c>
      <c r="C4670" s="64">
        <f>_xlfn.XLOOKUP(I4670,'PU-Holds'!$U$8:$U$63,'PU-Holds'!$K$8:$K$63)</f>
        <v>0</v>
      </c>
      <c r="D4670" s="64" t="s">
        <v>1215</v>
      </c>
      <c r="E4670" s="64">
        <f t="shared" si="110"/>
        <v>0</v>
      </c>
      <c r="F4670" s="159">
        <v>10091</v>
      </c>
      <c r="G4670" s="163">
        <f t="shared" si="109"/>
        <v>0</v>
      </c>
      <c r="I4670" s="64" t="s">
        <v>1129</v>
      </c>
      <c r="L4670"/>
    </row>
    <row r="4671" spans="1:12">
      <c r="A4671" s="64" t="s">
        <v>1321</v>
      </c>
      <c r="B4671" s="64">
        <f>_xlfn.XLOOKUP(D4671,'PU-Holds'!$U$8:$U$63,'PU-Holds'!$K$8:$K$63)</f>
        <v>0</v>
      </c>
      <c r="C4671" s="64">
        <f>_xlfn.XLOOKUP(I4671,'PU-Holds'!$U$8:$U$63,'PU-Holds'!$K$8:$K$63)</f>
        <v>0</v>
      </c>
      <c r="D4671" s="64" t="s">
        <v>1217</v>
      </c>
      <c r="E4671" s="64">
        <f t="shared" si="110"/>
        <v>0</v>
      </c>
      <c r="F4671" s="159">
        <v>10091</v>
      </c>
      <c r="G4671" s="163">
        <f t="shared" si="109"/>
        <v>0</v>
      </c>
      <c r="I4671" s="64" t="s">
        <v>1129</v>
      </c>
      <c r="L4671"/>
    </row>
    <row r="4672" spans="1:12">
      <c r="A4672" s="64" t="s">
        <v>1321</v>
      </c>
      <c r="B4672" s="64">
        <f>_xlfn.XLOOKUP(D4672,'PU-Holds'!$U$8:$U$63,'PU-Holds'!$K$8:$K$63)</f>
        <v>0</v>
      </c>
      <c r="C4672" s="64">
        <f>_xlfn.XLOOKUP(I4672,'PU-Holds'!$U$8:$U$63,'PU-Holds'!$K$8:$K$63)</f>
        <v>0</v>
      </c>
      <c r="D4672" s="64" t="s">
        <v>1219</v>
      </c>
      <c r="E4672" s="64">
        <f t="shared" si="110"/>
        <v>0</v>
      </c>
      <c r="F4672" s="159">
        <v>10091</v>
      </c>
      <c r="G4672" s="163">
        <f t="shared" si="109"/>
        <v>0</v>
      </c>
      <c r="I4672" s="64" t="s">
        <v>1129</v>
      </c>
      <c r="L4672"/>
    </row>
    <row r="4673" spans="1:12">
      <c r="A4673" s="64" t="s">
        <v>1321</v>
      </c>
      <c r="B4673" s="64">
        <f>_xlfn.XLOOKUP(D4673,'PU-Holds'!$U$8:$U$63,'PU-Holds'!$K$8:$K$63)</f>
        <v>0</v>
      </c>
      <c r="C4673" s="64">
        <f>_xlfn.XLOOKUP(I4673,'PU-Holds'!$U$8:$U$63,'PU-Holds'!$K$8:$K$63)</f>
        <v>0</v>
      </c>
      <c r="D4673" s="64" t="s">
        <v>1221</v>
      </c>
      <c r="E4673" s="64">
        <f t="shared" si="110"/>
        <v>0</v>
      </c>
      <c r="F4673" s="159">
        <v>10091</v>
      </c>
      <c r="G4673" s="163">
        <f t="shared" si="109"/>
        <v>0</v>
      </c>
      <c r="I4673" s="64" t="s">
        <v>1129</v>
      </c>
      <c r="L4673"/>
    </row>
    <row r="4674" spans="1:12">
      <c r="A4674" s="64" t="s">
        <v>1321</v>
      </c>
      <c r="B4674" s="64">
        <f>_xlfn.XLOOKUP(D4674,'PU-Holds'!$U$8:$U$63,'PU-Holds'!$K$8:$K$63)</f>
        <v>0</v>
      </c>
      <c r="C4674" s="64">
        <f>_xlfn.XLOOKUP(I4674,'PU-Holds'!$U$8:$U$63,'PU-Holds'!$K$8:$K$63)</f>
        <v>0</v>
      </c>
      <c r="D4674" s="64" t="s">
        <v>1223</v>
      </c>
      <c r="E4674" s="64">
        <f t="shared" si="110"/>
        <v>0</v>
      </c>
      <c r="F4674" s="159">
        <v>10091</v>
      </c>
      <c r="G4674" s="163">
        <f t="shared" ref="G4674:G4737" si="111">IF(C4674&gt;0,10*C4674/E4674,0)</f>
        <v>0</v>
      </c>
      <c r="I4674" s="64" t="s">
        <v>1129</v>
      </c>
      <c r="L4674"/>
    </row>
    <row r="4675" spans="1:12">
      <c r="A4675" s="64" t="s">
        <v>1321</v>
      </c>
      <c r="B4675" s="64">
        <f>_xlfn.XLOOKUP(D4675,'PU-Holds'!$U$8:$U$63,'PU-Holds'!$K$8:$K$63)</f>
        <v>0</v>
      </c>
      <c r="C4675" s="64">
        <f>_xlfn.XLOOKUP(I4675,'PU-Holds'!$U$8:$U$63,'PU-Holds'!$K$8:$K$63)</f>
        <v>0</v>
      </c>
      <c r="D4675" s="64" t="s">
        <v>1225</v>
      </c>
      <c r="E4675" s="64">
        <f t="shared" si="110"/>
        <v>0</v>
      </c>
      <c r="F4675" s="159">
        <v>10091</v>
      </c>
      <c r="G4675" s="163">
        <f t="shared" si="111"/>
        <v>0</v>
      </c>
      <c r="I4675" s="64" t="s">
        <v>1129</v>
      </c>
      <c r="L4675"/>
    </row>
    <row r="4676" spans="1:12">
      <c r="A4676" s="161" t="s">
        <v>1321</v>
      </c>
      <c r="B4676" s="161">
        <f>_xlfn.XLOOKUP(D4676,'PU-Holds'!$U$8:$U$63,'PU-Holds'!$L$8:$L$63)</f>
        <v>0</v>
      </c>
      <c r="C4676" s="161">
        <f>_xlfn.XLOOKUP(I4676,'PU-Holds'!$U$8:$U$63,'PU-Holds'!$L$8:$L$63)</f>
        <v>0</v>
      </c>
      <c r="D4676" s="161" t="s">
        <v>1131</v>
      </c>
      <c r="E4676" s="161">
        <f t="shared" ref="E4676:E4680" si="112">SUM(B4676:C4676)</f>
        <v>0</v>
      </c>
      <c r="F4676" s="162">
        <v>10094</v>
      </c>
      <c r="G4676" s="163">
        <f t="shared" si="111"/>
        <v>0</v>
      </c>
      <c r="I4676" s="161" t="s">
        <v>1123</v>
      </c>
      <c r="J4676" s="161" t="s">
        <v>1316</v>
      </c>
      <c r="L4676"/>
    </row>
    <row r="4677" spans="1:12">
      <c r="A4677" s="64" t="s">
        <v>1321</v>
      </c>
      <c r="B4677" s="64">
        <f>_xlfn.XLOOKUP(D4677,'PU-Holds'!$U$8:$U$63,'PU-Holds'!$L$8:$L$63)</f>
        <v>0</v>
      </c>
      <c r="C4677" s="64">
        <f>_xlfn.XLOOKUP(I4677,'PU-Holds'!$U$8:$U$63,'PU-Holds'!$L$8:$L$63)</f>
        <v>0</v>
      </c>
      <c r="D4677" s="64" t="s">
        <v>1133</v>
      </c>
      <c r="E4677" s="64">
        <f t="shared" si="112"/>
        <v>0</v>
      </c>
      <c r="F4677" s="159">
        <v>10094</v>
      </c>
      <c r="G4677" s="163">
        <f t="shared" si="111"/>
        <v>0</v>
      </c>
      <c r="I4677" s="64" t="s">
        <v>1123</v>
      </c>
      <c r="L4677"/>
    </row>
    <row r="4678" spans="1:12">
      <c r="A4678" s="64" t="s">
        <v>1321</v>
      </c>
      <c r="B4678" s="64">
        <f>_xlfn.XLOOKUP(D4678,'PU-Holds'!$U$8:$U$63,'PU-Holds'!$L$8:$L$63)</f>
        <v>0</v>
      </c>
      <c r="C4678" s="64">
        <f>_xlfn.XLOOKUP(I4678,'PU-Holds'!$U$8:$U$63,'PU-Holds'!$L$8:$L$63)</f>
        <v>0</v>
      </c>
      <c r="D4678" s="64" t="s">
        <v>1135</v>
      </c>
      <c r="E4678" s="64">
        <f t="shared" si="112"/>
        <v>0</v>
      </c>
      <c r="F4678" s="159">
        <v>10094</v>
      </c>
      <c r="G4678" s="163">
        <f t="shared" si="111"/>
        <v>0</v>
      </c>
      <c r="I4678" s="64" t="s">
        <v>1123</v>
      </c>
      <c r="L4678"/>
    </row>
    <row r="4679" spans="1:12">
      <c r="A4679" s="64" t="s">
        <v>1321</v>
      </c>
      <c r="B4679" s="64">
        <f>_xlfn.XLOOKUP(D4679,'PU-Holds'!$U$8:$U$63,'PU-Holds'!$L$8:$L$63)</f>
        <v>0</v>
      </c>
      <c r="C4679" s="64">
        <f>_xlfn.XLOOKUP(I4679,'PU-Holds'!$U$8:$U$63,'PU-Holds'!$L$8:$L$63)</f>
        <v>0</v>
      </c>
      <c r="D4679" s="64" t="s">
        <v>1137</v>
      </c>
      <c r="E4679" s="64">
        <f t="shared" si="112"/>
        <v>0</v>
      </c>
      <c r="F4679" s="159">
        <v>10094</v>
      </c>
      <c r="G4679" s="163">
        <f t="shared" si="111"/>
        <v>0</v>
      </c>
      <c r="I4679" s="64" t="s">
        <v>1123</v>
      </c>
      <c r="L4679"/>
    </row>
    <row r="4680" spans="1:12">
      <c r="A4680" s="64" t="s">
        <v>1321</v>
      </c>
      <c r="B4680" s="64">
        <f>_xlfn.XLOOKUP(D4680,'PU-Holds'!$U$8:$U$63,'PU-Holds'!$L$8:$L$63)</f>
        <v>0</v>
      </c>
      <c r="C4680" s="64">
        <f>_xlfn.XLOOKUP(I4680,'PU-Holds'!$U$8:$U$63,'PU-Holds'!$L$8:$L$63)</f>
        <v>0</v>
      </c>
      <c r="D4680" s="64" t="s">
        <v>1139</v>
      </c>
      <c r="E4680" s="64">
        <f t="shared" si="112"/>
        <v>0</v>
      </c>
      <c r="F4680" s="159">
        <v>10094</v>
      </c>
      <c r="G4680" s="163">
        <f t="shared" si="111"/>
        <v>0</v>
      </c>
      <c r="I4680" s="64" t="s">
        <v>1123</v>
      </c>
      <c r="L4680"/>
    </row>
    <row r="4681" spans="1:12">
      <c r="A4681" s="64" t="s">
        <v>1321</v>
      </c>
      <c r="B4681" s="64">
        <f>_xlfn.XLOOKUP(D4681,'PU-Holds'!$U$8:$U$63,'PU-Holds'!$L$8:$L$63)</f>
        <v>0</v>
      </c>
      <c r="C4681" s="64">
        <f>_xlfn.XLOOKUP(I4681,'PU-Holds'!$U$8:$U$63,'PU-Holds'!$L$8:$L$63)</f>
        <v>0</v>
      </c>
      <c r="D4681" s="64" t="s">
        <v>1141</v>
      </c>
      <c r="E4681" s="64">
        <f t="shared" ref="E4681:E4744" si="113">SUM(B4681:C4681)</f>
        <v>0</v>
      </c>
      <c r="F4681" s="159">
        <v>10094</v>
      </c>
      <c r="G4681" s="163">
        <f t="shared" si="111"/>
        <v>0</v>
      </c>
      <c r="I4681" s="64" t="s">
        <v>1123</v>
      </c>
      <c r="L4681"/>
    </row>
    <row r="4682" spans="1:12">
      <c r="A4682" s="64" t="s">
        <v>1321</v>
      </c>
      <c r="B4682" s="64">
        <f>_xlfn.XLOOKUP(D4682,'PU-Holds'!$U$8:$U$63,'PU-Holds'!$L$8:$L$63)</f>
        <v>0</v>
      </c>
      <c r="C4682" s="64">
        <f>_xlfn.XLOOKUP(I4682,'PU-Holds'!$U$8:$U$63,'PU-Holds'!$L$8:$L$63)</f>
        <v>0</v>
      </c>
      <c r="D4682" s="64" t="s">
        <v>1143</v>
      </c>
      <c r="E4682" s="64">
        <f t="shared" si="113"/>
        <v>0</v>
      </c>
      <c r="F4682" s="159">
        <v>10094</v>
      </c>
      <c r="G4682" s="163">
        <f t="shared" si="111"/>
        <v>0</v>
      </c>
      <c r="I4682" s="64" t="s">
        <v>1123</v>
      </c>
      <c r="L4682"/>
    </row>
    <row r="4683" spans="1:12">
      <c r="A4683" s="64" t="s">
        <v>1321</v>
      </c>
      <c r="B4683" s="64">
        <f>_xlfn.XLOOKUP(D4683,'PU-Holds'!$U$8:$U$63,'PU-Holds'!$L$8:$L$63)</f>
        <v>0</v>
      </c>
      <c r="C4683" s="64">
        <f>_xlfn.XLOOKUP(I4683,'PU-Holds'!$U$8:$U$63,'PU-Holds'!$L$8:$L$63)</f>
        <v>0</v>
      </c>
      <c r="D4683" s="64" t="s">
        <v>1145</v>
      </c>
      <c r="E4683" s="64">
        <f t="shared" si="113"/>
        <v>0</v>
      </c>
      <c r="F4683" s="159">
        <v>10094</v>
      </c>
      <c r="G4683" s="163">
        <f t="shared" si="111"/>
        <v>0</v>
      </c>
      <c r="I4683" s="64" t="s">
        <v>1123</v>
      </c>
      <c r="L4683"/>
    </row>
    <row r="4684" spans="1:12">
      <c r="A4684" s="64" t="s">
        <v>1321</v>
      </c>
      <c r="B4684" s="64">
        <f>_xlfn.XLOOKUP(D4684,'PU-Holds'!$U$8:$U$63,'PU-Holds'!$L$8:$L$63)</f>
        <v>0</v>
      </c>
      <c r="C4684" s="64">
        <f>_xlfn.XLOOKUP(I4684,'PU-Holds'!$U$8:$U$63,'PU-Holds'!$L$8:$L$63)</f>
        <v>0</v>
      </c>
      <c r="D4684" s="64" t="s">
        <v>1147</v>
      </c>
      <c r="E4684" s="64">
        <f t="shared" si="113"/>
        <v>0</v>
      </c>
      <c r="F4684" s="159">
        <v>10094</v>
      </c>
      <c r="G4684" s="163">
        <f t="shared" si="111"/>
        <v>0</v>
      </c>
      <c r="I4684" s="64" t="s">
        <v>1123</v>
      </c>
      <c r="L4684"/>
    </row>
    <row r="4685" spans="1:12">
      <c r="A4685" s="64" t="s">
        <v>1321</v>
      </c>
      <c r="B4685" s="64">
        <f>_xlfn.XLOOKUP(D4685,'PU-Holds'!$U$8:$U$63,'PU-Holds'!$L$8:$L$63)</f>
        <v>0</v>
      </c>
      <c r="C4685" s="64">
        <f>_xlfn.XLOOKUP(I4685,'PU-Holds'!$U$8:$U$63,'PU-Holds'!$L$8:$L$63)</f>
        <v>0</v>
      </c>
      <c r="D4685" s="64" t="s">
        <v>1149</v>
      </c>
      <c r="E4685" s="64">
        <f t="shared" si="113"/>
        <v>0</v>
      </c>
      <c r="F4685" s="159">
        <v>10094</v>
      </c>
      <c r="G4685" s="163">
        <f t="shared" si="111"/>
        <v>0</v>
      </c>
      <c r="I4685" s="64" t="s">
        <v>1123</v>
      </c>
      <c r="L4685"/>
    </row>
    <row r="4686" spans="1:12">
      <c r="A4686" s="64" t="s">
        <v>1321</v>
      </c>
      <c r="B4686" s="64">
        <f>_xlfn.XLOOKUP(D4686,'PU-Holds'!$U$8:$U$63,'PU-Holds'!$L$8:$L$63)</f>
        <v>0</v>
      </c>
      <c r="C4686" s="64">
        <f>_xlfn.XLOOKUP(I4686,'PU-Holds'!$U$8:$U$63,'PU-Holds'!$L$8:$L$63)</f>
        <v>0</v>
      </c>
      <c r="D4686" s="64" t="s">
        <v>1151</v>
      </c>
      <c r="E4686" s="64">
        <f t="shared" si="113"/>
        <v>0</v>
      </c>
      <c r="F4686" s="159">
        <v>10094</v>
      </c>
      <c r="G4686" s="163">
        <f t="shared" si="111"/>
        <v>0</v>
      </c>
      <c r="I4686" s="64" t="s">
        <v>1123</v>
      </c>
      <c r="L4686"/>
    </row>
    <row r="4687" spans="1:12">
      <c r="A4687" s="64" t="s">
        <v>1321</v>
      </c>
      <c r="B4687" s="64">
        <f>_xlfn.XLOOKUP(D4687,'PU-Holds'!$U$8:$U$63,'PU-Holds'!$L$8:$L$63)</f>
        <v>0</v>
      </c>
      <c r="C4687" s="64">
        <f>_xlfn.XLOOKUP(I4687,'PU-Holds'!$U$8:$U$63,'PU-Holds'!$L$8:$L$63)</f>
        <v>0</v>
      </c>
      <c r="D4687" s="64" t="s">
        <v>1153</v>
      </c>
      <c r="E4687" s="64">
        <f t="shared" si="113"/>
        <v>0</v>
      </c>
      <c r="F4687" s="159">
        <v>10094</v>
      </c>
      <c r="G4687" s="163">
        <f t="shared" si="111"/>
        <v>0</v>
      </c>
      <c r="I4687" s="64" t="s">
        <v>1123</v>
      </c>
      <c r="L4687"/>
    </row>
    <row r="4688" spans="1:12">
      <c r="A4688" s="64" t="s">
        <v>1321</v>
      </c>
      <c r="B4688" s="64">
        <f>_xlfn.XLOOKUP(D4688,'PU-Holds'!$U$8:$U$63,'PU-Holds'!$L$8:$L$63)</f>
        <v>0</v>
      </c>
      <c r="C4688" s="64">
        <f>_xlfn.XLOOKUP(I4688,'PU-Holds'!$U$8:$U$63,'PU-Holds'!$L$8:$L$63)</f>
        <v>0</v>
      </c>
      <c r="D4688" s="64" t="s">
        <v>1155</v>
      </c>
      <c r="E4688" s="64">
        <f t="shared" si="113"/>
        <v>0</v>
      </c>
      <c r="F4688" s="159">
        <v>10094</v>
      </c>
      <c r="G4688" s="163">
        <f t="shared" si="111"/>
        <v>0</v>
      </c>
      <c r="I4688" s="64" t="s">
        <v>1123</v>
      </c>
      <c r="L4688"/>
    </row>
    <row r="4689" spans="1:12">
      <c r="A4689" s="64" t="s">
        <v>1321</v>
      </c>
      <c r="B4689" s="64">
        <f>_xlfn.XLOOKUP(D4689,'PU-Holds'!$U$8:$U$63,'PU-Holds'!$L$8:$L$63)</f>
        <v>0</v>
      </c>
      <c r="C4689" s="64">
        <f>_xlfn.XLOOKUP(I4689,'PU-Holds'!$U$8:$U$63,'PU-Holds'!$L$8:$L$63)</f>
        <v>0</v>
      </c>
      <c r="D4689" s="64" t="s">
        <v>1157</v>
      </c>
      <c r="E4689" s="64">
        <f t="shared" si="113"/>
        <v>0</v>
      </c>
      <c r="F4689" s="159">
        <v>10094</v>
      </c>
      <c r="G4689" s="163">
        <f t="shared" si="111"/>
        <v>0</v>
      </c>
      <c r="I4689" s="64" t="s">
        <v>1123</v>
      </c>
      <c r="L4689"/>
    </row>
    <row r="4690" spans="1:12">
      <c r="A4690" s="64" t="s">
        <v>1321</v>
      </c>
      <c r="B4690" s="64">
        <f>_xlfn.XLOOKUP(D4690,'PU-Holds'!$U$8:$U$63,'PU-Holds'!$L$8:$L$63)</f>
        <v>0</v>
      </c>
      <c r="C4690" s="64">
        <f>_xlfn.XLOOKUP(I4690,'PU-Holds'!$U$8:$U$63,'PU-Holds'!$L$8:$L$63)</f>
        <v>0</v>
      </c>
      <c r="D4690" s="64" t="s">
        <v>1159</v>
      </c>
      <c r="E4690" s="64">
        <f t="shared" si="113"/>
        <v>0</v>
      </c>
      <c r="F4690" s="159">
        <v>10094</v>
      </c>
      <c r="G4690" s="163">
        <f t="shared" si="111"/>
        <v>0</v>
      </c>
      <c r="I4690" s="64" t="s">
        <v>1123</v>
      </c>
      <c r="L4690"/>
    </row>
    <row r="4691" spans="1:12">
      <c r="A4691" s="64" t="s">
        <v>1321</v>
      </c>
      <c r="B4691" s="64">
        <f>_xlfn.XLOOKUP(D4691,'PU-Holds'!$U$8:$U$63,'PU-Holds'!$L$8:$L$63)</f>
        <v>0</v>
      </c>
      <c r="C4691" s="64">
        <f>_xlfn.XLOOKUP(I4691,'PU-Holds'!$U$8:$U$63,'PU-Holds'!$L$8:$L$63)</f>
        <v>0</v>
      </c>
      <c r="D4691" s="64" t="s">
        <v>1161</v>
      </c>
      <c r="E4691" s="64">
        <f t="shared" si="113"/>
        <v>0</v>
      </c>
      <c r="F4691" s="159">
        <v>10094</v>
      </c>
      <c r="G4691" s="163">
        <f t="shared" si="111"/>
        <v>0</v>
      </c>
      <c r="I4691" s="64" t="s">
        <v>1123</v>
      </c>
      <c r="L4691"/>
    </row>
    <row r="4692" spans="1:12">
      <c r="A4692" s="64" t="s">
        <v>1321</v>
      </c>
      <c r="B4692" s="64">
        <f>_xlfn.XLOOKUP(D4692,'PU-Holds'!$U$8:$U$63,'PU-Holds'!$L$8:$L$63)</f>
        <v>0</v>
      </c>
      <c r="C4692" s="64">
        <f>_xlfn.XLOOKUP(I4692,'PU-Holds'!$U$8:$U$63,'PU-Holds'!$L$8:$L$63)</f>
        <v>0</v>
      </c>
      <c r="D4692" s="64" t="s">
        <v>1163</v>
      </c>
      <c r="E4692" s="64">
        <f t="shared" si="113"/>
        <v>0</v>
      </c>
      <c r="F4692" s="159">
        <v>10094</v>
      </c>
      <c r="G4692" s="163">
        <f t="shared" si="111"/>
        <v>0</v>
      </c>
      <c r="I4692" s="64" t="s">
        <v>1123</v>
      </c>
      <c r="L4692"/>
    </row>
    <row r="4693" spans="1:12">
      <c r="A4693" s="64" t="s">
        <v>1321</v>
      </c>
      <c r="B4693" s="64">
        <f>_xlfn.XLOOKUP(D4693,'PU-Holds'!$U$8:$U$63,'PU-Holds'!$L$8:$L$63)</f>
        <v>0</v>
      </c>
      <c r="C4693" s="64">
        <f>_xlfn.XLOOKUP(I4693,'PU-Holds'!$U$8:$U$63,'PU-Holds'!$L$8:$L$63)</f>
        <v>0</v>
      </c>
      <c r="D4693" s="64" t="s">
        <v>1165</v>
      </c>
      <c r="E4693" s="64">
        <f t="shared" si="113"/>
        <v>0</v>
      </c>
      <c r="F4693" s="159">
        <v>10094</v>
      </c>
      <c r="G4693" s="163">
        <f t="shared" si="111"/>
        <v>0</v>
      </c>
      <c r="I4693" s="64" t="s">
        <v>1123</v>
      </c>
      <c r="L4693"/>
    </row>
    <row r="4694" spans="1:12">
      <c r="A4694" s="64" t="s">
        <v>1321</v>
      </c>
      <c r="B4694" s="64">
        <f>_xlfn.XLOOKUP(D4694,'PU-Holds'!$U$8:$U$63,'PU-Holds'!$L$8:$L$63)</f>
        <v>0</v>
      </c>
      <c r="C4694" s="64">
        <f>_xlfn.XLOOKUP(I4694,'PU-Holds'!$U$8:$U$63,'PU-Holds'!$L$8:$L$63)</f>
        <v>0</v>
      </c>
      <c r="D4694" s="64" t="s">
        <v>1167</v>
      </c>
      <c r="E4694" s="64">
        <f t="shared" si="113"/>
        <v>0</v>
      </c>
      <c r="F4694" s="159">
        <v>10094</v>
      </c>
      <c r="G4694" s="163">
        <f t="shared" si="111"/>
        <v>0</v>
      </c>
      <c r="I4694" s="64" t="s">
        <v>1125</v>
      </c>
      <c r="L4694"/>
    </row>
    <row r="4695" spans="1:12">
      <c r="A4695" s="64" t="s">
        <v>1321</v>
      </c>
      <c r="B4695" s="64">
        <f>_xlfn.XLOOKUP(D4695,'PU-Holds'!$U$8:$U$63,'PU-Holds'!$L$8:$L$63)</f>
        <v>0</v>
      </c>
      <c r="C4695" s="64">
        <f>_xlfn.XLOOKUP(I4695,'PU-Holds'!$U$8:$U$63,'PU-Holds'!$L$8:$L$63)</f>
        <v>0</v>
      </c>
      <c r="D4695" s="64" t="s">
        <v>1169</v>
      </c>
      <c r="E4695" s="64">
        <f t="shared" si="113"/>
        <v>0</v>
      </c>
      <c r="F4695" s="159">
        <v>10094</v>
      </c>
      <c r="G4695" s="163">
        <f t="shared" si="111"/>
        <v>0</v>
      </c>
      <c r="I4695" s="64" t="s">
        <v>1125</v>
      </c>
      <c r="L4695"/>
    </row>
    <row r="4696" spans="1:12">
      <c r="A4696" s="64" t="s">
        <v>1321</v>
      </c>
      <c r="B4696" s="64">
        <f>_xlfn.XLOOKUP(D4696,'PU-Holds'!$U$8:$U$63,'PU-Holds'!$L$8:$L$63)</f>
        <v>0</v>
      </c>
      <c r="C4696" s="64">
        <f>_xlfn.XLOOKUP(I4696,'PU-Holds'!$U$8:$U$63,'PU-Holds'!$L$8:$L$63)</f>
        <v>0</v>
      </c>
      <c r="D4696" s="64" t="s">
        <v>1171</v>
      </c>
      <c r="E4696" s="64">
        <f t="shared" si="113"/>
        <v>0</v>
      </c>
      <c r="F4696" s="159">
        <v>10094</v>
      </c>
      <c r="G4696" s="163">
        <f t="shared" si="111"/>
        <v>0</v>
      </c>
      <c r="I4696" s="64" t="s">
        <v>1125</v>
      </c>
      <c r="L4696"/>
    </row>
    <row r="4697" spans="1:12">
      <c r="A4697" s="64" t="s">
        <v>1321</v>
      </c>
      <c r="B4697" s="64">
        <f>_xlfn.XLOOKUP(D4697,'PU-Holds'!$U$8:$U$63,'PU-Holds'!$L$8:$L$63)</f>
        <v>0</v>
      </c>
      <c r="C4697" s="64">
        <f>_xlfn.XLOOKUP(I4697,'PU-Holds'!$U$8:$U$63,'PU-Holds'!$L$8:$L$63)</f>
        <v>0</v>
      </c>
      <c r="D4697" s="64" t="s">
        <v>1173</v>
      </c>
      <c r="E4697" s="64">
        <f t="shared" si="113"/>
        <v>0</v>
      </c>
      <c r="F4697" s="159">
        <v>10094</v>
      </c>
      <c r="G4697" s="163">
        <f t="shared" si="111"/>
        <v>0</v>
      </c>
      <c r="I4697" s="64" t="s">
        <v>1125</v>
      </c>
      <c r="L4697"/>
    </row>
    <row r="4698" spans="1:12">
      <c r="A4698" s="64" t="s">
        <v>1321</v>
      </c>
      <c r="B4698" s="64">
        <f>_xlfn.XLOOKUP(D4698,'PU-Holds'!$U$8:$U$63,'PU-Holds'!$L$8:$L$63)</f>
        <v>0</v>
      </c>
      <c r="C4698" s="64">
        <f>_xlfn.XLOOKUP(I4698,'PU-Holds'!$U$8:$U$63,'PU-Holds'!$L$8:$L$63)</f>
        <v>0</v>
      </c>
      <c r="D4698" s="64" t="s">
        <v>1175</v>
      </c>
      <c r="E4698" s="64">
        <f t="shared" si="113"/>
        <v>0</v>
      </c>
      <c r="F4698" s="159">
        <v>10094</v>
      </c>
      <c r="G4698" s="163">
        <f t="shared" si="111"/>
        <v>0</v>
      </c>
      <c r="I4698" s="64" t="s">
        <v>1125</v>
      </c>
      <c r="L4698"/>
    </row>
    <row r="4699" spans="1:12">
      <c r="A4699" s="64" t="s">
        <v>1321</v>
      </c>
      <c r="B4699" s="64">
        <f>_xlfn.XLOOKUP(D4699,'PU-Holds'!$U$8:$U$63,'PU-Holds'!$L$8:$L$63)</f>
        <v>0</v>
      </c>
      <c r="C4699" s="64">
        <f>_xlfn.XLOOKUP(I4699,'PU-Holds'!$U$8:$U$63,'PU-Holds'!$L$8:$L$63)</f>
        <v>0</v>
      </c>
      <c r="D4699" s="64" t="s">
        <v>1177</v>
      </c>
      <c r="E4699" s="64">
        <f t="shared" si="113"/>
        <v>0</v>
      </c>
      <c r="F4699" s="159">
        <v>10094</v>
      </c>
      <c r="G4699" s="163">
        <f t="shared" si="111"/>
        <v>0</v>
      </c>
      <c r="I4699" s="64" t="s">
        <v>1125</v>
      </c>
      <c r="L4699"/>
    </row>
    <row r="4700" spans="1:12">
      <c r="A4700" s="64" t="s">
        <v>1321</v>
      </c>
      <c r="B4700" s="64">
        <f>_xlfn.XLOOKUP(D4700,'PU-Holds'!$U$8:$U$63,'PU-Holds'!$L$8:$L$63)</f>
        <v>0</v>
      </c>
      <c r="C4700" s="64">
        <f>_xlfn.XLOOKUP(I4700,'PU-Holds'!$U$8:$U$63,'PU-Holds'!$L$8:$L$63)</f>
        <v>0</v>
      </c>
      <c r="D4700" s="64" t="s">
        <v>1179</v>
      </c>
      <c r="E4700" s="64">
        <f t="shared" si="113"/>
        <v>0</v>
      </c>
      <c r="F4700" s="159">
        <v>10094</v>
      </c>
      <c r="G4700" s="163">
        <f t="shared" si="111"/>
        <v>0</v>
      </c>
      <c r="I4700" s="64" t="s">
        <v>1125</v>
      </c>
      <c r="L4700"/>
    </row>
    <row r="4701" spans="1:12">
      <c r="A4701" s="64" t="s">
        <v>1321</v>
      </c>
      <c r="B4701" s="64">
        <f>_xlfn.XLOOKUP(D4701,'PU-Holds'!$U$8:$U$63,'PU-Holds'!$L$8:$L$63)</f>
        <v>0</v>
      </c>
      <c r="C4701" s="64">
        <f>_xlfn.XLOOKUP(I4701,'PU-Holds'!$U$8:$U$63,'PU-Holds'!$L$8:$L$63)</f>
        <v>0</v>
      </c>
      <c r="D4701" s="64" t="s">
        <v>1181</v>
      </c>
      <c r="E4701" s="64">
        <f t="shared" si="113"/>
        <v>0</v>
      </c>
      <c r="F4701" s="159">
        <v>10094</v>
      </c>
      <c r="G4701" s="163">
        <f t="shared" si="111"/>
        <v>0</v>
      </c>
      <c r="I4701" s="64" t="s">
        <v>1127</v>
      </c>
      <c r="L4701"/>
    </row>
    <row r="4702" spans="1:12">
      <c r="A4702" s="64" t="s">
        <v>1321</v>
      </c>
      <c r="B4702" s="64">
        <f>_xlfn.XLOOKUP(D4702,'PU-Holds'!$U$8:$U$63,'PU-Holds'!$L$8:$L$63)</f>
        <v>0</v>
      </c>
      <c r="C4702" s="64">
        <f>_xlfn.XLOOKUP(I4702,'PU-Holds'!$U$8:$U$63,'PU-Holds'!$L$8:$L$63)</f>
        <v>0</v>
      </c>
      <c r="D4702" s="64" t="s">
        <v>1183</v>
      </c>
      <c r="E4702" s="64">
        <f t="shared" si="113"/>
        <v>0</v>
      </c>
      <c r="F4702" s="159">
        <v>10094</v>
      </c>
      <c r="G4702" s="163">
        <f t="shared" si="111"/>
        <v>0</v>
      </c>
      <c r="I4702" s="64" t="s">
        <v>1127</v>
      </c>
      <c r="L4702"/>
    </row>
    <row r="4703" spans="1:12">
      <c r="A4703" s="64" t="s">
        <v>1321</v>
      </c>
      <c r="B4703" s="64">
        <f>_xlfn.XLOOKUP(D4703,'PU-Holds'!$U$8:$U$63,'PU-Holds'!$L$8:$L$63)</f>
        <v>0</v>
      </c>
      <c r="C4703" s="64">
        <f>_xlfn.XLOOKUP(I4703,'PU-Holds'!$U$8:$U$63,'PU-Holds'!$L$8:$L$63)</f>
        <v>0</v>
      </c>
      <c r="D4703" s="64" t="s">
        <v>1185</v>
      </c>
      <c r="E4703" s="64">
        <f t="shared" si="113"/>
        <v>0</v>
      </c>
      <c r="F4703" s="159">
        <v>10094</v>
      </c>
      <c r="G4703" s="163">
        <f t="shared" si="111"/>
        <v>0</v>
      </c>
      <c r="I4703" s="64" t="s">
        <v>1127</v>
      </c>
      <c r="L4703"/>
    </row>
    <row r="4704" spans="1:12">
      <c r="A4704" s="64" t="s">
        <v>1321</v>
      </c>
      <c r="B4704" s="64">
        <f>_xlfn.XLOOKUP(D4704,'PU-Holds'!$U$8:$U$63,'PU-Holds'!$L$8:$L$63)</f>
        <v>0</v>
      </c>
      <c r="C4704" s="64">
        <f>_xlfn.XLOOKUP(I4704,'PU-Holds'!$U$8:$U$63,'PU-Holds'!$L$8:$L$63)</f>
        <v>0</v>
      </c>
      <c r="D4704" s="64" t="s">
        <v>1187</v>
      </c>
      <c r="E4704" s="64">
        <f t="shared" si="113"/>
        <v>0</v>
      </c>
      <c r="F4704" s="159">
        <v>10094</v>
      </c>
      <c r="G4704" s="163">
        <f t="shared" si="111"/>
        <v>0</v>
      </c>
      <c r="I4704" s="64" t="s">
        <v>1127</v>
      </c>
      <c r="L4704"/>
    </row>
    <row r="4705" spans="1:12">
      <c r="A4705" s="64" t="s">
        <v>1321</v>
      </c>
      <c r="B4705" s="64">
        <f>_xlfn.XLOOKUP(D4705,'PU-Holds'!$U$8:$U$63,'PU-Holds'!$L$8:$L$63)</f>
        <v>0</v>
      </c>
      <c r="C4705" s="64">
        <f>_xlfn.XLOOKUP(I4705,'PU-Holds'!$U$8:$U$63,'PU-Holds'!$L$8:$L$63)</f>
        <v>0</v>
      </c>
      <c r="D4705" s="64" t="s">
        <v>1189</v>
      </c>
      <c r="E4705" s="64">
        <f t="shared" si="113"/>
        <v>0</v>
      </c>
      <c r="F4705" s="159">
        <v>10094</v>
      </c>
      <c r="G4705" s="163">
        <f t="shared" si="111"/>
        <v>0</v>
      </c>
      <c r="I4705" s="64" t="s">
        <v>1127</v>
      </c>
      <c r="L4705"/>
    </row>
    <row r="4706" spans="1:12">
      <c r="A4706" s="64" t="s">
        <v>1321</v>
      </c>
      <c r="B4706" s="64">
        <f>_xlfn.XLOOKUP(D4706,'PU-Holds'!$U$8:$U$63,'PU-Holds'!$L$8:$L$63)</f>
        <v>0</v>
      </c>
      <c r="C4706" s="64">
        <f>_xlfn.XLOOKUP(I4706,'PU-Holds'!$U$8:$U$63,'PU-Holds'!$L$8:$L$63)</f>
        <v>0</v>
      </c>
      <c r="D4706" s="64" t="s">
        <v>1191</v>
      </c>
      <c r="E4706" s="64">
        <f t="shared" si="113"/>
        <v>0</v>
      </c>
      <c r="F4706" s="159">
        <v>10094</v>
      </c>
      <c r="G4706" s="163">
        <f t="shared" si="111"/>
        <v>0</v>
      </c>
      <c r="I4706" s="64" t="s">
        <v>1127</v>
      </c>
      <c r="L4706"/>
    </row>
    <row r="4707" spans="1:12">
      <c r="A4707" s="64" t="s">
        <v>1321</v>
      </c>
      <c r="B4707" s="64">
        <f>_xlfn.XLOOKUP(D4707,'PU-Holds'!$U$8:$U$63,'PU-Holds'!$L$8:$L$63)</f>
        <v>0</v>
      </c>
      <c r="C4707" s="64">
        <f>_xlfn.XLOOKUP(I4707,'PU-Holds'!$U$8:$U$63,'PU-Holds'!$L$8:$L$63)</f>
        <v>0</v>
      </c>
      <c r="D4707" s="64" t="s">
        <v>1193</v>
      </c>
      <c r="E4707" s="64">
        <f t="shared" si="113"/>
        <v>0</v>
      </c>
      <c r="F4707" s="159">
        <v>10094</v>
      </c>
      <c r="G4707" s="163">
        <f t="shared" si="111"/>
        <v>0</v>
      </c>
      <c r="I4707" s="64" t="s">
        <v>1127</v>
      </c>
      <c r="L4707"/>
    </row>
    <row r="4708" spans="1:12">
      <c r="A4708" s="64" t="s">
        <v>1321</v>
      </c>
      <c r="B4708" s="64">
        <f>_xlfn.XLOOKUP(D4708,'PU-Holds'!$U$8:$U$63,'PU-Holds'!$L$8:$L$63)</f>
        <v>0</v>
      </c>
      <c r="C4708" s="64">
        <f>_xlfn.XLOOKUP(I4708,'PU-Holds'!$U$8:$U$63,'PU-Holds'!$L$8:$L$63)</f>
        <v>0</v>
      </c>
      <c r="D4708" s="64" t="s">
        <v>1195</v>
      </c>
      <c r="E4708" s="64">
        <f t="shared" si="113"/>
        <v>0</v>
      </c>
      <c r="F4708" s="159">
        <v>10094</v>
      </c>
      <c r="G4708" s="163">
        <f t="shared" si="111"/>
        <v>0</v>
      </c>
      <c r="I4708" s="64" t="s">
        <v>1129</v>
      </c>
      <c r="L4708"/>
    </row>
    <row r="4709" spans="1:12">
      <c r="A4709" s="64" t="s">
        <v>1321</v>
      </c>
      <c r="B4709" s="64">
        <f>_xlfn.XLOOKUP(D4709,'PU-Holds'!$U$8:$U$63,'PU-Holds'!$L$8:$L$63)</f>
        <v>0</v>
      </c>
      <c r="C4709" s="64">
        <f>_xlfn.XLOOKUP(I4709,'PU-Holds'!$U$8:$U$63,'PU-Holds'!$L$8:$L$63)</f>
        <v>0</v>
      </c>
      <c r="D4709" s="64" t="s">
        <v>1197</v>
      </c>
      <c r="E4709" s="64">
        <f t="shared" si="113"/>
        <v>0</v>
      </c>
      <c r="F4709" s="159">
        <v>10094</v>
      </c>
      <c r="G4709" s="163">
        <f t="shared" si="111"/>
        <v>0</v>
      </c>
      <c r="I4709" s="64" t="s">
        <v>1129</v>
      </c>
      <c r="L4709"/>
    </row>
    <row r="4710" spans="1:12">
      <c r="A4710" s="64" t="s">
        <v>1321</v>
      </c>
      <c r="B4710" s="64">
        <f>_xlfn.XLOOKUP(D4710,'PU-Holds'!$U$8:$U$63,'PU-Holds'!$L$8:$L$63)</f>
        <v>0</v>
      </c>
      <c r="C4710" s="64">
        <f>_xlfn.XLOOKUP(I4710,'PU-Holds'!$U$8:$U$63,'PU-Holds'!$L$8:$L$63)</f>
        <v>0</v>
      </c>
      <c r="D4710" s="64" t="s">
        <v>1199</v>
      </c>
      <c r="E4710" s="64">
        <f t="shared" si="113"/>
        <v>0</v>
      </c>
      <c r="F4710" s="159">
        <v>10094</v>
      </c>
      <c r="G4710" s="163">
        <f t="shared" si="111"/>
        <v>0</v>
      </c>
      <c r="I4710" s="64" t="s">
        <v>1129</v>
      </c>
      <c r="L4710"/>
    </row>
    <row r="4711" spans="1:12">
      <c r="A4711" s="64" t="s">
        <v>1321</v>
      </c>
      <c r="B4711" s="64">
        <f>_xlfn.XLOOKUP(D4711,'PU-Holds'!$U$8:$U$63,'PU-Holds'!$L$8:$L$63)</f>
        <v>0</v>
      </c>
      <c r="C4711" s="64">
        <f>_xlfn.XLOOKUP(I4711,'PU-Holds'!$U$8:$U$63,'PU-Holds'!$L$8:$L$63)</f>
        <v>0</v>
      </c>
      <c r="D4711" s="64" t="s">
        <v>1201</v>
      </c>
      <c r="E4711" s="64">
        <f t="shared" si="113"/>
        <v>0</v>
      </c>
      <c r="F4711" s="159">
        <v>10094</v>
      </c>
      <c r="G4711" s="163">
        <f t="shared" si="111"/>
        <v>0</v>
      </c>
      <c r="I4711" s="64" t="s">
        <v>1129</v>
      </c>
      <c r="L4711"/>
    </row>
    <row r="4712" spans="1:12">
      <c r="A4712" s="64" t="s">
        <v>1321</v>
      </c>
      <c r="B4712" s="64">
        <f>_xlfn.XLOOKUP(D4712,'PU-Holds'!$U$8:$U$63,'PU-Holds'!$L$8:$L$63)</f>
        <v>0</v>
      </c>
      <c r="C4712" s="64">
        <f>_xlfn.XLOOKUP(I4712,'PU-Holds'!$U$8:$U$63,'PU-Holds'!$L$8:$L$63)</f>
        <v>0</v>
      </c>
      <c r="D4712" s="64" t="s">
        <v>1203</v>
      </c>
      <c r="E4712" s="64">
        <f t="shared" si="113"/>
        <v>0</v>
      </c>
      <c r="F4712" s="159">
        <v>10094</v>
      </c>
      <c r="G4712" s="163">
        <f t="shared" si="111"/>
        <v>0</v>
      </c>
      <c r="I4712" s="64" t="s">
        <v>1129</v>
      </c>
      <c r="L4712"/>
    </row>
    <row r="4713" spans="1:12">
      <c r="A4713" s="64" t="s">
        <v>1321</v>
      </c>
      <c r="B4713" s="64">
        <f>_xlfn.XLOOKUP(D4713,'PU-Holds'!$U$8:$U$63,'PU-Holds'!$L$8:$L$63)</f>
        <v>0</v>
      </c>
      <c r="C4713" s="64">
        <f>_xlfn.XLOOKUP(I4713,'PU-Holds'!$U$8:$U$63,'PU-Holds'!$L$8:$L$63)</f>
        <v>0</v>
      </c>
      <c r="D4713" s="64" t="s">
        <v>1205</v>
      </c>
      <c r="E4713" s="64">
        <f t="shared" si="113"/>
        <v>0</v>
      </c>
      <c r="F4713" s="159">
        <v>10094</v>
      </c>
      <c r="G4713" s="163">
        <f t="shared" si="111"/>
        <v>0</v>
      </c>
      <c r="I4713" s="64" t="s">
        <v>1129</v>
      </c>
      <c r="L4713"/>
    </row>
    <row r="4714" spans="1:12">
      <c r="A4714" s="64" t="s">
        <v>1321</v>
      </c>
      <c r="B4714" s="64">
        <f>_xlfn.XLOOKUP(D4714,'PU-Holds'!$U$8:$U$63,'PU-Holds'!$L$8:$L$63)</f>
        <v>0</v>
      </c>
      <c r="C4714" s="64">
        <f>_xlfn.XLOOKUP(I4714,'PU-Holds'!$U$8:$U$63,'PU-Holds'!$L$8:$L$63)</f>
        <v>0</v>
      </c>
      <c r="D4714" s="64" t="s">
        <v>1207</v>
      </c>
      <c r="E4714" s="64">
        <f t="shared" si="113"/>
        <v>0</v>
      </c>
      <c r="F4714" s="159">
        <v>10094</v>
      </c>
      <c r="G4714" s="163">
        <f t="shared" si="111"/>
        <v>0</v>
      </c>
      <c r="I4714" s="64" t="s">
        <v>1129</v>
      </c>
      <c r="L4714"/>
    </row>
    <row r="4715" spans="1:12">
      <c r="A4715" s="64" t="s">
        <v>1321</v>
      </c>
      <c r="B4715" s="64">
        <f>_xlfn.XLOOKUP(D4715,'PU-Holds'!$U$8:$U$63,'PU-Holds'!$L$8:$L$63)</f>
        <v>0</v>
      </c>
      <c r="C4715" s="64">
        <f>_xlfn.XLOOKUP(I4715,'PU-Holds'!$U$8:$U$63,'PU-Holds'!$L$8:$L$63)</f>
        <v>0</v>
      </c>
      <c r="D4715" s="64" t="s">
        <v>1209</v>
      </c>
      <c r="E4715" s="64">
        <f t="shared" si="113"/>
        <v>0</v>
      </c>
      <c r="F4715" s="159">
        <v>10094</v>
      </c>
      <c r="G4715" s="163">
        <f t="shared" si="111"/>
        <v>0</v>
      </c>
      <c r="I4715" s="64" t="s">
        <v>1129</v>
      </c>
      <c r="L4715"/>
    </row>
    <row r="4716" spans="1:12">
      <c r="A4716" s="64" t="s">
        <v>1321</v>
      </c>
      <c r="B4716" s="64">
        <f>_xlfn.XLOOKUP(D4716,'PU-Holds'!$U$8:$U$63,'PU-Holds'!$L$8:$L$63)</f>
        <v>0</v>
      </c>
      <c r="C4716" s="64">
        <f>_xlfn.XLOOKUP(I4716,'PU-Holds'!$U$8:$U$63,'PU-Holds'!$L$8:$L$63)</f>
        <v>0</v>
      </c>
      <c r="D4716" s="64" t="s">
        <v>1211</v>
      </c>
      <c r="E4716" s="64">
        <f t="shared" si="113"/>
        <v>0</v>
      </c>
      <c r="F4716" s="159">
        <v>10094</v>
      </c>
      <c r="G4716" s="163">
        <f t="shared" si="111"/>
        <v>0</v>
      </c>
      <c r="I4716" s="64" t="s">
        <v>1129</v>
      </c>
      <c r="L4716"/>
    </row>
    <row r="4717" spans="1:12">
      <c r="A4717" s="64" t="s">
        <v>1321</v>
      </c>
      <c r="B4717" s="64">
        <f>_xlfn.XLOOKUP(D4717,'PU-Holds'!$U$8:$U$63,'PU-Holds'!$L$8:$L$63)</f>
        <v>0</v>
      </c>
      <c r="C4717" s="64">
        <f>_xlfn.XLOOKUP(I4717,'PU-Holds'!$U$8:$U$63,'PU-Holds'!$L$8:$L$63)</f>
        <v>0</v>
      </c>
      <c r="D4717" s="64" t="s">
        <v>1213</v>
      </c>
      <c r="E4717" s="64">
        <f t="shared" si="113"/>
        <v>0</v>
      </c>
      <c r="F4717" s="159">
        <v>10094</v>
      </c>
      <c r="G4717" s="163">
        <f t="shared" si="111"/>
        <v>0</v>
      </c>
      <c r="I4717" s="64" t="s">
        <v>1129</v>
      </c>
      <c r="L4717"/>
    </row>
    <row r="4718" spans="1:12">
      <c r="A4718" s="64" t="s">
        <v>1321</v>
      </c>
      <c r="B4718" s="64">
        <f>_xlfn.XLOOKUP(D4718,'PU-Holds'!$U$8:$U$63,'PU-Holds'!$L$8:$L$63)</f>
        <v>0</v>
      </c>
      <c r="C4718" s="64">
        <f>_xlfn.XLOOKUP(I4718,'PU-Holds'!$U$8:$U$63,'PU-Holds'!$L$8:$L$63)</f>
        <v>0</v>
      </c>
      <c r="D4718" s="64" t="s">
        <v>1215</v>
      </c>
      <c r="E4718" s="64">
        <f t="shared" si="113"/>
        <v>0</v>
      </c>
      <c r="F4718" s="159">
        <v>10094</v>
      </c>
      <c r="G4718" s="163">
        <f t="shared" si="111"/>
        <v>0</v>
      </c>
      <c r="I4718" s="64" t="s">
        <v>1129</v>
      </c>
      <c r="L4718"/>
    </row>
    <row r="4719" spans="1:12">
      <c r="A4719" s="64" t="s">
        <v>1321</v>
      </c>
      <c r="B4719" s="64">
        <f>_xlfn.XLOOKUP(D4719,'PU-Holds'!$U$8:$U$63,'PU-Holds'!$L$8:$L$63)</f>
        <v>0</v>
      </c>
      <c r="C4719" s="64">
        <f>_xlfn.XLOOKUP(I4719,'PU-Holds'!$U$8:$U$63,'PU-Holds'!$L$8:$L$63)</f>
        <v>0</v>
      </c>
      <c r="D4719" s="64" t="s">
        <v>1217</v>
      </c>
      <c r="E4719" s="64">
        <f t="shared" si="113"/>
        <v>0</v>
      </c>
      <c r="F4719" s="159">
        <v>10094</v>
      </c>
      <c r="G4719" s="163">
        <f t="shared" si="111"/>
        <v>0</v>
      </c>
      <c r="I4719" s="64" t="s">
        <v>1129</v>
      </c>
      <c r="L4719"/>
    </row>
    <row r="4720" spans="1:12">
      <c r="A4720" s="64" t="s">
        <v>1321</v>
      </c>
      <c r="B4720" s="64">
        <f>_xlfn.XLOOKUP(D4720,'PU-Holds'!$U$8:$U$63,'PU-Holds'!$L$8:$L$63)</f>
        <v>0</v>
      </c>
      <c r="C4720" s="64">
        <f>_xlfn.XLOOKUP(I4720,'PU-Holds'!$U$8:$U$63,'PU-Holds'!$L$8:$L$63)</f>
        <v>0</v>
      </c>
      <c r="D4720" s="64" t="s">
        <v>1219</v>
      </c>
      <c r="E4720" s="64">
        <f t="shared" si="113"/>
        <v>0</v>
      </c>
      <c r="F4720" s="159">
        <v>10094</v>
      </c>
      <c r="G4720" s="163">
        <f t="shared" si="111"/>
        <v>0</v>
      </c>
      <c r="I4720" s="64" t="s">
        <v>1129</v>
      </c>
      <c r="L4720"/>
    </row>
    <row r="4721" spans="1:12">
      <c r="A4721" s="64" t="s">
        <v>1321</v>
      </c>
      <c r="B4721" s="64">
        <f>_xlfn.XLOOKUP(D4721,'PU-Holds'!$U$8:$U$63,'PU-Holds'!$L$8:$L$63)</f>
        <v>0</v>
      </c>
      <c r="C4721" s="64">
        <f>_xlfn.XLOOKUP(I4721,'PU-Holds'!$U$8:$U$63,'PU-Holds'!$L$8:$L$63)</f>
        <v>0</v>
      </c>
      <c r="D4721" s="64" t="s">
        <v>1221</v>
      </c>
      <c r="E4721" s="64">
        <f t="shared" si="113"/>
        <v>0</v>
      </c>
      <c r="F4721" s="159">
        <v>10094</v>
      </c>
      <c r="G4721" s="163">
        <f t="shared" si="111"/>
        <v>0</v>
      </c>
      <c r="I4721" s="64" t="s">
        <v>1129</v>
      </c>
      <c r="L4721"/>
    </row>
    <row r="4722" spans="1:12">
      <c r="A4722" s="64" t="s">
        <v>1321</v>
      </c>
      <c r="B4722" s="64">
        <f>_xlfn.XLOOKUP(D4722,'PU-Holds'!$U$8:$U$63,'PU-Holds'!$L$8:$L$63)</f>
        <v>0</v>
      </c>
      <c r="C4722" s="64">
        <f>_xlfn.XLOOKUP(I4722,'PU-Holds'!$U$8:$U$63,'PU-Holds'!$L$8:$L$63)</f>
        <v>0</v>
      </c>
      <c r="D4722" s="64" t="s">
        <v>1223</v>
      </c>
      <c r="E4722" s="64">
        <f t="shared" si="113"/>
        <v>0</v>
      </c>
      <c r="F4722" s="159">
        <v>10094</v>
      </c>
      <c r="G4722" s="163">
        <f t="shared" si="111"/>
        <v>0</v>
      </c>
      <c r="I4722" s="64" t="s">
        <v>1129</v>
      </c>
      <c r="L4722"/>
    </row>
    <row r="4723" spans="1:12">
      <c r="A4723" s="64" t="s">
        <v>1321</v>
      </c>
      <c r="B4723" s="64">
        <f>_xlfn.XLOOKUP(D4723,'PU-Holds'!$U$8:$U$63,'PU-Holds'!$L$8:$L$63)</f>
        <v>0</v>
      </c>
      <c r="C4723" s="64">
        <f>_xlfn.XLOOKUP(I4723,'PU-Holds'!$U$8:$U$63,'PU-Holds'!$L$8:$L$63)</f>
        <v>0</v>
      </c>
      <c r="D4723" s="64" t="s">
        <v>1225</v>
      </c>
      <c r="E4723" s="64">
        <f t="shared" si="113"/>
        <v>0</v>
      </c>
      <c r="F4723" s="159">
        <v>10094</v>
      </c>
      <c r="G4723" s="163">
        <f t="shared" si="111"/>
        <v>0</v>
      </c>
      <c r="I4723" s="64" t="s">
        <v>1129</v>
      </c>
      <c r="L4723"/>
    </row>
    <row r="4724" spans="1:12">
      <c r="A4724" s="161" t="s">
        <v>1321</v>
      </c>
      <c r="B4724" s="161">
        <f>_xlfn.XLOOKUP(D4724,'PU-Holds'!$U$8:$U$63,'PU-Holds'!$M$8:$M$63)</f>
        <v>0</v>
      </c>
      <c r="C4724" s="161">
        <f>_xlfn.XLOOKUP(I4724,'PU-Holds'!$U$8:$U$63,'PU-Holds'!$M$8:$M$63)</f>
        <v>0</v>
      </c>
      <c r="D4724" s="161" t="s">
        <v>1131</v>
      </c>
      <c r="E4724" s="161">
        <f t="shared" si="113"/>
        <v>0</v>
      </c>
      <c r="F4724" s="162">
        <v>10095</v>
      </c>
      <c r="G4724" s="163">
        <f t="shared" si="111"/>
        <v>0</v>
      </c>
      <c r="I4724" s="161" t="s">
        <v>1123</v>
      </c>
      <c r="J4724" s="161" t="s">
        <v>1316</v>
      </c>
      <c r="L4724"/>
    </row>
    <row r="4725" spans="1:12">
      <c r="A4725" s="64" t="s">
        <v>1321</v>
      </c>
      <c r="B4725" s="64">
        <f>_xlfn.XLOOKUP(D4725,'PU-Holds'!$U$8:$U$63,'PU-Holds'!$M$8:$M$63)</f>
        <v>0</v>
      </c>
      <c r="C4725" s="64">
        <f>_xlfn.XLOOKUP(I4725,'PU-Holds'!$U$8:$U$63,'PU-Holds'!$M$8:$M$63)</f>
        <v>0</v>
      </c>
      <c r="D4725" s="64" t="s">
        <v>1133</v>
      </c>
      <c r="E4725" s="64">
        <f t="shared" si="113"/>
        <v>0</v>
      </c>
      <c r="F4725" s="159">
        <v>10095</v>
      </c>
      <c r="G4725" s="163">
        <f t="shared" si="111"/>
        <v>0</v>
      </c>
      <c r="I4725" s="64" t="s">
        <v>1123</v>
      </c>
      <c r="L4725"/>
    </row>
    <row r="4726" spans="1:12">
      <c r="A4726" s="64" t="s">
        <v>1321</v>
      </c>
      <c r="B4726" s="64">
        <f>_xlfn.XLOOKUP(D4726,'PU-Holds'!$U$8:$U$63,'PU-Holds'!$M$8:$M$63)</f>
        <v>0</v>
      </c>
      <c r="C4726" s="64">
        <f>_xlfn.XLOOKUP(I4726,'PU-Holds'!$U$8:$U$63,'PU-Holds'!$M$8:$M$63)</f>
        <v>0</v>
      </c>
      <c r="D4726" s="64" t="s">
        <v>1135</v>
      </c>
      <c r="E4726" s="64">
        <f t="shared" si="113"/>
        <v>0</v>
      </c>
      <c r="F4726" s="159">
        <v>10095</v>
      </c>
      <c r="G4726" s="163">
        <f t="shared" si="111"/>
        <v>0</v>
      </c>
      <c r="I4726" s="64" t="s">
        <v>1123</v>
      </c>
      <c r="L4726"/>
    </row>
    <row r="4727" spans="1:12">
      <c r="A4727" s="64" t="s">
        <v>1321</v>
      </c>
      <c r="B4727" s="64">
        <f>_xlfn.XLOOKUP(D4727,'PU-Holds'!$U$8:$U$63,'PU-Holds'!$M$8:$M$63)</f>
        <v>0</v>
      </c>
      <c r="C4727" s="64">
        <f>_xlfn.XLOOKUP(I4727,'PU-Holds'!$U$8:$U$63,'PU-Holds'!$M$8:$M$63)</f>
        <v>0</v>
      </c>
      <c r="D4727" s="64" t="s">
        <v>1137</v>
      </c>
      <c r="E4727" s="64">
        <f t="shared" si="113"/>
        <v>0</v>
      </c>
      <c r="F4727" s="159">
        <v>10095</v>
      </c>
      <c r="G4727" s="163">
        <f t="shared" si="111"/>
        <v>0</v>
      </c>
      <c r="I4727" s="64" t="s">
        <v>1123</v>
      </c>
      <c r="L4727"/>
    </row>
    <row r="4728" spans="1:12">
      <c r="A4728" s="64" t="s">
        <v>1321</v>
      </c>
      <c r="B4728" s="64">
        <f>_xlfn.XLOOKUP(D4728,'PU-Holds'!$U$8:$U$63,'PU-Holds'!$M$8:$M$63)</f>
        <v>0</v>
      </c>
      <c r="C4728" s="64">
        <f>_xlfn.XLOOKUP(I4728,'PU-Holds'!$U$8:$U$63,'PU-Holds'!$M$8:$M$63)</f>
        <v>0</v>
      </c>
      <c r="D4728" s="64" t="s">
        <v>1139</v>
      </c>
      <c r="E4728" s="64">
        <f t="shared" si="113"/>
        <v>0</v>
      </c>
      <c r="F4728" s="159">
        <v>10095</v>
      </c>
      <c r="G4728" s="163">
        <f t="shared" si="111"/>
        <v>0</v>
      </c>
      <c r="I4728" s="64" t="s">
        <v>1123</v>
      </c>
      <c r="L4728"/>
    </row>
    <row r="4729" spans="1:12">
      <c r="A4729" s="64" t="s">
        <v>1321</v>
      </c>
      <c r="B4729" s="64">
        <f>_xlfn.XLOOKUP(D4729,'PU-Holds'!$U$8:$U$63,'PU-Holds'!$M$8:$M$63)</f>
        <v>0</v>
      </c>
      <c r="C4729" s="64">
        <f>_xlfn.XLOOKUP(I4729,'PU-Holds'!$U$8:$U$63,'PU-Holds'!$M$8:$M$63)</f>
        <v>0</v>
      </c>
      <c r="D4729" s="64" t="s">
        <v>1141</v>
      </c>
      <c r="E4729" s="64">
        <f t="shared" si="113"/>
        <v>0</v>
      </c>
      <c r="F4729" s="159">
        <v>10095</v>
      </c>
      <c r="G4729" s="163">
        <f t="shared" si="111"/>
        <v>0</v>
      </c>
      <c r="I4729" s="64" t="s">
        <v>1123</v>
      </c>
      <c r="L4729"/>
    </row>
    <row r="4730" spans="1:12">
      <c r="A4730" s="64" t="s">
        <v>1321</v>
      </c>
      <c r="B4730" s="64">
        <f>_xlfn.XLOOKUP(D4730,'PU-Holds'!$U$8:$U$63,'PU-Holds'!$M$8:$M$63)</f>
        <v>0</v>
      </c>
      <c r="C4730" s="64">
        <f>_xlfn.XLOOKUP(I4730,'PU-Holds'!$U$8:$U$63,'PU-Holds'!$M$8:$M$63)</f>
        <v>0</v>
      </c>
      <c r="D4730" s="64" t="s">
        <v>1143</v>
      </c>
      <c r="E4730" s="64">
        <f t="shared" si="113"/>
        <v>0</v>
      </c>
      <c r="F4730" s="159">
        <v>10095</v>
      </c>
      <c r="G4730" s="163">
        <f t="shared" si="111"/>
        <v>0</v>
      </c>
      <c r="I4730" s="64" t="s">
        <v>1123</v>
      </c>
      <c r="L4730"/>
    </row>
    <row r="4731" spans="1:12">
      <c r="A4731" s="64" t="s">
        <v>1321</v>
      </c>
      <c r="B4731" s="64">
        <f>_xlfn.XLOOKUP(D4731,'PU-Holds'!$U$8:$U$63,'PU-Holds'!$M$8:$M$63)</f>
        <v>0</v>
      </c>
      <c r="C4731" s="64">
        <f>_xlfn.XLOOKUP(I4731,'PU-Holds'!$U$8:$U$63,'PU-Holds'!$M$8:$M$63)</f>
        <v>0</v>
      </c>
      <c r="D4731" s="64" t="s">
        <v>1145</v>
      </c>
      <c r="E4731" s="64">
        <f t="shared" si="113"/>
        <v>0</v>
      </c>
      <c r="F4731" s="159">
        <v>10095</v>
      </c>
      <c r="G4731" s="163">
        <f t="shared" si="111"/>
        <v>0</v>
      </c>
      <c r="I4731" s="64" t="s">
        <v>1123</v>
      </c>
      <c r="L4731"/>
    </row>
    <row r="4732" spans="1:12">
      <c r="A4732" s="64" t="s">
        <v>1321</v>
      </c>
      <c r="B4732" s="64">
        <f>_xlfn.XLOOKUP(D4732,'PU-Holds'!$U$8:$U$63,'PU-Holds'!$M$8:$M$63)</f>
        <v>0</v>
      </c>
      <c r="C4732" s="64">
        <f>_xlfn.XLOOKUP(I4732,'PU-Holds'!$U$8:$U$63,'PU-Holds'!$M$8:$M$63)</f>
        <v>0</v>
      </c>
      <c r="D4732" s="64" t="s">
        <v>1147</v>
      </c>
      <c r="E4732" s="64">
        <f t="shared" si="113"/>
        <v>0</v>
      </c>
      <c r="F4732" s="159">
        <v>10095</v>
      </c>
      <c r="G4732" s="163">
        <f t="shared" si="111"/>
        <v>0</v>
      </c>
      <c r="I4732" s="64" t="s">
        <v>1123</v>
      </c>
      <c r="L4732"/>
    </row>
    <row r="4733" spans="1:12">
      <c r="A4733" s="64" t="s">
        <v>1321</v>
      </c>
      <c r="B4733" s="64">
        <f>_xlfn.XLOOKUP(D4733,'PU-Holds'!$U$8:$U$63,'PU-Holds'!$M$8:$M$63)</f>
        <v>0</v>
      </c>
      <c r="C4733" s="64">
        <f>_xlfn.XLOOKUP(I4733,'PU-Holds'!$U$8:$U$63,'PU-Holds'!$M$8:$M$63)</f>
        <v>0</v>
      </c>
      <c r="D4733" s="64" t="s">
        <v>1149</v>
      </c>
      <c r="E4733" s="64">
        <f t="shared" si="113"/>
        <v>0</v>
      </c>
      <c r="F4733" s="159">
        <v>10095</v>
      </c>
      <c r="G4733" s="163">
        <f t="shared" si="111"/>
        <v>0</v>
      </c>
      <c r="I4733" s="64" t="s">
        <v>1123</v>
      </c>
      <c r="L4733"/>
    </row>
    <row r="4734" spans="1:12">
      <c r="A4734" s="64" t="s">
        <v>1321</v>
      </c>
      <c r="B4734" s="64">
        <f>_xlfn.XLOOKUP(D4734,'PU-Holds'!$U$8:$U$63,'PU-Holds'!$M$8:$M$63)</f>
        <v>0</v>
      </c>
      <c r="C4734" s="64">
        <f>_xlfn.XLOOKUP(I4734,'PU-Holds'!$U$8:$U$63,'PU-Holds'!$M$8:$M$63)</f>
        <v>0</v>
      </c>
      <c r="D4734" s="64" t="s">
        <v>1151</v>
      </c>
      <c r="E4734" s="64">
        <f t="shared" si="113"/>
        <v>0</v>
      </c>
      <c r="F4734" s="159">
        <v>10095</v>
      </c>
      <c r="G4734" s="163">
        <f t="shared" si="111"/>
        <v>0</v>
      </c>
      <c r="I4734" s="64" t="s">
        <v>1123</v>
      </c>
      <c r="L4734"/>
    </row>
    <row r="4735" spans="1:12">
      <c r="A4735" s="64" t="s">
        <v>1321</v>
      </c>
      <c r="B4735" s="64">
        <f>_xlfn.XLOOKUP(D4735,'PU-Holds'!$U$8:$U$63,'PU-Holds'!$M$8:$M$63)</f>
        <v>0</v>
      </c>
      <c r="C4735" s="64">
        <f>_xlfn.XLOOKUP(I4735,'PU-Holds'!$U$8:$U$63,'PU-Holds'!$M$8:$M$63)</f>
        <v>0</v>
      </c>
      <c r="D4735" s="64" t="s">
        <v>1153</v>
      </c>
      <c r="E4735" s="64">
        <f t="shared" si="113"/>
        <v>0</v>
      </c>
      <c r="F4735" s="159">
        <v>10095</v>
      </c>
      <c r="G4735" s="163">
        <f t="shared" si="111"/>
        <v>0</v>
      </c>
      <c r="I4735" s="64" t="s">
        <v>1123</v>
      </c>
      <c r="L4735"/>
    </row>
    <row r="4736" spans="1:12">
      <c r="A4736" s="64" t="s">
        <v>1321</v>
      </c>
      <c r="B4736" s="64">
        <f>_xlfn.XLOOKUP(D4736,'PU-Holds'!$U$8:$U$63,'PU-Holds'!$M$8:$M$63)</f>
        <v>0</v>
      </c>
      <c r="C4736" s="64">
        <f>_xlfn.XLOOKUP(I4736,'PU-Holds'!$U$8:$U$63,'PU-Holds'!$M$8:$M$63)</f>
        <v>0</v>
      </c>
      <c r="D4736" s="64" t="s">
        <v>1155</v>
      </c>
      <c r="E4736" s="64">
        <f t="shared" si="113"/>
        <v>0</v>
      </c>
      <c r="F4736" s="159">
        <v>10095</v>
      </c>
      <c r="G4736" s="163">
        <f t="shared" si="111"/>
        <v>0</v>
      </c>
      <c r="I4736" s="64" t="s">
        <v>1123</v>
      </c>
      <c r="L4736"/>
    </row>
    <row r="4737" spans="1:12">
      <c r="A4737" s="64" t="s">
        <v>1321</v>
      </c>
      <c r="B4737" s="64">
        <f>_xlfn.XLOOKUP(D4737,'PU-Holds'!$U$8:$U$63,'PU-Holds'!$M$8:$M$63)</f>
        <v>0</v>
      </c>
      <c r="C4737" s="64">
        <f>_xlfn.XLOOKUP(I4737,'PU-Holds'!$U$8:$U$63,'PU-Holds'!$M$8:$M$63)</f>
        <v>0</v>
      </c>
      <c r="D4737" s="64" t="s">
        <v>1157</v>
      </c>
      <c r="E4737" s="64">
        <f t="shared" si="113"/>
        <v>0</v>
      </c>
      <c r="F4737" s="159">
        <v>10095</v>
      </c>
      <c r="G4737" s="163">
        <f t="shared" si="111"/>
        <v>0</v>
      </c>
      <c r="I4737" s="64" t="s">
        <v>1123</v>
      </c>
      <c r="L4737"/>
    </row>
    <row r="4738" spans="1:12">
      <c r="A4738" s="64" t="s">
        <v>1321</v>
      </c>
      <c r="B4738" s="64">
        <f>_xlfn.XLOOKUP(D4738,'PU-Holds'!$U$8:$U$63,'PU-Holds'!$M$8:$M$63)</f>
        <v>0</v>
      </c>
      <c r="C4738" s="64">
        <f>_xlfn.XLOOKUP(I4738,'PU-Holds'!$U$8:$U$63,'PU-Holds'!$M$8:$M$63)</f>
        <v>0</v>
      </c>
      <c r="D4738" s="64" t="s">
        <v>1159</v>
      </c>
      <c r="E4738" s="64">
        <f t="shared" si="113"/>
        <v>0</v>
      </c>
      <c r="F4738" s="159">
        <v>10095</v>
      </c>
      <c r="G4738" s="163">
        <f t="shared" ref="G4738:G4801" si="114">IF(C4738&gt;0,10*C4738/E4738,0)</f>
        <v>0</v>
      </c>
      <c r="I4738" s="64" t="s">
        <v>1123</v>
      </c>
      <c r="L4738"/>
    </row>
    <row r="4739" spans="1:12">
      <c r="A4739" s="64" t="s">
        <v>1321</v>
      </c>
      <c r="B4739" s="64">
        <f>_xlfn.XLOOKUP(D4739,'PU-Holds'!$U$8:$U$63,'PU-Holds'!$M$8:$M$63)</f>
        <v>0</v>
      </c>
      <c r="C4739" s="64">
        <f>_xlfn.XLOOKUP(I4739,'PU-Holds'!$U$8:$U$63,'PU-Holds'!$M$8:$M$63)</f>
        <v>0</v>
      </c>
      <c r="D4739" s="64" t="s">
        <v>1161</v>
      </c>
      <c r="E4739" s="64">
        <f t="shared" si="113"/>
        <v>0</v>
      </c>
      <c r="F4739" s="159">
        <v>10095</v>
      </c>
      <c r="G4739" s="163">
        <f t="shared" si="114"/>
        <v>0</v>
      </c>
      <c r="I4739" s="64" t="s">
        <v>1123</v>
      </c>
      <c r="L4739"/>
    </row>
    <row r="4740" spans="1:12">
      <c r="A4740" s="64" t="s">
        <v>1321</v>
      </c>
      <c r="B4740" s="64">
        <f>_xlfn.XLOOKUP(D4740,'PU-Holds'!$U$8:$U$63,'PU-Holds'!$M$8:$M$63)</f>
        <v>0</v>
      </c>
      <c r="C4740" s="64">
        <f>_xlfn.XLOOKUP(I4740,'PU-Holds'!$U$8:$U$63,'PU-Holds'!$M$8:$M$63)</f>
        <v>0</v>
      </c>
      <c r="D4740" s="64" t="s">
        <v>1163</v>
      </c>
      <c r="E4740" s="64">
        <f t="shared" si="113"/>
        <v>0</v>
      </c>
      <c r="F4740" s="159">
        <v>10095</v>
      </c>
      <c r="G4740" s="163">
        <f t="shared" si="114"/>
        <v>0</v>
      </c>
      <c r="I4740" s="64" t="s">
        <v>1123</v>
      </c>
      <c r="L4740"/>
    </row>
    <row r="4741" spans="1:12">
      <c r="A4741" s="64" t="s">
        <v>1321</v>
      </c>
      <c r="B4741" s="64">
        <f>_xlfn.XLOOKUP(D4741,'PU-Holds'!$U$8:$U$63,'PU-Holds'!$M$8:$M$63)</f>
        <v>0</v>
      </c>
      <c r="C4741" s="64">
        <f>_xlfn.XLOOKUP(I4741,'PU-Holds'!$U$8:$U$63,'PU-Holds'!$M$8:$M$63)</f>
        <v>0</v>
      </c>
      <c r="D4741" s="64" t="s">
        <v>1165</v>
      </c>
      <c r="E4741" s="64">
        <f t="shared" si="113"/>
        <v>0</v>
      </c>
      <c r="F4741" s="159">
        <v>10095</v>
      </c>
      <c r="G4741" s="163">
        <f t="shared" si="114"/>
        <v>0</v>
      </c>
      <c r="I4741" s="64" t="s">
        <v>1123</v>
      </c>
      <c r="L4741"/>
    </row>
    <row r="4742" spans="1:12">
      <c r="A4742" s="64" t="s">
        <v>1321</v>
      </c>
      <c r="B4742" s="64">
        <f>_xlfn.XLOOKUP(D4742,'PU-Holds'!$U$8:$U$63,'PU-Holds'!$M$8:$M$63)</f>
        <v>0</v>
      </c>
      <c r="C4742" s="64">
        <f>_xlfn.XLOOKUP(I4742,'PU-Holds'!$U$8:$U$63,'PU-Holds'!$M$8:$M$63)</f>
        <v>0</v>
      </c>
      <c r="D4742" s="64" t="s">
        <v>1167</v>
      </c>
      <c r="E4742" s="64">
        <f t="shared" si="113"/>
        <v>0</v>
      </c>
      <c r="F4742" s="159">
        <v>10095</v>
      </c>
      <c r="G4742" s="163">
        <f t="shared" si="114"/>
        <v>0</v>
      </c>
      <c r="I4742" s="64" t="s">
        <v>1125</v>
      </c>
      <c r="L4742"/>
    </row>
    <row r="4743" spans="1:12">
      <c r="A4743" s="64" t="s">
        <v>1321</v>
      </c>
      <c r="B4743" s="64">
        <f>_xlfn.XLOOKUP(D4743,'PU-Holds'!$U$8:$U$63,'PU-Holds'!$M$8:$M$63)</f>
        <v>0</v>
      </c>
      <c r="C4743" s="64">
        <f>_xlfn.XLOOKUP(I4743,'PU-Holds'!$U$8:$U$63,'PU-Holds'!$M$8:$M$63)</f>
        <v>0</v>
      </c>
      <c r="D4743" s="64" t="s">
        <v>1169</v>
      </c>
      <c r="E4743" s="64">
        <f t="shared" si="113"/>
        <v>0</v>
      </c>
      <c r="F4743" s="159">
        <v>10095</v>
      </c>
      <c r="G4743" s="163">
        <f t="shared" si="114"/>
        <v>0</v>
      </c>
      <c r="I4743" s="64" t="s">
        <v>1125</v>
      </c>
      <c r="L4743"/>
    </row>
    <row r="4744" spans="1:12">
      <c r="A4744" s="64" t="s">
        <v>1321</v>
      </c>
      <c r="B4744" s="64">
        <f>_xlfn.XLOOKUP(D4744,'PU-Holds'!$U$8:$U$63,'PU-Holds'!$M$8:$M$63)</f>
        <v>0</v>
      </c>
      <c r="C4744" s="64">
        <f>_xlfn.XLOOKUP(I4744,'PU-Holds'!$U$8:$U$63,'PU-Holds'!$M$8:$M$63)</f>
        <v>0</v>
      </c>
      <c r="D4744" s="64" t="s">
        <v>1171</v>
      </c>
      <c r="E4744" s="64">
        <f t="shared" si="113"/>
        <v>0</v>
      </c>
      <c r="F4744" s="159">
        <v>10095</v>
      </c>
      <c r="G4744" s="163">
        <f t="shared" si="114"/>
        <v>0</v>
      </c>
      <c r="I4744" s="64" t="s">
        <v>1125</v>
      </c>
      <c r="L4744"/>
    </row>
    <row r="4745" spans="1:12">
      <c r="A4745" s="64" t="s">
        <v>1321</v>
      </c>
      <c r="B4745" s="64">
        <f>_xlfn.XLOOKUP(D4745,'PU-Holds'!$U$8:$U$63,'PU-Holds'!$M$8:$M$63)</f>
        <v>0</v>
      </c>
      <c r="C4745" s="64">
        <f>_xlfn.XLOOKUP(I4745,'PU-Holds'!$U$8:$U$63,'PU-Holds'!$M$8:$M$63)</f>
        <v>0</v>
      </c>
      <c r="D4745" s="64" t="s">
        <v>1173</v>
      </c>
      <c r="E4745" s="64">
        <f t="shared" ref="E4745:E4771" si="115">SUM(B4745:C4745)</f>
        <v>0</v>
      </c>
      <c r="F4745" s="159">
        <v>10095</v>
      </c>
      <c r="G4745" s="163">
        <f t="shared" si="114"/>
        <v>0</v>
      </c>
      <c r="I4745" s="64" t="s">
        <v>1125</v>
      </c>
      <c r="L4745"/>
    </row>
    <row r="4746" spans="1:12">
      <c r="A4746" s="64" t="s">
        <v>1321</v>
      </c>
      <c r="B4746" s="64">
        <f>_xlfn.XLOOKUP(D4746,'PU-Holds'!$U$8:$U$63,'PU-Holds'!$M$8:$M$63)</f>
        <v>0</v>
      </c>
      <c r="C4746" s="64">
        <f>_xlfn.XLOOKUP(I4746,'PU-Holds'!$U$8:$U$63,'PU-Holds'!$M$8:$M$63)</f>
        <v>0</v>
      </c>
      <c r="D4746" s="64" t="s">
        <v>1175</v>
      </c>
      <c r="E4746" s="64">
        <f t="shared" si="115"/>
        <v>0</v>
      </c>
      <c r="F4746" s="159">
        <v>10095</v>
      </c>
      <c r="G4746" s="163">
        <f t="shared" si="114"/>
        <v>0</v>
      </c>
      <c r="I4746" s="64" t="s">
        <v>1125</v>
      </c>
      <c r="L4746"/>
    </row>
    <row r="4747" spans="1:12">
      <c r="A4747" s="64" t="s">
        <v>1321</v>
      </c>
      <c r="B4747" s="64">
        <f>_xlfn.XLOOKUP(D4747,'PU-Holds'!$U$8:$U$63,'PU-Holds'!$M$8:$M$63)</f>
        <v>0</v>
      </c>
      <c r="C4747" s="64">
        <f>_xlfn.XLOOKUP(I4747,'PU-Holds'!$U$8:$U$63,'PU-Holds'!$M$8:$M$63)</f>
        <v>0</v>
      </c>
      <c r="D4747" s="64" t="s">
        <v>1177</v>
      </c>
      <c r="E4747" s="64">
        <f t="shared" si="115"/>
        <v>0</v>
      </c>
      <c r="F4747" s="159">
        <v>10095</v>
      </c>
      <c r="G4747" s="163">
        <f t="shared" si="114"/>
        <v>0</v>
      </c>
      <c r="I4747" s="64" t="s">
        <v>1125</v>
      </c>
      <c r="L4747"/>
    </row>
    <row r="4748" spans="1:12">
      <c r="A4748" s="64" t="s">
        <v>1321</v>
      </c>
      <c r="B4748" s="64">
        <f>_xlfn.XLOOKUP(D4748,'PU-Holds'!$U$8:$U$63,'PU-Holds'!$M$8:$M$63)</f>
        <v>0</v>
      </c>
      <c r="C4748" s="64">
        <f>_xlfn.XLOOKUP(I4748,'PU-Holds'!$U$8:$U$63,'PU-Holds'!$M$8:$M$63)</f>
        <v>0</v>
      </c>
      <c r="D4748" s="64" t="s">
        <v>1179</v>
      </c>
      <c r="E4748" s="64">
        <f t="shared" si="115"/>
        <v>0</v>
      </c>
      <c r="F4748" s="159">
        <v>10095</v>
      </c>
      <c r="G4748" s="163">
        <f t="shared" si="114"/>
        <v>0</v>
      </c>
      <c r="I4748" s="64" t="s">
        <v>1125</v>
      </c>
      <c r="L4748"/>
    </row>
    <row r="4749" spans="1:12">
      <c r="A4749" s="64" t="s">
        <v>1321</v>
      </c>
      <c r="B4749" s="64">
        <f>_xlfn.XLOOKUP(D4749,'PU-Holds'!$U$8:$U$63,'PU-Holds'!$M$8:$M$63)</f>
        <v>0</v>
      </c>
      <c r="C4749" s="64">
        <f>_xlfn.XLOOKUP(I4749,'PU-Holds'!$U$8:$U$63,'PU-Holds'!$M$8:$M$63)</f>
        <v>0</v>
      </c>
      <c r="D4749" s="64" t="s">
        <v>1181</v>
      </c>
      <c r="E4749" s="64">
        <f t="shared" si="115"/>
        <v>0</v>
      </c>
      <c r="F4749" s="159">
        <v>10095</v>
      </c>
      <c r="G4749" s="163">
        <f t="shared" si="114"/>
        <v>0</v>
      </c>
      <c r="I4749" s="64" t="s">
        <v>1127</v>
      </c>
      <c r="L4749"/>
    </row>
    <row r="4750" spans="1:12">
      <c r="A4750" s="64" t="s">
        <v>1321</v>
      </c>
      <c r="B4750" s="64">
        <f>_xlfn.XLOOKUP(D4750,'PU-Holds'!$U$8:$U$63,'PU-Holds'!$M$8:$M$63)</f>
        <v>0</v>
      </c>
      <c r="C4750" s="64">
        <f>_xlfn.XLOOKUP(I4750,'PU-Holds'!$U$8:$U$63,'PU-Holds'!$M$8:$M$63)</f>
        <v>0</v>
      </c>
      <c r="D4750" s="64" t="s">
        <v>1183</v>
      </c>
      <c r="E4750" s="64">
        <f t="shared" si="115"/>
        <v>0</v>
      </c>
      <c r="F4750" s="159">
        <v>10095</v>
      </c>
      <c r="G4750" s="163">
        <f t="shared" si="114"/>
        <v>0</v>
      </c>
      <c r="I4750" s="64" t="s">
        <v>1127</v>
      </c>
      <c r="L4750"/>
    </row>
    <row r="4751" spans="1:12">
      <c r="A4751" s="64" t="s">
        <v>1321</v>
      </c>
      <c r="B4751" s="64">
        <f>_xlfn.XLOOKUP(D4751,'PU-Holds'!$U$8:$U$63,'PU-Holds'!$M$8:$M$63)</f>
        <v>0</v>
      </c>
      <c r="C4751" s="64">
        <f>_xlfn.XLOOKUP(I4751,'PU-Holds'!$U$8:$U$63,'PU-Holds'!$M$8:$M$63)</f>
        <v>0</v>
      </c>
      <c r="D4751" s="64" t="s">
        <v>1185</v>
      </c>
      <c r="E4751" s="64">
        <f t="shared" si="115"/>
        <v>0</v>
      </c>
      <c r="F4751" s="159">
        <v>10095</v>
      </c>
      <c r="G4751" s="163">
        <f t="shared" si="114"/>
        <v>0</v>
      </c>
      <c r="I4751" s="64" t="s">
        <v>1127</v>
      </c>
      <c r="L4751"/>
    </row>
    <row r="4752" spans="1:12">
      <c r="A4752" s="64" t="s">
        <v>1321</v>
      </c>
      <c r="B4752" s="64">
        <f>_xlfn.XLOOKUP(D4752,'PU-Holds'!$U$8:$U$63,'PU-Holds'!$M$8:$M$63)</f>
        <v>0</v>
      </c>
      <c r="C4752" s="64">
        <f>_xlfn.XLOOKUP(I4752,'PU-Holds'!$U$8:$U$63,'PU-Holds'!$M$8:$M$63)</f>
        <v>0</v>
      </c>
      <c r="D4752" s="64" t="s">
        <v>1187</v>
      </c>
      <c r="E4752" s="64">
        <f t="shared" si="115"/>
        <v>0</v>
      </c>
      <c r="F4752" s="159">
        <v>10095</v>
      </c>
      <c r="G4752" s="163">
        <f t="shared" si="114"/>
        <v>0</v>
      </c>
      <c r="I4752" s="64" t="s">
        <v>1127</v>
      </c>
      <c r="L4752"/>
    </row>
    <row r="4753" spans="1:12">
      <c r="A4753" s="64" t="s">
        <v>1321</v>
      </c>
      <c r="B4753" s="64">
        <f>_xlfn.XLOOKUP(D4753,'PU-Holds'!$U$8:$U$63,'PU-Holds'!$M$8:$M$63)</f>
        <v>0</v>
      </c>
      <c r="C4753" s="64">
        <f>_xlfn.XLOOKUP(I4753,'PU-Holds'!$U$8:$U$63,'PU-Holds'!$M$8:$M$63)</f>
        <v>0</v>
      </c>
      <c r="D4753" s="64" t="s">
        <v>1189</v>
      </c>
      <c r="E4753" s="64">
        <f t="shared" si="115"/>
        <v>0</v>
      </c>
      <c r="F4753" s="159">
        <v>10095</v>
      </c>
      <c r="G4753" s="163">
        <f t="shared" si="114"/>
        <v>0</v>
      </c>
      <c r="I4753" s="64" t="s">
        <v>1127</v>
      </c>
      <c r="L4753"/>
    </row>
    <row r="4754" spans="1:12">
      <c r="A4754" s="64" t="s">
        <v>1321</v>
      </c>
      <c r="B4754" s="64">
        <f>_xlfn.XLOOKUP(D4754,'PU-Holds'!$U$8:$U$63,'PU-Holds'!$M$8:$M$63)</f>
        <v>0</v>
      </c>
      <c r="C4754" s="64">
        <f>_xlfn.XLOOKUP(I4754,'PU-Holds'!$U$8:$U$63,'PU-Holds'!$M$8:$M$63)</f>
        <v>0</v>
      </c>
      <c r="D4754" s="64" t="s">
        <v>1191</v>
      </c>
      <c r="E4754" s="64">
        <f t="shared" si="115"/>
        <v>0</v>
      </c>
      <c r="F4754" s="159">
        <v>10095</v>
      </c>
      <c r="G4754" s="163">
        <f t="shared" si="114"/>
        <v>0</v>
      </c>
      <c r="I4754" s="64" t="s">
        <v>1127</v>
      </c>
      <c r="L4754"/>
    </row>
    <row r="4755" spans="1:12">
      <c r="A4755" s="64" t="s">
        <v>1321</v>
      </c>
      <c r="B4755" s="64">
        <f>_xlfn.XLOOKUP(D4755,'PU-Holds'!$U$8:$U$63,'PU-Holds'!$M$8:$M$63)</f>
        <v>0</v>
      </c>
      <c r="C4755" s="64">
        <f>_xlfn.XLOOKUP(I4755,'PU-Holds'!$U$8:$U$63,'PU-Holds'!$M$8:$M$63)</f>
        <v>0</v>
      </c>
      <c r="D4755" s="64" t="s">
        <v>1193</v>
      </c>
      <c r="E4755" s="64">
        <f t="shared" si="115"/>
        <v>0</v>
      </c>
      <c r="F4755" s="159">
        <v>10095</v>
      </c>
      <c r="G4755" s="163">
        <f t="shared" si="114"/>
        <v>0</v>
      </c>
      <c r="I4755" s="64" t="s">
        <v>1127</v>
      </c>
      <c r="L4755"/>
    </row>
    <row r="4756" spans="1:12">
      <c r="A4756" s="64" t="s">
        <v>1321</v>
      </c>
      <c r="B4756" s="64">
        <f>_xlfn.XLOOKUP(D4756,'PU-Holds'!$U$8:$U$63,'PU-Holds'!$M$8:$M$63)</f>
        <v>0</v>
      </c>
      <c r="C4756" s="64">
        <f>_xlfn.XLOOKUP(I4756,'PU-Holds'!$U$8:$U$63,'PU-Holds'!$M$8:$M$63)</f>
        <v>0</v>
      </c>
      <c r="D4756" s="64" t="s">
        <v>1195</v>
      </c>
      <c r="E4756" s="64">
        <f t="shared" si="115"/>
        <v>0</v>
      </c>
      <c r="F4756" s="159">
        <v>10095</v>
      </c>
      <c r="G4756" s="163">
        <f t="shared" si="114"/>
        <v>0</v>
      </c>
      <c r="I4756" s="64" t="s">
        <v>1129</v>
      </c>
      <c r="L4756"/>
    </row>
    <row r="4757" spans="1:12">
      <c r="A4757" s="64" t="s">
        <v>1321</v>
      </c>
      <c r="B4757" s="64">
        <f>_xlfn.XLOOKUP(D4757,'PU-Holds'!$U$8:$U$63,'PU-Holds'!$M$8:$M$63)</f>
        <v>0</v>
      </c>
      <c r="C4757" s="64">
        <f>_xlfn.XLOOKUP(I4757,'PU-Holds'!$U$8:$U$63,'PU-Holds'!$M$8:$M$63)</f>
        <v>0</v>
      </c>
      <c r="D4757" s="64" t="s">
        <v>1197</v>
      </c>
      <c r="E4757" s="64">
        <f t="shared" si="115"/>
        <v>0</v>
      </c>
      <c r="F4757" s="159">
        <v>10095</v>
      </c>
      <c r="G4757" s="163">
        <f t="shared" si="114"/>
        <v>0</v>
      </c>
      <c r="I4757" s="64" t="s">
        <v>1129</v>
      </c>
      <c r="L4757"/>
    </row>
    <row r="4758" spans="1:12">
      <c r="A4758" s="64" t="s">
        <v>1321</v>
      </c>
      <c r="B4758" s="64">
        <f>_xlfn.XLOOKUP(D4758,'PU-Holds'!$U$8:$U$63,'PU-Holds'!$M$8:$M$63)</f>
        <v>0</v>
      </c>
      <c r="C4758" s="64">
        <f>_xlfn.XLOOKUP(I4758,'PU-Holds'!$U$8:$U$63,'PU-Holds'!$M$8:$M$63)</f>
        <v>0</v>
      </c>
      <c r="D4758" s="64" t="s">
        <v>1199</v>
      </c>
      <c r="E4758" s="64">
        <f t="shared" si="115"/>
        <v>0</v>
      </c>
      <c r="F4758" s="159">
        <v>10095</v>
      </c>
      <c r="G4758" s="163">
        <f t="shared" si="114"/>
        <v>0</v>
      </c>
      <c r="I4758" s="64" t="s">
        <v>1129</v>
      </c>
      <c r="L4758"/>
    </row>
    <row r="4759" spans="1:12">
      <c r="A4759" s="64" t="s">
        <v>1321</v>
      </c>
      <c r="B4759" s="64">
        <f>_xlfn.XLOOKUP(D4759,'PU-Holds'!$U$8:$U$63,'PU-Holds'!$M$8:$M$63)</f>
        <v>0</v>
      </c>
      <c r="C4759" s="64">
        <f>_xlfn.XLOOKUP(I4759,'PU-Holds'!$U$8:$U$63,'PU-Holds'!$M$8:$M$63)</f>
        <v>0</v>
      </c>
      <c r="D4759" s="64" t="s">
        <v>1201</v>
      </c>
      <c r="E4759" s="64">
        <f t="shared" si="115"/>
        <v>0</v>
      </c>
      <c r="F4759" s="159">
        <v>10095</v>
      </c>
      <c r="G4759" s="163">
        <f t="shared" si="114"/>
        <v>0</v>
      </c>
      <c r="I4759" s="64" t="s">
        <v>1129</v>
      </c>
      <c r="L4759"/>
    </row>
    <row r="4760" spans="1:12">
      <c r="A4760" s="64" t="s">
        <v>1321</v>
      </c>
      <c r="B4760" s="64">
        <f>_xlfn.XLOOKUP(D4760,'PU-Holds'!$U$8:$U$63,'PU-Holds'!$M$8:$M$63)</f>
        <v>0</v>
      </c>
      <c r="C4760" s="64">
        <f>_xlfn.XLOOKUP(I4760,'PU-Holds'!$U$8:$U$63,'PU-Holds'!$M$8:$M$63)</f>
        <v>0</v>
      </c>
      <c r="D4760" s="64" t="s">
        <v>1203</v>
      </c>
      <c r="E4760" s="64">
        <f t="shared" si="115"/>
        <v>0</v>
      </c>
      <c r="F4760" s="159">
        <v>10095</v>
      </c>
      <c r="G4760" s="163">
        <f t="shared" si="114"/>
        <v>0</v>
      </c>
      <c r="I4760" s="64" t="s">
        <v>1129</v>
      </c>
      <c r="L4760"/>
    </row>
    <row r="4761" spans="1:12">
      <c r="A4761" s="64" t="s">
        <v>1321</v>
      </c>
      <c r="B4761" s="64">
        <f>_xlfn.XLOOKUP(D4761,'PU-Holds'!$U$8:$U$63,'PU-Holds'!$M$8:$M$63)</f>
        <v>0</v>
      </c>
      <c r="C4761" s="64">
        <f>_xlfn.XLOOKUP(I4761,'PU-Holds'!$U$8:$U$63,'PU-Holds'!$M$8:$M$63)</f>
        <v>0</v>
      </c>
      <c r="D4761" s="64" t="s">
        <v>1205</v>
      </c>
      <c r="E4761" s="64">
        <f t="shared" si="115"/>
        <v>0</v>
      </c>
      <c r="F4761" s="159">
        <v>10095</v>
      </c>
      <c r="G4761" s="163">
        <f t="shared" si="114"/>
        <v>0</v>
      </c>
      <c r="I4761" s="64" t="s">
        <v>1129</v>
      </c>
      <c r="L4761"/>
    </row>
    <row r="4762" spans="1:12">
      <c r="A4762" s="64" t="s">
        <v>1321</v>
      </c>
      <c r="B4762" s="64">
        <f>_xlfn.XLOOKUP(D4762,'PU-Holds'!$U$8:$U$63,'PU-Holds'!$M$8:$M$63)</f>
        <v>0</v>
      </c>
      <c r="C4762" s="64">
        <f>_xlfn.XLOOKUP(I4762,'PU-Holds'!$U$8:$U$63,'PU-Holds'!$M$8:$M$63)</f>
        <v>0</v>
      </c>
      <c r="D4762" s="64" t="s">
        <v>1207</v>
      </c>
      <c r="E4762" s="64">
        <f t="shared" si="115"/>
        <v>0</v>
      </c>
      <c r="F4762" s="159">
        <v>10095</v>
      </c>
      <c r="G4762" s="163">
        <f t="shared" si="114"/>
        <v>0</v>
      </c>
      <c r="I4762" s="64" t="s">
        <v>1129</v>
      </c>
      <c r="L4762"/>
    </row>
    <row r="4763" spans="1:12">
      <c r="A4763" s="64" t="s">
        <v>1321</v>
      </c>
      <c r="B4763" s="64">
        <f>_xlfn.XLOOKUP(D4763,'PU-Holds'!$U$8:$U$63,'PU-Holds'!$M$8:$M$63)</f>
        <v>0</v>
      </c>
      <c r="C4763" s="64">
        <f>_xlfn.XLOOKUP(I4763,'PU-Holds'!$U$8:$U$63,'PU-Holds'!$M$8:$M$63)</f>
        <v>0</v>
      </c>
      <c r="D4763" s="64" t="s">
        <v>1209</v>
      </c>
      <c r="E4763" s="64">
        <f t="shared" si="115"/>
        <v>0</v>
      </c>
      <c r="F4763" s="159">
        <v>10095</v>
      </c>
      <c r="G4763" s="163">
        <f t="shared" si="114"/>
        <v>0</v>
      </c>
      <c r="I4763" s="64" t="s">
        <v>1129</v>
      </c>
      <c r="L4763"/>
    </row>
    <row r="4764" spans="1:12">
      <c r="A4764" s="64" t="s">
        <v>1321</v>
      </c>
      <c r="B4764" s="64">
        <f>_xlfn.XLOOKUP(D4764,'PU-Holds'!$U$8:$U$63,'PU-Holds'!$M$8:$M$63)</f>
        <v>0</v>
      </c>
      <c r="C4764" s="64">
        <f>_xlfn.XLOOKUP(I4764,'PU-Holds'!$U$8:$U$63,'PU-Holds'!$M$8:$M$63)</f>
        <v>0</v>
      </c>
      <c r="D4764" s="64" t="s">
        <v>1211</v>
      </c>
      <c r="E4764" s="64">
        <f t="shared" si="115"/>
        <v>0</v>
      </c>
      <c r="F4764" s="159">
        <v>10095</v>
      </c>
      <c r="G4764" s="163">
        <f t="shared" si="114"/>
        <v>0</v>
      </c>
      <c r="I4764" s="64" t="s">
        <v>1129</v>
      </c>
      <c r="L4764"/>
    </row>
    <row r="4765" spans="1:12">
      <c r="A4765" s="64" t="s">
        <v>1321</v>
      </c>
      <c r="B4765" s="64">
        <f>_xlfn.XLOOKUP(D4765,'PU-Holds'!$U$8:$U$63,'PU-Holds'!$M$8:$M$63)</f>
        <v>0</v>
      </c>
      <c r="C4765" s="64">
        <f>_xlfn.XLOOKUP(I4765,'PU-Holds'!$U$8:$U$63,'PU-Holds'!$M$8:$M$63)</f>
        <v>0</v>
      </c>
      <c r="D4765" s="64" t="s">
        <v>1213</v>
      </c>
      <c r="E4765" s="64">
        <f t="shared" si="115"/>
        <v>0</v>
      </c>
      <c r="F4765" s="159">
        <v>10095</v>
      </c>
      <c r="G4765" s="163">
        <f t="shared" si="114"/>
        <v>0</v>
      </c>
      <c r="I4765" s="64" t="s">
        <v>1129</v>
      </c>
      <c r="L4765"/>
    </row>
    <row r="4766" spans="1:12">
      <c r="A4766" s="64" t="s">
        <v>1321</v>
      </c>
      <c r="B4766" s="64">
        <f>_xlfn.XLOOKUP(D4766,'PU-Holds'!$U$8:$U$63,'PU-Holds'!$M$8:$M$63)</f>
        <v>0</v>
      </c>
      <c r="C4766" s="64">
        <f>_xlfn.XLOOKUP(I4766,'PU-Holds'!$U$8:$U$63,'PU-Holds'!$M$8:$M$63)</f>
        <v>0</v>
      </c>
      <c r="D4766" s="64" t="s">
        <v>1215</v>
      </c>
      <c r="E4766" s="64">
        <f t="shared" si="115"/>
        <v>0</v>
      </c>
      <c r="F4766" s="159">
        <v>10095</v>
      </c>
      <c r="G4766" s="163">
        <f t="shared" si="114"/>
        <v>0</v>
      </c>
      <c r="I4766" s="64" t="s">
        <v>1129</v>
      </c>
      <c r="L4766"/>
    </row>
    <row r="4767" spans="1:12">
      <c r="A4767" s="64" t="s">
        <v>1321</v>
      </c>
      <c r="B4767" s="64">
        <f>_xlfn.XLOOKUP(D4767,'PU-Holds'!$U$8:$U$63,'PU-Holds'!$M$8:$M$63)</f>
        <v>0</v>
      </c>
      <c r="C4767" s="64">
        <f>_xlfn.XLOOKUP(I4767,'PU-Holds'!$U$8:$U$63,'PU-Holds'!$M$8:$M$63)</f>
        <v>0</v>
      </c>
      <c r="D4767" s="64" t="s">
        <v>1217</v>
      </c>
      <c r="E4767" s="64">
        <f t="shared" si="115"/>
        <v>0</v>
      </c>
      <c r="F4767" s="159">
        <v>10095</v>
      </c>
      <c r="G4767" s="163">
        <f t="shared" si="114"/>
        <v>0</v>
      </c>
      <c r="I4767" s="64" t="s">
        <v>1129</v>
      </c>
      <c r="L4767"/>
    </row>
    <row r="4768" spans="1:12">
      <c r="A4768" s="64" t="s">
        <v>1321</v>
      </c>
      <c r="B4768" s="64">
        <f>_xlfn.XLOOKUP(D4768,'PU-Holds'!$U$8:$U$63,'PU-Holds'!$M$8:$M$63)</f>
        <v>0</v>
      </c>
      <c r="C4768" s="64">
        <f>_xlfn.XLOOKUP(I4768,'PU-Holds'!$U$8:$U$63,'PU-Holds'!$M$8:$M$63)</f>
        <v>0</v>
      </c>
      <c r="D4768" s="64" t="s">
        <v>1219</v>
      </c>
      <c r="E4768" s="64">
        <f t="shared" si="115"/>
        <v>0</v>
      </c>
      <c r="F4768" s="159">
        <v>10095</v>
      </c>
      <c r="G4768" s="163">
        <f t="shared" si="114"/>
        <v>0</v>
      </c>
      <c r="I4768" s="64" t="s">
        <v>1129</v>
      </c>
      <c r="L4768"/>
    </row>
    <row r="4769" spans="1:12">
      <c r="A4769" s="64" t="s">
        <v>1321</v>
      </c>
      <c r="B4769" s="64">
        <f>_xlfn.XLOOKUP(D4769,'PU-Holds'!$U$8:$U$63,'PU-Holds'!$M$8:$M$63)</f>
        <v>0</v>
      </c>
      <c r="C4769" s="64">
        <f>_xlfn.XLOOKUP(I4769,'PU-Holds'!$U$8:$U$63,'PU-Holds'!$M$8:$M$63)</f>
        <v>0</v>
      </c>
      <c r="D4769" s="64" t="s">
        <v>1221</v>
      </c>
      <c r="E4769" s="64">
        <f t="shared" si="115"/>
        <v>0</v>
      </c>
      <c r="F4769" s="159">
        <v>10095</v>
      </c>
      <c r="G4769" s="163">
        <f t="shared" si="114"/>
        <v>0</v>
      </c>
      <c r="I4769" s="64" t="s">
        <v>1129</v>
      </c>
      <c r="L4769"/>
    </row>
    <row r="4770" spans="1:12">
      <c r="A4770" s="64" t="s">
        <v>1321</v>
      </c>
      <c r="B4770" s="64">
        <f>_xlfn.XLOOKUP(D4770,'PU-Holds'!$U$8:$U$63,'PU-Holds'!$M$8:$M$63)</f>
        <v>0</v>
      </c>
      <c r="C4770" s="64">
        <f>_xlfn.XLOOKUP(I4770,'PU-Holds'!$U$8:$U$63,'PU-Holds'!$M$8:$M$63)</f>
        <v>0</v>
      </c>
      <c r="D4770" s="64" t="s">
        <v>1223</v>
      </c>
      <c r="E4770" s="64">
        <f t="shared" si="115"/>
        <v>0</v>
      </c>
      <c r="F4770" s="159">
        <v>10095</v>
      </c>
      <c r="G4770" s="163">
        <f t="shared" si="114"/>
        <v>0</v>
      </c>
      <c r="I4770" s="64" t="s">
        <v>1129</v>
      </c>
      <c r="L4770"/>
    </row>
    <row r="4771" spans="1:12">
      <c r="A4771" s="64" t="s">
        <v>1321</v>
      </c>
      <c r="B4771" s="64">
        <f>_xlfn.XLOOKUP(D4771,'PU-Holds'!$U$8:$U$63,'PU-Holds'!$M$8:$M$63)</f>
        <v>0</v>
      </c>
      <c r="C4771" s="64">
        <f>_xlfn.XLOOKUP(I4771,'PU-Holds'!$U$8:$U$63,'PU-Holds'!$M$8:$M$63)</f>
        <v>0</v>
      </c>
      <c r="D4771" s="64" t="s">
        <v>1225</v>
      </c>
      <c r="E4771" s="64">
        <f t="shared" si="115"/>
        <v>0</v>
      </c>
      <c r="F4771" s="159">
        <v>10095</v>
      </c>
      <c r="G4771" s="163">
        <f t="shared" si="114"/>
        <v>0</v>
      </c>
      <c r="I4771" s="64" t="s">
        <v>1129</v>
      </c>
      <c r="L4771"/>
    </row>
    <row r="4772" spans="1:12">
      <c r="A4772" s="161" t="s">
        <v>1321</v>
      </c>
      <c r="B4772" s="161">
        <f>_xlfn.XLOOKUP(D4772,'PU-Holds'!$U$8:$U$63,'PU-Holds'!$P$8:$P$63)</f>
        <v>0</v>
      </c>
      <c r="C4772" s="161">
        <f>_xlfn.XLOOKUP(I4772,'PU-Holds'!$U$8:$U$63,'PU-Holds'!$P$8:$P$63)</f>
        <v>0</v>
      </c>
      <c r="D4772" s="161" t="s">
        <v>1131</v>
      </c>
      <c r="E4772" s="161">
        <f t="shared" ref="E4772:E4776" si="116">SUM(B4772:C4772)</f>
        <v>0</v>
      </c>
      <c r="F4772" s="162">
        <v>10083</v>
      </c>
      <c r="G4772" s="163">
        <f t="shared" si="114"/>
        <v>0</v>
      </c>
      <c r="I4772" s="161" t="s">
        <v>1123</v>
      </c>
      <c r="J4772" s="161" t="s">
        <v>1316</v>
      </c>
      <c r="L4772"/>
    </row>
    <row r="4773" spans="1:12">
      <c r="A4773" s="64" t="s">
        <v>1321</v>
      </c>
      <c r="B4773" s="64">
        <f>_xlfn.XLOOKUP(D4773,'PU-Holds'!$U$8:$U$63,'PU-Holds'!$P$8:$P$63)</f>
        <v>0</v>
      </c>
      <c r="C4773" s="64">
        <f>_xlfn.XLOOKUP(I4773,'PU-Holds'!$U$8:$U$63,'PU-Holds'!$P$8:$P$63)</f>
        <v>0</v>
      </c>
      <c r="D4773" s="64" t="s">
        <v>1133</v>
      </c>
      <c r="E4773" s="64">
        <f t="shared" si="116"/>
        <v>0</v>
      </c>
      <c r="F4773" s="159">
        <v>10083</v>
      </c>
      <c r="G4773" s="163">
        <f t="shared" si="114"/>
        <v>0</v>
      </c>
      <c r="I4773" s="64" t="s">
        <v>1123</v>
      </c>
      <c r="L4773"/>
    </row>
    <row r="4774" spans="1:12">
      <c r="A4774" s="64" t="s">
        <v>1321</v>
      </c>
      <c r="B4774" s="64">
        <f>_xlfn.XLOOKUP(D4774,'PU-Holds'!$U$8:$U$63,'PU-Holds'!$P$8:$P$63)</f>
        <v>0</v>
      </c>
      <c r="C4774" s="64">
        <f>_xlfn.XLOOKUP(I4774,'PU-Holds'!$U$8:$U$63,'PU-Holds'!$P$8:$P$63)</f>
        <v>0</v>
      </c>
      <c r="D4774" s="64" t="s">
        <v>1135</v>
      </c>
      <c r="E4774" s="64">
        <f t="shared" si="116"/>
        <v>0</v>
      </c>
      <c r="F4774" s="159">
        <v>10083</v>
      </c>
      <c r="G4774" s="163">
        <f t="shared" si="114"/>
        <v>0</v>
      </c>
      <c r="I4774" s="64" t="s">
        <v>1123</v>
      </c>
      <c r="L4774"/>
    </row>
    <row r="4775" spans="1:12">
      <c r="A4775" s="64" t="s">
        <v>1321</v>
      </c>
      <c r="B4775" s="64">
        <f>_xlfn.XLOOKUP(D4775,'PU-Holds'!$U$8:$U$63,'PU-Holds'!$P$8:$P$63)</f>
        <v>0</v>
      </c>
      <c r="C4775" s="64">
        <f>_xlfn.XLOOKUP(I4775,'PU-Holds'!$U$8:$U$63,'PU-Holds'!$P$8:$P$63)</f>
        <v>0</v>
      </c>
      <c r="D4775" s="64" t="s">
        <v>1137</v>
      </c>
      <c r="E4775" s="64">
        <f t="shared" si="116"/>
        <v>0</v>
      </c>
      <c r="F4775" s="159">
        <v>10083</v>
      </c>
      <c r="G4775" s="163">
        <f t="shared" si="114"/>
        <v>0</v>
      </c>
      <c r="I4775" s="64" t="s">
        <v>1123</v>
      </c>
      <c r="L4775"/>
    </row>
    <row r="4776" spans="1:12">
      <c r="A4776" s="64" t="s">
        <v>1321</v>
      </c>
      <c r="B4776" s="64">
        <f>_xlfn.XLOOKUP(D4776,'PU-Holds'!$U$8:$U$63,'PU-Holds'!$P$8:$P$63)</f>
        <v>0</v>
      </c>
      <c r="C4776" s="64">
        <f>_xlfn.XLOOKUP(I4776,'PU-Holds'!$U$8:$U$63,'PU-Holds'!$P$8:$P$63)</f>
        <v>0</v>
      </c>
      <c r="D4776" s="64" t="s">
        <v>1139</v>
      </c>
      <c r="E4776" s="64">
        <f t="shared" si="116"/>
        <v>0</v>
      </c>
      <c r="F4776" s="159">
        <v>10083</v>
      </c>
      <c r="G4776" s="163">
        <f t="shared" si="114"/>
        <v>0</v>
      </c>
      <c r="I4776" s="64" t="s">
        <v>1123</v>
      </c>
      <c r="L4776"/>
    </row>
    <row r="4777" spans="1:12">
      <c r="A4777" s="64" t="s">
        <v>1321</v>
      </c>
      <c r="B4777" s="64">
        <f>_xlfn.XLOOKUP(D4777,'PU-Holds'!$U$8:$U$63,'PU-Holds'!$P$8:$P$63)</f>
        <v>0</v>
      </c>
      <c r="C4777" s="64">
        <f>_xlfn.XLOOKUP(I4777,'PU-Holds'!$U$8:$U$63,'PU-Holds'!$P$8:$P$63)</f>
        <v>0</v>
      </c>
      <c r="D4777" s="64" t="s">
        <v>1141</v>
      </c>
      <c r="E4777" s="64">
        <f t="shared" ref="E4777:E4840" si="117">SUM(B4777:C4777)</f>
        <v>0</v>
      </c>
      <c r="F4777" s="159">
        <v>10083</v>
      </c>
      <c r="G4777" s="163">
        <f t="shared" si="114"/>
        <v>0</v>
      </c>
      <c r="I4777" s="64" t="s">
        <v>1123</v>
      </c>
      <c r="L4777"/>
    </row>
    <row r="4778" spans="1:12">
      <c r="A4778" s="64" t="s">
        <v>1321</v>
      </c>
      <c r="B4778" s="64">
        <f>_xlfn.XLOOKUP(D4778,'PU-Holds'!$U$8:$U$63,'PU-Holds'!$P$8:$P$63)</f>
        <v>0</v>
      </c>
      <c r="C4778" s="64">
        <f>_xlfn.XLOOKUP(I4778,'PU-Holds'!$U$8:$U$63,'PU-Holds'!$P$8:$P$63)</f>
        <v>0</v>
      </c>
      <c r="D4778" s="64" t="s">
        <v>1143</v>
      </c>
      <c r="E4778" s="64">
        <f t="shared" si="117"/>
        <v>0</v>
      </c>
      <c r="F4778" s="159">
        <v>10083</v>
      </c>
      <c r="G4778" s="163">
        <f t="shared" si="114"/>
        <v>0</v>
      </c>
      <c r="I4778" s="64" t="s">
        <v>1123</v>
      </c>
      <c r="L4778"/>
    </row>
    <row r="4779" spans="1:12">
      <c r="A4779" s="64" t="s">
        <v>1321</v>
      </c>
      <c r="B4779" s="64">
        <f>_xlfn.XLOOKUP(D4779,'PU-Holds'!$U$8:$U$63,'PU-Holds'!$P$8:$P$63)</f>
        <v>0</v>
      </c>
      <c r="C4779" s="64">
        <f>_xlfn.XLOOKUP(I4779,'PU-Holds'!$U$8:$U$63,'PU-Holds'!$P$8:$P$63)</f>
        <v>0</v>
      </c>
      <c r="D4779" s="64" t="s">
        <v>1145</v>
      </c>
      <c r="E4779" s="64">
        <f t="shared" si="117"/>
        <v>0</v>
      </c>
      <c r="F4779" s="159">
        <v>10083</v>
      </c>
      <c r="G4779" s="163">
        <f t="shared" si="114"/>
        <v>0</v>
      </c>
      <c r="I4779" s="64" t="s">
        <v>1123</v>
      </c>
      <c r="L4779"/>
    </row>
    <row r="4780" spans="1:12">
      <c r="A4780" s="64" t="s">
        <v>1321</v>
      </c>
      <c r="B4780" s="64">
        <f>_xlfn.XLOOKUP(D4780,'PU-Holds'!$U$8:$U$63,'PU-Holds'!$P$8:$P$63)</f>
        <v>0</v>
      </c>
      <c r="C4780" s="64">
        <f>_xlfn.XLOOKUP(I4780,'PU-Holds'!$U$8:$U$63,'PU-Holds'!$P$8:$P$63)</f>
        <v>0</v>
      </c>
      <c r="D4780" s="64" t="s">
        <v>1147</v>
      </c>
      <c r="E4780" s="64">
        <f t="shared" si="117"/>
        <v>0</v>
      </c>
      <c r="F4780" s="159">
        <v>10083</v>
      </c>
      <c r="G4780" s="163">
        <f t="shared" si="114"/>
        <v>0</v>
      </c>
      <c r="I4780" s="64" t="s">
        <v>1123</v>
      </c>
      <c r="L4780"/>
    </row>
    <row r="4781" spans="1:12">
      <c r="A4781" s="64" t="s">
        <v>1321</v>
      </c>
      <c r="B4781" s="64">
        <f>_xlfn.XLOOKUP(D4781,'PU-Holds'!$U$8:$U$63,'PU-Holds'!$P$8:$P$63)</f>
        <v>0</v>
      </c>
      <c r="C4781" s="64">
        <f>_xlfn.XLOOKUP(I4781,'PU-Holds'!$U$8:$U$63,'PU-Holds'!$P$8:$P$63)</f>
        <v>0</v>
      </c>
      <c r="D4781" s="64" t="s">
        <v>1149</v>
      </c>
      <c r="E4781" s="64">
        <f t="shared" si="117"/>
        <v>0</v>
      </c>
      <c r="F4781" s="159">
        <v>10083</v>
      </c>
      <c r="G4781" s="163">
        <f t="shared" si="114"/>
        <v>0</v>
      </c>
      <c r="I4781" s="64" t="s">
        <v>1123</v>
      </c>
      <c r="L4781"/>
    </row>
    <row r="4782" spans="1:12">
      <c r="A4782" s="64" t="s">
        <v>1321</v>
      </c>
      <c r="B4782" s="64">
        <f>_xlfn.XLOOKUP(D4782,'PU-Holds'!$U$8:$U$63,'PU-Holds'!$P$8:$P$63)</f>
        <v>0</v>
      </c>
      <c r="C4782" s="64">
        <f>_xlfn.XLOOKUP(I4782,'PU-Holds'!$U$8:$U$63,'PU-Holds'!$P$8:$P$63)</f>
        <v>0</v>
      </c>
      <c r="D4782" s="64" t="s">
        <v>1151</v>
      </c>
      <c r="E4782" s="64">
        <f t="shared" si="117"/>
        <v>0</v>
      </c>
      <c r="F4782" s="159">
        <v>10083</v>
      </c>
      <c r="G4782" s="163">
        <f t="shared" si="114"/>
        <v>0</v>
      </c>
      <c r="I4782" s="64" t="s">
        <v>1123</v>
      </c>
      <c r="L4782"/>
    </row>
    <row r="4783" spans="1:12">
      <c r="A4783" s="64" t="s">
        <v>1321</v>
      </c>
      <c r="B4783" s="64">
        <f>_xlfn.XLOOKUP(D4783,'PU-Holds'!$U$8:$U$63,'PU-Holds'!$P$8:$P$63)</f>
        <v>0</v>
      </c>
      <c r="C4783" s="64">
        <f>_xlfn.XLOOKUP(I4783,'PU-Holds'!$U$8:$U$63,'PU-Holds'!$P$8:$P$63)</f>
        <v>0</v>
      </c>
      <c r="D4783" s="64" t="s">
        <v>1153</v>
      </c>
      <c r="E4783" s="64">
        <f t="shared" si="117"/>
        <v>0</v>
      </c>
      <c r="F4783" s="159">
        <v>10083</v>
      </c>
      <c r="G4783" s="163">
        <f t="shared" si="114"/>
        <v>0</v>
      </c>
      <c r="I4783" s="64" t="s">
        <v>1123</v>
      </c>
      <c r="L4783"/>
    </row>
    <row r="4784" spans="1:12">
      <c r="A4784" s="64" t="s">
        <v>1321</v>
      </c>
      <c r="B4784" s="64">
        <f>_xlfn.XLOOKUP(D4784,'PU-Holds'!$U$8:$U$63,'PU-Holds'!$P$8:$P$63)</f>
        <v>0</v>
      </c>
      <c r="C4784" s="64">
        <f>_xlfn.XLOOKUP(I4784,'PU-Holds'!$U$8:$U$63,'PU-Holds'!$P$8:$P$63)</f>
        <v>0</v>
      </c>
      <c r="D4784" s="64" t="s">
        <v>1155</v>
      </c>
      <c r="E4784" s="64">
        <f t="shared" si="117"/>
        <v>0</v>
      </c>
      <c r="F4784" s="159">
        <v>10083</v>
      </c>
      <c r="G4784" s="163">
        <f t="shared" si="114"/>
        <v>0</v>
      </c>
      <c r="I4784" s="64" t="s">
        <v>1123</v>
      </c>
      <c r="L4784"/>
    </row>
    <row r="4785" spans="1:12">
      <c r="A4785" s="64" t="s">
        <v>1321</v>
      </c>
      <c r="B4785" s="64">
        <f>_xlfn.XLOOKUP(D4785,'PU-Holds'!$U$8:$U$63,'PU-Holds'!$P$8:$P$63)</f>
        <v>0</v>
      </c>
      <c r="C4785" s="64">
        <f>_xlfn.XLOOKUP(I4785,'PU-Holds'!$U$8:$U$63,'PU-Holds'!$P$8:$P$63)</f>
        <v>0</v>
      </c>
      <c r="D4785" s="64" t="s">
        <v>1157</v>
      </c>
      <c r="E4785" s="64">
        <f t="shared" si="117"/>
        <v>0</v>
      </c>
      <c r="F4785" s="159">
        <v>10083</v>
      </c>
      <c r="G4785" s="163">
        <f t="shared" si="114"/>
        <v>0</v>
      </c>
      <c r="I4785" s="64" t="s">
        <v>1123</v>
      </c>
      <c r="L4785"/>
    </row>
    <row r="4786" spans="1:12">
      <c r="A4786" s="64" t="s">
        <v>1321</v>
      </c>
      <c r="B4786" s="64">
        <f>_xlfn.XLOOKUP(D4786,'PU-Holds'!$U$8:$U$63,'PU-Holds'!$P$8:$P$63)</f>
        <v>0</v>
      </c>
      <c r="C4786" s="64">
        <f>_xlfn.XLOOKUP(I4786,'PU-Holds'!$U$8:$U$63,'PU-Holds'!$P$8:$P$63)</f>
        <v>0</v>
      </c>
      <c r="D4786" s="64" t="s">
        <v>1159</v>
      </c>
      <c r="E4786" s="64">
        <f t="shared" si="117"/>
        <v>0</v>
      </c>
      <c r="F4786" s="159">
        <v>10083</v>
      </c>
      <c r="G4786" s="163">
        <f t="shared" si="114"/>
        <v>0</v>
      </c>
      <c r="I4786" s="64" t="s">
        <v>1123</v>
      </c>
      <c r="L4786"/>
    </row>
    <row r="4787" spans="1:12">
      <c r="A4787" s="64" t="s">
        <v>1321</v>
      </c>
      <c r="B4787" s="64">
        <f>_xlfn.XLOOKUP(D4787,'PU-Holds'!$U$8:$U$63,'PU-Holds'!$P$8:$P$63)</f>
        <v>0</v>
      </c>
      <c r="C4787" s="64">
        <f>_xlfn.XLOOKUP(I4787,'PU-Holds'!$U$8:$U$63,'PU-Holds'!$P$8:$P$63)</f>
        <v>0</v>
      </c>
      <c r="D4787" s="64" t="s">
        <v>1161</v>
      </c>
      <c r="E4787" s="64">
        <f t="shared" si="117"/>
        <v>0</v>
      </c>
      <c r="F4787" s="159">
        <v>10083</v>
      </c>
      <c r="G4787" s="163">
        <f t="shared" si="114"/>
        <v>0</v>
      </c>
      <c r="I4787" s="64" t="s">
        <v>1123</v>
      </c>
      <c r="L4787"/>
    </row>
    <row r="4788" spans="1:12">
      <c r="A4788" s="64" t="s">
        <v>1321</v>
      </c>
      <c r="B4788" s="64">
        <f>_xlfn.XLOOKUP(D4788,'PU-Holds'!$U$8:$U$63,'PU-Holds'!$P$8:$P$63)</f>
        <v>0</v>
      </c>
      <c r="C4788" s="64">
        <f>_xlfn.XLOOKUP(I4788,'PU-Holds'!$U$8:$U$63,'PU-Holds'!$P$8:$P$63)</f>
        <v>0</v>
      </c>
      <c r="D4788" s="64" t="s">
        <v>1163</v>
      </c>
      <c r="E4788" s="64">
        <f t="shared" si="117"/>
        <v>0</v>
      </c>
      <c r="F4788" s="159">
        <v>10083</v>
      </c>
      <c r="G4788" s="163">
        <f t="shared" si="114"/>
        <v>0</v>
      </c>
      <c r="I4788" s="64" t="s">
        <v>1123</v>
      </c>
      <c r="L4788"/>
    </row>
    <row r="4789" spans="1:12">
      <c r="A4789" s="64" t="s">
        <v>1321</v>
      </c>
      <c r="B4789" s="64">
        <f>_xlfn.XLOOKUP(D4789,'PU-Holds'!$U$8:$U$63,'PU-Holds'!$P$8:$P$63)</f>
        <v>0</v>
      </c>
      <c r="C4789" s="64">
        <f>_xlfn.XLOOKUP(I4789,'PU-Holds'!$U$8:$U$63,'PU-Holds'!$P$8:$P$63)</f>
        <v>0</v>
      </c>
      <c r="D4789" s="64" t="s">
        <v>1165</v>
      </c>
      <c r="E4789" s="64">
        <f t="shared" si="117"/>
        <v>0</v>
      </c>
      <c r="F4789" s="159">
        <v>10083</v>
      </c>
      <c r="G4789" s="163">
        <f t="shared" si="114"/>
        <v>0</v>
      </c>
      <c r="I4789" s="64" t="s">
        <v>1123</v>
      </c>
      <c r="L4789"/>
    </row>
    <row r="4790" spans="1:12">
      <c r="A4790" s="64" t="s">
        <v>1321</v>
      </c>
      <c r="B4790" s="64">
        <f>_xlfn.XLOOKUP(D4790,'PU-Holds'!$U$8:$U$63,'PU-Holds'!$P$8:$P$63)</f>
        <v>0</v>
      </c>
      <c r="C4790" s="64">
        <f>_xlfn.XLOOKUP(I4790,'PU-Holds'!$U$8:$U$63,'PU-Holds'!$P$8:$P$63)</f>
        <v>0</v>
      </c>
      <c r="D4790" s="64" t="s">
        <v>1167</v>
      </c>
      <c r="E4790" s="64">
        <f t="shared" si="117"/>
        <v>0</v>
      </c>
      <c r="F4790" s="159">
        <v>10083</v>
      </c>
      <c r="G4790" s="163">
        <f t="shared" si="114"/>
        <v>0</v>
      </c>
      <c r="I4790" s="64" t="s">
        <v>1125</v>
      </c>
      <c r="L4790"/>
    </row>
    <row r="4791" spans="1:12">
      <c r="A4791" s="64" t="s">
        <v>1321</v>
      </c>
      <c r="B4791" s="64">
        <f>_xlfn.XLOOKUP(D4791,'PU-Holds'!$U$8:$U$63,'PU-Holds'!$P$8:$P$63)</f>
        <v>0</v>
      </c>
      <c r="C4791" s="64">
        <f>_xlfn.XLOOKUP(I4791,'PU-Holds'!$U$8:$U$63,'PU-Holds'!$P$8:$P$63)</f>
        <v>0</v>
      </c>
      <c r="D4791" s="64" t="s">
        <v>1169</v>
      </c>
      <c r="E4791" s="64">
        <f t="shared" si="117"/>
        <v>0</v>
      </c>
      <c r="F4791" s="159">
        <v>10083</v>
      </c>
      <c r="G4791" s="163">
        <f t="shared" si="114"/>
        <v>0</v>
      </c>
      <c r="I4791" s="64" t="s">
        <v>1125</v>
      </c>
      <c r="L4791"/>
    </row>
    <row r="4792" spans="1:12">
      <c r="A4792" s="64" t="s">
        <v>1321</v>
      </c>
      <c r="B4792" s="64">
        <f>_xlfn.XLOOKUP(D4792,'PU-Holds'!$U$8:$U$63,'PU-Holds'!$P$8:$P$63)</f>
        <v>0</v>
      </c>
      <c r="C4792" s="64">
        <f>_xlfn.XLOOKUP(I4792,'PU-Holds'!$U$8:$U$63,'PU-Holds'!$P$8:$P$63)</f>
        <v>0</v>
      </c>
      <c r="D4792" s="64" t="s">
        <v>1171</v>
      </c>
      <c r="E4792" s="64">
        <f t="shared" si="117"/>
        <v>0</v>
      </c>
      <c r="F4792" s="159">
        <v>10083</v>
      </c>
      <c r="G4792" s="163">
        <f t="shared" si="114"/>
        <v>0</v>
      </c>
      <c r="I4792" s="64" t="s">
        <v>1125</v>
      </c>
      <c r="L4792"/>
    </row>
    <row r="4793" spans="1:12">
      <c r="A4793" s="64" t="s">
        <v>1321</v>
      </c>
      <c r="B4793" s="64">
        <f>_xlfn.XLOOKUP(D4793,'PU-Holds'!$U$8:$U$63,'PU-Holds'!$P$8:$P$63)</f>
        <v>0</v>
      </c>
      <c r="C4793" s="64">
        <f>_xlfn.XLOOKUP(I4793,'PU-Holds'!$U$8:$U$63,'PU-Holds'!$P$8:$P$63)</f>
        <v>0</v>
      </c>
      <c r="D4793" s="64" t="s">
        <v>1173</v>
      </c>
      <c r="E4793" s="64">
        <f t="shared" si="117"/>
        <v>0</v>
      </c>
      <c r="F4793" s="159">
        <v>10083</v>
      </c>
      <c r="G4793" s="163">
        <f t="shared" si="114"/>
        <v>0</v>
      </c>
      <c r="I4793" s="64" t="s">
        <v>1125</v>
      </c>
      <c r="L4793"/>
    </row>
    <row r="4794" spans="1:12">
      <c r="A4794" s="64" t="s">
        <v>1321</v>
      </c>
      <c r="B4794" s="64">
        <f>_xlfn.XLOOKUP(D4794,'PU-Holds'!$U$8:$U$63,'PU-Holds'!$P$8:$P$63)</f>
        <v>0</v>
      </c>
      <c r="C4794" s="64">
        <f>_xlfn.XLOOKUP(I4794,'PU-Holds'!$U$8:$U$63,'PU-Holds'!$P$8:$P$63)</f>
        <v>0</v>
      </c>
      <c r="D4794" s="64" t="s">
        <v>1175</v>
      </c>
      <c r="E4794" s="64">
        <f t="shared" si="117"/>
        <v>0</v>
      </c>
      <c r="F4794" s="159">
        <v>10083</v>
      </c>
      <c r="G4794" s="163">
        <f t="shared" si="114"/>
        <v>0</v>
      </c>
      <c r="I4794" s="64" t="s">
        <v>1125</v>
      </c>
      <c r="L4794"/>
    </row>
    <row r="4795" spans="1:12">
      <c r="A4795" s="64" t="s">
        <v>1321</v>
      </c>
      <c r="B4795" s="64">
        <f>_xlfn.XLOOKUP(D4795,'PU-Holds'!$U$8:$U$63,'PU-Holds'!$P$8:$P$63)</f>
        <v>0</v>
      </c>
      <c r="C4795" s="64">
        <f>_xlfn.XLOOKUP(I4795,'PU-Holds'!$U$8:$U$63,'PU-Holds'!$P$8:$P$63)</f>
        <v>0</v>
      </c>
      <c r="D4795" s="64" t="s">
        <v>1177</v>
      </c>
      <c r="E4795" s="64">
        <f t="shared" si="117"/>
        <v>0</v>
      </c>
      <c r="F4795" s="159">
        <v>10083</v>
      </c>
      <c r="G4795" s="163">
        <f t="shared" si="114"/>
        <v>0</v>
      </c>
      <c r="I4795" s="64" t="s">
        <v>1125</v>
      </c>
      <c r="L4795"/>
    </row>
    <row r="4796" spans="1:12">
      <c r="A4796" s="64" t="s">
        <v>1321</v>
      </c>
      <c r="B4796" s="64">
        <f>_xlfn.XLOOKUP(D4796,'PU-Holds'!$U$8:$U$63,'PU-Holds'!$P$8:$P$63)</f>
        <v>0</v>
      </c>
      <c r="C4796" s="64">
        <f>_xlfn.XLOOKUP(I4796,'PU-Holds'!$U$8:$U$63,'PU-Holds'!$P$8:$P$63)</f>
        <v>0</v>
      </c>
      <c r="D4796" s="64" t="s">
        <v>1179</v>
      </c>
      <c r="E4796" s="64">
        <f t="shared" si="117"/>
        <v>0</v>
      </c>
      <c r="F4796" s="159">
        <v>10083</v>
      </c>
      <c r="G4796" s="163">
        <f t="shared" si="114"/>
        <v>0</v>
      </c>
      <c r="I4796" s="64" t="s">
        <v>1125</v>
      </c>
      <c r="L4796"/>
    </row>
    <row r="4797" spans="1:12">
      <c r="A4797" s="64" t="s">
        <v>1321</v>
      </c>
      <c r="B4797" s="64">
        <f>_xlfn.XLOOKUP(D4797,'PU-Holds'!$U$8:$U$63,'PU-Holds'!$P$8:$P$63)</f>
        <v>0</v>
      </c>
      <c r="C4797" s="64">
        <f>_xlfn.XLOOKUP(I4797,'PU-Holds'!$U$8:$U$63,'PU-Holds'!$P$8:$P$63)</f>
        <v>0</v>
      </c>
      <c r="D4797" s="64" t="s">
        <v>1181</v>
      </c>
      <c r="E4797" s="64">
        <f t="shared" si="117"/>
        <v>0</v>
      </c>
      <c r="F4797" s="159">
        <v>10083</v>
      </c>
      <c r="G4797" s="163">
        <f t="shared" si="114"/>
        <v>0</v>
      </c>
      <c r="I4797" s="64" t="s">
        <v>1127</v>
      </c>
      <c r="L4797"/>
    </row>
    <row r="4798" spans="1:12">
      <c r="A4798" s="64" t="s">
        <v>1321</v>
      </c>
      <c r="B4798" s="64">
        <f>_xlfn.XLOOKUP(D4798,'PU-Holds'!$U$8:$U$63,'PU-Holds'!$P$8:$P$63)</f>
        <v>0</v>
      </c>
      <c r="C4798" s="64">
        <f>_xlfn.XLOOKUP(I4798,'PU-Holds'!$U$8:$U$63,'PU-Holds'!$P$8:$P$63)</f>
        <v>0</v>
      </c>
      <c r="D4798" s="64" t="s">
        <v>1183</v>
      </c>
      <c r="E4798" s="64">
        <f t="shared" si="117"/>
        <v>0</v>
      </c>
      <c r="F4798" s="159">
        <v>10083</v>
      </c>
      <c r="G4798" s="163">
        <f t="shared" si="114"/>
        <v>0</v>
      </c>
      <c r="I4798" s="64" t="s">
        <v>1127</v>
      </c>
      <c r="L4798"/>
    </row>
    <row r="4799" spans="1:12">
      <c r="A4799" s="64" t="s">
        <v>1321</v>
      </c>
      <c r="B4799" s="64">
        <f>_xlfn.XLOOKUP(D4799,'PU-Holds'!$U$8:$U$63,'PU-Holds'!$P$8:$P$63)</f>
        <v>0</v>
      </c>
      <c r="C4799" s="64">
        <f>_xlfn.XLOOKUP(I4799,'PU-Holds'!$U$8:$U$63,'PU-Holds'!$P$8:$P$63)</f>
        <v>0</v>
      </c>
      <c r="D4799" s="64" t="s">
        <v>1185</v>
      </c>
      <c r="E4799" s="64">
        <f t="shared" si="117"/>
        <v>0</v>
      </c>
      <c r="F4799" s="159">
        <v>10083</v>
      </c>
      <c r="G4799" s="163">
        <f t="shared" si="114"/>
        <v>0</v>
      </c>
      <c r="I4799" s="64" t="s">
        <v>1127</v>
      </c>
      <c r="L4799"/>
    </row>
    <row r="4800" spans="1:12">
      <c r="A4800" s="64" t="s">
        <v>1321</v>
      </c>
      <c r="B4800" s="64">
        <f>_xlfn.XLOOKUP(D4800,'PU-Holds'!$U$8:$U$63,'PU-Holds'!$P$8:$P$63)</f>
        <v>0</v>
      </c>
      <c r="C4800" s="64">
        <f>_xlfn.XLOOKUP(I4800,'PU-Holds'!$U$8:$U$63,'PU-Holds'!$P$8:$P$63)</f>
        <v>0</v>
      </c>
      <c r="D4800" s="64" t="s">
        <v>1187</v>
      </c>
      <c r="E4800" s="64">
        <f t="shared" si="117"/>
        <v>0</v>
      </c>
      <c r="F4800" s="159">
        <v>10083</v>
      </c>
      <c r="G4800" s="163">
        <f t="shared" si="114"/>
        <v>0</v>
      </c>
      <c r="I4800" s="64" t="s">
        <v>1127</v>
      </c>
      <c r="L4800"/>
    </row>
    <row r="4801" spans="1:12">
      <c r="A4801" s="64" t="s">
        <v>1321</v>
      </c>
      <c r="B4801" s="64">
        <f>_xlfn.XLOOKUP(D4801,'PU-Holds'!$U$8:$U$63,'PU-Holds'!$P$8:$P$63)</f>
        <v>0</v>
      </c>
      <c r="C4801" s="64">
        <f>_xlfn.XLOOKUP(I4801,'PU-Holds'!$U$8:$U$63,'PU-Holds'!$P$8:$P$63)</f>
        <v>0</v>
      </c>
      <c r="D4801" s="64" t="s">
        <v>1189</v>
      </c>
      <c r="E4801" s="64">
        <f t="shared" si="117"/>
        <v>0</v>
      </c>
      <c r="F4801" s="159">
        <v>10083</v>
      </c>
      <c r="G4801" s="163">
        <f t="shared" si="114"/>
        <v>0</v>
      </c>
      <c r="I4801" s="64" t="s">
        <v>1127</v>
      </c>
      <c r="L4801"/>
    </row>
    <row r="4802" spans="1:12">
      <c r="A4802" s="64" t="s">
        <v>1321</v>
      </c>
      <c r="B4802" s="64">
        <f>_xlfn.XLOOKUP(D4802,'PU-Holds'!$U$8:$U$63,'PU-Holds'!$P$8:$P$63)</f>
        <v>0</v>
      </c>
      <c r="C4802" s="64">
        <f>_xlfn.XLOOKUP(I4802,'PU-Holds'!$U$8:$U$63,'PU-Holds'!$P$8:$P$63)</f>
        <v>0</v>
      </c>
      <c r="D4802" s="64" t="s">
        <v>1191</v>
      </c>
      <c r="E4802" s="64">
        <f t="shared" si="117"/>
        <v>0</v>
      </c>
      <c r="F4802" s="159">
        <v>10083</v>
      </c>
      <c r="G4802" s="163">
        <f t="shared" ref="G4802:G4867" si="118">IF(C4802&gt;0,10*C4802/E4802,0)</f>
        <v>0</v>
      </c>
      <c r="I4802" s="64" t="s">
        <v>1127</v>
      </c>
      <c r="L4802"/>
    </row>
    <row r="4803" spans="1:12">
      <c r="A4803" s="64" t="s">
        <v>1321</v>
      </c>
      <c r="B4803" s="64">
        <f>_xlfn.XLOOKUP(D4803,'PU-Holds'!$U$8:$U$63,'PU-Holds'!$P$8:$P$63)</f>
        <v>0</v>
      </c>
      <c r="C4803" s="64">
        <f>_xlfn.XLOOKUP(I4803,'PU-Holds'!$U$8:$U$63,'PU-Holds'!$P$8:$P$63)</f>
        <v>0</v>
      </c>
      <c r="D4803" s="64" t="s">
        <v>1193</v>
      </c>
      <c r="E4803" s="64">
        <f t="shared" si="117"/>
        <v>0</v>
      </c>
      <c r="F4803" s="159">
        <v>10083</v>
      </c>
      <c r="G4803" s="163">
        <f t="shared" si="118"/>
        <v>0</v>
      </c>
      <c r="I4803" s="64" t="s">
        <v>1127</v>
      </c>
      <c r="L4803"/>
    </row>
    <row r="4804" spans="1:12">
      <c r="A4804" s="64" t="s">
        <v>1321</v>
      </c>
      <c r="B4804" s="64">
        <f>_xlfn.XLOOKUP(D4804,'PU-Holds'!$U$8:$U$63,'PU-Holds'!$P$8:$P$63)</f>
        <v>0</v>
      </c>
      <c r="C4804" s="64">
        <f>_xlfn.XLOOKUP(I4804,'PU-Holds'!$U$8:$U$63,'PU-Holds'!$P$8:$P$63)</f>
        <v>0</v>
      </c>
      <c r="D4804" s="64" t="s">
        <v>1195</v>
      </c>
      <c r="E4804" s="64">
        <f t="shared" si="117"/>
        <v>0</v>
      </c>
      <c r="F4804" s="159">
        <v>10083</v>
      </c>
      <c r="G4804" s="163">
        <f t="shared" si="118"/>
        <v>0</v>
      </c>
      <c r="I4804" s="64" t="s">
        <v>1129</v>
      </c>
      <c r="L4804"/>
    </row>
    <row r="4805" spans="1:12">
      <c r="A4805" s="64" t="s">
        <v>1321</v>
      </c>
      <c r="B4805" s="64">
        <f>_xlfn.XLOOKUP(D4805,'PU-Holds'!$U$8:$U$63,'PU-Holds'!$P$8:$P$63)</f>
        <v>0</v>
      </c>
      <c r="C4805" s="64">
        <f>_xlfn.XLOOKUP(I4805,'PU-Holds'!$U$8:$U$63,'PU-Holds'!$P$8:$P$63)</f>
        <v>0</v>
      </c>
      <c r="D4805" s="64" t="s">
        <v>1197</v>
      </c>
      <c r="E4805" s="64">
        <f t="shared" si="117"/>
        <v>0</v>
      </c>
      <c r="F4805" s="159">
        <v>10083</v>
      </c>
      <c r="G4805" s="163">
        <f t="shared" si="118"/>
        <v>0</v>
      </c>
      <c r="I4805" s="64" t="s">
        <v>1129</v>
      </c>
      <c r="L4805"/>
    </row>
    <row r="4806" spans="1:12">
      <c r="A4806" s="64" t="s">
        <v>1321</v>
      </c>
      <c r="B4806" s="64">
        <f>_xlfn.XLOOKUP(D4806,'PU-Holds'!$U$8:$U$63,'PU-Holds'!$P$8:$P$63)</f>
        <v>0</v>
      </c>
      <c r="C4806" s="64">
        <f>_xlfn.XLOOKUP(I4806,'PU-Holds'!$U$8:$U$63,'PU-Holds'!$P$8:$P$63)</f>
        <v>0</v>
      </c>
      <c r="D4806" s="64" t="s">
        <v>1199</v>
      </c>
      <c r="E4806" s="64">
        <f t="shared" si="117"/>
        <v>0</v>
      </c>
      <c r="F4806" s="159">
        <v>10083</v>
      </c>
      <c r="G4806" s="163">
        <f t="shared" si="118"/>
        <v>0</v>
      </c>
      <c r="I4806" s="64" t="s">
        <v>1129</v>
      </c>
      <c r="L4806"/>
    </row>
    <row r="4807" spans="1:12">
      <c r="A4807" s="64" t="s">
        <v>1321</v>
      </c>
      <c r="B4807" s="64">
        <f>_xlfn.XLOOKUP(D4807,'PU-Holds'!$U$8:$U$63,'PU-Holds'!$P$8:$P$63)</f>
        <v>0</v>
      </c>
      <c r="C4807" s="64">
        <f>_xlfn.XLOOKUP(I4807,'PU-Holds'!$U$8:$U$63,'PU-Holds'!$P$8:$P$63)</f>
        <v>0</v>
      </c>
      <c r="D4807" s="64" t="s">
        <v>1201</v>
      </c>
      <c r="E4807" s="64">
        <f t="shared" si="117"/>
        <v>0</v>
      </c>
      <c r="F4807" s="159">
        <v>10083</v>
      </c>
      <c r="G4807" s="163">
        <f t="shared" si="118"/>
        <v>0</v>
      </c>
      <c r="I4807" s="64" t="s">
        <v>1129</v>
      </c>
      <c r="L4807"/>
    </row>
    <row r="4808" spans="1:12">
      <c r="A4808" s="64" t="s">
        <v>1321</v>
      </c>
      <c r="B4808" s="64">
        <f>_xlfn.XLOOKUP(D4808,'PU-Holds'!$U$8:$U$63,'PU-Holds'!$P$8:$P$63)</f>
        <v>0</v>
      </c>
      <c r="C4808" s="64">
        <f>_xlfn.XLOOKUP(I4808,'PU-Holds'!$U$8:$U$63,'PU-Holds'!$P$8:$P$63)</f>
        <v>0</v>
      </c>
      <c r="D4808" s="64" t="s">
        <v>1203</v>
      </c>
      <c r="E4808" s="64">
        <f t="shared" si="117"/>
        <v>0</v>
      </c>
      <c r="F4808" s="159">
        <v>10083</v>
      </c>
      <c r="G4808" s="163">
        <f t="shared" si="118"/>
        <v>0</v>
      </c>
      <c r="I4808" s="64" t="s">
        <v>1129</v>
      </c>
      <c r="L4808"/>
    </row>
    <row r="4809" spans="1:12">
      <c r="A4809" s="64" t="s">
        <v>1321</v>
      </c>
      <c r="B4809" s="64">
        <f>_xlfn.XLOOKUP(D4809,'PU-Holds'!$U$8:$U$63,'PU-Holds'!$P$8:$P$63)</f>
        <v>0</v>
      </c>
      <c r="C4809" s="64">
        <f>_xlfn.XLOOKUP(I4809,'PU-Holds'!$U$8:$U$63,'PU-Holds'!$P$8:$P$63)</f>
        <v>0</v>
      </c>
      <c r="D4809" s="64" t="s">
        <v>1205</v>
      </c>
      <c r="E4809" s="64">
        <f t="shared" si="117"/>
        <v>0</v>
      </c>
      <c r="F4809" s="159">
        <v>10083</v>
      </c>
      <c r="G4809" s="163">
        <f t="shared" si="118"/>
        <v>0</v>
      </c>
      <c r="I4809" s="64" t="s">
        <v>1129</v>
      </c>
      <c r="L4809"/>
    </row>
    <row r="4810" spans="1:12">
      <c r="A4810" s="64" t="s">
        <v>1321</v>
      </c>
      <c r="B4810" s="64">
        <f>_xlfn.XLOOKUP(D4810,'PU-Holds'!$U$8:$U$63,'PU-Holds'!$P$8:$P$63)</f>
        <v>0</v>
      </c>
      <c r="C4810" s="64">
        <f>_xlfn.XLOOKUP(I4810,'PU-Holds'!$U$8:$U$63,'PU-Holds'!$P$8:$P$63)</f>
        <v>0</v>
      </c>
      <c r="D4810" s="64" t="s">
        <v>1207</v>
      </c>
      <c r="E4810" s="64">
        <f t="shared" si="117"/>
        <v>0</v>
      </c>
      <c r="F4810" s="159">
        <v>10083</v>
      </c>
      <c r="G4810" s="163">
        <f t="shared" si="118"/>
        <v>0</v>
      </c>
      <c r="I4810" s="64" t="s">
        <v>1129</v>
      </c>
      <c r="L4810"/>
    </row>
    <row r="4811" spans="1:12">
      <c r="A4811" s="64" t="s">
        <v>1321</v>
      </c>
      <c r="B4811" s="64">
        <f>_xlfn.XLOOKUP(D4811,'PU-Holds'!$U$8:$U$63,'PU-Holds'!$P$8:$P$63)</f>
        <v>0</v>
      </c>
      <c r="C4811" s="64">
        <f>_xlfn.XLOOKUP(I4811,'PU-Holds'!$U$8:$U$63,'PU-Holds'!$P$8:$P$63)</f>
        <v>0</v>
      </c>
      <c r="D4811" s="64" t="s">
        <v>1209</v>
      </c>
      <c r="E4811" s="64">
        <f t="shared" si="117"/>
        <v>0</v>
      </c>
      <c r="F4811" s="159">
        <v>10083</v>
      </c>
      <c r="G4811" s="163">
        <f t="shared" si="118"/>
        <v>0</v>
      </c>
      <c r="I4811" s="64" t="s">
        <v>1129</v>
      </c>
      <c r="L4811"/>
    </row>
    <row r="4812" spans="1:12">
      <c r="A4812" s="64" t="s">
        <v>1321</v>
      </c>
      <c r="B4812" s="64">
        <f>_xlfn.XLOOKUP(D4812,'PU-Holds'!$U$8:$U$63,'PU-Holds'!$P$8:$P$63)</f>
        <v>0</v>
      </c>
      <c r="C4812" s="64">
        <f>_xlfn.XLOOKUP(I4812,'PU-Holds'!$U$8:$U$63,'PU-Holds'!$P$8:$P$63)</f>
        <v>0</v>
      </c>
      <c r="D4812" s="64" t="s">
        <v>1211</v>
      </c>
      <c r="E4812" s="64">
        <f t="shared" si="117"/>
        <v>0</v>
      </c>
      <c r="F4812" s="159">
        <v>10083</v>
      </c>
      <c r="G4812" s="163">
        <f t="shared" si="118"/>
        <v>0</v>
      </c>
      <c r="I4812" s="64" t="s">
        <v>1129</v>
      </c>
      <c r="L4812"/>
    </row>
    <row r="4813" spans="1:12">
      <c r="A4813" s="64" t="s">
        <v>1321</v>
      </c>
      <c r="B4813" s="64">
        <f>_xlfn.XLOOKUP(D4813,'PU-Holds'!$U$8:$U$63,'PU-Holds'!$P$8:$P$63)</f>
        <v>0</v>
      </c>
      <c r="C4813" s="64">
        <f>_xlfn.XLOOKUP(I4813,'PU-Holds'!$U$8:$U$63,'PU-Holds'!$P$8:$P$63)</f>
        <v>0</v>
      </c>
      <c r="D4813" s="64" t="s">
        <v>1213</v>
      </c>
      <c r="E4813" s="64">
        <f t="shared" si="117"/>
        <v>0</v>
      </c>
      <c r="F4813" s="159">
        <v>10083</v>
      </c>
      <c r="G4813" s="163">
        <f t="shared" si="118"/>
        <v>0</v>
      </c>
      <c r="I4813" s="64" t="s">
        <v>1129</v>
      </c>
      <c r="L4813"/>
    </row>
    <row r="4814" spans="1:12">
      <c r="A4814" s="64" t="s">
        <v>1321</v>
      </c>
      <c r="B4814" s="64">
        <f>_xlfn.XLOOKUP(D4814,'PU-Holds'!$U$8:$U$63,'PU-Holds'!$P$8:$P$63)</f>
        <v>0</v>
      </c>
      <c r="C4814" s="64">
        <f>_xlfn.XLOOKUP(I4814,'PU-Holds'!$U$8:$U$63,'PU-Holds'!$P$8:$P$63)</f>
        <v>0</v>
      </c>
      <c r="D4814" s="64" t="s">
        <v>1215</v>
      </c>
      <c r="E4814" s="64">
        <f t="shared" si="117"/>
        <v>0</v>
      </c>
      <c r="F4814" s="159">
        <v>10083</v>
      </c>
      <c r="G4814" s="163">
        <f t="shared" si="118"/>
        <v>0</v>
      </c>
      <c r="I4814" s="64" t="s">
        <v>1129</v>
      </c>
      <c r="L4814"/>
    </row>
    <row r="4815" spans="1:12">
      <c r="A4815" s="64" t="s">
        <v>1321</v>
      </c>
      <c r="B4815" s="64">
        <f>_xlfn.XLOOKUP(D4815,'PU-Holds'!$U$8:$U$63,'PU-Holds'!$P$8:$P$63)</f>
        <v>0</v>
      </c>
      <c r="C4815" s="64">
        <f>_xlfn.XLOOKUP(I4815,'PU-Holds'!$U$8:$U$63,'PU-Holds'!$P$8:$P$63)</f>
        <v>0</v>
      </c>
      <c r="D4815" s="64" t="s">
        <v>1217</v>
      </c>
      <c r="E4815" s="64">
        <f t="shared" si="117"/>
        <v>0</v>
      </c>
      <c r="F4815" s="159">
        <v>10083</v>
      </c>
      <c r="G4815" s="163">
        <f t="shared" si="118"/>
        <v>0</v>
      </c>
      <c r="I4815" s="64" t="s">
        <v>1129</v>
      </c>
      <c r="L4815"/>
    </row>
    <row r="4816" spans="1:12">
      <c r="A4816" s="64" t="s">
        <v>1321</v>
      </c>
      <c r="B4816" s="64">
        <f>_xlfn.XLOOKUP(D4816,'PU-Holds'!$U$8:$U$63,'PU-Holds'!$P$8:$P$63)</f>
        <v>0</v>
      </c>
      <c r="C4816" s="64">
        <f>_xlfn.XLOOKUP(I4816,'PU-Holds'!$U$8:$U$63,'PU-Holds'!$P$8:$P$63)</f>
        <v>0</v>
      </c>
      <c r="D4816" s="64" t="s">
        <v>1219</v>
      </c>
      <c r="E4816" s="64">
        <f t="shared" si="117"/>
        <v>0</v>
      </c>
      <c r="F4816" s="159">
        <v>10083</v>
      </c>
      <c r="G4816" s="163">
        <f t="shared" si="118"/>
        <v>0</v>
      </c>
      <c r="I4816" s="64" t="s">
        <v>1129</v>
      </c>
      <c r="L4816"/>
    </row>
    <row r="4817" spans="1:12">
      <c r="A4817" s="64" t="s">
        <v>1321</v>
      </c>
      <c r="B4817" s="64">
        <f>_xlfn.XLOOKUP(D4817,'PU-Holds'!$U$8:$U$63,'PU-Holds'!$P$8:$P$63)</f>
        <v>0</v>
      </c>
      <c r="C4817" s="64">
        <f>_xlfn.XLOOKUP(I4817,'PU-Holds'!$U$8:$U$63,'PU-Holds'!$P$8:$P$63)</f>
        <v>0</v>
      </c>
      <c r="D4817" s="64" t="s">
        <v>1221</v>
      </c>
      <c r="E4817" s="64">
        <f t="shared" si="117"/>
        <v>0</v>
      </c>
      <c r="F4817" s="159">
        <v>10083</v>
      </c>
      <c r="G4817" s="163">
        <f t="shared" si="118"/>
        <v>0</v>
      </c>
      <c r="I4817" s="64" t="s">
        <v>1129</v>
      </c>
      <c r="L4817"/>
    </row>
    <row r="4818" spans="1:12">
      <c r="A4818" s="64" t="s">
        <v>1321</v>
      </c>
      <c r="B4818" s="64">
        <f>_xlfn.XLOOKUP(D4818,'PU-Holds'!$U$8:$U$63,'PU-Holds'!$P$8:$P$63)</f>
        <v>0</v>
      </c>
      <c r="C4818" s="64">
        <f>_xlfn.XLOOKUP(I4818,'PU-Holds'!$U$8:$U$63,'PU-Holds'!$P$8:$P$63)</f>
        <v>0</v>
      </c>
      <c r="D4818" s="64" t="s">
        <v>1223</v>
      </c>
      <c r="E4818" s="64">
        <f t="shared" si="117"/>
        <v>0</v>
      </c>
      <c r="F4818" s="159">
        <v>10083</v>
      </c>
      <c r="G4818" s="163">
        <f t="shared" si="118"/>
        <v>0</v>
      </c>
      <c r="I4818" s="64" t="s">
        <v>1129</v>
      </c>
      <c r="L4818"/>
    </row>
    <row r="4819" spans="1:12">
      <c r="A4819" s="64" t="s">
        <v>1321</v>
      </c>
      <c r="B4819" s="64">
        <f>_xlfn.XLOOKUP(D4819,'PU-Holds'!$U$8:$U$63,'PU-Holds'!$P$8:$P$63)</f>
        <v>0</v>
      </c>
      <c r="C4819" s="64">
        <f>_xlfn.XLOOKUP(I4819,'PU-Holds'!$U$8:$U$63,'PU-Holds'!$P$8:$P$63)</f>
        <v>0</v>
      </c>
      <c r="D4819" s="64" t="s">
        <v>1225</v>
      </c>
      <c r="E4819" s="64">
        <f t="shared" si="117"/>
        <v>0</v>
      </c>
      <c r="F4819" s="159">
        <v>10083</v>
      </c>
      <c r="G4819" s="163">
        <f t="shared" si="118"/>
        <v>0</v>
      </c>
      <c r="I4819" s="64" t="s">
        <v>1129</v>
      </c>
      <c r="L4819"/>
    </row>
    <row r="4820" spans="1:12">
      <c r="A4820" s="161" t="s">
        <v>1321</v>
      </c>
      <c r="B4820" s="161">
        <f>_xlfn.XLOOKUP(D4820,'PU-Holds'!$U$8:$U$63,'PU-Holds'!$Q$8:$Q$63)</f>
        <v>0</v>
      </c>
      <c r="C4820" s="161">
        <f>_xlfn.XLOOKUP(I4820,'PU-Holds'!$U$8:$U$63,'PU-Holds'!$Q$8:$Q$63)</f>
        <v>0</v>
      </c>
      <c r="D4820" s="161" t="s">
        <v>1131</v>
      </c>
      <c r="E4820" s="161">
        <f t="shared" si="117"/>
        <v>0</v>
      </c>
      <c r="F4820" s="162">
        <v>10082</v>
      </c>
      <c r="G4820" s="163">
        <f t="shared" si="118"/>
        <v>0</v>
      </c>
      <c r="I4820" s="161" t="s">
        <v>1123</v>
      </c>
      <c r="J4820" s="161" t="s">
        <v>1316</v>
      </c>
      <c r="L4820"/>
    </row>
    <row r="4821" spans="1:12">
      <c r="A4821" s="64" t="s">
        <v>1321</v>
      </c>
      <c r="B4821" s="64">
        <f>_xlfn.XLOOKUP(D4821,'PU-Holds'!$U$8:$U$63,'PU-Holds'!$Q$8:$Q$63)</f>
        <v>0</v>
      </c>
      <c r="C4821" s="64">
        <f>_xlfn.XLOOKUP(I4821,'PU-Holds'!$U$8:$U$63,'PU-Holds'!$Q$8:$Q$63)</f>
        <v>0</v>
      </c>
      <c r="D4821" s="64" t="s">
        <v>1133</v>
      </c>
      <c r="E4821" s="64">
        <f t="shared" si="117"/>
        <v>0</v>
      </c>
      <c r="F4821" s="159">
        <v>10082</v>
      </c>
      <c r="G4821" s="160">
        <f t="shared" si="118"/>
        <v>0</v>
      </c>
      <c r="I4821" s="64" t="s">
        <v>1123</v>
      </c>
      <c r="L4821"/>
    </row>
    <row r="4822" spans="1:12">
      <c r="A4822" s="64" t="s">
        <v>1321</v>
      </c>
      <c r="B4822" s="64">
        <f>_xlfn.XLOOKUP(D4822,'PU-Holds'!$U$8:$U$63,'PU-Holds'!$Q$8:$Q$63)</f>
        <v>0</v>
      </c>
      <c r="C4822" s="64">
        <f>_xlfn.XLOOKUP(I4822,'PU-Holds'!$U$8:$U$63,'PU-Holds'!$Q$8:$Q$63)</f>
        <v>0</v>
      </c>
      <c r="D4822" s="64" t="s">
        <v>1135</v>
      </c>
      <c r="E4822" s="64">
        <f t="shared" si="117"/>
        <v>0</v>
      </c>
      <c r="F4822" s="159">
        <v>10082</v>
      </c>
      <c r="G4822" s="160">
        <f t="shared" si="118"/>
        <v>0</v>
      </c>
      <c r="I4822" s="64" t="s">
        <v>1123</v>
      </c>
      <c r="L4822"/>
    </row>
    <row r="4823" spans="1:12">
      <c r="A4823" s="64" t="s">
        <v>1321</v>
      </c>
      <c r="B4823" s="64">
        <f>_xlfn.XLOOKUP(D4823,'PU-Holds'!$U$8:$U$63,'PU-Holds'!$Q$8:$Q$63)</f>
        <v>0</v>
      </c>
      <c r="C4823" s="64">
        <f>_xlfn.XLOOKUP(I4823,'PU-Holds'!$U$8:$U$63,'PU-Holds'!$Q$8:$Q$63)</f>
        <v>0</v>
      </c>
      <c r="D4823" s="64" t="s">
        <v>1137</v>
      </c>
      <c r="E4823" s="64">
        <f t="shared" si="117"/>
        <v>0</v>
      </c>
      <c r="F4823" s="159">
        <v>10082</v>
      </c>
      <c r="G4823" s="160">
        <f t="shared" si="118"/>
        <v>0</v>
      </c>
      <c r="I4823" s="64" t="s">
        <v>1123</v>
      </c>
      <c r="L4823"/>
    </row>
    <row r="4824" spans="1:12">
      <c r="A4824" s="64" t="s">
        <v>1321</v>
      </c>
      <c r="B4824" s="64">
        <f>_xlfn.XLOOKUP(D4824,'PU-Holds'!$U$8:$U$63,'PU-Holds'!$Q$8:$Q$63)</f>
        <v>0</v>
      </c>
      <c r="C4824" s="64">
        <f>_xlfn.XLOOKUP(I4824,'PU-Holds'!$U$8:$U$63,'PU-Holds'!$Q$8:$Q$63)</f>
        <v>0</v>
      </c>
      <c r="D4824" s="64" t="s">
        <v>1139</v>
      </c>
      <c r="E4824" s="64">
        <f t="shared" si="117"/>
        <v>0</v>
      </c>
      <c r="F4824" s="159">
        <v>10082</v>
      </c>
      <c r="G4824" s="160">
        <f t="shared" si="118"/>
        <v>0</v>
      </c>
      <c r="I4824" s="64" t="s">
        <v>1123</v>
      </c>
      <c r="L4824"/>
    </row>
    <row r="4825" spans="1:12">
      <c r="A4825" s="64" t="s">
        <v>1321</v>
      </c>
      <c r="B4825" s="64">
        <f>_xlfn.XLOOKUP(D4825,'PU-Holds'!$U$8:$U$63,'PU-Holds'!$Q$8:$Q$63)</f>
        <v>0</v>
      </c>
      <c r="C4825" s="64">
        <f>_xlfn.XLOOKUP(I4825,'PU-Holds'!$U$8:$U$63,'PU-Holds'!$Q$8:$Q$63)</f>
        <v>0</v>
      </c>
      <c r="D4825" s="64" t="s">
        <v>1141</v>
      </c>
      <c r="E4825" s="64">
        <f t="shared" si="117"/>
        <v>0</v>
      </c>
      <c r="F4825" s="159">
        <v>10082</v>
      </c>
      <c r="G4825" s="160">
        <f t="shared" si="118"/>
        <v>0</v>
      </c>
      <c r="I4825" s="64" t="s">
        <v>1123</v>
      </c>
      <c r="L4825"/>
    </row>
    <row r="4826" spans="1:12">
      <c r="A4826" s="64" t="s">
        <v>1321</v>
      </c>
      <c r="B4826" s="64">
        <f>_xlfn.XLOOKUP(D4826,'PU-Holds'!$U$8:$U$63,'PU-Holds'!$Q$8:$Q$63)</f>
        <v>0</v>
      </c>
      <c r="C4826" s="64">
        <f>_xlfn.XLOOKUP(I4826,'PU-Holds'!$U$8:$U$63,'PU-Holds'!$Q$8:$Q$63)</f>
        <v>0</v>
      </c>
      <c r="D4826" s="64" t="s">
        <v>1143</v>
      </c>
      <c r="E4826" s="64">
        <f t="shared" si="117"/>
        <v>0</v>
      </c>
      <c r="F4826" s="159">
        <v>10082</v>
      </c>
      <c r="G4826" s="160">
        <f t="shared" si="118"/>
        <v>0</v>
      </c>
      <c r="I4826" s="64" t="s">
        <v>1123</v>
      </c>
      <c r="L4826"/>
    </row>
    <row r="4827" spans="1:12">
      <c r="A4827" s="64" t="s">
        <v>1321</v>
      </c>
      <c r="B4827" s="64">
        <f>_xlfn.XLOOKUP(D4827,'PU-Holds'!$U$8:$U$63,'PU-Holds'!$Q$8:$Q$63)</f>
        <v>0</v>
      </c>
      <c r="C4827" s="64">
        <f>_xlfn.XLOOKUP(I4827,'PU-Holds'!$U$8:$U$63,'PU-Holds'!$Q$8:$Q$63)</f>
        <v>0</v>
      </c>
      <c r="D4827" s="64" t="s">
        <v>1145</v>
      </c>
      <c r="E4827" s="64">
        <f t="shared" si="117"/>
        <v>0</v>
      </c>
      <c r="F4827" s="159">
        <v>10082</v>
      </c>
      <c r="G4827" s="160">
        <f t="shared" si="118"/>
        <v>0</v>
      </c>
      <c r="I4827" s="64" t="s">
        <v>1123</v>
      </c>
      <c r="L4827"/>
    </row>
    <row r="4828" spans="1:12">
      <c r="A4828" s="64" t="s">
        <v>1321</v>
      </c>
      <c r="B4828" s="64">
        <f>_xlfn.XLOOKUP(D4828,'PU-Holds'!$U$8:$U$63,'PU-Holds'!$Q$8:$Q$63)</f>
        <v>0</v>
      </c>
      <c r="C4828" s="64">
        <f>_xlfn.XLOOKUP(I4828,'PU-Holds'!$U$8:$U$63,'PU-Holds'!$Q$8:$Q$63)</f>
        <v>0</v>
      </c>
      <c r="D4828" s="64" t="s">
        <v>1147</v>
      </c>
      <c r="E4828" s="64">
        <f t="shared" si="117"/>
        <v>0</v>
      </c>
      <c r="F4828" s="159">
        <v>10082</v>
      </c>
      <c r="G4828" s="160">
        <f t="shared" si="118"/>
        <v>0</v>
      </c>
      <c r="I4828" s="64" t="s">
        <v>1123</v>
      </c>
      <c r="L4828"/>
    </row>
    <row r="4829" spans="1:12">
      <c r="A4829" s="64" t="s">
        <v>1321</v>
      </c>
      <c r="B4829" s="64">
        <f>_xlfn.XLOOKUP(D4829,'PU-Holds'!$U$8:$U$63,'PU-Holds'!$Q$8:$Q$63)</f>
        <v>0</v>
      </c>
      <c r="C4829" s="64">
        <f>_xlfn.XLOOKUP(I4829,'PU-Holds'!$U$8:$U$63,'PU-Holds'!$Q$8:$Q$63)</f>
        <v>0</v>
      </c>
      <c r="D4829" s="64" t="s">
        <v>1149</v>
      </c>
      <c r="E4829" s="64">
        <f t="shared" si="117"/>
        <v>0</v>
      </c>
      <c r="F4829" s="159">
        <v>10082</v>
      </c>
      <c r="G4829" s="160">
        <f t="shared" si="118"/>
        <v>0</v>
      </c>
      <c r="I4829" s="64" t="s">
        <v>1123</v>
      </c>
      <c r="L4829"/>
    </row>
    <row r="4830" spans="1:12">
      <c r="A4830" s="64" t="s">
        <v>1321</v>
      </c>
      <c r="B4830" s="64">
        <f>_xlfn.XLOOKUP(D4830,'PU-Holds'!$U$8:$U$63,'PU-Holds'!$Q$8:$Q$63)</f>
        <v>0</v>
      </c>
      <c r="C4830" s="64">
        <f>_xlfn.XLOOKUP(I4830,'PU-Holds'!$U$8:$U$63,'PU-Holds'!$Q$8:$Q$63)</f>
        <v>0</v>
      </c>
      <c r="D4830" s="64" t="s">
        <v>1151</v>
      </c>
      <c r="E4830" s="64">
        <f t="shared" si="117"/>
        <v>0</v>
      </c>
      <c r="F4830" s="159">
        <v>10082</v>
      </c>
      <c r="G4830" s="160">
        <f t="shared" si="118"/>
        <v>0</v>
      </c>
      <c r="I4830" s="64" t="s">
        <v>1123</v>
      </c>
      <c r="L4830"/>
    </row>
    <row r="4831" spans="1:12">
      <c r="A4831" s="64" t="s">
        <v>1321</v>
      </c>
      <c r="B4831" s="64">
        <f>_xlfn.XLOOKUP(D4831,'PU-Holds'!$U$8:$U$63,'PU-Holds'!$Q$8:$Q$63)</f>
        <v>0</v>
      </c>
      <c r="C4831" s="64">
        <f>_xlfn.XLOOKUP(I4831,'PU-Holds'!$U$8:$U$63,'PU-Holds'!$Q$8:$Q$63)</f>
        <v>0</v>
      </c>
      <c r="D4831" s="64" t="s">
        <v>1153</v>
      </c>
      <c r="E4831" s="64">
        <f t="shared" si="117"/>
        <v>0</v>
      </c>
      <c r="F4831" s="159">
        <v>10082</v>
      </c>
      <c r="G4831" s="160">
        <f t="shared" si="118"/>
        <v>0</v>
      </c>
      <c r="I4831" s="64" t="s">
        <v>1123</v>
      </c>
      <c r="L4831"/>
    </row>
    <row r="4832" spans="1:12">
      <c r="A4832" s="64" t="s">
        <v>1321</v>
      </c>
      <c r="B4832" s="64">
        <f>_xlfn.XLOOKUP(D4832,'PU-Holds'!$U$8:$U$63,'PU-Holds'!$Q$8:$Q$63)</f>
        <v>0</v>
      </c>
      <c r="C4832" s="64">
        <f>_xlfn.XLOOKUP(I4832,'PU-Holds'!$U$8:$U$63,'PU-Holds'!$Q$8:$Q$63)</f>
        <v>0</v>
      </c>
      <c r="D4832" s="64" t="s">
        <v>1155</v>
      </c>
      <c r="E4832" s="64">
        <f t="shared" si="117"/>
        <v>0</v>
      </c>
      <c r="F4832" s="159">
        <v>10082</v>
      </c>
      <c r="G4832" s="160">
        <f t="shared" si="118"/>
        <v>0</v>
      </c>
      <c r="I4832" s="64" t="s">
        <v>1123</v>
      </c>
      <c r="L4832"/>
    </row>
    <row r="4833" spans="1:12">
      <c r="A4833" s="64" t="s">
        <v>1321</v>
      </c>
      <c r="B4833" s="64">
        <f>_xlfn.XLOOKUP(D4833,'PU-Holds'!$U$8:$U$63,'PU-Holds'!$Q$8:$Q$63)</f>
        <v>0</v>
      </c>
      <c r="C4833" s="64">
        <f>_xlfn.XLOOKUP(I4833,'PU-Holds'!$U$8:$U$63,'PU-Holds'!$Q$8:$Q$63)</f>
        <v>0</v>
      </c>
      <c r="D4833" s="64" t="s">
        <v>1157</v>
      </c>
      <c r="E4833" s="64">
        <f t="shared" si="117"/>
        <v>0</v>
      </c>
      <c r="F4833" s="159">
        <v>10082</v>
      </c>
      <c r="G4833" s="160">
        <f t="shared" si="118"/>
        <v>0</v>
      </c>
      <c r="I4833" s="64" t="s">
        <v>1123</v>
      </c>
      <c r="L4833"/>
    </row>
    <row r="4834" spans="1:12">
      <c r="A4834" s="64" t="s">
        <v>1321</v>
      </c>
      <c r="B4834" s="64">
        <f>_xlfn.XLOOKUP(D4834,'PU-Holds'!$U$8:$U$63,'PU-Holds'!$Q$8:$Q$63)</f>
        <v>0</v>
      </c>
      <c r="C4834" s="64">
        <f>_xlfn.XLOOKUP(I4834,'PU-Holds'!$U$8:$U$63,'PU-Holds'!$Q$8:$Q$63)</f>
        <v>0</v>
      </c>
      <c r="D4834" s="64" t="s">
        <v>1159</v>
      </c>
      <c r="E4834" s="64">
        <f t="shared" si="117"/>
        <v>0</v>
      </c>
      <c r="F4834" s="159">
        <v>10082</v>
      </c>
      <c r="G4834" s="160">
        <f t="shared" si="118"/>
        <v>0</v>
      </c>
      <c r="I4834" s="64" t="s">
        <v>1123</v>
      </c>
      <c r="L4834"/>
    </row>
    <row r="4835" spans="1:12">
      <c r="A4835" s="64" t="s">
        <v>1321</v>
      </c>
      <c r="B4835" s="64">
        <f>_xlfn.XLOOKUP(D4835,'PU-Holds'!$U$8:$U$63,'PU-Holds'!$Q$8:$Q$63)</f>
        <v>0</v>
      </c>
      <c r="C4835" s="64">
        <f>_xlfn.XLOOKUP(I4835,'PU-Holds'!$U$8:$U$63,'PU-Holds'!$Q$8:$Q$63)</f>
        <v>0</v>
      </c>
      <c r="D4835" s="64" t="s">
        <v>1161</v>
      </c>
      <c r="E4835" s="64">
        <f t="shared" si="117"/>
        <v>0</v>
      </c>
      <c r="F4835" s="159">
        <v>10082</v>
      </c>
      <c r="G4835" s="160">
        <f t="shared" si="118"/>
        <v>0</v>
      </c>
      <c r="I4835" s="64" t="s">
        <v>1123</v>
      </c>
      <c r="L4835"/>
    </row>
    <row r="4836" spans="1:12">
      <c r="A4836" s="64" t="s">
        <v>1321</v>
      </c>
      <c r="B4836" s="64">
        <f>_xlfn.XLOOKUP(D4836,'PU-Holds'!$U$8:$U$63,'PU-Holds'!$Q$8:$Q$63)</f>
        <v>0</v>
      </c>
      <c r="C4836" s="64">
        <f>_xlfn.XLOOKUP(I4836,'PU-Holds'!$U$8:$U$63,'PU-Holds'!$Q$8:$Q$63)</f>
        <v>0</v>
      </c>
      <c r="D4836" s="64" t="s">
        <v>1163</v>
      </c>
      <c r="E4836" s="64">
        <f t="shared" si="117"/>
        <v>0</v>
      </c>
      <c r="F4836" s="159">
        <v>10082</v>
      </c>
      <c r="G4836" s="160">
        <f t="shared" si="118"/>
        <v>0</v>
      </c>
      <c r="I4836" s="64" t="s">
        <v>1123</v>
      </c>
      <c r="L4836"/>
    </row>
    <row r="4837" spans="1:12">
      <c r="A4837" s="64" t="s">
        <v>1321</v>
      </c>
      <c r="B4837" s="64">
        <f>_xlfn.XLOOKUP(D4837,'PU-Holds'!$U$8:$U$63,'PU-Holds'!$Q$8:$Q$63)</f>
        <v>0</v>
      </c>
      <c r="C4837" s="64">
        <f>_xlfn.XLOOKUP(I4837,'PU-Holds'!$U$8:$U$63,'PU-Holds'!$Q$8:$Q$63)</f>
        <v>0</v>
      </c>
      <c r="D4837" s="64" t="s">
        <v>1165</v>
      </c>
      <c r="E4837" s="64">
        <f t="shared" si="117"/>
        <v>0</v>
      </c>
      <c r="F4837" s="159">
        <v>10082</v>
      </c>
      <c r="G4837" s="160">
        <f t="shared" si="118"/>
        <v>0</v>
      </c>
      <c r="I4837" s="64" t="s">
        <v>1123</v>
      </c>
      <c r="L4837"/>
    </row>
    <row r="4838" spans="1:12">
      <c r="A4838" s="64" t="s">
        <v>1321</v>
      </c>
      <c r="B4838" s="64">
        <f>_xlfn.XLOOKUP(D4838,'PU-Holds'!$U$8:$U$63,'PU-Holds'!$Q$8:$Q$63)</f>
        <v>0</v>
      </c>
      <c r="C4838" s="64">
        <f>_xlfn.XLOOKUP(I4838,'PU-Holds'!$U$8:$U$63,'PU-Holds'!$Q$8:$Q$63)</f>
        <v>0</v>
      </c>
      <c r="D4838" s="64" t="s">
        <v>1167</v>
      </c>
      <c r="E4838" s="64">
        <f t="shared" si="117"/>
        <v>0</v>
      </c>
      <c r="F4838" s="159">
        <v>10082</v>
      </c>
      <c r="G4838" s="160">
        <f t="shared" si="118"/>
        <v>0</v>
      </c>
      <c r="I4838" s="64" t="s">
        <v>1125</v>
      </c>
      <c r="L4838"/>
    </row>
    <row r="4839" spans="1:12">
      <c r="A4839" s="64" t="s">
        <v>1321</v>
      </c>
      <c r="B4839" s="64">
        <f>_xlfn.XLOOKUP(D4839,'PU-Holds'!$U$8:$U$63,'PU-Holds'!$Q$8:$Q$63)</f>
        <v>0</v>
      </c>
      <c r="C4839" s="64">
        <f>_xlfn.XLOOKUP(I4839,'PU-Holds'!$U$8:$U$63,'PU-Holds'!$Q$8:$Q$63)</f>
        <v>0</v>
      </c>
      <c r="D4839" s="64" t="s">
        <v>1169</v>
      </c>
      <c r="E4839" s="64">
        <f t="shared" si="117"/>
        <v>0</v>
      </c>
      <c r="F4839" s="159">
        <v>10082</v>
      </c>
      <c r="G4839" s="160">
        <f t="shared" si="118"/>
        <v>0</v>
      </c>
      <c r="I4839" s="64" t="s">
        <v>1125</v>
      </c>
      <c r="L4839"/>
    </row>
    <row r="4840" spans="1:12">
      <c r="A4840" s="64" t="s">
        <v>1321</v>
      </c>
      <c r="B4840" s="64">
        <f>_xlfn.XLOOKUP(D4840,'PU-Holds'!$U$8:$U$63,'PU-Holds'!$Q$8:$Q$63)</f>
        <v>0</v>
      </c>
      <c r="C4840" s="64">
        <f>_xlfn.XLOOKUP(I4840,'PU-Holds'!$U$8:$U$63,'PU-Holds'!$Q$8:$Q$63)</f>
        <v>0</v>
      </c>
      <c r="D4840" s="64" t="s">
        <v>1171</v>
      </c>
      <c r="E4840" s="64">
        <f t="shared" si="117"/>
        <v>0</v>
      </c>
      <c r="F4840" s="159">
        <v>10082</v>
      </c>
      <c r="G4840" s="160">
        <f t="shared" si="118"/>
        <v>0</v>
      </c>
      <c r="I4840" s="64" t="s">
        <v>1125</v>
      </c>
      <c r="L4840"/>
    </row>
    <row r="4841" spans="1:12">
      <c r="A4841" s="64" t="s">
        <v>1321</v>
      </c>
      <c r="B4841" s="64">
        <f>_xlfn.XLOOKUP(D4841,'PU-Holds'!$U$8:$U$63,'PU-Holds'!$Q$8:$Q$63)</f>
        <v>0</v>
      </c>
      <c r="C4841" s="64">
        <f>_xlfn.XLOOKUP(I4841,'PU-Holds'!$U$8:$U$63,'PU-Holds'!$Q$8:$Q$63)</f>
        <v>0</v>
      </c>
      <c r="D4841" s="64" t="s">
        <v>1173</v>
      </c>
      <c r="E4841" s="64">
        <f t="shared" ref="E4841:E4904" si="119">SUM(B4841:C4841)</f>
        <v>0</v>
      </c>
      <c r="F4841" s="159">
        <v>10082</v>
      </c>
      <c r="G4841" s="160">
        <f t="shared" si="118"/>
        <v>0</v>
      </c>
      <c r="I4841" s="64" t="s">
        <v>1125</v>
      </c>
      <c r="L4841"/>
    </row>
    <row r="4842" spans="1:12">
      <c r="A4842" s="64" t="s">
        <v>1321</v>
      </c>
      <c r="B4842" s="64">
        <f>_xlfn.XLOOKUP(D4842,'PU-Holds'!$U$8:$U$63,'PU-Holds'!$Q$8:$Q$63)</f>
        <v>0</v>
      </c>
      <c r="C4842" s="64">
        <f>_xlfn.XLOOKUP(I4842,'PU-Holds'!$U$8:$U$63,'PU-Holds'!$Q$8:$Q$63)</f>
        <v>0</v>
      </c>
      <c r="D4842" s="64" t="s">
        <v>1175</v>
      </c>
      <c r="E4842" s="64">
        <f t="shared" si="119"/>
        <v>0</v>
      </c>
      <c r="F4842" s="159">
        <v>10082</v>
      </c>
      <c r="G4842" s="160">
        <f t="shared" si="118"/>
        <v>0</v>
      </c>
      <c r="I4842" s="64" t="s">
        <v>1125</v>
      </c>
      <c r="L4842"/>
    </row>
    <row r="4843" spans="1:12">
      <c r="A4843" s="64" t="s">
        <v>1321</v>
      </c>
      <c r="B4843" s="64">
        <f>_xlfn.XLOOKUP(D4843,'PU-Holds'!$U$8:$U$63,'PU-Holds'!$Q$8:$Q$63)</f>
        <v>0</v>
      </c>
      <c r="C4843" s="64">
        <f>_xlfn.XLOOKUP(I4843,'PU-Holds'!$U$8:$U$63,'PU-Holds'!$Q$8:$Q$63)</f>
        <v>0</v>
      </c>
      <c r="D4843" s="64" t="s">
        <v>1177</v>
      </c>
      <c r="E4843" s="64">
        <f t="shared" si="119"/>
        <v>0</v>
      </c>
      <c r="F4843" s="159">
        <v>10082</v>
      </c>
      <c r="G4843" s="160">
        <f t="shared" si="118"/>
        <v>0</v>
      </c>
      <c r="I4843" s="64" t="s">
        <v>1125</v>
      </c>
      <c r="L4843"/>
    </row>
    <row r="4844" spans="1:12">
      <c r="A4844" s="64" t="s">
        <v>1321</v>
      </c>
      <c r="B4844" s="64">
        <f>_xlfn.XLOOKUP(D4844,'PU-Holds'!$U$8:$U$63,'PU-Holds'!$Q$8:$Q$63)</f>
        <v>0</v>
      </c>
      <c r="C4844" s="64">
        <f>_xlfn.XLOOKUP(I4844,'PU-Holds'!$U$8:$U$63,'PU-Holds'!$Q$8:$Q$63)</f>
        <v>0</v>
      </c>
      <c r="D4844" s="64" t="s">
        <v>1179</v>
      </c>
      <c r="E4844" s="64">
        <f t="shared" si="119"/>
        <v>0</v>
      </c>
      <c r="F4844" s="159">
        <v>10082</v>
      </c>
      <c r="G4844" s="160">
        <f t="shared" si="118"/>
        <v>0</v>
      </c>
      <c r="I4844" s="64" t="s">
        <v>1125</v>
      </c>
      <c r="L4844"/>
    </row>
    <row r="4845" spans="1:12">
      <c r="A4845" s="64" t="s">
        <v>1321</v>
      </c>
      <c r="B4845" s="64">
        <f>_xlfn.XLOOKUP(D4845,'PU-Holds'!$U$8:$U$63,'PU-Holds'!$Q$8:$Q$63)</f>
        <v>0</v>
      </c>
      <c r="C4845" s="64">
        <f>_xlfn.XLOOKUP(I4845,'PU-Holds'!$U$8:$U$63,'PU-Holds'!$Q$8:$Q$63)</f>
        <v>0</v>
      </c>
      <c r="D4845" s="64" t="s">
        <v>1181</v>
      </c>
      <c r="E4845" s="64">
        <f t="shared" si="119"/>
        <v>0</v>
      </c>
      <c r="F4845" s="159">
        <v>10082</v>
      </c>
      <c r="G4845" s="160">
        <f t="shared" si="118"/>
        <v>0</v>
      </c>
      <c r="I4845" s="64" t="s">
        <v>1127</v>
      </c>
      <c r="L4845"/>
    </row>
    <row r="4846" spans="1:12">
      <c r="A4846" s="64" t="s">
        <v>1321</v>
      </c>
      <c r="B4846" s="64">
        <f>_xlfn.XLOOKUP(D4846,'PU-Holds'!$U$8:$U$63,'PU-Holds'!$Q$8:$Q$63)</f>
        <v>0</v>
      </c>
      <c r="C4846" s="64">
        <f>_xlfn.XLOOKUP(I4846,'PU-Holds'!$U$8:$U$63,'PU-Holds'!$Q$8:$Q$63)</f>
        <v>0</v>
      </c>
      <c r="D4846" s="64" t="s">
        <v>1183</v>
      </c>
      <c r="E4846" s="64">
        <f t="shared" si="119"/>
        <v>0</v>
      </c>
      <c r="F4846" s="159">
        <v>10082</v>
      </c>
      <c r="G4846" s="160">
        <f t="shared" si="118"/>
        <v>0</v>
      </c>
      <c r="I4846" s="64" t="s">
        <v>1127</v>
      </c>
      <c r="L4846"/>
    </row>
    <row r="4847" spans="1:12">
      <c r="A4847" s="64" t="s">
        <v>1321</v>
      </c>
      <c r="B4847" s="64">
        <f>_xlfn.XLOOKUP(D4847,'PU-Holds'!$U$8:$U$63,'PU-Holds'!$Q$8:$Q$63)</f>
        <v>0</v>
      </c>
      <c r="C4847" s="64">
        <f>_xlfn.XLOOKUP(I4847,'PU-Holds'!$U$8:$U$63,'PU-Holds'!$Q$8:$Q$63)</f>
        <v>0</v>
      </c>
      <c r="D4847" s="64" t="s">
        <v>1185</v>
      </c>
      <c r="E4847" s="64">
        <f t="shared" si="119"/>
        <v>0</v>
      </c>
      <c r="F4847" s="159">
        <v>10082</v>
      </c>
      <c r="G4847" s="160">
        <f t="shared" si="118"/>
        <v>0</v>
      </c>
      <c r="I4847" s="64" t="s">
        <v>1127</v>
      </c>
      <c r="L4847"/>
    </row>
    <row r="4848" spans="1:12">
      <c r="A4848" s="64" t="s">
        <v>1321</v>
      </c>
      <c r="B4848" s="64">
        <f>_xlfn.XLOOKUP(D4848,'PU-Holds'!$U$8:$U$63,'PU-Holds'!$Q$8:$Q$63)</f>
        <v>0</v>
      </c>
      <c r="C4848" s="64">
        <f>_xlfn.XLOOKUP(I4848,'PU-Holds'!$U$8:$U$63,'PU-Holds'!$Q$8:$Q$63)</f>
        <v>0</v>
      </c>
      <c r="D4848" s="64" t="s">
        <v>1187</v>
      </c>
      <c r="E4848" s="64">
        <f t="shared" si="119"/>
        <v>0</v>
      </c>
      <c r="F4848" s="159">
        <v>10082</v>
      </c>
      <c r="G4848" s="160">
        <f t="shared" si="118"/>
        <v>0</v>
      </c>
      <c r="I4848" s="64" t="s">
        <v>1127</v>
      </c>
      <c r="L4848"/>
    </row>
    <row r="4849" spans="1:12">
      <c r="A4849" s="64" t="s">
        <v>1321</v>
      </c>
      <c r="B4849" s="64">
        <f>_xlfn.XLOOKUP(D4849,'PU-Holds'!$U$8:$U$63,'PU-Holds'!$Q$8:$Q$63)</f>
        <v>0</v>
      </c>
      <c r="C4849" s="64">
        <f>_xlfn.XLOOKUP(I4849,'PU-Holds'!$U$8:$U$63,'PU-Holds'!$Q$8:$Q$63)</f>
        <v>0</v>
      </c>
      <c r="D4849" s="64" t="s">
        <v>1189</v>
      </c>
      <c r="E4849" s="64">
        <f t="shared" si="119"/>
        <v>0</v>
      </c>
      <c r="F4849" s="159">
        <v>10082</v>
      </c>
      <c r="G4849" s="160">
        <f t="shared" si="118"/>
        <v>0</v>
      </c>
      <c r="I4849" s="64" t="s">
        <v>1127</v>
      </c>
      <c r="L4849"/>
    </row>
    <row r="4850" spans="1:12">
      <c r="A4850" s="64" t="s">
        <v>1321</v>
      </c>
      <c r="B4850" s="64">
        <f>_xlfn.XLOOKUP(D4850,'PU-Holds'!$U$8:$U$63,'PU-Holds'!$Q$8:$Q$63)</f>
        <v>0</v>
      </c>
      <c r="C4850" s="64">
        <f>_xlfn.XLOOKUP(I4850,'PU-Holds'!$U$8:$U$63,'PU-Holds'!$Q$8:$Q$63)</f>
        <v>0</v>
      </c>
      <c r="D4850" s="64" t="s">
        <v>1191</v>
      </c>
      <c r="E4850" s="64">
        <f t="shared" si="119"/>
        <v>0</v>
      </c>
      <c r="F4850" s="159">
        <v>10082</v>
      </c>
      <c r="G4850" s="160">
        <f t="shared" si="118"/>
        <v>0</v>
      </c>
      <c r="I4850" s="64" t="s">
        <v>1127</v>
      </c>
      <c r="L4850"/>
    </row>
    <row r="4851" spans="1:12">
      <c r="A4851" s="64" t="s">
        <v>1321</v>
      </c>
      <c r="B4851" s="64">
        <f>_xlfn.XLOOKUP(D4851,'PU-Holds'!$U$8:$U$63,'PU-Holds'!$Q$8:$Q$63)</f>
        <v>0</v>
      </c>
      <c r="C4851" s="64">
        <f>_xlfn.XLOOKUP(I4851,'PU-Holds'!$U$8:$U$63,'PU-Holds'!$Q$8:$Q$63)</f>
        <v>0</v>
      </c>
      <c r="D4851" s="64" t="s">
        <v>1193</v>
      </c>
      <c r="E4851" s="64">
        <f t="shared" si="119"/>
        <v>0</v>
      </c>
      <c r="F4851" s="159">
        <v>10082</v>
      </c>
      <c r="G4851" s="160">
        <f t="shared" si="118"/>
        <v>0</v>
      </c>
      <c r="I4851" s="64" t="s">
        <v>1127</v>
      </c>
      <c r="L4851"/>
    </row>
    <row r="4852" spans="1:12">
      <c r="A4852" s="64" t="s">
        <v>1321</v>
      </c>
      <c r="B4852" s="64">
        <f>_xlfn.XLOOKUP(D4852,'PU-Holds'!$U$8:$U$63,'PU-Holds'!$Q$8:$Q$63)</f>
        <v>0</v>
      </c>
      <c r="C4852" s="64">
        <f>_xlfn.XLOOKUP(I4852,'PU-Holds'!$U$8:$U$63,'PU-Holds'!$Q$8:$Q$63)</f>
        <v>0</v>
      </c>
      <c r="D4852" s="64" t="s">
        <v>1195</v>
      </c>
      <c r="E4852" s="64">
        <f t="shared" si="119"/>
        <v>0</v>
      </c>
      <c r="F4852" s="159">
        <v>10082</v>
      </c>
      <c r="G4852" s="160">
        <f t="shared" si="118"/>
        <v>0</v>
      </c>
      <c r="I4852" s="64" t="s">
        <v>1129</v>
      </c>
      <c r="L4852"/>
    </row>
    <row r="4853" spans="1:12">
      <c r="A4853" s="64" t="s">
        <v>1321</v>
      </c>
      <c r="B4853" s="64">
        <f>_xlfn.XLOOKUP(D4853,'PU-Holds'!$U$8:$U$63,'PU-Holds'!$Q$8:$Q$63)</f>
        <v>0</v>
      </c>
      <c r="C4853" s="64">
        <f>_xlfn.XLOOKUP(I4853,'PU-Holds'!$U$8:$U$63,'PU-Holds'!$Q$8:$Q$63)</f>
        <v>0</v>
      </c>
      <c r="D4853" s="64" t="s">
        <v>1197</v>
      </c>
      <c r="E4853" s="64">
        <f t="shared" si="119"/>
        <v>0</v>
      </c>
      <c r="F4853" s="159">
        <v>10082</v>
      </c>
      <c r="G4853" s="160">
        <f t="shared" si="118"/>
        <v>0</v>
      </c>
      <c r="I4853" s="64" t="s">
        <v>1129</v>
      </c>
      <c r="L4853"/>
    </row>
    <row r="4854" spans="1:12">
      <c r="A4854" s="64" t="s">
        <v>1321</v>
      </c>
      <c r="B4854" s="64">
        <f>_xlfn.XLOOKUP(D4854,'PU-Holds'!$U$8:$U$63,'PU-Holds'!$Q$8:$Q$63)</f>
        <v>0</v>
      </c>
      <c r="C4854" s="64">
        <f>_xlfn.XLOOKUP(I4854,'PU-Holds'!$U$8:$U$63,'PU-Holds'!$Q$8:$Q$63)</f>
        <v>0</v>
      </c>
      <c r="D4854" s="64" t="s">
        <v>1199</v>
      </c>
      <c r="E4854" s="64">
        <f t="shared" si="119"/>
        <v>0</v>
      </c>
      <c r="F4854" s="159">
        <v>10082</v>
      </c>
      <c r="G4854" s="160">
        <f t="shared" si="118"/>
        <v>0</v>
      </c>
      <c r="I4854" s="64" t="s">
        <v>1129</v>
      </c>
      <c r="L4854"/>
    </row>
    <row r="4855" spans="1:12">
      <c r="A4855" s="64" t="s">
        <v>1321</v>
      </c>
      <c r="B4855" s="64">
        <f>_xlfn.XLOOKUP(D4855,'PU-Holds'!$U$8:$U$63,'PU-Holds'!$Q$8:$Q$63)</f>
        <v>0</v>
      </c>
      <c r="C4855" s="64">
        <f>_xlfn.XLOOKUP(I4855,'PU-Holds'!$U$8:$U$63,'PU-Holds'!$Q$8:$Q$63)</f>
        <v>0</v>
      </c>
      <c r="D4855" s="64" t="s">
        <v>1201</v>
      </c>
      <c r="E4855" s="64">
        <f t="shared" si="119"/>
        <v>0</v>
      </c>
      <c r="F4855" s="159">
        <v>10082</v>
      </c>
      <c r="G4855" s="160">
        <f t="shared" si="118"/>
        <v>0</v>
      </c>
      <c r="I4855" s="64" t="s">
        <v>1129</v>
      </c>
      <c r="L4855"/>
    </row>
    <row r="4856" spans="1:12">
      <c r="A4856" s="64" t="s">
        <v>1321</v>
      </c>
      <c r="B4856" s="64">
        <f>_xlfn.XLOOKUP(D4856,'PU-Holds'!$U$8:$U$63,'PU-Holds'!$Q$8:$Q$63)</f>
        <v>0</v>
      </c>
      <c r="C4856" s="64">
        <f>_xlfn.XLOOKUP(I4856,'PU-Holds'!$U$8:$U$63,'PU-Holds'!$Q$8:$Q$63)</f>
        <v>0</v>
      </c>
      <c r="D4856" s="64" t="s">
        <v>1203</v>
      </c>
      <c r="E4856" s="64">
        <f t="shared" si="119"/>
        <v>0</v>
      </c>
      <c r="F4856" s="159">
        <v>10082</v>
      </c>
      <c r="G4856" s="160">
        <f t="shared" si="118"/>
        <v>0</v>
      </c>
      <c r="I4856" s="64" t="s">
        <v>1129</v>
      </c>
      <c r="L4856"/>
    </row>
    <row r="4857" spans="1:12">
      <c r="A4857" s="64" t="s">
        <v>1321</v>
      </c>
      <c r="B4857" s="64">
        <f>_xlfn.XLOOKUP(D4857,'PU-Holds'!$U$8:$U$63,'PU-Holds'!$Q$8:$Q$63)</f>
        <v>0</v>
      </c>
      <c r="C4857" s="64">
        <f>_xlfn.XLOOKUP(I4857,'PU-Holds'!$U$8:$U$63,'PU-Holds'!$Q$8:$Q$63)</f>
        <v>0</v>
      </c>
      <c r="D4857" s="64" t="s">
        <v>1205</v>
      </c>
      <c r="E4857" s="64">
        <f t="shared" si="119"/>
        <v>0</v>
      </c>
      <c r="F4857" s="159">
        <v>10082</v>
      </c>
      <c r="G4857" s="160">
        <f t="shared" si="118"/>
        <v>0</v>
      </c>
      <c r="I4857" s="64" t="s">
        <v>1129</v>
      </c>
      <c r="L4857"/>
    </row>
    <row r="4858" spans="1:12">
      <c r="A4858" s="64" t="s">
        <v>1321</v>
      </c>
      <c r="B4858" s="64">
        <f>_xlfn.XLOOKUP(D4858,'PU-Holds'!$U$8:$U$63,'PU-Holds'!$Q$8:$Q$63)</f>
        <v>0</v>
      </c>
      <c r="C4858" s="64">
        <f>_xlfn.XLOOKUP(I4858,'PU-Holds'!$U$8:$U$63,'PU-Holds'!$Q$8:$Q$63)</f>
        <v>0</v>
      </c>
      <c r="D4858" s="64" t="s">
        <v>1207</v>
      </c>
      <c r="E4858" s="64">
        <f t="shared" si="119"/>
        <v>0</v>
      </c>
      <c r="F4858" s="159">
        <v>10082</v>
      </c>
      <c r="G4858" s="160">
        <f t="shared" si="118"/>
        <v>0</v>
      </c>
      <c r="I4858" s="64" t="s">
        <v>1129</v>
      </c>
      <c r="L4858"/>
    </row>
    <row r="4859" spans="1:12">
      <c r="A4859" s="64" t="s">
        <v>1321</v>
      </c>
      <c r="B4859" s="64">
        <f>_xlfn.XLOOKUP(D4859,'PU-Holds'!$U$8:$U$63,'PU-Holds'!$Q$8:$Q$63)</f>
        <v>0</v>
      </c>
      <c r="C4859" s="64">
        <f>_xlfn.XLOOKUP(I4859,'PU-Holds'!$U$8:$U$63,'PU-Holds'!$Q$8:$Q$63)</f>
        <v>0</v>
      </c>
      <c r="D4859" s="64" t="s">
        <v>1209</v>
      </c>
      <c r="E4859" s="64">
        <f t="shared" si="119"/>
        <v>0</v>
      </c>
      <c r="F4859" s="159">
        <v>10082</v>
      </c>
      <c r="G4859" s="160">
        <f t="shared" si="118"/>
        <v>0</v>
      </c>
      <c r="I4859" s="64" t="s">
        <v>1129</v>
      </c>
      <c r="L4859"/>
    </row>
    <row r="4860" spans="1:12">
      <c r="A4860" s="64" t="s">
        <v>1321</v>
      </c>
      <c r="B4860" s="64">
        <f>_xlfn.XLOOKUP(D4860,'PU-Holds'!$U$8:$U$63,'PU-Holds'!$Q$8:$Q$63)</f>
        <v>0</v>
      </c>
      <c r="C4860" s="64">
        <f>_xlfn.XLOOKUP(I4860,'PU-Holds'!$U$8:$U$63,'PU-Holds'!$Q$8:$Q$63)</f>
        <v>0</v>
      </c>
      <c r="D4860" s="64" t="s">
        <v>1211</v>
      </c>
      <c r="E4860" s="64">
        <f t="shared" si="119"/>
        <v>0</v>
      </c>
      <c r="F4860" s="159">
        <v>10082</v>
      </c>
      <c r="G4860" s="160">
        <f t="shared" si="118"/>
        <v>0</v>
      </c>
      <c r="I4860" s="64" t="s">
        <v>1129</v>
      </c>
      <c r="L4860"/>
    </row>
    <row r="4861" spans="1:12">
      <c r="A4861" s="64" t="s">
        <v>1321</v>
      </c>
      <c r="B4861" s="64">
        <f>_xlfn.XLOOKUP(D4861,'PU-Holds'!$U$8:$U$63,'PU-Holds'!$Q$8:$Q$63)</f>
        <v>0</v>
      </c>
      <c r="C4861" s="64">
        <f>_xlfn.XLOOKUP(I4861,'PU-Holds'!$U$8:$U$63,'PU-Holds'!$Q$8:$Q$63)</f>
        <v>0</v>
      </c>
      <c r="D4861" s="64" t="s">
        <v>1213</v>
      </c>
      <c r="E4861" s="64">
        <f t="shared" si="119"/>
        <v>0</v>
      </c>
      <c r="F4861" s="159">
        <v>10082</v>
      </c>
      <c r="G4861" s="160">
        <f t="shared" si="118"/>
        <v>0</v>
      </c>
      <c r="I4861" s="64" t="s">
        <v>1129</v>
      </c>
      <c r="L4861"/>
    </row>
    <row r="4862" spans="1:12">
      <c r="A4862" s="64" t="s">
        <v>1321</v>
      </c>
      <c r="B4862" s="64">
        <f>_xlfn.XLOOKUP(D4862,'PU-Holds'!$U$8:$U$63,'PU-Holds'!$Q$8:$Q$63)</f>
        <v>0</v>
      </c>
      <c r="C4862" s="64">
        <f>_xlfn.XLOOKUP(I4862,'PU-Holds'!$U$8:$U$63,'PU-Holds'!$Q$8:$Q$63)</f>
        <v>0</v>
      </c>
      <c r="D4862" s="64" t="s">
        <v>1215</v>
      </c>
      <c r="E4862" s="64">
        <f t="shared" si="119"/>
        <v>0</v>
      </c>
      <c r="F4862" s="159">
        <v>10082</v>
      </c>
      <c r="G4862" s="160">
        <f t="shared" si="118"/>
        <v>0</v>
      </c>
      <c r="I4862" s="64" t="s">
        <v>1129</v>
      </c>
      <c r="L4862"/>
    </row>
    <row r="4863" spans="1:12">
      <c r="A4863" s="64" t="s">
        <v>1321</v>
      </c>
      <c r="B4863" s="64">
        <f>_xlfn.XLOOKUP(D4863,'PU-Holds'!$U$8:$U$63,'PU-Holds'!$Q$8:$Q$63)</f>
        <v>0</v>
      </c>
      <c r="C4863" s="64">
        <f>_xlfn.XLOOKUP(I4863,'PU-Holds'!$U$8:$U$63,'PU-Holds'!$Q$8:$Q$63)</f>
        <v>0</v>
      </c>
      <c r="D4863" s="64" t="s">
        <v>1217</v>
      </c>
      <c r="E4863" s="64">
        <f t="shared" si="119"/>
        <v>0</v>
      </c>
      <c r="F4863" s="159">
        <v>10082</v>
      </c>
      <c r="G4863" s="160">
        <f t="shared" si="118"/>
        <v>0</v>
      </c>
      <c r="I4863" s="64" t="s">
        <v>1129</v>
      </c>
      <c r="L4863"/>
    </row>
    <row r="4864" spans="1:12">
      <c r="A4864" s="64" t="s">
        <v>1321</v>
      </c>
      <c r="B4864" s="64">
        <f>_xlfn.XLOOKUP(D4864,'PU-Holds'!$U$8:$U$63,'PU-Holds'!$Q$8:$Q$63)</f>
        <v>0</v>
      </c>
      <c r="C4864" s="64">
        <f>_xlfn.XLOOKUP(I4864,'PU-Holds'!$U$8:$U$63,'PU-Holds'!$Q$8:$Q$63)</f>
        <v>0</v>
      </c>
      <c r="D4864" s="64" t="s">
        <v>1219</v>
      </c>
      <c r="E4864" s="64">
        <f t="shared" si="119"/>
        <v>0</v>
      </c>
      <c r="F4864" s="159">
        <v>10082</v>
      </c>
      <c r="G4864" s="160">
        <f t="shared" si="118"/>
        <v>0</v>
      </c>
      <c r="I4864" s="64" t="s">
        <v>1129</v>
      </c>
      <c r="L4864"/>
    </row>
    <row r="4865" spans="1:12">
      <c r="A4865" s="64" t="s">
        <v>1321</v>
      </c>
      <c r="B4865" s="64">
        <f>_xlfn.XLOOKUP(D4865,'PU-Holds'!$U$8:$U$63,'PU-Holds'!$Q$8:$Q$63)</f>
        <v>0</v>
      </c>
      <c r="C4865" s="64">
        <f>_xlfn.XLOOKUP(I4865,'PU-Holds'!$U$8:$U$63,'PU-Holds'!$Q$8:$Q$63)</f>
        <v>0</v>
      </c>
      <c r="D4865" s="64" t="s">
        <v>1221</v>
      </c>
      <c r="E4865" s="64">
        <f t="shared" si="119"/>
        <v>0</v>
      </c>
      <c r="F4865" s="159">
        <v>10082</v>
      </c>
      <c r="G4865" s="160">
        <f t="shared" si="118"/>
        <v>0</v>
      </c>
      <c r="I4865" s="64" t="s">
        <v>1129</v>
      </c>
      <c r="L4865"/>
    </row>
    <row r="4866" spans="1:12">
      <c r="A4866" s="64" t="s">
        <v>1321</v>
      </c>
      <c r="B4866" s="64">
        <f>_xlfn.XLOOKUP(D4866,'PU-Holds'!$U$8:$U$63,'PU-Holds'!$Q$8:$Q$63)</f>
        <v>0</v>
      </c>
      <c r="C4866" s="64">
        <f>_xlfn.XLOOKUP(I4866,'PU-Holds'!$U$8:$U$63,'PU-Holds'!$Q$8:$Q$63)</f>
        <v>0</v>
      </c>
      <c r="D4866" s="64" t="s">
        <v>1223</v>
      </c>
      <c r="E4866" s="64">
        <f t="shared" si="119"/>
        <v>0</v>
      </c>
      <c r="F4866" s="159">
        <v>10082</v>
      </c>
      <c r="G4866" s="160">
        <f t="shared" si="118"/>
        <v>0</v>
      </c>
      <c r="I4866" s="64" t="s">
        <v>1129</v>
      </c>
      <c r="L4866"/>
    </row>
    <row r="4867" spans="1:12">
      <c r="A4867" s="64" t="s">
        <v>1321</v>
      </c>
      <c r="B4867" s="64">
        <f>_xlfn.XLOOKUP(D4867,'PU-Holds'!$U$8:$U$63,'PU-Holds'!$Q$8:$Q$63)</f>
        <v>0</v>
      </c>
      <c r="C4867" s="64">
        <f>_xlfn.XLOOKUP(I4867,'PU-Holds'!$U$8:$U$63,'PU-Holds'!$Q$8:$Q$63)</f>
        <v>0</v>
      </c>
      <c r="D4867" s="64" t="s">
        <v>1225</v>
      </c>
      <c r="E4867" s="64">
        <f t="shared" si="119"/>
        <v>0</v>
      </c>
      <c r="F4867" s="159">
        <v>10082</v>
      </c>
      <c r="G4867" s="160">
        <f t="shared" si="118"/>
        <v>0</v>
      </c>
      <c r="I4867" s="64" t="s">
        <v>1129</v>
      </c>
      <c r="L4867"/>
    </row>
    <row r="4868" spans="1:12">
      <c r="A4868" s="161" t="s">
        <v>1322</v>
      </c>
      <c r="B4868" s="161">
        <f>_xlfn.XLOOKUP(D4868,'DIY Kits'!$P$8:$P$10,'DIY Kits'!$D$8:$D$10)</f>
        <v>0</v>
      </c>
      <c r="C4868" s="161"/>
      <c r="D4868" s="161">
        <v>127283</v>
      </c>
      <c r="E4868" s="161">
        <f t="shared" si="119"/>
        <v>0</v>
      </c>
      <c r="F4868" s="162" t="s">
        <v>38</v>
      </c>
      <c r="G4868" s="163"/>
      <c r="I4868" s="161"/>
      <c r="J4868" s="161" t="s">
        <v>1316</v>
      </c>
      <c r="L4868"/>
    </row>
    <row r="4869" spans="1:12">
      <c r="A4869" s="64" t="s">
        <v>1322</v>
      </c>
      <c r="B4869" s="64">
        <f>_xlfn.XLOOKUP(D4869,'DIY Kits'!$P$8:$P$10,'DIY Kits'!$D$8:$D$10)</f>
        <v>0</v>
      </c>
      <c r="D4869" s="64">
        <v>127284</v>
      </c>
      <c r="E4869" s="64">
        <f t="shared" si="119"/>
        <v>0</v>
      </c>
      <c r="F4869" s="159" t="s">
        <v>38</v>
      </c>
      <c r="L4869"/>
    </row>
    <row r="4870" spans="1:12">
      <c r="A4870" s="64" t="s">
        <v>1322</v>
      </c>
      <c r="B4870" s="64">
        <f>_xlfn.XLOOKUP(D4870,'DIY Kits'!$P$8:$P$10,'DIY Kits'!$D$8:$D$10)</f>
        <v>0</v>
      </c>
      <c r="D4870" s="64">
        <v>127285</v>
      </c>
      <c r="E4870" s="64">
        <f t="shared" si="119"/>
        <v>0</v>
      </c>
      <c r="F4870" s="159" t="s">
        <v>38</v>
      </c>
      <c r="L4870"/>
    </row>
    <row r="4871" spans="1:12">
      <c r="A4871" s="161" t="s">
        <v>1322</v>
      </c>
      <c r="B4871" s="161">
        <f>_xlfn.XLOOKUP(D4871,'DIY Kits'!$P$8:$P$10,'DIY Kits'!$E$8:$E$10)</f>
        <v>0</v>
      </c>
      <c r="C4871" s="161"/>
      <c r="D4871" s="161">
        <v>127283</v>
      </c>
      <c r="E4871" s="161">
        <f t="shared" si="119"/>
        <v>0</v>
      </c>
      <c r="F4871" s="162">
        <v>10014</v>
      </c>
      <c r="G4871" s="163"/>
      <c r="I4871" s="161"/>
      <c r="J4871" s="161" t="s">
        <v>1316</v>
      </c>
      <c r="L4871"/>
    </row>
    <row r="4872" spans="1:12">
      <c r="A4872" s="64" t="s">
        <v>1322</v>
      </c>
      <c r="B4872" s="64">
        <f>_xlfn.XLOOKUP(D4872,'DIY Kits'!$P$8:$P$10,'DIY Kits'!$E$8:$E$10)</f>
        <v>0</v>
      </c>
      <c r="D4872" s="64">
        <v>127284</v>
      </c>
      <c r="E4872" s="64">
        <f t="shared" si="119"/>
        <v>0</v>
      </c>
      <c r="F4872" s="159">
        <v>10014</v>
      </c>
      <c r="L4872"/>
    </row>
    <row r="4873" spans="1:12">
      <c r="A4873" s="64" t="s">
        <v>1322</v>
      </c>
      <c r="B4873" s="64">
        <f>_xlfn.XLOOKUP(D4873,'DIY Kits'!$P$8:$P$10,'DIY Kits'!$E$8:$E$10)</f>
        <v>0</v>
      </c>
      <c r="D4873" s="64">
        <v>127285</v>
      </c>
      <c r="E4873" s="64">
        <f t="shared" si="119"/>
        <v>0</v>
      </c>
      <c r="F4873" s="159">
        <v>10014</v>
      </c>
      <c r="L4873"/>
    </row>
    <row r="4874" spans="1:12">
      <c r="A4874" s="161" t="s">
        <v>1322</v>
      </c>
      <c r="B4874" s="161">
        <f>_xlfn.XLOOKUP(D4874,'DIY Kits'!$P$8:$P$10,'DIY Kits'!$F$8:$F$10)</f>
        <v>0</v>
      </c>
      <c r="C4874" s="161"/>
      <c r="D4874" s="161">
        <v>127283</v>
      </c>
      <c r="E4874" s="161">
        <f t="shared" si="119"/>
        <v>0</v>
      </c>
      <c r="F4874" s="162">
        <v>10025</v>
      </c>
      <c r="G4874" s="163"/>
      <c r="I4874" s="161"/>
      <c r="J4874" s="161" t="s">
        <v>1316</v>
      </c>
      <c r="L4874"/>
    </row>
    <row r="4875" spans="1:12">
      <c r="A4875" s="64" t="s">
        <v>1322</v>
      </c>
      <c r="B4875" s="64">
        <f>_xlfn.XLOOKUP(D4875,'DIY Kits'!$P$8:$P$10,'DIY Kits'!$F$8:$F$10)</f>
        <v>0</v>
      </c>
      <c r="D4875" s="64">
        <v>127284</v>
      </c>
      <c r="E4875" s="64">
        <f t="shared" si="119"/>
        <v>0</v>
      </c>
      <c r="F4875" s="159">
        <v>10025</v>
      </c>
      <c r="L4875"/>
    </row>
    <row r="4876" spans="1:12">
      <c r="A4876" s="64" t="s">
        <v>1322</v>
      </c>
      <c r="B4876" s="64">
        <f>_xlfn.XLOOKUP(D4876,'DIY Kits'!$P$8:$P$10,'DIY Kits'!$F$8:$F$10)</f>
        <v>0</v>
      </c>
      <c r="D4876" s="64">
        <v>127285</v>
      </c>
      <c r="E4876" s="64">
        <f t="shared" si="119"/>
        <v>0</v>
      </c>
      <c r="F4876" s="159">
        <v>10025</v>
      </c>
      <c r="L4876"/>
    </row>
    <row r="4877" spans="1:12">
      <c r="A4877" s="161" t="s">
        <v>1322</v>
      </c>
      <c r="B4877" s="161">
        <f>_xlfn.XLOOKUP(D4877,'DIY Kits'!$P$8:$P$10,'DIY Kits'!$H$8:$H$10)</f>
        <v>0</v>
      </c>
      <c r="C4877" s="161"/>
      <c r="D4877" s="161">
        <v>127283</v>
      </c>
      <c r="E4877" s="161">
        <f t="shared" si="119"/>
        <v>0</v>
      </c>
      <c r="F4877" s="162">
        <v>10035</v>
      </c>
      <c r="G4877" s="163"/>
      <c r="I4877" s="161"/>
      <c r="J4877" s="161" t="s">
        <v>1316</v>
      </c>
      <c r="L4877"/>
    </row>
    <row r="4878" spans="1:12">
      <c r="A4878" s="64" t="s">
        <v>1322</v>
      </c>
      <c r="B4878" s="64">
        <f>_xlfn.XLOOKUP(D4878,'DIY Kits'!$P$8:$P$10,'DIY Kits'!$H$8:$H$10)</f>
        <v>0</v>
      </c>
      <c r="D4878" s="64">
        <v>127284</v>
      </c>
      <c r="E4878" s="64">
        <f t="shared" si="119"/>
        <v>0</v>
      </c>
      <c r="F4878" s="159">
        <v>10035</v>
      </c>
      <c r="L4878"/>
    </row>
    <row r="4879" spans="1:12">
      <c r="A4879" s="64" t="s">
        <v>1322</v>
      </c>
      <c r="B4879" s="64">
        <f>_xlfn.XLOOKUP(D4879,'DIY Kits'!$P$8:$P$10,'DIY Kits'!$H$8:$H$10)</f>
        <v>0</v>
      </c>
      <c r="D4879" s="64">
        <v>127285</v>
      </c>
      <c r="E4879" s="64">
        <f t="shared" si="119"/>
        <v>0</v>
      </c>
      <c r="F4879" s="159">
        <v>10035</v>
      </c>
      <c r="L4879"/>
    </row>
    <row r="4880" spans="1:12">
      <c r="A4880" s="161" t="s">
        <v>1322</v>
      </c>
      <c r="B4880" s="161">
        <f>_xlfn.XLOOKUP(D4880,'DIY Kits'!$P$8:$P$10,'DIY Kits'!$I$8:$I$10)</f>
        <v>0</v>
      </c>
      <c r="C4880" s="161"/>
      <c r="D4880" s="161">
        <v>127283</v>
      </c>
      <c r="E4880" s="161">
        <f t="shared" si="119"/>
        <v>0</v>
      </c>
      <c r="F4880" s="162">
        <v>10054</v>
      </c>
      <c r="G4880" s="163"/>
      <c r="I4880" s="161"/>
      <c r="J4880" s="161" t="s">
        <v>1316</v>
      </c>
      <c r="L4880"/>
    </row>
    <row r="4881" spans="1:12">
      <c r="A4881" s="64" t="s">
        <v>1322</v>
      </c>
      <c r="B4881" s="64">
        <f>_xlfn.XLOOKUP(D4881,'DIY Kits'!$P$8:$P$10,'DIY Kits'!$I$8:$I$10)</f>
        <v>0</v>
      </c>
      <c r="D4881" s="64">
        <v>127284</v>
      </c>
      <c r="E4881" s="64">
        <f t="shared" si="119"/>
        <v>0</v>
      </c>
      <c r="F4881" s="159">
        <v>10054</v>
      </c>
      <c r="L4881"/>
    </row>
    <row r="4882" spans="1:12">
      <c r="A4882" s="64" t="s">
        <v>1322</v>
      </c>
      <c r="B4882" s="64">
        <f>_xlfn.XLOOKUP(D4882,'DIY Kits'!$P$8:$P$10,'DIY Kits'!$I$8:$I$10)</f>
        <v>0</v>
      </c>
      <c r="D4882" s="64">
        <v>127285</v>
      </c>
      <c r="E4882" s="64">
        <f t="shared" si="119"/>
        <v>0</v>
      </c>
      <c r="F4882" s="159">
        <v>10054</v>
      </c>
      <c r="L4882"/>
    </row>
    <row r="4883" spans="1:12">
      <c r="A4883" s="161" t="s">
        <v>1322</v>
      </c>
      <c r="B4883" s="161">
        <f>_xlfn.XLOOKUP(D4883,'DIY Kits'!$P$8:$P$10,'DIY Kits'!$J$8:$J$10)</f>
        <v>0</v>
      </c>
      <c r="C4883" s="161"/>
      <c r="D4883" s="161">
        <v>127283</v>
      </c>
      <c r="E4883" s="161">
        <f t="shared" si="119"/>
        <v>0</v>
      </c>
      <c r="F4883" s="162">
        <v>10063</v>
      </c>
      <c r="G4883" s="163"/>
      <c r="I4883" s="161"/>
      <c r="J4883" s="161" t="s">
        <v>1316</v>
      </c>
      <c r="L4883"/>
    </row>
    <row r="4884" spans="1:12">
      <c r="A4884" s="64" t="s">
        <v>1322</v>
      </c>
      <c r="B4884" s="64">
        <f>_xlfn.XLOOKUP(D4884,'DIY Kits'!$P$8:$P$10,'DIY Kits'!$J$8:$J$10)</f>
        <v>0</v>
      </c>
      <c r="D4884" s="64">
        <v>127284</v>
      </c>
      <c r="E4884" s="64">
        <f t="shared" si="119"/>
        <v>0</v>
      </c>
      <c r="F4884" s="159">
        <v>10063</v>
      </c>
      <c r="L4884"/>
    </row>
    <row r="4885" spans="1:12">
      <c r="A4885" s="64" t="s">
        <v>1322</v>
      </c>
      <c r="B4885" s="64">
        <f>_xlfn.XLOOKUP(D4885,'DIY Kits'!$P$8:$P$10,'DIY Kits'!$J$8:$J$10)</f>
        <v>0</v>
      </c>
      <c r="D4885" s="64">
        <v>127285</v>
      </c>
      <c r="E4885" s="64">
        <f t="shared" si="119"/>
        <v>0</v>
      </c>
      <c r="F4885" s="159">
        <v>10063</v>
      </c>
      <c r="L4885"/>
    </row>
    <row r="4886" spans="1:12">
      <c r="A4886" s="161" t="s">
        <v>1322</v>
      </c>
      <c r="B4886" s="161">
        <f>_xlfn.XLOOKUP(D4886,'DIY Kits'!$P$8:$P$10,'DIY Kits'!$K$8:$K$10)</f>
        <v>0</v>
      </c>
      <c r="C4886" s="161"/>
      <c r="D4886" s="161">
        <v>127283</v>
      </c>
      <c r="E4886" s="161">
        <f t="shared" si="119"/>
        <v>0</v>
      </c>
      <c r="F4886" s="162" t="str">
        <f>'DIY Kits'!$K$3</f>
        <v>No selection</v>
      </c>
      <c r="G4886" s="163"/>
      <c r="I4886" s="161"/>
      <c r="J4886" s="161" t="s">
        <v>1316</v>
      </c>
      <c r="L4886" t="str">
        <f>'DIY Kits'!$K$3</f>
        <v>No selection</v>
      </c>
    </row>
    <row r="4887" spans="1:12">
      <c r="A4887" s="64" t="s">
        <v>1322</v>
      </c>
      <c r="B4887" s="64">
        <f>_xlfn.XLOOKUP(D4887,'DIY Kits'!$P$8:$P$10,'DIY Kits'!$K$8:$K$10)</f>
        <v>0</v>
      </c>
      <c r="D4887" s="64">
        <v>127284</v>
      </c>
      <c r="E4887" s="64">
        <f t="shared" si="119"/>
        <v>0</v>
      </c>
      <c r="F4887" s="159" t="str">
        <f>'DIY Kits'!$K$3</f>
        <v>No selection</v>
      </c>
      <c r="L4887" t="str">
        <f>'DIY Kits'!$K$3</f>
        <v>No selection</v>
      </c>
    </row>
    <row r="4888" spans="1:12">
      <c r="A4888" s="64" t="s">
        <v>1322</v>
      </c>
      <c r="B4888" s="64">
        <f>_xlfn.XLOOKUP(D4888,'DIY Kits'!$P$8:$P$10,'DIY Kits'!$K$8:$K$10)</f>
        <v>0</v>
      </c>
      <c r="D4888" s="64">
        <v>127285</v>
      </c>
      <c r="E4888" s="64">
        <f t="shared" si="119"/>
        <v>0</v>
      </c>
      <c r="F4888" s="159" t="str">
        <f>'DIY Kits'!$K$3</f>
        <v>No selection</v>
      </c>
      <c r="L4888" t="str">
        <f>'DIY Kits'!$K$3</f>
        <v>No selection</v>
      </c>
    </row>
    <row r="4889" spans="1:12">
      <c r="A4889" s="161" t="s">
        <v>1322</v>
      </c>
      <c r="B4889" s="161">
        <f>_xlfn.XLOOKUP(D4889,'DIY Kits'!$P$8:$P$10,'DIY Kits'!$L$8:$L$10)</f>
        <v>0</v>
      </c>
      <c r="C4889" s="161"/>
      <c r="D4889" s="161">
        <v>127283</v>
      </c>
      <c r="E4889" s="161">
        <f t="shared" si="119"/>
        <v>0</v>
      </c>
      <c r="F4889" s="162" t="str">
        <f>'DIY Kits'!$L$3</f>
        <v>No selection</v>
      </c>
      <c r="G4889" s="163"/>
      <c r="I4889" s="161"/>
      <c r="J4889" s="161" t="s">
        <v>1316</v>
      </c>
      <c r="L4889" t="str">
        <f>'DIY Kits'!$L$3</f>
        <v>No selection</v>
      </c>
    </row>
    <row r="4890" spans="1:12">
      <c r="A4890" s="64" t="s">
        <v>1322</v>
      </c>
      <c r="B4890" s="64">
        <f>_xlfn.XLOOKUP(D4890,'DIY Kits'!$P$8:$P$10,'DIY Kits'!$L$8:$L$10)</f>
        <v>0</v>
      </c>
      <c r="D4890" s="64">
        <v>127284</v>
      </c>
      <c r="E4890" s="64">
        <f t="shared" si="119"/>
        <v>0</v>
      </c>
      <c r="F4890" s="159" t="str">
        <f>'DIY Kits'!$L$3</f>
        <v>No selection</v>
      </c>
      <c r="L4890" t="str">
        <f>'DIY Kits'!$L$3</f>
        <v>No selection</v>
      </c>
    </row>
    <row r="4891" spans="1:12">
      <c r="A4891" s="64" t="s">
        <v>1322</v>
      </c>
      <c r="B4891" s="64">
        <f>_xlfn.XLOOKUP(D4891,'DIY Kits'!$P$8:$P$10,'DIY Kits'!$L$8:$L$10)</f>
        <v>0</v>
      </c>
      <c r="D4891" s="64">
        <v>127285</v>
      </c>
      <c r="E4891" s="64">
        <f t="shared" si="119"/>
        <v>0</v>
      </c>
      <c r="F4891" s="159" t="str">
        <f>'DIY Kits'!$L$3</f>
        <v>No selection</v>
      </c>
      <c r="L4891" t="str">
        <f>'DIY Kits'!$L$3</f>
        <v>No selection</v>
      </c>
    </row>
    <row r="4892" spans="1:12">
      <c r="A4892" s="161" t="s">
        <v>1322</v>
      </c>
      <c r="B4892" s="161">
        <f>_xlfn.XLOOKUP(D4892,'DIY Kits'!$P$8:$P$10,'DIY Kits'!$M$8:$M$10)</f>
        <v>0</v>
      </c>
      <c r="C4892" s="161"/>
      <c r="D4892" s="161">
        <v>127283</v>
      </c>
      <c r="E4892" s="161">
        <f t="shared" si="119"/>
        <v>0</v>
      </c>
      <c r="F4892" s="162" t="str">
        <f>'DIY Kits'!$M$3</f>
        <v>No selection</v>
      </c>
      <c r="G4892" s="163"/>
      <c r="I4892" s="161"/>
      <c r="J4892" s="161" t="s">
        <v>1316</v>
      </c>
      <c r="L4892" t="str">
        <f>'DIY Kits'!$M$3</f>
        <v>No selection</v>
      </c>
    </row>
    <row r="4893" spans="1:12">
      <c r="A4893" s="64" t="s">
        <v>1322</v>
      </c>
      <c r="B4893" s="64">
        <f>_xlfn.XLOOKUP(D4893,'DIY Kits'!$P$8:$P$10,'DIY Kits'!$M$8:$M$10)</f>
        <v>0</v>
      </c>
      <c r="D4893" s="64">
        <v>127284</v>
      </c>
      <c r="E4893" s="64">
        <f t="shared" si="119"/>
        <v>0</v>
      </c>
      <c r="F4893" s="159" t="str">
        <f>'DIY Kits'!$M$3</f>
        <v>No selection</v>
      </c>
      <c r="L4893" t="str">
        <f>'DIY Kits'!$M$3</f>
        <v>No selection</v>
      </c>
    </row>
    <row r="4894" spans="1:12">
      <c r="A4894" s="64" t="s">
        <v>1322</v>
      </c>
      <c r="B4894" s="64">
        <f>_xlfn.XLOOKUP(D4894,'DIY Kits'!$P$8:$P$10,'DIY Kits'!$M$8:$M$10)</f>
        <v>0</v>
      </c>
      <c r="D4894" s="64">
        <v>127285</v>
      </c>
      <c r="E4894" s="64">
        <f t="shared" si="119"/>
        <v>0</v>
      </c>
      <c r="F4894" s="64" t="str">
        <f>'DIY Kits'!$M$3</f>
        <v>No selection</v>
      </c>
      <c r="G4894" s="64"/>
      <c r="L4894" t="str">
        <f>'DIY Kits'!$M$3</f>
        <v>No selection</v>
      </c>
    </row>
    <row r="4895" spans="1:12">
      <c r="A4895" s="161" t="s">
        <v>1318</v>
      </c>
      <c r="B4895" s="161">
        <f>_xlfn.XLOOKUP(D4895,'Volume Holds'!$U$8:$U$223,'Volume Holds'!$E$8:$E$223)</f>
        <v>0</v>
      </c>
      <c r="C4895" s="161">
        <f>_xlfn.XLOOKUP(I4895,'Volume Holds'!$U$8:$U$223,'Volume Holds'!$E$8:$E$223)</f>
        <v>0</v>
      </c>
      <c r="D4895" s="161" t="s">
        <v>731</v>
      </c>
      <c r="E4895" s="161">
        <f t="shared" si="119"/>
        <v>0</v>
      </c>
      <c r="F4895" s="162">
        <v>10084</v>
      </c>
      <c r="G4895" s="163"/>
      <c r="I4895" s="161" t="s">
        <v>581</v>
      </c>
      <c r="J4895" s="161"/>
      <c r="L4895"/>
    </row>
    <row r="4896" spans="1:12">
      <c r="A4896" s="64" t="s">
        <v>1318</v>
      </c>
      <c r="B4896" s="64">
        <f>_xlfn.XLOOKUP(D4896,'Volume Holds'!$U$8:$U$223,'Volume Holds'!$E$8:$E$223)</f>
        <v>0</v>
      </c>
      <c r="C4896" s="64">
        <f>_xlfn.XLOOKUP(I4896,'Volume Holds'!$U$8:$U$223,'Volume Holds'!$E$8:$E$223)</f>
        <v>0</v>
      </c>
      <c r="D4896" s="64" t="s">
        <v>733</v>
      </c>
      <c r="E4896" s="64">
        <f t="shared" si="119"/>
        <v>0</v>
      </c>
      <c r="F4896" s="64">
        <v>10084</v>
      </c>
      <c r="G4896" s="64"/>
      <c r="I4896" s="64" t="s">
        <v>581</v>
      </c>
      <c r="L4896"/>
    </row>
    <row r="4897" spans="1:12">
      <c r="A4897" s="64" t="s">
        <v>1318</v>
      </c>
      <c r="B4897" s="64">
        <f>_xlfn.XLOOKUP(D4897,'Volume Holds'!$U$8:$U$223,'Volume Holds'!$E$8:$E$223)</f>
        <v>0</v>
      </c>
      <c r="C4897" s="64">
        <f>_xlfn.XLOOKUP(I4897,'Volume Holds'!$U$8:$U$223,'Volume Holds'!$E$8:$E$223)</f>
        <v>0</v>
      </c>
      <c r="D4897" s="64" t="s">
        <v>735</v>
      </c>
      <c r="E4897" s="64">
        <f t="shared" si="119"/>
        <v>0</v>
      </c>
      <c r="F4897" s="64">
        <v>10084</v>
      </c>
      <c r="G4897" s="64"/>
      <c r="I4897" s="64" t="s">
        <v>581</v>
      </c>
      <c r="L4897"/>
    </row>
    <row r="4898" spans="1:12">
      <c r="A4898" s="64" t="s">
        <v>1318</v>
      </c>
      <c r="B4898" s="64">
        <f>_xlfn.XLOOKUP(D4898,'Volume Holds'!$U$8:$U$223,'Volume Holds'!$E$8:$E$223)</f>
        <v>0</v>
      </c>
      <c r="C4898" s="64">
        <f>_xlfn.XLOOKUP(I4898,'Volume Holds'!$U$8:$U$223,'Volume Holds'!$E$8:$E$223)</f>
        <v>0</v>
      </c>
      <c r="D4898" s="64" t="s">
        <v>737</v>
      </c>
      <c r="E4898" s="64">
        <f t="shared" si="119"/>
        <v>0</v>
      </c>
      <c r="F4898" s="64">
        <v>10084</v>
      </c>
      <c r="G4898" s="64"/>
      <c r="I4898" s="64" t="s">
        <v>581</v>
      </c>
      <c r="L4898"/>
    </row>
    <row r="4899" spans="1:12">
      <c r="A4899" s="64" t="s">
        <v>1318</v>
      </c>
      <c r="B4899" s="64">
        <f>_xlfn.XLOOKUP(D4899,'Volume Holds'!$U$8:$U$223,'Volume Holds'!$E$8:$E$223)</f>
        <v>0</v>
      </c>
      <c r="C4899" s="64">
        <f>_xlfn.XLOOKUP(I4899,'Volume Holds'!$U$8:$U$223,'Volume Holds'!$E$8:$E$223)</f>
        <v>0</v>
      </c>
      <c r="D4899" s="64" t="s">
        <v>739</v>
      </c>
      <c r="E4899" s="64">
        <f t="shared" si="119"/>
        <v>0</v>
      </c>
      <c r="F4899" s="64">
        <v>10084</v>
      </c>
      <c r="G4899" s="64"/>
      <c r="I4899" s="64" t="s">
        <v>581</v>
      </c>
      <c r="L4899"/>
    </row>
    <row r="4900" spans="1:12">
      <c r="A4900" s="64" t="s">
        <v>1318</v>
      </c>
      <c r="B4900" s="64">
        <f>_xlfn.XLOOKUP(D4900,'Volume Holds'!$U$8:$U$223,'Volume Holds'!$E$8:$E$223)</f>
        <v>0</v>
      </c>
      <c r="C4900" s="64">
        <f>_xlfn.XLOOKUP(I4900,'Volume Holds'!$U$8:$U$223,'Volume Holds'!$E$8:$E$223)</f>
        <v>0</v>
      </c>
      <c r="D4900" s="64" t="s">
        <v>741</v>
      </c>
      <c r="E4900" s="64">
        <f t="shared" si="119"/>
        <v>0</v>
      </c>
      <c r="F4900" s="64">
        <v>10084</v>
      </c>
      <c r="G4900" s="64"/>
      <c r="I4900" s="64" t="s">
        <v>581</v>
      </c>
      <c r="L4900"/>
    </row>
    <row r="4901" spans="1:12">
      <c r="A4901" s="64" t="s">
        <v>1318</v>
      </c>
      <c r="B4901" s="64">
        <f>_xlfn.XLOOKUP(D4901,'Volume Holds'!$U$8:$U$223,'Volume Holds'!$E$8:$E$223)</f>
        <v>0</v>
      </c>
      <c r="C4901" s="64">
        <f>_xlfn.XLOOKUP(I4901,'Volume Holds'!$U$8:$U$223,'Volume Holds'!$E$8:$E$223)</f>
        <v>0</v>
      </c>
      <c r="D4901" s="64" t="s">
        <v>743</v>
      </c>
      <c r="E4901" s="64">
        <f t="shared" si="119"/>
        <v>0</v>
      </c>
      <c r="F4901" s="64">
        <v>10084</v>
      </c>
      <c r="G4901" s="64"/>
      <c r="I4901" s="64" t="s">
        <v>581</v>
      </c>
      <c r="L4901"/>
    </row>
    <row r="4902" spans="1:12">
      <c r="A4902" s="64" t="s">
        <v>1318</v>
      </c>
      <c r="B4902" s="64">
        <f>_xlfn.XLOOKUP(D4902,'Volume Holds'!$U$8:$U$223,'Volume Holds'!$E$8:$E$223)</f>
        <v>0</v>
      </c>
      <c r="C4902" s="64">
        <f>_xlfn.XLOOKUP(I4902,'Volume Holds'!$U$8:$U$223,'Volume Holds'!$E$8:$E$223)</f>
        <v>0</v>
      </c>
      <c r="D4902" s="64" t="s">
        <v>745</v>
      </c>
      <c r="E4902" s="64">
        <f t="shared" si="119"/>
        <v>0</v>
      </c>
      <c r="F4902" s="64">
        <v>10084</v>
      </c>
      <c r="G4902" s="64"/>
      <c r="I4902" s="64" t="s">
        <v>581</v>
      </c>
      <c r="L4902"/>
    </row>
    <row r="4903" spans="1:12">
      <c r="A4903" s="64" t="s">
        <v>1318</v>
      </c>
      <c r="B4903" s="64">
        <f>_xlfn.XLOOKUP(D4903,'Volume Holds'!$U$8:$U$223,'Volume Holds'!$E$8:$E$223)</f>
        <v>0</v>
      </c>
      <c r="C4903" s="64">
        <f>_xlfn.XLOOKUP(I4903,'Volume Holds'!$U$8:$U$223,'Volume Holds'!$E$8:$E$223)</f>
        <v>0</v>
      </c>
      <c r="D4903" s="64" t="s">
        <v>747</v>
      </c>
      <c r="E4903" s="64">
        <f t="shared" si="119"/>
        <v>0</v>
      </c>
      <c r="F4903" s="64">
        <v>10084</v>
      </c>
      <c r="G4903" s="64"/>
      <c r="I4903" s="64" t="s">
        <v>581</v>
      </c>
      <c r="L4903"/>
    </row>
    <row r="4904" spans="1:12">
      <c r="A4904" s="64" t="s">
        <v>1318</v>
      </c>
      <c r="B4904" s="64">
        <f>_xlfn.XLOOKUP(D4904,'Volume Holds'!$U$8:$U$223,'Volume Holds'!$E$8:$E$223)</f>
        <v>0</v>
      </c>
      <c r="C4904" s="64">
        <f>_xlfn.XLOOKUP(I4904,'Volume Holds'!$U$8:$U$223,'Volume Holds'!$E$8:$E$223)</f>
        <v>0</v>
      </c>
      <c r="D4904" s="64" t="s">
        <v>749</v>
      </c>
      <c r="E4904" s="64">
        <f t="shared" si="119"/>
        <v>0</v>
      </c>
      <c r="F4904" s="64">
        <v>10084</v>
      </c>
      <c r="G4904" s="64"/>
      <c r="I4904" s="64" t="s">
        <v>581</v>
      </c>
      <c r="L4904"/>
    </row>
    <row r="4905" spans="1:12">
      <c r="A4905" s="161" t="s">
        <v>1318</v>
      </c>
      <c r="B4905" s="161">
        <f>_xlfn.XLOOKUP(D4905,'Volume Holds'!$U$8:$U$223,'Volume Holds'!$F$8:$F$223)</f>
        <v>0</v>
      </c>
      <c r="C4905" s="161">
        <f>_xlfn.XLOOKUP(I4905,'Volume Holds'!$U$8:$U$223,'Volume Holds'!$F$8:$F$223)</f>
        <v>0</v>
      </c>
      <c r="D4905" s="161" t="s">
        <v>731</v>
      </c>
      <c r="E4905" s="161">
        <f t="shared" ref="E4905:E4925" si="120">SUM(B4905:C4905)</f>
        <v>0</v>
      </c>
      <c r="F4905" s="162">
        <v>10085</v>
      </c>
      <c r="G4905" s="163"/>
      <c r="I4905" s="161" t="s">
        <v>581</v>
      </c>
      <c r="J4905" s="161"/>
      <c r="L4905"/>
    </row>
    <row r="4906" spans="1:12">
      <c r="A4906" s="64" t="s">
        <v>1318</v>
      </c>
      <c r="B4906" s="64">
        <f>_xlfn.XLOOKUP(D4906,'Volume Holds'!$U$8:$U$223,'Volume Holds'!$F$8:$F$223)</f>
        <v>0</v>
      </c>
      <c r="C4906" s="64">
        <f>_xlfn.XLOOKUP(I4906,'Volume Holds'!$U$8:$U$223,'Volume Holds'!$F$8:$F$223)</f>
        <v>0</v>
      </c>
      <c r="D4906" s="64" t="s">
        <v>733</v>
      </c>
      <c r="E4906" s="64">
        <f t="shared" si="120"/>
        <v>0</v>
      </c>
      <c r="F4906" s="64">
        <v>10085</v>
      </c>
      <c r="G4906" s="64"/>
      <c r="I4906" s="64" t="s">
        <v>581</v>
      </c>
      <c r="L4906"/>
    </row>
    <row r="4907" spans="1:12">
      <c r="A4907" s="64" t="s">
        <v>1318</v>
      </c>
      <c r="B4907" s="64">
        <f>_xlfn.XLOOKUP(D4907,'Volume Holds'!$U$8:$U$223,'Volume Holds'!$F$8:$F$223)</f>
        <v>0</v>
      </c>
      <c r="C4907" s="64">
        <f>_xlfn.XLOOKUP(I4907,'Volume Holds'!$U$8:$U$223,'Volume Holds'!$F$8:$F$223)</f>
        <v>0</v>
      </c>
      <c r="D4907" s="64" t="s">
        <v>735</v>
      </c>
      <c r="E4907" s="64">
        <f t="shared" si="120"/>
        <v>0</v>
      </c>
      <c r="F4907" s="64">
        <v>10085</v>
      </c>
      <c r="G4907" s="64"/>
      <c r="I4907" s="64" t="s">
        <v>581</v>
      </c>
      <c r="L4907"/>
    </row>
    <row r="4908" spans="1:12">
      <c r="A4908" s="64" t="s">
        <v>1318</v>
      </c>
      <c r="B4908" s="64">
        <f>_xlfn.XLOOKUP(D4908,'Volume Holds'!$U$8:$U$223,'Volume Holds'!$F$8:$F$223)</f>
        <v>0</v>
      </c>
      <c r="C4908" s="64">
        <f>_xlfn.XLOOKUP(I4908,'Volume Holds'!$U$8:$U$223,'Volume Holds'!$F$8:$F$223)</f>
        <v>0</v>
      </c>
      <c r="D4908" s="64" t="s">
        <v>737</v>
      </c>
      <c r="E4908" s="64">
        <f t="shared" si="120"/>
        <v>0</v>
      </c>
      <c r="F4908" s="64">
        <v>10085</v>
      </c>
      <c r="G4908" s="64"/>
      <c r="I4908" s="64" t="s">
        <v>581</v>
      </c>
      <c r="L4908"/>
    </row>
    <row r="4909" spans="1:12">
      <c r="A4909" s="64" t="s">
        <v>1318</v>
      </c>
      <c r="B4909" s="64">
        <f>_xlfn.XLOOKUP(D4909,'Volume Holds'!$U$8:$U$223,'Volume Holds'!$F$8:$F$223)</f>
        <v>0</v>
      </c>
      <c r="C4909" s="64">
        <f>_xlfn.XLOOKUP(I4909,'Volume Holds'!$U$8:$U$223,'Volume Holds'!$F$8:$F$223)</f>
        <v>0</v>
      </c>
      <c r="D4909" s="64" t="s">
        <v>739</v>
      </c>
      <c r="E4909" s="64">
        <f t="shared" si="120"/>
        <v>0</v>
      </c>
      <c r="F4909" s="64">
        <v>10085</v>
      </c>
      <c r="G4909" s="64"/>
      <c r="I4909" s="64" t="s">
        <v>581</v>
      </c>
      <c r="L4909"/>
    </row>
    <row r="4910" spans="1:12">
      <c r="A4910" s="64" t="s">
        <v>1318</v>
      </c>
      <c r="B4910" s="64">
        <f>_xlfn.XLOOKUP(D4910,'Volume Holds'!$U$8:$U$223,'Volume Holds'!$F$8:$F$223)</f>
        <v>0</v>
      </c>
      <c r="C4910" s="64">
        <f>_xlfn.XLOOKUP(I4910,'Volume Holds'!$U$8:$U$223,'Volume Holds'!$F$8:$F$223)</f>
        <v>0</v>
      </c>
      <c r="D4910" s="64" t="s">
        <v>741</v>
      </c>
      <c r="E4910" s="64">
        <f t="shared" si="120"/>
        <v>0</v>
      </c>
      <c r="F4910" s="64">
        <v>10085</v>
      </c>
      <c r="G4910" s="64"/>
      <c r="I4910" s="64" t="s">
        <v>581</v>
      </c>
      <c r="L4910"/>
    </row>
    <row r="4911" spans="1:12">
      <c r="A4911" s="64" t="s">
        <v>1318</v>
      </c>
      <c r="B4911" s="64">
        <f>_xlfn.XLOOKUP(D4911,'Volume Holds'!$U$8:$U$223,'Volume Holds'!$F$8:$F$223)</f>
        <v>0</v>
      </c>
      <c r="C4911" s="64">
        <f>_xlfn.XLOOKUP(I4911,'Volume Holds'!$U$8:$U$223,'Volume Holds'!$F$8:$F$223)</f>
        <v>0</v>
      </c>
      <c r="D4911" s="64" t="s">
        <v>743</v>
      </c>
      <c r="E4911" s="64">
        <f t="shared" si="120"/>
        <v>0</v>
      </c>
      <c r="F4911" s="64">
        <v>10085</v>
      </c>
      <c r="G4911" s="64"/>
      <c r="I4911" s="64" t="s">
        <v>581</v>
      </c>
      <c r="L4911"/>
    </row>
    <row r="4912" spans="1:12">
      <c r="A4912" s="64" t="s">
        <v>1318</v>
      </c>
      <c r="B4912" s="64">
        <f>_xlfn.XLOOKUP(D4912,'Volume Holds'!$U$8:$U$223,'Volume Holds'!$F$8:$F$223)</f>
        <v>0</v>
      </c>
      <c r="C4912" s="64">
        <f>_xlfn.XLOOKUP(I4912,'Volume Holds'!$U$8:$U$223,'Volume Holds'!$F$8:$F$223)</f>
        <v>0</v>
      </c>
      <c r="D4912" s="64" t="s">
        <v>745</v>
      </c>
      <c r="E4912" s="64">
        <f t="shared" si="120"/>
        <v>0</v>
      </c>
      <c r="F4912" s="64">
        <v>10085</v>
      </c>
      <c r="G4912" s="64"/>
      <c r="I4912" s="64" t="s">
        <v>581</v>
      </c>
      <c r="L4912"/>
    </row>
    <row r="4913" spans="1:12">
      <c r="A4913" s="64" t="s">
        <v>1318</v>
      </c>
      <c r="B4913" s="64">
        <f>_xlfn.XLOOKUP(D4913,'Volume Holds'!$U$8:$U$223,'Volume Holds'!$F$8:$F$223)</f>
        <v>0</v>
      </c>
      <c r="C4913" s="64">
        <f>_xlfn.XLOOKUP(I4913,'Volume Holds'!$U$8:$U$223,'Volume Holds'!$F$8:$F$223)</f>
        <v>0</v>
      </c>
      <c r="D4913" s="64" t="s">
        <v>747</v>
      </c>
      <c r="E4913" s="64">
        <f t="shared" si="120"/>
        <v>0</v>
      </c>
      <c r="F4913" s="64">
        <v>10085</v>
      </c>
      <c r="G4913" s="64"/>
      <c r="I4913" s="64" t="s">
        <v>581</v>
      </c>
      <c r="L4913"/>
    </row>
    <row r="4914" spans="1:12">
      <c r="A4914" s="64" t="s">
        <v>1318</v>
      </c>
      <c r="B4914" s="64">
        <f>_xlfn.XLOOKUP(D4914,'Volume Holds'!$U$8:$U$223,'Volume Holds'!$F$8:$F$223)</f>
        <v>0</v>
      </c>
      <c r="C4914" s="64">
        <f>_xlfn.XLOOKUP(I4914,'Volume Holds'!$U$8:$U$223,'Volume Holds'!$F$8:$F$223)</f>
        <v>0</v>
      </c>
      <c r="D4914" s="64" t="s">
        <v>749</v>
      </c>
      <c r="E4914" s="64">
        <f t="shared" si="120"/>
        <v>0</v>
      </c>
      <c r="F4914" s="64">
        <v>10085</v>
      </c>
      <c r="G4914" s="64"/>
      <c r="I4914" s="64" t="s">
        <v>581</v>
      </c>
      <c r="L4914"/>
    </row>
    <row r="4915" spans="1:12">
      <c r="A4915" s="161" t="s">
        <v>1318</v>
      </c>
      <c r="B4915" s="161">
        <f>_xlfn.XLOOKUP(D4915,'Volume Holds'!$U$8:$U$223,'Volume Holds'!$G$8:$G$223)</f>
        <v>0</v>
      </c>
      <c r="C4915" s="161">
        <f>_xlfn.XLOOKUP(I4915,'Volume Holds'!$U$8:$U$223,'Volume Holds'!$G$8:$G$223)</f>
        <v>0</v>
      </c>
      <c r="D4915" s="161" t="s">
        <v>731</v>
      </c>
      <c r="E4915" s="161">
        <f t="shared" si="120"/>
        <v>0</v>
      </c>
      <c r="F4915" s="162">
        <v>10086</v>
      </c>
      <c r="G4915" s="163"/>
      <c r="I4915" s="161" t="s">
        <v>581</v>
      </c>
      <c r="J4915" s="161"/>
      <c r="L4915"/>
    </row>
    <row r="4916" spans="1:12">
      <c r="A4916" s="64" t="s">
        <v>1318</v>
      </c>
      <c r="B4916" s="64">
        <f>_xlfn.XLOOKUP(D4916,'Volume Holds'!$U$8:$U$223,'Volume Holds'!$G$8:$G$223)</f>
        <v>0</v>
      </c>
      <c r="C4916" s="64">
        <f>_xlfn.XLOOKUP(I4916,'Volume Holds'!$U$8:$U$223,'Volume Holds'!$G$8:$G$223)</f>
        <v>0</v>
      </c>
      <c r="D4916" s="64" t="s">
        <v>733</v>
      </c>
      <c r="E4916" s="64">
        <f t="shared" si="120"/>
        <v>0</v>
      </c>
      <c r="F4916" s="64">
        <v>10086</v>
      </c>
      <c r="G4916" s="64"/>
      <c r="I4916" s="64" t="s">
        <v>581</v>
      </c>
      <c r="L4916"/>
    </row>
    <row r="4917" spans="1:12">
      <c r="A4917" s="64" t="s">
        <v>1318</v>
      </c>
      <c r="B4917" s="64">
        <f>_xlfn.XLOOKUP(D4917,'Volume Holds'!$U$8:$U$223,'Volume Holds'!$G$8:$G$223)</f>
        <v>0</v>
      </c>
      <c r="C4917" s="64">
        <f>_xlfn.XLOOKUP(I4917,'Volume Holds'!$U$8:$U$223,'Volume Holds'!$G$8:$G$223)</f>
        <v>0</v>
      </c>
      <c r="D4917" s="64" t="s">
        <v>735</v>
      </c>
      <c r="E4917" s="64">
        <f t="shared" si="120"/>
        <v>0</v>
      </c>
      <c r="F4917" s="64">
        <v>10086</v>
      </c>
      <c r="G4917" s="64"/>
      <c r="I4917" s="64" t="s">
        <v>581</v>
      </c>
      <c r="L4917"/>
    </row>
    <row r="4918" spans="1:12">
      <c r="A4918" s="64" t="s">
        <v>1318</v>
      </c>
      <c r="B4918" s="64">
        <f>_xlfn.XLOOKUP(D4918,'Volume Holds'!$U$8:$U$223,'Volume Holds'!$G$8:$G$223)</f>
        <v>0</v>
      </c>
      <c r="C4918" s="64">
        <f>_xlfn.XLOOKUP(I4918,'Volume Holds'!$U$8:$U$223,'Volume Holds'!$G$8:$G$223)</f>
        <v>0</v>
      </c>
      <c r="D4918" s="64" t="s">
        <v>737</v>
      </c>
      <c r="E4918" s="64">
        <f t="shared" si="120"/>
        <v>0</v>
      </c>
      <c r="F4918" s="64">
        <v>10086</v>
      </c>
      <c r="G4918" s="64"/>
      <c r="I4918" s="64" t="s">
        <v>581</v>
      </c>
      <c r="L4918"/>
    </row>
    <row r="4919" spans="1:12">
      <c r="A4919" s="64" t="s">
        <v>1318</v>
      </c>
      <c r="B4919" s="64">
        <f>_xlfn.XLOOKUP(D4919,'Volume Holds'!$U$8:$U$223,'Volume Holds'!$G$8:$G$223)</f>
        <v>0</v>
      </c>
      <c r="C4919" s="64">
        <f>_xlfn.XLOOKUP(I4919,'Volume Holds'!$U$8:$U$223,'Volume Holds'!$G$8:$G$223)</f>
        <v>0</v>
      </c>
      <c r="D4919" s="64" t="s">
        <v>739</v>
      </c>
      <c r="E4919" s="64">
        <f t="shared" si="120"/>
        <v>0</v>
      </c>
      <c r="F4919" s="64">
        <v>10086</v>
      </c>
      <c r="G4919" s="64"/>
      <c r="I4919" s="64" t="s">
        <v>581</v>
      </c>
      <c r="L4919"/>
    </row>
    <row r="4920" spans="1:12">
      <c r="A4920" s="64" t="s">
        <v>1318</v>
      </c>
      <c r="B4920" s="64">
        <f>_xlfn.XLOOKUP(D4920,'Volume Holds'!$U$8:$U$223,'Volume Holds'!$G$8:$G$223)</f>
        <v>0</v>
      </c>
      <c r="C4920" s="64">
        <f>_xlfn.XLOOKUP(I4920,'Volume Holds'!$U$8:$U$223,'Volume Holds'!$G$8:$G$223)</f>
        <v>0</v>
      </c>
      <c r="D4920" s="64" t="s">
        <v>741</v>
      </c>
      <c r="E4920" s="64">
        <f t="shared" si="120"/>
        <v>0</v>
      </c>
      <c r="F4920" s="64">
        <v>10086</v>
      </c>
      <c r="G4920" s="64"/>
      <c r="I4920" s="64" t="s">
        <v>581</v>
      </c>
      <c r="L4920"/>
    </row>
    <row r="4921" spans="1:12">
      <c r="A4921" s="64" t="s">
        <v>1318</v>
      </c>
      <c r="B4921" s="64">
        <f>_xlfn.XLOOKUP(D4921,'Volume Holds'!$U$8:$U$223,'Volume Holds'!$G$8:$G$223)</f>
        <v>0</v>
      </c>
      <c r="C4921" s="64">
        <f>_xlfn.XLOOKUP(I4921,'Volume Holds'!$U$8:$U$223,'Volume Holds'!$G$8:$G$223)</f>
        <v>0</v>
      </c>
      <c r="D4921" s="64" t="s">
        <v>743</v>
      </c>
      <c r="E4921" s="64">
        <f t="shared" si="120"/>
        <v>0</v>
      </c>
      <c r="F4921" s="64">
        <v>10086</v>
      </c>
      <c r="G4921" s="64"/>
      <c r="I4921" s="64" t="s">
        <v>581</v>
      </c>
      <c r="L4921"/>
    </row>
    <row r="4922" spans="1:12">
      <c r="A4922" s="64" t="s">
        <v>1318</v>
      </c>
      <c r="B4922" s="64">
        <f>_xlfn.XLOOKUP(D4922,'Volume Holds'!$U$8:$U$223,'Volume Holds'!$G$8:$G$223)</f>
        <v>0</v>
      </c>
      <c r="C4922" s="64">
        <f>_xlfn.XLOOKUP(I4922,'Volume Holds'!$U$8:$U$223,'Volume Holds'!$G$8:$G$223)</f>
        <v>0</v>
      </c>
      <c r="D4922" s="64" t="s">
        <v>745</v>
      </c>
      <c r="E4922" s="64">
        <f t="shared" si="120"/>
        <v>0</v>
      </c>
      <c r="F4922" s="64">
        <v>10086</v>
      </c>
      <c r="G4922" s="64"/>
      <c r="I4922" s="64" t="s">
        <v>581</v>
      </c>
      <c r="L4922"/>
    </row>
    <row r="4923" spans="1:12">
      <c r="A4923" s="64" t="s">
        <v>1318</v>
      </c>
      <c r="B4923" s="64">
        <f>_xlfn.XLOOKUP(D4923,'Volume Holds'!$U$8:$U$223,'Volume Holds'!$G$8:$G$223)</f>
        <v>0</v>
      </c>
      <c r="C4923" s="64">
        <f>_xlfn.XLOOKUP(I4923,'Volume Holds'!$U$8:$U$223,'Volume Holds'!$G$8:$G$223)</f>
        <v>0</v>
      </c>
      <c r="D4923" s="64" t="s">
        <v>747</v>
      </c>
      <c r="E4923" s="64">
        <f t="shared" si="120"/>
        <v>0</v>
      </c>
      <c r="F4923" s="64">
        <v>10086</v>
      </c>
      <c r="G4923" s="64"/>
      <c r="I4923" s="64" t="s">
        <v>581</v>
      </c>
      <c r="L4923"/>
    </row>
    <row r="4924" spans="1:12">
      <c r="A4924" s="64" t="s">
        <v>1318</v>
      </c>
      <c r="B4924" s="64">
        <f>_xlfn.XLOOKUP(D4924,'Volume Holds'!$U$8:$U$223,'Volume Holds'!$G$8:$G$223)</f>
        <v>0</v>
      </c>
      <c r="C4924" s="64">
        <f>_xlfn.XLOOKUP(I4924,'Volume Holds'!$U$8:$U$223,'Volume Holds'!$G$8:$G$223)</f>
        <v>0</v>
      </c>
      <c r="D4924" s="64" t="s">
        <v>749</v>
      </c>
      <c r="E4924" s="64">
        <f t="shared" si="120"/>
        <v>0</v>
      </c>
      <c r="F4924" s="64">
        <v>10086</v>
      </c>
      <c r="G4924" s="64"/>
      <c r="I4924" s="64" t="s">
        <v>581</v>
      </c>
      <c r="L4924"/>
    </row>
    <row r="4925" spans="1:12">
      <c r="A4925" s="161" t="s">
        <v>1318</v>
      </c>
      <c r="B4925" s="161">
        <f>_xlfn.XLOOKUP(D4925,'Volume Holds'!$U$8:$U$223,'Volume Holds'!$H$8:$H$223)</f>
        <v>0</v>
      </c>
      <c r="C4925" s="161">
        <f>_xlfn.XLOOKUP(I4925,'Volume Holds'!$U$8:$U$223,'Volume Holds'!$H$8:$H$223)</f>
        <v>0</v>
      </c>
      <c r="D4925" s="161" t="s">
        <v>731</v>
      </c>
      <c r="E4925" s="161">
        <f t="shared" si="120"/>
        <v>0</v>
      </c>
      <c r="F4925" s="162">
        <v>10088</v>
      </c>
      <c r="G4925" s="163"/>
      <c r="I4925" s="161" t="s">
        <v>581</v>
      </c>
      <c r="J4925" s="161"/>
      <c r="L4925"/>
    </row>
    <row r="4926" spans="1:12">
      <c r="A4926" s="64" t="s">
        <v>1318</v>
      </c>
      <c r="B4926" s="64">
        <f>_xlfn.XLOOKUP(D4926,'Volume Holds'!$U$8:$U$223,'Volume Holds'!$H$8:$H$223)</f>
        <v>0</v>
      </c>
      <c r="C4926" s="64">
        <f>_xlfn.XLOOKUP(I4926,'Volume Holds'!$U$8:$U$223,'Volume Holds'!$H$8:$H$223)</f>
        <v>0</v>
      </c>
      <c r="D4926" s="64" t="s">
        <v>733</v>
      </c>
      <c r="E4926" s="64">
        <f t="shared" ref="E4926:E4935" si="121">SUM(B4926:C4926)</f>
        <v>0</v>
      </c>
      <c r="F4926" s="64">
        <v>10088</v>
      </c>
      <c r="G4926" s="64"/>
      <c r="I4926" s="64" t="s">
        <v>581</v>
      </c>
      <c r="L4926"/>
    </row>
    <row r="4927" spans="1:12">
      <c r="A4927" s="64" t="s">
        <v>1318</v>
      </c>
      <c r="B4927" s="64">
        <f>_xlfn.XLOOKUP(D4927,'Volume Holds'!$U$8:$U$223,'Volume Holds'!$H$8:$H$223)</f>
        <v>0</v>
      </c>
      <c r="C4927" s="64">
        <f>_xlfn.XLOOKUP(I4927,'Volume Holds'!$U$8:$U$223,'Volume Holds'!$H$8:$H$223)</f>
        <v>0</v>
      </c>
      <c r="D4927" s="64" t="s">
        <v>735</v>
      </c>
      <c r="E4927" s="64">
        <f t="shared" si="121"/>
        <v>0</v>
      </c>
      <c r="F4927" s="64">
        <v>10088</v>
      </c>
      <c r="G4927" s="64"/>
      <c r="I4927" s="64" t="s">
        <v>581</v>
      </c>
      <c r="L4927"/>
    </row>
    <row r="4928" spans="1:12">
      <c r="A4928" s="64" t="s">
        <v>1318</v>
      </c>
      <c r="B4928" s="64">
        <f>_xlfn.XLOOKUP(D4928,'Volume Holds'!$U$8:$U$223,'Volume Holds'!$H$8:$H$223)</f>
        <v>0</v>
      </c>
      <c r="C4928" s="64">
        <f>_xlfn.XLOOKUP(I4928,'Volume Holds'!$U$8:$U$223,'Volume Holds'!$H$8:$H$223)</f>
        <v>0</v>
      </c>
      <c r="D4928" s="64" t="s">
        <v>737</v>
      </c>
      <c r="E4928" s="64">
        <f t="shared" si="121"/>
        <v>0</v>
      </c>
      <c r="F4928" s="64">
        <v>10088</v>
      </c>
      <c r="G4928" s="64"/>
      <c r="I4928" s="64" t="s">
        <v>581</v>
      </c>
      <c r="L4928"/>
    </row>
    <row r="4929" spans="1:12">
      <c r="A4929" s="64" t="s">
        <v>1318</v>
      </c>
      <c r="B4929" s="64">
        <f>_xlfn.XLOOKUP(D4929,'Volume Holds'!$U$8:$U$223,'Volume Holds'!$H$8:$H$223)</f>
        <v>0</v>
      </c>
      <c r="C4929" s="64">
        <f>_xlfn.XLOOKUP(I4929,'Volume Holds'!$U$8:$U$223,'Volume Holds'!$H$8:$H$223)</f>
        <v>0</v>
      </c>
      <c r="D4929" s="64" t="s">
        <v>739</v>
      </c>
      <c r="E4929" s="64">
        <f t="shared" si="121"/>
        <v>0</v>
      </c>
      <c r="F4929" s="64">
        <v>10088</v>
      </c>
      <c r="G4929" s="64"/>
      <c r="I4929" s="64" t="s">
        <v>581</v>
      </c>
      <c r="L4929"/>
    </row>
    <row r="4930" spans="1:12">
      <c r="A4930" s="64" t="s">
        <v>1318</v>
      </c>
      <c r="B4930" s="64">
        <f>_xlfn.XLOOKUP(D4930,'Volume Holds'!$U$8:$U$223,'Volume Holds'!$H$8:$H$223)</f>
        <v>0</v>
      </c>
      <c r="C4930" s="64">
        <f>_xlfn.XLOOKUP(I4930,'Volume Holds'!$U$8:$U$223,'Volume Holds'!$H$8:$H$223)</f>
        <v>0</v>
      </c>
      <c r="D4930" s="64" t="s">
        <v>741</v>
      </c>
      <c r="E4930" s="64">
        <f t="shared" si="121"/>
        <v>0</v>
      </c>
      <c r="F4930" s="64">
        <v>10088</v>
      </c>
      <c r="G4930" s="64"/>
      <c r="I4930" s="64" t="s">
        <v>581</v>
      </c>
      <c r="L4930"/>
    </row>
    <row r="4931" spans="1:12">
      <c r="A4931" s="64" t="s">
        <v>1318</v>
      </c>
      <c r="B4931" s="64">
        <f>_xlfn.XLOOKUP(D4931,'Volume Holds'!$U$8:$U$223,'Volume Holds'!$H$8:$H$223)</f>
        <v>0</v>
      </c>
      <c r="C4931" s="64">
        <f>_xlfn.XLOOKUP(I4931,'Volume Holds'!$U$8:$U$223,'Volume Holds'!$H$8:$H$223)</f>
        <v>0</v>
      </c>
      <c r="D4931" s="64" t="s">
        <v>743</v>
      </c>
      <c r="E4931" s="64">
        <f t="shared" si="121"/>
        <v>0</v>
      </c>
      <c r="F4931" s="64">
        <v>10088</v>
      </c>
      <c r="G4931" s="64"/>
      <c r="I4931" s="64" t="s">
        <v>581</v>
      </c>
      <c r="L4931"/>
    </row>
    <row r="4932" spans="1:12">
      <c r="A4932" s="64" t="s">
        <v>1318</v>
      </c>
      <c r="B4932" s="64">
        <f>_xlfn.XLOOKUP(D4932,'Volume Holds'!$U$8:$U$223,'Volume Holds'!$H$8:$H$223)</f>
        <v>0</v>
      </c>
      <c r="C4932" s="64">
        <f>_xlfn.XLOOKUP(I4932,'Volume Holds'!$U$8:$U$223,'Volume Holds'!$H$8:$H$223)</f>
        <v>0</v>
      </c>
      <c r="D4932" s="64" t="s">
        <v>745</v>
      </c>
      <c r="E4932" s="64">
        <f t="shared" si="121"/>
        <v>0</v>
      </c>
      <c r="F4932" s="64">
        <v>10088</v>
      </c>
      <c r="G4932" s="64"/>
      <c r="I4932" s="64" t="s">
        <v>581</v>
      </c>
      <c r="L4932"/>
    </row>
    <row r="4933" spans="1:12">
      <c r="A4933" s="64" t="s">
        <v>1318</v>
      </c>
      <c r="B4933" s="64">
        <f>_xlfn.XLOOKUP(D4933,'Volume Holds'!$U$8:$U$223,'Volume Holds'!$H$8:$H$223)</f>
        <v>0</v>
      </c>
      <c r="C4933" s="64">
        <f>_xlfn.XLOOKUP(I4933,'Volume Holds'!$U$8:$U$223,'Volume Holds'!$H$8:$H$223)</f>
        <v>0</v>
      </c>
      <c r="D4933" s="64" t="s">
        <v>747</v>
      </c>
      <c r="E4933" s="64">
        <f t="shared" si="121"/>
        <v>0</v>
      </c>
      <c r="F4933" s="64">
        <v>10088</v>
      </c>
      <c r="G4933" s="64"/>
      <c r="I4933" s="64" t="s">
        <v>581</v>
      </c>
      <c r="L4933"/>
    </row>
    <row r="4934" spans="1:12">
      <c r="A4934" s="64" t="s">
        <v>1318</v>
      </c>
      <c r="B4934" s="64">
        <f>_xlfn.XLOOKUP(D4934,'Volume Holds'!$U$8:$U$223,'Volume Holds'!$H$8:$H$223)</f>
        <v>0</v>
      </c>
      <c r="C4934" s="64">
        <f>_xlfn.XLOOKUP(I4934,'Volume Holds'!$U$8:$U$223,'Volume Holds'!$H$8:$H$223)</f>
        <v>0</v>
      </c>
      <c r="D4934" s="64" t="s">
        <v>749</v>
      </c>
      <c r="E4934" s="64">
        <f t="shared" si="121"/>
        <v>0</v>
      </c>
      <c r="F4934" s="64">
        <v>10088</v>
      </c>
      <c r="G4934" s="64"/>
      <c r="I4934" s="64" t="s">
        <v>581</v>
      </c>
      <c r="L4934"/>
    </row>
    <row r="4935" spans="1:12">
      <c r="A4935" s="161" t="s">
        <v>1318</v>
      </c>
      <c r="B4935" s="161">
        <f>_xlfn.XLOOKUP(D4935,'Volume Holds'!$U$8:$U$223,'Volume Holds'!$I$8:$I$223)</f>
        <v>0</v>
      </c>
      <c r="C4935" s="161">
        <f>_xlfn.XLOOKUP(I4935,'Volume Holds'!$U$8:$U$223,'Volume Holds'!$I$8:$I$223)</f>
        <v>0</v>
      </c>
      <c r="D4935" s="161" t="s">
        <v>731</v>
      </c>
      <c r="E4935" s="161">
        <f t="shared" si="121"/>
        <v>0</v>
      </c>
      <c r="F4935" s="162">
        <v>10089</v>
      </c>
      <c r="G4935" s="163"/>
      <c r="I4935" s="161" t="s">
        <v>581</v>
      </c>
      <c r="J4935" s="161"/>
      <c r="L4935"/>
    </row>
    <row r="4936" spans="1:12">
      <c r="A4936" s="64" t="s">
        <v>1318</v>
      </c>
      <c r="B4936" s="64">
        <f>_xlfn.XLOOKUP(D4936,'Volume Holds'!$U$8:$U$223,'Volume Holds'!$I$8:$I$223)</f>
        <v>0</v>
      </c>
      <c r="C4936" s="64">
        <f>_xlfn.XLOOKUP(I4936,'Volume Holds'!$U$8:$U$223,'Volume Holds'!$I$8:$I$223)</f>
        <v>0</v>
      </c>
      <c r="D4936" s="64" t="s">
        <v>733</v>
      </c>
      <c r="E4936" s="64">
        <f t="shared" ref="E4936:E4945" si="122">SUM(B4936:C4936)</f>
        <v>0</v>
      </c>
      <c r="F4936" s="64">
        <v>10089</v>
      </c>
      <c r="G4936" s="64"/>
      <c r="I4936" s="64" t="s">
        <v>581</v>
      </c>
      <c r="L4936"/>
    </row>
    <row r="4937" spans="1:12">
      <c r="A4937" s="64" t="s">
        <v>1318</v>
      </c>
      <c r="B4937" s="64">
        <f>_xlfn.XLOOKUP(D4937,'Volume Holds'!$U$8:$U$223,'Volume Holds'!$I$8:$I$223)</f>
        <v>0</v>
      </c>
      <c r="C4937" s="64">
        <f>_xlfn.XLOOKUP(I4937,'Volume Holds'!$U$8:$U$223,'Volume Holds'!$I$8:$I$223)</f>
        <v>0</v>
      </c>
      <c r="D4937" s="64" t="s">
        <v>735</v>
      </c>
      <c r="E4937" s="64">
        <f t="shared" si="122"/>
        <v>0</v>
      </c>
      <c r="F4937" s="64">
        <v>10089</v>
      </c>
      <c r="G4937" s="64"/>
      <c r="I4937" s="64" t="s">
        <v>581</v>
      </c>
      <c r="L4937"/>
    </row>
    <row r="4938" spans="1:12">
      <c r="A4938" s="64" t="s">
        <v>1318</v>
      </c>
      <c r="B4938" s="64">
        <f>_xlfn.XLOOKUP(D4938,'Volume Holds'!$U$8:$U$223,'Volume Holds'!$I$8:$I$223)</f>
        <v>0</v>
      </c>
      <c r="C4938" s="64">
        <f>_xlfn.XLOOKUP(I4938,'Volume Holds'!$U$8:$U$223,'Volume Holds'!$I$8:$I$223)</f>
        <v>0</v>
      </c>
      <c r="D4938" s="64" t="s">
        <v>737</v>
      </c>
      <c r="E4938" s="64">
        <f t="shared" si="122"/>
        <v>0</v>
      </c>
      <c r="F4938" s="64">
        <v>10089</v>
      </c>
      <c r="G4938" s="64"/>
      <c r="I4938" s="64" t="s">
        <v>581</v>
      </c>
      <c r="L4938"/>
    </row>
    <row r="4939" spans="1:12">
      <c r="A4939" s="64" t="s">
        <v>1318</v>
      </c>
      <c r="B4939" s="64">
        <f>_xlfn.XLOOKUP(D4939,'Volume Holds'!$U$8:$U$223,'Volume Holds'!$I$8:$I$223)</f>
        <v>0</v>
      </c>
      <c r="C4939" s="64">
        <f>_xlfn.XLOOKUP(I4939,'Volume Holds'!$U$8:$U$223,'Volume Holds'!$I$8:$I$223)</f>
        <v>0</v>
      </c>
      <c r="D4939" s="64" t="s">
        <v>739</v>
      </c>
      <c r="E4939" s="64">
        <f t="shared" si="122"/>
        <v>0</v>
      </c>
      <c r="F4939" s="64">
        <v>10089</v>
      </c>
      <c r="G4939" s="64"/>
      <c r="I4939" s="64" t="s">
        <v>581</v>
      </c>
      <c r="L4939"/>
    </row>
    <row r="4940" spans="1:12">
      <c r="A4940" s="64" t="s">
        <v>1318</v>
      </c>
      <c r="B4940" s="64">
        <f>_xlfn.XLOOKUP(D4940,'Volume Holds'!$U$8:$U$223,'Volume Holds'!$I$8:$I$223)</f>
        <v>0</v>
      </c>
      <c r="C4940" s="64">
        <f>_xlfn.XLOOKUP(I4940,'Volume Holds'!$U$8:$U$223,'Volume Holds'!$I$8:$I$223)</f>
        <v>0</v>
      </c>
      <c r="D4940" s="64" t="s">
        <v>741</v>
      </c>
      <c r="E4940" s="64">
        <f t="shared" si="122"/>
        <v>0</v>
      </c>
      <c r="F4940" s="64">
        <v>10089</v>
      </c>
      <c r="G4940" s="64"/>
      <c r="I4940" s="64" t="s">
        <v>581</v>
      </c>
      <c r="L4940"/>
    </row>
    <row r="4941" spans="1:12">
      <c r="A4941" s="64" t="s">
        <v>1318</v>
      </c>
      <c r="B4941" s="64">
        <f>_xlfn.XLOOKUP(D4941,'Volume Holds'!$U$8:$U$223,'Volume Holds'!$I$8:$I$223)</f>
        <v>0</v>
      </c>
      <c r="C4941" s="64">
        <f>_xlfn.XLOOKUP(I4941,'Volume Holds'!$U$8:$U$223,'Volume Holds'!$I$8:$I$223)</f>
        <v>0</v>
      </c>
      <c r="D4941" s="64" t="s">
        <v>743</v>
      </c>
      <c r="E4941" s="64">
        <f t="shared" si="122"/>
        <v>0</v>
      </c>
      <c r="F4941" s="64">
        <v>10089</v>
      </c>
      <c r="G4941" s="64"/>
      <c r="I4941" s="64" t="s">
        <v>581</v>
      </c>
      <c r="L4941"/>
    </row>
    <row r="4942" spans="1:12">
      <c r="A4942" s="64" t="s">
        <v>1318</v>
      </c>
      <c r="B4942" s="64">
        <f>_xlfn.XLOOKUP(D4942,'Volume Holds'!$U$8:$U$223,'Volume Holds'!$I$8:$I$223)</f>
        <v>0</v>
      </c>
      <c r="C4942" s="64">
        <f>_xlfn.XLOOKUP(I4942,'Volume Holds'!$U$8:$U$223,'Volume Holds'!$I$8:$I$223)</f>
        <v>0</v>
      </c>
      <c r="D4942" s="64" t="s">
        <v>745</v>
      </c>
      <c r="E4942" s="64">
        <f t="shared" si="122"/>
        <v>0</v>
      </c>
      <c r="F4942" s="64">
        <v>10089</v>
      </c>
      <c r="G4942" s="64"/>
      <c r="I4942" s="64" t="s">
        <v>581</v>
      </c>
      <c r="L4942"/>
    </row>
    <row r="4943" spans="1:12">
      <c r="A4943" s="64" t="s">
        <v>1318</v>
      </c>
      <c r="B4943" s="64">
        <f>_xlfn.XLOOKUP(D4943,'Volume Holds'!$U$8:$U$223,'Volume Holds'!$I$8:$I$223)</f>
        <v>0</v>
      </c>
      <c r="C4943" s="64">
        <f>_xlfn.XLOOKUP(I4943,'Volume Holds'!$U$8:$U$223,'Volume Holds'!$I$8:$I$223)</f>
        <v>0</v>
      </c>
      <c r="D4943" s="64" t="s">
        <v>747</v>
      </c>
      <c r="E4943" s="64">
        <f t="shared" si="122"/>
        <v>0</v>
      </c>
      <c r="F4943" s="64">
        <v>10089</v>
      </c>
      <c r="G4943" s="64"/>
      <c r="I4943" s="64" t="s">
        <v>581</v>
      </c>
      <c r="L4943"/>
    </row>
    <row r="4944" spans="1:12">
      <c r="A4944" s="64" t="s">
        <v>1318</v>
      </c>
      <c r="B4944" s="64">
        <f>_xlfn.XLOOKUP(D4944,'Volume Holds'!$U$8:$U$223,'Volume Holds'!$I$8:$I$223)</f>
        <v>0</v>
      </c>
      <c r="C4944" s="64">
        <f>_xlfn.XLOOKUP(I4944,'Volume Holds'!$U$8:$U$223,'Volume Holds'!$I$8:$I$223)</f>
        <v>0</v>
      </c>
      <c r="D4944" s="64" t="s">
        <v>749</v>
      </c>
      <c r="E4944" s="64">
        <f t="shared" si="122"/>
        <v>0</v>
      </c>
      <c r="F4944" s="64">
        <v>10089</v>
      </c>
      <c r="G4944" s="64"/>
      <c r="I4944" s="64" t="s">
        <v>581</v>
      </c>
      <c r="L4944"/>
    </row>
    <row r="4945" spans="1:12">
      <c r="A4945" s="161" t="s">
        <v>1318</v>
      </c>
      <c r="B4945" s="161">
        <f>_xlfn.XLOOKUP(D4945,'Volume Holds'!$U$8:$U$223,'Volume Holds'!$L$8:$L$223)</f>
        <v>0</v>
      </c>
      <c r="C4945" s="161">
        <f>_xlfn.XLOOKUP(I4945,'Volume Holds'!$U$8:$U$223,'Volume Holds'!$L$8:$L$223)</f>
        <v>0</v>
      </c>
      <c r="D4945" s="161" t="s">
        <v>731</v>
      </c>
      <c r="E4945" s="161">
        <f t="shared" si="122"/>
        <v>0</v>
      </c>
      <c r="F4945" s="162">
        <v>10090</v>
      </c>
      <c r="G4945" s="163"/>
      <c r="I4945" s="161" t="s">
        <v>581</v>
      </c>
      <c r="J4945" s="161"/>
      <c r="L4945"/>
    </row>
    <row r="4946" spans="1:12">
      <c r="A4946" s="64" t="s">
        <v>1318</v>
      </c>
      <c r="B4946" s="64">
        <f>_xlfn.XLOOKUP(D4946,'Volume Holds'!$U$8:$U$223,'Volume Holds'!$L$8:$L$223)</f>
        <v>0</v>
      </c>
      <c r="C4946" s="64">
        <f>_xlfn.XLOOKUP(I4946,'Volume Holds'!$U$8:$U$223,'Volume Holds'!$L$8:$L$223)</f>
        <v>0</v>
      </c>
      <c r="D4946" s="64" t="s">
        <v>733</v>
      </c>
      <c r="E4946" s="64">
        <f t="shared" ref="E4946:E4955" si="123">SUM(B4946:C4946)</f>
        <v>0</v>
      </c>
      <c r="F4946" s="64">
        <v>10090</v>
      </c>
      <c r="G4946" s="64"/>
      <c r="I4946" s="64" t="s">
        <v>581</v>
      </c>
      <c r="L4946"/>
    </row>
    <row r="4947" spans="1:12">
      <c r="A4947" s="64" t="s">
        <v>1318</v>
      </c>
      <c r="B4947" s="64">
        <f>_xlfn.XLOOKUP(D4947,'Volume Holds'!$U$8:$U$223,'Volume Holds'!$L$8:$L$223)</f>
        <v>0</v>
      </c>
      <c r="C4947" s="64">
        <f>_xlfn.XLOOKUP(I4947,'Volume Holds'!$U$8:$U$223,'Volume Holds'!$L$8:$L$223)</f>
        <v>0</v>
      </c>
      <c r="D4947" s="64" t="s">
        <v>735</v>
      </c>
      <c r="E4947" s="64">
        <f t="shared" si="123"/>
        <v>0</v>
      </c>
      <c r="F4947" s="64">
        <v>10090</v>
      </c>
      <c r="G4947" s="64"/>
      <c r="I4947" s="64" t="s">
        <v>581</v>
      </c>
      <c r="L4947"/>
    </row>
    <row r="4948" spans="1:12">
      <c r="A4948" s="64" t="s">
        <v>1318</v>
      </c>
      <c r="B4948" s="64">
        <f>_xlfn.XLOOKUP(D4948,'Volume Holds'!$U$8:$U$223,'Volume Holds'!$L$8:$L$223)</f>
        <v>0</v>
      </c>
      <c r="C4948" s="64">
        <f>_xlfn.XLOOKUP(I4948,'Volume Holds'!$U$8:$U$223,'Volume Holds'!$L$8:$L$223)</f>
        <v>0</v>
      </c>
      <c r="D4948" s="64" t="s">
        <v>737</v>
      </c>
      <c r="E4948" s="64">
        <f t="shared" si="123"/>
        <v>0</v>
      </c>
      <c r="F4948" s="64">
        <v>10090</v>
      </c>
      <c r="G4948" s="64"/>
      <c r="I4948" s="64" t="s">
        <v>581</v>
      </c>
      <c r="L4948"/>
    </row>
    <row r="4949" spans="1:12">
      <c r="A4949" s="64" t="s">
        <v>1318</v>
      </c>
      <c r="B4949" s="64">
        <f>_xlfn.XLOOKUP(D4949,'Volume Holds'!$U$8:$U$223,'Volume Holds'!$L$8:$L$223)</f>
        <v>0</v>
      </c>
      <c r="C4949" s="64">
        <f>_xlfn.XLOOKUP(I4949,'Volume Holds'!$U$8:$U$223,'Volume Holds'!$L$8:$L$223)</f>
        <v>0</v>
      </c>
      <c r="D4949" s="64" t="s">
        <v>739</v>
      </c>
      <c r="E4949" s="64">
        <f t="shared" si="123"/>
        <v>0</v>
      </c>
      <c r="F4949" s="64">
        <v>10090</v>
      </c>
      <c r="G4949" s="64"/>
      <c r="I4949" s="64" t="s">
        <v>581</v>
      </c>
      <c r="L4949"/>
    </row>
    <row r="4950" spans="1:12">
      <c r="A4950" s="64" t="s">
        <v>1318</v>
      </c>
      <c r="B4950" s="64">
        <f>_xlfn.XLOOKUP(D4950,'Volume Holds'!$U$8:$U$223,'Volume Holds'!$L$8:$L$223)</f>
        <v>0</v>
      </c>
      <c r="C4950" s="64">
        <f>_xlfn.XLOOKUP(I4950,'Volume Holds'!$U$8:$U$223,'Volume Holds'!$L$8:$L$223)</f>
        <v>0</v>
      </c>
      <c r="D4950" s="64" t="s">
        <v>741</v>
      </c>
      <c r="E4950" s="64">
        <f t="shared" si="123"/>
        <v>0</v>
      </c>
      <c r="F4950" s="64">
        <v>10090</v>
      </c>
      <c r="G4950" s="64"/>
      <c r="I4950" s="64" t="s">
        <v>581</v>
      </c>
      <c r="L4950"/>
    </row>
    <row r="4951" spans="1:12">
      <c r="A4951" s="64" t="s">
        <v>1318</v>
      </c>
      <c r="B4951" s="64">
        <f>_xlfn.XLOOKUP(D4951,'Volume Holds'!$U$8:$U$223,'Volume Holds'!$L$8:$L$223)</f>
        <v>0</v>
      </c>
      <c r="C4951" s="64">
        <f>_xlfn.XLOOKUP(I4951,'Volume Holds'!$U$8:$U$223,'Volume Holds'!$L$8:$L$223)</f>
        <v>0</v>
      </c>
      <c r="D4951" s="64" t="s">
        <v>743</v>
      </c>
      <c r="E4951" s="64">
        <f t="shared" si="123"/>
        <v>0</v>
      </c>
      <c r="F4951" s="64">
        <v>10090</v>
      </c>
      <c r="G4951" s="64"/>
      <c r="I4951" s="64" t="s">
        <v>581</v>
      </c>
      <c r="L4951"/>
    </row>
    <row r="4952" spans="1:12">
      <c r="A4952" s="64" t="s">
        <v>1318</v>
      </c>
      <c r="B4952" s="64">
        <f>_xlfn.XLOOKUP(D4952,'Volume Holds'!$U$8:$U$223,'Volume Holds'!$L$8:$L$223)</f>
        <v>0</v>
      </c>
      <c r="C4952" s="64">
        <f>_xlfn.XLOOKUP(I4952,'Volume Holds'!$U$8:$U$223,'Volume Holds'!$L$8:$L$223)</f>
        <v>0</v>
      </c>
      <c r="D4952" s="64" t="s">
        <v>745</v>
      </c>
      <c r="E4952" s="64">
        <f t="shared" si="123"/>
        <v>0</v>
      </c>
      <c r="F4952" s="64">
        <v>10090</v>
      </c>
      <c r="G4952" s="64"/>
      <c r="I4952" s="64" t="s">
        <v>581</v>
      </c>
      <c r="L4952"/>
    </row>
    <row r="4953" spans="1:12">
      <c r="A4953" s="64" t="s">
        <v>1318</v>
      </c>
      <c r="B4953" s="64">
        <f>_xlfn.XLOOKUP(D4953,'Volume Holds'!$U$8:$U$223,'Volume Holds'!$L$8:$L$223)</f>
        <v>0</v>
      </c>
      <c r="C4953" s="64">
        <f>_xlfn.XLOOKUP(I4953,'Volume Holds'!$U$8:$U$223,'Volume Holds'!$L$8:$L$223)</f>
        <v>0</v>
      </c>
      <c r="D4953" s="64" t="s">
        <v>747</v>
      </c>
      <c r="E4953" s="64">
        <f t="shared" si="123"/>
        <v>0</v>
      </c>
      <c r="F4953" s="64">
        <v>10090</v>
      </c>
      <c r="G4953" s="64"/>
      <c r="I4953" s="64" t="s">
        <v>581</v>
      </c>
      <c r="L4953"/>
    </row>
    <row r="4954" spans="1:12">
      <c r="A4954" s="64" t="s">
        <v>1318</v>
      </c>
      <c r="B4954" s="64">
        <f>_xlfn.XLOOKUP(D4954,'Volume Holds'!$U$8:$U$223,'Volume Holds'!$L$8:$L$223)</f>
        <v>0</v>
      </c>
      <c r="C4954" s="64">
        <f>_xlfn.XLOOKUP(I4954,'Volume Holds'!$U$8:$U$223,'Volume Holds'!$L$8:$L$223)</f>
        <v>0</v>
      </c>
      <c r="D4954" s="64" t="s">
        <v>749</v>
      </c>
      <c r="E4954" s="64">
        <f t="shared" si="123"/>
        <v>0</v>
      </c>
      <c r="F4954" s="64">
        <v>10090</v>
      </c>
      <c r="G4954" s="64"/>
      <c r="I4954" s="64" t="s">
        <v>581</v>
      </c>
      <c r="L4954"/>
    </row>
    <row r="4955" spans="1:12">
      <c r="A4955" s="161" t="s">
        <v>1318</v>
      </c>
      <c r="B4955" s="161">
        <f>_xlfn.XLOOKUP(D4955,'Volume Holds'!$U$8:$U$223,'Volume Holds'!$M$8:$M$223)</f>
        <v>0</v>
      </c>
      <c r="C4955" s="161">
        <f>_xlfn.XLOOKUP(I4955,'Volume Holds'!$U$8:$U$223,'Volume Holds'!$M$8:$M$223)</f>
        <v>0</v>
      </c>
      <c r="D4955" s="161" t="s">
        <v>731</v>
      </c>
      <c r="E4955" s="161">
        <f t="shared" si="123"/>
        <v>0</v>
      </c>
      <c r="F4955" s="162">
        <v>10091</v>
      </c>
      <c r="G4955" s="163"/>
      <c r="I4955" s="161" t="s">
        <v>581</v>
      </c>
      <c r="J4955" s="161"/>
      <c r="L4955"/>
    </row>
    <row r="4956" spans="1:12">
      <c r="A4956" s="64" t="s">
        <v>1318</v>
      </c>
      <c r="B4956" s="64">
        <f>_xlfn.XLOOKUP(D4956,'Volume Holds'!$U$8:$U$223,'Volume Holds'!$M$8:$M$223)</f>
        <v>0</v>
      </c>
      <c r="C4956" s="64">
        <f>_xlfn.XLOOKUP(I4956,'Volume Holds'!$U$8:$U$223,'Volume Holds'!$M$8:$M$223)</f>
        <v>0</v>
      </c>
      <c r="D4956" s="64" t="s">
        <v>733</v>
      </c>
      <c r="E4956" s="64">
        <f t="shared" ref="E4956:E4965" si="124">SUM(B4956:C4956)</f>
        <v>0</v>
      </c>
      <c r="F4956" s="64">
        <v>10091</v>
      </c>
      <c r="G4956" s="64"/>
      <c r="I4956" s="64" t="s">
        <v>581</v>
      </c>
      <c r="L4956"/>
    </row>
    <row r="4957" spans="1:12">
      <c r="A4957" s="64" t="s">
        <v>1318</v>
      </c>
      <c r="B4957" s="64">
        <f>_xlfn.XLOOKUP(D4957,'Volume Holds'!$U$8:$U$223,'Volume Holds'!$M$8:$M$223)</f>
        <v>0</v>
      </c>
      <c r="C4957" s="64">
        <f>_xlfn.XLOOKUP(I4957,'Volume Holds'!$U$8:$U$223,'Volume Holds'!$M$8:$M$223)</f>
        <v>0</v>
      </c>
      <c r="D4957" s="64" t="s">
        <v>735</v>
      </c>
      <c r="E4957" s="64">
        <f t="shared" si="124"/>
        <v>0</v>
      </c>
      <c r="F4957" s="64">
        <v>10091</v>
      </c>
      <c r="G4957" s="64"/>
      <c r="I4957" s="64" t="s">
        <v>581</v>
      </c>
      <c r="L4957"/>
    </row>
    <row r="4958" spans="1:12">
      <c r="A4958" s="64" t="s">
        <v>1318</v>
      </c>
      <c r="B4958" s="64">
        <f>_xlfn.XLOOKUP(D4958,'Volume Holds'!$U$8:$U$223,'Volume Holds'!$M$8:$M$223)</f>
        <v>0</v>
      </c>
      <c r="C4958" s="64">
        <f>_xlfn.XLOOKUP(I4958,'Volume Holds'!$U$8:$U$223,'Volume Holds'!$M$8:$M$223)</f>
        <v>0</v>
      </c>
      <c r="D4958" s="64" t="s">
        <v>737</v>
      </c>
      <c r="E4958" s="64">
        <f t="shared" si="124"/>
        <v>0</v>
      </c>
      <c r="F4958" s="64">
        <v>10091</v>
      </c>
      <c r="G4958" s="64"/>
      <c r="I4958" s="64" t="s">
        <v>581</v>
      </c>
      <c r="L4958"/>
    </row>
    <row r="4959" spans="1:12">
      <c r="A4959" s="64" t="s">
        <v>1318</v>
      </c>
      <c r="B4959" s="64">
        <f>_xlfn.XLOOKUP(D4959,'Volume Holds'!$U$8:$U$223,'Volume Holds'!$M$8:$M$223)</f>
        <v>0</v>
      </c>
      <c r="C4959" s="64">
        <f>_xlfn.XLOOKUP(I4959,'Volume Holds'!$U$8:$U$223,'Volume Holds'!$M$8:$M$223)</f>
        <v>0</v>
      </c>
      <c r="D4959" s="64" t="s">
        <v>739</v>
      </c>
      <c r="E4959" s="64">
        <f t="shared" si="124"/>
        <v>0</v>
      </c>
      <c r="F4959" s="64">
        <v>10091</v>
      </c>
      <c r="G4959" s="64"/>
      <c r="I4959" s="64" t="s">
        <v>581</v>
      </c>
      <c r="L4959"/>
    </row>
    <row r="4960" spans="1:12">
      <c r="A4960" s="64" t="s">
        <v>1318</v>
      </c>
      <c r="B4960" s="64">
        <f>_xlfn.XLOOKUP(D4960,'Volume Holds'!$U$8:$U$223,'Volume Holds'!$M$8:$M$223)</f>
        <v>0</v>
      </c>
      <c r="C4960" s="64">
        <f>_xlfn.XLOOKUP(I4960,'Volume Holds'!$U$8:$U$223,'Volume Holds'!$M$8:$M$223)</f>
        <v>0</v>
      </c>
      <c r="D4960" s="64" t="s">
        <v>741</v>
      </c>
      <c r="E4960" s="64">
        <f t="shared" si="124"/>
        <v>0</v>
      </c>
      <c r="F4960" s="64">
        <v>10091</v>
      </c>
      <c r="G4960" s="64"/>
      <c r="I4960" s="64" t="s">
        <v>581</v>
      </c>
      <c r="L4960"/>
    </row>
    <row r="4961" spans="1:12">
      <c r="A4961" s="64" t="s">
        <v>1318</v>
      </c>
      <c r="B4961" s="64">
        <f>_xlfn.XLOOKUP(D4961,'Volume Holds'!$U$8:$U$223,'Volume Holds'!$M$8:$M$223)</f>
        <v>0</v>
      </c>
      <c r="C4961" s="64">
        <f>_xlfn.XLOOKUP(I4961,'Volume Holds'!$U$8:$U$223,'Volume Holds'!$M$8:$M$223)</f>
        <v>0</v>
      </c>
      <c r="D4961" s="64" t="s">
        <v>743</v>
      </c>
      <c r="E4961" s="64">
        <f t="shared" si="124"/>
        <v>0</v>
      </c>
      <c r="F4961" s="64">
        <v>10091</v>
      </c>
      <c r="G4961" s="64"/>
      <c r="I4961" s="64" t="s">
        <v>581</v>
      </c>
      <c r="L4961"/>
    </row>
    <row r="4962" spans="1:12">
      <c r="A4962" s="64" t="s">
        <v>1318</v>
      </c>
      <c r="B4962" s="64">
        <f>_xlfn.XLOOKUP(D4962,'Volume Holds'!$U$8:$U$223,'Volume Holds'!$M$8:$M$223)</f>
        <v>0</v>
      </c>
      <c r="C4962" s="64">
        <f>_xlfn.XLOOKUP(I4962,'Volume Holds'!$U$8:$U$223,'Volume Holds'!$M$8:$M$223)</f>
        <v>0</v>
      </c>
      <c r="D4962" s="64" t="s">
        <v>745</v>
      </c>
      <c r="E4962" s="64">
        <f t="shared" si="124"/>
        <v>0</v>
      </c>
      <c r="F4962" s="64">
        <v>10091</v>
      </c>
      <c r="G4962" s="64"/>
      <c r="I4962" s="64" t="s">
        <v>581</v>
      </c>
      <c r="L4962"/>
    </row>
    <row r="4963" spans="1:12">
      <c r="A4963" s="64" t="s">
        <v>1318</v>
      </c>
      <c r="B4963" s="64">
        <f>_xlfn.XLOOKUP(D4963,'Volume Holds'!$U$8:$U$223,'Volume Holds'!$M$8:$M$223)</f>
        <v>0</v>
      </c>
      <c r="C4963" s="64">
        <f>_xlfn.XLOOKUP(I4963,'Volume Holds'!$U$8:$U$223,'Volume Holds'!$M$8:$M$223)</f>
        <v>0</v>
      </c>
      <c r="D4963" s="64" t="s">
        <v>747</v>
      </c>
      <c r="E4963" s="64">
        <f t="shared" si="124"/>
        <v>0</v>
      </c>
      <c r="F4963" s="64">
        <v>10091</v>
      </c>
      <c r="G4963" s="64"/>
      <c r="I4963" s="64" t="s">
        <v>581</v>
      </c>
      <c r="L4963"/>
    </row>
    <row r="4964" spans="1:12">
      <c r="A4964" s="64" t="s">
        <v>1318</v>
      </c>
      <c r="B4964" s="64">
        <f>_xlfn.XLOOKUP(D4964,'Volume Holds'!$U$8:$U$223,'Volume Holds'!$M$8:$M$223)</f>
        <v>0</v>
      </c>
      <c r="C4964" s="64">
        <f>_xlfn.XLOOKUP(I4964,'Volume Holds'!$U$8:$U$223,'Volume Holds'!$M$8:$M$223)</f>
        <v>0</v>
      </c>
      <c r="D4964" s="64" t="s">
        <v>749</v>
      </c>
      <c r="E4964" s="64">
        <f t="shared" si="124"/>
        <v>0</v>
      </c>
      <c r="F4964" s="64">
        <v>10091</v>
      </c>
      <c r="G4964" s="64"/>
      <c r="I4964" s="64" t="s">
        <v>581</v>
      </c>
      <c r="L4964"/>
    </row>
    <row r="4965" spans="1:12">
      <c r="A4965" s="161" t="s">
        <v>1318</v>
      </c>
      <c r="B4965" s="161">
        <f>_xlfn.XLOOKUP(D4965,'Volume Holds'!$U$8:$U$223,'Volume Holds'!$N$8:$N$223)</f>
        <v>0</v>
      </c>
      <c r="C4965" s="161">
        <f>_xlfn.XLOOKUP(I4965,'Volume Holds'!$U$8:$U$223,'Volume Holds'!$N$8:$N$223)</f>
        <v>0</v>
      </c>
      <c r="D4965" s="161" t="s">
        <v>731</v>
      </c>
      <c r="E4965" s="161">
        <f t="shared" si="124"/>
        <v>0</v>
      </c>
      <c r="F4965" s="162">
        <v>10094</v>
      </c>
      <c r="G4965" s="163"/>
      <c r="I4965" s="161" t="s">
        <v>581</v>
      </c>
      <c r="J4965" s="161"/>
      <c r="L4965"/>
    </row>
    <row r="4966" spans="1:12">
      <c r="A4966" s="64" t="s">
        <v>1318</v>
      </c>
      <c r="B4966" s="64">
        <f>_xlfn.XLOOKUP(D4966,'Volume Holds'!$U$8:$U$223,'Volume Holds'!$N$8:$N$223)</f>
        <v>0</v>
      </c>
      <c r="C4966" s="64">
        <f>_xlfn.XLOOKUP(I4966,'Volume Holds'!$U$8:$U$223,'Volume Holds'!$N$8:$N$223)</f>
        <v>0</v>
      </c>
      <c r="D4966" s="64" t="s">
        <v>733</v>
      </c>
      <c r="E4966" s="64">
        <f t="shared" ref="E4966:E4975" si="125">SUM(B4966:C4966)</f>
        <v>0</v>
      </c>
      <c r="F4966" s="64">
        <v>10094</v>
      </c>
      <c r="G4966" s="64"/>
      <c r="I4966" s="64" t="s">
        <v>581</v>
      </c>
      <c r="L4966"/>
    </row>
    <row r="4967" spans="1:12">
      <c r="A4967" s="64" t="s">
        <v>1318</v>
      </c>
      <c r="B4967" s="64">
        <f>_xlfn.XLOOKUP(D4967,'Volume Holds'!$U$8:$U$223,'Volume Holds'!$N$8:$N$223)</f>
        <v>0</v>
      </c>
      <c r="C4967" s="64">
        <f>_xlfn.XLOOKUP(I4967,'Volume Holds'!$U$8:$U$223,'Volume Holds'!$N$8:$N$223)</f>
        <v>0</v>
      </c>
      <c r="D4967" s="64" t="s">
        <v>735</v>
      </c>
      <c r="E4967" s="64">
        <f t="shared" si="125"/>
        <v>0</v>
      </c>
      <c r="F4967" s="64">
        <v>10094</v>
      </c>
      <c r="G4967" s="64"/>
      <c r="I4967" s="64" t="s">
        <v>581</v>
      </c>
      <c r="L4967"/>
    </row>
    <row r="4968" spans="1:12">
      <c r="A4968" s="64" t="s">
        <v>1318</v>
      </c>
      <c r="B4968" s="64">
        <f>_xlfn.XLOOKUP(D4968,'Volume Holds'!$U$8:$U$223,'Volume Holds'!$N$8:$N$223)</f>
        <v>0</v>
      </c>
      <c r="C4968" s="64">
        <f>_xlfn.XLOOKUP(I4968,'Volume Holds'!$U$8:$U$223,'Volume Holds'!$N$8:$N$223)</f>
        <v>0</v>
      </c>
      <c r="D4968" s="64" t="s">
        <v>737</v>
      </c>
      <c r="E4968" s="64">
        <f t="shared" si="125"/>
        <v>0</v>
      </c>
      <c r="F4968" s="64">
        <v>10094</v>
      </c>
      <c r="G4968" s="64"/>
      <c r="I4968" s="64" t="s">
        <v>581</v>
      </c>
      <c r="L4968"/>
    </row>
    <row r="4969" spans="1:12">
      <c r="A4969" s="64" t="s">
        <v>1318</v>
      </c>
      <c r="B4969" s="64">
        <f>_xlfn.XLOOKUP(D4969,'Volume Holds'!$U$8:$U$223,'Volume Holds'!$N$8:$N$223)</f>
        <v>0</v>
      </c>
      <c r="C4969" s="64">
        <f>_xlfn.XLOOKUP(I4969,'Volume Holds'!$U$8:$U$223,'Volume Holds'!$N$8:$N$223)</f>
        <v>0</v>
      </c>
      <c r="D4969" s="64" t="s">
        <v>739</v>
      </c>
      <c r="E4969" s="64">
        <f t="shared" si="125"/>
        <v>0</v>
      </c>
      <c r="F4969" s="64">
        <v>10094</v>
      </c>
      <c r="G4969" s="64"/>
      <c r="I4969" s="64" t="s">
        <v>581</v>
      </c>
      <c r="L4969"/>
    </row>
    <row r="4970" spans="1:12">
      <c r="A4970" s="64" t="s">
        <v>1318</v>
      </c>
      <c r="B4970" s="64">
        <f>_xlfn.XLOOKUP(D4970,'Volume Holds'!$U$8:$U$223,'Volume Holds'!$N$8:$N$223)</f>
        <v>0</v>
      </c>
      <c r="C4970" s="64">
        <f>_xlfn.XLOOKUP(I4970,'Volume Holds'!$U$8:$U$223,'Volume Holds'!$N$8:$N$223)</f>
        <v>0</v>
      </c>
      <c r="D4970" s="64" t="s">
        <v>741</v>
      </c>
      <c r="E4970" s="64">
        <f t="shared" si="125"/>
        <v>0</v>
      </c>
      <c r="F4970" s="64">
        <v>10094</v>
      </c>
      <c r="G4970" s="64"/>
      <c r="I4970" s="64" t="s">
        <v>581</v>
      </c>
      <c r="L4970"/>
    </row>
    <row r="4971" spans="1:12">
      <c r="A4971" s="64" t="s">
        <v>1318</v>
      </c>
      <c r="B4971" s="64">
        <f>_xlfn.XLOOKUP(D4971,'Volume Holds'!$U$8:$U$223,'Volume Holds'!$N$8:$N$223)</f>
        <v>0</v>
      </c>
      <c r="C4971" s="64">
        <f>_xlfn.XLOOKUP(I4971,'Volume Holds'!$U$8:$U$223,'Volume Holds'!$N$8:$N$223)</f>
        <v>0</v>
      </c>
      <c r="D4971" s="64" t="s">
        <v>743</v>
      </c>
      <c r="E4971" s="64">
        <f t="shared" si="125"/>
        <v>0</v>
      </c>
      <c r="F4971" s="64">
        <v>10094</v>
      </c>
      <c r="G4971" s="64"/>
      <c r="I4971" s="64" t="s">
        <v>581</v>
      </c>
      <c r="L4971"/>
    </row>
    <row r="4972" spans="1:12">
      <c r="A4972" s="64" t="s">
        <v>1318</v>
      </c>
      <c r="B4972" s="64">
        <f>_xlfn.XLOOKUP(D4972,'Volume Holds'!$U$8:$U$223,'Volume Holds'!$N$8:$N$223)</f>
        <v>0</v>
      </c>
      <c r="C4972" s="64">
        <f>_xlfn.XLOOKUP(I4972,'Volume Holds'!$U$8:$U$223,'Volume Holds'!$N$8:$N$223)</f>
        <v>0</v>
      </c>
      <c r="D4972" s="64" t="s">
        <v>745</v>
      </c>
      <c r="E4972" s="64">
        <f t="shared" si="125"/>
        <v>0</v>
      </c>
      <c r="F4972" s="64">
        <v>10094</v>
      </c>
      <c r="G4972" s="64"/>
      <c r="I4972" s="64" t="s">
        <v>581</v>
      </c>
      <c r="L4972"/>
    </row>
    <row r="4973" spans="1:12">
      <c r="A4973" s="64" t="s">
        <v>1318</v>
      </c>
      <c r="B4973" s="64">
        <f>_xlfn.XLOOKUP(D4973,'Volume Holds'!$U$8:$U$223,'Volume Holds'!$N$8:$N$223)</f>
        <v>0</v>
      </c>
      <c r="C4973" s="64">
        <f>_xlfn.XLOOKUP(I4973,'Volume Holds'!$U$8:$U$223,'Volume Holds'!$N$8:$N$223)</f>
        <v>0</v>
      </c>
      <c r="D4973" s="64" t="s">
        <v>747</v>
      </c>
      <c r="E4973" s="64">
        <f t="shared" si="125"/>
        <v>0</v>
      </c>
      <c r="F4973" s="64">
        <v>10094</v>
      </c>
      <c r="G4973" s="64"/>
      <c r="I4973" s="64" t="s">
        <v>581</v>
      </c>
      <c r="L4973"/>
    </row>
    <row r="4974" spans="1:12">
      <c r="A4974" s="64" t="s">
        <v>1318</v>
      </c>
      <c r="B4974" s="64">
        <f>_xlfn.XLOOKUP(D4974,'Volume Holds'!$U$8:$U$223,'Volume Holds'!$N$8:$N$223)</f>
        <v>0</v>
      </c>
      <c r="C4974" s="64">
        <f>_xlfn.XLOOKUP(I4974,'Volume Holds'!$U$8:$U$223,'Volume Holds'!$N$8:$N$223)</f>
        <v>0</v>
      </c>
      <c r="D4974" s="64" t="s">
        <v>749</v>
      </c>
      <c r="E4974" s="64">
        <f t="shared" si="125"/>
        <v>0</v>
      </c>
      <c r="F4974" s="64">
        <v>10094</v>
      </c>
      <c r="G4974" s="64"/>
      <c r="I4974" s="64" t="s">
        <v>581</v>
      </c>
      <c r="L4974"/>
    </row>
    <row r="4975" spans="1:12">
      <c r="A4975" s="161" t="s">
        <v>1318</v>
      </c>
      <c r="B4975" s="161">
        <f>_xlfn.XLOOKUP(D4975,'Volume Holds'!$U$8:$U$223,'Volume Holds'!$O$8:$O$223)</f>
        <v>0</v>
      </c>
      <c r="C4975" s="161">
        <f>_xlfn.XLOOKUP(I4975,'Volume Holds'!$U$8:$U$223,'Volume Holds'!$O$8:$O$223)</f>
        <v>0</v>
      </c>
      <c r="D4975" s="161" t="s">
        <v>731</v>
      </c>
      <c r="E4975" s="161">
        <f t="shared" si="125"/>
        <v>0</v>
      </c>
      <c r="F4975" s="162">
        <v>10095</v>
      </c>
      <c r="G4975" s="163"/>
      <c r="I4975" s="161" t="s">
        <v>581</v>
      </c>
      <c r="J4975" s="161"/>
      <c r="L4975"/>
    </row>
    <row r="4976" spans="1:12">
      <c r="A4976" s="64" t="s">
        <v>1318</v>
      </c>
      <c r="B4976" s="64">
        <f>_xlfn.XLOOKUP(D4976,'Volume Holds'!$U$8:$U$223,'Volume Holds'!$O$8:$O$223)</f>
        <v>0</v>
      </c>
      <c r="C4976" s="64">
        <f>_xlfn.XLOOKUP(I4976,'Volume Holds'!$U$8:$U$223,'Volume Holds'!$O$8:$O$223)</f>
        <v>0</v>
      </c>
      <c r="D4976" s="64" t="s">
        <v>733</v>
      </c>
      <c r="E4976" s="64">
        <f t="shared" ref="E4976:E4983" si="126">SUM(B4976:C4976)</f>
        <v>0</v>
      </c>
      <c r="F4976" s="64">
        <v>10095</v>
      </c>
      <c r="G4976" s="64"/>
      <c r="I4976" s="64" t="s">
        <v>581</v>
      </c>
      <c r="L4976"/>
    </row>
    <row r="4977" spans="1:12">
      <c r="A4977" s="64" t="s">
        <v>1318</v>
      </c>
      <c r="B4977" s="64">
        <f>_xlfn.XLOOKUP(D4977,'Volume Holds'!$U$8:$U$223,'Volume Holds'!$O$8:$O$223)</f>
        <v>0</v>
      </c>
      <c r="C4977" s="64">
        <f>_xlfn.XLOOKUP(I4977,'Volume Holds'!$U$8:$U$223,'Volume Holds'!$O$8:$O$223)</f>
        <v>0</v>
      </c>
      <c r="D4977" s="64" t="s">
        <v>735</v>
      </c>
      <c r="E4977" s="64">
        <f t="shared" si="126"/>
        <v>0</v>
      </c>
      <c r="F4977" s="64">
        <v>10095</v>
      </c>
      <c r="G4977" s="64"/>
      <c r="I4977" s="64" t="s">
        <v>581</v>
      </c>
      <c r="L4977"/>
    </row>
    <row r="4978" spans="1:12">
      <c r="A4978" s="64" t="s">
        <v>1318</v>
      </c>
      <c r="B4978" s="64">
        <f>_xlfn.XLOOKUP(D4978,'Volume Holds'!$U$8:$U$223,'Volume Holds'!$O$8:$O$223)</f>
        <v>0</v>
      </c>
      <c r="C4978" s="64">
        <f>_xlfn.XLOOKUP(I4978,'Volume Holds'!$U$8:$U$223,'Volume Holds'!$O$8:$O$223)</f>
        <v>0</v>
      </c>
      <c r="D4978" s="64" t="s">
        <v>737</v>
      </c>
      <c r="E4978" s="64">
        <f t="shared" si="126"/>
        <v>0</v>
      </c>
      <c r="F4978" s="64">
        <v>10095</v>
      </c>
      <c r="G4978" s="64"/>
      <c r="I4978" s="64" t="s">
        <v>581</v>
      </c>
      <c r="L4978"/>
    </row>
    <row r="4979" spans="1:12">
      <c r="A4979" s="64" t="s">
        <v>1318</v>
      </c>
      <c r="B4979" s="64">
        <f>_xlfn.XLOOKUP(D4979,'Volume Holds'!$U$8:$U$223,'Volume Holds'!$O$8:$O$223)</f>
        <v>0</v>
      </c>
      <c r="C4979" s="64">
        <f>_xlfn.XLOOKUP(I4979,'Volume Holds'!$U$8:$U$223,'Volume Holds'!$O$8:$O$223)</f>
        <v>0</v>
      </c>
      <c r="D4979" s="64" t="s">
        <v>739</v>
      </c>
      <c r="E4979" s="64">
        <f t="shared" si="126"/>
        <v>0</v>
      </c>
      <c r="F4979" s="64">
        <v>10095</v>
      </c>
      <c r="G4979" s="64"/>
      <c r="I4979" s="64" t="s">
        <v>581</v>
      </c>
      <c r="L4979"/>
    </row>
    <row r="4980" spans="1:12">
      <c r="A4980" s="64" t="s">
        <v>1318</v>
      </c>
      <c r="B4980" s="64">
        <f>_xlfn.XLOOKUP(D4980,'Volume Holds'!$U$8:$U$223,'Volume Holds'!$O$8:$O$223)</f>
        <v>0</v>
      </c>
      <c r="C4980" s="64">
        <f>_xlfn.XLOOKUP(I4980,'Volume Holds'!$U$8:$U$223,'Volume Holds'!$O$8:$O$223)</f>
        <v>0</v>
      </c>
      <c r="D4980" s="64" t="s">
        <v>741</v>
      </c>
      <c r="E4980" s="64">
        <f t="shared" si="126"/>
        <v>0</v>
      </c>
      <c r="F4980" s="64">
        <v>10095</v>
      </c>
      <c r="G4980" s="64"/>
      <c r="I4980" s="64" t="s">
        <v>581</v>
      </c>
      <c r="L4980"/>
    </row>
    <row r="4981" spans="1:12">
      <c r="A4981" s="64" t="s">
        <v>1318</v>
      </c>
      <c r="B4981" s="64">
        <f>_xlfn.XLOOKUP(D4981,'Volume Holds'!$U$8:$U$223,'Volume Holds'!$O$8:$O$223)</f>
        <v>0</v>
      </c>
      <c r="C4981" s="64">
        <f>_xlfn.XLOOKUP(I4981,'Volume Holds'!$U$8:$U$223,'Volume Holds'!$O$8:$O$223)</f>
        <v>0</v>
      </c>
      <c r="D4981" s="64" t="s">
        <v>743</v>
      </c>
      <c r="E4981" s="64">
        <f t="shared" si="126"/>
        <v>0</v>
      </c>
      <c r="F4981" s="64">
        <v>10095</v>
      </c>
      <c r="G4981" s="64"/>
      <c r="I4981" s="64" t="s">
        <v>581</v>
      </c>
      <c r="L4981"/>
    </row>
    <row r="4982" spans="1:12">
      <c r="A4982" s="64" t="s">
        <v>1318</v>
      </c>
      <c r="B4982" s="64">
        <f>_xlfn.XLOOKUP(D4982,'Volume Holds'!$U$8:$U$223,'Volume Holds'!$O$8:$O$223)</f>
        <v>0</v>
      </c>
      <c r="C4982" s="64">
        <f>_xlfn.XLOOKUP(I4982,'Volume Holds'!$U$8:$U$223,'Volume Holds'!$O$8:$O$223)</f>
        <v>0</v>
      </c>
      <c r="D4982" s="64" t="s">
        <v>745</v>
      </c>
      <c r="E4982" s="64">
        <f t="shared" si="126"/>
        <v>0</v>
      </c>
      <c r="F4982" s="64">
        <v>10095</v>
      </c>
      <c r="G4982" s="64"/>
      <c r="I4982" s="64" t="s">
        <v>581</v>
      </c>
      <c r="L4982"/>
    </row>
    <row r="4983" spans="1:12">
      <c r="A4983" s="64" t="s">
        <v>1318</v>
      </c>
      <c r="B4983" s="64">
        <f>_xlfn.XLOOKUP(D4983,'Volume Holds'!$U$8:$U$223,'Volume Holds'!$O$8:$O$223)</f>
        <v>0</v>
      </c>
      <c r="C4983" s="64">
        <f>_xlfn.XLOOKUP(I4983,'Volume Holds'!$U$8:$U$223,'Volume Holds'!$O$8:$O$223)</f>
        <v>0</v>
      </c>
      <c r="D4983" s="64" t="s">
        <v>747</v>
      </c>
      <c r="E4983" s="64">
        <f t="shared" si="126"/>
        <v>0</v>
      </c>
      <c r="F4983" s="64">
        <v>10095</v>
      </c>
      <c r="G4983" s="64"/>
      <c r="I4983" s="64" t="s">
        <v>581</v>
      </c>
      <c r="L4983"/>
    </row>
    <row r="4984" spans="1:12">
      <c r="A4984" s="64" t="s">
        <v>1318</v>
      </c>
      <c r="B4984" s="64">
        <f>_xlfn.XLOOKUP(D4984,'Volume Holds'!$U$8:$U$223,'Volume Holds'!$O$8:$O$223)</f>
        <v>0</v>
      </c>
      <c r="C4984" s="64">
        <f>_xlfn.XLOOKUP(I4984,'Volume Holds'!$U$8:$U$223,'Volume Holds'!$O$8:$O$223)</f>
        <v>0</v>
      </c>
      <c r="D4984" s="64" t="s">
        <v>749</v>
      </c>
      <c r="E4984" s="64">
        <f t="shared" ref="E4984:E4985" si="127">SUM(B4984:C4984)</f>
        <v>0</v>
      </c>
      <c r="F4984" s="64">
        <v>10095</v>
      </c>
      <c r="G4984" s="64"/>
      <c r="I4984" s="64" t="s">
        <v>581</v>
      </c>
      <c r="L4984"/>
    </row>
    <row r="4985" spans="1:12">
      <c r="A4985" s="161" t="s">
        <v>1318</v>
      </c>
      <c r="B4985" s="161">
        <f>_xlfn.XLOOKUP(D4985,'Volume Holds'!$U$8:$U$223,'Volume Holds'!$Q$8:$Q$223)</f>
        <v>0</v>
      </c>
      <c r="C4985" s="161">
        <f>_xlfn.XLOOKUP(I4985,'Volume Holds'!$U$8:$U$223,'Volume Holds'!$Q$8:$Q$223)</f>
        <v>0</v>
      </c>
      <c r="D4985" s="161" t="s">
        <v>731</v>
      </c>
      <c r="E4985" s="161">
        <f t="shared" si="127"/>
        <v>0</v>
      </c>
      <c r="F4985" s="162">
        <v>10083</v>
      </c>
      <c r="G4985" s="163"/>
      <c r="I4985" s="161" t="s">
        <v>581</v>
      </c>
      <c r="J4985" s="161"/>
      <c r="L4985"/>
    </row>
    <row r="4986" spans="1:12">
      <c r="A4986" s="64" t="s">
        <v>1318</v>
      </c>
      <c r="B4986" s="64">
        <f>_xlfn.XLOOKUP(D4986,'Volume Holds'!$U$8:$U$223,'Volume Holds'!$Q$8:$Q$223)</f>
        <v>0</v>
      </c>
      <c r="C4986" s="64">
        <f>_xlfn.XLOOKUP(I4986,'Volume Holds'!$U$8:$U$223,'Volume Holds'!$Q$8:$Q$223)</f>
        <v>0</v>
      </c>
      <c r="D4986" s="64" t="s">
        <v>733</v>
      </c>
      <c r="E4986" s="64">
        <f t="shared" ref="E4986:E4995" si="128">SUM(B4986:C4986)</f>
        <v>0</v>
      </c>
      <c r="F4986" s="64">
        <v>10083</v>
      </c>
      <c r="G4986" s="64"/>
      <c r="I4986" s="64" t="s">
        <v>581</v>
      </c>
      <c r="L4986"/>
    </row>
    <row r="4987" spans="1:12">
      <c r="A4987" s="64" t="s">
        <v>1318</v>
      </c>
      <c r="B4987" s="64">
        <f>_xlfn.XLOOKUP(D4987,'Volume Holds'!$U$8:$U$223,'Volume Holds'!$Q$8:$Q$223)</f>
        <v>0</v>
      </c>
      <c r="C4987" s="64">
        <f>_xlfn.XLOOKUP(I4987,'Volume Holds'!$U$8:$U$223,'Volume Holds'!$Q$8:$Q$223)</f>
        <v>0</v>
      </c>
      <c r="D4987" s="64" t="s">
        <v>735</v>
      </c>
      <c r="E4987" s="64">
        <f t="shared" si="128"/>
        <v>0</v>
      </c>
      <c r="F4987" s="64">
        <v>10083</v>
      </c>
      <c r="G4987" s="64"/>
      <c r="I4987" s="64" t="s">
        <v>581</v>
      </c>
      <c r="L4987"/>
    </row>
    <row r="4988" spans="1:12">
      <c r="A4988" s="64" t="s">
        <v>1318</v>
      </c>
      <c r="B4988" s="64">
        <f>_xlfn.XLOOKUP(D4988,'Volume Holds'!$U$8:$U$223,'Volume Holds'!$Q$8:$Q$223)</f>
        <v>0</v>
      </c>
      <c r="C4988" s="64">
        <f>_xlfn.XLOOKUP(I4988,'Volume Holds'!$U$8:$U$223,'Volume Holds'!$Q$8:$Q$223)</f>
        <v>0</v>
      </c>
      <c r="D4988" s="64" t="s">
        <v>737</v>
      </c>
      <c r="E4988" s="64">
        <f t="shared" si="128"/>
        <v>0</v>
      </c>
      <c r="F4988" s="64">
        <v>10083</v>
      </c>
      <c r="G4988" s="64"/>
      <c r="I4988" s="64" t="s">
        <v>581</v>
      </c>
      <c r="L4988"/>
    </row>
    <row r="4989" spans="1:12">
      <c r="A4989" s="64" t="s">
        <v>1318</v>
      </c>
      <c r="B4989" s="64">
        <f>_xlfn.XLOOKUP(D4989,'Volume Holds'!$U$8:$U$223,'Volume Holds'!$Q$8:$Q$223)</f>
        <v>0</v>
      </c>
      <c r="C4989" s="64">
        <f>_xlfn.XLOOKUP(I4989,'Volume Holds'!$U$8:$U$223,'Volume Holds'!$Q$8:$Q$223)</f>
        <v>0</v>
      </c>
      <c r="D4989" s="64" t="s">
        <v>739</v>
      </c>
      <c r="E4989" s="64">
        <f t="shared" si="128"/>
        <v>0</v>
      </c>
      <c r="F4989" s="64">
        <v>10083</v>
      </c>
      <c r="G4989" s="64"/>
      <c r="I4989" s="64" t="s">
        <v>581</v>
      </c>
      <c r="L4989"/>
    </row>
    <row r="4990" spans="1:12">
      <c r="A4990" s="64" t="s">
        <v>1318</v>
      </c>
      <c r="B4990" s="64">
        <f>_xlfn.XLOOKUP(D4990,'Volume Holds'!$U$8:$U$223,'Volume Holds'!$Q$8:$Q$223)</f>
        <v>0</v>
      </c>
      <c r="C4990" s="64">
        <f>_xlfn.XLOOKUP(I4990,'Volume Holds'!$U$8:$U$223,'Volume Holds'!$Q$8:$Q$223)</f>
        <v>0</v>
      </c>
      <c r="D4990" s="64" t="s">
        <v>741</v>
      </c>
      <c r="E4990" s="64">
        <f t="shared" si="128"/>
        <v>0</v>
      </c>
      <c r="F4990" s="64">
        <v>10083</v>
      </c>
      <c r="G4990" s="64"/>
      <c r="I4990" s="64" t="s">
        <v>581</v>
      </c>
      <c r="L4990"/>
    </row>
    <row r="4991" spans="1:12">
      <c r="A4991" s="64" t="s">
        <v>1318</v>
      </c>
      <c r="B4991" s="64">
        <f>_xlfn.XLOOKUP(D4991,'Volume Holds'!$U$8:$U$223,'Volume Holds'!$Q$8:$Q$223)</f>
        <v>0</v>
      </c>
      <c r="C4991" s="64">
        <f>_xlfn.XLOOKUP(I4991,'Volume Holds'!$U$8:$U$223,'Volume Holds'!$Q$8:$Q$223)</f>
        <v>0</v>
      </c>
      <c r="D4991" s="64" t="s">
        <v>743</v>
      </c>
      <c r="E4991" s="64">
        <f t="shared" si="128"/>
        <v>0</v>
      </c>
      <c r="F4991" s="64">
        <v>10083</v>
      </c>
      <c r="G4991" s="64"/>
      <c r="I4991" s="64" t="s">
        <v>581</v>
      </c>
      <c r="L4991"/>
    </row>
    <row r="4992" spans="1:12">
      <c r="A4992" s="64" t="s">
        <v>1318</v>
      </c>
      <c r="B4992" s="64">
        <f>_xlfn.XLOOKUP(D4992,'Volume Holds'!$U$8:$U$223,'Volume Holds'!$Q$8:$Q$223)</f>
        <v>0</v>
      </c>
      <c r="C4992" s="64">
        <f>_xlfn.XLOOKUP(I4992,'Volume Holds'!$U$8:$U$223,'Volume Holds'!$Q$8:$Q$223)</f>
        <v>0</v>
      </c>
      <c r="D4992" s="64" t="s">
        <v>745</v>
      </c>
      <c r="E4992" s="64">
        <f t="shared" si="128"/>
        <v>0</v>
      </c>
      <c r="F4992" s="64">
        <v>10083</v>
      </c>
      <c r="G4992" s="64"/>
      <c r="I4992" s="64" t="s">
        <v>581</v>
      </c>
      <c r="L4992"/>
    </row>
    <row r="4993" spans="1:12">
      <c r="A4993" s="64" t="s">
        <v>1318</v>
      </c>
      <c r="B4993" s="64">
        <f>_xlfn.XLOOKUP(D4993,'Volume Holds'!$U$8:$U$223,'Volume Holds'!$Q$8:$Q$223)</f>
        <v>0</v>
      </c>
      <c r="C4993" s="64">
        <f>_xlfn.XLOOKUP(I4993,'Volume Holds'!$U$8:$U$223,'Volume Holds'!$Q$8:$Q$223)</f>
        <v>0</v>
      </c>
      <c r="D4993" s="64" t="s">
        <v>747</v>
      </c>
      <c r="E4993" s="64">
        <f t="shared" si="128"/>
        <v>0</v>
      </c>
      <c r="F4993" s="64">
        <v>10083</v>
      </c>
      <c r="G4993" s="64"/>
      <c r="I4993" s="64" t="s">
        <v>581</v>
      </c>
      <c r="L4993"/>
    </row>
    <row r="4994" spans="1:12">
      <c r="A4994" s="64" t="s">
        <v>1318</v>
      </c>
      <c r="B4994" s="64">
        <f>_xlfn.XLOOKUP(D4994,'Volume Holds'!$U$8:$U$223,'Volume Holds'!$Q$8:$Q$223)</f>
        <v>0</v>
      </c>
      <c r="C4994" s="64">
        <f>_xlfn.XLOOKUP(I4994,'Volume Holds'!$U$8:$U$223,'Volume Holds'!$Q$8:$Q$223)</f>
        <v>0</v>
      </c>
      <c r="D4994" s="64" t="s">
        <v>749</v>
      </c>
      <c r="E4994" s="64">
        <f t="shared" si="128"/>
        <v>0</v>
      </c>
      <c r="F4994" s="64">
        <v>10083</v>
      </c>
      <c r="G4994" s="64"/>
      <c r="I4994" s="64" t="s">
        <v>581</v>
      </c>
      <c r="L4994"/>
    </row>
    <row r="4995" spans="1:12">
      <c r="A4995" s="161" t="s">
        <v>1318</v>
      </c>
      <c r="B4995" s="161">
        <f>_xlfn.XLOOKUP(D4995,'Volume Holds'!$U$8:$U$223,'Volume Holds'!$R$8:$R$223)</f>
        <v>0</v>
      </c>
      <c r="C4995" s="161">
        <f>_xlfn.XLOOKUP(I4995,'Volume Holds'!$U$8:$U$223,'Volume Holds'!$R$8:$R$223)</f>
        <v>0</v>
      </c>
      <c r="D4995" s="161" t="s">
        <v>731</v>
      </c>
      <c r="E4995" s="161">
        <f t="shared" si="128"/>
        <v>0</v>
      </c>
      <c r="F4995" s="162">
        <v>10082</v>
      </c>
      <c r="G4995" s="163"/>
      <c r="I4995" s="161" t="s">
        <v>581</v>
      </c>
      <c r="J4995" s="161"/>
      <c r="L4995"/>
    </row>
    <row r="4996" spans="1:12">
      <c r="A4996" s="64" t="s">
        <v>1318</v>
      </c>
      <c r="B4996" s="64">
        <f>_xlfn.XLOOKUP(D4996,'Volume Holds'!$U$8:$U$223,'Volume Holds'!$R$8:$R$223)</f>
        <v>0</v>
      </c>
      <c r="C4996" s="64">
        <f>_xlfn.XLOOKUP(I4996,'Volume Holds'!$U$8:$U$223,'Volume Holds'!$R$8:$R$223)</f>
        <v>0</v>
      </c>
      <c r="D4996" s="64" t="s">
        <v>733</v>
      </c>
      <c r="E4996" s="64">
        <f t="shared" ref="E4996:E5059" si="129">SUM(B4996:C4996)</f>
        <v>0</v>
      </c>
      <c r="F4996" s="64">
        <v>10082</v>
      </c>
      <c r="G4996" s="64"/>
      <c r="I4996" s="64" t="s">
        <v>581</v>
      </c>
      <c r="L4996"/>
    </row>
    <row r="4997" spans="1:12">
      <c r="A4997" s="64" t="s">
        <v>1318</v>
      </c>
      <c r="B4997" s="64">
        <f>_xlfn.XLOOKUP(D4997,'Volume Holds'!$U$8:$U$223,'Volume Holds'!$R$8:$R$223)</f>
        <v>0</v>
      </c>
      <c r="C4997" s="64">
        <f>_xlfn.XLOOKUP(I4997,'Volume Holds'!$U$8:$U$223,'Volume Holds'!$R$8:$R$223)</f>
        <v>0</v>
      </c>
      <c r="D4997" s="64" t="s">
        <v>735</v>
      </c>
      <c r="E4997" s="64">
        <f t="shared" si="129"/>
        <v>0</v>
      </c>
      <c r="F4997" s="64">
        <v>10082</v>
      </c>
      <c r="G4997" s="64"/>
      <c r="I4997" s="64" t="s">
        <v>581</v>
      </c>
      <c r="L4997"/>
    </row>
    <row r="4998" spans="1:12">
      <c r="A4998" s="64" t="s">
        <v>1318</v>
      </c>
      <c r="B4998" s="64">
        <f>_xlfn.XLOOKUP(D4998,'Volume Holds'!$U$8:$U$223,'Volume Holds'!$R$8:$R$223)</f>
        <v>0</v>
      </c>
      <c r="C4998" s="64">
        <f>_xlfn.XLOOKUP(I4998,'Volume Holds'!$U$8:$U$223,'Volume Holds'!$R$8:$R$223)</f>
        <v>0</v>
      </c>
      <c r="D4998" s="64" t="s">
        <v>737</v>
      </c>
      <c r="E4998" s="64">
        <f t="shared" si="129"/>
        <v>0</v>
      </c>
      <c r="F4998" s="64">
        <v>10082</v>
      </c>
      <c r="G4998" s="64"/>
      <c r="I4998" s="64" t="s">
        <v>581</v>
      </c>
      <c r="L4998"/>
    </row>
    <row r="4999" spans="1:12">
      <c r="A4999" s="64" t="s">
        <v>1318</v>
      </c>
      <c r="B4999" s="64">
        <f>_xlfn.XLOOKUP(D4999,'Volume Holds'!$U$8:$U$223,'Volume Holds'!$R$8:$R$223)</f>
        <v>0</v>
      </c>
      <c r="C4999" s="64">
        <f>_xlfn.XLOOKUP(I4999,'Volume Holds'!$U$8:$U$223,'Volume Holds'!$R$8:$R$223)</f>
        <v>0</v>
      </c>
      <c r="D4999" s="64" t="s">
        <v>739</v>
      </c>
      <c r="E4999" s="64">
        <f t="shared" si="129"/>
        <v>0</v>
      </c>
      <c r="F4999" s="64">
        <v>10082</v>
      </c>
      <c r="G4999" s="64"/>
      <c r="I4999" s="64" t="s">
        <v>581</v>
      </c>
      <c r="L4999"/>
    </row>
    <row r="5000" spans="1:12">
      <c r="A5000" s="64" t="s">
        <v>1318</v>
      </c>
      <c r="B5000" s="64">
        <f>_xlfn.XLOOKUP(D5000,'Volume Holds'!$U$8:$U$223,'Volume Holds'!$R$8:$R$223)</f>
        <v>0</v>
      </c>
      <c r="C5000" s="64">
        <f>_xlfn.XLOOKUP(I5000,'Volume Holds'!$U$8:$U$223,'Volume Holds'!$R$8:$R$223)</f>
        <v>0</v>
      </c>
      <c r="D5000" s="64" t="s">
        <v>741</v>
      </c>
      <c r="E5000" s="64">
        <f t="shared" si="129"/>
        <v>0</v>
      </c>
      <c r="F5000" s="64">
        <v>10082</v>
      </c>
      <c r="G5000" s="64"/>
      <c r="I5000" s="64" t="s">
        <v>581</v>
      </c>
      <c r="L5000"/>
    </row>
    <row r="5001" spans="1:12">
      <c r="A5001" s="64" t="s">
        <v>1318</v>
      </c>
      <c r="B5001" s="64">
        <f>_xlfn.XLOOKUP(D5001,'Volume Holds'!$U$8:$U$223,'Volume Holds'!$R$8:$R$223)</f>
        <v>0</v>
      </c>
      <c r="C5001" s="64">
        <f>_xlfn.XLOOKUP(I5001,'Volume Holds'!$U$8:$U$223,'Volume Holds'!$R$8:$R$223)</f>
        <v>0</v>
      </c>
      <c r="D5001" s="64" t="s">
        <v>743</v>
      </c>
      <c r="E5001" s="64">
        <f t="shared" si="129"/>
        <v>0</v>
      </c>
      <c r="F5001" s="64">
        <v>10082</v>
      </c>
      <c r="G5001" s="64"/>
      <c r="I5001" s="64" t="s">
        <v>581</v>
      </c>
      <c r="L5001"/>
    </row>
    <row r="5002" spans="1:12">
      <c r="A5002" s="64" t="s">
        <v>1318</v>
      </c>
      <c r="B5002" s="64">
        <f>_xlfn.XLOOKUP(D5002,'Volume Holds'!$U$8:$U$223,'Volume Holds'!$R$8:$R$223)</f>
        <v>0</v>
      </c>
      <c r="C5002" s="64">
        <f>_xlfn.XLOOKUP(I5002,'Volume Holds'!$U$8:$U$223,'Volume Holds'!$R$8:$R$223)</f>
        <v>0</v>
      </c>
      <c r="D5002" s="64" t="s">
        <v>745</v>
      </c>
      <c r="E5002" s="64">
        <f t="shared" si="129"/>
        <v>0</v>
      </c>
      <c r="F5002" s="64">
        <v>10082</v>
      </c>
      <c r="G5002" s="64"/>
      <c r="I5002" s="64" t="s">
        <v>581</v>
      </c>
      <c r="L5002"/>
    </row>
    <row r="5003" spans="1:12">
      <c r="A5003" s="64" t="s">
        <v>1318</v>
      </c>
      <c r="B5003" s="64">
        <f>_xlfn.XLOOKUP(D5003,'Volume Holds'!$U$8:$U$223,'Volume Holds'!$R$8:$R$223)</f>
        <v>0</v>
      </c>
      <c r="C5003" s="64">
        <f>_xlfn.XLOOKUP(I5003,'Volume Holds'!$U$8:$U$223,'Volume Holds'!$R$8:$R$223)</f>
        <v>0</v>
      </c>
      <c r="D5003" s="64" t="s">
        <v>747</v>
      </c>
      <c r="E5003" s="64">
        <f t="shared" si="129"/>
        <v>0</v>
      </c>
      <c r="F5003" s="64">
        <v>10082</v>
      </c>
      <c r="G5003" s="64"/>
      <c r="I5003" s="64" t="s">
        <v>581</v>
      </c>
      <c r="L5003"/>
    </row>
    <row r="5004" spans="1:12">
      <c r="A5004" s="64" t="s">
        <v>1318</v>
      </c>
      <c r="B5004" s="64">
        <f>_xlfn.XLOOKUP(D5004,'Volume Holds'!$U$8:$U$223,'Volume Holds'!$R$8:$R$223)</f>
        <v>0</v>
      </c>
      <c r="C5004" s="64">
        <f>_xlfn.XLOOKUP(I5004,'Volume Holds'!$U$8:$U$223,'Volume Holds'!$R$8:$R$223)</f>
        <v>0</v>
      </c>
      <c r="D5004" s="64" t="s">
        <v>749</v>
      </c>
      <c r="E5004" s="64">
        <f t="shared" si="129"/>
        <v>0</v>
      </c>
      <c r="F5004" s="64">
        <v>10082</v>
      </c>
      <c r="G5004" s="64"/>
      <c r="I5004" s="64" t="s">
        <v>581</v>
      </c>
      <c r="L5004"/>
    </row>
    <row r="5005" spans="1:12">
      <c r="A5005" s="64" t="s">
        <v>1318</v>
      </c>
      <c r="B5005" s="64">
        <f>_xlfn.XLOOKUP(D5005,'Volume Holds'!$U$8:$U$223,'Volume Holds'!$E$8:$E$223)</f>
        <v>0</v>
      </c>
      <c r="C5005" s="64">
        <f>_xlfn.XLOOKUP(I5005,'Volume Holds'!$U$8:$U$223,'Volume Holds'!$E$8:$E$223)</f>
        <v>0</v>
      </c>
      <c r="D5005" s="64" t="s">
        <v>844</v>
      </c>
      <c r="E5005" s="64">
        <f t="shared" si="129"/>
        <v>0</v>
      </c>
      <c r="F5005" s="64">
        <v>10124</v>
      </c>
      <c r="G5005" s="64"/>
      <c r="I5005" s="64" t="s">
        <v>775</v>
      </c>
      <c r="L5005"/>
    </row>
    <row r="5006" spans="1:12">
      <c r="A5006" s="161" t="s">
        <v>1318</v>
      </c>
      <c r="B5006" s="161">
        <f>_xlfn.XLOOKUP(D5006,'Volume Holds'!$U$8:$U$223,'Volume Holds'!$E$8:$E$223)</f>
        <v>0</v>
      </c>
      <c r="C5006" s="161">
        <f>_xlfn.XLOOKUP(I5006,'Volume Holds'!$U$8:$U$223,'Volume Holds'!$E$8:$E$223)</f>
        <v>0</v>
      </c>
      <c r="D5006" s="161" t="s">
        <v>846</v>
      </c>
      <c r="E5006" s="161">
        <f t="shared" si="129"/>
        <v>0</v>
      </c>
      <c r="F5006" s="162">
        <v>10124</v>
      </c>
      <c r="G5006" s="163"/>
      <c r="I5006" s="161" t="s">
        <v>775</v>
      </c>
      <c r="J5006" s="161"/>
      <c r="L5006"/>
    </row>
    <row r="5007" spans="1:12">
      <c r="A5007" s="64" t="s">
        <v>1318</v>
      </c>
      <c r="B5007" s="64">
        <f>_xlfn.XLOOKUP(D5007,'Volume Holds'!$U$8:$U$223,'Volume Holds'!$E$8:$E$223)</f>
        <v>0</v>
      </c>
      <c r="C5007" s="64">
        <f>_xlfn.XLOOKUP(I5007,'Volume Holds'!$U$8:$U$223,'Volume Holds'!$E$8:$E$223)</f>
        <v>0</v>
      </c>
      <c r="D5007" s="64" t="s">
        <v>848</v>
      </c>
      <c r="E5007" s="64">
        <f t="shared" si="129"/>
        <v>0</v>
      </c>
      <c r="F5007" s="64">
        <v>10124</v>
      </c>
      <c r="G5007" s="64"/>
      <c r="I5007" s="64" t="s">
        <v>775</v>
      </c>
      <c r="L5007"/>
    </row>
    <row r="5008" spans="1:12">
      <c r="A5008" s="64" t="s">
        <v>1318</v>
      </c>
      <c r="B5008" s="64">
        <f>_xlfn.XLOOKUP(D5008,'Volume Holds'!$U$8:$U$223,'Volume Holds'!$E$8:$E$223)</f>
        <v>0</v>
      </c>
      <c r="C5008" s="64">
        <f>_xlfn.XLOOKUP(I5008,'Volume Holds'!$U$8:$U$223,'Volume Holds'!$E$8:$E$223)</f>
        <v>0</v>
      </c>
      <c r="D5008" s="64" t="s">
        <v>850</v>
      </c>
      <c r="E5008" s="64">
        <f t="shared" si="129"/>
        <v>0</v>
      </c>
      <c r="F5008" s="64">
        <v>10124</v>
      </c>
      <c r="G5008" s="64"/>
      <c r="I5008" s="64" t="s">
        <v>775</v>
      </c>
      <c r="L5008"/>
    </row>
    <row r="5009" spans="1:12">
      <c r="A5009" s="64" t="s">
        <v>1318</v>
      </c>
      <c r="B5009" s="64">
        <f>_xlfn.XLOOKUP(D5009,'Volume Holds'!$U$8:$U$223,'Volume Holds'!$E$8:$E$223)</f>
        <v>0</v>
      </c>
      <c r="C5009" s="64">
        <f>_xlfn.XLOOKUP(I5009,'Volume Holds'!$U$8:$U$223,'Volume Holds'!$E$8:$E$223)</f>
        <v>0</v>
      </c>
      <c r="D5009" s="64" t="s">
        <v>852</v>
      </c>
      <c r="E5009" s="64">
        <f t="shared" si="129"/>
        <v>0</v>
      </c>
      <c r="F5009" s="64">
        <v>10124</v>
      </c>
      <c r="G5009" s="64"/>
      <c r="I5009" s="64" t="s">
        <v>775</v>
      </c>
      <c r="L5009"/>
    </row>
    <row r="5010" spans="1:12">
      <c r="A5010" s="64" t="s">
        <v>1318</v>
      </c>
      <c r="B5010" s="64">
        <f>_xlfn.XLOOKUP(D5010,'Volume Holds'!$U$8:$U$223,'Volume Holds'!$E$8:$E$223)</f>
        <v>0</v>
      </c>
      <c r="C5010" s="64">
        <f>_xlfn.XLOOKUP(I5010,'Volume Holds'!$U$8:$U$223,'Volume Holds'!$E$8:$E$223)</f>
        <v>0</v>
      </c>
      <c r="D5010" s="64" t="s">
        <v>854</v>
      </c>
      <c r="E5010" s="64">
        <f t="shared" si="129"/>
        <v>0</v>
      </c>
      <c r="F5010" s="64">
        <v>10124</v>
      </c>
      <c r="G5010" s="64"/>
      <c r="I5010" s="64" t="s">
        <v>775</v>
      </c>
      <c r="L5010"/>
    </row>
    <row r="5011" spans="1:12">
      <c r="A5011" s="64" t="s">
        <v>1318</v>
      </c>
      <c r="B5011" s="64">
        <f>_xlfn.XLOOKUP(D5011,'Volume Holds'!$U$8:$U$223,'Volume Holds'!$E$8:$E$223)</f>
        <v>0</v>
      </c>
      <c r="C5011" s="64">
        <f>_xlfn.XLOOKUP(I5011,'Volume Holds'!$U$8:$U$223,'Volume Holds'!$E$8:$E$223)</f>
        <v>0</v>
      </c>
      <c r="D5011" s="64" t="s">
        <v>856</v>
      </c>
      <c r="E5011" s="64">
        <f t="shared" si="129"/>
        <v>0</v>
      </c>
      <c r="F5011" s="64">
        <v>10124</v>
      </c>
      <c r="G5011" s="64"/>
      <c r="I5011" s="64" t="s">
        <v>775</v>
      </c>
      <c r="L5011"/>
    </row>
    <row r="5012" spans="1:12">
      <c r="A5012" s="64" t="s">
        <v>1318</v>
      </c>
      <c r="B5012" s="64">
        <f>_xlfn.XLOOKUP(D5012,'Volume Holds'!$U$8:$U$223,'Volume Holds'!$E$8:$E$223)</f>
        <v>0</v>
      </c>
      <c r="C5012" s="64">
        <f>_xlfn.XLOOKUP(I5012,'Volume Holds'!$U$8:$U$223,'Volume Holds'!$E$8:$E$223)</f>
        <v>0</v>
      </c>
      <c r="D5012" s="64" t="s">
        <v>858</v>
      </c>
      <c r="E5012" s="64">
        <f t="shared" si="129"/>
        <v>0</v>
      </c>
      <c r="F5012" s="64">
        <v>10124</v>
      </c>
      <c r="G5012" s="64"/>
      <c r="I5012" s="64" t="s">
        <v>775</v>
      </c>
      <c r="L5012"/>
    </row>
    <row r="5013" spans="1:12">
      <c r="A5013" s="64" t="s">
        <v>1318</v>
      </c>
      <c r="B5013" s="64">
        <f>_xlfn.XLOOKUP(D5013,'Volume Holds'!$U$8:$U$223,'Volume Holds'!$E$8:$E$223)</f>
        <v>0</v>
      </c>
      <c r="C5013" s="64">
        <f>_xlfn.XLOOKUP(I5013,'Volume Holds'!$U$8:$U$223,'Volume Holds'!$E$8:$E$223)</f>
        <v>0</v>
      </c>
      <c r="D5013" s="64" t="s">
        <v>860</v>
      </c>
      <c r="E5013" s="64">
        <f t="shared" si="129"/>
        <v>0</v>
      </c>
      <c r="F5013" s="64">
        <v>10124</v>
      </c>
      <c r="G5013" s="64"/>
      <c r="I5013" s="64" t="s">
        <v>775</v>
      </c>
      <c r="L5013"/>
    </row>
    <row r="5014" spans="1:12">
      <c r="A5014" s="64" t="s">
        <v>1318</v>
      </c>
      <c r="B5014" s="64">
        <f>_xlfn.XLOOKUP(D5014,'Volume Holds'!$U$8:$U$223,'Volume Holds'!$E$8:$E$223)</f>
        <v>0</v>
      </c>
      <c r="C5014" s="64">
        <f>_xlfn.XLOOKUP(I5014,'Volume Holds'!$U$8:$U$223,'Volume Holds'!$E$8:$E$223)</f>
        <v>0</v>
      </c>
      <c r="D5014" s="64" t="s">
        <v>862</v>
      </c>
      <c r="E5014" s="64">
        <f t="shared" si="129"/>
        <v>0</v>
      </c>
      <c r="F5014" s="64">
        <v>10124</v>
      </c>
      <c r="G5014" s="64"/>
      <c r="I5014" s="64" t="s">
        <v>775</v>
      </c>
      <c r="L5014"/>
    </row>
    <row r="5015" spans="1:12">
      <c r="A5015" s="161" t="s">
        <v>1318</v>
      </c>
      <c r="B5015" s="161">
        <f>_xlfn.XLOOKUP(D5015,'Volume Holds'!$U$8:$U$223,'Volume Holds'!$F$8:$F$223)</f>
        <v>0</v>
      </c>
      <c r="C5015" s="161">
        <f>_xlfn.XLOOKUP(I5015,'Volume Holds'!$U$8:$U$223,'Volume Holds'!$F$8:$F$223)</f>
        <v>0</v>
      </c>
      <c r="D5015" s="161" t="s">
        <v>844</v>
      </c>
      <c r="E5015" s="161">
        <f t="shared" si="129"/>
        <v>0</v>
      </c>
      <c r="F5015" s="162">
        <v>10125</v>
      </c>
      <c r="G5015" s="163"/>
      <c r="I5015" s="161" t="s">
        <v>775</v>
      </c>
      <c r="J5015" s="161"/>
      <c r="L5015"/>
    </row>
    <row r="5016" spans="1:12">
      <c r="A5016" s="64" t="s">
        <v>1318</v>
      </c>
      <c r="B5016" s="64">
        <f>_xlfn.XLOOKUP(D5016,'Volume Holds'!$U$8:$U$223,'Volume Holds'!$F$8:$F$223)</f>
        <v>0</v>
      </c>
      <c r="C5016" s="64">
        <f>_xlfn.XLOOKUP(I5016,'Volume Holds'!$U$8:$U$223,'Volume Holds'!$F$8:$F$223)</f>
        <v>0</v>
      </c>
      <c r="D5016" s="64" t="s">
        <v>846</v>
      </c>
      <c r="E5016" s="64">
        <f t="shared" si="129"/>
        <v>0</v>
      </c>
      <c r="F5016" s="64">
        <v>10125</v>
      </c>
      <c r="G5016" s="64"/>
      <c r="I5016" s="64" t="s">
        <v>775</v>
      </c>
      <c r="L5016"/>
    </row>
    <row r="5017" spans="1:12">
      <c r="A5017" s="64" t="s">
        <v>1318</v>
      </c>
      <c r="B5017" s="64">
        <f>_xlfn.XLOOKUP(D5017,'Volume Holds'!$U$8:$U$223,'Volume Holds'!$F$8:$F$223)</f>
        <v>0</v>
      </c>
      <c r="C5017" s="64">
        <f>_xlfn.XLOOKUP(I5017,'Volume Holds'!$U$8:$U$223,'Volume Holds'!$F$8:$F$223)</f>
        <v>0</v>
      </c>
      <c r="D5017" s="64" t="s">
        <v>848</v>
      </c>
      <c r="E5017" s="64">
        <f t="shared" si="129"/>
        <v>0</v>
      </c>
      <c r="F5017" s="64">
        <v>10125</v>
      </c>
      <c r="G5017" s="64"/>
      <c r="I5017" s="64" t="s">
        <v>775</v>
      </c>
      <c r="L5017"/>
    </row>
    <row r="5018" spans="1:12">
      <c r="A5018" s="64" t="s">
        <v>1318</v>
      </c>
      <c r="B5018" s="64">
        <f>_xlfn.XLOOKUP(D5018,'Volume Holds'!$U$8:$U$223,'Volume Holds'!$F$8:$F$223)</f>
        <v>0</v>
      </c>
      <c r="C5018" s="64">
        <f>_xlfn.XLOOKUP(I5018,'Volume Holds'!$U$8:$U$223,'Volume Holds'!$F$8:$F$223)</f>
        <v>0</v>
      </c>
      <c r="D5018" s="64" t="s">
        <v>850</v>
      </c>
      <c r="E5018" s="64">
        <f t="shared" si="129"/>
        <v>0</v>
      </c>
      <c r="F5018" s="64">
        <v>10125</v>
      </c>
      <c r="G5018" s="64"/>
      <c r="I5018" s="64" t="s">
        <v>775</v>
      </c>
      <c r="L5018"/>
    </row>
    <row r="5019" spans="1:12">
      <c r="A5019" s="64" t="s">
        <v>1318</v>
      </c>
      <c r="B5019" s="64">
        <f>_xlfn.XLOOKUP(D5019,'Volume Holds'!$U$8:$U$223,'Volume Holds'!$F$8:$F$223)</f>
        <v>0</v>
      </c>
      <c r="C5019" s="64">
        <f>_xlfn.XLOOKUP(I5019,'Volume Holds'!$U$8:$U$223,'Volume Holds'!$F$8:$F$223)</f>
        <v>0</v>
      </c>
      <c r="D5019" s="64" t="s">
        <v>852</v>
      </c>
      <c r="E5019" s="64">
        <f t="shared" si="129"/>
        <v>0</v>
      </c>
      <c r="F5019" s="64">
        <v>10125</v>
      </c>
      <c r="G5019" s="64"/>
      <c r="I5019" s="64" t="s">
        <v>775</v>
      </c>
      <c r="L5019"/>
    </row>
    <row r="5020" spans="1:12">
      <c r="A5020" s="64" t="s">
        <v>1318</v>
      </c>
      <c r="B5020" s="64">
        <f>_xlfn.XLOOKUP(D5020,'Volume Holds'!$U$8:$U$223,'Volume Holds'!$F$8:$F$223)</f>
        <v>0</v>
      </c>
      <c r="C5020" s="64">
        <f>_xlfn.XLOOKUP(I5020,'Volume Holds'!$U$8:$U$223,'Volume Holds'!$F$8:$F$223)</f>
        <v>0</v>
      </c>
      <c r="D5020" s="64" t="s">
        <v>854</v>
      </c>
      <c r="E5020" s="64">
        <f t="shared" si="129"/>
        <v>0</v>
      </c>
      <c r="F5020" s="64">
        <v>10125</v>
      </c>
      <c r="G5020" s="64"/>
      <c r="I5020" s="64" t="s">
        <v>775</v>
      </c>
      <c r="L5020"/>
    </row>
    <row r="5021" spans="1:12">
      <c r="A5021" s="64" t="s">
        <v>1318</v>
      </c>
      <c r="B5021" s="64">
        <f>_xlfn.XLOOKUP(D5021,'Volume Holds'!$U$8:$U$223,'Volume Holds'!$F$8:$F$223)</f>
        <v>0</v>
      </c>
      <c r="C5021" s="64">
        <f>_xlfn.XLOOKUP(I5021,'Volume Holds'!$U$8:$U$223,'Volume Holds'!$F$8:$F$223)</f>
        <v>0</v>
      </c>
      <c r="D5021" s="64" t="s">
        <v>856</v>
      </c>
      <c r="E5021" s="64">
        <f t="shared" si="129"/>
        <v>0</v>
      </c>
      <c r="F5021" s="64">
        <v>10125</v>
      </c>
      <c r="G5021" s="64"/>
      <c r="I5021" s="64" t="s">
        <v>775</v>
      </c>
      <c r="L5021"/>
    </row>
    <row r="5022" spans="1:12">
      <c r="A5022" s="64" t="s">
        <v>1318</v>
      </c>
      <c r="B5022" s="64">
        <f>_xlfn.XLOOKUP(D5022,'Volume Holds'!$U$8:$U$223,'Volume Holds'!$F$8:$F$223)</f>
        <v>0</v>
      </c>
      <c r="C5022" s="64">
        <f>_xlfn.XLOOKUP(I5022,'Volume Holds'!$U$8:$U$223,'Volume Holds'!$F$8:$F$223)</f>
        <v>0</v>
      </c>
      <c r="D5022" s="64" t="s">
        <v>858</v>
      </c>
      <c r="E5022" s="64">
        <f t="shared" si="129"/>
        <v>0</v>
      </c>
      <c r="F5022" s="64">
        <v>10125</v>
      </c>
      <c r="G5022" s="64"/>
      <c r="I5022" s="64" t="s">
        <v>775</v>
      </c>
      <c r="L5022"/>
    </row>
    <row r="5023" spans="1:12">
      <c r="A5023" s="64" t="s">
        <v>1318</v>
      </c>
      <c r="B5023" s="64">
        <f>_xlfn.XLOOKUP(D5023,'Volume Holds'!$U$8:$U$223,'Volume Holds'!$F$8:$F$223)</f>
        <v>0</v>
      </c>
      <c r="C5023" s="64">
        <f>_xlfn.XLOOKUP(I5023,'Volume Holds'!$U$8:$U$223,'Volume Holds'!$F$8:$F$223)</f>
        <v>0</v>
      </c>
      <c r="D5023" s="64" t="s">
        <v>860</v>
      </c>
      <c r="E5023" s="64">
        <f t="shared" si="129"/>
        <v>0</v>
      </c>
      <c r="F5023" s="64">
        <v>10125</v>
      </c>
      <c r="G5023" s="64"/>
      <c r="I5023" s="64" t="s">
        <v>775</v>
      </c>
      <c r="L5023"/>
    </row>
    <row r="5024" spans="1:12">
      <c r="A5024" s="64" t="s">
        <v>1318</v>
      </c>
      <c r="B5024" s="64">
        <f>_xlfn.XLOOKUP(D5024,'Volume Holds'!$U$8:$U$223,'Volume Holds'!$F$8:$F$223)</f>
        <v>0</v>
      </c>
      <c r="C5024" s="64">
        <f>_xlfn.XLOOKUP(I5024,'Volume Holds'!$U$8:$U$223,'Volume Holds'!$F$8:$F$223)</f>
        <v>0</v>
      </c>
      <c r="D5024" s="64" t="s">
        <v>862</v>
      </c>
      <c r="E5024" s="64">
        <f t="shared" si="129"/>
        <v>0</v>
      </c>
      <c r="F5024" s="64">
        <v>10125</v>
      </c>
      <c r="G5024" s="64"/>
      <c r="I5024" s="64" t="s">
        <v>775</v>
      </c>
      <c r="L5024"/>
    </row>
    <row r="5025" spans="1:12">
      <c r="A5025" s="161" t="s">
        <v>1318</v>
      </c>
      <c r="B5025" s="161">
        <f>_xlfn.XLOOKUP(D5025,'Volume Holds'!$U$8:$U$223,'Volume Holds'!$G$8:$G$223)</f>
        <v>0</v>
      </c>
      <c r="C5025" s="161">
        <f>_xlfn.XLOOKUP(I5025,'Volume Holds'!$U$8:$U$223,'Volume Holds'!$G$8:$G$223)</f>
        <v>0</v>
      </c>
      <c r="D5025" s="161" t="s">
        <v>844</v>
      </c>
      <c r="E5025" s="161">
        <f t="shared" si="129"/>
        <v>0</v>
      </c>
      <c r="F5025" s="162">
        <v>10127</v>
      </c>
      <c r="G5025" s="163"/>
      <c r="I5025" s="161" t="s">
        <v>775</v>
      </c>
      <c r="J5025" s="161"/>
      <c r="L5025"/>
    </row>
    <row r="5026" spans="1:12">
      <c r="A5026" s="64" t="s">
        <v>1318</v>
      </c>
      <c r="B5026" s="64">
        <f>_xlfn.XLOOKUP(D5026,'Volume Holds'!$U$8:$U$223,'Volume Holds'!$G$8:$G$223)</f>
        <v>0</v>
      </c>
      <c r="C5026" s="64">
        <f>_xlfn.XLOOKUP(I5026,'Volume Holds'!$U$8:$U$223,'Volume Holds'!$G$8:$G$223)</f>
        <v>0</v>
      </c>
      <c r="D5026" s="64" t="s">
        <v>846</v>
      </c>
      <c r="E5026" s="64">
        <f t="shared" si="129"/>
        <v>0</v>
      </c>
      <c r="F5026" s="64">
        <v>10127</v>
      </c>
      <c r="G5026" s="64"/>
      <c r="I5026" s="64" t="s">
        <v>775</v>
      </c>
      <c r="L5026"/>
    </row>
    <row r="5027" spans="1:12">
      <c r="A5027" s="64" t="s">
        <v>1318</v>
      </c>
      <c r="B5027" s="64">
        <f>_xlfn.XLOOKUP(D5027,'Volume Holds'!$U$8:$U$223,'Volume Holds'!$G$8:$G$223)</f>
        <v>0</v>
      </c>
      <c r="C5027" s="64">
        <f>_xlfn.XLOOKUP(I5027,'Volume Holds'!$U$8:$U$223,'Volume Holds'!$G$8:$G$223)</f>
        <v>0</v>
      </c>
      <c r="D5027" s="64" t="s">
        <v>848</v>
      </c>
      <c r="E5027" s="64">
        <f t="shared" si="129"/>
        <v>0</v>
      </c>
      <c r="F5027" s="64">
        <v>10127</v>
      </c>
      <c r="G5027" s="64"/>
      <c r="I5027" s="64" t="s">
        <v>775</v>
      </c>
      <c r="L5027"/>
    </row>
    <row r="5028" spans="1:12">
      <c r="A5028" s="64" t="s">
        <v>1318</v>
      </c>
      <c r="B5028" s="64">
        <f>_xlfn.XLOOKUP(D5028,'Volume Holds'!$U$8:$U$223,'Volume Holds'!$G$8:$G$223)</f>
        <v>0</v>
      </c>
      <c r="C5028" s="64">
        <f>_xlfn.XLOOKUP(I5028,'Volume Holds'!$U$8:$U$223,'Volume Holds'!$G$8:$G$223)</f>
        <v>0</v>
      </c>
      <c r="D5028" s="64" t="s">
        <v>850</v>
      </c>
      <c r="E5028" s="64">
        <f t="shared" si="129"/>
        <v>0</v>
      </c>
      <c r="F5028" s="64">
        <v>10127</v>
      </c>
      <c r="G5028" s="64"/>
      <c r="I5028" s="64" t="s">
        <v>775</v>
      </c>
      <c r="L5028"/>
    </row>
    <row r="5029" spans="1:12">
      <c r="A5029" s="64" t="s">
        <v>1318</v>
      </c>
      <c r="B5029" s="64">
        <f>_xlfn.XLOOKUP(D5029,'Volume Holds'!$U$8:$U$223,'Volume Holds'!$G$8:$G$223)</f>
        <v>0</v>
      </c>
      <c r="C5029" s="64">
        <f>_xlfn.XLOOKUP(I5029,'Volume Holds'!$U$8:$U$223,'Volume Holds'!$G$8:$G$223)</f>
        <v>0</v>
      </c>
      <c r="D5029" s="64" t="s">
        <v>852</v>
      </c>
      <c r="E5029" s="64">
        <f t="shared" si="129"/>
        <v>0</v>
      </c>
      <c r="F5029" s="64">
        <v>10127</v>
      </c>
      <c r="G5029" s="64"/>
      <c r="I5029" s="64" t="s">
        <v>775</v>
      </c>
      <c r="L5029"/>
    </row>
    <row r="5030" spans="1:12">
      <c r="A5030" s="64" t="s">
        <v>1318</v>
      </c>
      <c r="B5030" s="64">
        <f>_xlfn.XLOOKUP(D5030,'Volume Holds'!$U$8:$U$223,'Volume Holds'!$G$8:$G$223)</f>
        <v>0</v>
      </c>
      <c r="C5030" s="64">
        <f>_xlfn.XLOOKUP(I5030,'Volume Holds'!$U$8:$U$223,'Volume Holds'!$G$8:$G$223)</f>
        <v>0</v>
      </c>
      <c r="D5030" s="64" t="s">
        <v>854</v>
      </c>
      <c r="E5030" s="64">
        <f t="shared" si="129"/>
        <v>0</v>
      </c>
      <c r="F5030" s="64">
        <v>10127</v>
      </c>
      <c r="G5030" s="64"/>
      <c r="I5030" s="64" t="s">
        <v>775</v>
      </c>
      <c r="L5030"/>
    </row>
    <row r="5031" spans="1:12">
      <c r="A5031" s="64" t="s">
        <v>1318</v>
      </c>
      <c r="B5031" s="64">
        <f>_xlfn.XLOOKUP(D5031,'Volume Holds'!$U$8:$U$223,'Volume Holds'!$G$8:$G$223)</f>
        <v>0</v>
      </c>
      <c r="C5031" s="64">
        <f>_xlfn.XLOOKUP(I5031,'Volume Holds'!$U$8:$U$223,'Volume Holds'!$G$8:$G$223)</f>
        <v>0</v>
      </c>
      <c r="D5031" s="64" t="s">
        <v>856</v>
      </c>
      <c r="E5031" s="64">
        <f t="shared" si="129"/>
        <v>0</v>
      </c>
      <c r="F5031" s="64">
        <v>10127</v>
      </c>
      <c r="G5031" s="64"/>
      <c r="I5031" s="64" t="s">
        <v>775</v>
      </c>
      <c r="L5031"/>
    </row>
    <row r="5032" spans="1:12">
      <c r="A5032" s="64" t="s">
        <v>1318</v>
      </c>
      <c r="B5032" s="64">
        <f>_xlfn.XLOOKUP(D5032,'Volume Holds'!$U$8:$U$223,'Volume Holds'!$G$8:$G$223)</f>
        <v>0</v>
      </c>
      <c r="C5032" s="64">
        <f>_xlfn.XLOOKUP(I5032,'Volume Holds'!$U$8:$U$223,'Volume Holds'!$G$8:$G$223)</f>
        <v>0</v>
      </c>
      <c r="D5032" s="64" t="s">
        <v>858</v>
      </c>
      <c r="E5032" s="64">
        <f t="shared" si="129"/>
        <v>0</v>
      </c>
      <c r="F5032" s="64">
        <v>10127</v>
      </c>
      <c r="G5032" s="64"/>
      <c r="I5032" s="64" t="s">
        <v>775</v>
      </c>
      <c r="L5032"/>
    </row>
    <row r="5033" spans="1:12">
      <c r="A5033" s="64" t="s">
        <v>1318</v>
      </c>
      <c r="B5033" s="64">
        <f>_xlfn.XLOOKUP(D5033,'Volume Holds'!$U$8:$U$223,'Volume Holds'!$G$8:$G$223)</f>
        <v>0</v>
      </c>
      <c r="C5033" s="64">
        <f>_xlfn.XLOOKUP(I5033,'Volume Holds'!$U$8:$U$223,'Volume Holds'!$G$8:$G$223)</f>
        <v>0</v>
      </c>
      <c r="D5033" s="64" t="s">
        <v>860</v>
      </c>
      <c r="E5033" s="64">
        <f t="shared" si="129"/>
        <v>0</v>
      </c>
      <c r="F5033" s="64">
        <v>10127</v>
      </c>
      <c r="G5033" s="64"/>
      <c r="I5033" s="64" t="s">
        <v>775</v>
      </c>
      <c r="L5033"/>
    </row>
    <row r="5034" spans="1:12">
      <c r="A5034" s="64" t="s">
        <v>1318</v>
      </c>
      <c r="B5034" s="64">
        <f>_xlfn.XLOOKUP(D5034,'Volume Holds'!$U$8:$U$223,'Volume Holds'!$G$8:$G$223)</f>
        <v>0</v>
      </c>
      <c r="C5034" s="64">
        <f>_xlfn.XLOOKUP(I5034,'Volume Holds'!$U$8:$U$223,'Volume Holds'!$G$8:$G$223)</f>
        <v>0</v>
      </c>
      <c r="D5034" s="64" t="s">
        <v>862</v>
      </c>
      <c r="E5034" s="64">
        <f t="shared" si="129"/>
        <v>0</v>
      </c>
      <c r="F5034" s="64">
        <v>10127</v>
      </c>
      <c r="G5034" s="64"/>
      <c r="I5034" s="64" t="s">
        <v>775</v>
      </c>
      <c r="L5034"/>
    </row>
    <row r="5035" spans="1:12">
      <c r="A5035" s="161" t="s">
        <v>1318</v>
      </c>
      <c r="B5035" s="161">
        <f>_xlfn.XLOOKUP(D5035,'Volume Holds'!$U$8:$U$223,'Volume Holds'!$H$8:$H$223)</f>
        <v>0</v>
      </c>
      <c r="C5035" s="161">
        <f>_xlfn.XLOOKUP(I5035,'Volume Holds'!$U$8:$U$223,'Volume Holds'!$H$8:$H$223)</f>
        <v>0</v>
      </c>
      <c r="D5035" s="161" t="s">
        <v>844</v>
      </c>
      <c r="E5035" s="161">
        <f t="shared" si="129"/>
        <v>0</v>
      </c>
      <c r="F5035" s="162">
        <v>10129</v>
      </c>
      <c r="G5035" s="163"/>
      <c r="I5035" s="161" t="s">
        <v>775</v>
      </c>
      <c r="J5035" s="161"/>
      <c r="L5035"/>
    </row>
    <row r="5036" spans="1:12">
      <c r="A5036" s="64" t="s">
        <v>1318</v>
      </c>
      <c r="B5036" s="64">
        <f>_xlfn.XLOOKUP(D5036,'Volume Holds'!$U$8:$U$223,'Volume Holds'!$H$8:$H$223)</f>
        <v>0</v>
      </c>
      <c r="C5036" s="64">
        <f>_xlfn.XLOOKUP(I5036,'Volume Holds'!$U$8:$U$223,'Volume Holds'!$H$8:$H$223)</f>
        <v>0</v>
      </c>
      <c r="D5036" s="64" t="s">
        <v>846</v>
      </c>
      <c r="E5036" s="64">
        <f t="shared" si="129"/>
        <v>0</v>
      </c>
      <c r="F5036" s="64">
        <v>10129</v>
      </c>
      <c r="G5036" s="64"/>
      <c r="I5036" s="64" t="s">
        <v>775</v>
      </c>
      <c r="L5036"/>
    </row>
    <row r="5037" spans="1:12">
      <c r="A5037" s="64" t="s">
        <v>1318</v>
      </c>
      <c r="B5037" s="64">
        <f>_xlfn.XLOOKUP(D5037,'Volume Holds'!$U$8:$U$223,'Volume Holds'!$H$8:$H$223)</f>
        <v>0</v>
      </c>
      <c r="C5037" s="64">
        <f>_xlfn.XLOOKUP(I5037,'Volume Holds'!$U$8:$U$223,'Volume Holds'!$H$8:$H$223)</f>
        <v>0</v>
      </c>
      <c r="D5037" s="64" t="s">
        <v>848</v>
      </c>
      <c r="E5037" s="64">
        <f t="shared" si="129"/>
        <v>0</v>
      </c>
      <c r="F5037" s="64">
        <v>10129</v>
      </c>
      <c r="G5037" s="64"/>
      <c r="I5037" s="64" t="s">
        <v>775</v>
      </c>
      <c r="L5037"/>
    </row>
    <row r="5038" spans="1:12">
      <c r="A5038" s="64" t="s">
        <v>1318</v>
      </c>
      <c r="B5038" s="64">
        <f>_xlfn.XLOOKUP(D5038,'Volume Holds'!$U$8:$U$223,'Volume Holds'!$H$8:$H$223)</f>
        <v>0</v>
      </c>
      <c r="C5038" s="64">
        <f>_xlfn.XLOOKUP(I5038,'Volume Holds'!$U$8:$U$223,'Volume Holds'!$H$8:$H$223)</f>
        <v>0</v>
      </c>
      <c r="D5038" s="64" t="s">
        <v>850</v>
      </c>
      <c r="E5038" s="64">
        <f t="shared" si="129"/>
        <v>0</v>
      </c>
      <c r="F5038" s="64">
        <v>10129</v>
      </c>
      <c r="G5038" s="64"/>
      <c r="I5038" s="64" t="s">
        <v>775</v>
      </c>
      <c r="L5038"/>
    </row>
    <row r="5039" spans="1:12">
      <c r="A5039" s="64" t="s">
        <v>1318</v>
      </c>
      <c r="B5039" s="64">
        <f>_xlfn.XLOOKUP(D5039,'Volume Holds'!$U$8:$U$223,'Volume Holds'!$H$8:$H$223)</f>
        <v>0</v>
      </c>
      <c r="C5039" s="64">
        <f>_xlfn.XLOOKUP(I5039,'Volume Holds'!$U$8:$U$223,'Volume Holds'!$H$8:$H$223)</f>
        <v>0</v>
      </c>
      <c r="D5039" s="64" t="s">
        <v>852</v>
      </c>
      <c r="E5039" s="64">
        <f t="shared" si="129"/>
        <v>0</v>
      </c>
      <c r="F5039" s="64">
        <v>10129</v>
      </c>
      <c r="G5039" s="64"/>
      <c r="I5039" s="64" t="s">
        <v>775</v>
      </c>
      <c r="L5039"/>
    </row>
    <row r="5040" spans="1:12">
      <c r="A5040" s="64" t="s">
        <v>1318</v>
      </c>
      <c r="B5040" s="64">
        <f>_xlfn.XLOOKUP(D5040,'Volume Holds'!$U$8:$U$223,'Volume Holds'!$H$8:$H$223)</f>
        <v>0</v>
      </c>
      <c r="C5040" s="64">
        <f>_xlfn.XLOOKUP(I5040,'Volume Holds'!$U$8:$U$223,'Volume Holds'!$H$8:$H$223)</f>
        <v>0</v>
      </c>
      <c r="D5040" s="64" t="s">
        <v>854</v>
      </c>
      <c r="E5040" s="64">
        <f t="shared" si="129"/>
        <v>0</v>
      </c>
      <c r="F5040" s="64">
        <v>10129</v>
      </c>
      <c r="G5040" s="64"/>
      <c r="I5040" s="64" t="s">
        <v>775</v>
      </c>
      <c r="L5040"/>
    </row>
    <row r="5041" spans="1:12">
      <c r="A5041" s="64" t="s">
        <v>1318</v>
      </c>
      <c r="B5041" s="64">
        <f>_xlfn.XLOOKUP(D5041,'Volume Holds'!$U$8:$U$223,'Volume Holds'!$H$8:$H$223)</f>
        <v>0</v>
      </c>
      <c r="C5041" s="64">
        <f>_xlfn.XLOOKUP(I5041,'Volume Holds'!$U$8:$U$223,'Volume Holds'!$H$8:$H$223)</f>
        <v>0</v>
      </c>
      <c r="D5041" s="64" t="s">
        <v>856</v>
      </c>
      <c r="E5041" s="64">
        <f t="shared" si="129"/>
        <v>0</v>
      </c>
      <c r="F5041" s="64">
        <v>10129</v>
      </c>
      <c r="G5041" s="64"/>
      <c r="I5041" s="64" t="s">
        <v>775</v>
      </c>
      <c r="L5041"/>
    </row>
    <row r="5042" spans="1:12">
      <c r="A5042" s="64" t="s">
        <v>1318</v>
      </c>
      <c r="B5042" s="64">
        <f>_xlfn.XLOOKUP(D5042,'Volume Holds'!$U$8:$U$223,'Volume Holds'!$H$8:$H$223)</f>
        <v>0</v>
      </c>
      <c r="C5042" s="64">
        <f>_xlfn.XLOOKUP(I5042,'Volume Holds'!$U$8:$U$223,'Volume Holds'!$H$8:$H$223)</f>
        <v>0</v>
      </c>
      <c r="D5042" s="64" t="s">
        <v>858</v>
      </c>
      <c r="E5042" s="64">
        <f t="shared" si="129"/>
        <v>0</v>
      </c>
      <c r="F5042" s="64">
        <v>10129</v>
      </c>
      <c r="G5042" s="64"/>
      <c r="I5042" s="64" t="s">
        <v>775</v>
      </c>
      <c r="L5042"/>
    </row>
    <row r="5043" spans="1:12">
      <c r="A5043" s="64" t="s">
        <v>1318</v>
      </c>
      <c r="B5043" s="64">
        <f>_xlfn.XLOOKUP(D5043,'Volume Holds'!$U$8:$U$223,'Volume Holds'!$H$8:$H$223)</f>
        <v>0</v>
      </c>
      <c r="C5043" s="64">
        <f>_xlfn.XLOOKUP(I5043,'Volume Holds'!$U$8:$U$223,'Volume Holds'!$H$8:$H$223)</f>
        <v>0</v>
      </c>
      <c r="D5043" s="64" t="s">
        <v>860</v>
      </c>
      <c r="E5043" s="64">
        <f t="shared" si="129"/>
        <v>0</v>
      </c>
      <c r="F5043" s="64">
        <v>10129</v>
      </c>
      <c r="G5043" s="64"/>
      <c r="I5043" s="64" t="s">
        <v>775</v>
      </c>
      <c r="L5043"/>
    </row>
    <row r="5044" spans="1:12">
      <c r="A5044" s="64" t="s">
        <v>1318</v>
      </c>
      <c r="B5044" s="64">
        <f>_xlfn.XLOOKUP(D5044,'Volume Holds'!$U$8:$U$223,'Volume Holds'!$H$8:$H$223)</f>
        <v>0</v>
      </c>
      <c r="C5044" s="64">
        <f>_xlfn.XLOOKUP(I5044,'Volume Holds'!$U$8:$U$223,'Volume Holds'!$H$8:$H$223)</f>
        <v>0</v>
      </c>
      <c r="D5044" s="64" t="s">
        <v>862</v>
      </c>
      <c r="E5044" s="64">
        <f t="shared" si="129"/>
        <v>0</v>
      </c>
      <c r="F5044" s="64">
        <v>10129</v>
      </c>
      <c r="G5044" s="64"/>
      <c r="I5044" s="64" t="s">
        <v>775</v>
      </c>
      <c r="L5044"/>
    </row>
    <row r="5045" spans="1:12">
      <c r="A5045" s="161" t="s">
        <v>1318</v>
      </c>
      <c r="B5045" s="161">
        <f>_xlfn.XLOOKUP(D5045,'Volume Holds'!$U$8:$U$223,'Volume Holds'!$I$8:$I$223)</f>
        <v>0</v>
      </c>
      <c r="C5045" s="161">
        <f>_xlfn.XLOOKUP(I5045,'Volume Holds'!$U$8:$U$223,'Volume Holds'!$I$8:$I$223)</f>
        <v>0</v>
      </c>
      <c r="D5045" s="161" t="s">
        <v>844</v>
      </c>
      <c r="E5045" s="161">
        <f t="shared" si="129"/>
        <v>0</v>
      </c>
      <c r="F5045" s="162">
        <v>10130</v>
      </c>
      <c r="G5045" s="163"/>
      <c r="I5045" s="161" t="s">
        <v>775</v>
      </c>
      <c r="J5045" s="161"/>
      <c r="L5045"/>
    </row>
    <row r="5046" spans="1:12">
      <c r="A5046" s="64" t="s">
        <v>1318</v>
      </c>
      <c r="B5046" s="64">
        <f>_xlfn.XLOOKUP(D5046,'Volume Holds'!$U$8:$U$223,'Volume Holds'!$I$8:$I$223)</f>
        <v>0</v>
      </c>
      <c r="C5046" s="64">
        <f>_xlfn.XLOOKUP(I5046,'Volume Holds'!$U$8:$U$223,'Volume Holds'!$I$8:$I$223)</f>
        <v>0</v>
      </c>
      <c r="D5046" s="64" t="s">
        <v>846</v>
      </c>
      <c r="E5046" s="64">
        <f t="shared" si="129"/>
        <v>0</v>
      </c>
      <c r="F5046" s="64">
        <v>10130</v>
      </c>
      <c r="G5046" s="64"/>
      <c r="I5046" s="64" t="s">
        <v>775</v>
      </c>
      <c r="L5046"/>
    </row>
    <row r="5047" spans="1:12">
      <c r="A5047" s="64" t="s">
        <v>1318</v>
      </c>
      <c r="B5047" s="64">
        <f>_xlfn.XLOOKUP(D5047,'Volume Holds'!$U$8:$U$223,'Volume Holds'!$I$8:$I$223)</f>
        <v>0</v>
      </c>
      <c r="C5047" s="64">
        <f>_xlfn.XLOOKUP(I5047,'Volume Holds'!$U$8:$U$223,'Volume Holds'!$I$8:$I$223)</f>
        <v>0</v>
      </c>
      <c r="D5047" s="64" t="s">
        <v>848</v>
      </c>
      <c r="E5047" s="64">
        <f t="shared" si="129"/>
        <v>0</v>
      </c>
      <c r="F5047" s="64">
        <v>10130</v>
      </c>
      <c r="G5047" s="64"/>
      <c r="I5047" s="64" t="s">
        <v>775</v>
      </c>
      <c r="L5047"/>
    </row>
    <row r="5048" spans="1:12">
      <c r="A5048" s="64" t="s">
        <v>1318</v>
      </c>
      <c r="B5048" s="64">
        <f>_xlfn.XLOOKUP(D5048,'Volume Holds'!$U$8:$U$223,'Volume Holds'!$I$8:$I$223)</f>
        <v>0</v>
      </c>
      <c r="C5048" s="64">
        <f>_xlfn.XLOOKUP(I5048,'Volume Holds'!$U$8:$U$223,'Volume Holds'!$I$8:$I$223)</f>
        <v>0</v>
      </c>
      <c r="D5048" s="64" t="s">
        <v>850</v>
      </c>
      <c r="E5048" s="64">
        <f t="shared" si="129"/>
        <v>0</v>
      </c>
      <c r="F5048" s="64">
        <v>10130</v>
      </c>
      <c r="G5048" s="64"/>
      <c r="I5048" s="64" t="s">
        <v>775</v>
      </c>
      <c r="L5048"/>
    </row>
    <row r="5049" spans="1:12">
      <c r="A5049" s="64" t="s">
        <v>1318</v>
      </c>
      <c r="B5049" s="64">
        <f>_xlfn.XLOOKUP(D5049,'Volume Holds'!$U$8:$U$223,'Volume Holds'!$I$8:$I$223)</f>
        <v>0</v>
      </c>
      <c r="C5049" s="64">
        <f>_xlfn.XLOOKUP(I5049,'Volume Holds'!$U$8:$U$223,'Volume Holds'!$I$8:$I$223)</f>
        <v>0</v>
      </c>
      <c r="D5049" s="64" t="s">
        <v>852</v>
      </c>
      <c r="E5049" s="64">
        <f t="shared" si="129"/>
        <v>0</v>
      </c>
      <c r="F5049" s="64">
        <v>10130</v>
      </c>
      <c r="G5049" s="64"/>
      <c r="I5049" s="64" t="s">
        <v>775</v>
      </c>
      <c r="L5049"/>
    </row>
    <row r="5050" spans="1:12">
      <c r="A5050" s="64" t="s">
        <v>1318</v>
      </c>
      <c r="B5050" s="64">
        <f>_xlfn.XLOOKUP(D5050,'Volume Holds'!$U$8:$U$223,'Volume Holds'!$I$8:$I$223)</f>
        <v>0</v>
      </c>
      <c r="C5050" s="64">
        <f>_xlfn.XLOOKUP(I5050,'Volume Holds'!$U$8:$U$223,'Volume Holds'!$I$8:$I$223)</f>
        <v>0</v>
      </c>
      <c r="D5050" s="64" t="s">
        <v>854</v>
      </c>
      <c r="E5050" s="64">
        <f t="shared" si="129"/>
        <v>0</v>
      </c>
      <c r="F5050" s="64">
        <v>10130</v>
      </c>
      <c r="G5050" s="64"/>
      <c r="I5050" s="64" t="s">
        <v>775</v>
      </c>
      <c r="L5050"/>
    </row>
    <row r="5051" spans="1:12">
      <c r="A5051" s="64" t="s">
        <v>1318</v>
      </c>
      <c r="B5051" s="64">
        <f>_xlfn.XLOOKUP(D5051,'Volume Holds'!$U$8:$U$223,'Volume Holds'!$I$8:$I$223)</f>
        <v>0</v>
      </c>
      <c r="C5051" s="64">
        <f>_xlfn.XLOOKUP(I5051,'Volume Holds'!$U$8:$U$223,'Volume Holds'!$I$8:$I$223)</f>
        <v>0</v>
      </c>
      <c r="D5051" s="64" t="s">
        <v>856</v>
      </c>
      <c r="E5051" s="64">
        <f t="shared" si="129"/>
        <v>0</v>
      </c>
      <c r="F5051" s="64">
        <v>10130</v>
      </c>
      <c r="G5051" s="64"/>
      <c r="I5051" s="64" t="s">
        <v>775</v>
      </c>
      <c r="L5051"/>
    </row>
    <row r="5052" spans="1:12">
      <c r="A5052" s="64" t="s">
        <v>1318</v>
      </c>
      <c r="B5052" s="64">
        <f>_xlfn.XLOOKUP(D5052,'Volume Holds'!$U$8:$U$223,'Volume Holds'!$I$8:$I$223)</f>
        <v>0</v>
      </c>
      <c r="C5052" s="64">
        <f>_xlfn.XLOOKUP(I5052,'Volume Holds'!$U$8:$U$223,'Volume Holds'!$I$8:$I$223)</f>
        <v>0</v>
      </c>
      <c r="D5052" s="64" t="s">
        <v>858</v>
      </c>
      <c r="E5052" s="64">
        <f t="shared" si="129"/>
        <v>0</v>
      </c>
      <c r="F5052" s="64">
        <v>10130</v>
      </c>
      <c r="G5052" s="64"/>
      <c r="I5052" s="64" t="s">
        <v>775</v>
      </c>
      <c r="L5052"/>
    </row>
    <row r="5053" spans="1:12">
      <c r="A5053" s="64" t="s">
        <v>1318</v>
      </c>
      <c r="B5053" s="64">
        <f>_xlfn.XLOOKUP(D5053,'Volume Holds'!$U$8:$U$223,'Volume Holds'!$I$8:$I$223)</f>
        <v>0</v>
      </c>
      <c r="C5053" s="64">
        <f>_xlfn.XLOOKUP(I5053,'Volume Holds'!$U$8:$U$223,'Volume Holds'!$I$8:$I$223)</f>
        <v>0</v>
      </c>
      <c r="D5053" s="64" t="s">
        <v>860</v>
      </c>
      <c r="E5053" s="64">
        <f t="shared" si="129"/>
        <v>0</v>
      </c>
      <c r="F5053" s="64">
        <v>10130</v>
      </c>
      <c r="G5053" s="64"/>
      <c r="I5053" s="64" t="s">
        <v>775</v>
      </c>
      <c r="L5053"/>
    </row>
    <row r="5054" spans="1:12">
      <c r="A5054" s="64" t="s">
        <v>1318</v>
      </c>
      <c r="B5054" s="64">
        <f>_xlfn.XLOOKUP(D5054,'Volume Holds'!$U$8:$U$223,'Volume Holds'!$I$8:$I$223)</f>
        <v>0</v>
      </c>
      <c r="C5054" s="64">
        <f>_xlfn.XLOOKUP(I5054,'Volume Holds'!$U$8:$U$223,'Volume Holds'!$I$8:$I$223)</f>
        <v>0</v>
      </c>
      <c r="D5054" s="64" t="s">
        <v>862</v>
      </c>
      <c r="E5054" s="64">
        <f t="shared" si="129"/>
        <v>0</v>
      </c>
      <c r="F5054" s="64">
        <v>10130</v>
      </c>
      <c r="G5054" s="64"/>
      <c r="I5054" s="64" t="s">
        <v>775</v>
      </c>
      <c r="L5054"/>
    </row>
    <row r="5055" spans="1:12">
      <c r="A5055" s="161" t="s">
        <v>1318</v>
      </c>
      <c r="B5055" s="161">
        <f>_xlfn.XLOOKUP(D5055,'Volume Holds'!$U$8:$U$223,'Volume Holds'!$L$8:$L$223)</f>
        <v>0</v>
      </c>
      <c r="C5055" s="161">
        <f>_xlfn.XLOOKUP(I5055,'Volume Holds'!$U$8:$U$223,'Volume Holds'!$L$8:$L$223)</f>
        <v>0</v>
      </c>
      <c r="D5055" s="161" t="s">
        <v>844</v>
      </c>
      <c r="E5055" s="161">
        <f t="shared" si="129"/>
        <v>0</v>
      </c>
      <c r="F5055" s="162">
        <v>10139</v>
      </c>
      <c r="G5055" s="163"/>
      <c r="I5055" s="161" t="s">
        <v>775</v>
      </c>
      <c r="J5055" s="161"/>
      <c r="L5055"/>
    </row>
    <row r="5056" spans="1:12">
      <c r="A5056" s="64" t="s">
        <v>1318</v>
      </c>
      <c r="B5056" s="64">
        <f>_xlfn.XLOOKUP(D5056,'Volume Holds'!$U$8:$U$223,'Volume Holds'!$L$8:$L$223)</f>
        <v>0</v>
      </c>
      <c r="C5056" s="64">
        <f>_xlfn.XLOOKUP(I5056,'Volume Holds'!$U$8:$U$223,'Volume Holds'!$L$8:$L$223)</f>
        <v>0</v>
      </c>
      <c r="D5056" s="64" t="s">
        <v>846</v>
      </c>
      <c r="E5056" s="64">
        <f t="shared" si="129"/>
        <v>0</v>
      </c>
      <c r="F5056" s="64">
        <v>10139</v>
      </c>
      <c r="G5056" s="64"/>
      <c r="I5056" s="64" t="s">
        <v>775</v>
      </c>
      <c r="L5056"/>
    </row>
    <row r="5057" spans="1:12">
      <c r="A5057" s="64" t="s">
        <v>1318</v>
      </c>
      <c r="B5057" s="64">
        <f>_xlfn.XLOOKUP(D5057,'Volume Holds'!$U$8:$U$223,'Volume Holds'!$L$8:$L$223)</f>
        <v>0</v>
      </c>
      <c r="C5057" s="64">
        <f>_xlfn.XLOOKUP(I5057,'Volume Holds'!$U$8:$U$223,'Volume Holds'!$L$8:$L$223)</f>
        <v>0</v>
      </c>
      <c r="D5057" s="64" t="s">
        <v>848</v>
      </c>
      <c r="E5057" s="64">
        <f t="shared" si="129"/>
        <v>0</v>
      </c>
      <c r="F5057" s="64">
        <v>10139</v>
      </c>
      <c r="G5057" s="64"/>
      <c r="I5057" s="64" t="s">
        <v>775</v>
      </c>
      <c r="L5057"/>
    </row>
    <row r="5058" spans="1:12">
      <c r="A5058" s="64" t="s">
        <v>1318</v>
      </c>
      <c r="B5058" s="64">
        <f>_xlfn.XLOOKUP(D5058,'Volume Holds'!$U$8:$U$223,'Volume Holds'!$L$8:$L$223)</f>
        <v>0</v>
      </c>
      <c r="C5058" s="64">
        <f>_xlfn.XLOOKUP(I5058,'Volume Holds'!$U$8:$U$223,'Volume Holds'!$L$8:$L$223)</f>
        <v>0</v>
      </c>
      <c r="D5058" s="64" t="s">
        <v>850</v>
      </c>
      <c r="E5058" s="64">
        <f t="shared" si="129"/>
        <v>0</v>
      </c>
      <c r="F5058" s="64">
        <v>10139</v>
      </c>
      <c r="G5058" s="64"/>
      <c r="I5058" s="64" t="s">
        <v>775</v>
      </c>
      <c r="L5058"/>
    </row>
    <row r="5059" spans="1:12">
      <c r="A5059" s="64" t="s">
        <v>1318</v>
      </c>
      <c r="B5059" s="64">
        <f>_xlfn.XLOOKUP(D5059,'Volume Holds'!$U$8:$U$223,'Volume Holds'!$L$8:$L$223)</f>
        <v>0</v>
      </c>
      <c r="C5059" s="64">
        <f>_xlfn.XLOOKUP(I5059,'Volume Holds'!$U$8:$U$223,'Volume Holds'!$L$8:$L$223)</f>
        <v>0</v>
      </c>
      <c r="D5059" s="64" t="s">
        <v>852</v>
      </c>
      <c r="E5059" s="64">
        <f t="shared" si="129"/>
        <v>0</v>
      </c>
      <c r="F5059" s="64">
        <v>10139</v>
      </c>
      <c r="G5059" s="64"/>
      <c r="I5059" s="64" t="s">
        <v>775</v>
      </c>
      <c r="L5059"/>
    </row>
    <row r="5060" spans="1:12">
      <c r="A5060" s="64" t="s">
        <v>1318</v>
      </c>
      <c r="B5060" s="64">
        <f>_xlfn.XLOOKUP(D5060,'Volume Holds'!$U$8:$U$223,'Volume Holds'!$L$8:$L$223)</f>
        <v>0</v>
      </c>
      <c r="C5060" s="64">
        <f>_xlfn.XLOOKUP(I5060,'Volume Holds'!$U$8:$U$223,'Volume Holds'!$L$8:$L$223)</f>
        <v>0</v>
      </c>
      <c r="D5060" s="64" t="s">
        <v>854</v>
      </c>
      <c r="E5060" s="64">
        <f t="shared" ref="E5060:E5104" si="130">SUM(B5060:C5060)</f>
        <v>0</v>
      </c>
      <c r="F5060" s="64">
        <v>10139</v>
      </c>
      <c r="G5060" s="64"/>
      <c r="I5060" s="64" t="s">
        <v>775</v>
      </c>
      <c r="L5060"/>
    </row>
    <row r="5061" spans="1:12">
      <c r="A5061" s="64" t="s">
        <v>1318</v>
      </c>
      <c r="B5061" s="64">
        <f>_xlfn.XLOOKUP(D5061,'Volume Holds'!$U$8:$U$223,'Volume Holds'!$L$8:$L$223)</f>
        <v>0</v>
      </c>
      <c r="C5061" s="64">
        <f>_xlfn.XLOOKUP(I5061,'Volume Holds'!$U$8:$U$223,'Volume Holds'!$L$8:$L$223)</f>
        <v>0</v>
      </c>
      <c r="D5061" s="64" t="s">
        <v>856</v>
      </c>
      <c r="E5061" s="64">
        <f t="shared" si="130"/>
        <v>0</v>
      </c>
      <c r="F5061" s="64">
        <v>10139</v>
      </c>
      <c r="G5061" s="64"/>
      <c r="I5061" s="64" t="s">
        <v>775</v>
      </c>
      <c r="L5061"/>
    </row>
    <row r="5062" spans="1:12">
      <c r="A5062" s="64" t="s">
        <v>1318</v>
      </c>
      <c r="B5062" s="64">
        <f>_xlfn.XLOOKUP(D5062,'Volume Holds'!$U$8:$U$223,'Volume Holds'!$L$8:$L$223)</f>
        <v>0</v>
      </c>
      <c r="C5062" s="64">
        <f>_xlfn.XLOOKUP(I5062,'Volume Holds'!$U$8:$U$223,'Volume Holds'!$L$8:$L$223)</f>
        <v>0</v>
      </c>
      <c r="D5062" s="64" t="s">
        <v>858</v>
      </c>
      <c r="E5062" s="64">
        <f t="shared" si="130"/>
        <v>0</v>
      </c>
      <c r="F5062" s="64">
        <v>10139</v>
      </c>
      <c r="G5062" s="64"/>
      <c r="I5062" s="64" t="s">
        <v>775</v>
      </c>
      <c r="L5062"/>
    </row>
    <row r="5063" spans="1:12">
      <c r="A5063" s="64" t="s">
        <v>1318</v>
      </c>
      <c r="B5063" s="64">
        <f>_xlfn.XLOOKUP(D5063,'Volume Holds'!$U$8:$U$223,'Volume Holds'!$L$8:$L$223)</f>
        <v>0</v>
      </c>
      <c r="C5063" s="64">
        <f>_xlfn.XLOOKUP(I5063,'Volume Holds'!$U$8:$U$223,'Volume Holds'!$L$8:$L$223)</f>
        <v>0</v>
      </c>
      <c r="D5063" s="64" t="s">
        <v>860</v>
      </c>
      <c r="E5063" s="64">
        <f t="shared" si="130"/>
        <v>0</v>
      </c>
      <c r="F5063" s="64">
        <v>10139</v>
      </c>
      <c r="G5063" s="64"/>
      <c r="I5063" s="64" t="s">
        <v>775</v>
      </c>
      <c r="L5063"/>
    </row>
    <row r="5064" spans="1:12">
      <c r="A5064" s="64" t="s">
        <v>1318</v>
      </c>
      <c r="B5064" s="64">
        <f>_xlfn.XLOOKUP(D5064,'Volume Holds'!$U$8:$U$223,'Volume Holds'!$L$8:$L$223)</f>
        <v>0</v>
      </c>
      <c r="C5064" s="64">
        <f>_xlfn.XLOOKUP(I5064,'Volume Holds'!$U$8:$U$223,'Volume Holds'!$L$8:$L$223)</f>
        <v>0</v>
      </c>
      <c r="D5064" s="64" t="s">
        <v>862</v>
      </c>
      <c r="E5064" s="64">
        <f t="shared" si="130"/>
        <v>0</v>
      </c>
      <c r="F5064" s="64">
        <v>10139</v>
      </c>
      <c r="G5064" s="64"/>
      <c r="I5064" s="64" t="s">
        <v>775</v>
      </c>
      <c r="L5064"/>
    </row>
    <row r="5065" spans="1:12">
      <c r="A5065" s="161" t="s">
        <v>1318</v>
      </c>
      <c r="B5065" s="161">
        <f>_xlfn.XLOOKUP(D5065,'Volume Holds'!$U$8:$U$223,'Volume Holds'!$M$8:$M$223)</f>
        <v>0</v>
      </c>
      <c r="C5065" s="161">
        <f>_xlfn.XLOOKUP(I5065,'Volume Holds'!$U$8:$U$223,'Volume Holds'!$M$8:$M$223)</f>
        <v>0</v>
      </c>
      <c r="D5065" s="161" t="s">
        <v>844</v>
      </c>
      <c r="E5065" s="161">
        <f t="shared" si="130"/>
        <v>0</v>
      </c>
      <c r="F5065" s="162">
        <v>10131</v>
      </c>
      <c r="G5065" s="163"/>
      <c r="I5065" s="161" t="s">
        <v>775</v>
      </c>
      <c r="J5065" s="161"/>
      <c r="L5065"/>
    </row>
    <row r="5066" spans="1:12">
      <c r="A5066" s="64" t="s">
        <v>1318</v>
      </c>
      <c r="B5066" s="64">
        <f>_xlfn.XLOOKUP(D5066,'Volume Holds'!$U$8:$U$223,'Volume Holds'!$M$8:$M$223)</f>
        <v>0</v>
      </c>
      <c r="C5066" s="64">
        <f>_xlfn.XLOOKUP(I5066,'Volume Holds'!$U$8:$U$223,'Volume Holds'!$M$8:$M$223)</f>
        <v>0</v>
      </c>
      <c r="D5066" s="64" t="s">
        <v>846</v>
      </c>
      <c r="E5066" s="64">
        <f t="shared" si="130"/>
        <v>0</v>
      </c>
      <c r="F5066" s="64">
        <v>10131</v>
      </c>
      <c r="G5066" s="64"/>
      <c r="I5066" s="64" t="s">
        <v>775</v>
      </c>
      <c r="L5066"/>
    </row>
    <row r="5067" spans="1:12">
      <c r="A5067" s="64" t="s">
        <v>1318</v>
      </c>
      <c r="B5067" s="64">
        <f>_xlfn.XLOOKUP(D5067,'Volume Holds'!$U$8:$U$223,'Volume Holds'!$M$8:$M$223)</f>
        <v>0</v>
      </c>
      <c r="C5067" s="64">
        <f>_xlfn.XLOOKUP(I5067,'Volume Holds'!$U$8:$U$223,'Volume Holds'!$M$8:$M$223)</f>
        <v>0</v>
      </c>
      <c r="D5067" s="64" t="s">
        <v>848</v>
      </c>
      <c r="E5067" s="64">
        <f t="shared" si="130"/>
        <v>0</v>
      </c>
      <c r="F5067" s="64">
        <v>10131</v>
      </c>
      <c r="G5067" s="64"/>
      <c r="I5067" s="64" t="s">
        <v>775</v>
      </c>
      <c r="L5067"/>
    </row>
    <row r="5068" spans="1:12">
      <c r="A5068" s="64" t="s">
        <v>1318</v>
      </c>
      <c r="B5068" s="64">
        <f>_xlfn.XLOOKUP(D5068,'Volume Holds'!$U$8:$U$223,'Volume Holds'!$M$8:$M$223)</f>
        <v>0</v>
      </c>
      <c r="C5068" s="64">
        <f>_xlfn.XLOOKUP(I5068,'Volume Holds'!$U$8:$U$223,'Volume Holds'!$M$8:$M$223)</f>
        <v>0</v>
      </c>
      <c r="D5068" s="64" t="s">
        <v>850</v>
      </c>
      <c r="E5068" s="64">
        <f t="shared" si="130"/>
        <v>0</v>
      </c>
      <c r="F5068" s="64">
        <v>10131</v>
      </c>
      <c r="G5068" s="64"/>
      <c r="I5068" s="64" t="s">
        <v>775</v>
      </c>
      <c r="L5068"/>
    </row>
    <row r="5069" spans="1:12">
      <c r="A5069" s="64" t="s">
        <v>1318</v>
      </c>
      <c r="B5069" s="64">
        <f>_xlfn.XLOOKUP(D5069,'Volume Holds'!$U$8:$U$223,'Volume Holds'!$M$8:$M$223)</f>
        <v>0</v>
      </c>
      <c r="C5069" s="64">
        <f>_xlfn.XLOOKUP(I5069,'Volume Holds'!$U$8:$U$223,'Volume Holds'!$M$8:$M$223)</f>
        <v>0</v>
      </c>
      <c r="D5069" s="64" t="s">
        <v>852</v>
      </c>
      <c r="E5069" s="64">
        <f t="shared" si="130"/>
        <v>0</v>
      </c>
      <c r="F5069" s="64">
        <v>10131</v>
      </c>
      <c r="G5069" s="64"/>
      <c r="I5069" s="64" t="s">
        <v>775</v>
      </c>
      <c r="L5069"/>
    </row>
    <row r="5070" spans="1:12">
      <c r="A5070" s="64" t="s">
        <v>1318</v>
      </c>
      <c r="B5070" s="64">
        <f>_xlfn.XLOOKUP(D5070,'Volume Holds'!$U$8:$U$223,'Volume Holds'!$M$8:$M$223)</f>
        <v>0</v>
      </c>
      <c r="C5070" s="64">
        <f>_xlfn.XLOOKUP(I5070,'Volume Holds'!$U$8:$U$223,'Volume Holds'!$M$8:$M$223)</f>
        <v>0</v>
      </c>
      <c r="D5070" s="64" t="s">
        <v>854</v>
      </c>
      <c r="E5070" s="64">
        <f t="shared" si="130"/>
        <v>0</v>
      </c>
      <c r="F5070" s="64">
        <v>10131</v>
      </c>
      <c r="G5070" s="64"/>
      <c r="I5070" s="64" t="s">
        <v>775</v>
      </c>
      <c r="L5070"/>
    </row>
    <row r="5071" spans="1:12">
      <c r="A5071" s="64" t="s">
        <v>1318</v>
      </c>
      <c r="B5071" s="64">
        <f>_xlfn.XLOOKUP(D5071,'Volume Holds'!$U$8:$U$223,'Volume Holds'!$M$8:$M$223)</f>
        <v>0</v>
      </c>
      <c r="C5071" s="64">
        <f>_xlfn.XLOOKUP(I5071,'Volume Holds'!$U$8:$U$223,'Volume Holds'!$M$8:$M$223)</f>
        <v>0</v>
      </c>
      <c r="D5071" s="64" t="s">
        <v>856</v>
      </c>
      <c r="E5071" s="64">
        <f t="shared" si="130"/>
        <v>0</v>
      </c>
      <c r="F5071" s="64">
        <v>10131</v>
      </c>
      <c r="G5071" s="64"/>
      <c r="I5071" s="64" t="s">
        <v>775</v>
      </c>
      <c r="L5071"/>
    </row>
    <row r="5072" spans="1:12">
      <c r="A5072" s="64" t="s">
        <v>1318</v>
      </c>
      <c r="B5072" s="64">
        <f>_xlfn.XLOOKUP(D5072,'Volume Holds'!$U$8:$U$223,'Volume Holds'!$M$8:$M$223)</f>
        <v>0</v>
      </c>
      <c r="C5072" s="64">
        <f>_xlfn.XLOOKUP(I5072,'Volume Holds'!$U$8:$U$223,'Volume Holds'!$M$8:$M$223)</f>
        <v>0</v>
      </c>
      <c r="D5072" s="64" t="s">
        <v>858</v>
      </c>
      <c r="E5072" s="64">
        <f t="shared" si="130"/>
        <v>0</v>
      </c>
      <c r="F5072" s="64">
        <v>10131</v>
      </c>
      <c r="G5072" s="64"/>
      <c r="I5072" s="64" t="s">
        <v>775</v>
      </c>
      <c r="L5072"/>
    </row>
    <row r="5073" spans="1:12">
      <c r="A5073" s="64" t="s">
        <v>1318</v>
      </c>
      <c r="B5073" s="64">
        <f>_xlfn.XLOOKUP(D5073,'Volume Holds'!$U$8:$U$223,'Volume Holds'!$M$8:$M$223)</f>
        <v>0</v>
      </c>
      <c r="C5073" s="64">
        <f>_xlfn.XLOOKUP(I5073,'Volume Holds'!$U$8:$U$223,'Volume Holds'!$M$8:$M$223)</f>
        <v>0</v>
      </c>
      <c r="D5073" s="64" t="s">
        <v>860</v>
      </c>
      <c r="E5073" s="64">
        <f t="shared" si="130"/>
        <v>0</v>
      </c>
      <c r="F5073" s="64">
        <v>10131</v>
      </c>
      <c r="G5073" s="64"/>
      <c r="I5073" s="64" t="s">
        <v>775</v>
      </c>
      <c r="L5073"/>
    </row>
    <row r="5074" spans="1:12">
      <c r="A5074" s="64" t="s">
        <v>1318</v>
      </c>
      <c r="B5074" s="64">
        <f>_xlfn.XLOOKUP(D5074,'Volume Holds'!$U$8:$U$223,'Volume Holds'!$M$8:$M$223)</f>
        <v>0</v>
      </c>
      <c r="C5074" s="64">
        <f>_xlfn.XLOOKUP(I5074,'Volume Holds'!$U$8:$U$223,'Volume Holds'!$M$8:$M$223)</f>
        <v>0</v>
      </c>
      <c r="D5074" s="64" t="s">
        <v>862</v>
      </c>
      <c r="E5074" s="64">
        <f t="shared" si="130"/>
        <v>0</v>
      </c>
      <c r="F5074" s="64">
        <v>10131</v>
      </c>
      <c r="G5074" s="64"/>
      <c r="I5074" s="64" t="s">
        <v>775</v>
      </c>
      <c r="L5074"/>
    </row>
    <row r="5075" spans="1:12">
      <c r="A5075" s="161" t="s">
        <v>1318</v>
      </c>
      <c r="B5075" s="161">
        <f>_xlfn.XLOOKUP(D5075,'Volume Holds'!$U$8:$U$223,'Volume Holds'!$N$8:$N$223)</f>
        <v>0</v>
      </c>
      <c r="C5075" s="161">
        <f>_xlfn.XLOOKUP(I5075,'Volume Holds'!$U$8:$U$223,'Volume Holds'!$N$8:$N$223)</f>
        <v>0</v>
      </c>
      <c r="D5075" s="161" t="s">
        <v>844</v>
      </c>
      <c r="E5075" s="161">
        <f t="shared" si="130"/>
        <v>0</v>
      </c>
      <c r="F5075" s="162">
        <v>10133</v>
      </c>
      <c r="G5075" s="163"/>
      <c r="I5075" s="161" t="s">
        <v>775</v>
      </c>
      <c r="J5075" s="161"/>
      <c r="L5075"/>
    </row>
    <row r="5076" spans="1:12">
      <c r="A5076" s="64" t="s">
        <v>1318</v>
      </c>
      <c r="B5076" s="64">
        <f>_xlfn.XLOOKUP(D5076,'Volume Holds'!$U$8:$U$223,'Volume Holds'!$N$8:$N$223)</f>
        <v>0</v>
      </c>
      <c r="C5076" s="64">
        <f>_xlfn.XLOOKUP(I5076,'Volume Holds'!$U$8:$U$223,'Volume Holds'!$N$8:$N$223)</f>
        <v>0</v>
      </c>
      <c r="D5076" s="64" t="s">
        <v>846</v>
      </c>
      <c r="E5076" s="64">
        <f t="shared" si="130"/>
        <v>0</v>
      </c>
      <c r="F5076" s="64">
        <v>10133</v>
      </c>
      <c r="G5076" s="64"/>
      <c r="I5076" s="64" t="s">
        <v>775</v>
      </c>
      <c r="L5076"/>
    </row>
    <row r="5077" spans="1:12">
      <c r="A5077" s="64" t="s">
        <v>1318</v>
      </c>
      <c r="B5077" s="64">
        <f>_xlfn.XLOOKUP(D5077,'Volume Holds'!$U$8:$U$223,'Volume Holds'!$N$8:$N$223)</f>
        <v>0</v>
      </c>
      <c r="C5077" s="64">
        <f>_xlfn.XLOOKUP(I5077,'Volume Holds'!$U$8:$U$223,'Volume Holds'!$N$8:$N$223)</f>
        <v>0</v>
      </c>
      <c r="D5077" s="64" t="s">
        <v>848</v>
      </c>
      <c r="E5077" s="64">
        <f t="shared" si="130"/>
        <v>0</v>
      </c>
      <c r="F5077" s="64">
        <v>10133</v>
      </c>
      <c r="G5077" s="64"/>
      <c r="I5077" s="64" t="s">
        <v>775</v>
      </c>
      <c r="L5077"/>
    </row>
    <row r="5078" spans="1:12">
      <c r="A5078" s="64" t="s">
        <v>1318</v>
      </c>
      <c r="B5078" s="64">
        <f>_xlfn.XLOOKUP(D5078,'Volume Holds'!$U$8:$U$223,'Volume Holds'!$N$8:$N$223)</f>
        <v>0</v>
      </c>
      <c r="C5078" s="64">
        <f>_xlfn.XLOOKUP(I5078,'Volume Holds'!$U$8:$U$223,'Volume Holds'!$N$8:$N$223)</f>
        <v>0</v>
      </c>
      <c r="D5078" s="64" t="s">
        <v>850</v>
      </c>
      <c r="E5078" s="64">
        <f t="shared" si="130"/>
        <v>0</v>
      </c>
      <c r="F5078" s="64">
        <v>10133</v>
      </c>
      <c r="G5078" s="64"/>
      <c r="I5078" s="64" t="s">
        <v>775</v>
      </c>
      <c r="L5078"/>
    </row>
    <row r="5079" spans="1:12">
      <c r="A5079" s="64" t="s">
        <v>1318</v>
      </c>
      <c r="B5079" s="64">
        <f>_xlfn.XLOOKUP(D5079,'Volume Holds'!$U$8:$U$223,'Volume Holds'!$N$8:$N$223)</f>
        <v>0</v>
      </c>
      <c r="C5079" s="64">
        <f>_xlfn.XLOOKUP(I5079,'Volume Holds'!$U$8:$U$223,'Volume Holds'!$N$8:$N$223)</f>
        <v>0</v>
      </c>
      <c r="D5079" s="64" t="s">
        <v>852</v>
      </c>
      <c r="E5079" s="64">
        <f t="shared" si="130"/>
        <v>0</v>
      </c>
      <c r="F5079" s="64">
        <v>10133</v>
      </c>
      <c r="G5079" s="64"/>
      <c r="I5079" s="64" t="s">
        <v>775</v>
      </c>
      <c r="L5079"/>
    </row>
    <row r="5080" spans="1:12">
      <c r="A5080" s="64" t="s">
        <v>1318</v>
      </c>
      <c r="B5080" s="64">
        <f>_xlfn.XLOOKUP(D5080,'Volume Holds'!$U$8:$U$223,'Volume Holds'!$N$8:$N$223)</f>
        <v>0</v>
      </c>
      <c r="C5080" s="64">
        <f>_xlfn.XLOOKUP(I5080,'Volume Holds'!$U$8:$U$223,'Volume Holds'!$N$8:$N$223)</f>
        <v>0</v>
      </c>
      <c r="D5080" s="64" t="s">
        <v>854</v>
      </c>
      <c r="E5080" s="64">
        <f t="shared" si="130"/>
        <v>0</v>
      </c>
      <c r="F5080" s="64">
        <v>10133</v>
      </c>
      <c r="G5080" s="64"/>
      <c r="I5080" s="64" t="s">
        <v>775</v>
      </c>
      <c r="L5080"/>
    </row>
    <row r="5081" spans="1:12">
      <c r="A5081" s="64" t="s">
        <v>1318</v>
      </c>
      <c r="B5081" s="64">
        <f>_xlfn.XLOOKUP(D5081,'Volume Holds'!$U$8:$U$223,'Volume Holds'!$N$8:$N$223)</f>
        <v>0</v>
      </c>
      <c r="C5081" s="64">
        <f>_xlfn.XLOOKUP(I5081,'Volume Holds'!$U$8:$U$223,'Volume Holds'!$N$8:$N$223)</f>
        <v>0</v>
      </c>
      <c r="D5081" s="64" t="s">
        <v>856</v>
      </c>
      <c r="E5081" s="64">
        <f t="shared" si="130"/>
        <v>0</v>
      </c>
      <c r="F5081" s="64">
        <v>10133</v>
      </c>
      <c r="G5081" s="64"/>
      <c r="I5081" s="64" t="s">
        <v>775</v>
      </c>
      <c r="L5081"/>
    </row>
    <row r="5082" spans="1:12">
      <c r="A5082" s="64" t="s">
        <v>1318</v>
      </c>
      <c r="B5082" s="64">
        <f>_xlfn.XLOOKUP(D5082,'Volume Holds'!$U$8:$U$223,'Volume Holds'!$N$8:$N$223)</f>
        <v>0</v>
      </c>
      <c r="C5082" s="64">
        <f>_xlfn.XLOOKUP(I5082,'Volume Holds'!$U$8:$U$223,'Volume Holds'!$N$8:$N$223)</f>
        <v>0</v>
      </c>
      <c r="D5082" s="64" t="s">
        <v>858</v>
      </c>
      <c r="E5082" s="64">
        <f t="shared" si="130"/>
        <v>0</v>
      </c>
      <c r="F5082" s="64">
        <v>10133</v>
      </c>
      <c r="G5082" s="64"/>
      <c r="I5082" s="64" t="s">
        <v>775</v>
      </c>
      <c r="L5082"/>
    </row>
    <row r="5083" spans="1:12">
      <c r="A5083" s="64" t="s">
        <v>1318</v>
      </c>
      <c r="B5083" s="64">
        <f>_xlfn.XLOOKUP(D5083,'Volume Holds'!$U$8:$U$223,'Volume Holds'!$N$8:$N$223)</f>
        <v>0</v>
      </c>
      <c r="C5083" s="64">
        <f>_xlfn.XLOOKUP(I5083,'Volume Holds'!$U$8:$U$223,'Volume Holds'!$N$8:$N$223)</f>
        <v>0</v>
      </c>
      <c r="D5083" s="64" t="s">
        <v>860</v>
      </c>
      <c r="E5083" s="64">
        <f t="shared" si="130"/>
        <v>0</v>
      </c>
      <c r="F5083" s="64">
        <v>10133</v>
      </c>
      <c r="G5083" s="64"/>
      <c r="I5083" s="64" t="s">
        <v>775</v>
      </c>
      <c r="L5083"/>
    </row>
    <row r="5084" spans="1:12">
      <c r="A5084" s="64" t="s">
        <v>1318</v>
      </c>
      <c r="B5084" s="64">
        <f>_xlfn.XLOOKUP(D5084,'Volume Holds'!$U$8:$U$223,'Volume Holds'!$N$8:$N$223)</f>
        <v>0</v>
      </c>
      <c r="C5084" s="64">
        <f>_xlfn.XLOOKUP(I5084,'Volume Holds'!$U$8:$U$223,'Volume Holds'!$N$8:$N$223)</f>
        <v>0</v>
      </c>
      <c r="D5084" s="64" t="s">
        <v>862</v>
      </c>
      <c r="E5084" s="64">
        <f t="shared" si="130"/>
        <v>0</v>
      </c>
      <c r="F5084" s="64">
        <v>10133</v>
      </c>
      <c r="G5084" s="64"/>
      <c r="I5084" s="64" t="s">
        <v>775</v>
      </c>
      <c r="L5084"/>
    </row>
    <row r="5085" spans="1:12">
      <c r="A5085" s="161" t="s">
        <v>1318</v>
      </c>
      <c r="B5085" s="161">
        <f>_xlfn.XLOOKUP(D5085,'Volume Holds'!$U$8:$U$223,'Volume Holds'!$O$8:$O$223)</f>
        <v>0</v>
      </c>
      <c r="C5085" s="161">
        <f>_xlfn.XLOOKUP(I5085,'Volume Holds'!$U$8:$U$223,'Volume Holds'!$O$8:$O$223)</f>
        <v>0</v>
      </c>
      <c r="D5085" s="161" t="s">
        <v>844</v>
      </c>
      <c r="E5085" s="161">
        <f t="shared" si="130"/>
        <v>0</v>
      </c>
      <c r="F5085" s="162">
        <v>10134</v>
      </c>
      <c r="G5085" s="163"/>
      <c r="I5085" s="161" t="s">
        <v>775</v>
      </c>
      <c r="J5085" s="161"/>
      <c r="L5085"/>
    </row>
    <row r="5086" spans="1:12">
      <c r="A5086" s="64" t="s">
        <v>1318</v>
      </c>
      <c r="B5086" s="64">
        <f>_xlfn.XLOOKUP(D5086,'Volume Holds'!$U$8:$U$223,'Volume Holds'!$O$8:$O$223)</f>
        <v>0</v>
      </c>
      <c r="C5086" s="64">
        <f>_xlfn.XLOOKUP(I5086,'Volume Holds'!$U$8:$U$223,'Volume Holds'!$O$8:$O$223)</f>
        <v>0</v>
      </c>
      <c r="D5086" s="64" t="s">
        <v>846</v>
      </c>
      <c r="E5086" s="64">
        <f t="shared" si="130"/>
        <v>0</v>
      </c>
      <c r="F5086" s="64">
        <v>10134</v>
      </c>
      <c r="G5086" s="64"/>
      <c r="I5086" s="64" t="s">
        <v>775</v>
      </c>
      <c r="L5086"/>
    </row>
    <row r="5087" spans="1:12">
      <c r="A5087" s="64" t="s">
        <v>1318</v>
      </c>
      <c r="B5087" s="64">
        <f>_xlfn.XLOOKUP(D5087,'Volume Holds'!$U$8:$U$223,'Volume Holds'!$O$8:$O$223)</f>
        <v>0</v>
      </c>
      <c r="C5087" s="64">
        <f>_xlfn.XLOOKUP(I5087,'Volume Holds'!$U$8:$U$223,'Volume Holds'!$O$8:$O$223)</f>
        <v>0</v>
      </c>
      <c r="D5087" s="64" t="s">
        <v>848</v>
      </c>
      <c r="E5087" s="64">
        <f t="shared" si="130"/>
        <v>0</v>
      </c>
      <c r="F5087" s="64">
        <v>10134</v>
      </c>
      <c r="G5087" s="64"/>
      <c r="I5087" s="64" t="s">
        <v>775</v>
      </c>
      <c r="L5087"/>
    </row>
    <row r="5088" spans="1:12">
      <c r="A5088" s="64" t="s">
        <v>1318</v>
      </c>
      <c r="B5088" s="64">
        <f>_xlfn.XLOOKUP(D5088,'Volume Holds'!$U$8:$U$223,'Volume Holds'!$O$8:$O$223)</f>
        <v>0</v>
      </c>
      <c r="C5088" s="64">
        <f>_xlfn.XLOOKUP(I5088,'Volume Holds'!$U$8:$U$223,'Volume Holds'!$O$8:$O$223)</f>
        <v>0</v>
      </c>
      <c r="D5088" s="64" t="s">
        <v>850</v>
      </c>
      <c r="E5088" s="64">
        <f t="shared" si="130"/>
        <v>0</v>
      </c>
      <c r="F5088" s="64">
        <v>10134</v>
      </c>
      <c r="G5088" s="64"/>
      <c r="I5088" s="64" t="s">
        <v>775</v>
      </c>
      <c r="L5088"/>
    </row>
    <row r="5089" spans="1:12">
      <c r="A5089" s="64" t="s">
        <v>1318</v>
      </c>
      <c r="B5089" s="64">
        <f>_xlfn.XLOOKUP(D5089,'Volume Holds'!$U$8:$U$223,'Volume Holds'!$O$8:$O$223)</f>
        <v>0</v>
      </c>
      <c r="C5089" s="64">
        <f>_xlfn.XLOOKUP(I5089,'Volume Holds'!$U$8:$U$223,'Volume Holds'!$O$8:$O$223)</f>
        <v>0</v>
      </c>
      <c r="D5089" s="64" t="s">
        <v>852</v>
      </c>
      <c r="E5089" s="64">
        <f t="shared" si="130"/>
        <v>0</v>
      </c>
      <c r="F5089" s="64">
        <v>10134</v>
      </c>
      <c r="G5089" s="64"/>
      <c r="I5089" s="64" t="s">
        <v>775</v>
      </c>
      <c r="L5089"/>
    </row>
    <row r="5090" spans="1:12">
      <c r="A5090" s="64" t="s">
        <v>1318</v>
      </c>
      <c r="B5090" s="64">
        <f>_xlfn.XLOOKUP(D5090,'Volume Holds'!$U$8:$U$223,'Volume Holds'!$O$8:$O$223)</f>
        <v>0</v>
      </c>
      <c r="C5090" s="64">
        <f>_xlfn.XLOOKUP(I5090,'Volume Holds'!$U$8:$U$223,'Volume Holds'!$O$8:$O$223)</f>
        <v>0</v>
      </c>
      <c r="D5090" s="64" t="s">
        <v>854</v>
      </c>
      <c r="E5090" s="64">
        <f t="shared" si="130"/>
        <v>0</v>
      </c>
      <c r="F5090" s="64">
        <v>10134</v>
      </c>
      <c r="G5090" s="64"/>
      <c r="I5090" s="64" t="s">
        <v>775</v>
      </c>
      <c r="L5090"/>
    </row>
    <row r="5091" spans="1:12">
      <c r="A5091" s="64" t="s">
        <v>1318</v>
      </c>
      <c r="B5091" s="64">
        <f>_xlfn.XLOOKUP(D5091,'Volume Holds'!$U$8:$U$223,'Volume Holds'!$O$8:$O$223)</f>
        <v>0</v>
      </c>
      <c r="C5091" s="64">
        <f>_xlfn.XLOOKUP(I5091,'Volume Holds'!$U$8:$U$223,'Volume Holds'!$O$8:$O$223)</f>
        <v>0</v>
      </c>
      <c r="D5091" s="64" t="s">
        <v>856</v>
      </c>
      <c r="E5091" s="64">
        <f t="shared" si="130"/>
        <v>0</v>
      </c>
      <c r="F5091" s="64">
        <v>10134</v>
      </c>
      <c r="G5091" s="64"/>
      <c r="I5091" s="64" t="s">
        <v>775</v>
      </c>
      <c r="L5091"/>
    </row>
    <row r="5092" spans="1:12">
      <c r="A5092" s="64" t="s">
        <v>1318</v>
      </c>
      <c r="B5092" s="64">
        <f>_xlfn.XLOOKUP(D5092,'Volume Holds'!$U$8:$U$223,'Volume Holds'!$O$8:$O$223)</f>
        <v>0</v>
      </c>
      <c r="C5092" s="64">
        <f>_xlfn.XLOOKUP(I5092,'Volume Holds'!$U$8:$U$223,'Volume Holds'!$O$8:$O$223)</f>
        <v>0</v>
      </c>
      <c r="D5092" s="64" t="s">
        <v>858</v>
      </c>
      <c r="E5092" s="64">
        <f t="shared" si="130"/>
        <v>0</v>
      </c>
      <c r="F5092" s="64">
        <v>10134</v>
      </c>
      <c r="G5092" s="64"/>
      <c r="I5092" s="64" t="s">
        <v>775</v>
      </c>
      <c r="L5092"/>
    </row>
    <row r="5093" spans="1:12">
      <c r="A5093" s="64" t="s">
        <v>1318</v>
      </c>
      <c r="B5093" s="64">
        <f>_xlfn.XLOOKUP(D5093,'Volume Holds'!$U$8:$U$223,'Volume Holds'!$O$8:$O$223)</f>
        <v>0</v>
      </c>
      <c r="C5093" s="64">
        <f>_xlfn.XLOOKUP(I5093,'Volume Holds'!$U$8:$U$223,'Volume Holds'!$O$8:$O$223)</f>
        <v>0</v>
      </c>
      <c r="D5093" s="64" t="s">
        <v>860</v>
      </c>
      <c r="E5093" s="64">
        <f t="shared" si="130"/>
        <v>0</v>
      </c>
      <c r="F5093" s="64">
        <v>10134</v>
      </c>
      <c r="G5093" s="64"/>
      <c r="I5093" s="64" t="s">
        <v>775</v>
      </c>
      <c r="L5093"/>
    </row>
    <row r="5094" spans="1:12">
      <c r="A5094" s="64" t="s">
        <v>1318</v>
      </c>
      <c r="B5094" s="64">
        <f>_xlfn.XLOOKUP(D5094,'Volume Holds'!$U$8:$U$223,'Volume Holds'!$O$8:$O$223)</f>
        <v>0</v>
      </c>
      <c r="C5094" s="64">
        <f>_xlfn.XLOOKUP(I5094,'Volume Holds'!$U$8:$U$223,'Volume Holds'!$O$8:$O$223)</f>
        <v>0</v>
      </c>
      <c r="D5094" s="64" t="s">
        <v>862</v>
      </c>
      <c r="E5094" s="64">
        <f t="shared" si="130"/>
        <v>0</v>
      </c>
      <c r="F5094" s="64">
        <v>10134</v>
      </c>
      <c r="G5094" s="64"/>
      <c r="I5094" s="64" t="s">
        <v>775</v>
      </c>
      <c r="L5094"/>
    </row>
    <row r="5095" spans="1:12">
      <c r="A5095" s="161" t="s">
        <v>1318</v>
      </c>
      <c r="B5095" s="161">
        <f>_xlfn.XLOOKUP(D5095,'Volume Holds'!$U$8:$U$223,'Volume Holds'!$Q$8:$Q$223)</f>
        <v>0</v>
      </c>
      <c r="C5095" s="161">
        <f>_xlfn.XLOOKUP(I5095,'Volume Holds'!$U$8:$U$223,'Volume Holds'!$Q$8:$Q$223)</f>
        <v>0</v>
      </c>
      <c r="D5095" s="161" t="s">
        <v>844</v>
      </c>
      <c r="E5095" s="161">
        <f t="shared" si="130"/>
        <v>0</v>
      </c>
      <c r="F5095" s="162">
        <v>10137</v>
      </c>
      <c r="G5095" s="163"/>
      <c r="I5095" s="161" t="s">
        <v>775</v>
      </c>
      <c r="J5095" s="161"/>
      <c r="L5095"/>
    </row>
    <row r="5096" spans="1:12">
      <c r="A5096" s="64" t="s">
        <v>1318</v>
      </c>
      <c r="B5096" s="64">
        <f>_xlfn.XLOOKUP(D5096,'Volume Holds'!$U$8:$U$223,'Volume Holds'!$Q$8:$Q$223)</f>
        <v>0</v>
      </c>
      <c r="C5096" s="64">
        <f>_xlfn.XLOOKUP(I5096,'Volume Holds'!$U$8:$U$223,'Volume Holds'!$Q$8:$Q$223)</f>
        <v>0</v>
      </c>
      <c r="D5096" s="64" t="s">
        <v>846</v>
      </c>
      <c r="E5096" s="64">
        <f t="shared" si="130"/>
        <v>0</v>
      </c>
      <c r="F5096" s="64">
        <v>10137</v>
      </c>
      <c r="G5096" s="64"/>
      <c r="I5096" s="64" t="s">
        <v>775</v>
      </c>
      <c r="L5096"/>
    </row>
    <row r="5097" spans="1:12">
      <c r="A5097" s="64" t="s">
        <v>1318</v>
      </c>
      <c r="B5097" s="64">
        <f>_xlfn.XLOOKUP(D5097,'Volume Holds'!$U$8:$U$223,'Volume Holds'!$Q$8:$Q$223)</f>
        <v>0</v>
      </c>
      <c r="C5097" s="64">
        <f>_xlfn.XLOOKUP(I5097,'Volume Holds'!$U$8:$U$223,'Volume Holds'!$Q$8:$Q$223)</f>
        <v>0</v>
      </c>
      <c r="D5097" s="64" t="s">
        <v>848</v>
      </c>
      <c r="E5097" s="64">
        <f t="shared" si="130"/>
        <v>0</v>
      </c>
      <c r="F5097" s="64">
        <v>10137</v>
      </c>
      <c r="G5097" s="64"/>
      <c r="I5097" s="64" t="s">
        <v>775</v>
      </c>
      <c r="L5097"/>
    </row>
    <row r="5098" spans="1:12">
      <c r="A5098" s="64" t="s">
        <v>1318</v>
      </c>
      <c r="B5098" s="64">
        <f>_xlfn.XLOOKUP(D5098,'Volume Holds'!$U$8:$U$223,'Volume Holds'!$Q$8:$Q$223)</f>
        <v>0</v>
      </c>
      <c r="C5098" s="64">
        <f>_xlfn.XLOOKUP(I5098,'Volume Holds'!$U$8:$U$223,'Volume Holds'!$Q$8:$Q$223)</f>
        <v>0</v>
      </c>
      <c r="D5098" s="64" t="s">
        <v>850</v>
      </c>
      <c r="E5098" s="64">
        <f t="shared" si="130"/>
        <v>0</v>
      </c>
      <c r="F5098" s="64">
        <v>10137</v>
      </c>
      <c r="G5098" s="64"/>
      <c r="I5098" s="64" t="s">
        <v>775</v>
      </c>
      <c r="L5098"/>
    </row>
    <row r="5099" spans="1:12">
      <c r="A5099" s="64" t="s">
        <v>1318</v>
      </c>
      <c r="B5099" s="64">
        <f>_xlfn.XLOOKUP(D5099,'Volume Holds'!$U$8:$U$223,'Volume Holds'!$Q$8:$Q$223)</f>
        <v>0</v>
      </c>
      <c r="C5099" s="64">
        <f>_xlfn.XLOOKUP(I5099,'Volume Holds'!$U$8:$U$223,'Volume Holds'!$Q$8:$Q$223)</f>
        <v>0</v>
      </c>
      <c r="D5099" s="64" t="s">
        <v>852</v>
      </c>
      <c r="E5099" s="64">
        <f t="shared" si="130"/>
        <v>0</v>
      </c>
      <c r="F5099" s="64">
        <v>10137</v>
      </c>
      <c r="G5099" s="64"/>
      <c r="I5099" s="64" t="s">
        <v>775</v>
      </c>
      <c r="L5099"/>
    </row>
    <row r="5100" spans="1:12">
      <c r="A5100" s="64" t="s">
        <v>1318</v>
      </c>
      <c r="B5100" s="64">
        <f>_xlfn.XLOOKUP(D5100,'Volume Holds'!$U$8:$U$223,'Volume Holds'!$Q$8:$Q$223)</f>
        <v>0</v>
      </c>
      <c r="C5100" s="64">
        <f>_xlfn.XLOOKUP(I5100,'Volume Holds'!$U$8:$U$223,'Volume Holds'!$Q$8:$Q$223)</f>
        <v>0</v>
      </c>
      <c r="D5100" s="64" t="s">
        <v>854</v>
      </c>
      <c r="E5100" s="64">
        <f t="shared" si="130"/>
        <v>0</v>
      </c>
      <c r="F5100" s="64">
        <v>10137</v>
      </c>
      <c r="G5100" s="64"/>
      <c r="I5100" s="64" t="s">
        <v>775</v>
      </c>
      <c r="L5100"/>
    </row>
    <row r="5101" spans="1:12">
      <c r="A5101" s="64" t="s">
        <v>1318</v>
      </c>
      <c r="B5101" s="64">
        <f>_xlfn.XLOOKUP(D5101,'Volume Holds'!$U$8:$U$223,'Volume Holds'!$Q$8:$Q$223)</f>
        <v>0</v>
      </c>
      <c r="C5101" s="64">
        <f>_xlfn.XLOOKUP(I5101,'Volume Holds'!$U$8:$U$223,'Volume Holds'!$Q$8:$Q$223)</f>
        <v>0</v>
      </c>
      <c r="D5101" s="64" t="s">
        <v>856</v>
      </c>
      <c r="E5101" s="64">
        <f t="shared" si="130"/>
        <v>0</v>
      </c>
      <c r="F5101" s="64">
        <v>10137</v>
      </c>
      <c r="G5101" s="64"/>
      <c r="I5101" s="64" t="s">
        <v>775</v>
      </c>
      <c r="L5101"/>
    </row>
    <row r="5102" spans="1:12">
      <c r="A5102" s="64" t="s">
        <v>1318</v>
      </c>
      <c r="B5102" s="64">
        <f>_xlfn.XLOOKUP(D5102,'Volume Holds'!$U$8:$U$223,'Volume Holds'!$Q$8:$Q$223)</f>
        <v>0</v>
      </c>
      <c r="C5102" s="64">
        <f>_xlfn.XLOOKUP(I5102,'Volume Holds'!$U$8:$U$223,'Volume Holds'!$Q$8:$Q$223)</f>
        <v>0</v>
      </c>
      <c r="D5102" s="64" t="s">
        <v>858</v>
      </c>
      <c r="E5102" s="64">
        <f t="shared" si="130"/>
        <v>0</v>
      </c>
      <c r="F5102" s="64">
        <v>10137</v>
      </c>
      <c r="G5102" s="64"/>
      <c r="I5102" s="64" t="s">
        <v>775</v>
      </c>
      <c r="L5102"/>
    </row>
    <row r="5103" spans="1:12">
      <c r="A5103" s="64" t="s">
        <v>1318</v>
      </c>
      <c r="B5103" s="64">
        <f>_xlfn.XLOOKUP(D5103,'Volume Holds'!$U$8:$U$223,'Volume Holds'!$Q$8:$Q$223)</f>
        <v>0</v>
      </c>
      <c r="C5103" s="64">
        <f>_xlfn.XLOOKUP(I5103,'Volume Holds'!$U$8:$U$223,'Volume Holds'!$Q$8:$Q$223)</f>
        <v>0</v>
      </c>
      <c r="D5103" s="64" t="s">
        <v>860</v>
      </c>
      <c r="E5103" s="64">
        <f t="shared" si="130"/>
        <v>0</v>
      </c>
      <c r="F5103" s="64">
        <v>10137</v>
      </c>
      <c r="G5103" s="64"/>
      <c r="I5103" s="64" t="s">
        <v>775</v>
      </c>
      <c r="L5103"/>
    </row>
    <row r="5104" spans="1:12">
      <c r="A5104" s="64" t="s">
        <v>1318</v>
      </c>
      <c r="B5104" s="64">
        <f>_xlfn.XLOOKUP(D5104,'Volume Holds'!$U$8:$U$223,'Volume Holds'!$Q$8:$Q$223)</f>
        <v>0</v>
      </c>
      <c r="C5104" s="64">
        <f>_xlfn.XLOOKUP(I5104,'Volume Holds'!$U$8:$U$223,'Volume Holds'!$Q$8:$Q$223)</f>
        <v>0</v>
      </c>
      <c r="D5104" s="64" t="s">
        <v>862</v>
      </c>
      <c r="E5104" s="64">
        <f t="shared" si="130"/>
        <v>0</v>
      </c>
      <c r="F5104" s="64">
        <v>10137</v>
      </c>
      <c r="G5104" s="64"/>
      <c r="I5104" s="64" t="s">
        <v>775</v>
      </c>
      <c r="L5104"/>
    </row>
    <row r="5105" spans="1:12">
      <c r="A5105" s="161" t="s">
        <v>1318</v>
      </c>
      <c r="B5105" s="161">
        <f>_xlfn.XLOOKUP(D5105,'Volume Holds'!$U$8:$U$223,'Volume Holds'!$R$8:$R$223)</f>
        <v>0</v>
      </c>
      <c r="C5105" s="161">
        <f>_xlfn.XLOOKUP(I5105,'Volume Holds'!$U$8:$U$223,'Volume Holds'!$R$8:$R$223)</f>
        <v>0</v>
      </c>
      <c r="D5105" s="161" t="s">
        <v>844</v>
      </c>
      <c r="E5105" s="161">
        <f t="shared" ref="E5105:E5115" si="131">SUM(B5105:C5105)</f>
        <v>0</v>
      </c>
      <c r="F5105" s="162">
        <v>10138</v>
      </c>
      <c r="G5105" s="163"/>
      <c r="I5105" s="161" t="s">
        <v>775</v>
      </c>
      <c r="J5105" s="161"/>
      <c r="L5105"/>
    </row>
    <row r="5106" spans="1:12">
      <c r="A5106" s="64" t="s">
        <v>1318</v>
      </c>
      <c r="B5106" s="64">
        <f>_xlfn.XLOOKUP(D5106,'Volume Holds'!$U$8:$U$223,'Volume Holds'!$R$8:$R$223)</f>
        <v>0</v>
      </c>
      <c r="C5106" s="64">
        <f>_xlfn.XLOOKUP(I5106,'Volume Holds'!$U$8:$U$223,'Volume Holds'!$R$8:$R$223)</f>
        <v>0</v>
      </c>
      <c r="D5106" s="64" t="s">
        <v>846</v>
      </c>
      <c r="E5106" s="64">
        <f t="shared" si="131"/>
        <v>0</v>
      </c>
      <c r="F5106" s="64">
        <v>10138</v>
      </c>
      <c r="G5106" s="64"/>
      <c r="I5106" s="64" t="s">
        <v>775</v>
      </c>
      <c r="L5106"/>
    </row>
    <row r="5107" spans="1:12">
      <c r="A5107" s="64" t="s">
        <v>1318</v>
      </c>
      <c r="B5107" s="64">
        <f>_xlfn.XLOOKUP(D5107,'Volume Holds'!$U$8:$U$223,'Volume Holds'!$R$8:$R$223)</f>
        <v>0</v>
      </c>
      <c r="C5107" s="64">
        <f>_xlfn.XLOOKUP(I5107,'Volume Holds'!$U$8:$U$223,'Volume Holds'!$R$8:$R$223)</f>
        <v>0</v>
      </c>
      <c r="D5107" s="64" t="s">
        <v>848</v>
      </c>
      <c r="E5107" s="64">
        <f t="shared" si="131"/>
        <v>0</v>
      </c>
      <c r="F5107" s="64">
        <v>10138</v>
      </c>
      <c r="G5107" s="64"/>
      <c r="I5107" s="64" t="s">
        <v>775</v>
      </c>
      <c r="L5107"/>
    </row>
    <row r="5108" spans="1:12">
      <c r="A5108" s="64" t="s">
        <v>1318</v>
      </c>
      <c r="B5108" s="64">
        <f>_xlfn.XLOOKUP(D5108,'Volume Holds'!$U$8:$U$223,'Volume Holds'!$R$8:$R$223)</f>
        <v>0</v>
      </c>
      <c r="C5108" s="64">
        <f>_xlfn.XLOOKUP(I5108,'Volume Holds'!$U$8:$U$223,'Volume Holds'!$R$8:$R$223)</f>
        <v>0</v>
      </c>
      <c r="D5108" s="64" t="s">
        <v>850</v>
      </c>
      <c r="E5108" s="64">
        <f t="shared" si="131"/>
        <v>0</v>
      </c>
      <c r="F5108" s="64">
        <v>10138</v>
      </c>
      <c r="G5108" s="64"/>
      <c r="I5108" s="64" t="s">
        <v>775</v>
      </c>
      <c r="L5108"/>
    </row>
    <row r="5109" spans="1:12">
      <c r="A5109" s="64" t="s">
        <v>1318</v>
      </c>
      <c r="B5109" s="64">
        <f>_xlfn.XLOOKUP(D5109,'Volume Holds'!$U$8:$U$223,'Volume Holds'!$R$8:$R$223)</f>
        <v>0</v>
      </c>
      <c r="C5109" s="64">
        <f>_xlfn.XLOOKUP(I5109,'Volume Holds'!$U$8:$U$223,'Volume Holds'!$R$8:$R$223)</f>
        <v>0</v>
      </c>
      <c r="D5109" s="64" t="s">
        <v>852</v>
      </c>
      <c r="E5109" s="64">
        <f t="shared" si="131"/>
        <v>0</v>
      </c>
      <c r="F5109" s="64">
        <v>10138</v>
      </c>
      <c r="G5109" s="64"/>
      <c r="I5109" s="64" t="s">
        <v>775</v>
      </c>
      <c r="L5109"/>
    </row>
    <row r="5110" spans="1:12">
      <c r="A5110" s="64" t="s">
        <v>1318</v>
      </c>
      <c r="B5110" s="64">
        <f>_xlfn.XLOOKUP(D5110,'Volume Holds'!$U$8:$U$223,'Volume Holds'!$R$8:$R$223)</f>
        <v>0</v>
      </c>
      <c r="C5110" s="64">
        <f>_xlfn.XLOOKUP(I5110,'Volume Holds'!$U$8:$U$223,'Volume Holds'!$R$8:$R$223)</f>
        <v>0</v>
      </c>
      <c r="D5110" s="64" t="s">
        <v>854</v>
      </c>
      <c r="E5110" s="64">
        <f t="shared" si="131"/>
        <v>0</v>
      </c>
      <c r="F5110" s="64">
        <v>10138</v>
      </c>
      <c r="G5110" s="64"/>
      <c r="I5110" s="64" t="s">
        <v>775</v>
      </c>
      <c r="L5110"/>
    </row>
    <row r="5111" spans="1:12">
      <c r="A5111" s="64" t="s">
        <v>1318</v>
      </c>
      <c r="B5111" s="64">
        <f>_xlfn.XLOOKUP(D5111,'Volume Holds'!$U$8:$U$223,'Volume Holds'!$R$8:$R$223)</f>
        <v>0</v>
      </c>
      <c r="C5111" s="64">
        <f>_xlfn.XLOOKUP(I5111,'Volume Holds'!$U$8:$U$223,'Volume Holds'!$R$8:$R$223)</f>
        <v>0</v>
      </c>
      <c r="D5111" s="64" t="s">
        <v>856</v>
      </c>
      <c r="E5111" s="64">
        <f t="shared" si="131"/>
        <v>0</v>
      </c>
      <c r="F5111" s="64">
        <v>10138</v>
      </c>
      <c r="G5111" s="64"/>
      <c r="I5111" s="64" t="s">
        <v>775</v>
      </c>
      <c r="L5111"/>
    </row>
    <row r="5112" spans="1:12">
      <c r="A5112" s="64" t="s">
        <v>1318</v>
      </c>
      <c r="B5112" s="64">
        <f>_xlfn.XLOOKUP(D5112,'Volume Holds'!$U$8:$U$223,'Volume Holds'!$R$8:$R$223)</f>
        <v>0</v>
      </c>
      <c r="C5112" s="64">
        <f>_xlfn.XLOOKUP(I5112,'Volume Holds'!$U$8:$U$223,'Volume Holds'!$R$8:$R$223)</f>
        <v>0</v>
      </c>
      <c r="D5112" s="64" t="s">
        <v>858</v>
      </c>
      <c r="E5112" s="64">
        <f t="shared" si="131"/>
        <v>0</v>
      </c>
      <c r="F5112" s="64">
        <v>10138</v>
      </c>
      <c r="G5112" s="64"/>
      <c r="I5112" s="64" t="s">
        <v>775</v>
      </c>
      <c r="L5112"/>
    </row>
    <row r="5113" spans="1:12">
      <c r="A5113" s="64" t="s">
        <v>1318</v>
      </c>
      <c r="B5113" s="64">
        <f>_xlfn.XLOOKUP(D5113,'Volume Holds'!$U$8:$U$223,'Volume Holds'!$R$8:$R$223)</f>
        <v>0</v>
      </c>
      <c r="C5113" s="64">
        <f>_xlfn.XLOOKUP(I5113,'Volume Holds'!$U$8:$U$223,'Volume Holds'!$R$8:$R$223)</f>
        <v>0</v>
      </c>
      <c r="D5113" s="64" t="s">
        <v>860</v>
      </c>
      <c r="E5113" s="64">
        <f t="shared" si="131"/>
        <v>0</v>
      </c>
      <c r="F5113" s="64">
        <v>10138</v>
      </c>
      <c r="G5113" s="64"/>
      <c r="I5113" s="64" t="s">
        <v>775</v>
      </c>
      <c r="L5113"/>
    </row>
    <row r="5114" spans="1:12">
      <c r="A5114" s="64" t="s">
        <v>1318</v>
      </c>
      <c r="B5114" s="64">
        <f>_xlfn.XLOOKUP(D5114,'Volume Holds'!$U$8:$U$223,'Volume Holds'!$R$8:$R$223)</f>
        <v>0</v>
      </c>
      <c r="C5114" s="64">
        <f>_xlfn.XLOOKUP(I5114,'Volume Holds'!$U$8:$U$223,'Volume Holds'!$R$8:$R$223)</f>
        <v>0</v>
      </c>
      <c r="D5114" s="64" t="s">
        <v>862</v>
      </c>
      <c r="E5114" s="64">
        <f t="shared" si="131"/>
        <v>0</v>
      </c>
      <c r="F5114" s="64">
        <v>10138</v>
      </c>
      <c r="G5114" s="64"/>
      <c r="I5114" s="64" t="s">
        <v>775</v>
      </c>
      <c r="L5114"/>
    </row>
    <row r="5115" spans="1:12">
      <c r="A5115" s="161" t="s">
        <v>1318</v>
      </c>
      <c r="B5115" s="161">
        <f>_xlfn.XLOOKUP(D5115,'Volume Holds'!$U$8:$U$223,'Volume Holds'!$J$8:$J$223)</f>
        <v>0</v>
      </c>
      <c r="C5115" s="161">
        <f>_xlfn.XLOOKUP(I5115,'Volume Holds'!$U$8:$U$223,'Volume Holds'!$J$8:$J$223)</f>
        <v>0</v>
      </c>
      <c r="D5115" s="161" t="s">
        <v>585</v>
      </c>
      <c r="E5115" s="161">
        <f t="shared" si="131"/>
        <v>0</v>
      </c>
      <c r="F5115" s="162">
        <v>10189</v>
      </c>
      <c r="G5115" s="163"/>
      <c r="I5115" s="161" t="s">
        <v>557</v>
      </c>
      <c r="J5115" s="161"/>
      <c r="L5115"/>
    </row>
    <row r="5116" spans="1:12">
      <c r="A5116" s="64" t="s">
        <v>1318</v>
      </c>
      <c r="B5116" s="64">
        <f>_xlfn.XLOOKUP(D5116,'Volume Holds'!$U$8:$U$223,'Volume Holds'!$J$8:$J$223)</f>
        <v>0</v>
      </c>
      <c r="C5116" s="64">
        <f>_xlfn.XLOOKUP(I5116,'Volume Holds'!$U$8:$U$223,'Volume Holds'!$J$8:$J$223)</f>
        <v>0</v>
      </c>
      <c r="D5116" s="64" t="s">
        <v>587</v>
      </c>
      <c r="E5116" s="64">
        <f t="shared" ref="E5116:E5179" si="132">SUM(B5116:C5116)</f>
        <v>0</v>
      </c>
      <c r="F5116" s="64">
        <v>10189</v>
      </c>
      <c r="G5116" s="64"/>
      <c r="I5116" s="64" t="s">
        <v>557</v>
      </c>
      <c r="L5116"/>
    </row>
    <row r="5117" spans="1:12">
      <c r="A5117" s="64" t="s">
        <v>1318</v>
      </c>
      <c r="B5117" s="64">
        <f>_xlfn.XLOOKUP(D5117,'Volume Holds'!$U$8:$U$223,'Volume Holds'!$J$8:$J$223)</f>
        <v>0</v>
      </c>
      <c r="C5117" s="64">
        <f>_xlfn.XLOOKUP(I5117,'Volume Holds'!$U$8:$U$223,'Volume Holds'!$J$8:$J$223)</f>
        <v>0</v>
      </c>
      <c r="D5117" s="64" t="s">
        <v>589</v>
      </c>
      <c r="E5117" s="64">
        <f t="shared" si="132"/>
        <v>0</v>
      </c>
      <c r="F5117" s="64">
        <v>10189</v>
      </c>
      <c r="G5117" s="64"/>
      <c r="I5117" s="64" t="s">
        <v>559</v>
      </c>
      <c r="L5117"/>
    </row>
    <row r="5118" spans="1:12">
      <c r="A5118" s="64" t="s">
        <v>1318</v>
      </c>
      <c r="B5118" s="64">
        <f>_xlfn.XLOOKUP(D5118,'Volume Holds'!$U$8:$U$223,'Volume Holds'!$J$8:$J$223)</f>
        <v>0</v>
      </c>
      <c r="C5118" s="64">
        <f>_xlfn.XLOOKUP(I5118,'Volume Holds'!$U$8:$U$223,'Volume Holds'!$J$8:$J$223)</f>
        <v>0</v>
      </c>
      <c r="D5118" s="64" t="s">
        <v>591</v>
      </c>
      <c r="E5118" s="64">
        <f t="shared" si="132"/>
        <v>0</v>
      </c>
      <c r="F5118" s="64">
        <v>10189</v>
      </c>
      <c r="G5118" s="64"/>
      <c r="I5118" s="64" t="s">
        <v>559</v>
      </c>
      <c r="L5118"/>
    </row>
    <row r="5119" spans="1:12">
      <c r="A5119" s="64" t="s">
        <v>1318</v>
      </c>
      <c r="B5119" s="64">
        <f>_xlfn.XLOOKUP(D5119,'Volume Holds'!$U$8:$U$223,'Volume Holds'!$J$8:$J$223)</f>
        <v>0</v>
      </c>
      <c r="C5119" s="64">
        <f>_xlfn.XLOOKUP(I5119,'Volume Holds'!$U$8:$U$223,'Volume Holds'!$J$8:$J$223)</f>
        <v>0</v>
      </c>
      <c r="D5119" s="64" t="s">
        <v>593</v>
      </c>
      <c r="E5119" s="64">
        <f t="shared" si="132"/>
        <v>0</v>
      </c>
      <c r="F5119" s="64">
        <v>10189</v>
      </c>
      <c r="G5119" s="64"/>
      <c r="I5119" s="64" t="s">
        <v>559</v>
      </c>
      <c r="L5119"/>
    </row>
    <row r="5120" spans="1:12">
      <c r="A5120" s="64" t="s">
        <v>1318</v>
      </c>
      <c r="B5120" s="64">
        <f>_xlfn.XLOOKUP(D5120,'Volume Holds'!$U$8:$U$223,'Volume Holds'!$J$8:$J$223)</f>
        <v>0</v>
      </c>
      <c r="C5120" s="64">
        <f>_xlfn.XLOOKUP(I5120,'Volume Holds'!$U$8:$U$223,'Volume Holds'!$J$8:$J$223)</f>
        <v>0</v>
      </c>
      <c r="D5120" s="64" t="s">
        <v>595</v>
      </c>
      <c r="E5120" s="64">
        <f t="shared" si="132"/>
        <v>0</v>
      </c>
      <c r="F5120" s="64">
        <v>10189</v>
      </c>
      <c r="G5120" s="64"/>
      <c r="I5120" s="64" t="s">
        <v>559</v>
      </c>
      <c r="L5120"/>
    </row>
    <row r="5121" spans="1:12">
      <c r="A5121" s="64" t="s">
        <v>1318</v>
      </c>
      <c r="B5121" s="64">
        <f>_xlfn.XLOOKUP(D5121,'Volume Holds'!$U$8:$U$223,'Volume Holds'!$J$8:$J$223)</f>
        <v>0</v>
      </c>
      <c r="C5121" s="64">
        <f>_xlfn.XLOOKUP(I5121,'Volume Holds'!$U$8:$U$223,'Volume Holds'!$J$8:$J$223)</f>
        <v>0</v>
      </c>
      <c r="D5121" s="64" t="s">
        <v>597</v>
      </c>
      <c r="E5121" s="64">
        <f t="shared" si="132"/>
        <v>0</v>
      </c>
      <c r="F5121" s="64">
        <v>10189</v>
      </c>
      <c r="G5121" s="64"/>
      <c r="I5121" s="64" t="s">
        <v>561</v>
      </c>
      <c r="L5121"/>
    </row>
    <row r="5122" spans="1:12">
      <c r="A5122" s="64" t="s">
        <v>1318</v>
      </c>
      <c r="B5122" s="64">
        <f>_xlfn.XLOOKUP(D5122,'Volume Holds'!$U$8:$U$223,'Volume Holds'!$J$8:$J$223)</f>
        <v>0</v>
      </c>
      <c r="C5122" s="64">
        <f>_xlfn.XLOOKUP(I5122,'Volume Holds'!$U$8:$U$223,'Volume Holds'!$J$8:$J$223)</f>
        <v>0</v>
      </c>
      <c r="D5122" s="64" t="s">
        <v>599</v>
      </c>
      <c r="E5122" s="64">
        <f t="shared" si="132"/>
        <v>0</v>
      </c>
      <c r="F5122" s="64">
        <v>10189</v>
      </c>
      <c r="G5122" s="64"/>
      <c r="I5122" s="64" t="s">
        <v>561</v>
      </c>
      <c r="L5122"/>
    </row>
    <row r="5123" spans="1:12">
      <c r="A5123" s="64" t="s">
        <v>1318</v>
      </c>
      <c r="B5123" s="64">
        <f>_xlfn.XLOOKUP(D5123,'Volume Holds'!$U$8:$U$223,'Volume Holds'!$J$8:$J$223)</f>
        <v>0</v>
      </c>
      <c r="C5123" s="64">
        <f>_xlfn.XLOOKUP(I5123,'Volume Holds'!$U$8:$U$223,'Volume Holds'!$J$8:$J$223)</f>
        <v>0</v>
      </c>
      <c r="D5123" s="64" t="s">
        <v>601</v>
      </c>
      <c r="E5123" s="64">
        <f t="shared" si="132"/>
        <v>0</v>
      </c>
      <c r="F5123" s="64">
        <v>10189</v>
      </c>
      <c r="G5123" s="64"/>
      <c r="I5123" s="64" t="s">
        <v>561</v>
      </c>
      <c r="L5123"/>
    </row>
    <row r="5124" spans="1:12">
      <c r="A5124" s="64" t="s">
        <v>1318</v>
      </c>
      <c r="B5124" s="64">
        <f>_xlfn.XLOOKUP(D5124,'Volume Holds'!$U$8:$U$223,'Volume Holds'!$J$8:$J$223)</f>
        <v>0</v>
      </c>
      <c r="C5124" s="64">
        <f>_xlfn.XLOOKUP(I5124,'Volume Holds'!$U$8:$U$223,'Volume Holds'!$J$8:$J$223)</f>
        <v>0</v>
      </c>
      <c r="D5124" s="64" t="s">
        <v>603</v>
      </c>
      <c r="E5124" s="64">
        <f t="shared" si="132"/>
        <v>0</v>
      </c>
      <c r="F5124" s="64">
        <v>10189</v>
      </c>
      <c r="G5124" s="64"/>
      <c r="I5124" s="64" t="s">
        <v>561</v>
      </c>
      <c r="L5124"/>
    </row>
    <row r="5125" spans="1:12">
      <c r="A5125" s="64" t="s">
        <v>1318</v>
      </c>
      <c r="B5125" s="64">
        <f>_xlfn.XLOOKUP(D5125,'Volume Holds'!$U$8:$U$223,'Volume Holds'!$J$8:$J$223)</f>
        <v>0</v>
      </c>
      <c r="C5125" s="64">
        <f>_xlfn.XLOOKUP(I5125,'Volume Holds'!$U$8:$U$223,'Volume Holds'!$J$8:$J$223)</f>
        <v>0</v>
      </c>
      <c r="D5125" s="64" t="s">
        <v>605</v>
      </c>
      <c r="E5125" s="64">
        <f t="shared" si="132"/>
        <v>0</v>
      </c>
      <c r="F5125" s="64">
        <v>10189</v>
      </c>
      <c r="G5125" s="64"/>
      <c r="I5125" s="64" t="s">
        <v>561</v>
      </c>
      <c r="L5125"/>
    </row>
    <row r="5126" spans="1:12">
      <c r="A5126" s="64" t="s">
        <v>1318</v>
      </c>
      <c r="B5126" s="64">
        <f>_xlfn.XLOOKUP(D5126,'Volume Holds'!$U$8:$U$223,'Volume Holds'!$J$8:$J$223)</f>
        <v>0</v>
      </c>
      <c r="C5126" s="64">
        <f>_xlfn.XLOOKUP(I5126,'Volume Holds'!$U$8:$U$223,'Volume Holds'!$J$8:$J$223)</f>
        <v>0</v>
      </c>
      <c r="D5126" s="64" t="s">
        <v>607</v>
      </c>
      <c r="E5126" s="64">
        <f t="shared" si="132"/>
        <v>0</v>
      </c>
      <c r="F5126" s="64">
        <v>10189</v>
      </c>
      <c r="G5126" s="64"/>
      <c r="I5126" s="64" t="s">
        <v>561</v>
      </c>
      <c r="L5126"/>
    </row>
    <row r="5127" spans="1:12">
      <c r="A5127" s="64" t="s">
        <v>1318</v>
      </c>
      <c r="B5127" s="64">
        <f>_xlfn.XLOOKUP(D5127,'Volume Holds'!$U$8:$U$223,'Volume Holds'!$J$8:$J$223)</f>
        <v>0</v>
      </c>
      <c r="C5127" s="64">
        <f>_xlfn.XLOOKUP(I5127,'Volume Holds'!$U$8:$U$223,'Volume Holds'!$J$8:$J$223)</f>
        <v>0</v>
      </c>
      <c r="D5127" s="64" t="s">
        <v>609</v>
      </c>
      <c r="E5127" s="64">
        <f t="shared" si="132"/>
        <v>0</v>
      </c>
      <c r="F5127" s="64">
        <v>10189</v>
      </c>
      <c r="G5127" s="64"/>
      <c r="I5127" s="64" t="s">
        <v>561</v>
      </c>
      <c r="L5127"/>
    </row>
    <row r="5128" spans="1:12">
      <c r="A5128" s="64" t="s">
        <v>1318</v>
      </c>
      <c r="B5128" s="64">
        <f>_xlfn.XLOOKUP(D5128,'Volume Holds'!$U$8:$U$223,'Volume Holds'!$J$8:$J$223)</f>
        <v>0</v>
      </c>
      <c r="C5128" s="64">
        <f>_xlfn.XLOOKUP(I5128,'Volume Holds'!$U$8:$U$223,'Volume Holds'!$J$8:$J$223)</f>
        <v>0</v>
      </c>
      <c r="D5128" s="64" t="s">
        <v>611</v>
      </c>
      <c r="E5128" s="64">
        <f t="shared" si="132"/>
        <v>0</v>
      </c>
      <c r="F5128" s="64">
        <v>10189</v>
      </c>
      <c r="G5128" s="64"/>
      <c r="I5128" s="64" t="s">
        <v>561</v>
      </c>
      <c r="L5128"/>
    </row>
    <row r="5129" spans="1:12">
      <c r="A5129" s="64" t="s">
        <v>1318</v>
      </c>
      <c r="B5129" s="64">
        <f>_xlfn.XLOOKUP(D5129,'Volume Holds'!$U$8:$U$223,'Volume Holds'!$J$8:$J$223)</f>
        <v>0</v>
      </c>
      <c r="C5129" s="64">
        <f>_xlfn.XLOOKUP(I5129,'Volume Holds'!$U$8:$U$223,'Volume Holds'!$J$8:$J$223)</f>
        <v>0</v>
      </c>
      <c r="D5129" s="64" t="s">
        <v>613</v>
      </c>
      <c r="E5129" s="64">
        <f t="shared" si="132"/>
        <v>0</v>
      </c>
      <c r="F5129" s="64">
        <v>10189</v>
      </c>
      <c r="G5129" s="64"/>
      <c r="I5129" s="64" t="s">
        <v>563</v>
      </c>
      <c r="L5129"/>
    </row>
    <row r="5130" spans="1:12">
      <c r="A5130" s="64" t="s">
        <v>1318</v>
      </c>
      <c r="B5130" s="64">
        <f>_xlfn.XLOOKUP(D5130,'Volume Holds'!$U$8:$U$223,'Volume Holds'!$J$8:$J$223)</f>
        <v>0</v>
      </c>
      <c r="C5130" s="64">
        <f>_xlfn.XLOOKUP(I5130,'Volume Holds'!$U$8:$U$223,'Volume Holds'!$J$8:$J$223)</f>
        <v>0</v>
      </c>
      <c r="D5130" s="64" t="s">
        <v>615</v>
      </c>
      <c r="E5130" s="64">
        <f t="shared" si="132"/>
        <v>0</v>
      </c>
      <c r="F5130" s="64">
        <v>10189</v>
      </c>
      <c r="G5130" s="64"/>
      <c r="I5130" s="64" t="s">
        <v>563</v>
      </c>
      <c r="L5130"/>
    </row>
    <row r="5131" spans="1:12">
      <c r="A5131" s="64" t="s">
        <v>1318</v>
      </c>
      <c r="B5131" s="64">
        <f>_xlfn.XLOOKUP(D5131,'Volume Holds'!$U$8:$U$223,'Volume Holds'!$J$8:$J$223)</f>
        <v>0</v>
      </c>
      <c r="C5131" s="64">
        <f>_xlfn.XLOOKUP(I5131,'Volume Holds'!$U$8:$U$223,'Volume Holds'!$J$8:$J$223)</f>
        <v>0</v>
      </c>
      <c r="D5131" s="64" t="s">
        <v>617</v>
      </c>
      <c r="E5131" s="64">
        <f t="shared" si="132"/>
        <v>0</v>
      </c>
      <c r="F5131" s="64">
        <v>10189</v>
      </c>
      <c r="G5131" s="64"/>
      <c r="I5131" s="64" t="s">
        <v>563</v>
      </c>
      <c r="L5131"/>
    </row>
    <row r="5132" spans="1:12">
      <c r="A5132" s="64" t="s">
        <v>1318</v>
      </c>
      <c r="B5132" s="64">
        <f>_xlfn.XLOOKUP(D5132,'Volume Holds'!$U$8:$U$223,'Volume Holds'!$J$8:$J$223)</f>
        <v>0</v>
      </c>
      <c r="C5132" s="64">
        <f>_xlfn.XLOOKUP(I5132,'Volume Holds'!$U$8:$U$223,'Volume Holds'!$J$8:$J$223)</f>
        <v>0</v>
      </c>
      <c r="D5132" s="64" t="s">
        <v>619</v>
      </c>
      <c r="E5132" s="64">
        <f t="shared" si="132"/>
        <v>0</v>
      </c>
      <c r="F5132" s="64">
        <v>10189</v>
      </c>
      <c r="G5132" s="64"/>
      <c r="I5132" s="64" t="s">
        <v>563</v>
      </c>
      <c r="L5132"/>
    </row>
    <row r="5133" spans="1:12">
      <c r="A5133" s="64" t="s">
        <v>1318</v>
      </c>
      <c r="B5133" s="64">
        <f>_xlfn.XLOOKUP(D5133,'Volume Holds'!$U$8:$U$223,'Volume Holds'!$J$8:$J$223)</f>
        <v>0</v>
      </c>
      <c r="C5133" s="64">
        <f>_xlfn.XLOOKUP(I5133,'Volume Holds'!$U$8:$U$223,'Volume Holds'!$J$8:$J$223)</f>
        <v>0</v>
      </c>
      <c r="D5133" s="64" t="s">
        <v>621</v>
      </c>
      <c r="E5133" s="64">
        <f t="shared" si="132"/>
        <v>0</v>
      </c>
      <c r="F5133" s="64">
        <v>10189</v>
      </c>
      <c r="G5133" s="64"/>
      <c r="I5133" s="64" t="s">
        <v>563</v>
      </c>
      <c r="L5133"/>
    </row>
    <row r="5134" spans="1:12">
      <c r="A5134" s="64" t="s">
        <v>1318</v>
      </c>
      <c r="B5134" s="64">
        <f>_xlfn.XLOOKUP(D5134,'Volume Holds'!$U$8:$U$223,'Volume Holds'!$J$8:$J$223)</f>
        <v>0</v>
      </c>
      <c r="C5134" s="64">
        <f>_xlfn.XLOOKUP(I5134,'Volume Holds'!$U$8:$U$223,'Volume Holds'!$J$8:$J$223)</f>
        <v>0</v>
      </c>
      <c r="D5134" s="64" t="s">
        <v>623</v>
      </c>
      <c r="E5134" s="64">
        <f t="shared" si="132"/>
        <v>0</v>
      </c>
      <c r="F5134" s="64">
        <v>10189</v>
      </c>
      <c r="G5134" s="64"/>
      <c r="I5134" s="64" t="s">
        <v>563</v>
      </c>
      <c r="L5134"/>
    </row>
    <row r="5135" spans="1:12">
      <c r="A5135" s="64" t="s">
        <v>1318</v>
      </c>
      <c r="B5135" s="64">
        <f>_xlfn.XLOOKUP(D5135,'Volume Holds'!$U$8:$U$223,'Volume Holds'!$J$8:$J$223)</f>
        <v>0</v>
      </c>
      <c r="C5135" s="64">
        <f>_xlfn.XLOOKUP(I5135,'Volume Holds'!$U$8:$U$223,'Volume Holds'!$J$8:$J$223)</f>
        <v>0</v>
      </c>
      <c r="D5135" s="64" t="s">
        <v>625</v>
      </c>
      <c r="E5135" s="64">
        <f t="shared" si="132"/>
        <v>0</v>
      </c>
      <c r="F5135" s="64">
        <v>10189</v>
      </c>
      <c r="G5135" s="64"/>
      <c r="I5135" s="64" t="s">
        <v>563</v>
      </c>
      <c r="L5135"/>
    </row>
    <row r="5136" spans="1:12">
      <c r="A5136" s="64" t="s">
        <v>1318</v>
      </c>
      <c r="B5136" s="64">
        <f>_xlfn.XLOOKUP(D5136,'Volume Holds'!$U$8:$U$223,'Volume Holds'!$J$8:$J$223)</f>
        <v>0</v>
      </c>
      <c r="C5136" s="64">
        <f>_xlfn.XLOOKUP(I5136,'Volume Holds'!$U$8:$U$223,'Volume Holds'!$J$8:$J$223)</f>
        <v>0</v>
      </c>
      <c r="D5136" s="64" t="s">
        <v>627</v>
      </c>
      <c r="E5136" s="64">
        <f t="shared" si="132"/>
        <v>0</v>
      </c>
      <c r="F5136" s="64">
        <v>10189</v>
      </c>
      <c r="G5136" s="64"/>
      <c r="I5136" s="64" t="s">
        <v>563</v>
      </c>
      <c r="L5136"/>
    </row>
    <row r="5137" spans="1:12">
      <c r="A5137" s="64" t="s">
        <v>1318</v>
      </c>
      <c r="B5137" s="64">
        <f>_xlfn.XLOOKUP(D5137,'Volume Holds'!$U$8:$U$223,'Volume Holds'!$J$8:$J$223)</f>
        <v>0</v>
      </c>
      <c r="C5137" s="64">
        <f>_xlfn.XLOOKUP(I5137,'Volume Holds'!$U$8:$U$223,'Volume Holds'!$J$8:$J$223)</f>
        <v>0</v>
      </c>
      <c r="D5137" s="64" t="s">
        <v>629</v>
      </c>
      <c r="E5137" s="64">
        <f t="shared" si="132"/>
        <v>0</v>
      </c>
      <c r="F5137" s="64">
        <v>10189</v>
      </c>
      <c r="G5137" s="64"/>
      <c r="L5137"/>
    </row>
    <row r="5138" spans="1:12">
      <c r="A5138" s="64" t="s">
        <v>1318</v>
      </c>
      <c r="B5138" s="64">
        <f>_xlfn.XLOOKUP(D5138,'Volume Holds'!$U$8:$U$223,'Volume Holds'!$J$8:$J$223)</f>
        <v>0</v>
      </c>
      <c r="C5138" s="64">
        <f>_xlfn.XLOOKUP(I5138,'Volume Holds'!$U$8:$U$223,'Volume Holds'!$J$8:$J$223)</f>
        <v>0</v>
      </c>
      <c r="D5138" s="64" t="s">
        <v>631</v>
      </c>
      <c r="E5138" s="64">
        <f t="shared" si="132"/>
        <v>0</v>
      </c>
      <c r="F5138" s="64">
        <v>10189</v>
      </c>
      <c r="G5138" s="64"/>
      <c r="I5138" s="64" t="s">
        <v>565</v>
      </c>
      <c r="L5138"/>
    </row>
    <row r="5139" spans="1:12">
      <c r="A5139" s="64" t="s">
        <v>1318</v>
      </c>
      <c r="B5139" s="64">
        <f>_xlfn.XLOOKUP(D5139,'Volume Holds'!$U$8:$U$223,'Volume Holds'!$J$8:$J$223)</f>
        <v>0</v>
      </c>
      <c r="C5139" s="64">
        <f>_xlfn.XLOOKUP(I5139,'Volume Holds'!$U$8:$U$223,'Volume Holds'!$J$8:$J$223)</f>
        <v>0</v>
      </c>
      <c r="D5139" s="64" t="s">
        <v>633</v>
      </c>
      <c r="E5139" s="64">
        <f t="shared" si="132"/>
        <v>0</v>
      </c>
      <c r="F5139" s="64">
        <v>10189</v>
      </c>
      <c r="G5139" s="64"/>
      <c r="I5139" s="64" t="s">
        <v>565</v>
      </c>
      <c r="L5139"/>
    </row>
    <row r="5140" spans="1:12">
      <c r="A5140" s="64" t="s">
        <v>1318</v>
      </c>
      <c r="B5140" s="64">
        <f>_xlfn.XLOOKUP(D5140,'Volume Holds'!$U$8:$U$223,'Volume Holds'!$J$8:$J$223)</f>
        <v>0</v>
      </c>
      <c r="C5140" s="64">
        <f>_xlfn.XLOOKUP(I5140,'Volume Holds'!$U$8:$U$223,'Volume Holds'!$J$8:$J$223)</f>
        <v>0</v>
      </c>
      <c r="D5140" s="64" t="s">
        <v>635</v>
      </c>
      <c r="E5140" s="64">
        <f t="shared" si="132"/>
        <v>0</v>
      </c>
      <c r="F5140" s="64">
        <v>10189</v>
      </c>
      <c r="G5140" s="64"/>
      <c r="I5140" s="64" t="s">
        <v>565</v>
      </c>
      <c r="L5140"/>
    </row>
    <row r="5141" spans="1:12">
      <c r="A5141" s="64" t="s">
        <v>1318</v>
      </c>
      <c r="B5141" s="64">
        <f>_xlfn.XLOOKUP(D5141,'Volume Holds'!$U$8:$U$223,'Volume Holds'!$J$8:$J$223)</f>
        <v>0</v>
      </c>
      <c r="C5141" s="64">
        <f>_xlfn.XLOOKUP(I5141,'Volume Holds'!$U$8:$U$223,'Volume Holds'!$J$8:$J$223)</f>
        <v>0</v>
      </c>
      <c r="D5141" s="64" t="s">
        <v>637</v>
      </c>
      <c r="E5141" s="64">
        <f t="shared" si="132"/>
        <v>0</v>
      </c>
      <c r="F5141" s="64">
        <v>10189</v>
      </c>
      <c r="G5141" s="64"/>
      <c r="I5141" s="64" t="s">
        <v>565</v>
      </c>
      <c r="L5141"/>
    </row>
    <row r="5142" spans="1:12">
      <c r="A5142" s="64" t="s">
        <v>1318</v>
      </c>
      <c r="B5142" s="64">
        <f>_xlfn.XLOOKUP(D5142,'Volume Holds'!$U$8:$U$223,'Volume Holds'!$J$8:$J$223)</f>
        <v>0</v>
      </c>
      <c r="C5142" s="64">
        <f>_xlfn.XLOOKUP(I5142,'Volume Holds'!$U$8:$U$223,'Volume Holds'!$J$8:$J$223)</f>
        <v>0</v>
      </c>
      <c r="D5142" s="64" t="s">
        <v>639</v>
      </c>
      <c r="E5142" s="64">
        <f t="shared" si="132"/>
        <v>0</v>
      </c>
      <c r="F5142" s="64">
        <v>10189</v>
      </c>
      <c r="G5142" s="64"/>
      <c r="I5142" s="64" t="s">
        <v>565</v>
      </c>
      <c r="L5142"/>
    </row>
    <row r="5143" spans="1:12">
      <c r="A5143" s="64" t="s">
        <v>1318</v>
      </c>
      <c r="B5143" s="64">
        <f>_xlfn.XLOOKUP(D5143,'Volume Holds'!$U$8:$U$223,'Volume Holds'!$J$8:$J$223)</f>
        <v>0</v>
      </c>
      <c r="C5143" s="64">
        <f>_xlfn.XLOOKUP(I5143,'Volume Holds'!$U$8:$U$223,'Volume Holds'!$J$8:$J$223)</f>
        <v>0</v>
      </c>
      <c r="D5143" s="64" t="s">
        <v>641</v>
      </c>
      <c r="E5143" s="64">
        <f t="shared" si="132"/>
        <v>0</v>
      </c>
      <c r="F5143" s="64">
        <v>10189</v>
      </c>
      <c r="G5143" s="64"/>
      <c r="I5143" s="64" t="s">
        <v>565</v>
      </c>
      <c r="L5143"/>
    </row>
    <row r="5144" spans="1:12">
      <c r="A5144" s="64" t="s">
        <v>1318</v>
      </c>
      <c r="B5144" s="64">
        <f>_xlfn.XLOOKUP(D5144,'Volume Holds'!$U$8:$U$223,'Volume Holds'!$J$8:$J$223)</f>
        <v>0</v>
      </c>
      <c r="C5144" s="64">
        <f>_xlfn.XLOOKUP(I5144,'Volume Holds'!$U$8:$U$223,'Volume Holds'!$J$8:$J$223)</f>
        <v>0</v>
      </c>
      <c r="D5144" s="64" t="s">
        <v>643</v>
      </c>
      <c r="E5144" s="64">
        <f t="shared" si="132"/>
        <v>0</v>
      </c>
      <c r="F5144" s="64">
        <v>10189</v>
      </c>
      <c r="G5144" s="64"/>
      <c r="I5144" s="64" t="s">
        <v>567</v>
      </c>
      <c r="L5144"/>
    </row>
    <row r="5145" spans="1:12">
      <c r="A5145" s="64" t="s">
        <v>1318</v>
      </c>
      <c r="B5145" s="64">
        <f>_xlfn.XLOOKUP(D5145,'Volume Holds'!$U$8:$U$223,'Volume Holds'!$J$8:$J$223)</f>
        <v>0</v>
      </c>
      <c r="C5145" s="64">
        <f>_xlfn.XLOOKUP(I5145,'Volume Holds'!$U$8:$U$223,'Volume Holds'!$J$8:$J$223)</f>
        <v>0</v>
      </c>
      <c r="D5145" s="64" t="s">
        <v>645</v>
      </c>
      <c r="E5145" s="64">
        <f t="shared" si="132"/>
        <v>0</v>
      </c>
      <c r="F5145" s="64">
        <v>10189</v>
      </c>
      <c r="G5145" s="64"/>
      <c r="I5145" s="64" t="s">
        <v>567</v>
      </c>
      <c r="L5145"/>
    </row>
    <row r="5146" spans="1:12">
      <c r="A5146" s="64" t="s">
        <v>1318</v>
      </c>
      <c r="B5146" s="64">
        <f>_xlfn.XLOOKUP(D5146,'Volume Holds'!$U$8:$U$223,'Volume Holds'!$J$8:$J$223)</f>
        <v>0</v>
      </c>
      <c r="C5146" s="64">
        <f>_xlfn.XLOOKUP(I5146,'Volume Holds'!$U$8:$U$223,'Volume Holds'!$J$8:$J$223)</f>
        <v>0</v>
      </c>
      <c r="D5146" s="64" t="s">
        <v>647</v>
      </c>
      <c r="E5146" s="64">
        <f t="shared" si="132"/>
        <v>0</v>
      </c>
      <c r="F5146" s="64">
        <v>10189</v>
      </c>
      <c r="G5146" s="64"/>
      <c r="I5146" s="64" t="s">
        <v>567</v>
      </c>
      <c r="L5146"/>
    </row>
    <row r="5147" spans="1:12">
      <c r="A5147" s="64" t="s">
        <v>1318</v>
      </c>
      <c r="B5147" s="64">
        <f>_xlfn.XLOOKUP(D5147,'Volume Holds'!$U$8:$U$223,'Volume Holds'!$J$8:$J$223)</f>
        <v>0</v>
      </c>
      <c r="C5147" s="64">
        <f>_xlfn.XLOOKUP(I5147,'Volume Holds'!$U$8:$U$223,'Volume Holds'!$J$8:$J$223)</f>
        <v>0</v>
      </c>
      <c r="D5147" s="64" t="s">
        <v>649</v>
      </c>
      <c r="E5147" s="64">
        <f t="shared" si="132"/>
        <v>0</v>
      </c>
      <c r="F5147" s="64">
        <v>10189</v>
      </c>
      <c r="G5147" s="64"/>
      <c r="I5147" s="64" t="s">
        <v>567</v>
      </c>
      <c r="L5147"/>
    </row>
    <row r="5148" spans="1:12">
      <c r="A5148" s="64" t="s">
        <v>1318</v>
      </c>
      <c r="B5148" s="64">
        <f>_xlfn.XLOOKUP(D5148,'Volume Holds'!$U$8:$U$223,'Volume Holds'!$J$8:$J$223)</f>
        <v>0</v>
      </c>
      <c r="C5148" s="64">
        <f>_xlfn.XLOOKUP(I5148,'Volume Holds'!$U$8:$U$223,'Volume Holds'!$J$8:$J$223)</f>
        <v>0</v>
      </c>
      <c r="D5148" s="64" t="s">
        <v>651</v>
      </c>
      <c r="E5148" s="64">
        <f t="shared" si="132"/>
        <v>0</v>
      </c>
      <c r="F5148" s="64">
        <v>10189</v>
      </c>
      <c r="G5148" s="64"/>
      <c r="I5148" s="64" t="s">
        <v>567</v>
      </c>
      <c r="L5148"/>
    </row>
    <row r="5149" spans="1:12">
      <c r="A5149" s="64" t="s">
        <v>1318</v>
      </c>
      <c r="B5149" s="64">
        <f>_xlfn.XLOOKUP(D5149,'Volume Holds'!$U$8:$U$223,'Volume Holds'!$J$8:$J$223)</f>
        <v>0</v>
      </c>
      <c r="C5149" s="64">
        <f>_xlfn.XLOOKUP(I5149,'Volume Holds'!$U$8:$U$223,'Volume Holds'!$J$8:$J$223)</f>
        <v>0</v>
      </c>
      <c r="D5149" s="64" t="s">
        <v>653</v>
      </c>
      <c r="E5149" s="64">
        <f t="shared" si="132"/>
        <v>0</v>
      </c>
      <c r="F5149" s="64">
        <v>10189</v>
      </c>
      <c r="G5149" s="64"/>
      <c r="I5149" s="64" t="s">
        <v>567</v>
      </c>
      <c r="L5149"/>
    </row>
    <row r="5150" spans="1:12">
      <c r="A5150" s="64" t="s">
        <v>1318</v>
      </c>
      <c r="B5150" s="64">
        <f>_xlfn.XLOOKUP(D5150,'Volume Holds'!$U$8:$U$223,'Volume Holds'!$J$8:$J$223)</f>
        <v>0</v>
      </c>
      <c r="C5150" s="64">
        <f>_xlfn.XLOOKUP(I5150,'Volume Holds'!$U$8:$U$223,'Volume Holds'!$J$8:$J$223)</f>
        <v>0</v>
      </c>
      <c r="D5150" s="64" t="s">
        <v>655</v>
      </c>
      <c r="E5150" s="64">
        <f t="shared" si="132"/>
        <v>0</v>
      </c>
      <c r="F5150" s="64">
        <v>10189</v>
      </c>
      <c r="G5150" s="64"/>
      <c r="I5150" s="64" t="s">
        <v>569</v>
      </c>
      <c r="L5150"/>
    </row>
    <row r="5151" spans="1:12">
      <c r="A5151" s="64" t="s">
        <v>1318</v>
      </c>
      <c r="B5151" s="64">
        <f>_xlfn.XLOOKUP(D5151,'Volume Holds'!$U$8:$U$223,'Volume Holds'!$J$8:$J$223)</f>
        <v>0</v>
      </c>
      <c r="C5151" s="64">
        <f>_xlfn.XLOOKUP(I5151,'Volume Holds'!$U$8:$U$223,'Volume Holds'!$J$8:$J$223)</f>
        <v>0</v>
      </c>
      <c r="D5151" s="64" t="s">
        <v>657</v>
      </c>
      <c r="E5151" s="64">
        <f t="shared" si="132"/>
        <v>0</v>
      </c>
      <c r="F5151" s="64">
        <v>10189</v>
      </c>
      <c r="G5151" s="64"/>
      <c r="I5151" s="64" t="s">
        <v>569</v>
      </c>
      <c r="L5151"/>
    </row>
    <row r="5152" spans="1:12">
      <c r="A5152" s="64" t="s">
        <v>1318</v>
      </c>
      <c r="B5152" s="64">
        <f>_xlfn.XLOOKUP(D5152,'Volume Holds'!$U$8:$U$223,'Volume Holds'!$J$8:$J$223)</f>
        <v>0</v>
      </c>
      <c r="C5152" s="64">
        <f>_xlfn.XLOOKUP(I5152,'Volume Holds'!$U$8:$U$223,'Volume Holds'!$J$8:$J$223)</f>
        <v>0</v>
      </c>
      <c r="D5152" s="64" t="s">
        <v>659</v>
      </c>
      <c r="E5152" s="64">
        <f t="shared" si="132"/>
        <v>0</v>
      </c>
      <c r="F5152" s="64">
        <v>10189</v>
      </c>
      <c r="G5152" s="64"/>
      <c r="I5152" s="64" t="s">
        <v>569</v>
      </c>
      <c r="L5152"/>
    </row>
    <row r="5153" spans="1:12">
      <c r="A5153" s="64" t="s">
        <v>1318</v>
      </c>
      <c r="B5153" s="64">
        <f>_xlfn.XLOOKUP(D5153,'Volume Holds'!$U$8:$U$223,'Volume Holds'!$J$8:$J$223)</f>
        <v>0</v>
      </c>
      <c r="C5153" s="64">
        <f>_xlfn.XLOOKUP(I5153,'Volume Holds'!$U$8:$U$223,'Volume Holds'!$J$8:$J$223)</f>
        <v>0</v>
      </c>
      <c r="D5153" s="64" t="s">
        <v>661</v>
      </c>
      <c r="E5153" s="64">
        <f t="shared" si="132"/>
        <v>0</v>
      </c>
      <c r="F5153" s="64">
        <v>10189</v>
      </c>
      <c r="G5153" s="64"/>
      <c r="I5153" s="64" t="s">
        <v>569</v>
      </c>
      <c r="L5153"/>
    </row>
    <row r="5154" spans="1:12">
      <c r="A5154" s="64" t="s">
        <v>1318</v>
      </c>
      <c r="B5154" s="64">
        <f>_xlfn.XLOOKUP(D5154,'Volume Holds'!$U$8:$U$223,'Volume Holds'!$J$8:$J$223)</f>
        <v>0</v>
      </c>
      <c r="C5154" s="64">
        <f>_xlfn.XLOOKUP(I5154,'Volume Holds'!$U$8:$U$223,'Volume Holds'!$J$8:$J$223)</f>
        <v>0</v>
      </c>
      <c r="D5154" s="64" t="s">
        <v>663</v>
      </c>
      <c r="E5154" s="64">
        <f t="shared" si="132"/>
        <v>0</v>
      </c>
      <c r="F5154" s="64">
        <v>10189</v>
      </c>
      <c r="G5154" s="64"/>
      <c r="I5154" s="64" t="s">
        <v>569</v>
      </c>
      <c r="L5154"/>
    </row>
    <row r="5155" spans="1:12">
      <c r="A5155" s="64" t="s">
        <v>1318</v>
      </c>
      <c r="B5155" s="64">
        <f>_xlfn.XLOOKUP(D5155,'Volume Holds'!$U$8:$U$223,'Volume Holds'!$J$8:$J$223)</f>
        <v>0</v>
      </c>
      <c r="C5155" s="64">
        <f>_xlfn.XLOOKUP(I5155,'Volume Holds'!$U$8:$U$223,'Volume Holds'!$J$8:$J$223)</f>
        <v>0</v>
      </c>
      <c r="D5155" s="64" t="s">
        <v>665</v>
      </c>
      <c r="E5155" s="64">
        <f t="shared" si="132"/>
        <v>0</v>
      </c>
      <c r="F5155" s="64">
        <v>10189</v>
      </c>
      <c r="G5155" s="64"/>
      <c r="I5155" s="64" t="s">
        <v>569</v>
      </c>
      <c r="L5155"/>
    </row>
    <row r="5156" spans="1:12">
      <c r="A5156" s="64" t="s">
        <v>1318</v>
      </c>
      <c r="B5156" s="64">
        <f>_xlfn.XLOOKUP(D5156,'Volume Holds'!$U$8:$U$223,'Volume Holds'!$J$8:$J$223)</f>
        <v>0</v>
      </c>
      <c r="C5156" s="64">
        <f>_xlfn.XLOOKUP(I5156,'Volume Holds'!$U$8:$U$223,'Volume Holds'!$J$8:$J$223)</f>
        <v>0</v>
      </c>
      <c r="D5156" s="64" t="s">
        <v>667</v>
      </c>
      <c r="E5156" s="64">
        <f t="shared" si="132"/>
        <v>0</v>
      </c>
      <c r="F5156" s="64">
        <v>10189</v>
      </c>
      <c r="G5156" s="64"/>
      <c r="I5156" s="64" t="s">
        <v>571</v>
      </c>
      <c r="L5156"/>
    </row>
    <row r="5157" spans="1:12">
      <c r="A5157" s="64" t="s">
        <v>1318</v>
      </c>
      <c r="B5157" s="64">
        <f>_xlfn.XLOOKUP(D5157,'Volume Holds'!$U$8:$U$223,'Volume Holds'!$J$8:$J$223)</f>
        <v>0</v>
      </c>
      <c r="C5157" s="64">
        <f>_xlfn.XLOOKUP(I5157,'Volume Holds'!$U$8:$U$223,'Volume Holds'!$J$8:$J$223)</f>
        <v>0</v>
      </c>
      <c r="D5157" s="64" t="s">
        <v>669</v>
      </c>
      <c r="E5157" s="64">
        <f t="shared" si="132"/>
        <v>0</v>
      </c>
      <c r="F5157" s="64">
        <v>10189</v>
      </c>
      <c r="G5157" s="64"/>
      <c r="I5157" s="64" t="s">
        <v>571</v>
      </c>
      <c r="L5157"/>
    </row>
    <row r="5158" spans="1:12">
      <c r="A5158" s="64" t="s">
        <v>1318</v>
      </c>
      <c r="B5158" s="64">
        <f>_xlfn.XLOOKUP(D5158,'Volume Holds'!$U$8:$U$223,'Volume Holds'!$J$8:$J$223)</f>
        <v>0</v>
      </c>
      <c r="C5158" s="64">
        <f>_xlfn.XLOOKUP(I5158,'Volume Holds'!$U$8:$U$223,'Volume Holds'!$J$8:$J$223)</f>
        <v>0</v>
      </c>
      <c r="D5158" s="64" t="s">
        <v>671</v>
      </c>
      <c r="E5158" s="64">
        <f t="shared" si="132"/>
        <v>0</v>
      </c>
      <c r="F5158" s="64">
        <v>10189</v>
      </c>
      <c r="G5158" s="64"/>
      <c r="I5158" s="64" t="s">
        <v>571</v>
      </c>
      <c r="L5158"/>
    </row>
    <row r="5159" spans="1:12">
      <c r="A5159" s="64" t="s">
        <v>1318</v>
      </c>
      <c r="B5159" s="64">
        <f>_xlfn.XLOOKUP(D5159,'Volume Holds'!$U$8:$U$223,'Volume Holds'!$J$8:$J$223)</f>
        <v>0</v>
      </c>
      <c r="C5159" s="64">
        <f>_xlfn.XLOOKUP(I5159,'Volume Holds'!$U$8:$U$223,'Volume Holds'!$J$8:$J$223)</f>
        <v>0</v>
      </c>
      <c r="D5159" s="64" t="s">
        <v>673</v>
      </c>
      <c r="E5159" s="64">
        <f t="shared" si="132"/>
        <v>0</v>
      </c>
      <c r="F5159" s="64">
        <v>10189</v>
      </c>
      <c r="G5159" s="64"/>
      <c r="I5159" s="64" t="s">
        <v>571</v>
      </c>
      <c r="L5159"/>
    </row>
    <row r="5160" spans="1:12">
      <c r="A5160" s="64" t="s">
        <v>1318</v>
      </c>
      <c r="B5160" s="64">
        <f>_xlfn.XLOOKUP(D5160,'Volume Holds'!$U$8:$U$223,'Volume Holds'!$J$8:$J$223)</f>
        <v>0</v>
      </c>
      <c r="C5160" s="64">
        <f>_xlfn.XLOOKUP(I5160,'Volume Holds'!$U$8:$U$223,'Volume Holds'!$J$8:$J$223)</f>
        <v>0</v>
      </c>
      <c r="D5160" s="64" t="s">
        <v>675</v>
      </c>
      <c r="E5160" s="64">
        <f t="shared" si="132"/>
        <v>0</v>
      </c>
      <c r="F5160" s="64">
        <v>10189</v>
      </c>
      <c r="G5160" s="64"/>
      <c r="I5160" s="64" t="s">
        <v>571</v>
      </c>
      <c r="L5160"/>
    </row>
    <row r="5161" spans="1:12">
      <c r="A5161" s="64" t="s">
        <v>1318</v>
      </c>
      <c r="B5161" s="64">
        <f>_xlfn.XLOOKUP(D5161,'Volume Holds'!$U$8:$U$223,'Volume Holds'!$J$8:$J$223)</f>
        <v>0</v>
      </c>
      <c r="C5161" s="64">
        <f>_xlfn.XLOOKUP(I5161,'Volume Holds'!$U$8:$U$223,'Volume Holds'!$J$8:$J$223)</f>
        <v>0</v>
      </c>
      <c r="D5161" s="64" t="s">
        <v>677</v>
      </c>
      <c r="E5161" s="64">
        <f t="shared" si="132"/>
        <v>0</v>
      </c>
      <c r="F5161" s="64">
        <v>10189</v>
      </c>
      <c r="G5161" s="64"/>
      <c r="I5161" s="64" t="s">
        <v>571</v>
      </c>
      <c r="L5161"/>
    </row>
    <row r="5162" spans="1:12">
      <c r="A5162" s="64" t="s">
        <v>1318</v>
      </c>
      <c r="B5162" s="64">
        <f>_xlfn.XLOOKUP(D5162,'Volume Holds'!$U$8:$U$223,'Volume Holds'!$J$8:$J$223)</f>
        <v>0</v>
      </c>
      <c r="C5162" s="64">
        <f>_xlfn.XLOOKUP(I5162,'Volume Holds'!$U$8:$U$223,'Volume Holds'!$J$8:$J$223)</f>
        <v>0</v>
      </c>
      <c r="D5162" s="64" t="s">
        <v>679</v>
      </c>
      <c r="E5162" s="64">
        <f t="shared" si="132"/>
        <v>0</v>
      </c>
      <c r="F5162" s="64">
        <v>10189</v>
      </c>
      <c r="G5162" s="64"/>
      <c r="I5162" s="64" t="s">
        <v>573</v>
      </c>
      <c r="L5162"/>
    </row>
    <row r="5163" spans="1:12">
      <c r="A5163" s="64" t="s">
        <v>1318</v>
      </c>
      <c r="B5163" s="64">
        <f>_xlfn.XLOOKUP(D5163,'Volume Holds'!$U$8:$U$223,'Volume Holds'!$J$8:$J$223)</f>
        <v>0</v>
      </c>
      <c r="C5163" s="64">
        <f>_xlfn.XLOOKUP(I5163,'Volume Holds'!$U$8:$U$223,'Volume Holds'!$J$8:$J$223)</f>
        <v>0</v>
      </c>
      <c r="D5163" s="64" t="s">
        <v>681</v>
      </c>
      <c r="E5163" s="64">
        <f t="shared" si="132"/>
        <v>0</v>
      </c>
      <c r="F5163" s="64">
        <v>10189</v>
      </c>
      <c r="G5163" s="64"/>
      <c r="I5163" s="64" t="s">
        <v>573</v>
      </c>
      <c r="L5163"/>
    </row>
    <row r="5164" spans="1:12">
      <c r="A5164" s="64" t="s">
        <v>1318</v>
      </c>
      <c r="B5164" s="64">
        <f>_xlfn.XLOOKUP(D5164,'Volume Holds'!$U$8:$U$223,'Volume Holds'!$J$8:$J$223)</f>
        <v>0</v>
      </c>
      <c r="C5164" s="64">
        <f>_xlfn.XLOOKUP(I5164,'Volume Holds'!$U$8:$U$223,'Volume Holds'!$J$8:$J$223)</f>
        <v>0</v>
      </c>
      <c r="D5164" s="64" t="s">
        <v>683</v>
      </c>
      <c r="E5164" s="64">
        <f t="shared" si="132"/>
        <v>0</v>
      </c>
      <c r="F5164" s="64">
        <v>10189</v>
      </c>
      <c r="G5164" s="64"/>
      <c r="I5164" s="64" t="s">
        <v>573</v>
      </c>
      <c r="L5164"/>
    </row>
    <row r="5165" spans="1:12">
      <c r="A5165" s="64" t="s">
        <v>1318</v>
      </c>
      <c r="B5165" s="64">
        <f>_xlfn.XLOOKUP(D5165,'Volume Holds'!$U$8:$U$223,'Volume Holds'!$J$8:$J$223)</f>
        <v>0</v>
      </c>
      <c r="C5165" s="64">
        <f>_xlfn.XLOOKUP(I5165,'Volume Holds'!$U$8:$U$223,'Volume Holds'!$J$8:$J$223)</f>
        <v>0</v>
      </c>
      <c r="D5165" s="64" t="s">
        <v>685</v>
      </c>
      <c r="E5165" s="64">
        <f t="shared" si="132"/>
        <v>0</v>
      </c>
      <c r="F5165" s="64">
        <v>10189</v>
      </c>
      <c r="G5165" s="64"/>
      <c r="I5165" s="64" t="s">
        <v>573</v>
      </c>
      <c r="L5165"/>
    </row>
    <row r="5166" spans="1:12">
      <c r="A5166" s="64" t="s">
        <v>1318</v>
      </c>
      <c r="B5166" s="64">
        <f>_xlfn.XLOOKUP(D5166,'Volume Holds'!$U$8:$U$223,'Volume Holds'!$J$8:$J$223)</f>
        <v>0</v>
      </c>
      <c r="C5166" s="64">
        <f>_xlfn.XLOOKUP(I5166,'Volume Holds'!$U$8:$U$223,'Volume Holds'!$J$8:$J$223)</f>
        <v>0</v>
      </c>
      <c r="D5166" s="64" t="s">
        <v>687</v>
      </c>
      <c r="E5166" s="64">
        <f t="shared" si="132"/>
        <v>0</v>
      </c>
      <c r="F5166" s="64">
        <v>10189</v>
      </c>
      <c r="G5166" s="64"/>
      <c r="I5166" s="64" t="s">
        <v>573</v>
      </c>
      <c r="L5166"/>
    </row>
    <row r="5167" spans="1:12">
      <c r="A5167" s="64" t="s">
        <v>1318</v>
      </c>
      <c r="B5167" s="64">
        <f>_xlfn.XLOOKUP(D5167,'Volume Holds'!$U$8:$U$223,'Volume Holds'!$J$8:$J$223)</f>
        <v>0</v>
      </c>
      <c r="C5167" s="64">
        <f>_xlfn.XLOOKUP(I5167,'Volume Holds'!$U$8:$U$223,'Volume Holds'!$J$8:$J$223)</f>
        <v>0</v>
      </c>
      <c r="D5167" s="64" t="s">
        <v>689</v>
      </c>
      <c r="E5167" s="64">
        <f t="shared" si="132"/>
        <v>0</v>
      </c>
      <c r="F5167" s="64">
        <v>10189</v>
      </c>
      <c r="G5167" s="64"/>
      <c r="I5167" s="64" t="s">
        <v>573</v>
      </c>
      <c r="L5167"/>
    </row>
    <row r="5168" spans="1:12">
      <c r="A5168" s="64" t="s">
        <v>1318</v>
      </c>
      <c r="B5168" s="64">
        <f>_xlfn.XLOOKUP(D5168,'Volume Holds'!$U$8:$U$223,'Volume Holds'!$J$8:$J$223)</f>
        <v>0</v>
      </c>
      <c r="C5168" s="64">
        <f>_xlfn.XLOOKUP(I5168,'Volume Holds'!$U$8:$U$223,'Volume Holds'!$J$8:$J$223)</f>
        <v>0</v>
      </c>
      <c r="D5168" s="64" t="s">
        <v>691</v>
      </c>
      <c r="E5168" s="64">
        <f t="shared" si="132"/>
        <v>0</v>
      </c>
      <c r="F5168" s="64">
        <v>10189</v>
      </c>
      <c r="G5168" s="64"/>
      <c r="I5168" s="64" t="s">
        <v>575</v>
      </c>
      <c r="L5168"/>
    </row>
    <row r="5169" spans="1:12">
      <c r="A5169" s="64" t="s">
        <v>1318</v>
      </c>
      <c r="B5169" s="64">
        <f>_xlfn.XLOOKUP(D5169,'Volume Holds'!$U$8:$U$223,'Volume Holds'!$J$8:$J$223)</f>
        <v>0</v>
      </c>
      <c r="C5169" s="64">
        <f>_xlfn.XLOOKUP(I5169,'Volume Holds'!$U$8:$U$223,'Volume Holds'!$J$8:$J$223)</f>
        <v>0</v>
      </c>
      <c r="D5169" s="64" t="s">
        <v>693</v>
      </c>
      <c r="E5169" s="64">
        <f t="shared" si="132"/>
        <v>0</v>
      </c>
      <c r="F5169" s="64">
        <v>10189</v>
      </c>
      <c r="G5169" s="64"/>
      <c r="I5169" s="64" t="s">
        <v>575</v>
      </c>
      <c r="L5169"/>
    </row>
    <row r="5170" spans="1:12">
      <c r="A5170" s="64" t="s">
        <v>1318</v>
      </c>
      <c r="B5170" s="64">
        <f>_xlfn.XLOOKUP(D5170,'Volume Holds'!$U$8:$U$223,'Volume Holds'!$J$8:$J$223)</f>
        <v>0</v>
      </c>
      <c r="C5170" s="64">
        <f>_xlfn.XLOOKUP(I5170,'Volume Holds'!$U$8:$U$223,'Volume Holds'!$J$8:$J$223)</f>
        <v>0</v>
      </c>
      <c r="D5170" s="64" t="s">
        <v>695</v>
      </c>
      <c r="E5170" s="64">
        <f t="shared" si="132"/>
        <v>0</v>
      </c>
      <c r="F5170" s="64">
        <v>10189</v>
      </c>
      <c r="G5170" s="64"/>
      <c r="I5170" s="64" t="s">
        <v>575</v>
      </c>
      <c r="L5170"/>
    </row>
    <row r="5171" spans="1:12">
      <c r="A5171" s="64" t="s">
        <v>1318</v>
      </c>
      <c r="B5171" s="64">
        <f>_xlfn.XLOOKUP(D5171,'Volume Holds'!$U$8:$U$223,'Volume Holds'!$J$8:$J$223)</f>
        <v>0</v>
      </c>
      <c r="C5171" s="64">
        <f>_xlfn.XLOOKUP(I5171,'Volume Holds'!$U$8:$U$223,'Volume Holds'!$J$8:$J$223)</f>
        <v>0</v>
      </c>
      <c r="D5171" s="64" t="s">
        <v>697</v>
      </c>
      <c r="E5171" s="64">
        <f t="shared" si="132"/>
        <v>0</v>
      </c>
      <c r="F5171" s="64">
        <v>10189</v>
      </c>
      <c r="G5171" s="64"/>
      <c r="I5171" s="64" t="s">
        <v>575</v>
      </c>
      <c r="L5171"/>
    </row>
    <row r="5172" spans="1:12">
      <c r="A5172" s="64" t="s">
        <v>1318</v>
      </c>
      <c r="B5172" s="64">
        <f>_xlfn.XLOOKUP(D5172,'Volume Holds'!$U$8:$U$223,'Volume Holds'!$J$8:$J$223)</f>
        <v>0</v>
      </c>
      <c r="C5172" s="64">
        <f>_xlfn.XLOOKUP(I5172,'Volume Holds'!$U$8:$U$223,'Volume Holds'!$J$8:$J$223)</f>
        <v>0</v>
      </c>
      <c r="D5172" s="64" t="s">
        <v>699</v>
      </c>
      <c r="E5172" s="64">
        <f t="shared" si="132"/>
        <v>0</v>
      </c>
      <c r="F5172" s="64">
        <v>10189</v>
      </c>
      <c r="G5172" s="64"/>
      <c r="I5172" s="64" t="s">
        <v>575</v>
      </c>
      <c r="L5172"/>
    </row>
    <row r="5173" spans="1:12">
      <c r="A5173" s="64" t="s">
        <v>1318</v>
      </c>
      <c r="B5173" s="64">
        <f>_xlfn.XLOOKUP(D5173,'Volume Holds'!$U$8:$U$223,'Volume Holds'!$J$8:$J$223)</f>
        <v>0</v>
      </c>
      <c r="C5173" s="64">
        <f>_xlfn.XLOOKUP(I5173,'Volume Holds'!$U$8:$U$223,'Volume Holds'!$J$8:$J$223)</f>
        <v>0</v>
      </c>
      <c r="D5173" s="64" t="s">
        <v>701</v>
      </c>
      <c r="E5173" s="64">
        <f t="shared" si="132"/>
        <v>0</v>
      </c>
      <c r="F5173" s="64">
        <v>10189</v>
      </c>
      <c r="G5173" s="64"/>
      <c r="I5173" s="64" t="s">
        <v>575</v>
      </c>
      <c r="L5173"/>
    </row>
    <row r="5174" spans="1:12">
      <c r="A5174" s="64" t="s">
        <v>1318</v>
      </c>
      <c r="B5174" s="64">
        <f>_xlfn.XLOOKUP(D5174,'Volume Holds'!$U$8:$U$223,'Volume Holds'!$J$8:$J$223)</f>
        <v>0</v>
      </c>
      <c r="C5174" s="64">
        <f>_xlfn.XLOOKUP(I5174,'Volume Holds'!$U$8:$U$223,'Volume Holds'!$J$8:$J$223)</f>
        <v>0</v>
      </c>
      <c r="D5174" s="64" t="s">
        <v>703</v>
      </c>
      <c r="E5174" s="64">
        <f t="shared" si="132"/>
        <v>0</v>
      </c>
      <c r="F5174" s="64">
        <v>10189</v>
      </c>
      <c r="G5174" s="64"/>
      <c r="I5174" s="64" t="s">
        <v>577</v>
      </c>
      <c r="L5174"/>
    </row>
    <row r="5175" spans="1:12">
      <c r="A5175" s="64" t="s">
        <v>1318</v>
      </c>
      <c r="B5175" s="64">
        <f>_xlfn.XLOOKUP(D5175,'Volume Holds'!$U$8:$U$223,'Volume Holds'!$J$8:$J$223)</f>
        <v>0</v>
      </c>
      <c r="C5175" s="64">
        <f>_xlfn.XLOOKUP(I5175,'Volume Holds'!$U$8:$U$223,'Volume Holds'!$J$8:$J$223)</f>
        <v>0</v>
      </c>
      <c r="D5175" s="64" t="s">
        <v>705</v>
      </c>
      <c r="E5175" s="64">
        <f t="shared" si="132"/>
        <v>0</v>
      </c>
      <c r="F5175" s="64">
        <v>10189</v>
      </c>
      <c r="G5175" s="64"/>
      <c r="I5175" s="64" t="s">
        <v>577</v>
      </c>
      <c r="L5175"/>
    </row>
    <row r="5176" spans="1:12">
      <c r="A5176" s="64" t="s">
        <v>1318</v>
      </c>
      <c r="B5176" s="64">
        <f>_xlfn.XLOOKUP(D5176,'Volume Holds'!$U$8:$U$223,'Volume Holds'!$J$8:$J$223)</f>
        <v>0</v>
      </c>
      <c r="C5176" s="64">
        <f>_xlfn.XLOOKUP(I5176,'Volume Holds'!$U$8:$U$223,'Volume Holds'!$J$8:$J$223)</f>
        <v>0</v>
      </c>
      <c r="D5176" s="64" t="s">
        <v>707</v>
      </c>
      <c r="E5176" s="64">
        <f t="shared" si="132"/>
        <v>0</v>
      </c>
      <c r="F5176" s="64">
        <v>10189</v>
      </c>
      <c r="G5176" s="64"/>
      <c r="I5176" s="64" t="s">
        <v>577</v>
      </c>
      <c r="L5176"/>
    </row>
    <row r="5177" spans="1:12">
      <c r="A5177" s="64" t="s">
        <v>1318</v>
      </c>
      <c r="B5177" s="64">
        <f>_xlfn.XLOOKUP(D5177,'Volume Holds'!$U$8:$U$223,'Volume Holds'!$J$8:$J$223)</f>
        <v>0</v>
      </c>
      <c r="C5177" s="64">
        <f>_xlfn.XLOOKUP(I5177,'Volume Holds'!$U$8:$U$223,'Volume Holds'!$J$8:$J$223)</f>
        <v>0</v>
      </c>
      <c r="D5177" s="64" t="s">
        <v>709</v>
      </c>
      <c r="E5177" s="64">
        <f t="shared" si="132"/>
        <v>0</v>
      </c>
      <c r="F5177" s="64">
        <v>10189</v>
      </c>
      <c r="G5177" s="64"/>
      <c r="I5177" s="64" t="s">
        <v>577</v>
      </c>
      <c r="L5177"/>
    </row>
    <row r="5178" spans="1:12">
      <c r="A5178" s="64" t="s">
        <v>1318</v>
      </c>
      <c r="B5178" s="64">
        <f>_xlfn.XLOOKUP(D5178,'Volume Holds'!$U$8:$U$223,'Volume Holds'!$J$8:$J$223)</f>
        <v>0</v>
      </c>
      <c r="C5178" s="64">
        <f>_xlfn.XLOOKUP(I5178,'Volume Holds'!$U$8:$U$223,'Volume Holds'!$J$8:$J$223)</f>
        <v>0</v>
      </c>
      <c r="D5178" s="64" t="s">
        <v>711</v>
      </c>
      <c r="E5178" s="64">
        <f t="shared" si="132"/>
        <v>0</v>
      </c>
      <c r="F5178" s="64">
        <v>10189</v>
      </c>
      <c r="G5178" s="64"/>
      <c r="I5178" s="64" t="s">
        <v>577</v>
      </c>
      <c r="L5178"/>
    </row>
    <row r="5179" spans="1:12">
      <c r="A5179" s="64" t="s">
        <v>1318</v>
      </c>
      <c r="B5179" s="64">
        <f>_xlfn.XLOOKUP(D5179,'Volume Holds'!$U$8:$U$223,'Volume Holds'!$J$8:$J$223)</f>
        <v>0</v>
      </c>
      <c r="C5179" s="64">
        <f>_xlfn.XLOOKUP(I5179,'Volume Holds'!$U$8:$U$223,'Volume Holds'!$J$8:$J$223)</f>
        <v>0</v>
      </c>
      <c r="D5179" s="64" t="s">
        <v>713</v>
      </c>
      <c r="E5179" s="64">
        <f t="shared" si="132"/>
        <v>0</v>
      </c>
      <c r="F5179" s="64">
        <v>10189</v>
      </c>
      <c r="G5179" s="64"/>
      <c r="I5179" s="64" t="s">
        <v>577</v>
      </c>
      <c r="L5179"/>
    </row>
    <row r="5180" spans="1:12">
      <c r="A5180" s="64" t="s">
        <v>1318</v>
      </c>
      <c r="B5180" s="64">
        <f>_xlfn.XLOOKUP(D5180,'Volume Holds'!$U$8:$U$223,'Volume Holds'!$J$8:$J$223)</f>
        <v>0</v>
      </c>
      <c r="C5180" s="64">
        <f>_xlfn.XLOOKUP(I5180,'Volume Holds'!$U$8:$U$223,'Volume Holds'!$J$8:$J$223)</f>
        <v>0</v>
      </c>
      <c r="D5180" s="64" t="s">
        <v>715</v>
      </c>
      <c r="E5180" s="64">
        <f t="shared" ref="E5180:E5204" si="133">SUM(B5180:C5180)</f>
        <v>0</v>
      </c>
      <c r="F5180" s="64">
        <v>10189</v>
      </c>
      <c r="G5180" s="64"/>
      <c r="I5180" s="64" t="s">
        <v>579</v>
      </c>
      <c r="L5180"/>
    </row>
    <row r="5181" spans="1:12">
      <c r="A5181" s="64" t="s">
        <v>1318</v>
      </c>
      <c r="B5181" s="64">
        <f>_xlfn.XLOOKUP(D5181,'Volume Holds'!$U$8:$U$223,'Volume Holds'!$J$8:$J$223)</f>
        <v>0</v>
      </c>
      <c r="C5181" s="64">
        <f>_xlfn.XLOOKUP(I5181,'Volume Holds'!$U$8:$U$223,'Volume Holds'!$J$8:$J$223)</f>
        <v>0</v>
      </c>
      <c r="D5181" s="64" t="s">
        <v>717</v>
      </c>
      <c r="E5181" s="64">
        <f t="shared" si="133"/>
        <v>0</v>
      </c>
      <c r="F5181" s="64">
        <v>10189</v>
      </c>
      <c r="G5181" s="64"/>
      <c r="I5181" s="64" t="s">
        <v>579</v>
      </c>
      <c r="L5181"/>
    </row>
    <row r="5182" spans="1:12">
      <c r="A5182" s="64" t="s">
        <v>1318</v>
      </c>
      <c r="B5182" s="64">
        <f>_xlfn.XLOOKUP(D5182,'Volume Holds'!$U$8:$U$223,'Volume Holds'!$J$8:$J$223)</f>
        <v>0</v>
      </c>
      <c r="C5182" s="64">
        <f>_xlfn.XLOOKUP(I5182,'Volume Holds'!$U$8:$U$223,'Volume Holds'!$J$8:$J$223)</f>
        <v>0</v>
      </c>
      <c r="D5182" s="64" t="s">
        <v>719</v>
      </c>
      <c r="E5182" s="64">
        <f t="shared" si="133"/>
        <v>0</v>
      </c>
      <c r="F5182" s="64">
        <v>10189</v>
      </c>
      <c r="G5182" s="64"/>
      <c r="I5182" s="64" t="s">
        <v>579</v>
      </c>
      <c r="L5182"/>
    </row>
    <row r="5183" spans="1:12">
      <c r="A5183" s="64" t="s">
        <v>1318</v>
      </c>
      <c r="B5183" s="64">
        <f>_xlfn.XLOOKUP(D5183,'Volume Holds'!$U$8:$U$223,'Volume Holds'!$J$8:$J$223)</f>
        <v>0</v>
      </c>
      <c r="C5183" s="64">
        <f>_xlfn.XLOOKUP(I5183,'Volume Holds'!$U$8:$U$223,'Volume Holds'!$J$8:$J$223)</f>
        <v>0</v>
      </c>
      <c r="D5183" s="64" t="s">
        <v>721</v>
      </c>
      <c r="E5183" s="64">
        <f t="shared" si="133"/>
        <v>0</v>
      </c>
      <c r="F5183" s="64">
        <v>10189</v>
      </c>
      <c r="G5183" s="64"/>
      <c r="I5183" s="64" t="s">
        <v>579</v>
      </c>
      <c r="L5183"/>
    </row>
    <row r="5184" spans="1:12">
      <c r="A5184" s="64" t="s">
        <v>1318</v>
      </c>
      <c r="B5184" s="64">
        <f>_xlfn.XLOOKUP(D5184,'Volume Holds'!$U$8:$U$223,'Volume Holds'!$J$8:$J$223)</f>
        <v>0</v>
      </c>
      <c r="C5184" s="64">
        <f>_xlfn.XLOOKUP(I5184,'Volume Holds'!$U$8:$U$223,'Volume Holds'!$J$8:$J$223)</f>
        <v>0</v>
      </c>
      <c r="D5184" s="64" t="s">
        <v>723</v>
      </c>
      <c r="E5184" s="64">
        <f t="shared" si="133"/>
        <v>0</v>
      </c>
      <c r="F5184" s="64">
        <v>10189</v>
      </c>
      <c r="G5184" s="64"/>
      <c r="I5184" s="64" t="s">
        <v>579</v>
      </c>
      <c r="L5184"/>
    </row>
    <row r="5185" spans="1:12">
      <c r="A5185" s="64" t="s">
        <v>1318</v>
      </c>
      <c r="B5185" s="64">
        <f>_xlfn.XLOOKUP(D5185,'Volume Holds'!$U$8:$U$223,'Volume Holds'!$J$8:$J$223)</f>
        <v>0</v>
      </c>
      <c r="C5185" s="64">
        <f>_xlfn.XLOOKUP(I5185,'Volume Holds'!$U$8:$U$223,'Volume Holds'!$J$8:$J$223)</f>
        <v>0</v>
      </c>
      <c r="D5185" s="64" t="s">
        <v>725</v>
      </c>
      <c r="E5185" s="64">
        <f t="shared" si="133"/>
        <v>0</v>
      </c>
      <c r="F5185" s="64">
        <v>10189</v>
      </c>
      <c r="G5185" s="64"/>
      <c r="I5185" s="64" t="s">
        <v>579</v>
      </c>
      <c r="L5185"/>
    </row>
    <row r="5186" spans="1:12">
      <c r="A5186" s="64" t="s">
        <v>1318</v>
      </c>
      <c r="B5186" s="64">
        <f>_xlfn.XLOOKUP(D5186,'Volume Holds'!$U$8:$U$223,'Volume Holds'!$J$8:$J$223)</f>
        <v>0</v>
      </c>
      <c r="C5186" s="64">
        <f>_xlfn.XLOOKUP(I5186,'Volume Holds'!$U$8:$U$223,'Volume Holds'!$J$8:$J$223)</f>
        <v>0</v>
      </c>
      <c r="D5186" s="64" t="s">
        <v>727</v>
      </c>
      <c r="E5186" s="64">
        <f t="shared" si="133"/>
        <v>0</v>
      </c>
      <c r="F5186" s="64">
        <v>10189</v>
      </c>
      <c r="G5186" s="64"/>
      <c r="I5186" s="64" t="s">
        <v>579</v>
      </c>
      <c r="L5186"/>
    </row>
    <row r="5187" spans="1:12">
      <c r="A5187" s="64" t="s">
        <v>1318</v>
      </c>
      <c r="B5187" s="64">
        <f>_xlfn.XLOOKUP(D5187,'Volume Holds'!$U$8:$U$223,'Volume Holds'!$J$8:$J$223)</f>
        <v>0</v>
      </c>
      <c r="C5187" s="64">
        <f>_xlfn.XLOOKUP(I5187,'Volume Holds'!$U$8:$U$223,'Volume Holds'!$J$8:$J$223)</f>
        <v>0</v>
      </c>
      <c r="D5187" s="64" t="s">
        <v>729</v>
      </c>
      <c r="E5187" s="64">
        <f t="shared" si="133"/>
        <v>0</v>
      </c>
      <c r="F5187" s="64">
        <v>10189</v>
      </c>
      <c r="G5187" s="64"/>
      <c r="I5187" s="64" t="s">
        <v>579</v>
      </c>
      <c r="L5187"/>
    </row>
    <row r="5188" spans="1:12">
      <c r="A5188" s="64" t="s">
        <v>1318</v>
      </c>
      <c r="B5188" s="64">
        <f>_xlfn.XLOOKUP(D5188,'Volume Holds'!$U$8:$U$223,'Volume Holds'!$J$8:$J$223)</f>
        <v>0</v>
      </c>
      <c r="C5188" s="64">
        <f>_xlfn.XLOOKUP(I5188,'Volume Holds'!$U$8:$U$223,'Volume Holds'!$J$8:$J$223)</f>
        <v>0</v>
      </c>
      <c r="D5188" s="64" t="s">
        <v>800</v>
      </c>
      <c r="E5188" s="64">
        <f t="shared" si="133"/>
        <v>0</v>
      </c>
      <c r="F5188" s="64">
        <v>10189</v>
      </c>
      <c r="G5188" s="64"/>
      <c r="L5188"/>
    </row>
    <row r="5189" spans="1:12">
      <c r="A5189" s="64" t="s">
        <v>1318</v>
      </c>
      <c r="B5189" s="64">
        <f>_xlfn.XLOOKUP(D5189,'Volume Holds'!$U$8:$U$223,'Volume Holds'!$J$8:$J$223)</f>
        <v>0</v>
      </c>
      <c r="C5189" s="64">
        <f>_xlfn.XLOOKUP(I5189,'Volume Holds'!$U$8:$U$223,'Volume Holds'!$J$8:$J$223)</f>
        <v>0</v>
      </c>
      <c r="D5189" s="64" t="s">
        <v>878</v>
      </c>
      <c r="E5189" s="64">
        <f t="shared" si="133"/>
        <v>0</v>
      </c>
      <c r="F5189" s="64">
        <v>10189</v>
      </c>
      <c r="G5189" s="64"/>
      <c r="L5189"/>
    </row>
    <row r="5190" spans="1:12">
      <c r="A5190" s="64" t="s">
        <v>1318</v>
      </c>
      <c r="B5190" s="64">
        <f>_xlfn.XLOOKUP(D5190,'Volume Holds'!$U$8:$U$223,'Volume Holds'!$J$8:$J$223)</f>
        <v>0</v>
      </c>
      <c r="C5190" s="64">
        <f>_xlfn.XLOOKUP(I5190,'Volume Holds'!$U$8:$U$223,'Volume Holds'!$J$8:$J$223)</f>
        <v>0</v>
      </c>
      <c r="D5190" s="64" t="s">
        <v>880</v>
      </c>
      <c r="E5190" s="64">
        <f t="shared" si="133"/>
        <v>0</v>
      </c>
      <c r="F5190" s="64">
        <v>10189</v>
      </c>
      <c r="G5190" s="64"/>
      <c r="L5190"/>
    </row>
    <row r="5191" spans="1:12">
      <c r="A5191" s="64" t="s">
        <v>1318</v>
      </c>
      <c r="B5191" s="64">
        <f>_xlfn.XLOOKUP(D5191,'Volume Holds'!$U$8:$U$223,'Volume Holds'!$J$8:$J$223)</f>
        <v>0</v>
      </c>
      <c r="C5191" s="64">
        <f>_xlfn.XLOOKUP(I5191,'Volume Holds'!$U$8:$U$223,'Volume Holds'!$J$8:$J$223)</f>
        <v>0</v>
      </c>
      <c r="D5191" s="64" t="s">
        <v>882</v>
      </c>
      <c r="E5191" s="64">
        <f t="shared" si="133"/>
        <v>0</v>
      </c>
      <c r="F5191" s="64">
        <v>10189</v>
      </c>
      <c r="G5191" s="64"/>
      <c r="L5191"/>
    </row>
    <row r="5192" spans="1:12">
      <c r="A5192" s="64" t="s">
        <v>1318</v>
      </c>
      <c r="B5192" s="64">
        <f>_xlfn.XLOOKUP(D5192,'Volume Holds'!$U$8:$U$223,'Volume Holds'!$J$8:$J$223)</f>
        <v>0</v>
      </c>
      <c r="C5192" s="64">
        <f>_xlfn.XLOOKUP(I5192,'Volume Holds'!$U$8:$U$223,'Volume Holds'!$J$8:$J$223)</f>
        <v>0</v>
      </c>
      <c r="D5192" s="64" t="s">
        <v>884</v>
      </c>
      <c r="E5192" s="64">
        <f t="shared" si="133"/>
        <v>0</v>
      </c>
      <c r="F5192" s="64">
        <v>10189</v>
      </c>
      <c r="G5192" s="64"/>
      <c r="L5192"/>
    </row>
    <row r="5193" spans="1:12">
      <c r="A5193" s="64" t="s">
        <v>1318</v>
      </c>
      <c r="B5193" s="64">
        <f>_xlfn.XLOOKUP(D5193,'Volume Holds'!$U$8:$U$223,'Volume Holds'!$J$8:$J$223)</f>
        <v>0</v>
      </c>
      <c r="C5193" s="64">
        <f>_xlfn.XLOOKUP(I5193,'Volume Holds'!$U$8:$U$223,'Volume Holds'!$J$8:$J$223)</f>
        <v>0</v>
      </c>
      <c r="D5193" s="64" t="s">
        <v>886</v>
      </c>
      <c r="E5193" s="64">
        <f t="shared" si="133"/>
        <v>0</v>
      </c>
      <c r="F5193" s="64">
        <v>10189</v>
      </c>
      <c r="G5193" s="64"/>
      <c r="L5193"/>
    </row>
    <row r="5194" spans="1:12">
      <c r="A5194" s="64" t="s">
        <v>1318</v>
      </c>
      <c r="B5194" s="64">
        <f>_xlfn.XLOOKUP(D5194,'Volume Holds'!$U$8:$U$223,'Volume Holds'!$J$8:$J$223)</f>
        <v>0</v>
      </c>
      <c r="C5194" s="64">
        <f>_xlfn.XLOOKUP(I5194,'Volume Holds'!$U$8:$U$223,'Volume Holds'!$J$8:$J$223)</f>
        <v>0</v>
      </c>
      <c r="D5194" s="64" t="s">
        <v>731</v>
      </c>
      <c r="E5194" s="64">
        <f t="shared" si="133"/>
        <v>0</v>
      </c>
      <c r="F5194" s="64">
        <v>10189</v>
      </c>
      <c r="G5194" s="64"/>
      <c r="I5194" s="64" t="s">
        <v>581</v>
      </c>
      <c r="L5194"/>
    </row>
    <row r="5195" spans="1:12">
      <c r="A5195" s="64" t="s">
        <v>1318</v>
      </c>
      <c r="B5195" s="64">
        <f>_xlfn.XLOOKUP(D5195,'Volume Holds'!$U$8:$U$223,'Volume Holds'!$J$8:$J$223)</f>
        <v>0</v>
      </c>
      <c r="C5195" s="64">
        <f>_xlfn.XLOOKUP(I5195,'Volume Holds'!$U$8:$U$223,'Volume Holds'!$J$8:$J$223)</f>
        <v>0</v>
      </c>
      <c r="D5195" s="64" t="s">
        <v>733</v>
      </c>
      <c r="E5195" s="64">
        <f t="shared" si="133"/>
        <v>0</v>
      </c>
      <c r="F5195" s="64">
        <v>10189</v>
      </c>
      <c r="G5195" s="64"/>
      <c r="I5195" s="64" t="s">
        <v>581</v>
      </c>
      <c r="L5195"/>
    </row>
    <row r="5196" spans="1:12">
      <c r="A5196" s="64" t="s">
        <v>1318</v>
      </c>
      <c r="B5196" s="64">
        <f>_xlfn.XLOOKUP(D5196,'Volume Holds'!$U$8:$U$223,'Volume Holds'!$J$8:$J$223)</f>
        <v>0</v>
      </c>
      <c r="C5196" s="64">
        <f>_xlfn.XLOOKUP(I5196,'Volume Holds'!$U$8:$U$223,'Volume Holds'!$J$8:$J$223)</f>
        <v>0</v>
      </c>
      <c r="D5196" s="64" t="s">
        <v>735</v>
      </c>
      <c r="E5196" s="64">
        <f t="shared" si="133"/>
        <v>0</v>
      </c>
      <c r="F5196" s="64">
        <v>10189</v>
      </c>
      <c r="G5196" s="64"/>
      <c r="I5196" s="64" t="s">
        <v>581</v>
      </c>
      <c r="L5196"/>
    </row>
    <row r="5197" spans="1:12">
      <c r="A5197" s="64" t="s">
        <v>1318</v>
      </c>
      <c r="B5197" s="64">
        <f>_xlfn.XLOOKUP(D5197,'Volume Holds'!$U$8:$U$223,'Volume Holds'!$J$8:$J$223)</f>
        <v>0</v>
      </c>
      <c r="C5197" s="64">
        <f>_xlfn.XLOOKUP(I5197,'Volume Holds'!$U$8:$U$223,'Volume Holds'!$J$8:$J$223)</f>
        <v>0</v>
      </c>
      <c r="D5197" s="64" t="s">
        <v>737</v>
      </c>
      <c r="E5197" s="64">
        <f t="shared" si="133"/>
        <v>0</v>
      </c>
      <c r="F5197" s="64">
        <v>10189</v>
      </c>
      <c r="G5197" s="64"/>
      <c r="I5197" s="64" t="s">
        <v>581</v>
      </c>
      <c r="L5197"/>
    </row>
    <row r="5198" spans="1:12">
      <c r="A5198" s="64" t="s">
        <v>1318</v>
      </c>
      <c r="B5198" s="64">
        <f>_xlfn.XLOOKUP(D5198,'Volume Holds'!$U$8:$U$223,'Volume Holds'!$J$8:$J$223)</f>
        <v>0</v>
      </c>
      <c r="C5198" s="64">
        <f>_xlfn.XLOOKUP(I5198,'Volume Holds'!$U$8:$U$223,'Volume Holds'!$J$8:$J$223)</f>
        <v>0</v>
      </c>
      <c r="D5198" s="64" t="s">
        <v>739</v>
      </c>
      <c r="E5198" s="64">
        <f t="shared" si="133"/>
        <v>0</v>
      </c>
      <c r="F5198" s="64">
        <v>10189</v>
      </c>
      <c r="G5198" s="64"/>
      <c r="I5198" s="64" t="s">
        <v>581</v>
      </c>
      <c r="L5198"/>
    </row>
    <row r="5199" spans="1:12">
      <c r="A5199" s="64" t="s">
        <v>1318</v>
      </c>
      <c r="B5199" s="64">
        <f>_xlfn.XLOOKUP(D5199,'Volume Holds'!$U$8:$U$223,'Volume Holds'!$J$8:$J$223)</f>
        <v>0</v>
      </c>
      <c r="C5199" s="64">
        <f>_xlfn.XLOOKUP(I5199,'Volume Holds'!$U$8:$U$223,'Volume Holds'!$J$8:$J$223)</f>
        <v>0</v>
      </c>
      <c r="D5199" s="64" t="s">
        <v>741</v>
      </c>
      <c r="E5199" s="64">
        <f t="shared" si="133"/>
        <v>0</v>
      </c>
      <c r="F5199" s="64">
        <v>10189</v>
      </c>
      <c r="G5199" s="64"/>
      <c r="I5199" s="64" t="s">
        <v>581</v>
      </c>
      <c r="L5199"/>
    </row>
    <row r="5200" spans="1:12">
      <c r="A5200" s="64" t="s">
        <v>1318</v>
      </c>
      <c r="B5200" s="64">
        <f>_xlfn.XLOOKUP(D5200,'Volume Holds'!$U$8:$U$223,'Volume Holds'!$J$8:$J$223)</f>
        <v>0</v>
      </c>
      <c r="C5200" s="64">
        <f>_xlfn.XLOOKUP(I5200,'Volume Holds'!$U$8:$U$223,'Volume Holds'!$J$8:$J$223)</f>
        <v>0</v>
      </c>
      <c r="D5200" s="64" t="s">
        <v>743</v>
      </c>
      <c r="E5200" s="64">
        <f t="shared" si="133"/>
        <v>0</v>
      </c>
      <c r="F5200" s="64">
        <v>10189</v>
      </c>
      <c r="G5200" s="64"/>
      <c r="I5200" s="64" t="s">
        <v>581</v>
      </c>
      <c r="L5200"/>
    </row>
    <row r="5201" spans="1:12">
      <c r="A5201" s="64" t="s">
        <v>1318</v>
      </c>
      <c r="B5201" s="64">
        <f>_xlfn.XLOOKUP(D5201,'Volume Holds'!$U$8:$U$223,'Volume Holds'!$J$8:$J$223)</f>
        <v>0</v>
      </c>
      <c r="C5201" s="64">
        <f>_xlfn.XLOOKUP(I5201,'Volume Holds'!$U$8:$U$223,'Volume Holds'!$J$8:$J$223)</f>
        <v>0</v>
      </c>
      <c r="D5201" s="64" t="s">
        <v>745</v>
      </c>
      <c r="E5201" s="64">
        <f t="shared" si="133"/>
        <v>0</v>
      </c>
      <c r="F5201" s="64">
        <v>10189</v>
      </c>
      <c r="G5201" s="64"/>
      <c r="I5201" s="64" t="s">
        <v>581</v>
      </c>
      <c r="L5201"/>
    </row>
    <row r="5202" spans="1:12">
      <c r="A5202" s="64" t="s">
        <v>1318</v>
      </c>
      <c r="B5202" s="64">
        <f>_xlfn.XLOOKUP(D5202,'Volume Holds'!$U$8:$U$223,'Volume Holds'!$J$8:$J$223)</f>
        <v>0</v>
      </c>
      <c r="C5202" s="64">
        <f>_xlfn.XLOOKUP(I5202,'Volume Holds'!$U$8:$U$223,'Volume Holds'!$J$8:$J$223)</f>
        <v>0</v>
      </c>
      <c r="D5202" s="64" t="s">
        <v>747</v>
      </c>
      <c r="E5202" s="64">
        <f t="shared" si="133"/>
        <v>0</v>
      </c>
      <c r="F5202" s="64">
        <v>10189</v>
      </c>
      <c r="G5202" s="64"/>
      <c r="I5202" s="64" t="s">
        <v>581</v>
      </c>
      <c r="L5202"/>
    </row>
    <row r="5203" spans="1:12">
      <c r="A5203" s="64" t="s">
        <v>1318</v>
      </c>
      <c r="B5203" s="64">
        <f>_xlfn.XLOOKUP(D5203,'Volume Holds'!$U$8:$U$223,'Volume Holds'!$J$8:$J$223)</f>
        <v>0</v>
      </c>
      <c r="C5203" s="64">
        <f>_xlfn.XLOOKUP(I5203,'Volume Holds'!$U$8:$U$223,'Volume Holds'!$J$8:$J$223)</f>
        <v>0</v>
      </c>
      <c r="D5203" s="64" t="s">
        <v>749</v>
      </c>
      <c r="E5203" s="64">
        <f t="shared" si="133"/>
        <v>0</v>
      </c>
      <c r="F5203" s="64">
        <v>10189</v>
      </c>
      <c r="G5203" s="64"/>
      <c r="I5203" s="64" t="s">
        <v>581</v>
      </c>
      <c r="L5203"/>
    </row>
    <row r="5204" spans="1:12">
      <c r="A5204" s="161" t="s">
        <v>1318</v>
      </c>
      <c r="B5204" s="161">
        <f>_xlfn.XLOOKUP(D5204,'Volume Holds'!$U$8:$U$223,'Volume Holds'!$J$8:$J$223)</f>
        <v>0</v>
      </c>
      <c r="C5204" s="161">
        <f>_xlfn.XLOOKUP(I5204,'Volume Holds'!$U$8:$U$223,'Volume Holds'!$J$8:$J$223)</f>
        <v>0</v>
      </c>
      <c r="D5204" s="161" t="s">
        <v>778</v>
      </c>
      <c r="E5204" s="161">
        <f t="shared" si="133"/>
        <v>0</v>
      </c>
      <c r="F5204" s="162">
        <v>10191</v>
      </c>
      <c r="G5204" s="163"/>
      <c r="I5204" s="161" t="s">
        <v>764</v>
      </c>
      <c r="J5204" s="161"/>
      <c r="L5204"/>
    </row>
    <row r="5205" spans="1:12">
      <c r="A5205" s="64" t="s">
        <v>1318</v>
      </c>
      <c r="B5205" s="64">
        <f>_xlfn.XLOOKUP(D5205,'Volume Holds'!$U$8:$U$223,'Volume Holds'!$J$8:$J$223)</f>
        <v>0</v>
      </c>
      <c r="C5205" s="64">
        <f>_xlfn.XLOOKUP(I5205,'Volume Holds'!$U$8:$U$223,'Volume Holds'!$J$8:$J$223)</f>
        <v>0</v>
      </c>
      <c r="D5205" s="64" t="s">
        <v>779</v>
      </c>
      <c r="E5205" s="64">
        <f t="shared" ref="E5205:E5267" si="134">SUM(B5205:C5205)</f>
        <v>0</v>
      </c>
      <c r="F5205" s="64">
        <v>10191</v>
      </c>
      <c r="G5205" s="64"/>
      <c r="I5205" s="64" t="s">
        <v>764</v>
      </c>
      <c r="L5205"/>
    </row>
    <row r="5206" spans="1:12">
      <c r="A5206" s="64" t="s">
        <v>1318</v>
      </c>
      <c r="B5206" s="64">
        <f>_xlfn.XLOOKUP(D5206,'Volume Holds'!$U$8:$U$223,'Volume Holds'!$J$8:$J$223)</f>
        <v>0</v>
      </c>
      <c r="C5206" s="64">
        <f>_xlfn.XLOOKUP(I5206,'Volume Holds'!$U$8:$U$223,'Volume Holds'!$J$8:$J$223)</f>
        <v>0</v>
      </c>
      <c r="D5206" s="64" t="s">
        <v>780</v>
      </c>
      <c r="E5206" s="64">
        <f t="shared" si="134"/>
        <v>0</v>
      </c>
      <c r="F5206" s="64">
        <v>10191</v>
      </c>
      <c r="G5206" s="64"/>
      <c r="I5206" s="64" t="s">
        <v>765</v>
      </c>
      <c r="L5206"/>
    </row>
    <row r="5207" spans="1:12">
      <c r="A5207" s="64" t="s">
        <v>1318</v>
      </c>
      <c r="B5207" s="64">
        <f>_xlfn.XLOOKUP(D5207,'Volume Holds'!$U$8:$U$223,'Volume Holds'!$J$8:$J$223)</f>
        <v>0</v>
      </c>
      <c r="C5207" s="64">
        <f>_xlfn.XLOOKUP(I5207,'Volume Holds'!$U$8:$U$223,'Volume Holds'!$J$8:$J$223)</f>
        <v>0</v>
      </c>
      <c r="D5207" s="64" t="s">
        <v>781</v>
      </c>
      <c r="E5207" s="64">
        <f t="shared" si="134"/>
        <v>0</v>
      </c>
      <c r="F5207" s="64">
        <v>10191</v>
      </c>
      <c r="G5207" s="64"/>
      <c r="I5207" s="64" t="s">
        <v>765</v>
      </c>
      <c r="L5207"/>
    </row>
    <row r="5208" spans="1:12">
      <c r="A5208" s="64" t="s">
        <v>1318</v>
      </c>
      <c r="B5208" s="64">
        <f>_xlfn.XLOOKUP(D5208,'Volume Holds'!$U$8:$U$223,'Volume Holds'!$J$8:$J$223)</f>
        <v>0</v>
      </c>
      <c r="C5208" s="64">
        <f>_xlfn.XLOOKUP(I5208,'Volume Holds'!$U$8:$U$223,'Volume Holds'!$J$8:$J$223)</f>
        <v>0</v>
      </c>
      <c r="D5208" s="64" t="s">
        <v>782</v>
      </c>
      <c r="E5208" s="64">
        <f t="shared" si="134"/>
        <v>0</v>
      </c>
      <c r="F5208" s="64">
        <v>10191</v>
      </c>
      <c r="G5208" s="64"/>
      <c r="I5208" s="64" t="s">
        <v>765</v>
      </c>
      <c r="L5208"/>
    </row>
    <row r="5209" spans="1:12">
      <c r="A5209" s="64" t="s">
        <v>1318</v>
      </c>
      <c r="B5209" s="64">
        <f>_xlfn.XLOOKUP(D5209,'Volume Holds'!$U$8:$U$223,'Volume Holds'!$J$8:$J$223)</f>
        <v>0</v>
      </c>
      <c r="C5209" s="64">
        <f>_xlfn.XLOOKUP(I5209,'Volume Holds'!$U$8:$U$223,'Volume Holds'!$J$8:$J$223)</f>
        <v>0</v>
      </c>
      <c r="D5209" s="64" t="s">
        <v>783</v>
      </c>
      <c r="E5209" s="64">
        <f t="shared" si="134"/>
        <v>0</v>
      </c>
      <c r="F5209" s="64">
        <v>10191</v>
      </c>
      <c r="G5209" s="64"/>
      <c r="I5209" s="64" t="s">
        <v>765</v>
      </c>
      <c r="L5209"/>
    </row>
    <row r="5210" spans="1:12">
      <c r="A5210" s="64" t="s">
        <v>1318</v>
      </c>
      <c r="B5210" s="64">
        <f>_xlfn.XLOOKUP(D5210,'Volume Holds'!$U$8:$U$223,'Volume Holds'!$J$8:$J$223)</f>
        <v>0</v>
      </c>
      <c r="C5210" s="64">
        <f>_xlfn.XLOOKUP(I5210,'Volume Holds'!$U$8:$U$223,'Volume Holds'!$J$8:$J$223)</f>
        <v>0</v>
      </c>
      <c r="D5210" s="64" t="s">
        <v>784</v>
      </c>
      <c r="E5210" s="64">
        <f t="shared" si="134"/>
        <v>0</v>
      </c>
      <c r="F5210" s="64">
        <v>10191</v>
      </c>
      <c r="G5210" s="64"/>
      <c r="I5210" s="64" t="s">
        <v>766</v>
      </c>
      <c r="L5210"/>
    </row>
    <row r="5211" spans="1:12">
      <c r="A5211" s="64" t="s">
        <v>1318</v>
      </c>
      <c r="B5211" s="64">
        <f>_xlfn.XLOOKUP(D5211,'Volume Holds'!$U$8:$U$223,'Volume Holds'!$J$8:$J$223)</f>
        <v>0</v>
      </c>
      <c r="C5211" s="64">
        <f>_xlfn.XLOOKUP(I5211,'Volume Holds'!$U$8:$U$223,'Volume Holds'!$J$8:$J$223)</f>
        <v>0</v>
      </c>
      <c r="D5211" s="64" t="s">
        <v>785</v>
      </c>
      <c r="E5211" s="64">
        <f t="shared" si="134"/>
        <v>0</v>
      </c>
      <c r="F5211" s="64">
        <v>10191</v>
      </c>
      <c r="G5211" s="64"/>
      <c r="I5211" s="64" t="s">
        <v>766</v>
      </c>
      <c r="L5211"/>
    </row>
    <row r="5212" spans="1:12">
      <c r="A5212" s="64" t="s">
        <v>1318</v>
      </c>
      <c r="B5212" s="64">
        <f>_xlfn.XLOOKUP(D5212,'Volume Holds'!$U$8:$U$223,'Volume Holds'!$J$8:$J$223)</f>
        <v>0</v>
      </c>
      <c r="C5212" s="64">
        <f>_xlfn.XLOOKUP(I5212,'Volume Holds'!$U$8:$U$223,'Volume Holds'!$J$8:$J$223)</f>
        <v>0</v>
      </c>
      <c r="D5212" s="64" t="s">
        <v>786</v>
      </c>
      <c r="E5212" s="64">
        <f t="shared" si="134"/>
        <v>0</v>
      </c>
      <c r="F5212" s="64">
        <v>10191</v>
      </c>
      <c r="G5212" s="64"/>
      <c r="I5212" s="64" t="s">
        <v>766</v>
      </c>
      <c r="L5212"/>
    </row>
    <row r="5213" spans="1:12">
      <c r="A5213" s="64" t="s">
        <v>1318</v>
      </c>
      <c r="B5213" s="64">
        <f>_xlfn.XLOOKUP(D5213,'Volume Holds'!$U$8:$U$223,'Volume Holds'!$J$8:$J$223)</f>
        <v>0</v>
      </c>
      <c r="C5213" s="64">
        <f>_xlfn.XLOOKUP(I5213,'Volume Holds'!$U$8:$U$223,'Volume Holds'!$J$8:$J$223)</f>
        <v>0</v>
      </c>
      <c r="D5213" s="64" t="s">
        <v>787</v>
      </c>
      <c r="E5213" s="64">
        <f t="shared" si="134"/>
        <v>0</v>
      </c>
      <c r="F5213" s="64">
        <v>10191</v>
      </c>
      <c r="G5213" s="64"/>
      <c r="I5213" s="64" t="s">
        <v>766</v>
      </c>
      <c r="L5213"/>
    </row>
    <row r="5214" spans="1:12">
      <c r="A5214" s="64" t="s">
        <v>1318</v>
      </c>
      <c r="B5214" s="64">
        <f>_xlfn.XLOOKUP(D5214,'Volume Holds'!$U$8:$U$223,'Volume Holds'!$J$8:$J$223)</f>
        <v>0</v>
      </c>
      <c r="C5214" s="64">
        <f>_xlfn.XLOOKUP(I5214,'Volume Holds'!$U$8:$U$223,'Volume Holds'!$J$8:$J$223)</f>
        <v>0</v>
      </c>
      <c r="D5214" s="64" t="s">
        <v>788</v>
      </c>
      <c r="E5214" s="64">
        <f t="shared" si="134"/>
        <v>0</v>
      </c>
      <c r="F5214" s="64">
        <v>10191</v>
      </c>
      <c r="G5214" s="64"/>
      <c r="I5214" s="64" t="s">
        <v>766</v>
      </c>
      <c r="L5214"/>
    </row>
    <row r="5215" spans="1:12">
      <c r="A5215" s="64" t="s">
        <v>1318</v>
      </c>
      <c r="B5215" s="64">
        <f>_xlfn.XLOOKUP(D5215,'Volume Holds'!$U$8:$U$223,'Volume Holds'!$J$8:$J$223)</f>
        <v>0</v>
      </c>
      <c r="C5215" s="64">
        <f>_xlfn.XLOOKUP(I5215,'Volume Holds'!$U$8:$U$223,'Volume Holds'!$J$8:$J$223)</f>
        <v>0</v>
      </c>
      <c r="D5215" s="64" t="s">
        <v>789</v>
      </c>
      <c r="E5215" s="64">
        <f t="shared" si="134"/>
        <v>0</v>
      </c>
      <c r="F5215" s="64">
        <v>10191</v>
      </c>
      <c r="G5215" s="64"/>
      <c r="I5215" s="64" t="s">
        <v>766</v>
      </c>
      <c r="L5215"/>
    </row>
    <row r="5216" spans="1:12">
      <c r="A5216" s="64" t="s">
        <v>1318</v>
      </c>
      <c r="B5216" s="64">
        <f>_xlfn.XLOOKUP(D5216,'Volume Holds'!$U$8:$U$223,'Volume Holds'!$J$8:$J$223)</f>
        <v>0</v>
      </c>
      <c r="C5216" s="64">
        <f>_xlfn.XLOOKUP(I5216,'Volume Holds'!$U$8:$U$223,'Volume Holds'!$J$8:$J$223)</f>
        <v>0</v>
      </c>
      <c r="D5216" s="64" t="s">
        <v>790</v>
      </c>
      <c r="E5216" s="64">
        <f t="shared" si="134"/>
        <v>0</v>
      </c>
      <c r="F5216" s="64">
        <v>10191</v>
      </c>
      <c r="G5216" s="64"/>
      <c r="I5216" s="64" t="s">
        <v>766</v>
      </c>
      <c r="L5216"/>
    </row>
    <row r="5217" spans="1:12">
      <c r="A5217" s="64" t="s">
        <v>1318</v>
      </c>
      <c r="B5217" s="64">
        <f>_xlfn.XLOOKUP(D5217,'Volume Holds'!$U$8:$U$223,'Volume Holds'!$J$8:$J$223)</f>
        <v>0</v>
      </c>
      <c r="C5217" s="64">
        <f>_xlfn.XLOOKUP(I5217,'Volume Holds'!$U$8:$U$223,'Volume Holds'!$J$8:$J$223)</f>
        <v>0</v>
      </c>
      <c r="D5217" s="64" t="s">
        <v>791</v>
      </c>
      <c r="E5217" s="64">
        <f t="shared" si="134"/>
        <v>0</v>
      </c>
      <c r="F5217" s="64">
        <v>10191</v>
      </c>
      <c r="G5217" s="64"/>
      <c r="I5217" s="64" t="s">
        <v>766</v>
      </c>
      <c r="L5217"/>
    </row>
    <row r="5218" spans="1:12">
      <c r="A5218" s="64" t="s">
        <v>1318</v>
      </c>
      <c r="B5218" s="64">
        <f>_xlfn.XLOOKUP(D5218,'Volume Holds'!$U$8:$U$223,'Volume Holds'!$J$8:$J$223)</f>
        <v>0</v>
      </c>
      <c r="C5218" s="64">
        <f>_xlfn.XLOOKUP(I5218,'Volume Holds'!$U$8:$U$223,'Volume Holds'!$J$8:$J$223)</f>
        <v>0</v>
      </c>
      <c r="D5218" s="64" t="s">
        <v>792</v>
      </c>
      <c r="E5218" s="64">
        <f t="shared" si="134"/>
        <v>0</v>
      </c>
      <c r="F5218" s="64">
        <v>10191</v>
      </c>
      <c r="G5218" s="64"/>
      <c r="I5218" s="64" t="s">
        <v>767</v>
      </c>
      <c r="L5218"/>
    </row>
    <row r="5219" spans="1:12">
      <c r="A5219" s="64" t="s">
        <v>1318</v>
      </c>
      <c r="B5219" s="64">
        <f>_xlfn.XLOOKUP(D5219,'Volume Holds'!$U$8:$U$223,'Volume Holds'!$J$8:$J$223)</f>
        <v>0</v>
      </c>
      <c r="C5219" s="64">
        <f>_xlfn.XLOOKUP(I5219,'Volume Holds'!$U$8:$U$223,'Volume Holds'!$J$8:$J$223)</f>
        <v>0</v>
      </c>
      <c r="D5219" s="64" t="s">
        <v>793</v>
      </c>
      <c r="E5219" s="64">
        <f t="shared" si="134"/>
        <v>0</v>
      </c>
      <c r="F5219" s="64">
        <v>10191</v>
      </c>
      <c r="G5219" s="64"/>
      <c r="I5219" s="64" t="s">
        <v>767</v>
      </c>
      <c r="L5219"/>
    </row>
    <row r="5220" spans="1:12">
      <c r="A5220" s="64" t="s">
        <v>1318</v>
      </c>
      <c r="B5220" s="64">
        <f>_xlfn.XLOOKUP(D5220,'Volume Holds'!$U$8:$U$223,'Volume Holds'!$J$8:$J$223)</f>
        <v>0</v>
      </c>
      <c r="C5220" s="64">
        <f>_xlfn.XLOOKUP(I5220,'Volume Holds'!$U$8:$U$223,'Volume Holds'!$J$8:$J$223)</f>
        <v>0</v>
      </c>
      <c r="D5220" s="64" t="s">
        <v>794</v>
      </c>
      <c r="E5220" s="64">
        <f t="shared" si="134"/>
        <v>0</v>
      </c>
      <c r="F5220" s="64">
        <v>10191</v>
      </c>
      <c r="G5220" s="64"/>
      <c r="I5220" s="64" t="s">
        <v>767</v>
      </c>
      <c r="L5220"/>
    </row>
    <row r="5221" spans="1:12">
      <c r="A5221" s="64" t="s">
        <v>1318</v>
      </c>
      <c r="B5221" s="64">
        <f>_xlfn.XLOOKUP(D5221,'Volume Holds'!$U$8:$U$223,'Volume Holds'!$J$8:$J$223)</f>
        <v>0</v>
      </c>
      <c r="C5221" s="64">
        <f>_xlfn.XLOOKUP(I5221,'Volume Holds'!$U$8:$U$223,'Volume Holds'!$J$8:$J$223)</f>
        <v>0</v>
      </c>
      <c r="D5221" s="64" t="s">
        <v>795</v>
      </c>
      <c r="E5221" s="64">
        <f t="shared" si="134"/>
        <v>0</v>
      </c>
      <c r="F5221" s="64">
        <v>10191</v>
      </c>
      <c r="G5221" s="64"/>
      <c r="I5221" s="64" t="s">
        <v>767</v>
      </c>
      <c r="L5221"/>
    </row>
    <row r="5222" spans="1:12">
      <c r="A5222" s="64" t="s">
        <v>1318</v>
      </c>
      <c r="B5222" s="64">
        <f>_xlfn.XLOOKUP(D5222,'Volume Holds'!$U$8:$U$223,'Volume Holds'!$J$8:$J$223)</f>
        <v>0</v>
      </c>
      <c r="C5222" s="64">
        <f>_xlfn.XLOOKUP(I5222,'Volume Holds'!$U$8:$U$223,'Volume Holds'!$J$8:$J$223)</f>
        <v>0</v>
      </c>
      <c r="D5222" s="64" t="s">
        <v>796</v>
      </c>
      <c r="E5222" s="64">
        <f t="shared" si="134"/>
        <v>0</v>
      </c>
      <c r="F5222" s="64">
        <v>10191</v>
      </c>
      <c r="G5222" s="64"/>
      <c r="I5222" s="64" t="s">
        <v>767</v>
      </c>
      <c r="L5222"/>
    </row>
    <row r="5223" spans="1:12">
      <c r="A5223" s="64" t="s">
        <v>1318</v>
      </c>
      <c r="B5223" s="64">
        <f>_xlfn.XLOOKUP(D5223,'Volume Holds'!$U$8:$U$223,'Volume Holds'!$J$8:$J$223)</f>
        <v>0</v>
      </c>
      <c r="C5223" s="64">
        <f>_xlfn.XLOOKUP(I5223,'Volume Holds'!$U$8:$U$223,'Volume Holds'!$J$8:$J$223)</f>
        <v>0</v>
      </c>
      <c r="D5223" s="64" t="s">
        <v>797</v>
      </c>
      <c r="E5223" s="64">
        <f t="shared" si="134"/>
        <v>0</v>
      </c>
      <c r="F5223" s="64">
        <v>10191</v>
      </c>
      <c r="G5223" s="64"/>
      <c r="I5223" s="64" t="s">
        <v>767</v>
      </c>
      <c r="L5223"/>
    </row>
    <row r="5224" spans="1:12">
      <c r="A5224" s="64" t="s">
        <v>1318</v>
      </c>
      <c r="B5224" s="64">
        <f>_xlfn.XLOOKUP(D5224,'Volume Holds'!$U$8:$U$223,'Volume Holds'!$J$8:$J$223)</f>
        <v>0</v>
      </c>
      <c r="C5224" s="64">
        <f>_xlfn.XLOOKUP(I5224,'Volume Holds'!$U$8:$U$223,'Volume Holds'!$J$8:$J$223)</f>
        <v>0</v>
      </c>
      <c r="D5224" s="64" t="s">
        <v>798</v>
      </c>
      <c r="E5224" s="64">
        <f t="shared" si="134"/>
        <v>0</v>
      </c>
      <c r="F5224" s="64">
        <v>10191</v>
      </c>
      <c r="G5224" s="64"/>
      <c r="I5224" s="64" t="s">
        <v>767</v>
      </c>
      <c r="L5224"/>
    </row>
    <row r="5225" spans="1:12">
      <c r="A5225" s="64" t="s">
        <v>1318</v>
      </c>
      <c r="B5225" s="64">
        <f>_xlfn.XLOOKUP(D5225,'Volume Holds'!$U$8:$U$223,'Volume Holds'!$J$8:$J$223)</f>
        <v>0</v>
      </c>
      <c r="C5225" s="64">
        <f>_xlfn.XLOOKUP(I5225,'Volume Holds'!$U$8:$U$223,'Volume Holds'!$J$8:$J$223)</f>
        <v>0</v>
      </c>
      <c r="D5225" s="64" t="s">
        <v>799</v>
      </c>
      <c r="E5225" s="64">
        <f t="shared" si="134"/>
        <v>0</v>
      </c>
      <c r="F5225" s="64">
        <v>10191</v>
      </c>
      <c r="G5225" s="64"/>
      <c r="I5225" s="64" t="s">
        <v>767</v>
      </c>
      <c r="L5225"/>
    </row>
    <row r="5226" spans="1:12">
      <c r="A5226" s="64" t="s">
        <v>1318</v>
      </c>
      <c r="B5226" s="64">
        <f>_xlfn.XLOOKUP(D5226,'Volume Holds'!$U$8:$U$223,'Volume Holds'!$J$8:$J$223)</f>
        <v>0</v>
      </c>
      <c r="C5226" s="64">
        <f>_xlfn.XLOOKUP(I5226,'Volume Holds'!$U$8:$U$223,'Volume Holds'!$J$8:$J$223)</f>
        <v>0</v>
      </c>
      <c r="D5226" s="64" t="s">
        <v>801</v>
      </c>
      <c r="E5226" s="64">
        <f t="shared" si="134"/>
        <v>0</v>
      </c>
      <c r="F5226" s="64">
        <v>10191</v>
      </c>
      <c r="G5226" s="64"/>
      <c r="I5226" s="64" t="s">
        <v>768</v>
      </c>
      <c r="L5226"/>
    </row>
    <row r="5227" spans="1:12">
      <c r="A5227" s="64" t="s">
        <v>1318</v>
      </c>
      <c r="B5227" s="64">
        <f>_xlfn.XLOOKUP(D5227,'Volume Holds'!$U$8:$U$223,'Volume Holds'!$J$8:$J$223)</f>
        <v>0</v>
      </c>
      <c r="C5227" s="64">
        <f>_xlfn.XLOOKUP(I5227,'Volume Holds'!$U$8:$U$223,'Volume Holds'!$J$8:$J$223)</f>
        <v>0</v>
      </c>
      <c r="D5227" s="64" t="s">
        <v>802</v>
      </c>
      <c r="E5227" s="64">
        <f t="shared" si="134"/>
        <v>0</v>
      </c>
      <c r="F5227" s="64">
        <v>10191</v>
      </c>
      <c r="G5227" s="64"/>
      <c r="I5227" s="64" t="s">
        <v>768</v>
      </c>
      <c r="L5227"/>
    </row>
    <row r="5228" spans="1:12">
      <c r="A5228" s="64" t="s">
        <v>1318</v>
      </c>
      <c r="B5228" s="64">
        <f>_xlfn.XLOOKUP(D5228,'Volume Holds'!$U$8:$U$223,'Volume Holds'!$J$8:$J$223)</f>
        <v>0</v>
      </c>
      <c r="C5228" s="64">
        <f>_xlfn.XLOOKUP(I5228,'Volume Holds'!$U$8:$U$223,'Volume Holds'!$J$8:$J$223)</f>
        <v>0</v>
      </c>
      <c r="D5228" s="64" t="s">
        <v>803</v>
      </c>
      <c r="E5228" s="64">
        <f t="shared" si="134"/>
        <v>0</v>
      </c>
      <c r="F5228" s="64">
        <v>10191</v>
      </c>
      <c r="G5228" s="64"/>
      <c r="I5228" s="64" t="s">
        <v>768</v>
      </c>
      <c r="L5228"/>
    </row>
    <row r="5229" spans="1:12">
      <c r="A5229" s="64" t="s">
        <v>1318</v>
      </c>
      <c r="B5229" s="64">
        <f>_xlfn.XLOOKUP(D5229,'Volume Holds'!$U$8:$U$223,'Volume Holds'!$J$8:$J$223)</f>
        <v>0</v>
      </c>
      <c r="C5229" s="64">
        <f>_xlfn.XLOOKUP(I5229,'Volume Holds'!$U$8:$U$223,'Volume Holds'!$J$8:$J$223)</f>
        <v>0</v>
      </c>
      <c r="D5229" s="64" t="s">
        <v>804</v>
      </c>
      <c r="E5229" s="64">
        <f t="shared" si="134"/>
        <v>0</v>
      </c>
      <c r="F5229" s="64">
        <v>10191</v>
      </c>
      <c r="G5229" s="64"/>
      <c r="I5229" s="64" t="s">
        <v>768</v>
      </c>
      <c r="L5229"/>
    </row>
    <row r="5230" spans="1:12">
      <c r="A5230" s="64" t="s">
        <v>1318</v>
      </c>
      <c r="B5230" s="64">
        <f>_xlfn.XLOOKUP(D5230,'Volume Holds'!$U$8:$U$223,'Volume Holds'!$J$8:$J$223)</f>
        <v>0</v>
      </c>
      <c r="C5230" s="64">
        <f>_xlfn.XLOOKUP(I5230,'Volume Holds'!$U$8:$U$223,'Volume Holds'!$J$8:$J$223)</f>
        <v>0</v>
      </c>
      <c r="D5230" s="64" t="s">
        <v>805</v>
      </c>
      <c r="E5230" s="64">
        <f t="shared" si="134"/>
        <v>0</v>
      </c>
      <c r="F5230" s="64">
        <v>10191</v>
      </c>
      <c r="G5230" s="64"/>
      <c r="I5230" s="64" t="s">
        <v>768</v>
      </c>
      <c r="L5230"/>
    </row>
    <row r="5231" spans="1:12">
      <c r="A5231" s="64" t="s">
        <v>1318</v>
      </c>
      <c r="B5231" s="64">
        <f>_xlfn.XLOOKUP(D5231,'Volume Holds'!$U$8:$U$223,'Volume Holds'!$J$8:$J$223)</f>
        <v>0</v>
      </c>
      <c r="C5231" s="64">
        <f>_xlfn.XLOOKUP(I5231,'Volume Holds'!$U$8:$U$223,'Volume Holds'!$J$8:$J$223)</f>
        <v>0</v>
      </c>
      <c r="D5231" s="64" t="s">
        <v>806</v>
      </c>
      <c r="E5231" s="64">
        <f t="shared" si="134"/>
        <v>0</v>
      </c>
      <c r="F5231" s="64">
        <v>10191</v>
      </c>
      <c r="G5231" s="64"/>
      <c r="I5231" s="64" t="s">
        <v>768</v>
      </c>
      <c r="L5231"/>
    </row>
    <row r="5232" spans="1:12">
      <c r="A5232" s="64" t="s">
        <v>1318</v>
      </c>
      <c r="B5232" s="64">
        <f>_xlfn.XLOOKUP(D5232,'Volume Holds'!$U$8:$U$223,'Volume Holds'!$J$8:$J$223)</f>
        <v>0</v>
      </c>
      <c r="C5232" s="64">
        <f>_xlfn.XLOOKUP(I5232,'Volume Holds'!$U$8:$U$223,'Volume Holds'!$J$8:$J$223)</f>
        <v>0</v>
      </c>
      <c r="D5232" s="64" t="s">
        <v>807</v>
      </c>
      <c r="E5232" s="64">
        <f t="shared" si="134"/>
        <v>0</v>
      </c>
      <c r="F5232" s="64">
        <v>10191</v>
      </c>
      <c r="G5232" s="64"/>
      <c r="I5232" s="64" t="s">
        <v>769</v>
      </c>
      <c r="L5232"/>
    </row>
    <row r="5233" spans="1:12">
      <c r="A5233" s="64" t="s">
        <v>1318</v>
      </c>
      <c r="B5233" s="64">
        <f>_xlfn.XLOOKUP(D5233,'Volume Holds'!$U$8:$U$223,'Volume Holds'!$J$8:$J$223)</f>
        <v>0</v>
      </c>
      <c r="C5233" s="64">
        <f>_xlfn.XLOOKUP(I5233,'Volume Holds'!$U$8:$U$223,'Volume Holds'!$J$8:$J$223)</f>
        <v>0</v>
      </c>
      <c r="D5233" s="64" t="s">
        <v>808</v>
      </c>
      <c r="E5233" s="64">
        <f t="shared" si="134"/>
        <v>0</v>
      </c>
      <c r="F5233" s="64">
        <v>10191</v>
      </c>
      <c r="G5233" s="64"/>
      <c r="I5233" s="64" t="s">
        <v>769</v>
      </c>
      <c r="L5233"/>
    </row>
    <row r="5234" spans="1:12">
      <c r="A5234" s="64" t="s">
        <v>1318</v>
      </c>
      <c r="B5234" s="64">
        <f>_xlfn.XLOOKUP(D5234,'Volume Holds'!$U$8:$U$223,'Volume Holds'!$J$8:$J$223)</f>
        <v>0</v>
      </c>
      <c r="C5234" s="64">
        <f>_xlfn.XLOOKUP(I5234,'Volume Holds'!$U$8:$U$223,'Volume Holds'!$J$8:$J$223)</f>
        <v>0</v>
      </c>
      <c r="D5234" s="64" t="s">
        <v>809</v>
      </c>
      <c r="E5234" s="64">
        <f t="shared" si="134"/>
        <v>0</v>
      </c>
      <c r="F5234" s="64">
        <v>10191</v>
      </c>
      <c r="G5234" s="64"/>
      <c r="I5234" s="64" t="s">
        <v>769</v>
      </c>
      <c r="L5234"/>
    </row>
    <row r="5235" spans="1:12">
      <c r="A5235" s="64" t="s">
        <v>1318</v>
      </c>
      <c r="B5235" s="64">
        <f>_xlfn.XLOOKUP(D5235,'Volume Holds'!$U$8:$U$223,'Volume Holds'!$J$8:$J$223)</f>
        <v>0</v>
      </c>
      <c r="C5235" s="64">
        <f>_xlfn.XLOOKUP(I5235,'Volume Holds'!$U$8:$U$223,'Volume Holds'!$J$8:$J$223)</f>
        <v>0</v>
      </c>
      <c r="D5235" s="64" t="s">
        <v>810</v>
      </c>
      <c r="E5235" s="64">
        <f t="shared" si="134"/>
        <v>0</v>
      </c>
      <c r="F5235" s="64">
        <v>10191</v>
      </c>
      <c r="G5235" s="64"/>
      <c r="I5235" s="64" t="s">
        <v>769</v>
      </c>
      <c r="L5235"/>
    </row>
    <row r="5236" spans="1:12">
      <c r="A5236" s="64" t="s">
        <v>1318</v>
      </c>
      <c r="B5236" s="64">
        <f>_xlfn.XLOOKUP(D5236,'Volume Holds'!$U$8:$U$223,'Volume Holds'!$J$8:$J$223)</f>
        <v>0</v>
      </c>
      <c r="C5236" s="64">
        <f>_xlfn.XLOOKUP(I5236,'Volume Holds'!$U$8:$U$223,'Volume Holds'!$J$8:$J$223)</f>
        <v>0</v>
      </c>
      <c r="D5236" s="64" t="s">
        <v>811</v>
      </c>
      <c r="E5236" s="64">
        <f t="shared" si="134"/>
        <v>0</v>
      </c>
      <c r="F5236" s="64">
        <v>10191</v>
      </c>
      <c r="G5236" s="64"/>
      <c r="I5236" s="64" t="s">
        <v>769</v>
      </c>
      <c r="L5236"/>
    </row>
    <row r="5237" spans="1:12">
      <c r="A5237" s="64" t="s">
        <v>1318</v>
      </c>
      <c r="B5237" s="64">
        <f>_xlfn.XLOOKUP(D5237,'Volume Holds'!$U$8:$U$223,'Volume Holds'!$J$8:$J$223)</f>
        <v>0</v>
      </c>
      <c r="C5237" s="64">
        <f>_xlfn.XLOOKUP(I5237,'Volume Holds'!$U$8:$U$223,'Volume Holds'!$J$8:$J$223)</f>
        <v>0</v>
      </c>
      <c r="D5237" s="64" t="s">
        <v>812</v>
      </c>
      <c r="E5237" s="64">
        <f t="shared" si="134"/>
        <v>0</v>
      </c>
      <c r="F5237" s="64">
        <v>10191</v>
      </c>
      <c r="G5237" s="64"/>
      <c r="I5237" s="64" t="s">
        <v>769</v>
      </c>
      <c r="L5237"/>
    </row>
    <row r="5238" spans="1:12">
      <c r="A5238" s="64" t="s">
        <v>1318</v>
      </c>
      <c r="B5238" s="64">
        <f>_xlfn.XLOOKUP(D5238,'Volume Holds'!$U$8:$U$223,'Volume Holds'!$J$8:$J$223)</f>
        <v>0</v>
      </c>
      <c r="C5238" s="64">
        <f>_xlfn.XLOOKUP(I5238,'Volume Holds'!$U$8:$U$223,'Volume Holds'!$J$8:$J$223)</f>
        <v>0</v>
      </c>
      <c r="D5238" s="64" t="s">
        <v>813</v>
      </c>
      <c r="E5238" s="64">
        <f t="shared" si="134"/>
        <v>0</v>
      </c>
      <c r="F5238" s="64">
        <v>10191</v>
      </c>
      <c r="G5238" s="64"/>
      <c r="I5238" s="64" t="s">
        <v>770</v>
      </c>
      <c r="L5238"/>
    </row>
    <row r="5239" spans="1:12">
      <c r="A5239" s="64" t="s">
        <v>1318</v>
      </c>
      <c r="B5239" s="64">
        <f>_xlfn.XLOOKUP(D5239,'Volume Holds'!$U$8:$U$223,'Volume Holds'!$J$8:$J$223)</f>
        <v>0</v>
      </c>
      <c r="C5239" s="64">
        <f>_xlfn.XLOOKUP(I5239,'Volume Holds'!$U$8:$U$223,'Volume Holds'!$J$8:$J$223)</f>
        <v>0</v>
      </c>
      <c r="D5239" s="64" t="s">
        <v>814</v>
      </c>
      <c r="E5239" s="64">
        <f t="shared" si="134"/>
        <v>0</v>
      </c>
      <c r="F5239" s="64">
        <v>10191</v>
      </c>
      <c r="G5239" s="64"/>
      <c r="I5239" s="64" t="s">
        <v>770</v>
      </c>
      <c r="L5239"/>
    </row>
    <row r="5240" spans="1:12">
      <c r="A5240" s="64" t="s">
        <v>1318</v>
      </c>
      <c r="B5240" s="64">
        <f>_xlfn.XLOOKUP(D5240,'Volume Holds'!$U$8:$U$223,'Volume Holds'!$J$8:$J$223)</f>
        <v>0</v>
      </c>
      <c r="C5240" s="64">
        <f>_xlfn.XLOOKUP(I5240,'Volume Holds'!$U$8:$U$223,'Volume Holds'!$J$8:$J$223)</f>
        <v>0</v>
      </c>
      <c r="D5240" s="64" t="s">
        <v>815</v>
      </c>
      <c r="E5240" s="64">
        <f t="shared" si="134"/>
        <v>0</v>
      </c>
      <c r="F5240" s="64">
        <v>10191</v>
      </c>
      <c r="G5240" s="64"/>
      <c r="I5240" s="64" t="s">
        <v>770</v>
      </c>
      <c r="L5240"/>
    </row>
    <row r="5241" spans="1:12">
      <c r="A5241" s="64" t="s">
        <v>1318</v>
      </c>
      <c r="B5241" s="64">
        <f>_xlfn.XLOOKUP(D5241,'Volume Holds'!$U$8:$U$223,'Volume Holds'!$J$8:$J$223)</f>
        <v>0</v>
      </c>
      <c r="C5241" s="64">
        <f>_xlfn.XLOOKUP(I5241,'Volume Holds'!$U$8:$U$223,'Volume Holds'!$J$8:$J$223)</f>
        <v>0</v>
      </c>
      <c r="D5241" s="64" t="s">
        <v>816</v>
      </c>
      <c r="E5241" s="64">
        <f t="shared" si="134"/>
        <v>0</v>
      </c>
      <c r="F5241" s="64">
        <v>10191</v>
      </c>
      <c r="G5241" s="64"/>
      <c r="I5241" s="64" t="s">
        <v>770</v>
      </c>
      <c r="L5241"/>
    </row>
    <row r="5242" spans="1:12">
      <c r="A5242" s="64" t="s">
        <v>1318</v>
      </c>
      <c r="B5242" s="64">
        <f>_xlfn.XLOOKUP(D5242,'Volume Holds'!$U$8:$U$223,'Volume Holds'!$J$8:$J$223)</f>
        <v>0</v>
      </c>
      <c r="C5242" s="64">
        <f>_xlfn.XLOOKUP(I5242,'Volume Holds'!$U$8:$U$223,'Volume Holds'!$J$8:$J$223)</f>
        <v>0</v>
      </c>
      <c r="D5242" s="64" t="s">
        <v>817</v>
      </c>
      <c r="E5242" s="64">
        <f t="shared" si="134"/>
        <v>0</v>
      </c>
      <c r="F5242" s="64">
        <v>10191</v>
      </c>
      <c r="G5242" s="64"/>
      <c r="I5242" s="64" t="s">
        <v>770</v>
      </c>
      <c r="L5242"/>
    </row>
    <row r="5243" spans="1:12">
      <c r="A5243" s="64" t="s">
        <v>1318</v>
      </c>
      <c r="B5243" s="64">
        <f>_xlfn.XLOOKUP(D5243,'Volume Holds'!$U$8:$U$223,'Volume Holds'!$J$8:$J$223)</f>
        <v>0</v>
      </c>
      <c r="C5243" s="64">
        <f>_xlfn.XLOOKUP(I5243,'Volume Holds'!$U$8:$U$223,'Volume Holds'!$J$8:$J$223)</f>
        <v>0</v>
      </c>
      <c r="D5243" s="64" t="s">
        <v>818</v>
      </c>
      <c r="E5243" s="64">
        <f t="shared" si="134"/>
        <v>0</v>
      </c>
      <c r="F5243" s="64">
        <v>10191</v>
      </c>
      <c r="G5243" s="64"/>
      <c r="I5243" s="64" t="s">
        <v>770</v>
      </c>
      <c r="L5243"/>
    </row>
    <row r="5244" spans="1:12">
      <c r="A5244" s="64" t="s">
        <v>1318</v>
      </c>
      <c r="B5244" s="64">
        <f>_xlfn.XLOOKUP(D5244,'Volume Holds'!$U$8:$U$223,'Volume Holds'!$J$8:$J$223)</f>
        <v>0</v>
      </c>
      <c r="C5244" s="64">
        <f>_xlfn.XLOOKUP(I5244,'Volume Holds'!$U$8:$U$223,'Volume Holds'!$J$8:$J$223)</f>
        <v>0</v>
      </c>
      <c r="D5244" s="64" t="s">
        <v>819</v>
      </c>
      <c r="E5244" s="64">
        <f t="shared" si="134"/>
        <v>0</v>
      </c>
      <c r="F5244" s="64">
        <v>10191</v>
      </c>
      <c r="G5244" s="64"/>
      <c r="I5244" s="64" t="s">
        <v>771</v>
      </c>
      <c r="L5244"/>
    </row>
    <row r="5245" spans="1:12">
      <c r="A5245" s="64" t="s">
        <v>1318</v>
      </c>
      <c r="B5245" s="64">
        <f>_xlfn.XLOOKUP(D5245,'Volume Holds'!$U$8:$U$223,'Volume Holds'!$J$8:$J$223)</f>
        <v>0</v>
      </c>
      <c r="C5245" s="64">
        <f>_xlfn.XLOOKUP(I5245,'Volume Holds'!$U$8:$U$223,'Volume Holds'!$J$8:$J$223)</f>
        <v>0</v>
      </c>
      <c r="D5245" s="64" t="s">
        <v>820</v>
      </c>
      <c r="E5245" s="64">
        <f t="shared" si="134"/>
        <v>0</v>
      </c>
      <c r="F5245" s="64">
        <v>10191</v>
      </c>
      <c r="G5245" s="64"/>
      <c r="I5245" s="64" t="s">
        <v>771</v>
      </c>
      <c r="L5245"/>
    </row>
    <row r="5246" spans="1:12">
      <c r="A5246" s="64" t="s">
        <v>1318</v>
      </c>
      <c r="B5246" s="64">
        <f>_xlfn.XLOOKUP(D5246,'Volume Holds'!$U$8:$U$223,'Volume Holds'!$J$8:$J$223)</f>
        <v>0</v>
      </c>
      <c r="C5246" s="64">
        <f>_xlfn.XLOOKUP(I5246,'Volume Holds'!$U$8:$U$223,'Volume Holds'!$J$8:$J$223)</f>
        <v>0</v>
      </c>
      <c r="D5246" s="64" t="s">
        <v>821</v>
      </c>
      <c r="E5246" s="64">
        <f t="shared" si="134"/>
        <v>0</v>
      </c>
      <c r="F5246" s="64">
        <v>10191</v>
      </c>
      <c r="G5246" s="64"/>
      <c r="I5246" s="64" t="s">
        <v>771</v>
      </c>
      <c r="L5246"/>
    </row>
    <row r="5247" spans="1:12">
      <c r="A5247" s="64" t="s">
        <v>1318</v>
      </c>
      <c r="B5247" s="64">
        <f>_xlfn.XLOOKUP(D5247,'Volume Holds'!$U$8:$U$223,'Volume Holds'!$J$8:$J$223)</f>
        <v>0</v>
      </c>
      <c r="C5247" s="64">
        <f>_xlfn.XLOOKUP(I5247,'Volume Holds'!$U$8:$U$223,'Volume Holds'!$J$8:$J$223)</f>
        <v>0</v>
      </c>
      <c r="D5247" s="64" t="s">
        <v>822</v>
      </c>
      <c r="E5247" s="64">
        <f t="shared" si="134"/>
        <v>0</v>
      </c>
      <c r="F5247" s="64">
        <v>10191</v>
      </c>
      <c r="G5247" s="64"/>
      <c r="I5247" s="64" t="s">
        <v>771</v>
      </c>
      <c r="L5247"/>
    </row>
    <row r="5248" spans="1:12">
      <c r="A5248" s="64" t="s">
        <v>1318</v>
      </c>
      <c r="B5248" s="64">
        <f>_xlfn.XLOOKUP(D5248,'Volume Holds'!$U$8:$U$223,'Volume Holds'!$J$8:$J$223)</f>
        <v>0</v>
      </c>
      <c r="C5248" s="64">
        <f>_xlfn.XLOOKUP(I5248,'Volume Holds'!$U$8:$U$223,'Volume Holds'!$J$8:$J$223)</f>
        <v>0</v>
      </c>
      <c r="D5248" s="64" t="s">
        <v>823</v>
      </c>
      <c r="E5248" s="64">
        <f t="shared" si="134"/>
        <v>0</v>
      </c>
      <c r="F5248" s="64">
        <v>10191</v>
      </c>
      <c r="G5248" s="64"/>
      <c r="I5248" s="64" t="s">
        <v>771</v>
      </c>
      <c r="L5248"/>
    </row>
    <row r="5249" spans="1:12">
      <c r="A5249" s="64" t="s">
        <v>1318</v>
      </c>
      <c r="B5249" s="64">
        <f>_xlfn.XLOOKUP(D5249,'Volume Holds'!$U$8:$U$223,'Volume Holds'!$J$8:$J$223)</f>
        <v>0</v>
      </c>
      <c r="C5249" s="64">
        <f>_xlfn.XLOOKUP(I5249,'Volume Holds'!$U$8:$U$223,'Volume Holds'!$J$8:$J$223)</f>
        <v>0</v>
      </c>
      <c r="D5249" s="64" t="s">
        <v>824</v>
      </c>
      <c r="E5249" s="64">
        <f t="shared" si="134"/>
        <v>0</v>
      </c>
      <c r="F5249" s="64">
        <v>10191</v>
      </c>
      <c r="G5249" s="64"/>
      <c r="I5249" s="64" t="s">
        <v>771</v>
      </c>
      <c r="L5249"/>
    </row>
    <row r="5250" spans="1:12">
      <c r="A5250" s="64" t="s">
        <v>1318</v>
      </c>
      <c r="B5250" s="64">
        <f>_xlfn.XLOOKUP(D5250,'Volume Holds'!$U$8:$U$223,'Volume Holds'!$J$8:$J$223)</f>
        <v>0</v>
      </c>
      <c r="C5250" s="64">
        <f>_xlfn.XLOOKUP(I5250,'Volume Holds'!$U$8:$U$223,'Volume Holds'!$J$8:$J$223)</f>
        <v>0</v>
      </c>
      <c r="D5250" s="64" t="s">
        <v>825</v>
      </c>
      <c r="E5250" s="64">
        <f t="shared" si="134"/>
        <v>0</v>
      </c>
      <c r="F5250" s="64">
        <v>10191</v>
      </c>
      <c r="G5250" s="64"/>
      <c r="I5250" s="64" t="s">
        <v>772</v>
      </c>
      <c r="L5250"/>
    </row>
    <row r="5251" spans="1:12">
      <c r="A5251" s="64" t="s">
        <v>1318</v>
      </c>
      <c r="B5251" s="64">
        <f>_xlfn.XLOOKUP(D5251,'Volume Holds'!$U$8:$U$223,'Volume Holds'!$J$8:$J$223)</f>
        <v>0</v>
      </c>
      <c r="C5251" s="64">
        <f>_xlfn.XLOOKUP(I5251,'Volume Holds'!$U$8:$U$223,'Volume Holds'!$J$8:$J$223)</f>
        <v>0</v>
      </c>
      <c r="D5251" s="64" t="s">
        <v>826</v>
      </c>
      <c r="E5251" s="64">
        <f t="shared" si="134"/>
        <v>0</v>
      </c>
      <c r="F5251" s="64">
        <v>10191</v>
      </c>
      <c r="G5251" s="64"/>
      <c r="I5251" s="64" t="s">
        <v>772</v>
      </c>
      <c r="L5251"/>
    </row>
    <row r="5252" spans="1:12">
      <c r="A5252" s="64" t="s">
        <v>1318</v>
      </c>
      <c r="B5252" s="64">
        <f>_xlfn.XLOOKUP(D5252,'Volume Holds'!$U$8:$U$223,'Volume Holds'!$J$8:$J$223)</f>
        <v>0</v>
      </c>
      <c r="C5252" s="64">
        <f>_xlfn.XLOOKUP(I5252,'Volume Holds'!$U$8:$U$223,'Volume Holds'!$J$8:$J$223)</f>
        <v>0</v>
      </c>
      <c r="D5252" s="64" t="s">
        <v>827</v>
      </c>
      <c r="E5252" s="64">
        <f t="shared" si="134"/>
        <v>0</v>
      </c>
      <c r="F5252" s="64">
        <v>10191</v>
      </c>
      <c r="G5252" s="64"/>
      <c r="I5252" s="64" t="s">
        <v>772</v>
      </c>
      <c r="L5252"/>
    </row>
    <row r="5253" spans="1:12">
      <c r="A5253" s="64" t="s">
        <v>1318</v>
      </c>
      <c r="B5253" s="64">
        <f>_xlfn.XLOOKUP(D5253,'Volume Holds'!$U$8:$U$223,'Volume Holds'!$J$8:$J$223)</f>
        <v>0</v>
      </c>
      <c r="C5253" s="64">
        <f>_xlfn.XLOOKUP(I5253,'Volume Holds'!$U$8:$U$223,'Volume Holds'!$J$8:$J$223)</f>
        <v>0</v>
      </c>
      <c r="D5253" s="64" t="s">
        <v>828</v>
      </c>
      <c r="E5253" s="64">
        <f t="shared" si="134"/>
        <v>0</v>
      </c>
      <c r="F5253" s="64">
        <v>10191</v>
      </c>
      <c r="G5253" s="64"/>
      <c r="I5253" s="64" t="s">
        <v>772</v>
      </c>
      <c r="L5253"/>
    </row>
    <row r="5254" spans="1:12">
      <c r="A5254" s="64" t="s">
        <v>1318</v>
      </c>
      <c r="B5254" s="64">
        <f>_xlfn.XLOOKUP(D5254,'Volume Holds'!$U$8:$U$223,'Volume Holds'!$J$8:$J$223)</f>
        <v>0</v>
      </c>
      <c r="C5254" s="64">
        <f>_xlfn.XLOOKUP(I5254,'Volume Holds'!$U$8:$U$223,'Volume Holds'!$J$8:$J$223)</f>
        <v>0</v>
      </c>
      <c r="D5254" s="64" t="s">
        <v>829</v>
      </c>
      <c r="E5254" s="64">
        <f t="shared" si="134"/>
        <v>0</v>
      </c>
      <c r="F5254" s="64">
        <v>10191</v>
      </c>
      <c r="G5254" s="64"/>
      <c r="I5254" s="64" t="s">
        <v>772</v>
      </c>
      <c r="L5254"/>
    </row>
    <row r="5255" spans="1:12">
      <c r="A5255" s="64" t="s">
        <v>1318</v>
      </c>
      <c r="B5255" s="64">
        <f>_xlfn.XLOOKUP(D5255,'Volume Holds'!$U$8:$U$223,'Volume Holds'!$J$8:$J$223)</f>
        <v>0</v>
      </c>
      <c r="C5255" s="64">
        <f>_xlfn.XLOOKUP(I5255,'Volume Holds'!$U$8:$U$223,'Volume Holds'!$J$8:$J$223)</f>
        <v>0</v>
      </c>
      <c r="D5255" s="64" t="s">
        <v>830</v>
      </c>
      <c r="E5255" s="64">
        <f t="shared" si="134"/>
        <v>0</v>
      </c>
      <c r="F5255" s="64">
        <v>10191</v>
      </c>
      <c r="G5255" s="64"/>
      <c r="I5255" s="64" t="s">
        <v>772</v>
      </c>
      <c r="L5255"/>
    </row>
    <row r="5256" spans="1:12">
      <c r="A5256" s="64" t="s">
        <v>1318</v>
      </c>
      <c r="B5256" s="64">
        <f>_xlfn.XLOOKUP(D5256,'Volume Holds'!$U$8:$U$223,'Volume Holds'!$J$8:$J$223)</f>
        <v>0</v>
      </c>
      <c r="C5256" s="64">
        <f>_xlfn.XLOOKUP(I5256,'Volume Holds'!$U$8:$U$223,'Volume Holds'!$J$8:$J$223)</f>
        <v>0</v>
      </c>
      <c r="D5256" s="64" t="s">
        <v>831</v>
      </c>
      <c r="E5256" s="64">
        <f t="shared" si="134"/>
        <v>0</v>
      </c>
      <c r="F5256" s="64">
        <v>10191</v>
      </c>
      <c r="G5256" s="64"/>
      <c r="I5256" s="64" t="s">
        <v>773</v>
      </c>
      <c r="L5256"/>
    </row>
    <row r="5257" spans="1:12">
      <c r="A5257" s="64" t="s">
        <v>1318</v>
      </c>
      <c r="B5257" s="64">
        <f>_xlfn.XLOOKUP(D5257,'Volume Holds'!$U$8:$U$223,'Volume Holds'!$J$8:$J$223)</f>
        <v>0</v>
      </c>
      <c r="C5257" s="64">
        <f>_xlfn.XLOOKUP(I5257,'Volume Holds'!$U$8:$U$223,'Volume Holds'!$J$8:$J$223)</f>
        <v>0</v>
      </c>
      <c r="D5257" s="64" t="s">
        <v>832</v>
      </c>
      <c r="E5257" s="64">
        <f t="shared" si="134"/>
        <v>0</v>
      </c>
      <c r="F5257" s="64">
        <v>10191</v>
      </c>
      <c r="G5257" s="64"/>
      <c r="I5257" s="64" t="s">
        <v>773</v>
      </c>
      <c r="L5257"/>
    </row>
    <row r="5258" spans="1:12">
      <c r="A5258" s="64" t="s">
        <v>1318</v>
      </c>
      <c r="B5258" s="64">
        <f>_xlfn.XLOOKUP(D5258,'Volume Holds'!$U$8:$U$223,'Volume Holds'!$J$8:$J$223)</f>
        <v>0</v>
      </c>
      <c r="C5258" s="64">
        <f>_xlfn.XLOOKUP(I5258,'Volume Holds'!$U$8:$U$223,'Volume Holds'!$J$8:$J$223)</f>
        <v>0</v>
      </c>
      <c r="D5258" s="64" t="s">
        <v>833</v>
      </c>
      <c r="E5258" s="64">
        <f t="shared" si="134"/>
        <v>0</v>
      </c>
      <c r="F5258" s="64">
        <v>10191</v>
      </c>
      <c r="G5258" s="64"/>
      <c r="I5258" s="64" t="s">
        <v>773</v>
      </c>
      <c r="L5258"/>
    </row>
    <row r="5259" spans="1:12">
      <c r="A5259" s="64" t="s">
        <v>1318</v>
      </c>
      <c r="B5259" s="64">
        <f>_xlfn.XLOOKUP(D5259,'Volume Holds'!$U$8:$U$223,'Volume Holds'!$J$8:$J$223)</f>
        <v>0</v>
      </c>
      <c r="C5259" s="64">
        <f>_xlfn.XLOOKUP(I5259,'Volume Holds'!$U$8:$U$223,'Volume Holds'!$J$8:$J$223)</f>
        <v>0</v>
      </c>
      <c r="D5259" s="64" t="s">
        <v>834</v>
      </c>
      <c r="E5259" s="64">
        <f t="shared" si="134"/>
        <v>0</v>
      </c>
      <c r="F5259" s="64">
        <v>10191</v>
      </c>
      <c r="G5259" s="64"/>
      <c r="I5259" s="64" t="s">
        <v>773</v>
      </c>
      <c r="L5259"/>
    </row>
    <row r="5260" spans="1:12">
      <c r="A5260" s="64" t="s">
        <v>1318</v>
      </c>
      <c r="B5260" s="64">
        <f>_xlfn.XLOOKUP(D5260,'Volume Holds'!$U$8:$U$223,'Volume Holds'!$J$8:$J$223)</f>
        <v>0</v>
      </c>
      <c r="C5260" s="64">
        <f>_xlfn.XLOOKUP(I5260,'Volume Holds'!$U$8:$U$223,'Volume Holds'!$J$8:$J$223)</f>
        <v>0</v>
      </c>
      <c r="D5260" s="64" t="s">
        <v>835</v>
      </c>
      <c r="E5260" s="64">
        <f t="shared" si="134"/>
        <v>0</v>
      </c>
      <c r="F5260" s="64">
        <v>10191</v>
      </c>
      <c r="G5260" s="64"/>
      <c r="I5260" s="64" t="s">
        <v>773</v>
      </c>
      <c r="L5260"/>
    </row>
    <row r="5261" spans="1:12">
      <c r="A5261" s="64" t="s">
        <v>1318</v>
      </c>
      <c r="B5261" s="64">
        <f>_xlfn.XLOOKUP(D5261,'Volume Holds'!$U$8:$U$223,'Volume Holds'!$J$8:$J$223)</f>
        <v>0</v>
      </c>
      <c r="C5261" s="64">
        <f>_xlfn.XLOOKUP(I5261,'Volume Holds'!$U$8:$U$223,'Volume Holds'!$J$8:$J$223)</f>
        <v>0</v>
      </c>
      <c r="D5261" s="64" t="s">
        <v>836</v>
      </c>
      <c r="E5261" s="64">
        <f t="shared" si="134"/>
        <v>0</v>
      </c>
      <c r="F5261" s="64">
        <v>10191</v>
      </c>
      <c r="G5261" s="64"/>
      <c r="I5261" s="64" t="s">
        <v>773</v>
      </c>
      <c r="L5261"/>
    </row>
    <row r="5262" spans="1:12">
      <c r="A5262" s="64" t="s">
        <v>1318</v>
      </c>
      <c r="B5262" s="64">
        <f>_xlfn.XLOOKUP(D5262,'Volume Holds'!$U$8:$U$223,'Volume Holds'!$J$8:$J$223)</f>
        <v>0</v>
      </c>
      <c r="C5262" s="64">
        <f>_xlfn.XLOOKUP(I5262,'Volume Holds'!$U$8:$U$223,'Volume Holds'!$J$8:$J$223)</f>
        <v>0</v>
      </c>
      <c r="D5262" s="64" t="s">
        <v>837</v>
      </c>
      <c r="E5262" s="64">
        <f t="shared" si="134"/>
        <v>0</v>
      </c>
      <c r="F5262" s="64">
        <v>10191</v>
      </c>
      <c r="G5262" s="64"/>
      <c r="I5262" s="64" t="s">
        <v>774</v>
      </c>
      <c r="L5262"/>
    </row>
    <row r="5263" spans="1:12">
      <c r="A5263" s="64" t="s">
        <v>1318</v>
      </c>
      <c r="B5263" s="64">
        <f>_xlfn.XLOOKUP(D5263,'Volume Holds'!$U$8:$U$223,'Volume Holds'!$J$8:$J$223)</f>
        <v>0</v>
      </c>
      <c r="C5263" s="64">
        <f>_xlfn.XLOOKUP(I5263,'Volume Holds'!$U$8:$U$223,'Volume Holds'!$J$8:$J$223)</f>
        <v>0</v>
      </c>
      <c r="D5263" s="64" t="s">
        <v>838</v>
      </c>
      <c r="E5263" s="64">
        <f t="shared" si="134"/>
        <v>0</v>
      </c>
      <c r="F5263" s="64">
        <v>10191</v>
      </c>
      <c r="G5263" s="64"/>
      <c r="I5263" s="64" t="s">
        <v>774</v>
      </c>
      <c r="L5263"/>
    </row>
    <row r="5264" spans="1:12">
      <c r="A5264" s="64" t="s">
        <v>1318</v>
      </c>
      <c r="B5264" s="64">
        <f>_xlfn.XLOOKUP(D5264,'Volume Holds'!$U$8:$U$223,'Volume Holds'!$J$8:$J$223)</f>
        <v>0</v>
      </c>
      <c r="C5264" s="64">
        <f>_xlfn.XLOOKUP(I5264,'Volume Holds'!$U$8:$U$223,'Volume Holds'!$J$8:$J$223)</f>
        <v>0</v>
      </c>
      <c r="D5264" s="64" t="s">
        <v>839</v>
      </c>
      <c r="E5264" s="64">
        <f t="shared" si="134"/>
        <v>0</v>
      </c>
      <c r="F5264" s="64">
        <v>10191</v>
      </c>
      <c r="G5264" s="64"/>
      <c r="I5264" s="64" t="s">
        <v>774</v>
      </c>
      <c r="L5264"/>
    </row>
    <row r="5265" spans="1:12">
      <c r="A5265" s="64" t="s">
        <v>1318</v>
      </c>
      <c r="B5265" s="64">
        <f>_xlfn.XLOOKUP(D5265,'Volume Holds'!$U$8:$U$223,'Volume Holds'!$J$8:$J$223)</f>
        <v>0</v>
      </c>
      <c r="C5265" s="64">
        <f>_xlfn.XLOOKUP(I5265,'Volume Holds'!$U$8:$U$223,'Volume Holds'!$J$8:$J$223)</f>
        <v>0</v>
      </c>
      <c r="D5265" s="64" t="s">
        <v>840</v>
      </c>
      <c r="E5265" s="64">
        <f t="shared" si="134"/>
        <v>0</v>
      </c>
      <c r="F5265" s="64">
        <v>10191</v>
      </c>
      <c r="G5265" s="64"/>
      <c r="I5265" s="64" t="s">
        <v>774</v>
      </c>
      <c r="L5265"/>
    </row>
    <row r="5266" spans="1:12">
      <c r="A5266" s="64" t="s">
        <v>1318</v>
      </c>
      <c r="B5266" s="64">
        <f>_xlfn.XLOOKUP(D5266,'Volume Holds'!$U$8:$U$223,'Volume Holds'!$J$8:$J$223)</f>
        <v>0</v>
      </c>
      <c r="C5266" s="64">
        <f>_xlfn.XLOOKUP(I5266,'Volume Holds'!$U$8:$U$223,'Volume Holds'!$J$8:$J$223)</f>
        <v>0</v>
      </c>
      <c r="D5266" s="64" t="s">
        <v>841</v>
      </c>
      <c r="E5266" s="64">
        <f t="shared" si="134"/>
        <v>0</v>
      </c>
      <c r="F5266" s="64">
        <v>10191</v>
      </c>
      <c r="G5266" s="64"/>
      <c r="I5266" s="64" t="s">
        <v>774</v>
      </c>
      <c r="L5266"/>
    </row>
    <row r="5267" spans="1:12">
      <c r="A5267" s="64" t="s">
        <v>1318</v>
      </c>
      <c r="B5267" s="64">
        <f>_xlfn.XLOOKUP(D5267,'Volume Holds'!$U$8:$U$223,'Volume Holds'!$J$8:$J$223)</f>
        <v>0</v>
      </c>
      <c r="C5267" s="64">
        <f>_xlfn.XLOOKUP(I5267,'Volume Holds'!$U$8:$U$223,'Volume Holds'!$J$8:$J$223)</f>
        <v>0</v>
      </c>
      <c r="D5267" s="64" t="s">
        <v>842</v>
      </c>
      <c r="E5267" s="64">
        <f t="shared" si="134"/>
        <v>0</v>
      </c>
      <c r="F5267" s="64">
        <v>10191</v>
      </c>
      <c r="G5267" s="64"/>
      <c r="I5267" s="64" t="s">
        <v>774</v>
      </c>
      <c r="L5267"/>
    </row>
    <row r="5268" spans="1:12">
      <c r="A5268" s="64" t="s">
        <v>1318</v>
      </c>
      <c r="B5268" s="64">
        <f>_xlfn.XLOOKUP(D5268,'Volume Holds'!$U$8:$U$223,'Volume Holds'!$J$8:$J$223)</f>
        <v>0</v>
      </c>
      <c r="C5268" s="64">
        <f>_xlfn.XLOOKUP(I5268,'Volume Holds'!$U$8:$U$223,'Volume Holds'!$J$8:$J$223)</f>
        <v>0</v>
      </c>
      <c r="D5268" s="64" t="s">
        <v>890</v>
      </c>
      <c r="E5268" s="64">
        <f t="shared" ref="E5268:E5323" si="135">SUM(B5268:C5268)</f>
        <v>0</v>
      </c>
      <c r="F5268" s="64">
        <v>10191</v>
      </c>
      <c r="G5268" s="64"/>
      <c r="L5268"/>
    </row>
    <row r="5269" spans="1:12">
      <c r="A5269" s="64" t="s">
        <v>1318</v>
      </c>
      <c r="B5269" s="64">
        <f>_xlfn.XLOOKUP(D5269,'Volume Holds'!$U$8:$U$223,'Volume Holds'!$J$8:$J$223)</f>
        <v>0</v>
      </c>
      <c r="C5269" s="64">
        <f>_xlfn.XLOOKUP(I5269,'Volume Holds'!$U$8:$U$223,'Volume Holds'!$J$8:$J$223)</f>
        <v>0</v>
      </c>
      <c r="D5269" s="64" t="s">
        <v>892</v>
      </c>
      <c r="E5269" s="64">
        <f t="shared" si="135"/>
        <v>0</v>
      </c>
      <c r="F5269" s="64">
        <v>10191</v>
      </c>
      <c r="G5269" s="64"/>
      <c r="L5269"/>
    </row>
    <row r="5270" spans="1:12">
      <c r="A5270" s="64" t="s">
        <v>1318</v>
      </c>
      <c r="B5270" s="64">
        <f>_xlfn.XLOOKUP(D5270,'Volume Holds'!$U$8:$U$223,'Volume Holds'!$J$8:$J$223)</f>
        <v>0</v>
      </c>
      <c r="C5270" s="64">
        <f>_xlfn.XLOOKUP(I5270,'Volume Holds'!$U$8:$U$223,'Volume Holds'!$J$8:$J$223)</f>
        <v>0</v>
      </c>
      <c r="D5270" s="64" t="s">
        <v>894</v>
      </c>
      <c r="E5270" s="64">
        <f t="shared" si="135"/>
        <v>0</v>
      </c>
      <c r="F5270" s="64">
        <v>10191</v>
      </c>
      <c r="G5270" s="64"/>
      <c r="L5270"/>
    </row>
    <row r="5271" spans="1:12">
      <c r="A5271" s="64" t="s">
        <v>1318</v>
      </c>
      <c r="B5271" s="64">
        <f>_xlfn.XLOOKUP(D5271,'Volume Holds'!$U$8:$U$223,'Volume Holds'!$J$8:$J$223)</f>
        <v>0</v>
      </c>
      <c r="C5271" s="64">
        <f>_xlfn.XLOOKUP(I5271,'Volume Holds'!$U$8:$U$223,'Volume Holds'!$J$8:$J$223)</f>
        <v>0</v>
      </c>
      <c r="D5271" s="64" t="s">
        <v>896</v>
      </c>
      <c r="E5271" s="64">
        <f t="shared" si="135"/>
        <v>0</v>
      </c>
      <c r="F5271" s="64">
        <v>10191</v>
      </c>
      <c r="G5271" s="64"/>
      <c r="L5271"/>
    </row>
    <row r="5272" spans="1:12">
      <c r="A5272" s="64" t="s">
        <v>1318</v>
      </c>
      <c r="B5272" s="64">
        <f>_xlfn.XLOOKUP(D5272,'Volume Holds'!$U$8:$U$223,'Volume Holds'!$J$8:$J$223)</f>
        <v>0</v>
      </c>
      <c r="C5272" s="64">
        <f>_xlfn.XLOOKUP(I5272,'Volume Holds'!$U$8:$U$223,'Volume Holds'!$J$8:$J$223)</f>
        <v>0</v>
      </c>
      <c r="D5272" s="64" t="s">
        <v>898</v>
      </c>
      <c r="E5272" s="64">
        <f t="shared" si="135"/>
        <v>0</v>
      </c>
      <c r="F5272" s="64">
        <v>10191</v>
      </c>
      <c r="G5272" s="64"/>
      <c r="L5272"/>
    </row>
    <row r="5273" spans="1:12">
      <c r="A5273" s="64" t="s">
        <v>1318</v>
      </c>
      <c r="B5273" s="64">
        <f>_xlfn.XLOOKUP(D5273,'Volume Holds'!$U$8:$U$223,'Volume Holds'!$J$8:$J$223)</f>
        <v>0</v>
      </c>
      <c r="C5273" s="64">
        <f>_xlfn.XLOOKUP(I5273,'Volume Holds'!$U$8:$U$223,'Volume Holds'!$J$8:$J$223)</f>
        <v>0</v>
      </c>
      <c r="D5273" s="64" t="s">
        <v>844</v>
      </c>
      <c r="E5273" s="64">
        <f t="shared" si="135"/>
        <v>0</v>
      </c>
      <c r="F5273" s="64">
        <v>10191</v>
      </c>
      <c r="G5273" s="64"/>
      <c r="I5273" s="64" t="s">
        <v>775</v>
      </c>
      <c r="L5273"/>
    </row>
    <row r="5274" spans="1:12">
      <c r="A5274" s="64" t="s">
        <v>1318</v>
      </c>
      <c r="B5274" s="64">
        <f>_xlfn.XLOOKUP(D5274,'Volume Holds'!$U$8:$U$223,'Volume Holds'!$J$8:$J$223)</f>
        <v>0</v>
      </c>
      <c r="C5274" s="64">
        <f>_xlfn.XLOOKUP(I5274,'Volume Holds'!$U$8:$U$223,'Volume Holds'!$J$8:$J$223)</f>
        <v>0</v>
      </c>
      <c r="D5274" s="64" t="s">
        <v>846</v>
      </c>
      <c r="E5274" s="64">
        <f t="shared" si="135"/>
        <v>0</v>
      </c>
      <c r="F5274" s="64">
        <v>10191</v>
      </c>
      <c r="G5274" s="64"/>
      <c r="I5274" s="64" t="s">
        <v>775</v>
      </c>
      <c r="L5274"/>
    </row>
    <row r="5275" spans="1:12">
      <c r="A5275" s="64" t="s">
        <v>1318</v>
      </c>
      <c r="B5275" s="64">
        <f>_xlfn.XLOOKUP(D5275,'Volume Holds'!$U$8:$U$223,'Volume Holds'!$J$8:$J$223)</f>
        <v>0</v>
      </c>
      <c r="C5275" s="64">
        <f>_xlfn.XLOOKUP(I5275,'Volume Holds'!$U$8:$U$223,'Volume Holds'!$J$8:$J$223)</f>
        <v>0</v>
      </c>
      <c r="D5275" s="64" t="s">
        <v>848</v>
      </c>
      <c r="E5275" s="64">
        <f t="shared" si="135"/>
        <v>0</v>
      </c>
      <c r="F5275" s="64">
        <v>10191</v>
      </c>
      <c r="G5275" s="64"/>
      <c r="I5275" s="64" t="s">
        <v>775</v>
      </c>
      <c r="L5275"/>
    </row>
    <row r="5276" spans="1:12">
      <c r="A5276" s="64" t="s">
        <v>1318</v>
      </c>
      <c r="B5276" s="64">
        <f>_xlfn.XLOOKUP(D5276,'Volume Holds'!$U$8:$U$223,'Volume Holds'!$J$8:$J$223)</f>
        <v>0</v>
      </c>
      <c r="C5276" s="64">
        <f>_xlfn.XLOOKUP(I5276,'Volume Holds'!$U$8:$U$223,'Volume Holds'!$J$8:$J$223)</f>
        <v>0</v>
      </c>
      <c r="D5276" s="64" t="s">
        <v>850</v>
      </c>
      <c r="E5276" s="64">
        <f t="shared" si="135"/>
        <v>0</v>
      </c>
      <c r="F5276" s="64">
        <v>10191</v>
      </c>
      <c r="G5276" s="64"/>
      <c r="I5276" s="64" t="s">
        <v>775</v>
      </c>
      <c r="L5276"/>
    </row>
    <row r="5277" spans="1:12">
      <c r="A5277" s="64" t="s">
        <v>1318</v>
      </c>
      <c r="B5277" s="64">
        <f>_xlfn.XLOOKUP(D5277,'Volume Holds'!$U$8:$U$223,'Volume Holds'!$J$8:$J$223)</f>
        <v>0</v>
      </c>
      <c r="C5277" s="64">
        <f>_xlfn.XLOOKUP(I5277,'Volume Holds'!$U$8:$U$223,'Volume Holds'!$J$8:$J$223)</f>
        <v>0</v>
      </c>
      <c r="D5277" s="64" t="s">
        <v>852</v>
      </c>
      <c r="E5277" s="64">
        <f t="shared" si="135"/>
        <v>0</v>
      </c>
      <c r="F5277" s="64">
        <v>10191</v>
      </c>
      <c r="G5277" s="64"/>
      <c r="I5277" s="64" t="s">
        <v>775</v>
      </c>
      <c r="L5277"/>
    </row>
    <row r="5278" spans="1:12">
      <c r="A5278" s="64" t="s">
        <v>1318</v>
      </c>
      <c r="B5278" s="64">
        <f>_xlfn.XLOOKUP(D5278,'Volume Holds'!$U$8:$U$223,'Volume Holds'!$J$8:$J$223)</f>
        <v>0</v>
      </c>
      <c r="C5278" s="64">
        <f>_xlfn.XLOOKUP(I5278,'Volume Holds'!$U$8:$U$223,'Volume Holds'!$J$8:$J$223)</f>
        <v>0</v>
      </c>
      <c r="D5278" s="64" t="s">
        <v>854</v>
      </c>
      <c r="E5278" s="64">
        <f t="shared" si="135"/>
        <v>0</v>
      </c>
      <c r="F5278" s="64">
        <v>10191</v>
      </c>
      <c r="G5278" s="64"/>
      <c r="I5278" s="64" t="s">
        <v>775</v>
      </c>
      <c r="L5278"/>
    </row>
    <row r="5279" spans="1:12">
      <c r="A5279" s="64" t="s">
        <v>1318</v>
      </c>
      <c r="B5279" s="64">
        <f>_xlfn.XLOOKUP(D5279,'Volume Holds'!$U$8:$U$223,'Volume Holds'!$J$8:$J$223)</f>
        <v>0</v>
      </c>
      <c r="C5279" s="64">
        <f>_xlfn.XLOOKUP(I5279,'Volume Holds'!$U$8:$U$223,'Volume Holds'!$J$8:$J$223)</f>
        <v>0</v>
      </c>
      <c r="D5279" s="64" t="s">
        <v>856</v>
      </c>
      <c r="E5279" s="64">
        <f t="shared" si="135"/>
        <v>0</v>
      </c>
      <c r="F5279" s="64">
        <v>10191</v>
      </c>
      <c r="G5279" s="64"/>
      <c r="I5279" s="64" t="s">
        <v>775</v>
      </c>
      <c r="L5279"/>
    </row>
    <row r="5280" spans="1:12">
      <c r="A5280" s="64" t="s">
        <v>1318</v>
      </c>
      <c r="B5280" s="64">
        <f>_xlfn.XLOOKUP(D5280,'Volume Holds'!$U$8:$U$223,'Volume Holds'!$J$8:$J$223)</f>
        <v>0</v>
      </c>
      <c r="C5280" s="64">
        <f>_xlfn.XLOOKUP(I5280,'Volume Holds'!$U$8:$U$223,'Volume Holds'!$J$8:$J$223)</f>
        <v>0</v>
      </c>
      <c r="D5280" s="64" t="s">
        <v>858</v>
      </c>
      <c r="E5280" s="64">
        <f t="shared" si="135"/>
        <v>0</v>
      </c>
      <c r="F5280" s="64">
        <v>10191</v>
      </c>
      <c r="G5280" s="64"/>
      <c r="I5280" s="64" t="s">
        <v>775</v>
      </c>
      <c r="L5280"/>
    </row>
    <row r="5281" spans="1:12">
      <c r="A5281" s="64" t="s">
        <v>1318</v>
      </c>
      <c r="B5281" s="64">
        <f>_xlfn.XLOOKUP(D5281,'Volume Holds'!$U$8:$U$223,'Volume Holds'!$J$8:$J$223)</f>
        <v>0</v>
      </c>
      <c r="C5281" s="64">
        <f>_xlfn.XLOOKUP(I5281,'Volume Holds'!$U$8:$U$223,'Volume Holds'!$J$8:$J$223)</f>
        <v>0</v>
      </c>
      <c r="D5281" s="64" t="s">
        <v>860</v>
      </c>
      <c r="E5281" s="64">
        <f t="shared" si="135"/>
        <v>0</v>
      </c>
      <c r="F5281" s="64">
        <v>10191</v>
      </c>
      <c r="G5281" s="64"/>
      <c r="I5281" s="64" t="s">
        <v>775</v>
      </c>
      <c r="L5281"/>
    </row>
    <row r="5282" spans="1:12">
      <c r="A5282" s="64" t="s">
        <v>1318</v>
      </c>
      <c r="B5282" s="64">
        <f>_xlfn.XLOOKUP(D5282,'Volume Holds'!$U$8:$U$223,'Volume Holds'!$J$8:$J$223)</f>
        <v>0</v>
      </c>
      <c r="C5282" s="64">
        <f>_xlfn.XLOOKUP(I5282,'Volume Holds'!$U$8:$U$223,'Volume Holds'!$J$8:$J$223)</f>
        <v>0</v>
      </c>
      <c r="D5282" s="64" t="s">
        <v>862</v>
      </c>
      <c r="E5282" s="64">
        <f t="shared" si="135"/>
        <v>0</v>
      </c>
      <c r="F5282" s="64">
        <v>10191</v>
      </c>
      <c r="G5282" s="64"/>
      <c r="I5282" s="64" t="s">
        <v>775</v>
      </c>
      <c r="L5282"/>
    </row>
    <row r="5283" spans="1:12">
      <c r="A5283" s="161" t="s">
        <v>1320</v>
      </c>
      <c r="B5283" s="161">
        <f>_xlfn.XLOOKUP(D5283,Macros!$T$8:$T$104,Macros!$J$8:$J$104)</f>
        <v>0</v>
      </c>
      <c r="C5283" s="161">
        <f>_xlfn.XLOOKUP(I5283,Macros!$T$8:$T$104,Macros!$J$8:$J$104)</f>
        <v>0</v>
      </c>
      <c r="D5283" s="161" t="s">
        <v>982</v>
      </c>
      <c r="E5283" s="161">
        <f t="shared" si="135"/>
        <v>0</v>
      </c>
      <c r="F5283" s="162">
        <v>10189</v>
      </c>
      <c r="G5283" s="163">
        <f t="shared" ref="G5283:G5314" si="136">IF(C5283&gt;0,5*C5283/E5283,0)</f>
        <v>0</v>
      </c>
      <c r="I5283" s="161" t="s">
        <v>974</v>
      </c>
      <c r="J5283" s="161"/>
      <c r="L5283"/>
    </row>
    <row r="5284" spans="1:12">
      <c r="A5284" s="64" t="s">
        <v>1320</v>
      </c>
      <c r="B5284" s="64">
        <f>_xlfn.XLOOKUP(D5284,Macros!$T$8:$T$104,Macros!$J$8:$J$104)</f>
        <v>0</v>
      </c>
      <c r="C5284" s="64">
        <f>_xlfn.XLOOKUP(I5284,Macros!$T$8:$T$104,Macros!$J$8:$J$104)</f>
        <v>0</v>
      </c>
      <c r="D5284" s="64" t="s">
        <v>984</v>
      </c>
      <c r="E5284" s="64">
        <f t="shared" si="135"/>
        <v>0</v>
      </c>
      <c r="F5284" s="64">
        <v>10189</v>
      </c>
      <c r="G5284" s="64">
        <f t="shared" si="136"/>
        <v>0</v>
      </c>
      <c r="I5284" s="64" t="s">
        <v>974</v>
      </c>
      <c r="L5284"/>
    </row>
    <row r="5285" spans="1:12">
      <c r="A5285" s="64" t="s">
        <v>1320</v>
      </c>
      <c r="B5285" s="64">
        <f>_xlfn.XLOOKUP(D5285,Macros!$T$8:$T$104,Macros!$J$8:$J$104)</f>
        <v>0</v>
      </c>
      <c r="C5285" s="64">
        <f>_xlfn.XLOOKUP(I5285,Macros!$T$8:$T$104,Macros!$J$8:$J$104)</f>
        <v>0</v>
      </c>
      <c r="D5285" s="64" t="s">
        <v>986</v>
      </c>
      <c r="E5285" s="64">
        <f t="shared" si="135"/>
        <v>0</v>
      </c>
      <c r="F5285" s="64">
        <v>10189</v>
      </c>
      <c r="G5285" s="64">
        <f t="shared" si="136"/>
        <v>0</v>
      </c>
      <c r="I5285" s="64" t="s">
        <v>974</v>
      </c>
      <c r="L5285"/>
    </row>
    <row r="5286" spans="1:12">
      <c r="A5286" s="64" t="s">
        <v>1320</v>
      </c>
      <c r="B5286" s="64">
        <f>_xlfn.XLOOKUP(D5286,Macros!$T$8:$T$104,Macros!$J$8:$J$104)</f>
        <v>0</v>
      </c>
      <c r="C5286" s="64">
        <f>_xlfn.XLOOKUP(I5286,Macros!$T$8:$T$104,Macros!$J$8:$J$104)</f>
        <v>0</v>
      </c>
      <c r="D5286" s="64" t="s">
        <v>988</v>
      </c>
      <c r="E5286" s="64">
        <f t="shared" si="135"/>
        <v>0</v>
      </c>
      <c r="F5286" s="64">
        <v>10189</v>
      </c>
      <c r="G5286" s="64">
        <f t="shared" si="136"/>
        <v>0</v>
      </c>
      <c r="I5286" s="64" t="s">
        <v>974</v>
      </c>
      <c r="L5286"/>
    </row>
    <row r="5287" spans="1:12">
      <c r="A5287" s="64" t="s">
        <v>1320</v>
      </c>
      <c r="B5287" s="64">
        <f>_xlfn.XLOOKUP(D5287,Macros!$T$8:$T$104,Macros!$J$8:$J$104)</f>
        <v>0</v>
      </c>
      <c r="C5287" s="64">
        <f>_xlfn.XLOOKUP(I5287,Macros!$T$8:$T$104,Macros!$J$8:$J$104)</f>
        <v>0</v>
      </c>
      <c r="D5287" s="64" t="s">
        <v>990</v>
      </c>
      <c r="E5287" s="64">
        <f t="shared" si="135"/>
        <v>0</v>
      </c>
      <c r="F5287" s="64">
        <v>10189</v>
      </c>
      <c r="G5287" s="64">
        <f t="shared" si="136"/>
        <v>0</v>
      </c>
      <c r="I5287" s="64" t="s">
        <v>974</v>
      </c>
      <c r="L5287"/>
    </row>
    <row r="5288" spans="1:12">
      <c r="A5288" s="64" t="s">
        <v>1320</v>
      </c>
      <c r="B5288" s="64">
        <f>_xlfn.XLOOKUP(D5288,Macros!$T$8:$T$104,Macros!$J$8:$J$104)</f>
        <v>0</v>
      </c>
      <c r="C5288" s="64">
        <f>_xlfn.XLOOKUP(I5288,Macros!$T$8:$T$104,Macros!$J$8:$J$104)</f>
        <v>0</v>
      </c>
      <c r="D5288" s="64" t="s">
        <v>992</v>
      </c>
      <c r="E5288" s="64">
        <f t="shared" si="135"/>
        <v>0</v>
      </c>
      <c r="F5288" s="64">
        <v>10189</v>
      </c>
      <c r="G5288" s="64">
        <f t="shared" si="136"/>
        <v>0</v>
      </c>
      <c r="I5288" s="64" t="s">
        <v>974</v>
      </c>
      <c r="L5288"/>
    </row>
    <row r="5289" spans="1:12">
      <c r="A5289" s="64" t="s">
        <v>1320</v>
      </c>
      <c r="B5289" s="64">
        <f>_xlfn.XLOOKUP(D5289,Macros!$T$8:$T$104,Macros!$J$8:$J$104)</f>
        <v>0</v>
      </c>
      <c r="C5289" s="64">
        <f>_xlfn.XLOOKUP(I5289,Macros!$T$8:$T$104,Macros!$J$8:$J$104)</f>
        <v>0</v>
      </c>
      <c r="D5289" s="64" t="s">
        <v>994</v>
      </c>
      <c r="E5289" s="64">
        <f t="shared" si="135"/>
        <v>0</v>
      </c>
      <c r="F5289" s="64">
        <v>10189</v>
      </c>
      <c r="G5289" s="64">
        <f t="shared" si="136"/>
        <v>0</v>
      </c>
      <c r="I5289" s="64" t="s">
        <v>974</v>
      </c>
      <c r="L5289"/>
    </row>
    <row r="5290" spans="1:12">
      <c r="A5290" s="64" t="s">
        <v>1320</v>
      </c>
      <c r="B5290" s="64">
        <f>_xlfn.XLOOKUP(D5290,Macros!$T$8:$T$104,Macros!$J$8:$J$104)</f>
        <v>0</v>
      </c>
      <c r="C5290" s="64">
        <f>_xlfn.XLOOKUP(I5290,Macros!$T$8:$T$104,Macros!$J$8:$J$104)</f>
        <v>0</v>
      </c>
      <c r="D5290" s="64" t="s">
        <v>996</v>
      </c>
      <c r="E5290" s="64">
        <f t="shared" si="135"/>
        <v>0</v>
      </c>
      <c r="F5290" s="64">
        <v>10189</v>
      </c>
      <c r="G5290" s="64">
        <f t="shared" si="136"/>
        <v>0</v>
      </c>
      <c r="I5290" s="64" t="s">
        <v>974</v>
      </c>
      <c r="L5290"/>
    </row>
    <row r="5291" spans="1:12">
      <c r="A5291" s="64" t="s">
        <v>1320</v>
      </c>
      <c r="B5291" s="64">
        <f>_xlfn.XLOOKUP(D5291,Macros!$T$8:$T$104,Macros!$J$8:$J$104)</f>
        <v>0</v>
      </c>
      <c r="C5291" s="64">
        <f>_xlfn.XLOOKUP(I5291,Macros!$T$8:$T$104,Macros!$J$8:$J$104)</f>
        <v>0</v>
      </c>
      <c r="D5291" s="64" t="s">
        <v>998</v>
      </c>
      <c r="E5291" s="64">
        <f t="shared" si="135"/>
        <v>0</v>
      </c>
      <c r="F5291" s="64">
        <v>10189</v>
      </c>
      <c r="G5291" s="64">
        <f t="shared" si="136"/>
        <v>0</v>
      </c>
      <c r="I5291" s="64" t="s">
        <v>974</v>
      </c>
      <c r="L5291"/>
    </row>
    <row r="5292" spans="1:12">
      <c r="A5292" s="64" t="s">
        <v>1320</v>
      </c>
      <c r="B5292" s="64">
        <f>_xlfn.XLOOKUP(D5292,Macros!$T$8:$T$104,Macros!$J$8:$J$104)</f>
        <v>0</v>
      </c>
      <c r="C5292" s="64">
        <f>_xlfn.XLOOKUP(I5292,Macros!$T$8:$T$104,Macros!$J$8:$J$104)</f>
        <v>0</v>
      </c>
      <c r="D5292" s="64" t="s">
        <v>1000</v>
      </c>
      <c r="E5292" s="64">
        <f t="shared" si="135"/>
        <v>0</v>
      </c>
      <c r="F5292" s="64">
        <v>10189</v>
      </c>
      <c r="G5292" s="64">
        <f t="shared" si="136"/>
        <v>0</v>
      </c>
      <c r="I5292" s="64" t="s">
        <v>974</v>
      </c>
      <c r="L5292"/>
    </row>
    <row r="5293" spans="1:12">
      <c r="A5293" s="64" t="s">
        <v>1320</v>
      </c>
      <c r="B5293" s="64">
        <f>_xlfn.XLOOKUP(D5293,Macros!$T$8:$T$104,Macros!$J$8:$J$104)</f>
        <v>0</v>
      </c>
      <c r="C5293" s="64">
        <f>_xlfn.XLOOKUP(I5293,Macros!$T$8:$T$104,Macros!$J$8:$J$104)</f>
        <v>0</v>
      </c>
      <c r="D5293" s="64" t="s">
        <v>1002</v>
      </c>
      <c r="E5293" s="64">
        <f t="shared" si="135"/>
        <v>0</v>
      </c>
      <c r="F5293" s="64">
        <v>10189</v>
      </c>
      <c r="G5293" s="64">
        <f t="shared" si="136"/>
        <v>0</v>
      </c>
      <c r="I5293" s="64" t="s">
        <v>976</v>
      </c>
      <c r="L5293"/>
    </row>
    <row r="5294" spans="1:12">
      <c r="A5294" s="64" t="s">
        <v>1320</v>
      </c>
      <c r="B5294" s="64">
        <f>_xlfn.XLOOKUP(D5294,Macros!$T$8:$T$104,Macros!$J$8:$J$104)</f>
        <v>0</v>
      </c>
      <c r="C5294" s="64">
        <f>_xlfn.XLOOKUP(I5294,Macros!$T$8:$T$104,Macros!$J$8:$J$104)</f>
        <v>0</v>
      </c>
      <c r="D5294" s="64" t="s">
        <v>1004</v>
      </c>
      <c r="E5294" s="64">
        <f t="shared" si="135"/>
        <v>0</v>
      </c>
      <c r="F5294" s="64">
        <v>10189</v>
      </c>
      <c r="G5294" s="64">
        <f t="shared" si="136"/>
        <v>0</v>
      </c>
      <c r="I5294" s="64" t="s">
        <v>976</v>
      </c>
      <c r="L5294"/>
    </row>
    <row r="5295" spans="1:12">
      <c r="A5295" s="64" t="s">
        <v>1320</v>
      </c>
      <c r="B5295" s="64">
        <f>_xlfn.XLOOKUP(D5295,Macros!$T$8:$T$104,Macros!$J$8:$J$104)</f>
        <v>0</v>
      </c>
      <c r="C5295" s="64">
        <f>_xlfn.XLOOKUP(I5295,Macros!$T$8:$T$104,Macros!$J$8:$J$104)</f>
        <v>0</v>
      </c>
      <c r="D5295" s="64" t="s">
        <v>1006</v>
      </c>
      <c r="E5295" s="64">
        <f t="shared" si="135"/>
        <v>0</v>
      </c>
      <c r="F5295" s="64">
        <v>10189</v>
      </c>
      <c r="G5295" s="64">
        <f t="shared" si="136"/>
        <v>0</v>
      </c>
      <c r="I5295" s="64" t="s">
        <v>976</v>
      </c>
      <c r="L5295"/>
    </row>
    <row r="5296" spans="1:12">
      <c r="A5296" s="64" t="s">
        <v>1320</v>
      </c>
      <c r="B5296" s="64">
        <f>_xlfn.XLOOKUP(D5296,Macros!$T$8:$T$104,Macros!$J$8:$J$104)</f>
        <v>0</v>
      </c>
      <c r="C5296" s="64">
        <f>_xlfn.XLOOKUP(I5296,Macros!$T$8:$T$104,Macros!$J$8:$J$104)</f>
        <v>0</v>
      </c>
      <c r="D5296" s="64" t="s">
        <v>1008</v>
      </c>
      <c r="E5296" s="64">
        <f t="shared" si="135"/>
        <v>0</v>
      </c>
      <c r="F5296" s="64">
        <v>10189</v>
      </c>
      <c r="G5296" s="64">
        <f t="shared" si="136"/>
        <v>0</v>
      </c>
      <c r="I5296" s="64" t="s">
        <v>976</v>
      </c>
      <c r="L5296"/>
    </row>
    <row r="5297" spans="1:12">
      <c r="A5297" s="64" t="s">
        <v>1320</v>
      </c>
      <c r="B5297" s="64">
        <f>_xlfn.XLOOKUP(D5297,Macros!$T$8:$T$104,Macros!$J$8:$J$104)</f>
        <v>0</v>
      </c>
      <c r="C5297" s="64">
        <f>_xlfn.XLOOKUP(I5297,Macros!$T$8:$T$104,Macros!$J$8:$J$104)</f>
        <v>0</v>
      </c>
      <c r="D5297" s="64" t="s">
        <v>1010</v>
      </c>
      <c r="E5297" s="64">
        <f t="shared" si="135"/>
        <v>0</v>
      </c>
      <c r="F5297" s="64">
        <v>10189</v>
      </c>
      <c r="G5297" s="64">
        <f t="shared" si="136"/>
        <v>0</v>
      </c>
      <c r="I5297" s="64" t="s">
        <v>976</v>
      </c>
      <c r="L5297"/>
    </row>
    <row r="5298" spans="1:12">
      <c r="A5298" s="64" t="s">
        <v>1320</v>
      </c>
      <c r="B5298" s="64">
        <f>_xlfn.XLOOKUP(D5298,Macros!$T$8:$T$104,Macros!$J$8:$J$104)</f>
        <v>0</v>
      </c>
      <c r="C5298" s="64">
        <f>_xlfn.XLOOKUP(I5298,Macros!$T$8:$T$104,Macros!$J$8:$J$104)</f>
        <v>0</v>
      </c>
      <c r="D5298" s="64" t="s">
        <v>1012</v>
      </c>
      <c r="E5298" s="64">
        <f t="shared" si="135"/>
        <v>0</v>
      </c>
      <c r="F5298" s="64">
        <v>10189</v>
      </c>
      <c r="G5298" s="64">
        <f t="shared" si="136"/>
        <v>0</v>
      </c>
      <c r="I5298" s="64" t="s">
        <v>976</v>
      </c>
      <c r="L5298"/>
    </row>
    <row r="5299" spans="1:12">
      <c r="A5299" s="64" t="s">
        <v>1320</v>
      </c>
      <c r="B5299" s="64">
        <f>_xlfn.XLOOKUP(D5299,Macros!$T$8:$T$104,Macros!$J$8:$J$104)</f>
        <v>0</v>
      </c>
      <c r="C5299" s="64">
        <f>_xlfn.XLOOKUP(I5299,Macros!$T$8:$T$104,Macros!$J$8:$J$104)</f>
        <v>0</v>
      </c>
      <c r="D5299" s="64" t="s">
        <v>1014</v>
      </c>
      <c r="E5299" s="64">
        <f t="shared" si="135"/>
        <v>0</v>
      </c>
      <c r="F5299" s="64">
        <v>10189</v>
      </c>
      <c r="G5299" s="64">
        <f t="shared" si="136"/>
        <v>0</v>
      </c>
      <c r="I5299" s="64" t="s">
        <v>976</v>
      </c>
      <c r="L5299"/>
    </row>
    <row r="5300" spans="1:12">
      <c r="A5300" s="64" t="s">
        <v>1320</v>
      </c>
      <c r="B5300" s="64">
        <f>_xlfn.XLOOKUP(D5300,Macros!$T$8:$T$104,Macros!$J$8:$J$104)</f>
        <v>0</v>
      </c>
      <c r="C5300" s="64">
        <f>_xlfn.XLOOKUP(I5300,Macros!$T$8:$T$104,Macros!$J$8:$J$104)</f>
        <v>0</v>
      </c>
      <c r="D5300" s="64" t="s">
        <v>1016</v>
      </c>
      <c r="E5300" s="64">
        <f t="shared" si="135"/>
        <v>0</v>
      </c>
      <c r="F5300" s="64">
        <v>10189</v>
      </c>
      <c r="G5300" s="64">
        <f t="shared" si="136"/>
        <v>0</v>
      </c>
      <c r="I5300" s="64" t="s">
        <v>976</v>
      </c>
      <c r="L5300"/>
    </row>
    <row r="5301" spans="1:12">
      <c r="A5301" s="64" t="s">
        <v>1320</v>
      </c>
      <c r="B5301" s="64">
        <f>_xlfn.XLOOKUP(D5301,Macros!$T$8:$T$104,Macros!$J$8:$J$104)</f>
        <v>0</v>
      </c>
      <c r="C5301" s="64">
        <f>_xlfn.XLOOKUP(I5301,Macros!$T$8:$T$104,Macros!$J$8:$J$104)</f>
        <v>0</v>
      </c>
      <c r="D5301" s="64" t="s">
        <v>1018</v>
      </c>
      <c r="E5301" s="64">
        <f t="shared" si="135"/>
        <v>0</v>
      </c>
      <c r="F5301" s="64">
        <v>10189</v>
      </c>
      <c r="G5301" s="64">
        <f t="shared" si="136"/>
        <v>0</v>
      </c>
      <c r="I5301" s="64" t="s">
        <v>976</v>
      </c>
      <c r="L5301"/>
    </row>
    <row r="5302" spans="1:12">
      <c r="A5302" s="64" t="s">
        <v>1320</v>
      </c>
      <c r="B5302" s="64">
        <f>_xlfn.XLOOKUP(D5302,Macros!$T$8:$T$104,Macros!$J$8:$J$104)</f>
        <v>0</v>
      </c>
      <c r="C5302" s="64">
        <f>_xlfn.XLOOKUP(I5302,Macros!$T$8:$T$104,Macros!$J$8:$J$104)</f>
        <v>0</v>
      </c>
      <c r="D5302" s="64" t="s">
        <v>1020</v>
      </c>
      <c r="E5302" s="64">
        <f t="shared" si="135"/>
        <v>0</v>
      </c>
      <c r="F5302" s="64">
        <v>10189</v>
      </c>
      <c r="G5302" s="64">
        <f t="shared" si="136"/>
        <v>0</v>
      </c>
      <c r="I5302" s="64" t="s">
        <v>976</v>
      </c>
      <c r="L5302"/>
    </row>
    <row r="5303" spans="1:12">
      <c r="A5303" s="64" t="s">
        <v>1320</v>
      </c>
      <c r="B5303" s="64">
        <f>_xlfn.XLOOKUP(D5303,Macros!$T$8:$T$104,Macros!$J$8:$J$104)</f>
        <v>0</v>
      </c>
      <c r="C5303" s="64">
        <f>_xlfn.XLOOKUP(I5303,Macros!$T$8:$T$104,Macros!$J$8:$J$104)</f>
        <v>0</v>
      </c>
      <c r="D5303" s="64" t="s">
        <v>1022</v>
      </c>
      <c r="E5303" s="64">
        <f t="shared" si="135"/>
        <v>0</v>
      </c>
      <c r="F5303" s="64">
        <v>10189</v>
      </c>
      <c r="G5303" s="64">
        <f t="shared" si="136"/>
        <v>0</v>
      </c>
      <c r="I5303" s="64" t="s">
        <v>978</v>
      </c>
      <c r="L5303"/>
    </row>
    <row r="5304" spans="1:12">
      <c r="A5304" s="64" t="s">
        <v>1320</v>
      </c>
      <c r="B5304" s="64">
        <f>_xlfn.XLOOKUP(D5304,Macros!$T$8:$T$104,Macros!$J$8:$J$104)</f>
        <v>0</v>
      </c>
      <c r="C5304" s="64">
        <f>_xlfn.XLOOKUP(I5304,Macros!$T$8:$T$104,Macros!$J$8:$J$104)</f>
        <v>0</v>
      </c>
      <c r="D5304" s="64" t="s">
        <v>1024</v>
      </c>
      <c r="E5304" s="64">
        <f t="shared" si="135"/>
        <v>0</v>
      </c>
      <c r="F5304" s="64">
        <v>10189</v>
      </c>
      <c r="G5304" s="64">
        <f t="shared" si="136"/>
        <v>0</v>
      </c>
      <c r="I5304" s="64" t="s">
        <v>978</v>
      </c>
      <c r="L5304"/>
    </row>
    <row r="5305" spans="1:12">
      <c r="A5305" s="64" t="s">
        <v>1320</v>
      </c>
      <c r="B5305" s="64">
        <f>_xlfn.XLOOKUP(D5305,Macros!$T$8:$T$104,Macros!$J$8:$J$104)</f>
        <v>0</v>
      </c>
      <c r="C5305" s="64">
        <f>_xlfn.XLOOKUP(I5305,Macros!$T$8:$T$104,Macros!$J$8:$J$104)</f>
        <v>0</v>
      </c>
      <c r="D5305" s="64" t="s">
        <v>1026</v>
      </c>
      <c r="E5305" s="64">
        <f t="shared" si="135"/>
        <v>0</v>
      </c>
      <c r="F5305" s="64">
        <v>10189</v>
      </c>
      <c r="G5305" s="64">
        <f t="shared" si="136"/>
        <v>0</v>
      </c>
      <c r="I5305" s="64" t="s">
        <v>978</v>
      </c>
      <c r="L5305"/>
    </row>
    <row r="5306" spans="1:12">
      <c r="A5306" s="64" t="s">
        <v>1320</v>
      </c>
      <c r="B5306" s="64">
        <f>_xlfn.XLOOKUP(D5306,Macros!$T$8:$T$104,Macros!$J$8:$J$104)</f>
        <v>0</v>
      </c>
      <c r="C5306" s="64">
        <f>_xlfn.XLOOKUP(I5306,Macros!$T$8:$T$104,Macros!$J$8:$J$104)</f>
        <v>0</v>
      </c>
      <c r="D5306" s="64" t="s">
        <v>1028</v>
      </c>
      <c r="E5306" s="64">
        <f t="shared" si="135"/>
        <v>0</v>
      </c>
      <c r="F5306" s="64">
        <v>10189</v>
      </c>
      <c r="G5306" s="64">
        <f t="shared" si="136"/>
        <v>0</v>
      </c>
      <c r="I5306" s="64" t="s">
        <v>978</v>
      </c>
      <c r="L5306"/>
    </row>
    <row r="5307" spans="1:12">
      <c r="A5307" s="64" t="s">
        <v>1320</v>
      </c>
      <c r="B5307" s="64">
        <f>_xlfn.XLOOKUP(D5307,Macros!$T$8:$T$104,Macros!$J$8:$J$104)</f>
        <v>0</v>
      </c>
      <c r="C5307" s="64">
        <f>_xlfn.XLOOKUP(I5307,Macros!$T$8:$T$104,Macros!$J$8:$J$104)</f>
        <v>0</v>
      </c>
      <c r="D5307" s="64" t="s">
        <v>1030</v>
      </c>
      <c r="E5307" s="64">
        <f t="shared" si="135"/>
        <v>0</v>
      </c>
      <c r="F5307" s="64">
        <v>10189</v>
      </c>
      <c r="G5307" s="64">
        <f t="shared" si="136"/>
        <v>0</v>
      </c>
      <c r="I5307" s="64" t="s">
        <v>978</v>
      </c>
      <c r="L5307"/>
    </row>
    <row r="5308" spans="1:12">
      <c r="A5308" s="64" t="s">
        <v>1320</v>
      </c>
      <c r="B5308" s="64">
        <f>_xlfn.XLOOKUP(D5308,Macros!$T$8:$T$104,Macros!$J$8:$J$104)</f>
        <v>0</v>
      </c>
      <c r="C5308" s="64">
        <f>_xlfn.XLOOKUP(I5308,Macros!$T$8:$T$104,Macros!$J$8:$J$104)</f>
        <v>0</v>
      </c>
      <c r="D5308" s="64" t="s">
        <v>1032</v>
      </c>
      <c r="E5308" s="64">
        <f t="shared" si="135"/>
        <v>0</v>
      </c>
      <c r="F5308" s="64">
        <v>10189</v>
      </c>
      <c r="G5308" s="64">
        <f t="shared" si="136"/>
        <v>0</v>
      </c>
      <c r="I5308" s="64" t="s">
        <v>978</v>
      </c>
      <c r="L5308"/>
    </row>
    <row r="5309" spans="1:12">
      <c r="A5309" s="64" t="s">
        <v>1320</v>
      </c>
      <c r="B5309" s="64">
        <f>_xlfn.XLOOKUP(D5309,Macros!$T$8:$T$104,Macros!$J$8:$J$104)</f>
        <v>0</v>
      </c>
      <c r="C5309" s="64">
        <f>_xlfn.XLOOKUP(I5309,Macros!$T$8:$T$104,Macros!$J$8:$J$104)</f>
        <v>0</v>
      </c>
      <c r="D5309" s="64" t="s">
        <v>1034</v>
      </c>
      <c r="E5309" s="64">
        <f t="shared" si="135"/>
        <v>0</v>
      </c>
      <c r="F5309" s="64">
        <v>10189</v>
      </c>
      <c r="G5309" s="64">
        <f t="shared" si="136"/>
        <v>0</v>
      </c>
      <c r="I5309" s="64" t="s">
        <v>978</v>
      </c>
      <c r="L5309"/>
    </row>
    <row r="5310" spans="1:12">
      <c r="A5310" s="64" t="s">
        <v>1320</v>
      </c>
      <c r="B5310" s="64">
        <f>_xlfn.XLOOKUP(D5310,Macros!$T$8:$T$104,Macros!$J$8:$J$104)</f>
        <v>0</v>
      </c>
      <c r="C5310" s="64">
        <f>_xlfn.XLOOKUP(I5310,Macros!$T$8:$T$104,Macros!$J$8:$J$104)</f>
        <v>0</v>
      </c>
      <c r="D5310" s="64" t="s">
        <v>1036</v>
      </c>
      <c r="E5310" s="64">
        <f t="shared" si="135"/>
        <v>0</v>
      </c>
      <c r="F5310" s="64">
        <v>10189</v>
      </c>
      <c r="G5310" s="64">
        <f t="shared" si="136"/>
        <v>0</v>
      </c>
      <c r="I5310" s="64" t="s">
        <v>978</v>
      </c>
      <c r="L5310"/>
    </row>
    <row r="5311" spans="1:12">
      <c r="A5311" s="64" t="s">
        <v>1320</v>
      </c>
      <c r="B5311" s="64">
        <f>_xlfn.XLOOKUP(D5311,Macros!$T$8:$T$104,Macros!$J$8:$J$104)</f>
        <v>0</v>
      </c>
      <c r="C5311" s="64">
        <f>_xlfn.XLOOKUP(I5311,Macros!$T$8:$T$104,Macros!$J$8:$J$104)</f>
        <v>0</v>
      </c>
      <c r="D5311" s="64" t="s">
        <v>1038</v>
      </c>
      <c r="E5311" s="64">
        <f t="shared" si="135"/>
        <v>0</v>
      </c>
      <c r="F5311" s="64">
        <v>10189</v>
      </c>
      <c r="G5311" s="64">
        <f t="shared" si="136"/>
        <v>0</v>
      </c>
      <c r="I5311" s="64" t="s">
        <v>978</v>
      </c>
      <c r="L5311"/>
    </row>
    <row r="5312" spans="1:12">
      <c r="A5312" s="64" t="s">
        <v>1320</v>
      </c>
      <c r="B5312" s="64">
        <f>_xlfn.XLOOKUP(D5312,Macros!$T$8:$T$104,Macros!$J$8:$J$104)</f>
        <v>0</v>
      </c>
      <c r="C5312" s="64">
        <f>_xlfn.XLOOKUP(I5312,Macros!$T$8:$T$104,Macros!$J$8:$J$104)</f>
        <v>0</v>
      </c>
      <c r="D5312" s="64" t="s">
        <v>1040</v>
      </c>
      <c r="E5312" s="64">
        <f t="shared" si="135"/>
        <v>0</v>
      </c>
      <c r="F5312" s="64">
        <v>10189</v>
      </c>
      <c r="G5312" s="64">
        <f t="shared" si="136"/>
        <v>0</v>
      </c>
      <c r="I5312" s="64" t="s">
        <v>978</v>
      </c>
      <c r="L5312"/>
    </row>
    <row r="5313" spans="1:12">
      <c r="A5313" s="64" t="s">
        <v>1320</v>
      </c>
      <c r="B5313" s="64">
        <f>_xlfn.XLOOKUP(D5313,Macros!$T$8:$T$104,Macros!$J$8:$J$104)</f>
        <v>0</v>
      </c>
      <c r="C5313" s="64">
        <f>_xlfn.XLOOKUP(I5313,Macros!$T$8:$T$104,Macros!$J$8:$J$104)</f>
        <v>0</v>
      </c>
      <c r="D5313" s="64" t="s">
        <v>1042</v>
      </c>
      <c r="E5313" s="64">
        <f t="shared" si="135"/>
        <v>0</v>
      </c>
      <c r="F5313" s="64">
        <v>10189</v>
      </c>
      <c r="G5313" s="64">
        <f t="shared" si="136"/>
        <v>0</v>
      </c>
      <c r="I5313" s="64" t="s">
        <v>980</v>
      </c>
      <c r="L5313"/>
    </row>
    <row r="5314" spans="1:12">
      <c r="A5314" s="64" t="s">
        <v>1320</v>
      </c>
      <c r="B5314" s="64">
        <f>_xlfn.XLOOKUP(D5314,Macros!$T$8:$T$104,Macros!$J$8:$J$104)</f>
        <v>0</v>
      </c>
      <c r="C5314" s="64">
        <f>_xlfn.XLOOKUP(I5314,Macros!$T$8:$T$104,Macros!$J$8:$J$104)</f>
        <v>0</v>
      </c>
      <c r="D5314" s="64" t="s">
        <v>1044</v>
      </c>
      <c r="E5314" s="64">
        <f t="shared" si="135"/>
        <v>0</v>
      </c>
      <c r="F5314" s="64">
        <v>10189</v>
      </c>
      <c r="G5314" s="64">
        <f t="shared" si="136"/>
        <v>0</v>
      </c>
      <c r="I5314" s="64" t="s">
        <v>980</v>
      </c>
      <c r="L5314"/>
    </row>
    <row r="5315" spans="1:12">
      <c r="A5315" s="64" t="s">
        <v>1320</v>
      </c>
      <c r="B5315" s="64">
        <f>_xlfn.XLOOKUP(D5315,Macros!$T$8:$T$104,Macros!$J$8:$J$104)</f>
        <v>0</v>
      </c>
      <c r="C5315" s="64">
        <f>_xlfn.XLOOKUP(I5315,Macros!$T$8:$T$104,Macros!$J$8:$J$104)</f>
        <v>0</v>
      </c>
      <c r="D5315" s="64" t="s">
        <v>1046</v>
      </c>
      <c r="E5315" s="64">
        <f t="shared" si="135"/>
        <v>0</v>
      </c>
      <c r="F5315" s="64">
        <v>10189</v>
      </c>
      <c r="G5315" s="64">
        <f t="shared" ref="G5315:G5346" si="137">IF(C5315&gt;0,5*C5315/E5315,0)</f>
        <v>0</v>
      </c>
      <c r="I5315" s="64" t="s">
        <v>980</v>
      </c>
      <c r="L5315"/>
    </row>
    <row r="5316" spans="1:12">
      <c r="A5316" s="64" t="s">
        <v>1320</v>
      </c>
      <c r="B5316" s="64">
        <f>_xlfn.XLOOKUP(D5316,Macros!$T$8:$T$104,Macros!$J$8:$J$104)</f>
        <v>0</v>
      </c>
      <c r="C5316" s="64">
        <f>_xlfn.XLOOKUP(I5316,Macros!$T$8:$T$104,Macros!$J$8:$J$104)</f>
        <v>0</v>
      </c>
      <c r="D5316" s="64" t="s">
        <v>1048</v>
      </c>
      <c r="E5316" s="64">
        <f t="shared" si="135"/>
        <v>0</v>
      </c>
      <c r="F5316" s="64">
        <v>10189</v>
      </c>
      <c r="G5316" s="64">
        <f t="shared" si="137"/>
        <v>0</v>
      </c>
      <c r="I5316" s="64" t="s">
        <v>980</v>
      </c>
      <c r="L5316"/>
    </row>
    <row r="5317" spans="1:12">
      <c r="A5317" s="64" t="s">
        <v>1320</v>
      </c>
      <c r="B5317" s="64">
        <f>_xlfn.XLOOKUP(D5317,Macros!$T$8:$T$104,Macros!$J$8:$J$104)</f>
        <v>0</v>
      </c>
      <c r="C5317" s="64">
        <f>_xlfn.XLOOKUP(I5317,Macros!$T$8:$T$104,Macros!$J$8:$J$104)</f>
        <v>0</v>
      </c>
      <c r="D5317" s="64" t="s">
        <v>1050</v>
      </c>
      <c r="E5317" s="64">
        <f t="shared" si="135"/>
        <v>0</v>
      </c>
      <c r="F5317" s="64">
        <v>10189</v>
      </c>
      <c r="G5317" s="64">
        <f t="shared" si="137"/>
        <v>0</v>
      </c>
      <c r="I5317" s="64" t="s">
        <v>980</v>
      </c>
      <c r="L5317"/>
    </row>
    <row r="5318" spans="1:12">
      <c r="A5318" s="64" t="s">
        <v>1320</v>
      </c>
      <c r="B5318" s="64">
        <f>_xlfn.XLOOKUP(D5318,Macros!$T$8:$T$104,Macros!$J$8:$J$104)</f>
        <v>0</v>
      </c>
      <c r="C5318" s="64">
        <f>_xlfn.XLOOKUP(I5318,Macros!$T$8:$T$104,Macros!$J$8:$J$104)</f>
        <v>0</v>
      </c>
      <c r="D5318" s="64" t="s">
        <v>1052</v>
      </c>
      <c r="E5318" s="64">
        <f t="shared" si="135"/>
        <v>0</v>
      </c>
      <c r="F5318" s="64">
        <v>10189</v>
      </c>
      <c r="G5318" s="64">
        <f t="shared" si="137"/>
        <v>0</v>
      </c>
      <c r="I5318" s="64" t="s">
        <v>980</v>
      </c>
      <c r="L5318"/>
    </row>
    <row r="5319" spans="1:12">
      <c r="A5319" s="64" t="s">
        <v>1320</v>
      </c>
      <c r="B5319" s="64">
        <f>_xlfn.XLOOKUP(D5319,Macros!$T$8:$T$104,Macros!$J$8:$J$104)</f>
        <v>0</v>
      </c>
      <c r="C5319" s="64">
        <f>_xlfn.XLOOKUP(I5319,Macros!$T$8:$T$104,Macros!$J$8:$J$104)</f>
        <v>0</v>
      </c>
      <c r="D5319" s="64" t="s">
        <v>1054</v>
      </c>
      <c r="E5319" s="64">
        <f t="shared" si="135"/>
        <v>0</v>
      </c>
      <c r="F5319" s="64">
        <v>10189</v>
      </c>
      <c r="G5319" s="64">
        <f t="shared" si="137"/>
        <v>0</v>
      </c>
      <c r="I5319" s="64" t="s">
        <v>980</v>
      </c>
      <c r="L5319"/>
    </row>
    <row r="5320" spans="1:12">
      <c r="A5320" s="64" t="s">
        <v>1320</v>
      </c>
      <c r="B5320" s="64">
        <f>_xlfn.XLOOKUP(D5320,Macros!$T$8:$T$104,Macros!$J$8:$J$104)</f>
        <v>0</v>
      </c>
      <c r="C5320" s="64">
        <f>_xlfn.XLOOKUP(I5320,Macros!$T$8:$T$104,Macros!$J$8:$J$104)</f>
        <v>0</v>
      </c>
      <c r="D5320" s="64" t="s">
        <v>1056</v>
      </c>
      <c r="E5320" s="64">
        <f t="shared" si="135"/>
        <v>0</v>
      </c>
      <c r="F5320" s="64">
        <v>10189</v>
      </c>
      <c r="G5320" s="64">
        <f t="shared" si="137"/>
        <v>0</v>
      </c>
      <c r="I5320" s="64" t="s">
        <v>980</v>
      </c>
      <c r="L5320"/>
    </row>
    <row r="5321" spans="1:12">
      <c r="A5321" s="64" t="s">
        <v>1320</v>
      </c>
      <c r="B5321" s="64">
        <f>_xlfn.XLOOKUP(D5321,Macros!$T$8:$T$104,Macros!$J$8:$J$104)</f>
        <v>0</v>
      </c>
      <c r="C5321" s="64">
        <f>_xlfn.XLOOKUP(I5321,Macros!$T$8:$T$104,Macros!$J$8:$J$104)</f>
        <v>0</v>
      </c>
      <c r="D5321" s="64" t="s">
        <v>1058</v>
      </c>
      <c r="E5321" s="64">
        <f t="shared" si="135"/>
        <v>0</v>
      </c>
      <c r="F5321" s="64">
        <v>10189</v>
      </c>
      <c r="G5321" s="64">
        <f t="shared" si="137"/>
        <v>0</v>
      </c>
      <c r="I5321" s="64" t="s">
        <v>980</v>
      </c>
      <c r="L5321"/>
    </row>
    <row r="5322" spans="1:12">
      <c r="A5322" s="64" t="s">
        <v>1320</v>
      </c>
      <c r="B5322" s="64">
        <f>_xlfn.XLOOKUP(D5322,Macros!$T$8:$T$104,Macros!$J$8:$J$104)</f>
        <v>0</v>
      </c>
      <c r="C5322" s="64">
        <f>_xlfn.XLOOKUP(I5322,Macros!$T$8:$T$104,Macros!$J$8:$J$104)</f>
        <v>0</v>
      </c>
      <c r="D5322" s="64" t="s">
        <v>1060</v>
      </c>
      <c r="E5322" s="64">
        <f t="shared" si="135"/>
        <v>0</v>
      </c>
      <c r="F5322" s="64">
        <v>10189</v>
      </c>
      <c r="G5322" s="64">
        <f t="shared" si="137"/>
        <v>0</v>
      </c>
      <c r="I5322" s="64" t="s">
        <v>980</v>
      </c>
      <c r="L5322"/>
    </row>
    <row r="5323" spans="1:12">
      <c r="A5323" s="64" t="s">
        <v>1320</v>
      </c>
      <c r="B5323" s="64">
        <f>_xlfn.XLOOKUP(D5323,Macros!$T$8:$T$104,Macros!$J$8:$J$104)</f>
        <v>0</v>
      </c>
      <c r="C5323" s="64">
        <f>_xlfn.XLOOKUP(I5323,Macros!$T$8:$T$104,Macros!$J$8:$J$104)</f>
        <v>0</v>
      </c>
      <c r="D5323" s="64" t="s">
        <v>1062</v>
      </c>
      <c r="E5323" s="64">
        <f t="shared" si="135"/>
        <v>0</v>
      </c>
      <c r="F5323" s="64">
        <v>10189</v>
      </c>
      <c r="G5323" s="64">
        <f t="shared" si="137"/>
        <v>0</v>
      </c>
      <c r="I5323" s="64" t="s">
        <v>980</v>
      </c>
      <c r="L5323"/>
    </row>
    <row r="5324" spans="1:12">
      <c r="A5324" s="64" t="s">
        <v>1320</v>
      </c>
      <c r="B5324" s="64">
        <f>_xlfn.XLOOKUP(D5324,Macros!$T$8:$T$104,Macros!$J$8:$J$104)</f>
        <v>0</v>
      </c>
      <c r="C5324" s="64">
        <f>_xlfn.XLOOKUP(I5324,Macros!$T$8:$T$104,Macros!$J$8:$J$104)</f>
        <v>0</v>
      </c>
      <c r="D5324" s="64" t="s">
        <v>1064</v>
      </c>
      <c r="E5324" s="64">
        <f t="shared" ref="E5324:E5326" si="138">SUM(B5324:C5324)</f>
        <v>0</v>
      </c>
      <c r="F5324" s="64">
        <v>10189</v>
      </c>
      <c r="G5324" s="64">
        <f t="shared" si="137"/>
        <v>0</v>
      </c>
      <c r="I5324" s="64" t="s">
        <v>980</v>
      </c>
      <c r="L5324"/>
    </row>
    <row r="5325" spans="1:12">
      <c r="A5325" s="64" t="s">
        <v>1320</v>
      </c>
      <c r="B5325" s="64">
        <f>_xlfn.XLOOKUP(D5325,Macros!$T$8:$T$104,Macros!$J$8:$J$104)</f>
        <v>0</v>
      </c>
      <c r="C5325" s="64">
        <f>_xlfn.XLOOKUP(I5325,Macros!$T$8:$T$104,Macros!$J$8:$J$104)</f>
        <v>0</v>
      </c>
      <c r="D5325" s="64" t="s">
        <v>1066</v>
      </c>
      <c r="E5325" s="64">
        <f t="shared" si="138"/>
        <v>0</v>
      </c>
      <c r="F5325" s="64">
        <v>10189</v>
      </c>
      <c r="G5325" s="64">
        <f t="shared" si="137"/>
        <v>0</v>
      </c>
      <c r="I5325" s="64" t="s">
        <v>980</v>
      </c>
      <c r="L5325"/>
    </row>
    <row r="5326" spans="1:12">
      <c r="A5326" s="161" t="s">
        <v>1320</v>
      </c>
      <c r="B5326" s="161">
        <f>_xlfn.XLOOKUP(D5326,Macros!$T$8:$T$104,Macros!$J$8:$J$104)</f>
        <v>0</v>
      </c>
      <c r="C5326" s="161">
        <f>_xlfn.XLOOKUP(I5326,Macros!$T$8:$T$104,Macros!$J$8:$J$104)</f>
        <v>0</v>
      </c>
      <c r="D5326" s="161" t="s">
        <v>1073</v>
      </c>
      <c r="E5326" s="161">
        <f t="shared" si="138"/>
        <v>0</v>
      </c>
      <c r="F5326" s="162">
        <v>10191</v>
      </c>
      <c r="G5326" s="163">
        <f t="shared" si="137"/>
        <v>0</v>
      </c>
      <c r="I5326" s="161" t="s">
        <v>1067</v>
      </c>
      <c r="J5326" s="161"/>
      <c r="L5326"/>
    </row>
    <row r="5327" spans="1:12">
      <c r="A5327" s="64" t="s">
        <v>1320</v>
      </c>
      <c r="B5327" s="64">
        <f>_xlfn.XLOOKUP(D5327,Macros!$T$8:$T$104,Macros!$J$8:$J$104)</f>
        <v>0</v>
      </c>
      <c r="C5327" s="64">
        <f>_xlfn.XLOOKUP(I5327,Macros!$T$8:$T$104,Macros!$J$8:$J$104)</f>
        <v>0</v>
      </c>
      <c r="D5327" s="64" t="s">
        <v>1074</v>
      </c>
      <c r="E5327" s="64">
        <f t="shared" ref="E5327:E5390" si="139">SUM(B5327:C5327)</f>
        <v>0</v>
      </c>
      <c r="F5327" s="64">
        <v>10191</v>
      </c>
      <c r="G5327" s="64">
        <f t="shared" si="137"/>
        <v>0</v>
      </c>
      <c r="I5327" s="64" t="s">
        <v>1067</v>
      </c>
      <c r="L5327"/>
    </row>
    <row r="5328" spans="1:12">
      <c r="A5328" s="64" t="s">
        <v>1320</v>
      </c>
      <c r="B5328" s="64">
        <f>_xlfn.XLOOKUP(D5328,Macros!$T$8:$T$104,Macros!$J$8:$J$104)</f>
        <v>0</v>
      </c>
      <c r="C5328" s="64">
        <f>_xlfn.XLOOKUP(I5328,Macros!$T$8:$T$104,Macros!$J$8:$J$104)</f>
        <v>0</v>
      </c>
      <c r="D5328" s="64" t="s">
        <v>1075</v>
      </c>
      <c r="E5328" s="64">
        <f t="shared" si="139"/>
        <v>0</v>
      </c>
      <c r="F5328" s="64">
        <v>10191</v>
      </c>
      <c r="G5328" s="64">
        <f t="shared" si="137"/>
        <v>0</v>
      </c>
      <c r="I5328" s="64" t="s">
        <v>1067</v>
      </c>
      <c r="L5328"/>
    </row>
    <row r="5329" spans="1:12">
      <c r="A5329" s="64" t="s">
        <v>1320</v>
      </c>
      <c r="B5329" s="64">
        <f>_xlfn.XLOOKUP(D5329,Macros!$T$8:$T$104,Macros!$J$8:$J$104)</f>
        <v>0</v>
      </c>
      <c r="C5329" s="64">
        <f>_xlfn.XLOOKUP(I5329,Macros!$T$8:$T$104,Macros!$J$8:$J$104)</f>
        <v>0</v>
      </c>
      <c r="D5329" s="64" t="s">
        <v>1076</v>
      </c>
      <c r="E5329" s="64">
        <f t="shared" si="139"/>
        <v>0</v>
      </c>
      <c r="F5329" s="64">
        <v>10191</v>
      </c>
      <c r="G5329" s="64">
        <f t="shared" si="137"/>
        <v>0</v>
      </c>
      <c r="I5329" s="64" t="s">
        <v>1067</v>
      </c>
      <c r="L5329"/>
    </row>
    <row r="5330" spans="1:12">
      <c r="A5330" s="64" t="s">
        <v>1320</v>
      </c>
      <c r="B5330" s="64">
        <f>_xlfn.XLOOKUP(D5330,Macros!$T$8:$T$104,Macros!$J$8:$J$104)</f>
        <v>0</v>
      </c>
      <c r="C5330" s="64">
        <f>_xlfn.XLOOKUP(I5330,Macros!$T$8:$T$104,Macros!$J$8:$J$104)</f>
        <v>0</v>
      </c>
      <c r="D5330" s="64" t="s">
        <v>1077</v>
      </c>
      <c r="E5330" s="64">
        <f t="shared" si="139"/>
        <v>0</v>
      </c>
      <c r="F5330" s="64">
        <v>10191</v>
      </c>
      <c r="G5330" s="64">
        <f t="shared" si="137"/>
        <v>0</v>
      </c>
      <c r="I5330" s="64" t="s">
        <v>1067</v>
      </c>
      <c r="L5330"/>
    </row>
    <row r="5331" spans="1:12">
      <c r="A5331" s="64" t="s">
        <v>1320</v>
      </c>
      <c r="B5331" s="64">
        <f>_xlfn.XLOOKUP(D5331,Macros!$T$8:$T$104,Macros!$J$8:$J$104)</f>
        <v>0</v>
      </c>
      <c r="C5331" s="64">
        <f>_xlfn.XLOOKUP(I5331,Macros!$T$8:$T$104,Macros!$J$8:$J$104)</f>
        <v>0</v>
      </c>
      <c r="D5331" s="64" t="s">
        <v>1078</v>
      </c>
      <c r="E5331" s="64">
        <f t="shared" si="139"/>
        <v>0</v>
      </c>
      <c r="F5331" s="64">
        <v>10191</v>
      </c>
      <c r="G5331" s="64">
        <f t="shared" si="137"/>
        <v>0</v>
      </c>
      <c r="I5331" s="64" t="s">
        <v>1067</v>
      </c>
      <c r="L5331"/>
    </row>
    <row r="5332" spans="1:12">
      <c r="A5332" s="64" t="s">
        <v>1320</v>
      </c>
      <c r="B5332" s="64">
        <f>_xlfn.XLOOKUP(D5332,Macros!$T$8:$T$104,Macros!$J$8:$J$104)</f>
        <v>0</v>
      </c>
      <c r="C5332" s="64">
        <f>_xlfn.XLOOKUP(I5332,Macros!$T$8:$T$104,Macros!$J$8:$J$104)</f>
        <v>0</v>
      </c>
      <c r="D5332" s="64" t="s">
        <v>1079</v>
      </c>
      <c r="E5332" s="64">
        <f t="shared" si="139"/>
        <v>0</v>
      </c>
      <c r="F5332" s="64">
        <v>10191</v>
      </c>
      <c r="G5332" s="64">
        <f t="shared" si="137"/>
        <v>0</v>
      </c>
      <c r="I5332" s="64" t="s">
        <v>1067</v>
      </c>
      <c r="L5332"/>
    </row>
    <row r="5333" spans="1:12">
      <c r="A5333" s="64" t="s">
        <v>1320</v>
      </c>
      <c r="B5333" s="64">
        <f>_xlfn.XLOOKUP(D5333,Macros!$T$8:$T$104,Macros!$J$8:$J$104)</f>
        <v>0</v>
      </c>
      <c r="C5333" s="64">
        <f>_xlfn.XLOOKUP(I5333,Macros!$T$8:$T$104,Macros!$J$8:$J$104)</f>
        <v>0</v>
      </c>
      <c r="D5333" s="64" t="s">
        <v>1080</v>
      </c>
      <c r="E5333" s="64">
        <f t="shared" si="139"/>
        <v>0</v>
      </c>
      <c r="F5333" s="64">
        <v>10191</v>
      </c>
      <c r="G5333" s="64">
        <f t="shared" si="137"/>
        <v>0</v>
      </c>
      <c r="I5333" s="64" t="s">
        <v>1067</v>
      </c>
      <c r="L5333"/>
    </row>
    <row r="5334" spans="1:12">
      <c r="A5334" s="64" t="s">
        <v>1320</v>
      </c>
      <c r="B5334" s="64">
        <f>_xlfn.XLOOKUP(D5334,Macros!$T$8:$T$104,Macros!$J$8:$J$104)</f>
        <v>0</v>
      </c>
      <c r="C5334" s="64">
        <f>_xlfn.XLOOKUP(I5334,Macros!$T$8:$T$104,Macros!$J$8:$J$104)</f>
        <v>0</v>
      </c>
      <c r="D5334" s="64" t="s">
        <v>1081</v>
      </c>
      <c r="E5334" s="64">
        <f t="shared" si="139"/>
        <v>0</v>
      </c>
      <c r="F5334" s="64">
        <v>10191</v>
      </c>
      <c r="G5334" s="64">
        <f t="shared" si="137"/>
        <v>0</v>
      </c>
      <c r="I5334" s="64" t="s">
        <v>1067</v>
      </c>
      <c r="L5334"/>
    </row>
    <row r="5335" spans="1:12">
      <c r="A5335" s="64" t="s">
        <v>1320</v>
      </c>
      <c r="B5335" s="64">
        <f>_xlfn.XLOOKUP(D5335,Macros!$T$8:$T$104,Macros!$J$8:$J$104)</f>
        <v>0</v>
      </c>
      <c r="C5335" s="64">
        <f>_xlfn.XLOOKUP(I5335,Macros!$T$8:$T$104,Macros!$J$8:$J$104)</f>
        <v>0</v>
      </c>
      <c r="D5335" s="64" t="s">
        <v>1082</v>
      </c>
      <c r="E5335" s="64">
        <f t="shared" si="139"/>
        <v>0</v>
      </c>
      <c r="F5335" s="64">
        <v>10191</v>
      </c>
      <c r="G5335" s="64">
        <f t="shared" si="137"/>
        <v>0</v>
      </c>
      <c r="I5335" s="64" t="s">
        <v>1067</v>
      </c>
      <c r="L5335"/>
    </row>
    <row r="5336" spans="1:12">
      <c r="A5336" s="64" t="s">
        <v>1320</v>
      </c>
      <c r="B5336" s="64">
        <f>_xlfn.XLOOKUP(D5336,Macros!$T$8:$T$104,Macros!$J$8:$J$104)</f>
        <v>0</v>
      </c>
      <c r="C5336" s="64">
        <f>_xlfn.XLOOKUP(I5336,Macros!$T$8:$T$104,Macros!$J$8:$J$104)</f>
        <v>0</v>
      </c>
      <c r="D5336" s="64" t="s">
        <v>1083</v>
      </c>
      <c r="E5336" s="64">
        <f t="shared" si="139"/>
        <v>0</v>
      </c>
      <c r="F5336" s="64">
        <v>10191</v>
      </c>
      <c r="G5336" s="64">
        <f t="shared" si="137"/>
        <v>0</v>
      </c>
      <c r="I5336" s="64" t="s">
        <v>1068</v>
      </c>
      <c r="L5336"/>
    </row>
    <row r="5337" spans="1:12">
      <c r="A5337" s="64" t="s">
        <v>1320</v>
      </c>
      <c r="B5337" s="64">
        <f>_xlfn.XLOOKUP(D5337,Macros!$T$8:$T$104,Macros!$J$8:$J$104)</f>
        <v>0</v>
      </c>
      <c r="C5337" s="64">
        <f>_xlfn.XLOOKUP(I5337,Macros!$T$8:$T$104,Macros!$J$8:$J$104)</f>
        <v>0</v>
      </c>
      <c r="D5337" s="64" t="s">
        <v>1084</v>
      </c>
      <c r="E5337" s="64">
        <f t="shared" si="139"/>
        <v>0</v>
      </c>
      <c r="F5337" s="64">
        <v>10191</v>
      </c>
      <c r="G5337" s="64">
        <f t="shared" si="137"/>
        <v>0</v>
      </c>
      <c r="I5337" s="64" t="s">
        <v>1068</v>
      </c>
      <c r="L5337"/>
    </row>
    <row r="5338" spans="1:12">
      <c r="A5338" s="64" t="s">
        <v>1320</v>
      </c>
      <c r="B5338" s="64">
        <f>_xlfn.XLOOKUP(D5338,Macros!$T$8:$T$104,Macros!$J$8:$J$104)</f>
        <v>0</v>
      </c>
      <c r="C5338" s="64">
        <f>_xlfn.XLOOKUP(I5338,Macros!$T$8:$T$104,Macros!$J$8:$J$104)</f>
        <v>0</v>
      </c>
      <c r="D5338" s="64" t="s">
        <v>1085</v>
      </c>
      <c r="E5338" s="64">
        <f t="shared" si="139"/>
        <v>0</v>
      </c>
      <c r="F5338" s="64">
        <v>10191</v>
      </c>
      <c r="G5338" s="64">
        <f t="shared" si="137"/>
        <v>0</v>
      </c>
      <c r="I5338" s="64" t="s">
        <v>1068</v>
      </c>
      <c r="L5338"/>
    </row>
    <row r="5339" spans="1:12">
      <c r="A5339" s="64" t="s">
        <v>1320</v>
      </c>
      <c r="B5339" s="64">
        <f>_xlfn.XLOOKUP(D5339,Macros!$T$8:$T$104,Macros!$J$8:$J$104)</f>
        <v>0</v>
      </c>
      <c r="C5339" s="64">
        <f>_xlfn.XLOOKUP(I5339,Macros!$T$8:$T$104,Macros!$J$8:$J$104)</f>
        <v>0</v>
      </c>
      <c r="D5339" s="64" t="s">
        <v>1086</v>
      </c>
      <c r="E5339" s="64">
        <f t="shared" si="139"/>
        <v>0</v>
      </c>
      <c r="F5339" s="64">
        <v>10191</v>
      </c>
      <c r="G5339" s="64">
        <f t="shared" si="137"/>
        <v>0</v>
      </c>
      <c r="I5339" s="64" t="s">
        <v>1068</v>
      </c>
      <c r="L5339"/>
    </row>
    <row r="5340" spans="1:12">
      <c r="A5340" s="64" t="s">
        <v>1320</v>
      </c>
      <c r="B5340" s="64">
        <f>_xlfn.XLOOKUP(D5340,Macros!$T$8:$T$104,Macros!$J$8:$J$104)</f>
        <v>0</v>
      </c>
      <c r="C5340" s="64">
        <f>_xlfn.XLOOKUP(I5340,Macros!$T$8:$T$104,Macros!$J$8:$J$104)</f>
        <v>0</v>
      </c>
      <c r="D5340" s="64" t="s">
        <v>1087</v>
      </c>
      <c r="E5340" s="64">
        <f t="shared" si="139"/>
        <v>0</v>
      </c>
      <c r="F5340" s="64">
        <v>10191</v>
      </c>
      <c r="G5340" s="64">
        <f t="shared" si="137"/>
        <v>0</v>
      </c>
      <c r="I5340" s="64" t="s">
        <v>1068</v>
      </c>
      <c r="L5340"/>
    </row>
    <row r="5341" spans="1:12">
      <c r="A5341" s="64" t="s">
        <v>1320</v>
      </c>
      <c r="B5341" s="64">
        <f>_xlfn.XLOOKUP(D5341,Macros!$T$8:$T$104,Macros!$J$8:$J$104)</f>
        <v>0</v>
      </c>
      <c r="C5341" s="64">
        <f>_xlfn.XLOOKUP(I5341,Macros!$T$8:$T$104,Macros!$J$8:$J$104)</f>
        <v>0</v>
      </c>
      <c r="D5341" s="64" t="s">
        <v>1088</v>
      </c>
      <c r="E5341" s="64">
        <f t="shared" si="139"/>
        <v>0</v>
      </c>
      <c r="F5341" s="64">
        <v>10191</v>
      </c>
      <c r="G5341" s="64">
        <f t="shared" si="137"/>
        <v>0</v>
      </c>
      <c r="I5341" s="64" t="s">
        <v>1068</v>
      </c>
      <c r="L5341"/>
    </row>
    <row r="5342" spans="1:12">
      <c r="A5342" s="64" t="s">
        <v>1320</v>
      </c>
      <c r="B5342" s="64">
        <f>_xlfn.XLOOKUP(D5342,Macros!$T$8:$T$104,Macros!$J$8:$J$104)</f>
        <v>0</v>
      </c>
      <c r="C5342" s="64">
        <f>_xlfn.XLOOKUP(I5342,Macros!$T$8:$T$104,Macros!$J$8:$J$104)</f>
        <v>0</v>
      </c>
      <c r="D5342" s="64" t="s">
        <v>1089</v>
      </c>
      <c r="E5342" s="64">
        <f t="shared" si="139"/>
        <v>0</v>
      </c>
      <c r="F5342" s="64">
        <v>10191</v>
      </c>
      <c r="G5342" s="64">
        <f t="shared" si="137"/>
        <v>0</v>
      </c>
      <c r="I5342" s="64" t="s">
        <v>1068</v>
      </c>
      <c r="L5342"/>
    </row>
    <row r="5343" spans="1:12">
      <c r="A5343" s="64" t="s">
        <v>1320</v>
      </c>
      <c r="B5343" s="64">
        <f>_xlfn.XLOOKUP(D5343,Macros!$T$8:$T$104,Macros!$J$8:$J$104)</f>
        <v>0</v>
      </c>
      <c r="C5343" s="64">
        <f>_xlfn.XLOOKUP(I5343,Macros!$T$8:$T$104,Macros!$J$8:$J$104)</f>
        <v>0</v>
      </c>
      <c r="D5343" s="64" t="s">
        <v>1090</v>
      </c>
      <c r="E5343" s="64">
        <f t="shared" si="139"/>
        <v>0</v>
      </c>
      <c r="F5343" s="64">
        <v>10191</v>
      </c>
      <c r="G5343" s="64">
        <f t="shared" si="137"/>
        <v>0</v>
      </c>
      <c r="I5343" s="64" t="s">
        <v>1068</v>
      </c>
      <c r="L5343"/>
    </row>
    <row r="5344" spans="1:12">
      <c r="A5344" s="64" t="s">
        <v>1320</v>
      </c>
      <c r="B5344" s="64">
        <f>_xlfn.XLOOKUP(D5344,Macros!$T$8:$T$104,Macros!$J$8:$J$104)</f>
        <v>0</v>
      </c>
      <c r="C5344" s="64">
        <f>_xlfn.XLOOKUP(I5344,Macros!$T$8:$T$104,Macros!$J$8:$J$104)</f>
        <v>0</v>
      </c>
      <c r="D5344" s="64" t="s">
        <v>1091</v>
      </c>
      <c r="E5344" s="64">
        <f t="shared" si="139"/>
        <v>0</v>
      </c>
      <c r="F5344" s="64">
        <v>10191</v>
      </c>
      <c r="G5344" s="64">
        <f t="shared" si="137"/>
        <v>0</v>
      </c>
      <c r="I5344" s="64" t="s">
        <v>1068</v>
      </c>
      <c r="L5344"/>
    </row>
    <row r="5345" spans="1:12">
      <c r="A5345" s="64" t="s">
        <v>1320</v>
      </c>
      <c r="B5345" s="64">
        <f>_xlfn.XLOOKUP(D5345,Macros!$T$8:$T$104,Macros!$J$8:$J$104)</f>
        <v>0</v>
      </c>
      <c r="C5345" s="64">
        <f>_xlfn.XLOOKUP(I5345,Macros!$T$8:$T$104,Macros!$J$8:$J$104)</f>
        <v>0</v>
      </c>
      <c r="D5345" s="64" t="s">
        <v>1092</v>
      </c>
      <c r="E5345" s="64">
        <f t="shared" si="139"/>
        <v>0</v>
      </c>
      <c r="F5345" s="64">
        <v>10191</v>
      </c>
      <c r="G5345" s="64">
        <f t="shared" si="137"/>
        <v>0</v>
      </c>
      <c r="I5345" s="64" t="s">
        <v>1068</v>
      </c>
      <c r="L5345"/>
    </row>
    <row r="5346" spans="1:12">
      <c r="A5346" s="64" t="s">
        <v>1320</v>
      </c>
      <c r="B5346" s="64">
        <f>_xlfn.XLOOKUP(D5346,Macros!$T$8:$T$104,Macros!$J$8:$J$104)</f>
        <v>0</v>
      </c>
      <c r="C5346" s="64">
        <f>_xlfn.XLOOKUP(I5346,Macros!$T$8:$T$104,Macros!$J$8:$J$104)</f>
        <v>0</v>
      </c>
      <c r="D5346" s="64" t="s">
        <v>1093</v>
      </c>
      <c r="E5346" s="64">
        <f t="shared" si="139"/>
        <v>0</v>
      </c>
      <c r="F5346" s="64">
        <v>10191</v>
      </c>
      <c r="G5346" s="64">
        <f t="shared" si="137"/>
        <v>0</v>
      </c>
      <c r="I5346" s="64" t="s">
        <v>1070</v>
      </c>
      <c r="L5346"/>
    </row>
    <row r="5347" spans="1:12">
      <c r="A5347" s="64" t="s">
        <v>1320</v>
      </c>
      <c r="B5347" s="64">
        <f>_xlfn.XLOOKUP(D5347,Macros!$T$8:$T$104,Macros!$J$8:$J$104)</f>
        <v>0</v>
      </c>
      <c r="C5347" s="64">
        <f>_xlfn.XLOOKUP(I5347,Macros!$T$8:$T$104,Macros!$J$8:$J$104)</f>
        <v>0</v>
      </c>
      <c r="D5347" s="64" t="s">
        <v>1094</v>
      </c>
      <c r="E5347" s="64">
        <f t="shared" si="139"/>
        <v>0</v>
      </c>
      <c r="F5347" s="64">
        <v>10191</v>
      </c>
      <c r="G5347" s="64">
        <f t="shared" ref="G5347:G5378" si="140">IF(C5347&gt;0,5*C5347/E5347,0)</f>
        <v>0</v>
      </c>
      <c r="I5347" s="64" t="s">
        <v>1070</v>
      </c>
      <c r="L5347"/>
    </row>
    <row r="5348" spans="1:12">
      <c r="A5348" s="64" t="s">
        <v>1320</v>
      </c>
      <c r="B5348" s="64">
        <f>_xlfn.XLOOKUP(D5348,Macros!$T$8:$T$104,Macros!$J$8:$J$104)</f>
        <v>0</v>
      </c>
      <c r="C5348" s="64">
        <f>_xlfn.XLOOKUP(I5348,Macros!$T$8:$T$104,Macros!$J$8:$J$104)</f>
        <v>0</v>
      </c>
      <c r="D5348" s="64" t="s">
        <v>1095</v>
      </c>
      <c r="E5348" s="64">
        <f t="shared" si="139"/>
        <v>0</v>
      </c>
      <c r="F5348" s="64">
        <v>10191</v>
      </c>
      <c r="G5348" s="64">
        <f t="shared" si="140"/>
        <v>0</v>
      </c>
      <c r="I5348" s="64" t="s">
        <v>1070</v>
      </c>
      <c r="L5348"/>
    </row>
    <row r="5349" spans="1:12">
      <c r="A5349" s="64" t="s">
        <v>1320</v>
      </c>
      <c r="B5349" s="64">
        <f>_xlfn.XLOOKUP(D5349,Macros!$T$8:$T$104,Macros!$J$8:$J$104)</f>
        <v>0</v>
      </c>
      <c r="C5349" s="64">
        <f>_xlfn.XLOOKUP(I5349,Macros!$T$8:$T$104,Macros!$J$8:$J$104)</f>
        <v>0</v>
      </c>
      <c r="D5349" s="64" t="s">
        <v>1096</v>
      </c>
      <c r="E5349" s="64">
        <f t="shared" si="139"/>
        <v>0</v>
      </c>
      <c r="F5349" s="64">
        <v>10191</v>
      </c>
      <c r="G5349" s="64">
        <f t="shared" si="140"/>
        <v>0</v>
      </c>
      <c r="I5349" s="64" t="s">
        <v>1070</v>
      </c>
      <c r="L5349"/>
    </row>
    <row r="5350" spans="1:12">
      <c r="A5350" s="64" t="s">
        <v>1320</v>
      </c>
      <c r="B5350" s="64">
        <f>_xlfn.XLOOKUP(D5350,Macros!$T$8:$T$104,Macros!$J$8:$J$104)</f>
        <v>0</v>
      </c>
      <c r="C5350" s="64">
        <f>_xlfn.XLOOKUP(I5350,Macros!$T$8:$T$104,Macros!$J$8:$J$104)</f>
        <v>0</v>
      </c>
      <c r="D5350" s="64" t="s">
        <v>1097</v>
      </c>
      <c r="E5350" s="64">
        <f t="shared" si="139"/>
        <v>0</v>
      </c>
      <c r="F5350" s="64">
        <v>10191</v>
      </c>
      <c r="G5350" s="64">
        <f t="shared" si="140"/>
        <v>0</v>
      </c>
      <c r="I5350" s="64" t="s">
        <v>1070</v>
      </c>
      <c r="L5350"/>
    </row>
    <row r="5351" spans="1:12">
      <c r="A5351" s="64" t="s">
        <v>1320</v>
      </c>
      <c r="B5351" s="64">
        <f>_xlfn.XLOOKUP(D5351,Macros!$T$8:$T$104,Macros!$J$8:$J$104)</f>
        <v>0</v>
      </c>
      <c r="C5351" s="64">
        <f>_xlfn.XLOOKUP(I5351,Macros!$T$8:$T$104,Macros!$J$8:$J$104)</f>
        <v>0</v>
      </c>
      <c r="D5351" s="64" t="s">
        <v>1098</v>
      </c>
      <c r="E5351" s="64">
        <f t="shared" si="139"/>
        <v>0</v>
      </c>
      <c r="F5351" s="64">
        <v>10191</v>
      </c>
      <c r="G5351" s="64">
        <f t="shared" si="140"/>
        <v>0</v>
      </c>
      <c r="I5351" s="64" t="s">
        <v>1070</v>
      </c>
      <c r="L5351"/>
    </row>
    <row r="5352" spans="1:12">
      <c r="A5352" s="64" t="s">
        <v>1320</v>
      </c>
      <c r="B5352" s="64">
        <f>_xlfn.XLOOKUP(D5352,Macros!$T$8:$T$104,Macros!$J$8:$J$104)</f>
        <v>0</v>
      </c>
      <c r="C5352" s="64">
        <f>_xlfn.XLOOKUP(I5352,Macros!$T$8:$T$104,Macros!$J$8:$J$104)</f>
        <v>0</v>
      </c>
      <c r="D5352" s="64" t="s">
        <v>1099</v>
      </c>
      <c r="E5352" s="64">
        <f t="shared" si="139"/>
        <v>0</v>
      </c>
      <c r="F5352" s="64">
        <v>10191</v>
      </c>
      <c r="G5352" s="64">
        <f t="shared" si="140"/>
        <v>0</v>
      </c>
      <c r="I5352" s="64" t="s">
        <v>1070</v>
      </c>
      <c r="L5352"/>
    </row>
    <row r="5353" spans="1:12">
      <c r="A5353" s="64" t="s">
        <v>1320</v>
      </c>
      <c r="B5353" s="64">
        <f>_xlfn.XLOOKUP(D5353,Macros!$T$8:$T$104,Macros!$J$8:$J$104)</f>
        <v>0</v>
      </c>
      <c r="C5353" s="64">
        <f>_xlfn.XLOOKUP(I5353,Macros!$T$8:$T$104,Macros!$J$8:$J$104)</f>
        <v>0</v>
      </c>
      <c r="D5353" s="64" t="s">
        <v>1100</v>
      </c>
      <c r="E5353" s="64">
        <f t="shared" si="139"/>
        <v>0</v>
      </c>
      <c r="F5353" s="64">
        <v>10191</v>
      </c>
      <c r="G5353" s="64">
        <f t="shared" si="140"/>
        <v>0</v>
      </c>
      <c r="I5353" s="64" t="s">
        <v>1070</v>
      </c>
      <c r="L5353"/>
    </row>
    <row r="5354" spans="1:12">
      <c r="A5354" s="64" t="s">
        <v>1320</v>
      </c>
      <c r="B5354" s="64">
        <f>_xlfn.XLOOKUP(D5354,Macros!$T$8:$T$104,Macros!$J$8:$J$104)</f>
        <v>0</v>
      </c>
      <c r="C5354" s="64">
        <f>_xlfn.XLOOKUP(I5354,Macros!$T$8:$T$104,Macros!$J$8:$J$104)</f>
        <v>0</v>
      </c>
      <c r="D5354" s="64" t="s">
        <v>1101</v>
      </c>
      <c r="E5354" s="64">
        <f t="shared" si="139"/>
        <v>0</v>
      </c>
      <c r="F5354" s="64">
        <v>10191</v>
      </c>
      <c r="G5354" s="64">
        <f t="shared" si="140"/>
        <v>0</v>
      </c>
      <c r="I5354" s="64" t="s">
        <v>1070</v>
      </c>
      <c r="L5354"/>
    </row>
    <row r="5355" spans="1:12">
      <c r="A5355" s="64" t="s">
        <v>1320</v>
      </c>
      <c r="B5355" s="64">
        <f>_xlfn.XLOOKUP(D5355,Macros!$T$8:$T$104,Macros!$J$8:$J$104)</f>
        <v>0</v>
      </c>
      <c r="C5355" s="64">
        <f>_xlfn.XLOOKUP(I5355,Macros!$T$8:$T$104,Macros!$J$8:$J$104)</f>
        <v>0</v>
      </c>
      <c r="D5355" s="64" t="s">
        <v>1102</v>
      </c>
      <c r="E5355" s="64">
        <f t="shared" si="139"/>
        <v>0</v>
      </c>
      <c r="F5355" s="64">
        <v>10191</v>
      </c>
      <c r="G5355" s="64">
        <f t="shared" si="140"/>
        <v>0</v>
      </c>
      <c r="I5355" s="64" t="s">
        <v>1070</v>
      </c>
      <c r="L5355"/>
    </row>
    <row r="5356" spans="1:12">
      <c r="A5356" s="64" t="s">
        <v>1320</v>
      </c>
      <c r="B5356" s="64">
        <f>_xlfn.XLOOKUP(D5356,Macros!$T$8:$T$104,Macros!$J$8:$J$104)</f>
        <v>0</v>
      </c>
      <c r="C5356" s="64">
        <f>_xlfn.XLOOKUP(I5356,Macros!$T$8:$T$104,Macros!$J$8:$J$104)</f>
        <v>0</v>
      </c>
      <c r="D5356" s="64" t="s">
        <v>1103</v>
      </c>
      <c r="E5356" s="64">
        <f t="shared" si="139"/>
        <v>0</v>
      </c>
      <c r="F5356" s="64">
        <v>10191</v>
      </c>
      <c r="G5356" s="64">
        <f t="shared" si="140"/>
        <v>0</v>
      </c>
      <c r="I5356" s="64" t="s">
        <v>1072</v>
      </c>
      <c r="L5356"/>
    </row>
    <row r="5357" spans="1:12">
      <c r="A5357" s="64" t="s">
        <v>1320</v>
      </c>
      <c r="B5357" s="64">
        <f>_xlfn.XLOOKUP(D5357,Macros!$T$8:$T$104,Macros!$J$8:$J$104)</f>
        <v>0</v>
      </c>
      <c r="C5357" s="64">
        <f>_xlfn.XLOOKUP(I5357,Macros!$T$8:$T$104,Macros!$J$8:$J$104)</f>
        <v>0</v>
      </c>
      <c r="D5357" s="64" t="s">
        <v>1104</v>
      </c>
      <c r="E5357" s="64">
        <f t="shared" si="139"/>
        <v>0</v>
      </c>
      <c r="F5357" s="64">
        <v>10191</v>
      </c>
      <c r="G5357" s="64">
        <f t="shared" si="140"/>
        <v>0</v>
      </c>
      <c r="I5357" s="64" t="s">
        <v>1072</v>
      </c>
      <c r="L5357"/>
    </row>
    <row r="5358" spans="1:12">
      <c r="A5358" s="64" t="s">
        <v>1320</v>
      </c>
      <c r="B5358" s="64">
        <f>_xlfn.XLOOKUP(D5358,Macros!$T$8:$T$104,Macros!$J$8:$J$104)</f>
        <v>0</v>
      </c>
      <c r="C5358" s="64">
        <f>_xlfn.XLOOKUP(I5358,Macros!$T$8:$T$104,Macros!$J$8:$J$104)</f>
        <v>0</v>
      </c>
      <c r="D5358" s="64" t="s">
        <v>1105</v>
      </c>
      <c r="E5358" s="64">
        <f t="shared" si="139"/>
        <v>0</v>
      </c>
      <c r="F5358" s="64">
        <v>10191</v>
      </c>
      <c r="G5358" s="64">
        <f t="shared" si="140"/>
        <v>0</v>
      </c>
      <c r="I5358" s="64" t="s">
        <v>1072</v>
      </c>
      <c r="L5358"/>
    </row>
    <row r="5359" spans="1:12">
      <c r="A5359" s="64" t="s">
        <v>1320</v>
      </c>
      <c r="B5359" s="64">
        <f>_xlfn.XLOOKUP(D5359,Macros!$T$8:$T$104,Macros!$J$8:$J$104)</f>
        <v>0</v>
      </c>
      <c r="C5359" s="64">
        <f>_xlfn.XLOOKUP(I5359,Macros!$T$8:$T$104,Macros!$J$8:$J$104)</f>
        <v>0</v>
      </c>
      <c r="D5359" s="64" t="s">
        <v>1106</v>
      </c>
      <c r="E5359" s="64">
        <f t="shared" si="139"/>
        <v>0</v>
      </c>
      <c r="F5359" s="64">
        <v>10191</v>
      </c>
      <c r="G5359" s="64">
        <f t="shared" si="140"/>
        <v>0</v>
      </c>
      <c r="I5359" s="64" t="s">
        <v>1072</v>
      </c>
      <c r="L5359"/>
    </row>
    <row r="5360" spans="1:12">
      <c r="A5360" s="64" t="s">
        <v>1320</v>
      </c>
      <c r="B5360" s="64">
        <f>_xlfn.XLOOKUP(D5360,Macros!$T$8:$T$104,Macros!$J$8:$J$104)</f>
        <v>0</v>
      </c>
      <c r="C5360" s="64">
        <f>_xlfn.XLOOKUP(I5360,Macros!$T$8:$T$104,Macros!$J$8:$J$104)</f>
        <v>0</v>
      </c>
      <c r="D5360" s="64" t="s">
        <v>1107</v>
      </c>
      <c r="E5360" s="64">
        <f t="shared" si="139"/>
        <v>0</v>
      </c>
      <c r="F5360" s="64">
        <v>10191</v>
      </c>
      <c r="G5360" s="64">
        <f t="shared" si="140"/>
        <v>0</v>
      </c>
      <c r="I5360" s="64" t="s">
        <v>1072</v>
      </c>
      <c r="L5360"/>
    </row>
    <row r="5361" spans="1:12">
      <c r="A5361" s="64" t="s">
        <v>1320</v>
      </c>
      <c r="B5361" s="64">
        <f>_xlfn.XLOOKUP(D5361,Macros!$T$8:$T$104,Macros!$J$8:$J$104)</f>
        <v>0</v>
      </c>
      <c r="C5361" s="64">
        <f>_xlfn.XLOOKUP(I5361,Macros!$T$8:$T$104,Macros!$J$8:$J$104)</f>
        <v>0</v>
      </c>
      <c r="D5361" s="64" t="s">
        <v>1108</v>
      </c>
      <c r="E5361" s="64">
        <f t="shared" si="139"/>
        <v>0</v>
      </c>
      <c r="F5361" s="64">
        <v>10191</v>
      </c>
      <c r="G5361" s="64">
        <f t="shared" si="140"/>
        <v>0</v>
      </c>
      <c r="I5361" s="64" t="s">
        <v>1072</v>
      </c>
      <c r="L5361"/>
    </row>
    <row r="5362" spans="1:12">
      <c r="A5362" s="64" t="s">
        <v>1320</v>
      </c>
      <c r="B5362" s="64">
        <f>_xlfn.XLOOKUP(D5362,Macros!$T$8:$T$104,Macros!$J$8:$J$104)</f>
        <v>0</v>
      </c>
      <c r="C5362" s="64">
        <f>_xlfn.XLOOKUP(I5362,Macros!$T$8:$T$104,Macros!$J$8:$J$104)</f>
        <v>0</v>
      </c>
      <c r="D5362" s="64" t="s">
        <v>1109</v>
      </c>
      <c r="E5362" s="64">
        <f t="shared" si="139"/>
        <v>0</v>
      </c>
      <c r="F5362" s="64">
        <v>10191</v>
      </c>
      <c r="G5362" s="64">
        <f t="shared" si="140"/>
        <v>0</v>
      </c>
      <c r="I5362" s="64" t="s">
        <v>1072</v>
      </c>
      <c r="L5362"/>
    </row>
    <row r="5363" spans="1:12">
      <c r="A5363" s="64" t="s">
        <v>1320</v>
      </c>
      <c r="B5363" s="64">
        <f>_xlfn.XLOOKUP(D5363,Macros!$T$8:$T$104,Macros!$J$8:$J$104)</f>
        <v>0</v>
      </c>
      <c r="C5363" s="64">
        <f>_xlfn.XLOOKUP(I5363,Macros!$T$8:$T$104,Macros!$J$8:$J$104)</f>
        <v>0</v>
      </c>
      <c r="D5363" s="64" t="s">
        <v>1110</v>
      </c>
      <c r="E5363" s="64">
        <f t="shared" si="139"/>
        <v>0</v>
      </c>
      <c r="F5363" s="64">
        <v>10191</v>
      </c>
      <c r="G5363" s="64">
        <f t="shared" si="140"/>
        <v>0</v>
      </c>
      <c r="I5363" s="64" t="s">
        <v>1072</v>
      </c>
      <c r="L5363"/>
    </row>
    <row r="5364" spans="1:12">
      <c r="A5364" s="64" t="s">
        <v>1320</v>
      </c>
      <c r="B5364" s="64">
        <f>_xlfn.XLOOKUP(D5364,Macros!$T$8:$T$104,Macros!$J$8:$J$104)</f>
        <v>0</v>
      </c>
      <c r="C5364" s="64">
        <f>_xlfn.XLOOKUP(I5364,Macros!$T$8:$T$104,Macros!$J$8:$J$104)</f>
        <v>0</v>
      </c>
      <c r="D5364" s="64" t="s">
        <v>1111</v>
      </c>
      <c r="E5364" s="64">
        <f t="shared" si="139"/>
        <v>0</v>
      </c>
      <c r="F5364" s="64">
        <v>10191</v>
      </c>
      <c r="G5364" s="64">
        <f t="shared" si="140"/>
        <v>0</v>
      </c>
      <c r="I5364" s="64" t="s">
        <v>1072</v>
      </c>
      <c r="L5364"/>
    </row>
    <row r="5365" spans="1:12">
      <c r="A5365" s="64" t="s">
        <v>1320</v>
      </c>
      <c r="B5365" s="64">
        <f>_xlfn.XLOOKUP(D5365,Macros!$T$8:$T$104,Macros!$J$8:$J$104)</f>
        <v>0</v>
      </c>
      <c r="C5365" s="64">
        <f>_xlfn.XLOOKUP(I5365,Macros!$T$8:$T$104,Macros!$J$8:$J$104)</f>
        <v>0</v>
      </c>
      <c r="D5365" s="64" t="s">
        <v>1112</v>
      </c>
      <c r="E5365" s="64">
        <f t="shared" si="139"/>
        <v>0</v>
      </c>
      <c r="F5365" s="64">
        <v>10191</v>
      </c>
      <c r="G5365" s="64">
        <f t="shared" si="140"/>
        <v>0</v>
      </c>
      <c r="I5365" s="64" t="s">
        <v>1072</v>
      </c>
      <c r="L5365"/>
    </row>
    <row r="5366" spans="1:12">
      <c r="A5366" s="64" t="s">
        <v>1320</v>
      </c>
      <c r="B5366" s="64">
        <f>_xlfn.XLOOKUP(D5366,Macros!$T$8:$T$104,Macros!$J$8:$J$104)</f>
        <v>0</v>
      </c>
      <c r="C5366" s="64">
        <f>_xlfn.XLOOKUP(I5366,Macros!$T$8:$T$104,Macros!$J$8:$J$104)</f>
        <v>0</v>
      </c>
      <c r="D5366" s="64" t="s">
        <v>1113</v>
      </c>
      <c r="E5366" s="64">
        <f t="shared" si="139"/>
        <v>0</v>
      </c>
      <c r="F5366" s="64">
        <v>10191</v>
      </c>
      <c r="G5366" s="64">
        <f t="shared" si="140"/>
        <v>0</v>
      </c>
      <c r="I5366" s="64" t="s">
        <v>1072</v>
      </c>
      <c r="L5366"/>
    </row>
    <row r="5367" spans="1:12">
      <c r="A5367" s="64" t="s">
        <v>1320</v>
      </c>
      <c r="B5367" s="64">
        <f>_xlfn.XLOOKUP(D5367,Macros!$T$8:$T$104,Macros!$J$8:$J$104)</f>
        <v>0</v>
      </c>
      <c r="C5367" s="64">
        <f>_xlfn.XLOOKUP(I5367,Macros!$T$8:$T$104,Macros!$J$8:$J$104)</f>
        <v>0</v>
      </c>
      <c r="D5367" s="64" t="s">
        <v>1114</v>
      </c>
      <c r="E5367" s="64">
        <f t="shared" si="139"/>
        <v>0</v>
      </c>
      <c r="F5367" s="64">
        <v>10191</v>
      </c>
      <c r="G5367" s="64">
        <f t="shared" si="140"/>
        <v>0</v>
      </c>
      <c r="I5367" s="64" t="s">
        <v>1072</v>
      </c>
      <c r="L5367"/>
    </row>
    <row r="5368" spans="1:12">
      <c r="A5368" s="64" t="s">
        <v>1320</v>
      </c>
      <c r="B5368" s="64">
        <f>_xlfn.XLOOKUP(D5368,Macros!$T$8:$T$104,Macros!$J$8:$J$104)</f>
        <v>0</v>
      </c>
      <c r="C5368" s="64">
        <f>_xlfn.XLOOKUP(I5368,Macros!$T$8:$T$104,Macros!$J$8:$J$104)</f>
        <v>0</v>
      </c>
      <c r="D5368" s="64" t="s">
        <v>1115</v>
      </c>
      <c r="E5368" s="64">
        <f t="shared" si="139"/>
        <v>0</v>
      </c>
      <c r="F5368" s="64">
        <v>10191</v>
      </c>
      <c r="G5368" s="64">
        <f t="shared" si="140"/>
        <v>0</v>
      </c>
      <c r="I5368" s="64" t="s">
        <v>1072</v>
      </c>
      <c r="L5368"/>
    </row>
    <row r="5369" spans="1:12">
      <c r="A5369" s="161" t="s">
        <v>1321</v>
      </c>
      <c r="B5369" s="161">
        <f>_xlfn.XLOOKUP(D5369,'PU-Holds'!$U$8:$U$63,'PU-Holds'!$I$8:$I$63)</f>
        <v>0</v>
      </c>
      <c r="C5369" s="161">
        <f>_xlfn.XLOOKUP(I5369,'PU-Holds'!$U$8:$U$63,'PU-Holds'!$I$8:$I$63)</f>
        <v>0</v>
      </c>
      <c r="D5369" s="161" t="s">
        <v>1131</v>
      </c>
      <c r="E5369" s="161">
        <f t="shared" si="139"/>
        <v>0</v>
      </c>
      <c r="F5369" s="162">
        <v>10189</v>
      </c>
      <c r="G5369" s="163">
        <f t="shared" si="140"/>
        <v>0</v>
      </c>
      <c r="I5369" s="161" t="s">
        <v>1123</v>
      </c>
      <c r="J5369" s="161"/>
      <c r="L5369"/>
    </row>
    <row r="5370" spans="1:12">
      <c r="A5370" s="64" t="s">
        <v>1321</v>
      </c>
      <c r="B5370" s="64">
        <f>_xlfn.XLOOKUP(D5370,'PU-Holds'!$U$8:$U$63,'PU-Holds'!$I$8:$I$63)</f>
        <v>0</v>
      </c>
      <c r="C5370" s="64">
        <f>_xlfn.XLOOKUP(I5370,'PU-Holds'!$U$8:$U$63,'PU-Holds'!$I$8:$I$63)</f>
        <v>0</v>
      </c>
      <c r="D5370" s="64" t="s">
        <v>1133</v>
      </c>
      <c r="E5370" s="64">
        <f t="shared" si="139"/>
        <v>0</v>
      </c>
      <c r="F5370" s="64">
        <v>10189</v>
      </c>
      <c r="G5370" s="64">
        <f t="shared" si="140"/>
        <v>0</v>
      </c>
      <c r="I5370" s="64" t="s">
        <v>1123</v>
      </c>
      <c r="L5370"/>
    </row>
    <row r="5371" spans="1:12">
      <c r="A5371" s="64" t="s">
        <v>1321</v>
      </c>
      <c r="B5371" s="64">
        <f>_xlfn.XLOOKUP(D5371,'PU-Holds'!$U$8:$U$63,'PU-Holds'!$I$8:$I$63)</f>
        <v>0</v>
      </c>
      <c r="C5371" s="64">
        <f>_xlfn.XLOOKUP(I5371,'PU-Holds'!$U$8:$U$63,'PU-Holds'!$I$8:$I$63)</f>
        <v>0</v>
      </c>
      <c r="D5371" s="64" t="s">
        <v>1135</v>
      </c>
      <c r="E5371" s="64">
        <f t="shared" si="139"/>
        <v>0</v>
      </c>
      <c r="F5371" s="64">
        <v>10189</v>
      </c>
      <c r="G5371" s="64">
        <f t="shared" si="140"/>
        <v>0</v>
      </c>
      <c r="I5371" s="64" t="s">
        <v>1123</v>
      </c>
      <c r="L5371"/>
    </row>
    <row r="5372" spans="1:12">
      <c r="A5372" s="64" t="s">
        <v>1321</v>
      </c>
      <c r="B5372" s="64">
        <f>_xlfn.XLOOKUP(D5372,'PU-Holds'!$U$8:$U$63,'PU-Holds'!$I$8:$I$63)</f>
        <v>0</v>
      </c>
      <c r="C5372" s="64">
        <f>_xlfn.XLOOKUP(I5372,'PU-Holds'!$U$8:$U$63,'PU-Holds'!$I$8:$I$63)</f>
        <v>0</v>
      </c>
      <c r="D5372" s="64" t="s">
        <v>1137</v>
      </c>
      <c r="E5372" s="64">
        <f t="shared" si="139"/>
        <v>0</v>
      </c>
      <c r="F5372" s="64">
        <v>10189</v>
      </c>
      <c r="G5372" s="64">
        <f t="shared" si="140"/>
        <v>0</v>
      </c>
      <c r="I5372" s="64" t="s">
        <v>1123</v>
      </c>
      <c r="L5372"/>
    </row>
    <row r="5373" spans="1:12">
      <c r="A5373" s="64" t="s">
        <v>1321</v>
      </c>
      <c r="B5373" s="64">
        <f>_xlfn.XLOOKUP(D5373,'PU-Holds'!$U$8:$U$63,'PU-Holds'!$I$8:$I$63)</f>
        <v>0</v>
      </c>
      <c r="C5373" s="64">
        <f>_xlfn.XLOOKUP(I5373,'PU-Holds'!$U$8:$U$63,'PU-Holds'!$I$8:$I$63)</f>
        <v>0</v>
      </c>
      <c r="D5373" s="64" t="s">
        <v>1139</v>
      </c>
      <c r="E5373" s="64">
        <f t="shared" si="139"/>
        <v>0</v>
      </c>
      <c r="F5373" s="64">
        <v>10189</v>
      </c>
      <c r="G5373" s="64">
        <f t="shared" si="140"/>
        <v>0</v>
      </c>
      <c r="I5373" s="64" t="s">
        <v>1123</v>
      </c>
      <c r="L5373"/>
    </row>
    <row r="5374" spans="1:12">
      <c r="A5374" s="64" t="s">
        <v>1321</v>
      </c>
      <c r="B5374" s="64">
        <f>_xlfn.XLOOKUP(D5374,'PU-Holds'!$U$8:$U$63,'PU-Holds'!$I$8:$I$63)</f>
        <v>0</v>
      </c>
      <c r="C5374" s="64">
        <f>_xlfn.XLOOKUP(I5374,'PU-Holds'!$U$8:$U$63,'PU-Holds'!$I$8:$I$63)</f>
        <v>0</v>
      </c>
      <c r="D5374" s="64" t="s">
        <v>1141</v>
      </c>
      <c r="E5374" s="64">
        <f t="shared" si="139"/>
        <v>0</v>
      </c>
      <c r="F5374" s="64">
        <v>10189</v>
      </c>
      <c r="G5374" s="64">
        <f t="shared" si="140"/>
        <v>0</v>
      </c>
      <c r="I5374" s="64" t="s">
        <v>1123</v>
      </c>
      <c r="L5374"/>
    </row>
    <row r="5375" spans="1:12">
      <c r="A5375" s="64" t="s">
        <v>1321</v>
      </c>
      <c r="B5375" s="64">
        <f>_xlfn.XLOOKUP(D5375,'PU-Holds'!$U$8:$U$63,'PU-Holds'!$I$8:$I$63)</f>
        <v>0</v>
      </c>
      <c r="C5375" s="64">
        <f>_xlfn.XLOOKUP(I5375,'PU-Holds'!$U$8:$U$63,'PU-Holds'!$I$8:$I$63)</f>
        <v>0</v>
      </c>
      <c r="D5375" s="64" t="s">
        <v>1143</v>
      </c>
      <c r="E5375" s="64">
        <f t="shared" si="139"/>
        <v>0</v>
      </c>
      <c r="F5375" s="64">
        <v>10189</v>
      </c>
      <c r="G5375" s="64">
        <f t="shared" si="140"/>
        <v>0</v>
      </c>
      <c r="I5375" s="64" t="s">
        <v>1123</v>
      </c>
      <c r="L5375"/>
    </row>
    <row r="5376" spans="1:12">
      <c r="A5376" s="64" t="s">
        <v>1321</v>
      </c>
      <c r="B5376" s="64">
        <f>_xlfn.XLOOKUP(D5376,'PU-Holds'!$U$8:$U$63,'PU-Holds'!$I$8:$I$63)</f>
        <v>0</v>
      </c>
      <c r="C5376" s="64">
        <f>_xlfn.XLOOKUP(I5376,'PU-Holds'!$U$8:$U$63,'PU-Holds'!$I$8:$I$63)</f>
        <v>0</v>
      </c>
      <c r="D5376" s="64" t="s">
        <v>1145</v>
      </c>
      <c r="E5376" s="64">
        <f t="shared" si="139"/>
        <v>0</v>
      </c>
      <c r="F5376" s="64">
        <v>10189</v>
      </c>
      <c r="G5376" s="64">
        <f t="shared" si="140"/>
        <v>0</v>
      </c>
      <c r="I5376" s="64" t="s">
        <v>1123</v>
      </c>
      <c r="L5376"/>
    </row>
    <row r="5377" spans="1:12">
      <c r="A5377" s="64" t="s">
        <v>1321</v>
      </c>
      <c r="B5377" s="64">
        <f>_xlfn.XLOOKUP(D5377,'PU-Holds'!$U$8:$U$63,'PU-Holds'!$I$8:$I$63)</f>
        <v>0</v>
      </c>
      <c r="C5377" s="64">
        <f>_xlfn.XLOOKUP(I5377,'PU-Holds'!$U$8:$U$63,'PU-Holds'!$I$8:$I$63)</f>
        <v>0</v>
      </c>
      <c r="D5377" s="64" t="s">
        <v>1147</v>
      </c>
      <c r="E5377" s="64">
        <f t="shared" si="139"/>
        <v>0</v>
      </c>
      <c r="F5377" s="64">
        <v>10189</v>
      </c>
      <c r="G5377" s="64">
        <f t="shared" si="140"/>
        <v>0</v>
      </c>
      <c r="I5377" s="64" t="s">
        <v>1123</v>
      </c>
      <c r="L5377"/>
    </row>
    <row r="5378" spans="1:12">
      <c r="A5378" s="64" t="s">
        <v>1321</v>
      </c>
      <c r="B5378" s="64">
        <f>_xlfn.XLOOKUP(D5378,'PU-Holds'!$U$8:$U$63,'PU-Holds'!$I$8:$I$63)</f>
        <v>0</v>
      </c>
      <c r="C5378" s="64">
        <f>_xlfn.XLOOKUP(I5378,'PU-Holds'!$U$8:$U$63,'PU-Holds'!$I$8:$I$63)</f>
        <v>0</v>
      </c>
      <c r="D5378" s="64" t="s">
        <v>1149</v>
      </c>
      <c r="E5378" s="64">
        <f t="shared" si="139"/>
        <v>0</v>
      </c>
      <c r="F5378" s="64">
        <v>10189</v>
      </c>
      <c r="G5378" s="64">
        <f t="shared" si="140"/>
        <v>0</v>
      </c>
      <c r="I5378" s="64" t="s">
        <v>1123</v>
      </c>
      <c r="L5378"/>
    </row>
    <row r="5379" spans="1:12">
      <c r="A5379" s="64" t="s">
        <v>1321</v>
      </c>
      <c r="B5379" s="64">
        <f>_xlfn.XLOOKUP(D5379,'PU-Holds'!$U$8:$U$63,'PU-Holds'!$I$8:$I$63)</f>
        <v>0</v>
      </c>
      <c r="C5379" s="64">
        <f>_xlfn.XLOOKUP(I5379,'PU-Holds'!$U$8:$U$63,'PU-Holds'!$I$8:$I$63)</f>
        <v>0</v>
      </c>
      <c r="D5379" s="64" t="s">
        <v>1151</v>
      </c>
      <c r="E5379" s="64">
        <f t="shared" si="139"/>
        <v>0</v>
      </c>
      <c r="F5379" s="64">
        <v>10189</v>
      </c>
      <c r="G5379" s="64">
        <f t="shared" ref="G5379:G5410" si="141">IF(C5379&gt;0,5*C5379/E5379,0)</f>
        <v>0</v>
      </c>
      <c r="I5379" s="64" t="s">
        <v>1123</v>
      </c>
      <c r="L5379"/>
    </row>
    <row r="5380" spans="1:12">
      <c r="A5380" s="64" t="s">
        <v>1321</v>
      </c>
      <c r="B5380" s="64">
        <f>_xlfn.XLOOKUP(D5380,'PU-Holds'!$U$8:$U$63,'PU-Holds'!$I$8:$I$63)</f>
        <v>0</v>
      </c>
      <c r="C5380" s="64">
        <f>_xlfn.XLOOKUP(I5380,'PU-Holds'!$U$8:$U$63,'PU-Holds'!$I$8:$I$63)</f>
        <v>0</v>
      </c>
      <c r="D5380" s="64" t="s">
        <v>1153</v>
      </c>
      <c r="E5380" s="64">
        <f t="shared" si="139"/>
        <v>0</v>
      </c>
      <c r="F5380" s="64">
        <v>10189</v>
      </c>
      <c r="G5380" s="64">
        <f t="shared" si="141"/>
        <v>0</v>
      </c>
      <c r="I5380" s="64" t="s">
        <v>1123</v>
      </c>
      <c r="L5380"/>
    </row>
    <row r="5381" spans="1:12">
      <c r="A5381" s="64" t="s">
        <v>1321</v>
      </c>
      <c r="B5381" s="64">
        <f>_xlfn.XLOOKUP(D5381,'PU-Holds'!$U$8:$U$63,'PU-Holds'!$I$8:$I$63)</f>
        <v>0</v>
      </c>
      <c r="C5381" s="64">
        <f>_xlfn.XLOOKUP(I5381,'PU-Holds'!$U$8:$U$63,'PU-Holds'!$I$8:$I$63)</f>
        <v>0</v>
      </c>
      <c r="D5381" s="64" t="s">
        <v>1155</v>
      </c>
      <c r="E5381" s="64">
        <f t="shared" si="139"/>
        <v>0</v>
      </c>
      <c r="F5381" s="64">
        <v>10189</v>
      </c>
      <c r="G5381" s="64">
        <f t="shared" si="141"/>
        <v>0</v>
      </c>
      <c r="I5381" s="64" t="s">
        <v>1123</v>
      </c>
      <c r="L5381"/>
    </row>
    <row r="5382" spans="1:12">
      <c r="A5382" s="64" t="s">
        <v>1321</v>
      </c>
      <c r="B5382" s="64">
        <f>_xlfn.XLOOKUP(D5382,'PU-Holds'!$U$8:$U$63,'PU-Holds'!$I$8:$I$63)</f>
        <v>0</v>
      </c>
      <c r="C5382" s="64">
        <f>_xlfn.XLOOKUP(I5382,'PU-Holds'!$U$8:$U$63,'PU-Holds'!$I$8:$I$63)</f>
        <v>0</v>
      </c>
      <c r="D5382" s="64" t="s">
        <v>1157</v>
      </c>
      <c r="E5382" s="64">
        <f t="shared" si="139"/>
        <v>0</v>
      </c>
      <c r="F5382" s="64">
        <v>10189</v>
      </c>
      <c r="G5382" s="64">
        <f t="shared" si="141"/>
        <v>0</v>
      </c>
      <c r="I5382" s="64" t="s">
        <v>1123</v>
      </c>
      <c r="L5382"/>
    </row>
    <row r="5383" spans="1:12">
      <c r="A5383" s="64" t="s">
        <v>1321</v>
      </c>
      <c r="B5383" s="64">
        <f>_xlfn.XLOOKUP(D5383,'PU-Holds'!$U$8:$U$63,'PU-Holds'!$I$8:$I$63)</f>
        <v>0</v>
      </c>
      <c r="C5383" s="64">
        <f>_xlfn.XLOOKUP(I5383,'PU-Holds'!$U$8:$U$63,'PU-Holds'!$I$8:$I$63)</f>
        <v>0</v>
      </c>
      <c r="D5383" s="64" t="s">
        <v>1159</v>
      </c>
      <c r="E5383" s="64">
        <f t="shared" si="139"/>
        <v>0</v>
      </c>
      <c r="F5383" s="64">
        <v>10189</v>
      </c>
      <c r="G5383" s="64">
        <f t="shared" si="141"/>
        <v>0</v>
      </c>
      <c r="I5383" s="64" t="s">
        <v>1123</v>
      </c>
      <c r="L5383"/>
    </row>
    <row r="5384" spans="1:12">
      <c r="A5384" s="64" t="s">
        <v>1321</v>
      </c>
      <c r="B5384" s="64">
        <f>_xlfn.XLOOKUP(D5384,'PU-Holds'!$U$8:$U$63,'PU-Holds'!$I$8:$I$63)</f>
        <v>0</v>
      </c>
      <c r="C5384" s="64">
        <f>_xlfn.XLOOKUP(I5384,'PU-Holds'!$U$8:$U$63,'PU-Holds'!$I$8:$I$63)</f>
        <v>0</v>
      </c>
      <c r="D5384" s="64" t="s">
        <v>1161</v>
      </c>
      <c r="E5384" s="64">
        <f t="shared" si="139"/>
        <v>0</v>
      </c>
      <c r="F5384" s="64">
        <v>10189</v>
      </c>
      <c r="G5384" s="64">
        <f t="shared" si="141"/>
        <v>0</v>
      </c>
      <c r="I5384" s="64" t="s">
        <v>1123</v>
      </c>
      <c r="L5384"/>
    </row>
    <row r="5385" spans="1:12">
      <c r="A5385" s="64" t="s">
        <v>1321</v>
      </c>
      <c r="B5385" s="64">
        <f>_xlfn.XLOOKUP(D5385,'PU-Holds'!$U$8:$U$63,'PU-Holds'!$I$8:$I$63)</f>
        <v>0</v>
      </c>
      <c r="C5385" s="64">
        <f>_xlfn.XLOOKUP(I5385,'PU-Holds'!$U$8:$U$63,'PU-Holds'!$I$8:$I$63)</f>
        <v>0</v>
      </c>
      <c r="D5385" s="64" t="s">
        <v>1163</v>
      </c>
      <c r="E5385" s="64">
        <f t="shared" si="139"/>
        <v>0</v>
      </c>
      <c r="F5385" s="64">
        <v>10189</v>
      </c>
      <c r="G5385" s="64">
        <f t="shared" si="141"/>
        <v>0</v>
      </c>
      <c r="I5385" s="64" t="s">
        <v>1123</v>
      </c>
      <c r="L5385"/>
    </row>
    <row r="5386" spans="1:12">
      <c r="A5386" s="64" t="s">
        <v>1321</v>
      </c>
      <c r="B5386" s="64">
        <f>_xlfn.XLOOKUP(D5386,'PU-Holds'!$U$8:$U$63,'PU-Holds'!$I$8:$I$63)</f>
        <v>0</v>
      </c>
      <c r="C5386" s="64">
        <f>_xlfn.XLOOKUP(I5386,'PU-Holds'!$U$8:$U$63,'PU-Holds'!$I$8:$I$63)</f>
        <v>0</v>
      </c>
      <c r="D5386" s="64" t="s">
        <v>1165</v>
      </c>
      <c r="E5386" s="64">
        <f t="shared" si="139"/>
        <v>0</v>
      </c>
      <c r="F5386" s="64">
        <v>10189</v>
      </c>
      <c r="G5386" s="64">
        <f t="shared" si="141"/>
        <v>0</v>
      </c>
      <c r="I5386" s="64" t="s">
        <v>1123</v>
      </c>
      <c r="L5386"/>
    </row>
    <row r="5387" spans="1:12">
      <c r="A5387" s="64" t="s">
        <v>1321</v>
      </c>
      <c r="B5387" s="64">
        <f>_xlfn.XLOOKUP(D5387,'PU-Holds'!$U$8:$U$63,'PU-Holds'!$I$8:$I$63)</f>
        <v>0</v>
      </c>
      <c r="C5387" s="64">
        <f>_xlfn.XLOOKUP(I5387,'PU-Holds'!$U$8:$U$63,'PU-Holds'!$I$8:$I$63)</f>
        <v>0</v>
      </c>
      <c r="D5387" s="64" t="s">
        <v>1167</v>
      </c>
      <c r="E5387" s="64">
        <f t="shared" si="139"/>
        <v>0</v>
      </c>
      <c r="F5387" s="64">
        <v>10189</v>
      </c>
      <c r="G5387" s="64">
        <f t="shared" si="141"/>
        <v>0</v>
      </c>
      <c r="I5387" s="64" t="s">
        <v>1125</v>
      </c>
      <c r="L5387"/>
    </row>
    <row r="5388" spans="1:12">
      <c r="A5388" s="64" t="s">
        <v>1321</v>
      </c>
      <c r="B5388" s="64">
        <f>_xlfn.XLOOKUP(D5388,'PU-Holds'!$U$8:$U$63,'PU-Holds'!$I$8:$I$63)</f>
        <v>0</v>
      </c>
      <c r="C5388" s="64">
        <f>_xlfn.XLOOKUP(I5388,'PU-Holds'!$U$8:$U$63,'PU-Holds'!$I$8:$I$63)</f>
        <v>0</v>
      </c>
      <c r="D5388" s="64" t="s">
        <v>1169</v>
      </c>
      <c r="E5388" s="64">
        <f t="shared" si="139"/>
        <v>0</v>
      </c>
      <c r="F5388" s="64">
        <v>10189</v>
      </c>
      <c r="G5388" s="64">
        <f t="shared" si="141"/>
        <v>0</v>
      </c>
      <c r="I5388" s="64" t="s">
        <v>1125</v>
      </c>
      <c r="L5388"/>
    </row>
    <row r="5389" spans="1:12">
      <c r="A5389" s="64" t="s">
        <v>1321</v>
      </c>
      <c r="B5389" s="64">
        <f>_xlfn.XLOOKUP(D5389,'PU-Holds'!$U$8:$U$63,'PU-Holds'!$I$8:$I$63)</f>
        <v>0</v>
      </c>
      <c r="C5389" s="64">
        <f>_xlfn.XLOOKUP(I5389,'PU-Holds'!$U$8:$U$63,'PU-Holds'!$I$8:$I$63)</f>
        <v>0</v>
      </c>
      <c r="D5389" s="64" t="s">
        <v>1171</v>
      </c>
      <c r="E5389" s="64">
        <f t="shared" si="139"/>
        <v>0</v>
      </c>
      <c r="F5389" s="64">
        <v>10189</v>
      </c>
      <c r="G5389" s="64">
        <f t="shared" si="141"/>
        <v>0</v>
      </c>
      <c r="I5389" s="64" t="s">
        <v>1125</v>
      </c>
      <c r="L5389"/>
    </row>
    <row r="5390" spans="1:12">
      <c r="A5390" s="64" t="s">
        <v>1321</v>
      </c>
      <c r="B5390" s="64">
        <f>_xlfn.XLOOKUP(D5390,'PU-Holds'!$U$8:$U$63,'PU-Holds'!$I$8:$I$63)</f>
        <v>0</v>
      </c>
      <c r="C5390" s="64">
        <f>_xlfn.XLOOKUP(I5390,'PU-Holds'!$U$8:$U$63,'PU-Holds'!$I$8:$I$63)</f>
        <v>0</v>
      </c>
      <c r="D5390" s="64" t="s">
        <v>1173</v>
      </c>
      <c r="E5390" s="64">
        <f t="shared" si="139"/>
        <v>0</v>
      </c>
      <c r="F5390" s="64">
        <v>10189</v>
      </c>
      <c r="G5390" s="64">
        <f t="shared" si="141"/>
        <v>0</v>
      </c>
      <c r="I5390" s="64" t="s">
        <v>1125</v>
      </c>
      <c r="L5390"/>
    </row>
    <row r="5391" spans="1:12">
      <c r="A5391" s="64" t="s">
        <v>1321</v>
      </c>
      <c r="B5391" s="64">
        <f>_xlfn.XLOOKUP(D5391,'PU-Holds'!$U$8:$U$63,'PU-Holds'!$I$8:$I$63)</f>
        <v>0</v>
      </c>
      <c r="C5391" s="64">
        <f>_xlfn.XLOOKUP(I5391,'PU-Holds'!$U$8:$U$63,'PU-Holds'!$I$8:$I$63)</f>
        <v>0</v>
      </c>
      <c r="D5391" s="64" t="s">
        <v>1175</v>
      </c>
      <c r="E5391" s="64">
        <f t="shared" ref="E5391:E5454" si="142">SUM(B5391:C5391)</f>
        <v>0</v>
      </c>
      <c r="F5391" s="64">
        <v>10189</v>
      </c>
      <c r="G5391" s="64">
        <f t="shared" si="141"/>
        <v>0</v>
      </c>
      <c r="I5391" s="64" t="s">
        <v>1125</v>
      </c>
      <c r="L5391"/>
    </row>
    <row r="5392" spans="1:12">
      <c r="A5392" s="64" t="s">
        <v>1321</v>
      </c>
      <c r="B5392" s="64">
        <f>_xlfn.XLOOKUP(D5392,'PU-Holds'!$U$8:$U$63,'PU-Holds'!$I$8:$I$63)</f>
        <v>0</v>
      </c>
      <c r="C5392" s="64">
        <f>_xlfn.XLOOKUP(I5392,'PU-Holds'!$U$8:$U$63,'PU-Holds'!$I$8:$I$63)</f>
        <v>0</v>
      </c>
      <c r="D5392" s="64" t="s">
        <v>1177</v>
      </c>
      <c r="E5392" s="64">
        <f t="shared" si="142"/>
        <v>0</v>
      </c>
      <c r="F5392" s="64">
        <v>10189</v>
      </c>
      <c r="G5392" s="64">
        <f t="shared" si="141"/>
        <v>0</v>
      </c>
      <c r="I5392" s="64" t="s">
        <v>1125</v>
      </c>
      <c r="L5392"/>
    </row>
    <row r="5393" spans="1:12">
      <c r="A5393" s="64" t="s">
        <v>1321</v>
      </c>
      <c r="B5393" s="64">
        <f>_xlfn.XLOOKUP(D5393,'PU-Holds'!$U$8:$U$63,'PU-Holds'!$I$8:$I$63)</f>
        <v>0</v>
      </c>
      <c r="C5393" s="64">
        <f>_xlfn.XLOOKUP(I5393,'PU-Holds'!$U$8:$U$63,'PU-Holds'!$I$8:$I$63)</f>
        <v>0</v>
      </c>
      <c r="D5393" s="64" t="s">
        <v>1179</v>
      </c>
      <c r="E5393" s="64">
        <f t="shared" si="142"/>
        <v>0</v>
      </c>
      <c r="F5393" s="64">
        <v>10189</v>
      </c>
      <c r="G5393" s="64">
        <f t="shared" si="141"/>
        <v>0</v>
      </c>
      <c r="I5393" s="64" t="s">
        <v>1125</v>
      </c>
      <c r="L5393"/>
    </row>
    <row r="5394" spans="1:12">
      <c r="A5394" s="64" t="s">
        <v>1321</v>
      </c>
      <c r="B5394" s="64">
        <f>_xlfn.XLOOKUP(D5394,'PU-Holds'!$U$8:$U$63,'PU-Holds'!$I$8:$I$63)</f>
        <v>0</v>
      </c>
      <c r="C5394" s="64">
        <f>_xlfn.XLOOKUP(I5394,'PU-Holds'!$U$8:$U$63,'PU-Holds'!$I$8:$I$63)</f>
        <v>0</v>
      </c>
      <c r="D5394" s="64" t="s">
        <v>1181</v>
      </c>
      <c r="E5394" s="64">
        <f t="shared" si="142"/>
        <v>0</v>
      </c>
      <c r="F5394" s="64">
        <v>10189</v>
      </c>
      <c r="G5394" s="64">
        <f t="shared" si="141"/>
        <v>0</v>
      </c>
      <c r="I5394" s="64" t="s">
        <v>1127</v>
      </c>
      <c r="L5394"/>
    </row>
    <row r="5395" spans="1:12">
      <c r="A5395" s="64" t="s">
        <v>1321</v>
      </c>
      <c r="B5395" s="64">
        <f>_xlfn.XLOOKUP(D5395,'PU-Holds'!$U$8:$U$63,'PU-Holds'!$I$8:$I$63)</f>
        <v>0</v>
      </c>
      <c r="C5395" s="64">
        <f>_xlfn.XLOOKUP(I5395,'PU-Holds'!$U$8:$U$63,'PU-Holds'!$I$8:$I$63)</f>
        <v>0</v>
      </c>
      <c r="D5395" s="64" t="s">
        <v>1183</v>
      </c>
      <c r="E5395" s="64">
        <f t="shared" si="142"/>
        <v>0</v>
      </c>
      <c r="F5395" s="64">
        <v>10189</v>
      </c>
      <c r="G5395" s="64">
        <f t="shared" si="141"/>
        <v>0</v>
      </c>
      <c r="I5395" s="64" t="s">
        <v>1127</v>
      </c>
      <c r="L5395"/>
    </row>
    <row r="5396" spans="1:12">
      <c r="A5396" s="64" t="s">
        <v>1321</v>
      </c>
      <c r="B5396" s="64">
        <f>_xlfn.XLOOKUP(D5396,'PU-Holds'!$U$8:$U$63,'PU-Holds'!$I$8:$I$63)</f>
        <v>0</v>
      </c>
      <c r="C5396" s="64">
        <f>_xlfn.XLOOKUP(I5396,'PU-Holds'!$U$8:$U$63,'PU-Holds'!$I$8:$I$63)</f>
        <v>0</v>
      </c>
      <c r="D5396" s="64" t="s">
        <v>1185</v>
      </c>
      <c r="E5396" s="64">
        <f t="shared" si="142"/>
        <v>0</v>
      </c>
      <c r="F5396" s="64">
        <v>10189</v>
      </c>
      <c r="G5396" s="64">
        <f t="shared" si="141"/>
        <v>0</v>
      </c>
      <c r="I5396" s="64" t="s">
        <v>1127</v>
      </c>
      <c r="L5396"/>
    </row>
    <row r="5397" spans="1:12">
      <c r="A5397" s="64" t="s">
        <v>1321</v>
      </c>
      <c r="B5397" s="64">
        <f>_xlfn.XLOOKUP(D5397,'PU-Holds'!$U$8:$U$63,'PU-Holds'!$I$8:$I$63)</f>
        <v>0</v>
      </c>
      <c r="C5397" s="64">
        <f>_xlfn.XLOOKUP(I5397,'PU-Holds'!$U$8:$U$63,'PU-Holds'!$I$8:$I$63)</f>
        <v>0</v>
      </c>
      <c r="D5397" s="64" t="s">
        <v>1187</v>
      </c>
      <c r="E5397" s="64">
        <f t="shared" si="142"/>
        <v>0</v>
      </c>
      <c r="F5397" s="64">
        <v>10189</v>
      </c>
      <c r="G5397" s="64">
        <f t="shared" si="141"/>
        <v>0</v>
      </c>
      <c r="I5397" s="64" t="s">
        <v>1127</v>
      </c>
      <c r="L5397"/>
    </row>
    <row r="5398" spans="1:12">
      <c r="A5398" s="64" t="s">
        <v>1321</v>
      </c>
      <c r="B5398" s="64">
        <f>_xlfn.XLOOKUP(D5398,'PU-Holds'!$U$8:$U$63,'PU-Holds'!$I$8:$I$63)</f>
        <v>0</v>
      </c>
      <c r="C5398" s="64">
        <f>_xlfn.XLOOKUP(I5398,'PU-Holds'!$U$8:$U$63,'PU-Holds'!$I$8:$I$63)</f>
        <v>0</v>
      </c>
      <c r="D5398" s="64" t="s">
        <v>1189</v>
      </c>
      <c r="E5398" s="64">
        <f t="shared" si="142"/>
        <v>0</v>
      </c>
      <c r="F5398" s="64">
        <v>10189</v>
      </c>
      <c r="G5398" s="64">
        <f t="shared" si="141"/>
        <v>0</v>
      </c>
      <c r="I5398" s="64" t="s">
        <v>1127</v>
      </c>
      <c r="L5398"/>
    </row>
    <row r="5399" spans="1:12">
      <c r="A5399" s="64" t="s">
        <v>1321</v>
      </c>
      <c r="B5399" s="64">
        <f>_xlfn.XLOOKUP(D5399,'PU-Holds'!$U$8:$U$63,'PU-Holds'!$I$8:$I$63)</f>
        <v>0</v>
      </c>
      <c r="C5399" s="64">
        <f>_xlfn.XLOOKUP(I5399,'PU-Holds'!$U$8:$U$63,'PU-Holds'!$I$8:$I$63)</f>
        <v>0</v>
      </c>
      <c r="D5399" s="64" t="s">
        <v>1191</v>
      </c>
      <c r="E5399" s="64">
        <f t="shared" si="142"/>
        <v>0</v>
      </c>
      <c r="F5399" s="64">
        <v>10189</v>
      </c>
      <c r="G5399" s="64">
        <f t="shared" si="141"/>
        <v>0</v>
      </c>
      <c r="I5399" s="64" t="s">
        <v>1127</v>
      </c>
      <c r="L5399"/>
    </row>
    <row r="5400" spans="1:12">
      <c r="A5400" s="64" t="s">
        <v>1321</v>
      </c>
      <c r="B5400" s="64">
        <f>_xlfn.XLOOKUP(D5400,'PU-Holds'!$U$8:$U$63,'PU-Holds'!$I$8:$I$63)</f>
        <v>0</v>
      </c>
      <c r="C5400" s="64">
        <f>_xlfn.XLOOKUP(I5400,'PU-Holds'!$U$8:$U$63,'PU-Holds'!$I$8:$I$63)</f>
        <v>0</v>
      </c>
      <c r="D5400" s="64" t="s">
        <v>1193</v>
      </c>
      <c r="E5400" s="64">
        <f t="shared" si="142"/>
        <v>0</v>
      </c>
      <c r="F5400" s="64">
        <v>10189</v>
      </c>
      <c r="G5400" s="64">
        <f t="shared" si="141"/>
        <v>0</v>
      </c>
      <c r="I5400" s="64" t="s">
        <v>1127</v>
      </c>
      <c r="L5400"/>
    </row>
    <row r="5401" spans="1:12">
      <c r="A5401" s="64" t="s">
        <v>1321</v>
      </c>
      <c r="B5401" s="64">
        <f>_xlfn.XLOOKUP(D5401,'PU-Holds'!$U$8:$U$63,'PU-Holds'!$I$8:$I$63)</f>
        <v>0</v>
      </c>
      <c r="C5401" s="64">
        <f>_xlfn.XLOOKUP(I5401,'PU-Holds'!$U$8:$U$63,'PU-Holds'!$I$8:$I$63)</f>
        <v>0</v>
      </c>
      <c r="D5401" s="64" t="s">
        <v>1195</v>
      </c>
      <c r="E5401" s="64">
        <f t="shared" si="142"/>
        <v>0</v>
      </c>
      <c r="F5401" s="64">
        <v>10189</v>
      </c>
      <c r="G5401" s="64">
        <f t="shared" si="141"/>
        <v>0</v>
      </c>
      <c r="I5401" s="64" t="s">
        <v>1129</v>
      </c>
      <c r="L5401"/>
    </row>
    <row r="5402" spans="1:12">
      <c r="A5402" s="64" t="s">
        <v>1321</v>
      </c>
      <c r="B5402" s="64">
        <f>_xlfn.XLOOKUP(D5402,'PU-Holds'!$U$8:$U$63,'PU-Holds'!$I$8:$I$63)</f>
        <v>0</v>
      </c>
      <c r="C5402" s="64">
        <f>_xlfn.XLOOKUP(I5402,'PU-Holds'!$U$8:$U$63,'PU-Holds'!$I$8:$I$63)</f>
        <v>0</v>
      </c>
      <c r="D5402" s="64" t="s">
        <v>1197</v>
      </c>
      <c r="E5402" s="64">
        <f t="shared" si="142"/>
        <v>0</v>
      </c>
      <c r="F5402" s="64">
        <v>10189</v>
      </c>
      <c r="G5402" s="64">
        <f t="shared" si="141"/>
        <v>0</v>
      </c>
      <c r="I5402" s="64" t="s">
        <v>1129</v>
      </c>
      <c r="L5402"/>
    </row>
    <row r="5403" spans="1:12">
      <c r="A5403" s="64" t="s">
        <v>1321</v>
      </c>
      <c r="B5403" s="64">
        <f>_xlfn.XLOOKUP(D5403,'PU-Holds'!$U$8:$U$63,'PU-Holds'!$I$8:$I$63)</f>
        <v>0</v>
      </c>
      <c r="C5403" s="64">
        <f>_xlfn.XLOOKUP(I5403,'PU-Holds'!$U$8:$U$63,'PU-Holds'!$I$8:$I$63)</f>
        <v>0</v>
      </c>
      <c r="D5403" s="64" t="s">
        <v>1199</v>
      </c>
      <c r="E5403" s="64">
        <f t="shared" si="142"/>
        <v>0</v>
      </c>
      <c r="F5403" s="64">
        <v>10189</v>
      </c>
      <c r="G5403" s="64">
        <f t="shared" si="141"/>
        <v>0</v>
      </c>
      <c r="I5403" s="64" t="s">
        <v>1129</v>
      </c>
      <c r="L5403"/>
    </row>
    <row r="5404" spans="1:12">
      <c r="A5404" s="64" t="s">
        <v>1321</v>
      </c>
      <c r="B5404" s="64">
        <f>_xlfn.XLOOKUP(D5404,'PU-Holds'!$U$8:$U$63,'PU-Holds'!$I$8:$I$63)</f>
        <v>0</v>
      </c>
      <c r="C5404" s="64">
        <f>_xlfn.XLOOKUP(I5404,'PU-Holds'!$U$8:$U$63,'PU-Holds'!$I$8:$I$63)</f>
        <v>0</v>
      </c>
      <c r="D5404" s="64" t="s">
        <v>1201</v>
      </c>
      <c r="E5404" s="64">
        <f t="shared" si="142"/>
        <v>0</v>
      </c>
      <c r="F5404" s="64">
        <v>10189</v>
      </c>
      <c r="G5404" s="64">
        <f t="shared" si="141"/>
        <v>0</v>
      </c>
      <c r="I5404" s="64" t="s">
        <v>1129</v>
      </c>
      <c r="L5404"/>
    </row>
    <row r="5405" spans="1:12">
      <c r="A5405" s="64" t="s">
        <v>1321</v>
      </c>
      <c r="B5405" s="64">
        <f>_xlfn.XLOOKUP(D5405,'PU-Holds'!$U$8:$U$63,'PU-Holds'!$I$8:$I$63)</f>
        <v>0</v>
      </c>
      <c r="C5405" s="64">
        <f>_xlfn.XLOOKUP(I5405,'PU-Holds'!$U$8:$U$63,'PU-Holds'!$I$8:$I$63)</f>
        <v>0</v>
      </c>
      <c r="D5405" s="64" t="s">
        <v>1203</v>
      </c>
      <c r="E5405" s="64">
        <f t="shared" si="142"/>
        <v>0</v>
      </c>
      <c r="F5405" s="64">
        <v>10189</v>
      </c>
      <c r="G5405" s="64">
        <f t="shared" si="141"/>
        <v>0</v>
      </c>
      <c r="I5405" s="64" t="s">
        <v>1129</v>
      </c>
      <c r="L5405"/>
    </row>
    <row r="5406" spans="1:12">
      <c r="A5406" s="64" t="s">
        <v>1321</v>
      </c>
      <c r="B5406" s="64">
        <f>_xlfn.XLOOKUP(D5406,'PU-Holds'!$U$8:$U$63,'PU-Holds'!$I$8:$I$63)</f>
        <v>0</v>
      </c>
      <c r="C5406" s="64">
        <f>_xlfn.XLOOKUP(I5406,'PU-Holds'!$U$8:$U$63,'PU-Holds'!$I$8:$I$63)</f>
        <v>0</v>
      </c>
      <c r="D5406" s="64" t="s">
        <v>1205</v>
      </c>
      <c r="E5406" s="64">
        <f t="shared" si="142"/>
        <v>0</v>
      </c>
      <c r="F5406" s="64">
        <v>10189</v>
      </c>
      <c r="G5406" s="64">
        <f t="shared" si="141"/>
        <v>0</v>
      </c>
      <c r="I5406" s="64" t="s">
        <v>1129</v>
      </c>
      <c r="L5406"/>
    </row>
    <row r="5407" spans="1:12">
      <c r="A5407" s="64" t="s">
        <v>1321</v>
      </c>
      <c r="B5407" s="64">
        <f>_xlfn.XLOOKUP(D5407,'PU-Holds'!$U$8:$U$63,'PU-Holds'!$I$8:$I$63)</f>
        <v>0</v>
      </c>
      <c r="C5407" s="64">
        <f>_xlfn.XLOOKUP(I5407,'PU-Holds'!$U$8:$U$63,'PU-Holds'!$I$8:$I$63)</f>
        <v>0</v>
      </c>
      <c r="D5407" s="64" t="s">
        <v>1207</v>
      </c>
      <c r="E5407" s="64">
        <f t="shared" si="142"/>
        <v>0</v>
      </c>
      <c r="F5407" s="64">
        <v>10189</v>
      </c>
      <c r="G5407" s="64">
        <f t="shared" si="141"/>
        <v>0</v>
      </c>
      <c r="I5407" s="64" t="s">
        <v>1129</v>
      </c>
      <c r="L5407"/>
    </row>
    <row r="5408" spans="1:12">
      <c r="A5408" s="64" t="s">
        <v>1321</v>
      </c>
      <c r="B5408" s="64">
        <f>_xlfn.XLOOKUP(D5408,'PU-Holds'!$U$8:$U$63,'PU-Holds'!$I$8:$I$63)</f>
        <v>0</v>
      </c>
      <c r="C5408" s="64">
        <f>_xlfn.XLOOKUP(I5408,'PU-Holds'!$U$8:$U$63,'PU-Holds'!$I$8:$I$63)</f>
        <v>0</v>
      </c>
      <c r="D5408" s="64" t="s">
        <v>1209</v>
      </c>
      <c r="E5408" s="64">
        <f t="shared" si="142"/>
        <v>0</v>
      </c>
      <c r="F5408" s="64">
        <v>10189</v>
      </c>
      <c r="G5408" s="64">
        <f t="shared" si="141"/>
        <v>0</v>
      </c>
      <c r="I5408" s="64" t="s">
        <v>1129</v>
      </c>
      <c r="L5408"/>
    </row>
    <row r="5409" spans="1:12">
      <c r="A5409" s="64" t="s">
        <v>1321</v>
      </c>
      <c r="B5409" s="64">
        <f>_xlfn.XLOOKUP(D5409,'PU-Holds'!$U$8:$U$63,'PU-Holds'!$I$8:$I$63)</f>
        <v>0</v>
      </c>
      <c r="C5409" s="64">
        <f>_xlfn.XLOOKUP(I5409,'PU-Holds'!$U$8:$U$63,'PU-Holds'!$I$8:$I$63)</f>
        <v>0</v>
      </c>
      <c r="D5409" s="64" t="s">
        <v>1211</v>
      </c>
      <c r="E5409" s="64">
        <f t="shared" si="142"/>
        <v>0</v>
      </c>
      <c r="F5409" s="64">
        <v>10189</v>
      </c>
      <c r="G5409" s="64">
        <f t="shared" si="141"/>
        <v>0</v>
      </c>
      <c r="I5409" s="64" t="s">
        <v>1129</v>
      </c>
      <c r="L5409"/>
    </row>
    <row r="5410" spans="1:12">
      <c r="A5410" s="64" t="s">
        <v>1321</v>
      </c>
      <c r="B5410" s="64">
        <f>_xlfn.XLOOKUP(D5410,'PU-Holds'!$U$8:$U$63,'PU-Holds'!$I$8:$I$63)</f>
        <v>0</v>
      </c>
      <c r="C5410" s="64">
        <f>_xlfn.XLOOKUP(I5410,'PU-Holds'!$U$8:$U$63,'PU-Holds'!$I$8:$I$63)</f>
        <v>0</v>
      </c>
      <c r="D5410" s="64" t="s">
        <v>1213</v>
      </c>
      <c r="E5410" s="64">
        <f t="shared" si="142"/>
        <v>0</v>
      </c>
      <c r="F5410" s="64">
        <v>10189</v>
      </c>
      <c r="G5410" s="64">
        <f t="shared" si="141"/>
        <v>0</v>
      </c>
      <c r="I5410" s="64" t="s">
        <v>1129</v>
      </c>
      <c r="L5410"/>
    </row>
    <row r="5411" spans="1:12">
      <c r="A5411" s="64" t="s">
        <v>1321</v>
      </c>
      <c r="B5411" s="64">
        <f>_xlfn.XLOOKUP(D5411,'PU-Holds'!$U$8:$U$63,'PU-Holds'!$I$8:$I$63)</f>
        <v>0</v>
      </c>
      <c r="C5411" s="64">
        <f>_xlfn.XLOOKUP(I5411,'PU-Holds'!$U$8:$U$63,'PU-Holds'!$I$8:$I$63)</f>
        <v>0</v>
      </c>
      <c r="D5411" s="64" t="s">
        <v>1215</v>
      </c>
      <c r="E5411" s="64">
        <f t="shared" si="142"/>
        <v>0</v>
      </c>
      <c r="F5411" s="64">
        <v>10189</v>
      </c>
      <c r="G5411" s="64">
        <f t="shared" ref="G5411:G5416" si="143">IF(C5411&gt;0,5*C5411/E5411,0)</f>
        <v>0</v>
      </c>
      <c r="I5411" s="64" t="s">
        <v>1129</v>
      </c>
      <c r="L5411"/>
    </row>
    <row r="5412" spans="1:12">
      <c r="A5412" s="64" t="s">
        <v>1321</v>
      </c>
      <c r="B5412" s="64">
        <f>_xlfn.XLOOKUP(D5412,'PU-Holds'!$U$8:$U$63,'PU-Holds'!$I$8:$I$63)</f>
        <v>0</v>
      </c>
      <c r="C5412" s="64">
        <f>_xlfn.XLOOKUP(I5412,'PU-Holds'!$U$8:$U$63,'PU-Holds'!$I$8:$I$63)</f>
        <v>0</v>
      </c>
      <c r="D5412" s="64" t="s">
        <v>1217</v>
      </c>
      <c r="E5412" s="64">
        <f t="shared" si="142"/>
        <v>0</v>
      </c>
      <c r="F5412" s="64">
        <v>10189</v>
      </c>
      <c r="G5412" s="64">
        <f t="shared" si="143"/>
        <v>0</v>
      </c>
      <c r="I5412" s="64" t="s">
        <v>1129</v>
      </c>
      <c r="L5412"/>
    </row>
    <row r="5413" spans="1:12">
      <c r="A5413" s="64" t="s">
        <v>1321</v>
      </c>
      <c r="B5413" s="64">
        <f>_xlfn.XLOOKUP(D5413,'PU-Holds'!$U$8:$U$63,'PU-Holds'!$I$8:$I$63)</f>
        <v>0</v>
      </c>
      <c r="C5413" s="64">
        <f>_xlfn.XLOOKUP(I5413,'PU-Holds'!$U$8:$U$63,'PU-Holds'!$I$8:$I$63)</f>
        <v>0</v>
      </c>
      <c r="D5413" s="64" t="s">
        <v>1219</v>
      </c>
      <c r="E5413" s="64">
        <f t="shared" si="142"/>
        <v>0</v>
      </c>
      <c r="F5413" s="64">
        <v>10189</v>
      </c>
      <c r="G5413" s="64">
        <f t="shared" si="143"/>
        <v>0</v>
      </c>
      <c r="I5413" s="64" t="s">
        <v>1129</v>
      </c>
      <c r="L5413"/>
    </row>
    <row r="5414" spans="1:12">
      <c r="A5414" s="64" t="s">
        <v>1321</v>
      </c>
      <c r="B5414" s="64">
        <f>_xlfn.XLOOKUP(D5414,'PU-Holds'!$U$8:$U$63,'PU-Holds'!$I$8:$I$63)</f>
        <v>0</v>
      </c>
      <c r="C5414" s="64">
        <f>_xlfn.XLOOKUP(I5414,'PU-Holds'!$U$8:$U$63,'PU-Holds'!$I$8:$I$63)</f>
        <v>0</v>
      </c>
      <c r="D5414" s="64" t="s">
        <v>1221</v>
      </c>
      <c r="E5414" s="64">
        <f t="shared" si="142"/>
        <v>0</v>
      </c>
      <c r="F5414" s="64">
        <v>10189</v>
      </c>
      <c r="G5414" s="64">
        <f t="shared" si="143"/>
        <v>0</v>
      </c>
      <c r="I5414" s="64" t="s">
        <v>1129</v>
      </c>
      <c r="L5414"/>
    </row>
    <row r="5415" spans="1:12">
      <c r="A5415" s="64" t="s">
        <v>1321</v>
      </c>
      <c r="B5415" s="64">
        <f>_xlfn.XLOOKUP(D5415,'PU-Holds'!$U$8:$U$63,'PU-Holds'!$I$8:$I$63)</f>
        <v>0</v>
      </c>
      <c r="C5415" s="64">
        <f>_xlfn.XLOOKUP(I5415,'PU-Holds'!$U$8:$U$63,'PU-Holds'!$I$8:$I$63)</f>
        <v>0</v>
      </c>
      <c r="D5415" s="64" t="s">
        <v>1223</v>
      </c>
      <c r="E5415" s="64">
        <f t="shared" si="142"/>
        <v>0</v>
      </c>
      <c r="F5415" s="64">
        <v>10189</v>
      </c>
      <c r="G5415" s="64">
        <f t="shared" si="143"/>
        <v>0</v>
      </c>
      <c r="I5415" s="64" t="s">
        <v>1129</v>
      </c>
      <c r="L5415"/>
    </row>
    <row r="5416" spans="1:12">
      <c r="A5416" s="64" t="s">
        <v>1321</v>
      </c>
      <c r="B5416" s="64">
        <f>_xlfn.XLOOKUP(D5416,'PU-Holds'!$U$8:$U$63,'PU-Holds'!$I$8:$I$63)</f>
        <v>0</v>
      </c>
      <c r="C5416" s="64">
        <f>_xlfn.XLOOKUP(I5416,'PU-Holds'!$U$8:$U$63,'PU-Holds'!$I$8:$I$63)</f>
        <v>0</v>
      </c>
      <c r="D5416" s="64" t="s">
        <v>1225</v>
      </c>
      <c r="E5416" s="64">
        <f t="shared" si="142"/>
        <v>0</v>
      </c>
      <c r="F5416" s="64">
        <v>10189</v>
      </c>
      <c r="G5416" s="64">
        <f t="shared" si="143"/>
        <v>0</v>
      </c>
      <c r="I5416" s="64" t="s">
        <v>1129</v>
      </c>
      <c r="L5416"/>
    </row>
    <row r="5417" spans="1:12">
      <c r="A5417" s="161" t="s">
        <v>1315</v>
      </c>
      <c r="B5417" s="161">
        <f>_xlfn.XLOOKUP(D5417,'Wall Volumes'!$P$8:$P$135,'Wall Volumes'!$G$8:$G$135)</f>
        <v>0</v>
      </c>
      <c r="C5417" s="161"/>
      <c r="D5417" s="161" t="s">
        <v>61</v>
      </c>
      <c r="E5417" s="161">
        <f t="shared" si="142"/>
        <v>0</v>
      </c>
      <c r="F5417" s="162">
        <v>10190</v>
      </c>
      <c r="G5417" s="163"/>
      <c r="I5417" s="161"/>
      <c r="J5417" s="161"/>
      <c r="L5417"/>
    </row>
    <row r="5418" spans="1:12">
      <c r="A5418" s="64" t="s">
        <v>1315</v>
      </c>
      <c r="B5418" s="64">
        <f>_xlfn.XLOOKUP(D5418,'Wall Volumes'!$P$8:$P$135,'Wall Volumes'!$G$8:$G$135)</f>
        <v>0</v>
      </c>
      <c r="D5418" s="64" t="s">
        <v>66</v>
      </c>
      <c r="E5418" s="64">
        <f t="shared" si="142"/>
        <v>0</v>
      </c>
      <c r="F5418" s="64">
        <v>10190</v>
      </c>
      <c r="G5418" s="64"/>
      <c r="L5418"/>
    </row>
    <row r="5419" spans="1:12">
      <c r="A5419" s="64" t="s">
        <v>1315</v>
      </c>
      <c r="B5419" s="64">
        <f>_xlfn.XLOOKUP(D5419,'Wall Volumes'!$P$8:$P$135,'Wall Volumes'!$G$8:$G$135)</f>
        <v>0</v>
      </c>
      <c r="D5419" s="64" t="s">
        <v>71</v>
      </c>
      <c r="E5419" s="64">
        <f t="shared" si="142"/>
        <v>0</v>
      </c>
      <c r="F5419" s="64">
        <v>10190</v>
      </c>
      <c r="G5419" s="64"/>
      <c r="L5419"/>
    </row>
    <row r="5420" spans="1:12">
      <c r="A5420" s="64" t="s">
        <v>1315</v>
      </c>
      <c r="B5420" s="64">
        <f>_xlfn.XLOOKUP(D5420,'Wall Volumes'!$P$8:$P$135,'Wall Volumes'!$G$8:$G$135)</f>
        <v>0</v>
      </c>
      <c r="D5420" s="64" t="s">
        <v>76</v>
      </c>
      <c r="E5420" s="64">
        <f t="shared" si="142"/>
        <v>0</v>
      </c>
      <c r="F5420" s="64">
        <v>10190</v>
      </c>
      <c r="G5420" s="64"/>
      <c r="L5420"/>
    </row>
    <row r="5421" spans="1:12">
      <c r="A5421" s="64" t="s">
        <v>1315</v>
      </c>
      <c r="B5421" s="64">
        <f>_xlfn.XLOOKUP(D5421,'Wall Volumes'!$P$8:$P$135,'Wall Volumes'!$G$8:$G$135)</f>
        <v>0</v>
      </c>
      <c r="D5421" s="64" t="s">
        <v>81</v>
      </c>
      <c r="E5421" s="64">
        <f t="shared" si="142"/>
        <v>0</v>
      </c>
      <c r="F5421" s="64">
        <v>10190</v>
      </c>
      <c r="G5421" s="64"/>
      <c r="L5421"/>
    </row>
    <row r="5422" spans="1:12">
      <c r="A5422" s="64" t="s">
        <v>1315</v>
      </c>
      <c r="B5422" s="64">
        <f>_xlfn.XLOOKUP(D5422,'Wall Volumes'!$P$8:$P$135,'Wall Volumes'!$G$8:$G$135)</f>
        <v>0</v>
      </c>
      <c r="D5422" s="64" t="s">
        <v>86</v>
      </c>
      <c r="E5422" s="64">
        <f t="shared" si="142"/>
        <v>0</v>
      </c>
      <c r="F5422" s="64">
        <v>10190</v>
      </c>
      <c r="G5422" s="64"/>
      <c r="L5422"/>
    </row>
    <row r="5423" spans="1:12">
      <c r="A5423" s="64" t="s">
        <v>1315</v>
      </c>
      <c r="B5423" s="64">
        <f>_xlfn.XLOOKUP(D5423,'Wall Volumes'!$P$8:$P$135,'Wall Volumes'!$G$8:$G$135)</f>
        <v>0</v>
      </c>
      <c r="D5423" s="64" t="s">
        <v>91</v>
      </c>
      <c r="E5423" s="64">
        <f t="shared" si="142"/>
        <v>0</v>
      </c>
      <c r="F5423" s="64">
        <v>10190</v>
      </c>
      <c r="G5423" s="64"/>
      <c r="L5423"/>
    </row>
    <row r="5424" spans="1:12">
      <c r="A5424" s="64" t="s">
        <v>1315</v>
      </c>
      <c r="B5424" s="64">
        <f>_xlfn.XLOOKUP(D5424,'Wall Volumes'!$P$8:$P$135,'Wall Volumes'!$G$8:$G$135)</f>
        <v>0</v>
      </c>
      <c r="D5424" s="64" t="s">
        <v>96</v>
      </c>
      <c r="E5424" s="64">
        <f t="shared" si="142"/>
        <v>0</v>
      </c>
      <c r="F5424" s="64">
        <v>10190</v>
      </c>
      <c r="G5424" s="64"/>
      <c r="L5424"/>
    </row>
    <row r="5425" spans="1:12">
      <c r="A5425" s="64" t="s">
        <v>1315</v>
      </c>
      <c r="B5425" s="64">
        <f>_xlfn.XLOOKUP(D5425,'Wall Volumes'!$P$8:$P$135,'Wall Volumes'!$G$8:$G$135)</f>
        <v>0</v>
      </c>
      <c r="D5425" s="64" t="s">
        <v>100</v>
      </c>
      <c r="E5425" s="64">
        <f t="shared" si="142"/>
        <v>0</v>
      </c>
      <c r="F5425" s="64">
        <v>10190</v>
      </c>
      <c r="G5425" s="64"/>
      <c r="L5425"/>
    </row>
    <row r="5426" spans="1:12">
      <c r="A5426" s="64" t="s">
        <v>1315</v>
      </c>
      <c r="B5426" s="64">
        <f>_xlfn.XLOOKUP(D5426,'Wall Volumes'!$P$8:$P$135,'Wall Volumes'!$G$8:$G$135)</f>
        <v>0</v>
      </c>
      <c r="D5426" s="64" t="s">
        <v>105</v>
      </c>
      <c r="E5426" s="64">
        <f t="shared" si="142"/>
        <v>0</v>
      </c>
      <c r="F5426" s="64">
        <v>10190</v>
      </c>
      <c r="G5426" s="64"/>
      <c r="L5426"/>
    </row>
    <row r="5427" spans="1:12">
      <c r="A5427" s="64" t="s">
        <v>1315</v>
      </c>
      <c r="B5427" s="64">
        <f>_xlfn.XLOOKUP(D5427,'Wall Volumes'!$P$8:$P$135,'Wall Volumes'!$G$8:$G$135)</f>
        <v>0</v>
      </c>
      <c r="D5427" s="64" t="s">
        <v>110</v>
      </c>
      <c r="E5427" s="64">
        <f t="shared" si="142"/>
        <v>0</v>
      </c>
      <c r="F5427" s="64">
        <v>10190</v>
      </c>
      <c r="G5427" s="64"/>
      <c r="L5427"/>
    </row>
    <row r="5428" spans="1:12">
      <c r="A5428" s="64" t="s">
        <v>1315</v>
      </c>
      <c r="B5428" s="64">
        <f>_xlfn.XLOOKUP(D5428,'Wall Volumes'!$P$8:$P$135,'Wall Volumes'!$G$8:$G$135)</f>
        <v>0</v>
      </c>
      <c r="D5428" s="64" t="s">
        <v>115</v>
      </c>
      <c r="E5428" s="64">
        <f t="shared" si="142"/>
        <v>0</v>
      </c>
      <c r="F5428" s="64">
        <v>10190</v>
      </c>
      <c r="G5428" s="64"/>
      <c r="L5428"/>
    </row>
    <row r="5429" spans="1:12">
      <c r="A5429" s="64" t="s">
        <v>1315</v>
      </c>
      <c r="B5429" s="64">
        <f>_xlfn.XLOOKUP(D5429,'Wall Volumes'!$P$8:$P$135,'Wall Volumes'!$G$8:$G$135)</f>
        <v>0</v>
      </c>
      <c r="D5429" s="64" t="s">
        <v>120</v>
      </c>
      <c r="E5429" s="64">
        <f t="shared" si="142"/>
        <v>0</v>
      </c>
      <c r="F5429" s="64">
        <v>10190</v>
      </c>
      <c r="G5429" s="64"/>
      <c r="L5429"/>
    </row>
    <row r="5430" spans="1:12">
      <c r="A5430" s="64" t="s">
        <v>1315</v>
      </c>
      <c r="B5430" s="64">
        <f>_xlfn.XLOOKUP(D5430,'Wall Volumes'!$P$8:$P$135,'Wall Volumes'!$G$8:$G$135)</f>
        <v>0</v>
      </c>
      <c r="D5430" s="64" t="s">
        <v>125</v>
      </c>
      <c r="E5430" s="64">
        <f t="shared" si="142"/>
        <v>0</v>
      </c>
      <c r="F5430" s="64">
        <v>10190</v>
      </c>
      <c r="G5430" s="64"/>
      <c r="L5430"/>
    </row>
    <row r="5431" spans="1:12">
      <c r="A5431" s="64" t="s">
        <v>1315</v>
      </c>
      <c r="B5431" s="64">
        <f>_xlfn.XLOOKUP(D5431,'Wall Volumes'!$P$8:$P$135,'Wall Volumes'!$G$8:$G$135)</f>
        <v>0</v>
      </c>
      <c r="D5431" s="64" t="s">
        <v>129</v>
      </c>
      <c r="E5431" s="64">
        <f t="shared" si="142"/>
        <v>0</v>
      </c>
      <c r="F5431" s="64">
        <v>10190</v>
      </c>
      <c r="G5431" s="64"/>
      <c r="L5431"/>
    </row>
    <row r="5432" spans="1:12">
      <c r="A5432" s="64" t="s">
        <v>1315</v>
      </c>
      <c r="B5432" s="64">
        <f>_xlfn.XLOOKUP(D5432,'Wall Volumes'!$P$8:$P$135,'Wall Volumes'!$G$8:$G$135)</f>
        <v>0</v>
      </c>
      <c r="D5432" s="64" t="s">
        <v>134</v>
      </c>
      <c r="E5432" s="64">
        <f t="shared" si="142"/>
        <v>0</v>
      </c>
      <c r="F5432" s="64">
        <v>10190</v>
      </c>
      <c r="G5432" s="64"/>
      <c r="L5432"/>
    </row>
    <row r="5433" spans="1:12">
      <c r="A5433" s="64" t="s">
        <v>1315</v>
      </c>
      <c r="B5433" s="64">
        <f>_xlfn.XLOOKUP(D5433,'Wall Volumes'!$P$8:$P$135,'Wall Volumes'!$G$8:$G$135)</f>
        <v>0</v>
      </c>
      <c r="D5433" s="64" t="s">
        <v>139</v>
      </c>
      <c r="E5433" s="64">
        <f t="shared" si="142"/>
        <v>0</v>
      </c>
      <c r="F5433" s="64">
        <v>10190</v>
      </c>
      <c r="G5433" s="64"/>
      <c r="L5433"/>
    </row>
    <row r="5434" spans="1:12">
      <c r="A5434" s="64" t="s">
        <v>1315</v>
      </c>
      <c r="B5434" s="64">
        <f>_xlfn.XLOOKUP(D5434,'Wall Volumes'!$P$8:$P$135,'Wall Volumes'!$G$8:$G$135)</f>
        <v>0</v>
      </c>
      <c r="D5434" s="64" t="s">
        <v>144</v>
      </c>
      <c r="E5434" s="64">
        <f t="shared" si="142"/>
        <v>0</v>
      </c>
      <c r="F5434" s="64">
        <v>10190</v>
      </c>
      <c r="G5434" s="64"/>
      <c r="L5434"/>
    </row>
    <row r="5435" spans="1:12">
      <c r="A5435" s="64" t="s">
        <v>1315</v>
      </c>
      <c r="B5435" s="64">
        <f>_xlfn.XLOOKUP(D5435,'Wall Volumes'!$P$8:$P$135,'Wall Volumes'!$G$8:$G$135)</f>
        <v>0</v>
      </c>
      <c r="D5435" s="64" t="s">
        <v>149</v>
      </c>
      <c r="E5435" s="64">
        <f t="shared" si="142"/>
        <v>0</v>
      </c>
      <c r="F5435" s="64">
        <v>10190</v>
      </c>
      <c r="G5435" s="64"/>
      <c r="L5435"/>
    </row>
    <row r="5436" spans="1:12">
      <c r="A5436" s="64" t="s">
        <v>1315</v>
      </c>
      <c r="B5436" s="64">
        <f>_xlfn.XLOOKUP(D5436,'Wall Volumes'!$P$8:$P$135,'Wall Volumes'!$G$8:$G$135)</f>
        <v>0</v>
      </c>
      <c r="D5436" s="64" t="s">
        <v>154</v>
      </c>
      <c r="E5436" s="64">
        <f t="shared" si="142"/>
        <v>0</v>
      </c>
      <c r="F5436" s="64">
        <v>10190</v>
      </c>
      <c r="G5436" s="64"/>
      <c r="L5436"/>
    </row>
    <row r="5437" spans="1:12">
      <c r="A5437" s="64" t="s">
        <v>1315</v>
      </c>
      <c r="B5437" s="64">
        <f>_xlfn.XLOOKUP(D5437,'Wall Volumes'!$P$8:$P$135,'Wall Volumes'!$G$8:$G$135)</f>
        <v>0</v>
      </c>
      <c r="D5437" s="64" t="s">
        <v>159</v>
      </c>
      <c r="E5437" s="64">
        <f t="shared" si="142"/>
        <v>0</v>
      </c>
      <c r="F5437" s="64">
        <v>10190</v>
      </c>
      <c r="G5437" s="64"/>
      <c r="L5437"/>
    </row>
    <row r="5438" spans="1:12">
      <c r="A5438" s="64" t="s">
        <v>1315</v>
      </c>
      <c r="B5438" s="64">
        <f>_xlfn.XLOOKUP(D5438,'Wall Volumes'!$P$8:$P$135,'Wall Volumes'!$G$8:$G$135)</f>
        <v>0</v>
      </c>
      <c r="D5438" s="64" t="s">
        <v>164</v>
      </c>
      <c r="E5438" s="64">
        <f t="shared" si="142"/>
        <v>0</v>
      </c>
      <c r="F5438" s="64">
        <v>10190</v>
      </c>
      <c r="G5438" s="64"/>
      <c r="L5438"/>
    </row>
    <row r="5439" spans="1:12">
      <c r="A5439" s="64" t="s">
        <v>1315</v>
      </c>
      <c r="B5439" s="64">
        <f>_xlfn.XLOOKUP(D5439,'Wall Volumes'!$P$8:$P$135,'Wall Volumes'!$G$8:$G$135)</f>
        <v>0</v>
      </c>
      <c r="D5439" s="64" t="s">
        <v>168</v>
      </c>
      <c r="E5439" s="64">
        <f t="shared" si="142"/>
        <v>0</v>
      </c>
      <c r="F5439" s="64">
        <v>10190</v>
      </c>
      <c r="G5439" s="64"/>
      <c r="L5439"/>
    </row>
    <row r="5440" spans="1:12">
      <c r="A5440" s="64" t="s">
        <v>1315</v>
      </c>
      <c r="B5440" s="64">
        <f>_xlfn.XLOOKUP(D5440,'Wall Volumes'!$P$8:$P$135,'Wall Volumes'!$G$8:$G$135)</f>
        <v>0</v>
      </c>
      <c r="D5440" s="64" t="s">
        <v>173</v>
      </c>
      <c r="E5440" s="64">
        <f t="shared" si="142"/>
        <v>0</v>
      </c>
      <c r="F5440" s="64">
        <v>10190</v>
      </c>
      <c r="G5440" s="64"/>
      <c r="L5440"/>
    </row>
    <row r="5441" spans="1:12">
      <c r="A5441" s="64" t="s">
        <v>1315</v>
      </c>
      <c r="B5441" s="64">
        <f>_xlfn.XLOOKUP(D5441,'Wall Volumes'!$P$8:$P$135,'Wall Volumes'!$G$8:$G$135)</f>
        <v>0</v>
      </c>
      <c r="D5441" s="64" t="s">
        <v>178</v>
      </c>
      <c r="E5441" s="64">
        <f t="shared" si="142"/>
        <v>0</v>
      </c>
      <c r="F5441" s="64">
        <v>10190</v>
      </c>
      <c r="G5441" s="64"/>
      <c r="L5441"/>
    </row>
    <row r="5442" spans="1:12">
      <c r="A5442" s="64" t="s">
        <v>1315</v>
      </c>
      <c r="B5442" s="64">
        <f>_xlfn.XLOOKUP(D5442,'Wall Volumes'!$P$8:$P$135,'Wall Volumes'!$G$8:$G$135)</f>
        <v>0</v>
      </c>
      <c r="D5442" s="64" t="s">
        <v>183</v>
      </c>
      <c r="E5442" s="64">
        <f t="shared" si="142"/>
        <v>0</v>
      </c>
      <c r="F5442" s="64">
        <v>10190</v>
      </c>
      <c r="G5442" s="64"/>
      <c r="L5442"/>
    </row>
    <row r="5443" spans="1:12">
      <c r="A5443" s="64" t="s">
        <v>1315</v>
      </c>
      <c r="B5443" s="64">
        <f>_xlfn.XLOOKUP(D5443,'Wall Volumes'!$P$8:$P$135,'Wall Volumes'!$G$8:$G$135)</f>
        <v>0</v>
      </c>
      <c r="D5443" s="64" t="s">
        <v>188</v>
      </c>
      <c r="E5443" s="64">
        <f t="shared" si="142"/>
        <v>0</v>
      </c>
      <c r="F5443" s="64">
        <v>10190</v>
      </c>
      <c r="G5443" s="64"/>
      <c r="L5443"/>
    </row>
    <row r="5444" spans="1:12">
      <c r="A5444" s="64" t="s">
        <v>1315</v>
      </c>
      <c r="B5444" s="64">
        <f>_xlfn.XLOOKUP(D5444,'Wall Volumes'!$P$8:$P$135,'Wall Volumes'!$G$8:$G$135)</f>
        <v>0</v>
      </c>
      <c r="D5444" s="64" t="s">
        <v>193</v>
      </c>
      <c r="E5444" s="64">
        <f t="shared" si="142"/>
        <v>0</v>
      </c>
      <c r="F5444" s="64">
        <v>10190</v>
      </c>
      <c r="G5444" s="64"/>
      <c r="L5444"/>
    </row>
    <row r="5445" spans="1:12">
      <c r="A5445" s="64" t="s">
        <v>1315</v>
      </c>
      <c r="B5445" s="64">
        <f>_xlfn.XLOOKUP(D5445,'Wall Volumes'!$P$8:$P$135,'Wall Volumes'!$G$8:$G$135)</f>
        <v>0</v>
      </c>
      <c r="D5445" s="64" t="s">
        <v>198</v>
      </c>
      <c r="E5445" s="64">
        <f t="shared" si="142"/>
        <v>0</v>
      </c>
      <c r="F5445" s="64">
        <v>10190</v>
      </c>
      <c r="G5445" s="64"/>
      <c r="L5445"/>
    </row>
    <row r="5446" spans="1:12">
      <c r="A5446" s="64" t="s">
        <v>1315</v>
      </c>
      <c r="B5446" s="64">
        <f>_xlfn.XLOOKUP(D5446,'Wall Volumes'!$P$8:$P$135,'Wall Volumes'!$G$8:$G$135)</f>
        <v>0</v>
      </c>
      <c r="D5446" s="64" t="s">
        <v>203</v>
      </c>
      <c r="E5446" s="64">
        <f t="shared" si="142"/>
        <v>0</v>
      </c>
      <c r="F5446" s="64">
        <v>10190</v>
      </c>
      <c r="G5446" s="64"/>
      <c r="L5446"/>
    </row>
    <row r="5447" spans="1:12">
      <c r="A5447" s="64" t="s">
        <v>1315</v>
      </c>
      <c r="B5447" s="64">
        <f>_xlfn.XLOOKUP(D5447,'Wall Volumes'!$P$8:$P$135,'Wall Volumes'!$G$8:$G$135)</f>
        <v>0</v>
      </c>
      <c r="D5447" s="64" t="s">
        <v>208</v>
      </c>
      <c r="E5447" s="64">
        <f t="shared" si="142"/>
        <v>0</v>
      </c>
      <c r="F5447" s="64">
        <v>10190</v>
      </c>
      <c r="G5447" s="64"/>
      <c r="L5447"/>
    </row>
    <row r="5448" spans="1:12">
      <c r="A5448" s="64" t="s">
        <v>1315</v>
      </c>
      <c r="B5448" s="64">
        <f>_xlfn.XLOOKUP(D5448,'Wall Volumes'!$P$8:$P$135,'Wall Volumes'!$G$8:$G$135)</f>
        <v>0</v>
      </c>
      <c r="D5448" s="64" t="s">
        <v>213</v>
      </c>
      <c r="E5448" s="64">
        <f t="shared" si="142"/>
        <v>0</v>
      </c>
      <c r="F5448" s="64">
        <v>10190</v>
      </c>
      <c r="G5448" s="64"/>
      <c r="L5448"/>
    </row>
    <row r="5449" spans="1:12">
      <c r="A5449" s="64" t="s">
        <v>1315</v>
      </c>
      <c r="B5449" s="64">
        <f>_xlfn.XLOOKUP(D5449,'Wall Volumes'!$P$8:$P$135,'Wall Volumes'!$G$8:$G$135)</f>
        <v>0</v>
      </c>
      <c r="D5449" s="64" t="s">
        <v>218</v>
      </c>
      <c r="E5449" s="64">
        <f t="shared" si="142"/>
        <v>0</v>
      </c>
      <c r="F5449" s="64">
        <v>10190</v>
      </c>
      <c r="G5449" s="64"/>
      <c r="L5449"/>
    </row>
    <row r="5450" spans="1:12">
      <c r="A5450" s="64" t="s">
        <v>1315</v>
      </c>
      <c r="B5450" s="64">
        <f>_xlfn.XLOOKUP(D5450,'Wall Volumes'!$P$8:$P$135,'Wall Volumes'!$G$8:$G$135)</f>
        <v>0</v>
      </c>
      <c r="D5450" s="64" t="s">
        <v>223</v>
      </c>
      <c r="E5450" s="64">
        <f t="shared" si="142"/>
        <v>0</v>
      </c>
      <c r="F5450" s="64">
        <v>10190</v>
      </c>
      <c r="G5450" s="64"/>
      <c r="L5450"/>
    </row>
    <row r="5451" spans="1:12">
      <c r="A5451" s="64" t="s">
        <v>1315</v>
      </c>
      <c r="B5451" s="64">
        <f>_xlfn.XLOOKUP(D5451,'Wall Volumes'!$P$8:$P$135,'Wall Volumes'!$G$8:$G$135)</f>
        <v>0</v>
      </c>
      <c r="D5451" s="64" t="s">
        <v>228</v>
      </c>
      <c r="E5451" s="64">
        <f t="shared" si="142"/>
        <v>0</v>
      </c>
      <c r="F5451" s="64">
        <v>10190</v>
      </c>
      <c r="G5451" s="64"/>
      <c r="L5451"/>
    </row>
    <row r="5452" spans="1:12">
      <c r="A5452" s="64" t="s">
        <v>1315</v>
      </c>
      <c r="B5452" s="64">
        <f>_xlfn.XLOOKUP(D5452,'Wall Volumes'!$P$8:$P$135,'Wall Volumes'!$G$8:$G$135)</f>
        <v>0</v>
      </c>
      <c r="D5452" s="64" t="s">
        <v>233</v>
      </c>
      <c r="E5452" s="64">
        <f t="shared" si="142"/>
        <v>0</v>
      </c>
      <c r="F5452" s="64">
        <v>10190</v>
      </c>
      <c r="G5452" s="64"/>
      <c r="L5452"/>
    </row>
    <row r="5453" spans="1:12">
      <c r="A5453" s="64" t="s">
        <v>1315</v>
      </c>
      <c r="B5453" s="64">
        <f>_xlfn.XLOOKUP(D5453,'Wall Volumes'!$P$8:$P$135,'Wall Volumes'!$G$8:$G$135)</f>
        <v>0</v>
      </c>
      <c r="D5453" s="64" t="s">
        <v>238</v>
      </c>
      <c r="E5453" s="64">
        <f t="shared" si="142"/>
        <v>0</v>
      </c>
      <c r="F5453" s="64">
        <v>10190</v>
      </c>
      <c r="G5453" s="64"/>
      <c r="L5453"/>
    </row>
    <row r="5454" spans="1:12">
      <c r="A5454" s="64" t="s">
        <v>1315</v>
      </c>
      <c r="B5454" s="64">
        <f>_xlfn.XLOOKUP(D5454,'Wall Volumes'!$P$8:$P$135,'Wall Volumes'!$G$8:$G$135)</f>
        <v>0</v>
      </c>
      <c r="D5454" s="64" t="s">
        <v>243</v>
      </c>
      <c r="E5454" s="64">
        <f t="shared" si="142"/>
        <v>0</v>
      </c>
      <c r="F5454" s="64">
        <v>10190</v>
      </c>
      <c r="G5454" s="64"/>
      <c r="L5454"/>
    </row>
    <row r="5455" spans="1:12">
      <c r="A5455" s="64" t="s">
        <v>1315</v>
      </c>
      <c r="B5455" s="64">
        <f>_xlfn.XLOOKUP(D5455,'Wall Volumes'!$P$8:$P$135,'Wall Volumes'!$G$8:$G$135)</f>
        <v>0</v>
      </c>
      <c r="D5455" s="64" t="s">
        <v>248</v>
      </c>
      <c r="E5455" s="64">
        <f t="shared" ref="E5455:E5518" si="144">SUM(B5455:C5455)</f>
        <v>0</v>
      </c>
      <c r="F5455" s="64">
        <v>10190</v>
      </c>
      <c r="G5455" s="64"/>
      <c r="L5455"/>
    </row>
    <row r="5456" spans="1:12">
      <c r="A5456" s="64" t="s">
        <v>1315</v>
      </c>
      <c r="B5456" s="64">
        <f>_xlfn.XLOOKUP(D5456,'Wall Volumes'!$P$8:$P$135,'Wall Volumes'!$G$8:$G$135)</f>
        <v>0</v>
      </c>
      <c r="D5456" s="64" t="s">
        <v>253</v>
      </c>
      <c r="E5456" s="64">
        <f t="shared" si="144"/>
        <v>0</v>
      </c>
      <c r="F5456" s="64">
        <v>10190</v>
      </c>
      <c r="G5456" s="64"/>
      <c r="L5456"/>
    </row>
    <row r="5457" spans="1:12">
      <c r="A5457" s="64" t="s">
        <v>1315</v>
      </c>
      <c r="B5457" s="64">
        <f>_xlfn.XLOOKUP(D5457,'Wall Volumes'!$P$8:$P$135,'Wall Volumes'!$G$8:$G$135)</f>
        <v>0</v>
      </c>
      <c r="D5457" s="64" t="s">
        <v>258</v>
      </c>
      <c r="E5457" s="64">
        <f t="shared" si="144"/>
        <v>0</v>
      </c>
      <c r="F5457" s="64">
        <v>10190</v>
      </c>
      <c r="G5457" s="64"/>
      <c r="L5457"/>
    </row>
    <row r="5458" spans="1:12">
      <c r="A5458" s="64" t="s">
        <v>1315</v>
      </c>
      <c r="B5458" s="64">
        <f>_xlfn.XLOOKUP(D5458,'Wall Volumes'!$P$8:$P$135,'Wall Volumes'!$G$8:$G$135)</f>
        <v>0</v>
      </c>
      <c r="D5458" s="64" t="s">
        <v>263</v>
      </c>
      <c r="E5458" s="64">
        <f t="shared" si="144"/>
        <v>0</v>
      </c>
      <c r="F5458" s="64">
        <v>10190</v>
      </c>
      <c r="G5458" s="64"/>
      <c r="L5458"/>
    </row>
    <row r="5459" spans="1:12">
      <c r="A5459" s="64" t="s">
        <v>1315</v>
      </c>
      <c r="B5459" s="64">
        <f>_xlfn.XLOOKUP(D5459,'Wall Volumes'!$P$8:$P$135,'Wall Volumes'!$G$8:$G$135)</f>
        <v>0</v>
      </c>
      <c r="D5459" s="64" t="s">
        <v>268</v>
      </c>
      <c r="E5459" s="64">
        <f t="shared" si="144"/>
        <v>0</v>
      </c>
      <c r="F5459" s="64">
        <v>10190</v>
      </c>
      <c r="G5459" s="64"/>
      <c r="L5459"/>
    </row>
    <row r="5460" spans="1:12">
      <c r="A5460" s="64" t="s">
        <v>1315</v>
      </c>
      <c r="B5460" s="64">
        <f>_xlfn.XLOOKUP(D5460,'Wall Volumes'!$P$8:$P$135,'Wall Volumes'!$G$8:$G$135)</f>
        <v>0</v>
      </c>
      <c r="D5460" s="64" t="s">
        <v>273</v>
      </c>
      <c r="E5460" s="64">
        <f t="shared" si="144"/>
        <v>0</v>
      </c>
      <c r="F5460" s="64">
        <v>10190</v>
      </c>
      <c r="G5460" s="64"/>
      <c r="L5460"/>
    </row>
    <row r="5461" spans="1:12">
      <c r="A5461" s="64" t="s">
        <v>1315</v>
      </c>
      <c r="B5461" s="64">
        <f>_xlfn.XLOOKUP(D5461,'Wall Volumes'!$P$8:$P$135,'Wall Volumes'!$G$8:$G$135)</f>
        <v>0</v>
      </c>
      <c r="D5461" s="64" t="s">
        <v>278</v>
      </c>
      <c r="E5461" s="64">
        <f t="shared" si="144"/>
        <v>0</v>
      </c>
      <c r="F5461" s="64">
        <v>10190</v>
      </c>
      <c r="G5461" s="64"/>
      <c r="L5461"/>
    </row>
    <row r="5462" spans="1:12">
      <c r="A5462" s="64" t="s">
        <v>1315</v>
      </c>
      <c r="B5462" s="64">
        <f>_xlfn.XLOOKUP(D5462,'Wall Volumes'!$P$8:$P$135,'Wall Volumes'!$G$8:$G$135)</f>
        <v>0</v>
      </c>
      <c r="D5462" s="64" t="s">
        <v>283</v>
      </c>
      <c r="E5462" s="64">
        <f t="shared" si="144"/>
        <v>0</v>
      </c>
      <c r="F5462" s="64">
        <v>10190</v>
      </c>
      <c r="G5462" s="64"/>
      <c r="L5462"/>
    </row>
    <row r="5463" spans="1:12">
      <c r="A5463" s="64" t="s">
        <v>1315</v>
      </c>
      <c r="B5463" s="64">
        <f>_xlfn.XLOOKUP(D5463,'Wall Volumes'!$P$8:$P$135,'Wall Volumes'!$G$8:$G$135)</f>
        <v>0</v>
      </c>
      <c r="D5463" s="64" t="s">
        <v>288</v>
      </c>
      <c r="E5463" s="64">
        <f t="shared" si="144"/>
        <v>0</v>
      </c>
      <c r="F5463" s="64">
        <v>10190</v>
      </c>
      <c r="G5463" s="64"/>
      <c r="L5463"/>
    </row>
    <row r="5464" spans="1:12">
      <c r="A5464" s="64" t="s">
        <v>1315</v>
      </c>
      <c r="B5464" s="64">
        <f>_xlfn.XLOOKUP(D5464,'Wall Volumes'!$P$8:$P$135,'Wall Volumes'!$G$8:$G$135)</f>
        <v>0</v>
      </c>
      <c r="D5464" s="64" t="s">
        <v>293</v>
      </c>
      <c r="E5464" s="64">
        <f t="shared" si="144"/>
        <v>0</v>
      </c>
      <c r="F5464" s="64">
        <v>10190</v>
      </c>
      <c r="G5464" s="64"/>
      <c r="L5464"/>
    </row>
    <row r="5465" spans="1:12">
      <c r="A5465" s="64" t="s">
        <v>1315</v>
      </c>
      <c r="B5465" s="64">
        <f>_xlfn.XLOOKUP(D5465,'Wall Volumes'!$P$8:$P$135,'Wall Volumes'!$G$8:$G$135)</f>
        <v>0</v>
      </c>
      <c r="D5465" s="64" t="s">
        <v>298</v>
      </c>
      <c r="E5465" s="64">
        <f t="shared" si="144"/>
        <v>0</v>
      </c>
      <c r="F5465" s="64">
        <v>10190</v>
      </c>
      <c r="G5465" s="64"/>
      <c r="L5465"/>
    </row>
    <row r="5466" spans="1:12">
      <c r="A5466" s="64" t="s">
        <v>1315</v>
      </c>
      <c r="B5466" s="64">
        <f>_xlfn.XLOOKUP(D5466,'Wall Volumes'!$P$8:$P$135,'Wall Volumes'!$G$8:$G$135)</f>
        <v>0</v>
      </c>
      <c r="D5466" s="64" t="s">
        <v>303</v>
      </c>
      <c r="E5466" s="64">
        <f t="shared" si="144"/>
        <v>0</v>
      </c>
      <c r="F5466" s="64">
        <v>10190</v>
      </c>
      <c r="G5466" s="64"/>
      <c r="L5466"/>
    </row>
    <row r="5467" spans="1:12">
      <c r="A5467" s="64" t="s">
        <v>1315</v>
      </c>
      <c r="B5467" s="64">
        <f>_xlfn.XLOOKUP(D5467,'Wall Volumes'!$P$8:$P$135,'Wall Volumes'!$G$8:$G$135)</f>
        <v>0</v>
      </c>
      <c r="D5467" s="64" t="s">
        <v>308</v>
      </c>
      <c r="E5467" s="64">
        <f t="shared" si="144"/>
        <v>0</v>
      </c>
      <c r="F5467" s="64">
        <v>10190</v>
      </c>
      <c r="G5467" s="64"/>
      <c r="L5467"/>
    </row>
    <row r="5468" spans="1:12">
      <c r="A5468" s="64" t="s">
        <v>1315</v>
      </c>
      <c r="B5468" s="64">
        <f>_xlfn.XLOOKUP(D5468,'Wall Volumes'!$P$8:$P$135,'Wall Volumes'!$G$8:$G$135)</f>
        <v>0</v>
      </c>
      <c r="D5468" s="64" t="s">
        <v>313</v>
      </c>
      <c r="E5468" s="64">
        <f t="shared" si="144"/>
        <v>0</v>
      </c>
      <c r="F5468" s="64">
        <v>10190</v>
      </c>
      <c r="G5468" s="64"/>
      <c r="L5468"/>
    </row>
    <row r="5469" spans="1:12">
      <c r="A5469" s="64" t="s">
        <v>1315</v>
      </c>
      <c r="B5469" s="64">
        <f>_xlfn.XLOOKUP(D5469,'Wall Volumes'!$P$8:$P$135,'Wall Volumes'!$G$8:$G$135)</f>
        <v>0</v>
      </c>
      <c r="D5469" s="64" t="s">
        <v>318</v>
      </c>
      <c r="E5469" s="64">
        <f t="shared" si="144"/>
        <v>0</v>
      </c>
      <c r="F5469" s="64">
        <v>10190</v>
      </c>
      <c r="G5469" s="64"/>
      <c r="L5469"/>
    </row>
    <row r="5470" spans="1:12">
      <c r="A5470" s="64" t="s">
        <v>1315</v>
      </c>
      <c r="B5470" s="64">
        <f>_xlfn.XLOOKUP(D5470,'Wall Volumes'!$P$8:$P$135,'Wall Volumes'!$G$8:$G$135)</f>
        <v>0</v>
      </c>
      <c r="D5470" s="64" t="s">
        <v>323</v>
      </c>
      <c r="E5470" s="64">
        <f t="shared" si="144"/>
        <v>0</v>
      </c>
      <c r="F5470" s="64">
        <v>10190</v>
      </c>
      <c r="G5470" s="64"/>
      <c r="L5470"/>
    </row>
    <row r="5471" spans="1:12">
      <c r="A5471" s="64" t="s">
        <v>1315</v>
      </c>
      <c r="B5471" s="64">
        <f>_xlfn.XLOOKUP(D5471,'Wall Volumes'!$P$8:$P$135,'Wall Volumes'!$G$8:$G$135)</f>
        <v>0</v>
      </c>
      <c r="D5471" s="64" t="s">
        <v>328</v>
      </c>
      <c r="E5471" s="64">
        <f t="shared" si="144"/>
        <v>0</v>
      </c>
      <c r="F5471" s="64">
        <v>10190</v>
      </c>
      <c r="G5471" s="64"/>
      <c r="L5471"/>
    </row>
    <row r="5472" spans="1:12">
      <c r="A5472" s="64" t="s">
        <v>1315</v>
      </c>
      <c r="B5472" s="64">
        <f>_xlfn.XLOOKUP(D5472,'Wall Volumes'!$P$8:$P$135,'Wall Volumes'!$G$8:$G$135)</f>
        <v>0</v>
      </c>
      <c r="D5472" s="64" t="s">
        <v>333</v>
      </c>
      <c r="E5472" s="64">
        <f t="shared" si="144"/>
        <v>0</v>
      </c>
      <c r="F5472" s="64">
        <v>10190</v>
      </c>
      <c r="G5472" s="64"/>
      <c r="L5472"/>
    </row>
    <row r="5473" spans="1:12">
      <c r="A5473" s="64" t="s">
        <v>1315</v>
      </c>
      <c r="B5473" s="64">
        <f>_xlfn.XLOOKUP(D5473,'Wall Volumes'!$P$8:$P$135,'Wall Volumes'!$G$8:$G$135)</f>
        <v>0</v>
      </c>
      <c r="D5473" s="64" t="s">
        <v>338</v>
      </c>
      <c r="E5473" s="64">
        <f t="shared" si="144"/>
        <v>0</v>
      </c>
      <c r="F5473" s="64">
        <v>10190</v>
      </c>
      <c r="G5473" s="64"/>
      <c r="L5473"/>
    </row>
    <row r="5474" spans="1:12">
      <c r="A5474" s="64" t="s">
        <v>1315</v>
      </c>
      <c r="B5474" s="64">
        <f>_xlfn.XLOOKUP(D5474,'Wall Volumes'!$P$8:$P$135,'Wall Volumes'!$G$8:$G$135)</f>
        <v>0</v>
      </c>
      <c r="D5474" s="64" t="s">
        <v>343</v>
      </c>
      <c r="E5474" s="64">
        <f t="shared" si="144"/>
        <v>0</v>
      </c>
      <c r="F5474" s="64">
        <v>10190</v>
      </c>
      <c r="G5474" s="64"/>
      <c r="L5474"/>
    </row>
    <row r="5475" spans="1:12">
      <c r="A5475" s="64" t="s">
        <v>1315</v>
      </c>
      <c r="B5475" s="64">
        <f>_xlfn.XLOOKUP(D5475,'Wall Volumes'!$P$8:$P$135,'Wall Volumes'!$G$8:$G$135)</f>
        <v>0</v>
      </c>
      <c r="D5475" s="64" t="s">
        <v>348</v>
      </c>
      <c r="E5475" s="64">
        <f t="shared" si="144"/>
        <v>0</v>
      </c>
      <c r="F5475" s="64">
        <v>10190</v>
      </c>
      <c r="G5475" s="64"/>
      <c r="L5475"/>
    </row>
    <row r="5476" spans="1:12">
      <c r="A5476" s="64" t="s">
        <v>1315</v>
      </c>
      <c r="B5476" s="64">
        <f>_xlfn.XLOOKUP(D5476,'Wall Volumes'!$P$8:$P$135,'Wall Volumes'!$G$8:$G$135)</f>
        <v>0</v>
      </c>
      <c r="D5476" s="64" t="s">
        <v>353</v>
      </c>
      <c r="E5476" s="64">
        <f t="shared" si="144"/>
        <v>0</v>
      </c>
      <c r="F5476" s="64">
        <v>10190</v>
      </c>
      <c r="G5476" s="64"/>
      <c r="L5476"/>
    </row>
    <row r="5477" spans="1:12">
      <c r="A5477" s="64" t="s">
        <v>1315</v>
      </c>
      <c r="B5477" s="64">
        <f>_xlfn.XLOOKUP(D5477,'Wall Volumes'!$P$8:$P$135,'Wall Volumes'!$G$8:$G$135)</f>
        <v>0</v>
      </c>
      <c r="D5477" s="64" t="s">
        <v>358</v>
      </c>
      <c r="E5477" s="64">
        <f t="shared" si="144"/>
        <v>0</v>
      </c>
      <c r="F5477" s="64">
        <v>10190</v>
      </c>
      <c r="G5477" s="64"/>
      <c r="L5477"/>
    </row>
    <row r="5478" spans="1:12">
      <c r="A5478" s="64" t="s">
        <v>1315</v>
      </c>
      <c r="B5478" s="64">
        <f>_xlfn.XLOOKUP(D5478,'Wall Volumes'!$P$8:$P$135,'Wall Volumes'!$G$8:$G$135)</f>
        <v>0</v>
      </c>
      <c r="D5478" s="64" t="s">
        <v>362</v>
      </c>
      <c r="E5478" s="64">
        <f t="shared" si="144"/>
        <v>0</v>
      </c>
      <c r="F5478" s="64">
        <v>10190</v>
      </c>
      <c r="G5478" s="64"/>
      <c r="L5478"/>
    </row>
    <row r="5479" spans="1:12">
      <c r="A5479" s="64" t="s">
        <v>1315</v>
      </c>
      <c r="B5479" s="64">
        <f>_xlfn.XLOOKUP(D5479,'Wall Volumes'!$P$8:$P$135,'Wall Volumes'!$G$8:$G$135)</f>
        <v>0</v>
      </c>
      <c r="D5479" s="64" t="s">
        <v>368</v>
      </c>
      <c r="E5479" s="64">
        <f t="shared" si="144"/>
        <v>0</v>
      </c>
      <c r="F5479" s="64">
        <v>10190</v>
      </c>
      <c r="G5479" s="64"/>
      <c r="L5479"/>
    </row>
    <row r="5480" spans="1:12">
      <c r="A5480" s="64" t="s">
        <v>1315</v>
      </c>
      <c r="B5480" s="64">
        <f>_xlfn.XLOOKUP(D5480,'Wall Volumes'!$P$8:$P$135,'Wall Volumes'!$G$8:$G$135)</f>
        <v>0</v>
      </c>
      <c r="D5480" s="64" t="s">
        <v>373</v>
      </c>
      <c r="E5480" s="64">
        <f t="shared" si="144"/>
        <v>0</v>
      </c>
      <c r="F5480" s="64">
        <v>10190</v>
      </c>
      <c r="G5480" s="64"/>
      <c r="L5480"/>
    </row>
    <row r="5481" spans="1:12">
      <c r="A5481" s="64" t="s">
        <v>1315</v>
      </c>
      <c r="B5481" s="64">
        <f>_xlfn.XLOOKUP(D5481,'Wall Volumes'!$P$8:$P$135,'Wall Volumes'!$G$8:$G$135)</f>
        <v>0</v>
      </c>
      <c r="D5481" s="64" t="s">
        <v>379</v>
      </c>
      <c r="E5481" s="64">
        <f t="shared" si="144"/>
        <v>0</v>
      </c>
      <c r="F5481" s="64">
        <v>10190</v>
      </c>
      <c r="G5481" s="64"/>
      <c r="L5481"/>
    </row>
    <row r="5482" spans="1:12">
      <c r="A5482" s="64" t="s">
        <v>1315</v>
      </c>
      <c r="B5482" s="64">
        <f>_xlfn.XLOOKUP(D5482,'Wall Volumes'!$P$8:$P$135,'Wall Volumes'!$G$8:$G$135)</f>
        <v>0</v>
      </c>
      <c r="D5482" s="64" t="s">
        <v>383</v>
      </c>
      <c r="E5482" s="64">
        <f t="shared" si="144"/>
        <v>0</v>
      </c>
      <c r="F5482" s="64">
        <v>10190</v>
      </c>
      <c r="G5482" s="64"/>
      <c r="L5482"/>
    </row>
    <row r="5483" spans="1:12">
      <c r="A5483" s="64" t="s">
        <v>1315</v>
      </c>
      <c r="B5483" s="64">
        <f>_xlfn.XLOOKUP(D5483,'Wall Volumes'!$P$8:$P$135,'Wall Volumes'!$G$8:$G$135)</f>
        <v>0</v>
      </c>
      <c r="D5483" s="64" t="s">
        <v>389</v>
      </c>
      <c r="E5483" s="64">
        <f t="shared" si="144"/>
        <v>0</v>
      </c>
      <c r="F5483" s="64">
        <v>10190</v>
      </c>
      <c r="G5483" s="64"/>
      <c r="L5483"/>
    </row>
    <row r="5484" spans="1:12">
      <c r="A5484" s="64" t="s">
        <v>1315</v>
      </c>
      <c r="B5484" s="64">
        <f>_xlfn.XLOOKUP(D5484,'Wall Volumes'!$P$8:$P$135,'Wall Volumes'!$G$8:$G$135)</f>
        <v>0</v>
      </c>
      <c r="D5484" s="64" t="s">
        <v>391</v>
      </c>
      <c r="E5484" s="64">
        <f t="shared" si="144"/>
        <v>0</v>
      </c>
      <c r="F5484" s="64">
        <v>10190</v>
      </c>
      <c r="G5484" s="64"/>
      <c r="L5484"/>
    </row>
    <row r="5485" spans="1:12">
      <c r="A5485" s="64" t="s">
        <v>1315</v>
      </c>
      <c r="B5485" s="64">
        <f>_xlfn.XLOOKUP(D5485,'Wall Volumes'!$P$8:$P$135,'Wall Volumes'!$G$8:$G$135)</f>
        <v>0</v>
      </c>
      <c r="D5485" s="64" t="s">
        <v>394</v>
      </c>
      <c r="E5485" s="64">
        <f t="shared" si="144"/>
        <v>0</v>
      </c>
      <c r="F5485" s="64">
        <v>10190</v>
      </c>
      <c r="G5485" s="64"/>
      <c r="L5485"/>
    </row>
    <row r="5486" spans="1:12">
      <c r="A5486" s="64" t="s">
        <v>1315</v>
      </c>
      <c r="B5486" s="64">
        <f>_xlfn.XLOOKUP(D5486,'Wall Volumes'!$P$8:$P$135,'Wall Volumes'!$G$8:$G$135)</f>
        <v>0</v>
      </c>
      <c r="D5486" s="64" t="s">
        <v>396</v>
      </c>
      <c r="E5486" s="64">
        <f t="shared" si="144"/>
        <v>0</v>
      </c>
      <c r="F5486" s="64">
        <v>10190</v>
      </c>
      <c r="G5486" s="64"/>
      <c r="L5486"/>
    </row>
    <row r="5487" spans="1:12">
      <c r="A5487" s="64" t="s">
        <v>1315</v>
      </c>
      <c r="B5487" s="64">
        <f>_xlfn.XLOOKUP(D5487,'Wall Volumes'!$P$8:$P$135,'Wall Volumes'!$G$8:$G$135)</f>
        <v>0</v>
      </c>
      <c r="D5487" s="64" t="s">
        <v>399</v>
      </c>
      <c r="E5487" s="64">
        <f t="shared" si="144"/>
        <v>0</v>
      </c>
      <c r="F5487" s="64">
        <v>10190</v>
      </c>
      <c r="G5487" s="64"/>
      <c r="L5487"/>
    </row>
    <row r="5488" spans="1:12">
      <c r="A5488" s="64" t="s">
        <v>1315</v>
      </c>
      <c r="B5488" s="64">
        <f>_xlfn.XLOOKUP(D5488,'Wall Volumes'!$P$8:$P$135,'Wall Volumes'!$G$8:$G$135)</f>
        <v>0</v>
      </c>
      <c r="D5488" s="64" t="s">
        <v>401</v>
      </c>
      <c r="E5488" s="64">
        <f t="shared" si="144"/>
        <v>0</v>
      </c>
      <c r="F5488" s="64">
        <v>10190</v>
      </c>
      <c r="G5488" s="64"/>
      <c r="L5488"/>
    </row>
    <row r="5489" spans="1:12">
      <c r="A5489" s="64" t="s">
        <v>1315</v>
      </c>
      <c r="B5489" s="64">
        <f>_xlfn.XLOOKUP(D5489,'Wall Volumes'!$P$8:$P$135,'Wall Volumes'!$G$8:$G$135)</f>
        <v>0</v>
      </c>
      <c r="D5489" s="64" t="s">
        <v>404</v>
      </c>
      <c r="E5489" s="64">
        <f t="shared" si="144"/>
        <v>0</v>
      </c>
      <c r="F5489" s="64">
        <v>10190</v>
      </c>
      <c r="G5489" s="64"/>
      <c r="L5489"/>
    </row>
    <row r="5490" spans="1:12">
      <c r="A5490" s="64" t="s">
        <v>1315</v>
      </c>
      <c r="B5490" s="64">
        <f>_xlfn.XLOOKUP(D5490,'Wall Volumes'!$P$8:$P$135,'Wall Volumes'!$G$8:$G$135)</f>
        <v>0</v>
      </c>
      <c r="D5490" s="64" t="s">
        <v>406</v>
      </c>
      <c r="E5490" s="64">
        <f t="shared" si="144"/>
        <v>0</v>
      </c>
      <c r="F5490" s="64">
        <v>10190</v>
      </c>
      <c r="G5490" s="64"/>
      <c r="L5490"/>
    </row>
    <row r="5491" spans="1:12">
      <c r="A5491" s="64" t="s">
        <v>1315</v>
      </c>
      <c r="B5491" s="64">
        <f>_xlfn.XLOOKUP(D5491,'Wall Volumes'!$P$8:$P$135,'Wall Volumes'!$G$8:$G$135)</f>
        <v>0</v>
      </c>
      <c r="D5491" s="64" t="s">
        <v>409</v>
      </c>
      <c r="E5491" s="64">
        <f t="shared" si="144"/>
        <v>0</v>
      </c>
      <c r="F5491" s="64">
        <v>10190</v>
      </c>
      <c r="G5491" s="64"/>
      <c r="L5491"/>
    </row>
    <row r="5492" spans="1:12">
      <c r="A5492" s="64" t="s">
        <v>1315</v>
      </c>
      <c r="B5492" s="64">
        <f>_xlfn.XLOOKUP(D5492,'Wall Volumes'!$P$8:$P$135,'Wall Volumes'!$G$8:$G$135)</f>
        <v>0</v>
      </c>
      <c r="D5492" s="64" t="s">
        <v>411</v>
      </c>
      <c r="E5492" s="64">
        <f t="shared" si="144"/>
        <v>0</v>
      </c>
      <c r="F5492" s="64">
        <v>10190</v>
      </c>
      <c r="G5492" s="64"/>
      <c r="L5492"/>
    </row>
    <row r="5493" spans="1:12">
      <c r="A5493" s="64" t="s">
        <v>1315</v>
      </c>
      <c r="B5493" s="64">
        <f>_xlfn.XLOOKUP(D5493,'Wall Volumes'!$P$8:$P$135,'Wall Volumes'!$G$8:$G$135)</f>
        <v>0</v>
      </c>
      <c r="D5493" s="64" t="s">
        <v>414</v>
      </c>
      <c r="E5493" s="64">
        <f t="shared" si="144"/>
        <v>0</v>
      </c>
      <c r="F5493" s="64">
        <v>10190</v>
      </c>
      <c r="G5493" s="64"/>
      <c r="L5493"/>
    </row>
    <row r="5494" spans="1:12">
      <c r="A5494" s="64" t="s">
        <v>1315</v>
      </c>
      <c r="B5494" s="64">
        <f>_xlfn.XLOOKUP(D5494,'Wall Volumes'!$P$8:$P$135,'Wall Volumes'!$G$8:$G$135)</f>
        <v>0</v>
      </c>
      <c r="D5494" s="64" t="s">
        <v>416</v>
      </c>
      <c r="E5494" s="64">
        <f t="shared" si="144"/>
        <v>0</v>
      </c>
      <c r="F5494" s="64">
        <v>10190</v>
      </c>
      <c r="G5494" s="64"/>
      <c r="L5494"/>
    </row>
    <row r="5495" spans="1:12">
      <c r="A5495" s="64" t="s">
        <v>1315</v>
      </c>
      <c r="B5495" s="64">
        <f>_xlfn.XLOOKUP(D5495,'Wall Volumes'!$P$8:$P$135,'Wall Volumes'!$G$8:$G$135)</f>
        <v>0</v>
      </c>
      <c r="D5495" s="64" t="s">
        <v>419</v>
      </c>
      <c r="E5495" s="64">
        <f t="shared" si="144"/>
        <v>0</v>
      </c>
      <c r="F5495" s="64">
        <v>10190</v>
      </c>
      <c r="G5495" s="64"/>
      <c r="L5495"/>
    </row>
    <row r="5496" spans="1:12">
      <c r="A5496" s="64" t="s">
        <v>1315</v>
      </c>
      <c r="B5496" s="64">
        <f>_xlfn.XLOOKUP(D5496,'Wall Volumes'!$P$8:$P$135,'Wall Volumes'!$G$8:$G$135)</f>
        <v>0</v>
      </c>
      <c r="D5496" s="64" t="s">
        <v>421</v>
      </c>
      <c r="E5496" s="64">
        <f t="shared" si="144"/>
        <v>0</v>
      </c>
      <c r="F5496" s="64">
        <v>10190</v>
      </c>
      <c r="G5496" s="64"/>
      <c r="L5496"/>
    </row>
    <row r="5497" spans="1:12">
      <c r="A5497" s="64" t="s">
        <v>1315</v>
      </c>
      <c r="B5497" s="64">
        <f>_xlfn.XLOOKUP(D5497,'Wall Volumes'!$P$8:$P$135,'Wall Volumes'!$G$8:$G$135)</f>
        <v>0</v>
      </c>
      <c r="D5497" s="64" t="s">
        <v>422</v>
      </c>
      <c r="E5497" s="64">
        <f t="shared" si="144"/>
        <v>0</v>
      </c>
      <c r="F5497" s="64">
        <v>10190</v>
      </c>
      <c r="G5497" s="64"/>
      <c r="L5497"/>
    </row>
    <row r="5498" spans="1:12">
      <c r="A5498" s="64" t="s">
        <v>1315</v>
      </c>
      <c r="B5498" s="64">
        <f>_xlfn.XLOOKUP(D5498,'Wall Volumes'!$P$8:$P$135,'Wall Volumes'!$G$8:$G$135)</f>
        <v>0</v>
      </c>
      <c r="D5498" s="64" t="s">
        <v>423</v>
      </c>
      <c r="E5498" s="64">
        <f t="shared" si="144"/>
        <v>0</v>
      </c>
      <c r="F5498" s="64">
        <v>10190</v>
      </c>
      <c r="G5498" s="64"/>
      <c r="L5498"/>
    </row>
    <row r="5499" spans="1:12">
      <c r="A5499" s="64" t="s">
        <v>1315</v>
      </c>
      <c r="B5499" s="64">
        <f>_xlfn.XLOOKUP(D5499,'Wall Volumes'!$P$8:$P$135,'Wall Volumes'!$G$8:$G$135)</f>
        <v>0</v>
      </c>
      <c r="D5499" s="64" t="s">
        <v>424</v>
      </c>
      <c r="E5499" s="64">
        <f t="shared" si="144"/>
        <v>0</v>
      </c>
      <c r="F5499" s="64">
        <v>10190</v>
      </c>
      <c r="G5499" s="64"/>
      <c r="L5499"/>
    </row>
    <row r="5500" spans="1:12">
      <c r="A5500" s="64" t="s">
        <v>1315</v>
      </c>
      <c r="B5500" s="64">
        <f>_xlfn.XLOOKUP(D5500,'Wall Volumes'!$P$8:$P$135,'Wall Volumes'!$G$8:$G$135)</f>
        <v>0</v>
      </c>
      <c r="D5500" s="64" t="s">
        <v>425</v>
      </c>
      <c r="E5500" s="64">
        <f t="shared" si="144"/>
        <v>0</v>
      </c>
      <c r="F5500" s="64">
        <v>10190</v>
      </c>
      <c r="G5500" s="64"/>
      <c r="L5500"/>
    </row>
    <row r="5501" spans="1:12">
      <c r="A5501" s="64" t="s">
        <v>1315</v>
      </c>
      <c r="B5501" s="64">
        <f>_xlfn.XLOOKUP(D5501,'Wall Volumes'!$P$8:$P$135,'Wall Volumes'!$G$8:$G$135)</f>
        <v>0</v>
      </c>
      <c r="D5501" s="64" t="s">
        <v>426</v>
      </c>
      <c r="E5501" s="64">
        <f t="shared" si="144"/>
        <v>0</v>
      </c>
      <c r="F5501" s="64">
        <v>10190</v>
      </c>
      <c r="G5501" s="64"/>
      <c r="L5501"/>
    </row>
    <row r="5502" spans="1:12">
      <c r="A5502" s="64" t="s">
        <v>1315</v>
      </c>
      <c r="B5502" s="64">
        <f>_xlfn.XLOOKUP(D5502,'Wall Volumes'!$P$8:$P$135,'Wall Volumes'!$G$8:$G$135)</f>
        <v>0</v>
      </c>
      <c r="D5502" s="64" t="s">
        <v>427</v>
      </c>
      <c r="E5502" s="64">
        <f t="shared" si="144"/>
        <v>0</v>
      </c>
      <c r="F5502" s="64">
        <v>10190</v>
      </c>
      <c r="G5502" s="64"/>
      <c r="L5502"/>
    </row>
    <row r="5503" spans="1:12">
      <c r="A5503" s="64" t="s">
        <v>1315</v>
      </c>
      <c r="B5503" s="64">
        <f>_xlfn.XLOOKUP(D5503,'Wall Volumes'!$P$8:$P$135,'Wall Volumes'!$G$8:$G$135)</f>
        <v>0</v>
      </c>
      <c r="D5503" s="64" t="s">
        <v>428</v>
      </c>
      <c r="E5503" s="64">
        <f t="shared" si="144"/>
        <v>0</v>
      </c>
      <c r="F5503" s="64">
        <v>10190</v>
      </c>
      <c r="G5503" s="64"/>
      <c r="L5503"/>
    </row>
    <row r="5504" spans="1:12">
      <c r="A5504" s="64" t="s">
        <v>1315</v>
      </c>
      <c r="B5504" s="64">
        <f>_xlfn.XLOOKUP(D5504,'Wall Volumes'!$P$8:$P$135,'Wall Volumes'!$G$8:$G$135)</f>
        <v>0</v>
      </c>
      <c r="D5504" s="64" t="s">
        <v>429</v>
      </c>
      <c r="E5504" s="64">
        <f t="shared" si="144"/>
        <v>0</v>
      </c>
      <c r="F5504" s="64">
        <v>10190</v>
      </c>
      <c r="G5504" s="64"/>
      <c r="L5504"/>
    </row>
    <row r="5505" spans="1:12">
      <c r="A5505" s="64" t="s">
        <v>1315</v>
      </c>
      <c r="B5505" s="64">
        <f>_xlfn.XLOOKUP(D5505,'Wall Volumes'!$P$8:$P$135,'Wall Volumes'!$G$8:$G$135)</f>
        <v>0</v>
      </c>
      <c r="D5505" s="64" t="s">
        <v>430</v>
      </c>
      <c r="E5505" s="64">
        <f t="shared" si="144"/>
        <v>0</v>
      </c>
      <c r="F5505" s="64">
        <v>10190</v>
      </c>
      <c r="G5505" s="64"/>
      <c r="L5505"/>
    </row>
    <row r="5506" spans="1:12">
      <c r="A5506" s="64" t="s">
        <v>1315</v>
      </c>
      <c r="B5506" s="64">
        <f>_xlfn.XLOOKUP(D5506,'Wall Volumes'!$P$8:$P$135,'Wall Volumes'!$G$8:$G$135)</f>
        <v>0</v>
      </c>
      <c r="D5506" s="64" t="s">
        <v>431</v>
      </c>
      <c r="E5506" s="64">
        <f t="shared" si="144"/>
        <v>0</v>
      </c>
      <c r="F5506" s="64">
        <v>10190</v>
      </c>
      <c r="G5506" s="64"/>
      <c r="L5506"/>
    </row>
    <row r="5507" spans="1:12">
      <c r="A5507" s="64" t="s">
        <v>1315</v>
      </c>
      <c r="B5507" s="64">
        <f>_xlfn.XLOOKUP(D5507,'Wall Volumes'!$P$8:$P$135,'Wall Volumes'!$G$8:$G$135)</f>
        <v>0</v>
      </c>
      <c r="D5507" s="64" t="s">
        <v>432</v>
      </c>
      <c r="E5507" s="64">
        <f t="shared" si="144"/>
        <v>0</v>
      </c>
      <c r="F5507" s="64">
        <v>10190</v>
      </c>
      <c r="G5507" s="64"/>
      <c r="L5507"/>
    </row>
    <row r="5508" spans="1:12">
      <c r="A5508" s="64" t="s">
        <v>1315</v>
      </c>
      <c r="B5508" s="64">
        <f>_xlfn.XLOOKUP(D5508,'Wall Volumes'!$P$8:$P$135,'Wall Volumes'!$G$8:$G$135)</f>
        <v>0</v>
      </c>
      <c r="D5508" s="64" t="s">
        <v>433</v>
      </c>
      <c r="E5508" s="64">
        <f t="shared" si="144"/>
        <v>0</v>
      </c>
      <c r="F5508" s="64">
        <v>10190</v>
      </c>
      <c r="G5508" s="64"/>
      <c r="L5508"/>
    </row>
    <row r="5509" spans="1:12">
      <c r="A5509" s="64" t="s">
        <v>1315</v>
      </c>
      <c r="B5509" s="64">
        <f>_xlfn.XLOOKUP(D5509,'Wall Volumes'!$P$8:$P$135,'Wall Volumes'!$G$8:$G$135)</f>
        <v>0</v>
      </c>
      <c r="D5509" s="64" t="s">
        <v>434</v>
      </c>
      <c r="E5509" s="64">
        <f t="shared" si="144"/>
        <v>0</v>
      </c>
      <c r="F5509" s="64">
        <v>10190</v>
      </c>
      <c r="G5509" s="64"/>
      <c r="L5509"/>
    </row>
    <row r="5510" spans="1:12">
      <c r="A5510" s="64" t="s">
        <v>1315</v>
      </c>
      <c r="B5510" s="64">
        <f>_xlfn.XLOOKUP(D5510,'Wall Volumes'!$P$8:$P$135,'Wall Volumes'!$G$8:$G$135)</f>
        <v>0</v>
      </c>
      <c r="D5510" s="64" t="s">
        <v>435</v>
      </c>
      <c r="E5510" s="64">
        <f t="shared" si="144"/>
        <v>0</v>
      </c>
      <c r="F5510" s="64">
        <v>10190</v>
      </c>
      <c r="G5510" s="64"/>
      <c r="L5510"/>
    </row>
    <row r="5511" spans="1:12">
      <c r="A5511" s="64" t="s">
        <v>1315</v>
      </c>
      <c r="B5511" s="64">
        <f>_xlfn.XLOOKUP(D5511,'Wall Volumes'!$P$8:$P$135,'Wall Volumes'!$G$8:$G$135)</f>
        <v>0</v>
      </c>
      <c r="D5511" s="64" t="s">
        <v>437</v>
      </c>
      <c r="E5511" s="64">
        <f t="shared" si="144"/>
        <v>0</v>
      </c>
      <c r="F5511" s="64">
        <v>10190</v>
      </c>
      <c r="G5511" s="64"/>
      <c r="L5511"/>
    </row>
    <row r="5512" spans="1:12">
      <c r="A5512" s="64" t="s">
        <v>1315</v>
      </c>
      <c r="B5512" s="64">
        <f>_xlfn.XLOOKUP(D5512,'Wall Volumes'!$P$8:$P$135,'Wall Volumes'!$G$8:$G$135)</f>
        <v>0</v>
      </c>
      <c r="D5512" s="64" t="s">
        <v>439</v>
      </c>
      <c r="E5512" s="64">
        <f t="shared" si="144"/>
        <v>0</v>
      </c>
      <c r="F5512" s="64">
        <v>10190</v>
      </c>
      <c r="G5512" s="64"/>
      <c r="L5512"/>
    </row>
    <row r="5513" spans="1:12">
      <c r="A5513" s="64" t="s">
        <v>1315</v>
      </c>
      <c r="B5513" s="64">
        <f>_xlfn.XLOOKUP(D5513,'Wall Volumes'!$P$8:$P$135,'Wall Volumes'!$G$8:$G$135)</f>
        <v>0</v>
      </c>
      <c r="D5513" s="64" t="s">
        <v>440</v>
      </c>
      <c r="E5513" s="64">
        <f t="shared" si="144"/>
        <v>0</v>
      </c>
      <c r="F5513" s="64">
        <v>10190</v>
      </c>
      <c r="G5513" s="64"/>
      <c r="L5513"/>
    </row>
    <row r="5514" spans="1:12">
      <c r="A5514" s="64" t="s">
        <v>1315</v>
      </c>
      <c r="B5514" s="64">
        <f>_xlfn.XLOOKUP(D5514,'Wall Volumes'!$P$8:$P$135,'Wall Volumes'!$G$8:$G$135)</f>
        <v>0</v>
      </c>
      <c r="D5514" s="64" t="s">
        <v>441</v>
      </c>
      <c r="E5514" s="64">
        <f t="shared" si="144"/>
        <v>0</v>
      </c>
      <c r="F5514" s="64">
        <v>10190</v>
      </c>
      <c r="G5514" s="64"/>
      <c r="L5514"/>
    </row>
    <row r="5515" spans="1:12">
      <c r="A5515" s="64" t="s">
        <v>1315</v>
      </c>
      <c r="B5515" s="64">
        <f>_xlfn.XLOOKUP(D5515,'Wall Volumes'!$P$8:$P$135,'Wall Volumes'!$G$8:$G$135)</f>
        <v>0</v>
      </c>
      <c r="D5515" s="64" t="s">
        <v>442</v>
      </c>
      <c r="E5515" s="64">
        <f t="shared" si="144"/>
        <v>0</v>
      </c>
      <c r="F5515" s="64">
        <v>10190</v>
      </c>
      <c r="G5515" s="64"/>
      <c r="L5515"/>
    </row>
    <row r="5516" spans="1:12">
      <c r="A5516" s="64" t="s">
        <v>1315</v>
      </c>
      <c r="B5516" s="64">
        <f>_xlfn.XLOOKUP(D5516,'Wall Volumes'!$P$8:$P$135,'Wall Volumes'!$G$8:$G$135)</f>
        <v>0</v>
      </c>
      <c r="D5516" s="64" t="s">
        <v>443</v>
      </c>
      <c r="E5516" s="64">
        <f t="shared" si="144"/>
        <v>0</v>
      </c>
      <c r="F5516" s="64">
        <v>10190</v>
      </c>
      <c r="G5516" s="64"/>
      <c r="L5516"/>
    </row>
    <row r="5517" spans="1:12">
      <c r="A5517" s="64" t="s">
        <v>1315</v>
      </c>
      <c r="B5517" s="64">
        <f>_xlfn.XLOOKUP(D5517,'Wall Volumes'!$P$8:$P$135,'Wall Volumes'!$G$8:$G$135)</f>
        <v>0</v>
      </c>
      <c r="D5517" s="64" t="s">
        <v>444</v>
      </c>
      <c r="E5517" s="64">
        <f t="shared" si="144"/>
        <v>0</v>
      </c>
      <c r="F5517" s="64">
        <v>10190</v>
      </c>
      <c r="G5517" s="64"/>
      <c r="L5517"/>
    </row>
    <row r="5518" spans="1:12">
      <c r="A5518" s="64" t="s">
        <v>1315</v>
      </c>
      <c r="B5518" s="64">
        <f>_xlfn.XLOOKUP(D5518,'Wall Volumes'!$P$8:$P$135,'Wall Volumes'!$G$8:$G$135)</f>
        <v>0</v>
      </c>
      <c r="D5518" s="64" t="s">
        <v>445</v>
      </c>
      <c r="E5518" s="64">
        <f t="shared" si="144"/>
        <v>0</v>
      </c>
      <c r="F5518" s="64">
        <v>10190</v>
      </c>
      <c r="G5518" s="64"/>
      <c r="L5518"/>
    </row>
    <row r="5519" spans="1:12">
      <c r="A5519" s="64" t="s">
        <v>1315</v>
      </c>
      <c r="B5519" s="64">
        <f>_xlfn.XLOOKUP(D5519,'Wall Volumes'!$P$8:$P$135,'Wall Volumes'!$G$8:$G$135)</f>
        <v>0</v>
      </c>
      <c r="D5519" s="64" t="s">
        <v>446</v>
      </c>
      <c r="E5519" s="64">
        <f t="shared" ref="E5519:E5571" si="145">SUM(B5519:C5519)</f>
        <v>0</v>
      </c>
      <c r="F5519" s="64">
        <v>10190</v>
      </c>
      <c r="G5519" s="64"/>
      <c r="L5519"/>
    </row>
    <row r="5520" spans="1:12">
      <c r="A5520" s="64" t="s">
        <v>1315</v>
      </c>
      <c r="B5520" s="64">
        <f>_xlfn.XLOOKUP(D5520,'Wall Volumes'!$P$8:$P$135,'Wall Volumes'!$G$8:$G$135)</f>
        <v>0</v>
      </c>
      <c r="D5520" s="64" t="s">
        <v>447</v>
      </c>
      <c r="E5520" s="64">
        <f t="shared" si="145"/>
        <v>0</v>
      </c>
      <c r="F5520" s="64">
        <v>10190</v>
      </c>
      <c r="G5520" s="64"/>
      <c r="L5520"/>
    </row>
    <row r="5521" spans="1:12">
      <c r="A5521" s="64" t="s">
        <v>1315</v>
      </c>
      <c r="B5521" s="64">
        <f>_xlfn.XLOOKUP(D5521,'Wall Volumes'!$P$8:$P$135,'Wall Volumes'!$G$8:$G$135)</f>
        <v>0</v>
      </c>
      <c r="D5521" s="64" t="s">
        <v>448</v>
      </c>
      <c r="E5521" s="64">
        <f t="shared" si="145"/>
        <v>0</v>
      </c>
      <c r="F5521" s="64">
        <v>10190</v>
      </c>
      <c r="G5521" s="64"/>
      <c r="L5521"/>
    </row>
    <row r="5522" spans="1:12">
      <c r="A5522" s="64" t="s">
        <v>1315</v>
      </c>
      <c r="B5522" s="64">
        <f>_xlfn.XLOOKUP(D5522,'Wall Volumes'!$P$8:$P$135,'Wall Volumes'!$G$8:$G$135)</f>
        <v>0</v>
      </c>
      <c r="D5522" s="64" t="s">
        <v>449</v>
      </c>
      <c r="E5522" s="64">
        <f t="shared" si="145"/>
        <v>0</v>
      </c>
      <c r="F5522" s="64">
        <v>10190</v>
      </c>
      <c r="G5522" s="64"/>
      <c r="L5522"/>
    </row>
    <row r="5523" spans="1:12">
      <c r="A5523" s="64" t="s">
        <v>1315</v>
      </c>
      <c r="B5523" s="64">
        <f>_xlfn.XLOOKUP(D5523,'Wall Volumes'!$P$8:$P$135,'Wall Volumes'!$G$8:$G$135)</f>
        <v>0</v>
      </c>
      <c r="D5523" s="64" t="s">
        <v>450</v>
      </c>
      <c r="E5523" s="64">
        <f t="shared" si="145"/>
        <v>0</v>
      </c>
      <c r="F5523" s="64">
        <v>10190</v>
      </c>
      <c r="G5523" s="64"/>
      <c r="L5523"/>
    </row>
    <row r="5524" spans="1:12">
      <c r="A5524" s="64" t="s">
        <v>1315</v>
      </c>
      <c r="B5524" s="64">
        <f>_xlfn.XLOOKUP(D5524,'Wall Volumes'!$P$8:$P$135,'Wall Volumes'!$G$8:$G$135)</f>
        <v>0</v>
      </c>
      <c r="D5524" s="64" t="s">
        <v>453</v>
      </c>
      <c r="E5524" s="64">
        <f t="shared" si="145"/>
        <v>0</v>
      </c>
      <c r="F5524" s="64">
        <v>10190</v>
      </c>
      <c r="G5524" s="64"/>
      <c r="L5524"/>
    </row>
    <row r="5525" spans="1:12">
      <c r="A5525" s="64" t="s">
        <v>1315</v>
      </c>
      <c r="B5525" s="64">
        <f>_xlfn.XLOOKUP(D5525,'Wall Volumes'!$P$8:$P$135,'Wall Volumes'!$G$8:$G$135)</f>
        <v>0</v>
      </c>
      <c r="D5525" s="64" t="s">
        <v>455</v>
      </c>
      <c r="E5525" s="64">
        <f t="shared" si="145"/>
        <v>0</v>
      </c>
      <c r="F5525" s="64">
        <v>10190</v>
      </c>
      <c r="G5525" s="64"/>
      <c r="L5525"/>
    </row>
    <row r="5526" spans="1:12">
      <c r="A5526" s="64" t="s">
        <v>1315</v>
      </c>
      <c r="B5526" s="64">
        <f>_xlfn.XLOOKUP(D5526,'Wall Volumes'!$P$8:$P$135,'Wall Volumes'!$G$8:$G$135)</f>
        <v>0</v>
      </c>
      <c r="D5526" s="64" t="s">
        <v>457</v>
      </c>
      <c r="E5526" s="64">
        <f t="shared" si="145"/>
        <v>0</v>
      </c>
      <c r="F5526" s="64">
        <v>10190</v>
      </c>
      <c r="G5526" s="64"/>
      <c r="L5526"/>
    </row>
    <row r="5527" spans="1:12">
      <c r="A5527" s="64" t="s">
        <v>1315</v>
      </c>
      <c r="B5527" s="64">
        <f>_xlfn.XLOOKUP(D5527,'Wall Volumes'!$P$8:$P$135,'Wall Volumes'!$G$8:$G$135)</f>
        <v>0</v>
      </c>
      <c r="D5527" s="64" t="s">
        <v>459</v>
      </c>
      <c r="E5527" s="64">
        <f t="shared" si="145"/>
        <v>0</v>
      </c>
      <c r="F5527" s="64">
        <v>10190</v>
      </c>
      <c r="G5527" s="64"/>
      <c r="L5527"/>
    </row>
    <row r="5528" spans="1:12">
      <c r="A5528" s="64" t="s">
        <v>1315</v>
      </c>
      <c r="B5528" s="64">
        <f>_xlfn.XLOOKUP(D5528,'Wall Volumes'!$P$8:$P$135,'Wall Volumes'!$G$8:$G$135)</f>
        <v>0</v>
      </c>
      <c r="D5528" s="64" t="s">
        <v>461</v>
      </c>
      <c r="E5528" s="64">
        <f t="shared" si="145"/>
        <v>0</v>
      </c>
      <c r="F5528" s="64">
        <v>10190</v>
      </c>
      <c r="G5528" s="64"/>
      <c r="L5528"/>
    </row>
    <row r="5529" spans="1:12">
      <c r="A5529" s="64" t="s">
        <v>1315</v>
      </c>
      <c r="B5529" s="64">
        <f>_xlfn.XLOOKUP(D5529,'Wall Volumes'!$P$8:$P$135,'Wall Volumes'!$G$8:$G$135)</f>
        <v>0</v>
      </c>
      <c r="D5529" s="64" t="s">
        <v>463</v>
      </c>
      <c r="E5529" s="64">
        <f t="shared" si="145"/>
        <v>0</v>
      </c>
      <c r="F5529" s="64">
        <v>10190</v>
      </c>
      <c r="G5529" s="64"/>
      <c r="L5529"/>
    </row>
    <row r="5530" spans="1:12">
      <c r="A5530" s="64" t="s">
        <v>1315</v>
      </c>
      <c r="B5530" s="64">
        <f>_xlfn.XLOOKUP(D5530,'Wall Volumes'!$P$8:$P$135,'Wall Volumes'!$G$8:$G$135)</f>
        <v>0</v>
      </c>
      <c r="D5530" s="64" t="s">
        <v>457</v>
      </c>
      <c r="E5530" s="64">
        <f t="shared" si="145"/>
        <v>0</v>
      </c>
      <c r="F5530" s="64">
        <v>10190</v>
      </c>
      <c r="G5530" s="64"/>
      <c r="L5530"/>
    </row>
    <row r="5531" spans="1:12">
      <c r="A5531" s="64" t="s">
        <v>1315</v>
      </c>
      <c r="B5531" s="64">
        <f>_xlfn.XLOOKUP(D5531,'Wall Volumes'!$P$8:$P$135,'Wall Volumes'!$G$8:$G$135)</f>
        <v>0</v>
      </c>
      <c r="D5531" s="64" t="s">
        <v>466</v>
      </c>
      <c r="E5531" s="64">
        <f t="shared" si="145"/>
        <v>0</v>
      </c>
      <c r="F5531" s="64">
        <v>10190</v>
      </c>
      <c r="G5531" s="64"/>
      <c r="L5531"/>
    </row>
    <row r="5532" spans="1:12">
      <c r="A5532" s="64" t="s">
        <v>1315</v>
      </c>
      <c r="B5532" s="64">
        <f>_xlfn.XLOOKUP(D5532,'Wall Volumes'!$P$8:$P$135,'Wall Volumes'!$G$8:$G$135)</f>
        <v>0</v>
      </c>
      <c r="D5532" s="64" t="s">
        <v>468</v>
      </c>
      <c r="E5532" s="64">
        <f t="shared" si="145"/>
        <v>0</v>
      </c>
      <c r="F5532" s="64">
        <v>10190</v>
      </c>
      <c r="G5532" s="64"/>
      <c r="L5532"/>
    </row>
    <row r="5533" spans="1:12">
      <c r="A5533" s="64" t="s">
        <v>1315</v>
      </c>
      <c r="B5533" s="64">
        <f>_xlfn.XLOOKUP(D5533,'Wall Volumes'!$P$8:$P$135,'Wall Volumes'!$G$8:$G$135)</f>
        <v>0</v>
      </c>
      <c r="D5533" s="64" t="s">
        <v>470</v>
      </c>
      <c r="E5533" s="64">
        <f t="shared" si="145"/>
        <v>0</v>
      </c>
      <c r="F5533" s="64">
        <v>10190</v>
      </c>
      <c r="G5533" s="64"/>
      <c r="L5533"/>
    </row>
    <row r="5534" spans="1:12">
      <c r="A5534" s="64" t="s">
        <v>1315</v>
      </c>
      <c r="B5534" s="64">
        <f>_xlfn.XLOOKUP(D5534,'Wall Volumes'!$P$8:$P$135,'Wall Volumes'!$G$8:$G$135)</f>
        <v>0</v>
      </c>
      <c r="D5534" s="64" t="s">
        <v>472</v>
      </c>
      <c r="E5534" s="64">
        <f t="shared" si="145"/>
        <v>0</v>
      </c>
      <c r="F5534" s="64">
        <v>10190</v>
      </c>
      <c r="G5534" s="64"/>
      <c r="L5534"/>
    </row>
    <row r="5535" spans="1:12">
      <c r="A5535" s="64" t="s">
        <v>1315</v>
      </c>
      <c r="B5535" s="64">
        <f>_xlfn.XLOOKUP(D5535,'Wall Volumes'!$P$8:$P$135,'Wall Volumes'!$G$8:$G$135)</f>
        <v>0</v>
      </c>
      <c r="D5535" s="64" t="s">
        <v>474</v>
      </c>
      <c r="E5535" s="64">
        <f t="shared" si="145"/>
        <v>0</v>
      </c>
      <c r="F5535" s="64">
        <v>10190</v>
      </c>
      <c r="G5535" s="64"/>
      <c r="L5535"/>
    </row>
    <row r="5536" spans="1:12">
      <c r="A5536" s="64" t="s">
        <v>1315</v>
      </c>
      <c r="B5536" s="64">
        <f>_xlfn.XLOOKUP(D5536,'Wall Volumes'!$P$8:$P$135,'Wall Volumes'!$G$8:$G$135)</f>
        <v>0</v>
      </c>
      <c r="D5536" s="64" t="s">
        <v>476</v>
      </c>
      <c r="E5536" s="64">
        <f t="shared" si="145"/>
        <v>0</v>
      </c>
      <c r="F5536" s="64">
        <v>10190</v>
      </c>
      <c r="G5536" s="64"/>
      <c r="L5536"/>
    </row>
    <row r="5537" spans="1:12">
      <c r="A5537" s="64" t="s">
        <v>1315</v>
      </c>
      <c r="B5537" s="64">
        <f>_xlfn.XLOOKUP(D5537,'Wall Volumes'!$P$8:$P$135,'Wall Volumes'!$G$8:$G$135)</f>
        <v>0</v>
      </c>
      <c r="D5537" s="64" t="s">
        <v>478</v>
      </c>
      <c r="E5537" s="64">
        <f t="shared" si="145"/>
        <v>0</v>
      </c>
      <c r="F5537" s="64">
        <v>10190</v>
      </c>
      <c r="G5537" s="64"/>
      <c r="L5537"/>
    </row>
    <row r="5538" spans="1:12">
      <c r="A5538" s="64" t="s">
        <v>1315</v>
      </c>
      <c r="B5538" s="64">
        <f>_xlfn.XLOOKUP(D5538,'Wall Volumes'!$P$8:$P$135,'Wall Volumes'!$G$8:$G$135)</f>
        <v>0</v>
      </c>
      <c r="D5538" s="64" t="s">
        <v>481</v>
      </c>
      <c r="E5538" s="64">
        <f t="shared" si="145"/>
        <v>0</v>
      </c>
      <c r="F5538" s="64">
        <v>10190</v>
      </c>
      <c r="G5538" s="64"/>
      <c r="L5538"/>
    </row>
    <row r="5539" spans="1:12">
      <c r="A5539" s="64" t="s">
        <v>1315</v>
      </c>
      <c r="B5539" s="64">
        <f>_xlfn.XLOOKUP(D5539,'Wall Volumes'!$P$8:$P$135,'Wall Volumes'!$G$8:$G$135)</f>
        <v>0</v>
      </c>
      <c r="D5539" s="64" t="s">
        <v>483</v>
      </c>
      <c r="E5539" s="64">
        <f t="shared" si="145"/>
        <v>0</v>
      </c>
      <c r="F5539" s="64">
        <v>10190</v>
      </c>
      <c r="G5539" s="64"/>
      <c r="L5539"/>
    </row>
    <row r="5540" spans="1:12">
      <c r="A5540" s="161" t="s">
        <v>1322</v>
      </c>
      <c r="B5540" s="161">
        <f>_xlfn.XLOOKUP(D5540,'DIY Kits'!$P$8:$P$10,'DIY Kits'!$G$8:$G$10)</f>
        <v>0</v>
      </c>
      <c r="C5540" s="161"/>
      <c r="D5540" s="161">
        <v>127283</v>
      </c>
      <c r="E5540" s="161">
        <f t="shared" si="145"/>
        <v>0</v>
      </c>
      <c r="F5540" s="162">
        <v>10190</v>
      </c>
      <c r="G5540" s="163"/>
      <c r="I5540" s="161"/>
      <c r="J5540" s="161" t="s">
        <v>1316</v>
      </c>
      <c r="L5540"/>
    </row>
    <row r="5541" spans="1:12">
      <c r="A5541" s="64" t="s">
        <v>1322</v>
      </c>
      <c r="B5541" s="64">
        <f>_xlfn.XLOOKUP(D5541,'DIY Kits'!$P$8:$P$10,'DIY Kits'!$G$8:$G$10)</f>
        <v>0</v>
      </c>
      <c r="D5541" s="64">
        <v>127284</v>
      </c>
      <c r="E5541" s="64">
        <f t="shared" si="145"/>
        <v>0</v>
      </c>
      <c r="F5541" s="64">
        <v>10190</v>
      </c>
      <c r="G5541" s="64"/>
      <c r="L5541"/>
    </row>
    <row r="5542" spans="1:12">
      <c r="A5542" s="64" t="s">
        <v>1322</v>
      </c>
      <c r="B5542" s="64">
        <f>_xlfn.XLOOKUP(D5542,'DIY Kits'!$P$8:$P$10,'DIY Kits'!$G$8:$G$10)</f>
        <v>0</v>
      </c>
      <c r="D5542" s="64">
        <v>127285</v>
      </c>
      <c r="E5542" s="64">
        <f t="shared" si="145"/>
        <v>0</v>
      </c>
      <c r="F5542" s="64">
        <v>10190</v>
      </c>
      <c r="G5542" s="64"/>
      <c r="L5542"/>
    </row>
    <row r="5543" spans="1:12">
      <c r="A5543" s="64" t="s">
        <v>1323</v>
      </c>
      <c r="B5543" s="64" cm="1">
        <f t="array" ref="B5543">_xlfn.XLOOKUP(D5543,Tabelle13456[[#All],[Type10]],Tabelle13456[[#All],[Type8]])</f>
        <v>0</v>
      </c>
      <c r="D5543" s="64">
        <v>20</v>
      </c>
      <c r="E5543" s="64">
        <f t="shared" si="145"/>
        <v>0</v>
      </c>
      <c r="F5543" s="64"/>
      <c r="G5543" s="64"/>
      <c r="L5543"/>
    </row>
    <row r="5544" spans="1:12">
      <c r="A5544" s="64" t="s">
        <v>1323</v>
      </c>
      <c r="B5544" s="64" cm="1">
        <f t="array" ref="B5544">_xlfn.XLOOKUP(D5544,Tabelle13456[[#All],[Type10]],Tabelle13456[[#All],[Type8]])</f>
        <v>0</v>
      </c>
      <c r="D5544" s="64">
        <v>46406</v>
      </c>
      <c r="E5544" s="64">
        <f t="shared" si="145"/>
        <v>0</v>
      </c>
      <c r="F5544" s="64"/>
      <c r="G5544" s="64"/>
      <c r="L5544"/>
    </row>
    <row r="5545" spans="1:12">
      <c r="A5545" s="64" t="s">
        <v>1323</v>
      </c>
      <c r="B5545" s="64" cm="1">
        <f t="array" ref="B5545">_xlfn.XLOOKUP(D5545,Tabelle13456[[#All],[Type10]],Tabelle13456[[#All],[Type8]])</f>
        <v>0</v>
      </c>
      <c r="D5545" s="64">
        <v>46407</v>
      </c>
      <c r="E5545" s="64">
        <f t="shared" si="145"/>
        <v>0</v>
      </c>
      <c r="F5545" s="64"/>
      <c r="G5545" s="64"/>
      <c r="L5545"/>
    </row>
    <row r="5546" spans="1:12">
      <c r="A5546" s="64" t="s">
        <v>1323</v>
      </c>
      <c r="B5546" s="64" cm="1">
        <f t="array" ref="B5546">_xlfn.XLOOKUP(D5546,Tabelle13456[[#All],[Type10]],Tabelle13456[[#All],[Type8]])</f>
        <v>0</v>
      </c>
      <c r="D5546" s="64">
        <v>46408</v>
      </c>
      <c r="E5546" s="64">
        <f t="shared" si="145"/>
        <v>0</v>
      </c>
      <c r="F5546" s="64"/>
      <c r="G5546" s="64"/>
      <c r="L5546"/>
    </row>
    <row r="5547" spans="1:12">
      <c r="A5547" s="64" t="s">
        <v>1323</v>
      </c>
      <c r="B5547" s="64" cm="1">
        <f t="array" ref="B5547">_xlfn.XLOOKUP(D5547,Tabelle13456[[#All],[Type10]],Tabelle13456[[#All],[Type8]])</f>
        <v>0</v>
      </c>
      <c r="D5547" s="64">
        <v>21</v>
      </c>
      <c r="E5547" s="64">
        <f t="shared" si="145"/>
        <v>0</v>
      </c>
      <c r="F5547" s="64"/>
      <c r="G5547" s="64"/>
      <c r="L5547"/>
    </row>
    <row r="5548" spans="1:12">
      <c r="A5548" s="64" t="s">
        <v>1323</v>
      </c>
      <c r="B5548" s="64" cm="1">
        <f t="array" ref="B5548">_xlfn.XLOOKUP(D5548,Tabelle13456[[#All],[Type10]],Tabelle13456[[#All],[Type8]])</f>
        <v>0</v>
      </c>
      <c r="D5548" s="64">
        <v>46409</v>
      </c>
      <c r="E5548" s="64">
        <f t="shared" si="145"/>
        <v>0</v>
      </c>
      <c r="F5548" s="64"/>
      <c r="G5548" s="64"/>
      <c r="L5548"/>
    </row>
    <row r="5549" spans="1:12">
      <c r="A5549" s="64" t="s">
        <v>1323</v>
      </c>
      <c r="B5549" s="64" cm="1">
        <f t="array" ref="B5549">_xlfn.XLOOKUP(D5549,Tabelle13456[[#All],[Type10]],Tabelle13456[[#All],[Type8]])</f>
        <v>0</v>
      </c>
      <c r="D5549" s="64">
        <v>46410</v>
      </c>
      <c r="E5549" s="64">
        <f t="shared" si="145"/>
        <v>0</v>
      </c>
      <c r="F5549" s="64"/>
      <c r="G5549" s="64"/>
      <c r="L5549"/>
    </row>
    <row r="5550" spans="1:12">
      <c r="A5550" s="64" t="s">
        <v>1323</v>
      </c>
      <c r="B5550" s="64" cm="1">
        <f t="array" ref="B5550">_xlfn.XLOOKUP(D5550,Tabelle13456[[#All],[Type10]],Tabelle13456[[#All],[Type8]])</f>
        <v>0</v>
      </c>
      <c r="D5550" s="64">
        <v>46412</v>
      </c>
      <c r="E5550" s="64">
        <f t="shared" si="145"/>
        <v>0</v>
      </c>
      <c r="F5550" s="64"/>
      <c r="G5550" s="64"/>
      <c r="L5550"/>
    </row>
    <row r="5551" spans="1:12">
      <c r="A5551" s="64" t="s">
        <v>1323</v>
      </c>
      <c r="B5551" s="64" cm="1">
        <f t="array" ref="B5551">_xlfn.XLOOKUP(D5551,Tabelle13456[[#All],[Type10]],Tabelle13456[[#All],[Type8]])</f>
        <v>0</v>
      </c>
      <c r="D5551" s="64">
        <v>46413</v>
      </c>
      <c r="E5551" s="64">
        <f t="shared" si="145"/>
        <v>0</v>
      </c>
      <c r="F5551" s="64"/>
      <c r="G5551" s="64"/>
      <c r="L5551"/>
    </row>
    <row r="5552" spans="1:12">
      <c r="A5552" s="64" t="s">
        <v>1323</v>
      </c>
      <c r="B5552" s="64" cm="1">
        <f t="array" ref="B5552">_xlfn.XLOOKUP(D5552,Tabelle13456[[#All],[Type10]],Tabelle13456[[#All],[Type8]])</f>
        <v>0</v>
      </c>
      <c r="D5552" s="64">
        <v>46414</v>
      </c>
      <c r="E5552" s="64">
        <f t="shared" si="145"/>
        <v>0</v>
      </c>
      <c r="F5552" s="64"/>
      <c r="G5552" s="64"/>
      <c r="L5552"/>
    </row>
    <row r="5553" spans="1:12">
      <c r="A5553" s="64" t="s">
        <v>1323</v>
      </c>
      <c r="B5553" s="64" cm="1">
        <f t="array" ref="B5553">_xlfn.XLOOKUP(D5553,Tabelle13456[[#All],[Type10]],Tabelle13456[[#All],[Type8]])</f>
        <v>0</v>
      </c>
      <c r="D5553" s="64">
        <v>46416</v>
      </c>
      <c r="E5553" s="64">
        <f t="shared" si="145"/>
        <v>0</v>
      </c>
      <c r="F5553" s="64"/>
      <c r="G5553" s="64"/>
      <c r="L5553"/>
    </row>
    <row r="5554" spans="1:12">
      <c r="A5554" s="64" t="s">
        <v>1323</v>
      </c>
      <c r="B5554" s="64" cm="1">
        <f t="array" ref="B5554">_xlfn.XLOOKUP(D5554,Tabelle13456[[#All],[Type10]],Tabelle13456[[#All],[Type8]])</f>
        <v>0</v>
      </c>
      <c r="D5554" s="64">
        <v>46418</v>
      </c>
      <c r="E5554" s="64">
        <f t="shared" si="145"/>
        <v>0</v>
      </c>
      <c r="F5554" s="64"/>
      <c r="G5554" s="64"/>
      <c r="L5554"/>
    </row>
    <row r="5555" spans="1:12">
      <c r="A5555" s="64" t="s">
        <v>1323</v>
      </c>
      <c r="B5555" s="64" cm="1">
        <f t="array" ref="B5555">_xlfn.XLOOKUP(D5555,Tabelle13456[[#All],[Type10]],Tabelle13456[[#All],[Type8]])</f>
        <v>0</v>
      </c>
      <c r="D5555" s="64">
        <v>46419</v>
      </c>
      <c r="E5555" s="64">
        <f t="shared" si="145"/>
        <v>0</v>
      </c>
      <c r="F5555" s="64"/>
      <c r="G5555" s="64"/>
      <c r="L5555"/>
    </row>
    <row r="5556" spans="1:12">
      <c r="A5556" s="64" t="s">
        <v>1323</v>
      </c>
      <c r="B5556" s="64" cm="1">
        <f t="array" ref="B5556">_xlfn.XLOOKUP(D5556,Tabelle13456[[#All],[Type10]],Tabelle13456[[#All],[Type8]])</f>
        <v>0</v>
      </c>
      <c r="D5556" s="64">
        <v>46420</v>
      </c>
      <c r="E5556" s="64">
        <f t="shared" si="145"/>
        <v>0</v>
      </c>
      <c r="F5556" s="64"/>
      <c r="G5556" s="64"/>
      <c r="L5556"/>
    </row>
    <row r="5557" spans="1:12">
      <c r="A5557" s="64" t="s">
        <v>1323</v>
      </c>
      <c r="B5557" s="64" cm="1">
        <f t="array" ref="B5557">_xlfn.XLOOKUP(D5557,Tabelle13456[[#All],[Type10]],Tabelle13456[[#All],[Type8]])</f>
        <v>0</v>
      </c>
      <c r="D5557" s="64">
        <v>48723</v>
      </c>
      <c r="E5557" s="64">
        <f t="shared" si="145"/>
        <v>0</v>
      </c>
      <c r="F5557" s="64"/>
      <c r="G5557" s="64"/>
      <c r="L5557"/>
    </row>
    <row r="5558" spans="1:12">
      <c r="A5558" s="64" t="s">
        <v>1323</v>
      </c>
      <c r="B5558" s="64" cm="1">
        <f t="array" ref="B5558">_xlfn.XLOOKUP(D5558,Tabelle13456[[#All],[Type10]],Tabelle13456[[#All],[Type8]])</f>
        <v>0</v>
      </c>
      <c r="D5558" s="64">
        <v>100994</v>
      </c>
      <c r="E5558" s="64">
        <f t="shared" si="145"/>
        <v>0</v>
      </c>
      <c r="F5558" s="64"/>
      <c r="G5558" s="64"/>
      <c r="L5558"/>
    </row>
    <row r="5559" spans="1:12">
      <c r="A5559" s="64" t="s">
        <v>1323</v>
      </c>
      <c r="B5559" s="64" cm="1">
        <f t="array" ref="B5559">_xlfn.XLOOKUP(D5559,Tabelle13456[[#All],[Type10]],Tabelle13456[[#All],[Type8]])</f>
        <v>0</v>
      </c>
      <c r="D5559" s="64">
        <v>46422</v>
      </c>
      <c r="E5559" s="64">
        <f t="shared" si="145"/>
        <v>0</v>
      </c>
      <c r="F5559" s="64"/>
      <c r="G5559" s="64"/>
      <c r="L5559"/>
    </row>
    <row r="5560" spans="1:12">
      <c r="A5560" s="64" t="s">
        <v>1323</v>
      </c>
      <c r="B5560" s="64" cm="1">
        <f t="array" ref="B5560">_xlfn.XLOOKUP(D5560,Tabelle13456[[#All],[Type10]],Tabelle13456[[#All],[Type8]])</f>
        <v>0</v>
      </c>
      <c r="D5560" s="64">
        <v>126868</v>
      </c>
      <c r="E5560" s="64">
        <f t="shared" si="145"/>
        <v>0</v>
      </c>
      <c r="F5560" s="64"/>
      <c r="G5560" s="64"/>
      <c r="L5560"/>
    </row>
    <row r="5561" spans="1:12">
      <c r="A5561" s="64" t="s">
        <v>1323</v>
      </c>
      <c r="B5561" s="64" cm="1">
        <f t="array" ref="B5561">_xlfn.XLOOKUP(D5561,Tabelle13456[[#All],[Type10]],Tabelle13456[[#All],[Type8]])</f>
        <v>0</v>
      </c>
      <c r="D5561" s="64">
        <v>46427</v>
      </c>
      <c r="E5561" s="64">
        <f t="shared" si="145"/>
        <v>0</v>
      </c>
      <c r="F5561" s="64"/>
      <c r="G5561" s="64"/>
      <c r="L5561"/>
    </row>
    <row r="5562" spans="1:12">
      <c r="A5562" s="64" t="s">
        <v>1323</v>
      </c>
      <c r="B5562" s="64" cm="1">
        <f t="array" ref="B5562">_xlfn.XLOOKUP(D5562,Tabelle13456[[#All],[Type10]],Tabelle13456[[#All],[Type8]])</f>
        <v>0</v>
      </c>
      <c r="D5562" s="64">
        <v>46428</v>
      </c>
      <c r="E5562" s="64">
        <f t="shared" si="145"/>
        <v>0</v>
      </c>
      <c r="F5562" s="64"/>
      <c r="G5562" s="64"/>
      <c r="L5562"/>
    </row>
    <row r="5563" spans="1:12">
      <c r="A5563" s="64" t="s">
        <v>1323</v>
      </c>
      <c r="B5563" s="64" cm="1">
        <f t="array" ref="B5563">_xlfn.XLOOKUP(D5563,Tabelle13456[[#All],[Type10]],Tabelle13456[[#All],[Type8]])</f>
        <v>0</v>
      </c>
      <c r="D5563" s="64">
        <v>46426</v>
      </c>
      <c r="E5563" s="64">
        <f t="shared" si="145"/>
        <v>0</v>
      </c>
      <c r="F5563" s="64"/>
      <c r="G5563" s="64"/>
      <c r="L5563"/>
    </row>
    <row r="5564" spans="1:12">
      <c r="A5564" s="64" t="s">
        <v>1323</v>
      </c>
      <c r="B5564" s="64" cm="1">
        <f t="array" ref="B5564">_xlfn.XLOOKUP(D5564,Tabelle13456[[#All],[Type10]],Tabelle13456[[#All],[Type8]])</f>
        <v>0</v>
      </c>
      <c r="D5564" s="64">
        <v>46429</v>
      </c>
      <c r="E5564" s="64">
        <f t="shared" si="145"/>
        <v>0</v>
      </c>
      <c r="F5564" s="64"/>
      <c r="G5564" s="64"/>
      <c r="L5564"/>
    </row>
    <row r="5565" spans="1:12">
      <c r="A5565" s="64" t="s">
        <v>1323</v>
      </c>
      <c r="B5565" s="64" cm="1">
        <f t="array" ref="B5565">_xlfn.XLOOKUP(D5565,Tabelle13456[[#All],[Type10]],Tabelle13456[[#All],[Type8]])</f>
        <v>0</v>
      </c>
      <c r="D5565" s="64">
        <v>49646</v>
      </c>
      <c r="E5565" s="64">
        <f t="shared" si="145"/>
        <v>0</v>
      </c>
      <c r="F5565" s="64"/>
      <c r="G5565" s="64"/>
      <c r="L5565"/>
    </row>
    <row r="5566" spans="1:12">
      <c r="A5566" s="64" t="s">
        <v>1323</v>
      </c>
      <c r="B5566" s="64" cm="1">
        <f t="array" ref="B5566">_xlfn.XLOOKUP(D5566,Tabelle13456[[#All],[Type10]],Tabelle13456[[#All],[Type8]])</f>
        <v>0</v>
      </c>
      <c r="D5566" s="64">
        <v>46430</v>
      </c>
      <c r="E5566" s="64">
        <f t="shared" si="145"/>
        <v>0</v>
      </c>
      <c r="F5566" s="64"/>
      <c r="G5566" s="64"/>
      <c r="L5566"/>
    </row>
    <row r="5567" spans="1:12">
      <c r="A5567" s="64" t="s">
        <v>1323</v>
      </c>
      <c r="B5567" s="64" cm="1">
        <f t="array" ref="B5567">_xlfn.XLOOKUP(D5567,Tabelle13456[[#All],[Type10]],Tabelle13456[[#All],[Type8]])</f>
        <v>0</v>
      </c>
      <c r="D5567" s="64">
        <v>46425</v>
      </c>
      <c r="E5567" s="64">
        <f t="shared" si="145"/>
        <v>0</v>
      </c>
      <c r="F5567" s="64"/>
      <c r="G5567" s="64"/>
      <c r="L5567"/>
    </row>
    <row r="5568" spans="1:12">
      <c r="A5568" s="64" t="s">
        <v>1323</v>
      </c>
      <c r="B5568" s="64" cm="1">
        <f t="array" ref="B5568">_xlfn.XLOOKUP(D5568,Tabelle13456[[#All],[Type10]],Tabelle13456[[#All],[Type8]])</f>
        <v>0</v>
      </c>
      <c r="D5568" s="64">
        <v>46424</v>
      </c>
      <c r="E5568" s="64">
        <f t="shared" si="145"/>
        <v>0</v>
      </c>
      <c r="F5568" s="64"/>
      <c r="G5568" s="64"/>
      <c r="L5568"/>
    </row>
    <row r="5569" spans="1:12">
      <c r="A5569" s="64" t="s">
        <v>1323</v>
      </c>
      <c r="B5569" s="64" cm="1">
        <f t="array" ref="B5569">_xlfn.XLOOKUP(D5569,Tabelle13456[[#All],[Type10]],Tabelle13456[[#All],[Type8]])</f>
        <v>0</v>
      </c>
      <c r="D5569" s="64">
        <v>46423</v>
      </c>
      <c r="E5569" s="64">
        <f t="shared" si="145"/>
        <v>0</v>
      </c>
      <c r="F5569" s="64"/>
      <c r="G5569" s="64"/>
      <c r="L5569"/>
    </row>
    <row r="5570" spans="1:12">
      <c r="A5570" s="64" t="s">
        <v>1323</v>
      </c>
      <c r="B5570" s="64" cm="1">
        <f t="array" ref="B5570">_xlfn.XLOOKUP(D5570,Tabelle13456[[#All],[Type10]],Tabelle13456[[#All],[Type8]])</f>
        <v>0</v>
      </c>
      <c r="D5570" s="64">
        <v>126861</v>
      </c>
      <c r="E5570" s="64">
        <f t="shared" si="145"/>
        <v>0</v>
      </c>
      <c r="F5570" s="64"/>
      <c r="G5570" s="64"/>
      <c r="L5570"/>
    </row>
    <row r="5571" spans="1:12">
      <c r="A5571" s="64" t="s">
        <v>1323</v>
      </c>
      <c r="B5571" s="64" cm="1">
        <f t="array" ref="B5571">_xlfn.XLOOKUP(D5571,Tabelle13456[[#All],[Type10]],Tabelle13456[[#All],[Type8]])</f>
        <v>0</v>
      </c>
      <c r="D5571" s="64">
        <v>126862</v>
      </c>
      <c r="E5571" s="64">
        <f t="shared" si="145"/>
        <v>0</v>
      </c>
      <c r="F5571" s="64"/>
      <c r="G5571" s="64"/>
      <c r="L5571"/>
    </row>
    <row r="5572" spans="1:12">
      <c r="A5572" s="64" t="s">
        <v>1323</v>
      </c>
      <c r="B5572" s="64" cm="1">
        <f t="array" ref="B5572">_xlfn.XLOOKUP(D5572,Tabelle13456[[#All],[Type10]],Tabelle13456[[#All],[Type8]])</f>
        <v>0</v>
      </c>
      <c r="D5572" s="64">
        <v>126869</v>
      </c>
      <c r="E5572" s="64">
        <f t="shared" ref="E5572:E5583" si="146">SUM(B5572:C5572)</f>
        <v>0</v>
      </c>
      <c r="F5572" s="64"/>
      <c r="G5572" s="64"/>
      <c r="L5572"/>
    </row>
    <row r="5573" spans="1:12">
      <c r="A5573" s="64" t="s">
        <v>1323</v>
      </c>
      <c r="B5573" s="64" cm="1">
        <f t="array" ref="B5573">_xlfn.XLOOKUP(D5573,Tabelle13456[[#All],[Type10]],Tabelle13456[[#All],[Type8]])</f>
        <v>0</v>
      </c>
      <c r="D5573" s="64">
        <v>126863</v>
      </c>
      <c r="E5573" s="64">
        <f t="shared" si="146"/>
        <v>0</v>
      </c>
      <c r="F5573" s="64"/>
      <c r="G5573" s="64"/>
      <c r="L5573"/>
    </row>
    <row r="5574" spans="1:12">
      <c r="A5574" s="64" t="s">
        <v>1323</v>
      </c>
      <c r="B5574" s="64" cm="1">
        <f t="array" ref="B5574">_xlfn.XLOOKUP(D5574,Tabelle13456[[#All],[Type10]],Tabelle13456[[#All],[Type8]])</f>
        <v>0</v>
      </c>
      <c r="D5574" s="64">
        <v>126870</v>
      </c>
      <c r="E5574" s="64">
        <f t="shared" si="146"/>
        <v>0</v>
      </c>
      <c r="F5574" s="64"/>
      <c r="G5574" s="64"/>
      <c r="L5574"/>
    </row>
    <row r="5575" spans="1:12">
      <c r="A5575" s="64" t="s">
        <v>1323</v>
      </c>
      <c r="B5575" s="64" cm="1">
        <f t="array" ref="B5575">_xlfn.XLOOKUP(D5575,Tabelle13456[[#All],[Type10]],Tabelle13456[[#All],[Type8]])</f>
        <v>0</v>
      </c>
      <c r="D5575" s="64">
        <v>126864</v>
      </c>
      <c r="E5575" s="64">
        <f t="shared" si="146"/>
        <v>0</v>
      </c>
      <c r="F5575" s="64"/>
      <c r="G5575" s="64"/>
      <c r="L5575"/>
    </row>
    <row r="5576" spans="1:12">
      <c r="A5576" s="64" t="s">
        <v>1323</v>
      </c>
      <c r="B5576" s="64" cm="1">
        <f t="array" ref="B5576">_xlfn.XLOOKUP(D5576,Tabelle13456[[#All],[Type10]],Tabelle13456[[#All],[Type8]])</f>
        <v>0</v>
      </c>
      <c r="D5576" s="64">
        <v>126871</v>
      </c>
      <c r="E5576" s="64">
        <f t="shared" si="146"/>
        <v>0</v>
      </c>
      <c r="F5576" s="64"/>
      <c r="G5576" s="64"/>
      <c r="L5576"/>
    </row>
    <row r="5577" spans="1:12">
      <c r="A5577" s="64" t="s">
        <v>1323</v>
      </c>
      <c r="B5577" s="64" cm="1">
        <f t="array" ref="B5577">_xlfn.XLOOKUP(D5577,Tabelle13456[[#All],[Type10]],Tabelle13456[[#All],[Type8]])</f>
        <v>0</v>
      </c>
      <c r="D5577" s="64">
        <v>126872</v>
      </c>
      <c r="E5577" s="64">
        <f t="shared" si="146"/>
        <v>0</v>
      </c>
      <c r="F5577" s="64"/>
      <c r="G5577" s="64"/>
      <c r="L5577"/>
    </row>
    <row r="5578" spans="1:12">
      <c r="A5578" s="64" t="s">
        <v>1323</v>
      </c>
      <c r="B5578" s="64" cm="1">
        <f t="array" ref="B5578">_xlfn.XLOOKUP(D5578,Tabelle13456[[#All],[Type10]],Tabelle13456[[#All],[Type8]])</f>
        <v>0</v>
      </c>
      <c r="D5578" s="64">
        <v>49906</v>
      </c>
      <c r="E5578" s="64">
        <f t="shared" si="146"/>
        <v>0</v>
      </c>
      <c r="F5578" s="64"/>
      <c r="G5578" s="64"/>
      <c r="L5578"/>
    </row>
    <row r="5579" spans="1:12">
      <c r="A5579" s="64" t="s">
        <v>1323</v>
      </c>
      <c r="B5579" s="64" cm="1">
        <f t="array" ref="B5579">_xlfn.XLOOKUP(D5579,Tabelle13456[[#All],[Type10]],Tabelle13456[[#All],[Type8]])</f>
        <v>0</v>
      </c>
      <c r="D5579" s="64">
        <v>126867</v>
      </c>
      <c r="E5579" s="64">
        <f t="shared" si="146"/>
        <v>0</v>
      </c>
      <c r="L5579"/>
    </row>
    <row r="5580" spans="1:12">
      <c r="A5580" s="64" t="s">
        <v>1323</v>
      </c>
      <c r="B5580" s="64" cm="1">
        <f t="array" ref="B5580">_xlfn.XLOOKUP(D5580,Tabelle13456[[#All],[Type10]],Tabelle13456[[#All],[Type8]])</f>
        <v>0</v>
      </c>
      <c r="D5580" s="64">
        <v>46389</v>
      </c>
      <c r="E5580" s="64">
        <f t="shared" si="146"/>
        <v>0</v>
      </c>
      <c r="L5580"/>
    </row>
    <row r="5581" spans="1:12">
      <c r="A5581" s="64" t="s">
        <v>1323</v>
      </c>
      <c r="B5581" s="64" cm="1">
        <f t="array" ref="B5581">_xlfn.XLOOKUP(D5581,Tabelle13456[[#All],[Type10]],Tabelle13456[[#All],[Type8]])</f>
        <v>0</v>
      </c>
      <c r="D5581" s="64">
        <v>49547</v>
      </c>
      <c r="E5581" s="64">
        <f t="shared" si="146"/>
        <v>0</v>
      </c>
      <c r="L5581"/>
    </row>
    <row r="5582" spans="1:12">
      <c r="A5582" s="64" t="s">
        <v>1323</v>
      </c>
      <c r="B5582" s="64" cm="1">
        <f t="array" ref="B5582">_xlfn.XLOOKUP(D5582,Tabelle13456[[#All],[Type10]],Tabelle13456[[#All],[Type8]])</f>
        <v>0</v>
      </c>
      <c r="D5582" s="64">
        <v>25</v>
      </c>
      <c r="E5582" s="64">
        <f t="shared" si="146"/>
        <v>0</v>
      </c>
      <c r="L5582"/>
    </row>
    <row r="5583" spans="1:12">
      <c r="A5583" s="64" t="s">
        <v>1323</v>
      </c>
      <c r="B5583" s="64" cm="1">
        <f t="array" ref="B5583">_xlfn.XLOOKUP(D5583,Tabelle13456[[#All],[Type10]],Tabelle13456[[#All],[Type8]])</f>
        <v>0</v>
      </c>
      <c r="D5583" s="64">
        <v>26</v>
      </c>
      <c r="E5583" s="64">
        <f t="shared" si="146"/>
        <v>0</v>
      </c>
      <c r="L5583"/>
    </row>
    <row r="5584" spans="1:12">
      <c r="A5584" s="64" t="s">
        <v>1323</v>
      </c>
      <c r="B5584" s="64" cm="1">
        <f t="array" ref="B5584">2*_xlfn.XLOOKUP(D5583,Tabelle13456[[#All],[Type10]],Tabelle13456[[#All],[Type8]],0)</f>
        <v>0</v>
      </c>
      <c r="D5584" s="64">
        <v>16</v>
      </c>
      <c r="E5584" s="64">
        <f>SUM(B5584:C5584)</f>
        <v>0</v>
      </c>
      <c r="L5584"/>
    </row>
    <row r="5585" spans="1:8">
      <c r="A5585" s="64" t="s">
        <v>1324</v>
      </c>
      <c r="B5585" s="64">
        <f>_xlfn.XLOOKUP(D5585,Merch!K:K,Merch!D:D,0)</f>
        <v>0</v>
      </c>
      <c r="D5585" s="64" t="s">
        <v>1298</v>
      </c>
      <c r="E5585" s="64">
        <f t="shared" ref="E5585:E5604" si="147">SUM(B5585:C5585)</f>
        <v>0</v>
      </c>
      <c r="H5585" t="s">
        <v>1288</v>
      </c>
    </row>
    <row r="5586" spans="1:8">
      <c r="A5586" s="64" t="s">
        <v>1324</v>
      </c>
      <c r="B5586" s="64">
        <f>_xlfn.XLOOKUP(D5586,Merch!K:K,Merch!D:D,0)</f>
        <v>0</v>
      </c>
      <c r="D5586" s="64" t="s">
        <v>1300</v>
      </c>
      <c r="E5586" s="64">
        <f t="shared" si="147"/>
        <v>0</v>
      </c>
      <c r="H5586" t="s">
        <v>1288</v>
      </c>
    </row>
    <row r="5587" spans="1:8">
      <c r="A5587" s="64" t="s">
        <v>1324</v>
      </c>
      <c r="B5587" s="64">
        <f>_xlfn.XLOOKUP(D5587,Merch!K:K,Merch!D:D,0)</f>
        <v>0</v>
      </c>
      <c r="D5587" s="64" t="s">
        <v>1302</v>
      </c>
      <c r="E5587" s="64">
        <f t="shared" si="147"/>
        <v>0</v>
      </c>
      <c r="H5587" t="s">
        <v>1288</v>
      </c>
    </row>
    <row r="5588" spans="1:8">
      <c r="A5588" s="64" t="s">
        <v>1324</v>
      </c>
      <c r="B5588" s="64">
        <f>_xlfn.XLOOKUP(D5588,Merch!K:K,Merch!D:D,0)</f>
        <v>0</v>
      </c>
      <c r="D5588" s="64" t="s">
        <v>1304</v>
      </c>
      <c r="E5588" s="64">
        <f t="shared" si="147"/>
        <v>0</v>
      </c>
      <c r="H5588" t="s">
        <v>1288</v>
      </c>
    </row>
    <row r="5589" spans="1:8">
      <c r="A5589" s="64" t="s">
        <v>1324</v>
      </c>
      <c r="B5589" s="64">
        <f>_xlfn.XLOOKUP(D5589,Merch!K:K,Merch!E:E,0)</f>
        <v>0</v>
      </c>
      <c r="D5589" s="64" t="s">
        <v>1298</v>
      </c>
      <c r="E5589" s="64">
        <f t="shared" si="147"/>
        <v>0</v>
      </c>
      <c r="H5589" t="s">
        <v>1289</v>
      </c>
    </row>
    <row r="5590" spans="1:8">
      <c r="A5590" s="64" t="s">
        <v>1324</v>
      </c>
      <c r="B5590" s="64">
        <f>_xlfn.XLOOKUP(D5590,Merch!K:K,Merch!E:E,0)</f>
        <v>0</v>
      </c>
      <c r="D5590" s="64" t="s">
        <v>1300</v>
      </c>
      <c r="E5590" s="64">
        <f t="shared" si="147"/>
        <v>0</v>
      </c>
      <c r="H5590" t="s">
        <v>1289</v>
      </c>
    </row>
    <row r="5591" spans="1:8">
      <c r="A5591" s="64" t="s">
        <v>1324</v>
      </c>
      <c r="B5591" s="64">
        <f>_xlfn.XLOOKUP(D5591,Merch!K:K,Merch!E:E,0)</f>
        <v>0</v>
      </c>
      <c r="D5591" s="64" t="s">
        <v>1302</v>
      </c>
      <c r="E5591" s="64">
        <f t="shared" si="147"/>
        <v>0</v>
      </c>
      <c r="H5591" t="s">
        <v>1289</v>
      </c>
    </row>
    <row r="5592" spans="1:8">
      <c r="A5592" s="64" t="s">
        <v>1324</v>
      </c>
      <c r="B5592" s="64">
        <f>_xlfn.XLOOKUP(D5592,Merch!K:K,Merch!E:E,0)</f>
        <v>0</v>
      </c>
      <c r="D5592" s="64" t="s">
        <v>1304</v>
      </c>
      <c r="E5592" s="64">
        <f t="shared" si="147"/>
        <v>0</v>
      </c>
      <c r="H5592" t="s">
        <v>1289</v>
      </c>
    </row>
    <row r="5593" spans="1:8">
      <c r="A5593" s="64" t="s">
        <v>1324</v>
      </c>
      <c r="B5593" s="64">
        <f>_xlfn.XLOOKUP(D5593,Merch!K:K,Merch!F:F,0)</f>
        <v>0</v>
      </c>
      <c r="D5593" s="64" t="s">
        <v>1298</v>
      </c>
      <c r="E5593" s="64">
        <f t="shared" si="147"/>
        <v>0</v>
      </c>
      <c r="H5593" t="s">
        <v>1290</v>
      </c>
    </row>
    <row r="5594" spans="1:8">
      <c r="A5594" s="64" t="s">
        <v>1324</v>
      </c>
      <c r="B5594" s="64">
        <f>_xlfn.XLOOKUP(D5594,Merch!K:K,Merch!F:F,0)</f>
        <v>0</v>
      </c>
      <c r="D5594" s="64" t="s">
        <v>1300</v>
      </c>
      <c r="E5594" s="64">
        <f t="shared" si="147"/>
        <v>0</v>
      </c>
      <c r="H5594" t="s">
        <v>1290</v>
      </c>
    </row>
    <row r="5595" spans="1:8">
      <c r="A5595" s="64" t="s">
        <v>1324</v>
      </c>
      <c r="B5595" s="64">
        <f>_xlfn.XLOOKUP(D5595,Merch!K:K,Merch!F:F,0)</f>
        <v>0</v>
      </c>
      <c r="D5595" s="64" t="s">
        <v>1302</v>
      </c>
      <c r="E5595" s="64">
        <f t="shared" si="147"/>
        <v>0</v>
      </c>
      <c r="H5595" t="s">
        <v>1290</v>
      </c>
    </row>
    <row r="5596" spans="1:8">
      <c r="A5596" s="64" t="s">
        <v>1324</v>
      </c>
      <c r="B5596" s="64">
        <f>_xlfn.XLOOKUP(D5596,Merch!K:K,Merch!F:F,0)</f>
        <v>0</v>
      </c>
      <c r="D5596" s="64" t="s">
        <v>1304</v>
      </c>
      <c r="E5596" s="64">
        <f t="shared" si="147"/>
        <v>0</v>
      </c>
      <c r="H5596" t="s">
        <v>1290</v>
      </c>
    </row>
    <row r="5597" spans="1:8">
      <c r="A5597" s="64" t="s">
        <v>1324</v>
      </c>
      <c r="B5597" s="64">
        <f>_xlfn.XLOOKUP(D5597,Merch!K:K,Merch!G:G,0)</f>
        <v>0</v>
      </c>
      <c r="D5597" s="64" t="s">
        <v>1298</v>
      </c>
      <c r="E5597" s="64">
        <f t="shared" si="147"/>
        <v>0</v>
      </c>
      <c r="H5597" t="s">
        <v>1291</v>
      </c>
    </row>
    <row r="5598" spans="1:8">
      <c r="A5598" s="64" t="s">
        <v>1324</v>
      </c>
      <c r="B5598" s="64">
        <f>_xlfn.XLOOKUP(D5598,Merch!K:K,Merch!G:G,0)</f>
        <v>0</v>
      </c>
      <c r="D5598" s="64" t="s">
        <v>1300</v>
      </c>
      <c r="E5598" s="64">
        <f t="shared" si="147"/>
        <v>0</v>
      </c>
      <c r="H5598" t="s">
        <v>1291</v>
      </c>
    </row>
    <row r="5599" spans="1:8">
      <c r="A5599" s="64" t="s">
        <v>1324</v>
      </c>
      <c r="B5599" s="64">
        <f>_xlfn.XLOOKUP(D5599,Merch!K:K,Merch!G:G,0)</f>
        <v>0</v>
      </c>
      <c r="D5599" s="64" t="s">
        <v>1302</v>
      </c>
      <c r="E5599" s="64">
        <f t="shared" si="147"/>
        <v>0</v>
      </c>
      <c r="H5599" t="s">
        <v>1291</v>
      </c>
    </row>
    <row r="5600" spans="1:8">
      <c r="A5600" s="64" t="s">
        <v>1324</v>
      </c>
      <c r="B5600" s="64">
        <f>_xlfn.XLOOKUP(D5600,Merch!K:K,Merch!G:G,0)</f>
        <v>0</v>
      </c>
      <c r="D5600" s="64" t="s">
        <v>1304</v>
      </c>
      <c r="E5600" s="64">
        <f t="shared" si="147"/>
        <v>0</v>
      </c>
      <c r="H5600" t="s">
        <v>1291</v>
      </c>
    </row>
    <row r="5601" spans="1:9">
      <c r="A5601" s="64" t="s">
        <v>1324</v>
      </c>
      <c r="B5601" s="64">
        <f>_xlfn.XLOOKUP(D5601,Merch!K:K,Merch!H:H,0)</f>
        <v>0</v>
      </c>
      <c r="D5601" s="64" t="s">
        <v>1298</v>
      </c>
      <c r="E5601" s="64">
        <f t="shared" si="147"/>
        <v>0</v>
      </c>
      <c r="H5601" t="s">
        <v>1292</v>
      </c>
    </row>
    <row r="5602" spans="1:9">
      <c r="A5602" s="64" t="s">
        <v>1324</v>
      </c>
      <c r="B5602" s="64">
        <f>_xlfn.XLOOKUP(D5602,Merch!K:K,Merch!H:H,0)</f>
        <v>0</v>
      </c>
      <c r="D5602" s="64" t="s">
        <v>1300</v>
      </c>
      <c r="E5602" s="64">
        <f t="shared" si="147"/>
        <v>0</v>
      </c>
      <c r="H5602" t="s">
        <v>1292</v>
      </c>
    </row>
    <row r="5603" spans="1:9">
      <c r="A5603" s="64" t="s">
        <v>1324</v>
      </c>
      <c r="B5603" s="64">
        <f>_xlfn.XLOOKUP(D5603,Merch!K:K,Merch!H:H,0)</f>
        <v>0</v>
      </c>
      <c r="D5603" s="64" t="s">
        <v>1302</v>
      </c>
      <c r="E5603" s="64">
        <f t="shared" si="147"/>
        <v>0</v>
      </c>
      <c r="H5603" t="s">
        <v>1292</v>
      </c>
    </row>
    <row r="5604" spans="1:9">
      <c r="A5604" s="64" t="s">
        <v>1324</v>
      </c>
      <c r="B5604" s="64">
        <f>_xlfn.XLOOKUP(D5604,Merch!K:K,Merch!H:H,0)</f>
        <v>0</v>
      </c>
      <c r="D5604" s="64" t="s">
        <v>1304</v>
      </c>
      <c r="E5604" s="64">
        <f t="shared" si="147"/>
        <v>0</v>
      </c>
      <c r="H5604" t="s">
        <v>1292</v>
      </c>
    </row>
    <row r="5605" spans="1:9">
      <c r="A5605" s="161" t="s">
        <v>1318</v>
      </c>
      <c r="B5605" s="161">
        <f>_xlfn.XLOOKUP(D5605,'Volume Holds'!U:U,'Volume Holds'!K:K,0)</f>
        <v>0</v>
      </c>
      <c r="C5605" s="161">
        <f>_xlfn.XLOOKUP(I5605,'Volume Holds'!U:U,'Volume Holds'!K:K,0)</f>
        <v>0</v>
      </c>
      <c r="D5605" s="161" t="s">
        <v>585</v>
      </c>
      <c r="E5605" s="161">
        <f>SUM(B5605:C5605)</f>
        <v>0</v>
      </c>
      <c r="F5605" s="162">
        <v>10092</v>
      </c>
      <c r="G5605" s="163"/>
      <c r="I5605" s="161" t="s">
        <v>557</v>
      </c>
    </row>
    <row r="5606" spans="1:9">
      <c r="A5606" s="64" t="s">
        <v>1318</v>
      </c>
      <c r="B5606" s="64">
        <f>_xlfn.XLOOKUP(D5606,'Volume Holds'!U:U,'Volume Holds'!K:K,0)</f>
        <v>0</v>
      </c>
      <c r="C5606" s="64">
        <f>_xlfn.XLOOKUP(I5606,'Volume Holds'!U:U,'Volume Holds'!K:K,0)</f>
        <v>0</v>
      </c>
      <c r="D5606" s="64" t="s">
        <v>587</v>
      </c>
      <c r="E5606" s="64">
        <f>SUM(B5606:C5606)</f>
        <v>0</v>
      </c>
      <c r="F5606" s="159">
        <v>10092</v>
      </c>
      <c r="I5606" s="64" t="s">
        <v>557</v>
      </c>
    </row>
    <row r="5607" spans="1:9">
      <c r="A5607" s="64" t="s">
        <v>1318</v>
      </c>
      <c r="B5607" s="64">
        <f>_xlfn.XLOOKUP(D5607,'Volume Holds'!U:U,'Volume Holds'!K:K,0)</f>
        <v>0</v>
      </c>
      <c r="C5607" s="64">
        <f>_xlfn.XLOOKUP(I5607,'Volume Holds'!U:U,'Volume Holds'!K:K,0)</f>
        <v>0</v>
      </c>
      <c r="D5607" s="64" t="s">
        <v>589</v>
      </c>
      <c r="E5607" s="64">
        <f t="shared" ref="E5607:E5670" si="148">SUM(B5607:C5607)</f>
        <v>0</v>
      </c>
      <c r="F5607" s="159">
        <v>10092</v>
      </c>
      <c r="I5607" s="64" t="s">
        <v>559</v>
      </c>
    </row>
    <row r="5608" spans="1:9">
      <c r="A5608" s="64" t="s">
        <v>1318</v>
      </c>
      <c r="B5608" s="64">
        <f>_xlfn.XLOOKUP(D5608,'Volume Holds'!U:U,'Volume Holds'!K:K,0)</f>
        <v>0</v>
      </c>
      <c r="C5608" s="64">
        <f>_xlfn.XLOOKUP(I5608,'Volume Holds'!U:U,'Volume Holds'!K:K,0)</f>
        <v>0</v>
      </c>
      <c r="D5608" s="64" t="s">
        <v>591</v>
      </c>
      <c r="E5608" s="64">
        <f t="shared" si="148"/>
        <v>0</v>
      </c>
      <c r="F5608" s="159">
        <v>10092</v>
      </c>
      <c r="I5608" s="64" t="s">
        <v>559</v>
      </c>
    </row>
    <row r="5609" spans="1:9">
      <c r="A5609" s="64" t="s">
        <v>1318</v>
      </c>
      <c r="B5609" s="64">
        <f>_xlfn.XLOOKUP(D5609,'Volume Holds'!U:U,'Volume Holds'!K:K,0)</f>
        <v>0</v>
      </c>
      <c r="C5609" s="64">
        <f>_xlfn.XLOOKUP(I5609,'Volume Holds'!U:U,'Volume Holds'!K:K,0)</f>
        <v>0</v>
      </c>
      <c r="D5609" s="64" t="s">
        <v>593</v>
      </c>
      <c r="E5609" s="64">
        <f t="shared" si="148"/>
        <v>0</v>
      </c>
      <c r="F5609" s="159">
        <v>10092</v>
      </c>
      <c r="I5609" s="64" t="s">
        <v>559</v>
      </c>
    </row>
    <row r="5610" spans="1:9">
      <c r="A5610" s="64" t="s">
        <v>1318</v>
      </c>
      <c r="B5610" s="64">
        <f>_xlfn.XLOOKUP(D5610,'Volume Holds'!U:U,'Volume Holds'!K:K,0)</f>
        <v>0</v>
      </c>
      <c r="C5610" s="64">
        <f>_xlfn.XLOOKUP(I5610,'Volume Holds'!U:U,'Volume Holds'!K:K,0)</f>
        <v>0</v>
      </c>
      <c r="D5610" s="64" t="s">
        <v>595</v>
      </c>
      <c r="E5610" s="64">
        <f t="shared" si="148"/>
        <v>0</v>
      </c>
      <c r="F5610" s="159">
        <v>10092</v>
      </c>
      <c r="I5610" s="64" t="s">
        <v>559</v>
      </c>
    </row>
    <row r="5611" spans="1:9">
      <c r="A5611" s="64" t="s">
        <v>1318</v>
      </c>
      <c r="B5611" s="64">
        <f>_xlfn.XLOOKUP(D5611,'Volume Holds'!U:U,'Volume Holds'!K:K,0)</f>
        <v>0</v>
      </c>
      <c r="C5611" s="64">
        <f>_xlfn.XLOOKUP(I5611,'Volume Holds'!U:U,'Volume Holds'!K:K,0)</f>
        <v>0</v>
      </c>
      <c r="D5611" s="64" t="s">
        <v>597</v>
      </c>
      <c r="E5611" s="64">
        <f t="shared" si="148"/>
        <v>0</v>
      </c>
      <c r="F5611" s="159">
        <v>10092</v>
      </c>
      <c r="I5611" s="64" t="s">
        <v>561</v>
      </c>
    </row>
    <row r="5612" spans="1:9">
      <c r="A5612" s="64" t="s">
        <v>1318</v>
      </c>
      <c r="B5612" s="64">
        <f>_xlfn.XLOOKUP(D5612,'Volume Holds'!U:U,'Volume Holds'!K:K,0)</f>
        <v>0</v>
      </c>
      <c r="C5612" s="64">
        <f>_xlfn.XLOOKUP(I5612,'Volume Holds'!U:U,'Volume Holds'!K:K,0)</f>
        <v>0</v>
      </c>
      <c r="D5612" s="64" t="s">
        <v>599</v>
      </c>
      <c r="E5612" s="64">
        <f t="shared" si="148"/>
        <v>0</v>
      </c>
      <c r="F5612" s="159">
        <v>10092</v>
      </c>
      <c r="I5612" s="64" t="s">
        <v>561</v>
      </c>
    </row>
    <row r="5613" spans="1:9">
      <c r="A5613" s="64" t="s">
        <v>1318</v>
      </c>
      <c r="B5613" s="64">
        <f>_xlfn.XLOOKUP(D5613,'Volume Holds'!U:U,'Volume Holds'!K:K,0)</f>
        <v>0</v>
      </c>
      <c r="C5613" s="64">
        <f>_xlfn.XLOOKUP(I5613,'Volume Holds'!U:U,'Volume Holds'!K:K,0)</f>
        <v>0</v>
      </c>
      <c r="D5613" s="64" t="s">
        <v>601</v>
      </c>
      <c r="E5613" s="64">
        <f t="shared" si="148"/>
        <v>0</v>
      </c>
      <c r="F5613" s="159">
        <v>10092</v>
      </c>
      <c r="I5613" s="64" t="s">
        <v>561</v>
      </c>
    </row>
    <row r="5614" spans="1:9">
      <c r="A5614" s="64" t="s">
        <v>1318</v>
      </c>
      <c r="B5614" s="64">
        <f>_xlfn.XLOOKUP(D5614,'Volume Holds'!U:U,'Volume Holds'!K:K,0)</f>
        <v>0</v>
      </c>
      <c r="C5614" s="64">
        <f>_xlfn.XLOOKUP(I5614,'Volume Holds'!U:U,'Volume Holds'!K:K,0)</f>
        <v>0</v>
      </c>
      <c r="D5614" s="64" t="s">
        <v>603</v>
      </c>
      <c r="E5614" s="64">
        <f t="shared" si="148"/>
        <v>0</v>
      </c>
      <c r="F5614" s="159">
        <v>10092</v>
      </c>
      <c r="I5614" s="64" t="s">
        <v>561</v>
      </c>
    </row>
    <row r="5615" spans="1:9">
      <c r="A5615" s="64" t="s">
        <v>1318</v>
      </c>
      <c r="B5615" s="64">
        <f>_xlfn.XLOOKUP(D5615,'Volume Holds'!U:U,'Volume Holds'!K:K,0)</f>
        <v>0</v>
      </c>
      <c r="C5615" s="64">
        <f>_xlfn.XLOOKUP(I5615,'Volume Holds'!U:U,'Volume Holds'!K:K,0)</f>
        <v>0</v>
      </c>
      <c r="D5615" s="64" t="s">
        <v>605</v>
      </c>
      <c r="E5615" s="64">
        <f t="shared" si="148"/>
        <v>0</v>
      </c>
      <c r="F5615" s="159">
        <v>10092</v>
      </c>
      <c r="I5615" s="64" t="s">
        <v>561</v>
      </c>
    </row>
    <row r="5616" spans="1:9">
      <c r="A5616" s="64" t="s">
        <v>1318</v>
      </c>
      <c r="B5616" s="64">
        <f>_xlfn.XLOOKUP(D5616,'Volume Holds'!U:U,'Volume Holds'!K:K,0)</f>
        <v>0</v>
      </c>
      <c r="C5616" s="64">
        <f>_xlfn.XLOOKUP(I5616,'Volume Holds'!U:U,'Volume Holds'!K:K,0)</f>
        <v>0</v>
      </c>
      <c r="D5616" s="64" t="s">
        <v>607</v>
      </c>
      <c r="E5616" s="64">
        <f t="shared" si="148"/>
        <v>0</v>
      </c>
      <c r="F5616" s="159">
        <v>10092</v>
      </c>
      <c r="I5616" s="64" t="s">
        <v>561</v>
      </c>
    </row>
    <row r="5617" spans="1:9">
      <c r="A5617" s="64" t="s">
        <v>1318</v>
      </c>
      <c r="B5617" s="64">
        <f>_xlfn.XLOOKUP(D5617,'Volume Holds'!U:U,'Volume Holds'!K:K,0)</f>
        <v>0</v>
      </c>
      <c r="C5617" s="64">
        <f>_xlfn.XLOOKUP(I5617,'Volume Holds'!U:U,'Volume Holds'!K:K,0)</f>
        <v>0</v>
      </c>
      <c r="D5617" s="64" t="s">
        <v>609</v>
      </c>
      <c r="E5617" s="64">
        <f t="shared" si="148"/>
        <v>0</v>
      </c>
      <c r="F5617" s="159">
        <v>10092</v>
      </c>
      <c r="I5617" s="64" t="s">
        <v>561</v>
      </c>
    </row>
    <row r="5618" spans="1:9">
      <c r="A5618" s="64" t="s">
        <v>1318</v>
      </c>
      <c r="B5618" s="64">
        <f>_xlfn.XLOOKUP(D5618,'Volume Holds'!U:U,'Volume Holds'!K:K,0)</f>
        <v>0</v>
      </c>
      <c r="C5618" s="64">
        <f>_xlfn.XLOOKUP(I5618,'Volume Holds'!U:U,'Volume Holds'!K:K,0)</f>
        <v>0</v>
      </c>
      <c r="D5618" s="64" t="s">
        <v>611</v>
      </c>
      <c r="E5618" s="64">
        <f t="shared" si="148"/>
        <v>0</v>
      </c>
      <c r="F5618" s="159">
        <v>10092</v>
      </c>
      <c r="I5618" s="64" t="s">
        <v>561</v>
      </c>
    </row>
    <row r="5619" spans="1:9">
      <c r="A5619" s="64" t="s">
        <v>1318</v>
      </c>
      <c r="B5619" s="64">
        <f>_xlfn.XLOOKUP(D5619,'Volume Holds'!U:U,'Volume Holds'!K:K,0)</f>
        <v>0</v>
      </c>
      <c r="C5619" s="64">
        <f>_xlfn.XLOOKUP(I5619,'Volume Holds'!U:U,'Volume Holds'!K:K,0)</f>
        <v>0</v>
      </c>
      <c r="D5619" s="64" t="s">
        <v>613</v>
      </c>
      <c r="E5619" s="64">
        <f t="shared" si="148"/>
        <v>0</v>
      </c>
      <c r="F5619" s="159">
        <v>10092</v>
      </c>
      <c r="I5619" s="64" t="s">
        <v>563</v>
      </c>
    </row>
    <row r="5620" spans="1:9">
      <c r="A5620" s="64" t="s">
        <v>1318</v>
      </c>
      <c r="B5620" s="64">
        <f>_xlfn.XLOOKUP(D5620,'Volume Holds'!U:U,'Volume Holds'!K:K,0)</f>
        <v>0</v>
      </c>
      <c r="C5620" s="64">
        <f>_xlfn.XLOOKUP(I5620,'Volume Holds'!U:U,'Volume Holds'!K:K,0)</f>
        <v>0</v>
      </c>
      <c r="D5620" s="64" t="s">
        <v>615</v>
      </c>
      <c r="E5620" s="64">
        <f t="shared" si="148"/>
        <v>0</v>
      </c>
      <c r="F5620" s="159">
        <v>10092</v>
      </c>
      <c r="I5620" s="64" t="s">
        <v>563</v>
      </c>
    </row>
    <row r="5621" spans="1:9">
      <c r="A5621" s="64" t="s">
        <v>1318</v>
      </c>
      <c r="B5621" s="64">
        <f>_xlfn.XLOOKUP(D5621,'Volume Holds'!U:U,'Volume Holds'!K:K,0)</f>
        <v>0</v>
      </c>
      <c r="C5621" s="64">
        <f>_xlfn.XLOOKUP(I5621,'Volume Holds'!U:U,'Volume Holds'!K:K,0)</f>
        <v>0</v>
      </c>
      <c r="D5621" s="64" t="s">
        <v>617</v>
      </c>
      <c r="E5621" s="64">
        <f t="shared" si="148"/>
        <v>0</v>
      </c>
      <c r="F5621" s="159">
        <v>10092</v>
      </c>
      <c r="I5621" s="64" t="s">
        <v>563</v>
      </c>
    </row>
    <row r="5622" spans="1:9">
      <c r="A5622" s="64" t="s">
        <v>1318</v>
      </c>
      <c r="B5622" s="64">
        <f>_xlfn.XLOOKUP(D5622,'Volume Holds'!U:U,'Volume Holds'!K:K,0)</f>
        <v>0</v>
      </c>
      <c r="C5622" s="64">
        <f>_xlfn.XLOOKUP(I5622,'Volume Holds'!U:U,'Volume Holds'!K:K,0)</f>
        <v>0</v>
      </c>
      <c r="D5622" s="64" t="s">
        <v>619</v>
      </c>
      <c r="E5622" s="64">
        <f t="shared" si="148"/>
        <v>0</v>
      </c>
      <c r="F5622" s="159">
        <v>10092</v>
      </c>
      <c r="I5622" s="64" t="s">
        <v>563</v>
      </c>
    </row>
    <row r="5623" spans="1:9">
      <c r="A5623" s="64" t="s">
        <v>1318</v>
      </c>
      <c r="B5623" s="64">
        <f>_xlfn.XLOOKUP(D5623,'Volume Holds'!U:U,'Volume Holds'!K:K,0)</f>
        <v>0</v>
      </c>
      <c r="C5623" s="64">
        <f>_xlfn.XLOOKUP(I5623,'Volume Holds'!U:U,'Volume Holds'!K:K,0)</f>
        <v>0</v>
      </c>
      <c r="D5623" s="64" t="s">
        <v>621</v>
      </c>
      <c r="E5623" s="64">
        <f t="shared" si="148"/>
        <v>0</v>
      </c>
      <c r="F5623" s="159">
        <v>10092</v>
      </c>
      <c r="I5623" s="64" t="s">
        <v>563</v>
      </c>
    </row>
    <row r="5624" spans="1:9">
      <c r="A5624" s="64" t="s">
        <v>1318</v>
      </c>
      <c r="B5624" s="64">
        <f>_xlfn.XLOOKUP(D5624,'Volume Holds'!U:U,'Volume Holds'!K:K,0)</f>
        <v>0</v>
      </c>
      <c r="C5624" s="64">
        <f>_xlfn.XLOOKUP(I5624,'Volume Holds'!U:U,'Volume Holds'!K:K,0)</f>
        <v>0</v>
      </c>
      <c r="D5624" s="64" t="s">
        <v>623</v>
      </c>
      <c r="E5624" s="64">
        <f t="shared" si="148"/>
        <v>0</v>
      </c>
      <c r="F5624" s="159">
        <v>10092</v>
      </c>
      <c r="I5624" s="64" t="s">
        <v>563</v>
      </c>
    </row>
    <row r="5625" spans="1:9">
      <c r="A5625" s="64" t="s">
        <v>1318</v>
      </c>
      <c r="B5625" s="64">
        <f>_xlfn.XLOOKUP(D5625,'Volume Holds'!U:U,'Volume Holds'!K:K,0)</f>
        <v>0</v>
      </c>
      <c r="C5625" s="64">
        <f>_xlfn.XLOOKUP(I5625,'Volume Holds'!U:U,'Volume Holds'!K:K,0)</f>
        <v>0</v>
      </c>
      <c r="D5625" s="64" t="s">
        <v>625</v>
      </c>
      <c r="E5625" s="64">
        <f t="shared" si="148"/>
        <v>0</v>
      </c>
      <c r="F5625" s="159">
        <v>10092</v>
      </c>
      <c r="I5625" s="64" t="s">
        <v>563</v>
      </c>
    </row>
    <row r="5626" spans="1:9">
      <c r="A5626" s="64" t="s">
        <v>1318</v>
      </c>
      <c r="B5626" s="64">
        <f>_xlfn.XLOOKUP(D5626,'Volume Holds'!U:U,'Volume Holds'!K:K,0)</f>
        <v>0</v>
      </c>
      <c r="C5626" s="64">
        <f>_xlfn.XLOOKUP(I5626,'Volume Holds'!U:U,'Volume Holds'!K:K,0)</f>
        <v>0</v>
      </c>
      <c r="D5626" s="64" t="s">
        <v>627</v>
      </c>
      <c r="E5626" s="64">
        <f t="shared" si="148"/>
        <v>0</v>
      </c>
      <c r="F5626" s="159">
        <v>10092</v>
      </c>
      <c r="I5626" s="64" t="s">
        <v>563</v>
      </c>
    </row>
    <row r="5627" spans="1:9">
      <c r="A5627" s="64" t="s">
        <v>1318</v>
      </c>
      <c r="B5627" s="64">
        <f>_xlfn.XLOOKUP(D5627,'Volume Holds'!U:U,'Volume Holds'!K:K,0)</f>
        <v>0</v>
      </c>
      <c r="C5627" s="64">
        <f>_xlfn.XLOOKUP(I5627,'Volume Holds'!U:U,'Volume Holds'!K:K,0)</f>
        <v>0</v>
      </c>
      <c r="D5627" s="64" t="s">
        <v>629</v>
      </c>
      <c r="E5627" s="64">
        <f t="shared" si="148"/>
        <v>0</v>
      </c>
      <c r="F5627" s="159">
        <v>10092</v>
      </c>
    </row>
    <row r="5628" spans="1:9">
      <c r="A5628" s="64" t="s">
        <v>1318</v>
      </c>
      <c r="B5628" s="64">
        <f>_xlfn.XLOOKUP(D5628,'Volume Holds'!U:U,'Volume Holds'!K:K,0)</f>
        <v>0</v>
      </c>
      <c r="C5628" s="64">
        <f>_xlfn.XLOOKUP(I5628,'Volume Holds'!U:U,'Volume Holds'!K:K,0)</f>
        <v>0</v>
      </c>
      <c r="D5628" s="64" t="s">
        <v>631</v>
      </c>
      <c r="E5628" s="64">
        <f t="shared" si="148"/>
        <v>0</v>
      </c>
      <c r="F5628" s="159">
        <v>10092</v>
      </c>
      <c r="I5628" s="64" t="s">
        <v>565</v>
      </c>
    </row>
    <row r="5629" spans="1:9">
      <c r="A5629" s="64" t="s">
        <v>1318</v>
      </c>
      <c r="B5629" s="64">
        <f>_xlfn.XLOOKUP(D5629,'Volume Holds'!U:U,'Volume Holds'!K:K,0)</f>
        <v>0</v>
      </c>
      <c r="C5629" s="64">
        <f>_xlfn.XLOOKUP(I5629,'Volume Holds'!U:U,'Volume Holds'!K:K,0)</f>
        <v>0</v>
      </c>
      <c r="D5629" s="64" t="s">
        <v>633</v>
      </c>
      <c r="E5629" s="64">
        <f t="shared" si="148"/>
        <v>0</v>
      </c>
      <c r="F5629" s="159">
        <v>10092</v>
      </c>
      <c r="I5629" s="64" t="s">
        <v>565</v>
      </c>
    </row>
    <row r="5630" spans="1:9">
      <c r="A5630" s="64" t="s">
        <v>1318</v>
      </c>
      <c r="B5630" s="64">
        <f>_xlfn.XLOOKUP(D5630,'Volume Holds'!U:U,'Volume Holds'!K:K,0)</f>
        <v>0</v>
      </c>
      <c r="C5630" s="64">
        <f>_xlfn.XLOOKUP(I5630,'Volume Holds'!U:U,'Volume Holds'!K:K,0)</f>
        <v>0</v>
      </c>
      <c r="D5630" s="64" t="s">
        <v>635</v>
      </c>
      <c r="E5630" s="64">
        <f t="shared" si="148"/>
        <v>0</v>
      </c>
      <c r="F5630" s="159">
        <v>10092</v>
      </c>
      <c r="I5630" s="64" t="s">
        <v>565</v>
      </c>
    </row>
    <row r="5631" spans="1:9">
      <c r="A5631" s="64" t="s">
        <v>1318</v>
      </c>
      <c r="B5631" s="64">
        <f>_xlfn.XLOOKUP(D5631,'Volume Holds'!U:U,'Volume Holds'!K:K,0)</f>
        <v>0</v>
      </c>
      <c r="C5631" s="64">
        <f>_xlfn.XLOOKUP(I5631,'Volume Holds'!U:U,'Volume Holds'!K:K,0)</f>
        <v>0</v>
      </c>
      <c r="D5631" s="64" t="s">
        <v>637</v>
      </c>
      <c r="E5631" s="64">
        <f t="shared" si="148"/>
        <v>0</v>
      </c>
      <c r="F5631" s="159">
        <v>10092</v>
      </c>
      <c r="I5631" s="64" t="s">
        <v>565</v>
      </c>
    </row>
    <row r="5632" spans="1:9">
      <c r="A5632" s="64" t="s">
        <v>1318</v>
      </c>
      <c r="B5632" s="64">
        <f>_xlfn.XLOOKUP(D5632,'Volume Holds'!U:U,'Volume Holds'!K:K,0)</f>
        <v>0</v>
      </c>
      <c r="C5632" s="64">
        <f>_xlfn.XLOOKUP(I5632,'Volume Holds'!U:U,'Volume Holds'!K:K,0)</f>
        <v>0</v>
      </c>
      <c r="D5632" s="64" t="s">
        <v>639</v>
      </c>
      <c r="E5632" s="64">
        <f t="shared" si="148"/>
        <v>0</v>
      </c>
      <c r="F5632" s="159">
        <v>10092</v>
      </c>
      <c r="I5632" s="64" t="s">
        <v>565</v>
      </c>
    </row>
    <row r="5633" spans="1:9">
      <c r="A5633" s="64" t="s">
        <v>1318</v>
      </c>
      <c r="B5633" s="64">
        <f>_xlfn.XLOOKUP(D5633,'Volume Holds'!U:U,'Volume Holds'!K:K,0)</f>
        <v>0</v>
      </c>
      <c r="C5633" s="64">
        <f>_xlfn.XLOOKUP(I5633,'Volume Holds'!U:U,'Volume Holds'!K:K,0)</f>
        <v>0</v>
      </c>
      <c r="D5633" s="64" t="s">
        <v>641</v>
      </c>
      <c r="E5633" s="64">
        <f t="shared" si="148"/>
        <v>0</v>
      </c>
      <c r="F5633" s="159">
        <v>10092</v>
      </c>
      <c r="I5633" s="64" t="s">
        <v>565</v>
      </c>
    </row>
    <row r="5634" spans="1:9">
      <c r="A5634" s="64" t="s">
        <v>1318</v>
      </c>
      <c r="B5634" s="64">
        <f>_xlfn.XLOOKUP(D5634,'Volume Holds'!U:U,'Volume Holds'!K:K,0)</f>
        <v>0</v>
      </c>
      <c r="C5634" s="64">
        <f>_xlfn.XLOOKUP(I5634,'Volume Holds'!U:U,'Volume Holds'!K:K,0)</f>
        <v>0</v>
      </c>
      <c r="D5634" s="64" t="s">
        <v>643</v>
      </c>
      <c r="E5634" s="64">
        <f t="shared" si="148"/>
        <v>0</v>
      </c>
      <c r="F5634" s="159">
        <v>10092</v>
      </c>
      <c r="I5634" s="64" t="s">
        <v>567</v>
      </c>
    </row>
    <row r="5635" spans="1:9">
      <c r="A5635" s="64" t="s">
        <v>1318</v>
      </c>
      <c r="B5635" s="64">
        <f>_xlfn.XLOOKUP(D5635,'Volume Holds'!U:U,'Volume Holds'!K:K,0)</f>
        <v>0</v>
      </c>
      <c r="C5635" s="64">
        <f>_xlfn.XLOOKUP(I5635,'Volume Holds'!U:U,'Volume Holds'!K:K,0)</f>
        <v>0</v>
      </c>
      <c r="D5635" s="64" t="s">
        <v>645</v>
      </c>
      <c r="E5635" s="64">
        <f t="shared" si="148"/>
        <v>0</v>
      </c>
      <c r="F5635" s="159">
        <v>10092</v>
      </c>
      <c r="I5635" s="64" t="s">
        <v>567</v>
      </c>
    </row>
    <row r="5636" spans="1:9">
      <c r="A5636" s="64" t="s">
        <v>1318</v>
      </c>
      <c r="B5636" s="64">
        <f>_xlfn.XLOOKUP(D5636,'Volume Holds'!U:U,'Volume Holds'!K:K,0)</f>
        <v>0</v>
      </c>
      <c r="C5636" s="64">
        <f>_xlfn.XLOOKUP(I5636,'Volume Holds'!U:U,'Volume Holds'!K:K,0)</f>
        <v>0</v>
      </c>
      <c r="D5636" s="64" t="s">
        <v>647</v>
      </c>
      <c r="E5636" s="64">
        <f t="shared" si="148"/>
        <v>0</v>
      </c>
      <c r="F5636" s="159">
        <v>10092</v>
      </c>
      <c r="I5636" s="64" t="s">
        <v>567</v>
      </c>
    </row>
    <row r="5637" spans="1:9">
      <c r="A5637" s="64" t="s">
        <v>1318</v>
      </c>
      <c r="B5637" s="64">
        <f>_xlfn.XLOOKUP(D5637,'Volume Holds'!U:U,'Volume Holds'!K:K,0)</f>
        <v>0</v>
      </c>
      <c r="C5637" s="64">
        <f>_xlfn.XLOOKUP(I5637,'Volume Holds'!U:U,'Volume Holds'!K:K,0)</f>
        <v>0</v>
      </c>
      <c r="D5637" s="64" t="s">
        <v>649</v>
      </c>
      <c r="E5637" s="64">
        <f t="shared" si="148"/>
        <v>0</v>
      </c>
      <c r="F5637" s="159">
        <v>10092</v>
      </c>
      <c r="I5637" s="64" t="s">
        <v>567</v>
      </c>
    </row>
    <row r="5638" spans="1:9">
      <c r="A5638" s="64" t="s">
        <v>1318</v>
      </c>
      <c r="B5638" s="64">
        <f>_xlfn.XLOOKUP(D5638,'Volume Holds'!U:U,'Volume Holds'!K:K,0)</f>
        <v>0</v>
      </c>
      <c r="C5638" s="64">
        <f>_xlfn.XLOOKUP(I5638,'Volume Holds'!U:U,'Volume Holds'!K:K,0)</f>
        <v>0</v>
      </c>
      <c r="D5638" s="64" t="s">
        <v>651</v>
      </c>
      <c r="E5638" s="64">
        <f t="shared" si="148"/>
        <v>0</v>
      </c>
      <c r="F5638" s="159">
        <v>10092</v>
      </c>
      <c r="I5638" s="64" t="s">
        <v>567</v>
      </c>
    </row>
    <row r="5639" spans="1:9">
      <c r="A5639" s="64" t="s">
        <v>1318</v>
      </c>
      <c r="B5639" s="64">
        <f>_xlfn.XLOOKUP(D5639,'Volume Holds'!U:U,'Volume Holds'!K:K,0)</f>
        <v>0</v>
      </c>
      <c r="C5639" s="64">
        <f>_xlfn.XLOOKUP(I5639,'Volume Holds'!U:U,'Volume Holds'!K:K,0)</f>
        <v>0</v>
      </c>
      <c r="D5639" s="64" t="s">
        <v>653</v>
      </c>
      <c r="E5639" s="64">
        <f t="shared" si="148"/>
        <v>0</v>
      </c>
      <c r="F5639" s="159">
        <v>10092</v>
      </c>
      <c r="I5639" s="64" t="s">
        <v>567</v>
      </c>
    </row>
    <row r="5640" spans="1:9">
      <c r="A5640" s="64" t="s">
        <v>1318</v>
      </c>
      <c r="B5640" s="64">
        <f>_xlfn.XLOOKUP(D5640,'Volume Holds'!U:U,'Volume Holds'!K:K,0)</f>
        <v>0</v>
      </c>
      <c r="C5640" s="64">
        <f>_xlfn.XLOOKUP(I5640,'Volume Holds'!U:U,'Volume Holds'!K:K,0)</f>
        <v>0</v>
      </c>
      <c r="D5640" s="64" t="s">
        <v>655</v>
      </c>
      <c r="E5640" s="64">
        <f t="shared" si="148"/>
        <v>0</v>
      </c>
      <c r="F5640" s="159">
        <v>10092</v>
      </c>
      <c r="I5640" s="64" t="s">
        <v>569</v>
      </c>
    </row>
    <row r="5641" spans="1:9">
      <c r="A5641" s="64" t="s">
        <v>1318</v>
      </c>
      <c r="B5641" s="64">
        <f>_xlfn.XLOOKUP(D5641,'Volume Holds'!U:U,'Volume Holds'!K:K,0)</f>
        <v>0</v>
      </c>
      <c r="C5641" s="64">
        <f>_xlfn.XLOOKUP(I5641,'Volume Holds'!U:U,'Volume Holds'!K:K,0)</f>
        <v>0</v>
      </c>
      <c r="D5641" s="64" t="s">
        <v>657</v>
      </c>
      <c r="E5641" s="64">
        <f t="shared" si="148"/>
        <v>0</v>
      </c>
      <c r="F5641" s="159">
        <v>10092</v>
      </c>
      <c r="I5641" s="64" t="s">
        <v>569</v>
      </c>
    </row>
    <row r="5642" spans="1:9">
      <c r="A5642" s="64" t="s">
        <v>1318</v>
      </c>
      <c r="B5642" s="64">
        <f>_xlfn.XLOOKUP(D5642,'Volume Holds'!U:U,'Volume Holds'!K:K,0)</f>
        <v>0</v>
      </c>
      <c r="C5642" s="64">
        <f>_xlfn.XLOOKUP(I5642,'Volume Holds'!U:U,'Volume Holds'!K:K,0)</f>
        <v>0</v>
      </c>
      <c r="D5642" s="64" t="s">
        <v>659</v>
      </c>
      <c r="E5642" s="64">
        <f t="shared" si="148"/>
        <v>0</v>
      </c>
      <c r="F5642" s="159">
        <v>10092</v>
      </c>
      <c r="I5642" s="64" t="s">
        <v>569</v>
      </c>
    </row>
    <row r="5643" spans="1:9">
      <c r="A5643" s="64" t="s">
        <v>1318</v>
      </c>
      <c r="B5643" s="64">
        <f>_xlfn.XLOOKUP(D5643,'Volume Holds'!U:U,'Volume Holds'!K:K,0)</f>
        <v>0</v>
      </c>
      <c r="C5643" s="64">
        <f>_xlfn.XLOOKUP(I5643,'Volume Holds'!U:U,'Volume Holds'!K:K,0)</f>
        <v>0</v>
      </c>
      <c r="D5643" s="64" t="s">
        <v>661</v>
      </c>
      <c r="E5643" s="64">
        <f t="shared" si="148"/>
        <v>0</v>
      </c>
      <c r="F5643" s="159">
        <v>10092</v>
      </c>
      <c r="I5643" s="64" t="s">
        <v>569</v>
      </c>
    </row>
    <row r="5644" spans="1:9">
      <c r="A5644" s="64" t="s">
        <v>1318</v>
      </c>
      <c r="B5644" s="64">
        <f>_xlfn.XLOOKUP(D5644,'Volume Holds'!U:U,'Volume Holds'!K:K,0)</f>
        <v>0</v>
      </c>
      <c r="C5644" s="64">
        <f>_xlfn.XLOOKUP(I5644,'Volume Holds'!U:U,'Volume Holds'!K:K,0)</f>
        <v>0</v>
      </c>
      <c r="D5644" s="64" t="s">
        <v>663</v>
      </c>
      <c r="E5644" s="64">
        <f t="shared" si="148"/>
        <v>0</v>
      </c>
      <c r="F5644" s="159">
        <v>10092</v>
      </c>
      <c r="I5644" s="64" t="s">
        <v>569</v>
      </c>
    </row>
    <row r="5645" spans="1:9">
      <c r="A5645" s="64" t="s">
        <v>1318</v>
      </c>
      <c r="B5645" s="64">
        <f>_xlfn.XLOOKUP(D5645,'Volume Holds'!U:U,'Volume Holds'!K:K,0)</f>
        <v>0</v>
      </c>
      <c r="C5645" s="64">
        <f>_xlfn.XLOOKUP(I5645,'Volume Holds'!U:U,'Volume Holds'!K:K,0)</f>
        <v>0</v>
      </c>
      <c r="D5645" s="64" t="s">
        <v>665</v>
      </c>
      <c r="E5645" s="64">
        <f t="shared" si="148"/>
        <v>0</v>
      </c>
      <c r="F5645" s="159">
        <v>10092</v>
      </c>
      <c r="I5645" s="64" t="s">
        <v>569</v>
      </c>
    </row>
    <row r="5646" spans="1:9">
      <c r="A5646" s="64" t="s">
        <v>1318</v>
      </c>
      <c r="B5646" s="64">
        <f>_xlfn.XLOOKUP(D5646,'Volume Holds'!U:U,'Volume Holds'!K:K,0)</f>
        <v>0</v>
      </c>
      <c r="C5646" s="64">
        <f>_xlfn.XLOOKUP(I5646,'Volume Holds'!U:U,'Volume Holds'!K:K,0)</f>
        <v>0</v>
      </c>
      <c r="D5646" s="64" t="s">
        <v>667</v>
      </c>
      <c r="E5646" s="64">
        <f t="shared" si="148"/>
        <v>0</v>
      </c>
      <c r="F5646" s="159">
        <v>10092</v>
      </c>
      <c r="I5646" s="64" t="s">
        <v>571</v>
      </c>
    </row>
    <row r="5647" spans="1:9">
      <c r="A5647" s="64" t="s">
        <v>1318</v>
      </c>
      <c r="B5647" s="64">
        <f>_xlfn.XLOOKUP(D5647,'Volume Holds'!U:U,'Volume Holds'!K:K,0)</f>
        <v>0</v>
      </c>
      <c r="C5647" s="64">
        <f>_xlfn.XLOOKUP(I5647,'Volume Holds'!U:U,'Volume Holds'!K:K,0)</f>
        <v>0</v>
      </c>
      <c r="D5647" s="64" t="s">
        <v>669</v>
      </c>
      <c r="E5647" s="64">
        <f t="shared" si="148"/>
        <v>0</v>
      </c>
      <c r="F5647" s="159">
        <v>10092</v>
      </c>
      <c r="I5647" s="64" t="s">
        <v>571</v>
      </c>
    </row>
    <row r="5648" spans="1:9">
      <c r="A5648" s="64" t="s">
        <v>1318</v>
      </c>
      <c r="B5648" s="64">
        <f>_xlfn.XLOOKUP(D5648,'Volume Holds'!U:U,'Volume Holds'!K:K,0)</f>
        <v>0</v>
      </c>
      <c r="C5648" s="64">
        <f>_xlfn.XLOOKUP(I5648,'Volume Holds'!U:U,'Volume Holds'!K:K,0)</f>
        <v>0</v>
      </c>
      <c r="D5648" s="64" t="s">
        <v>671</v>
      </c>
      <c r="E5648" s="64">
        <f t="shared" si="148"/>
        <v>0</v>
      </c>
      <c r="F5648" s="159">
        <v>10092</v>
      </c>
      <c r="I5648" s="64" t="s">
        <v>571</v>
      </c>
    </row>
    <row r="5649" spans="1:9">
      <c r="A5649" s="64" t="s">
        <v>1318</v>
      </c>
      <c r="B5649" s="64">
        <f>_xlfn.XLOOKUP(D5649,'Volume Holds'!U:U,'Volume Holds'!K:K,0)</f>
        <v>0</v>
      </c>
      <c r="C5649" s="64">
        <f>_xlfn.XLOOKUP(I5649,'Volume Holds'!U:U,'Volume Holds'!K:K,0)</f>
        <v>0</v>
      </c>
      <c r="D5649" s="64" t="s">
        <v>673</v>
      </c>
      <c r="E5649" s="64">
        <f t="shared" si="148"/>
        <v>0</v>
      </c>
      <c r="F5649" s="159">
        <v>10092</v>
      </c>
      <c r="I5649" s="64" t="s">
        <v>571</v>
      </c>
    </row>
    <row r="5650" spans="1:9">
      <c r="A5650" s="64" t="s">
        <v>1318</v>
      </c>
      <c r="B5650" s="64">
        <f>_xlfn.XLOOKUP(D5650,'Volume Holds'!U:U,'Volume Holds'!K:K,0)</f>
        <v>0</v>
      </c>
      <c r="C5650" s="64">
        <f>_xlfn.XLOOKUP(I5650,'Volume Holds'!U:U,'Volume Holds'!K:K,0)</f>
        <v>0</v>
      </c>
      <c r="D5650" s="64" t="s">
        <v>675</v>
      </c>
      <c r="E5650" s="64">
        <f t="shared" si="148"/>
        <v>0</v>
      </c>
      <c r="F5650" s="159">
        <v>10092</v>
      </c>
      <c r="I5650" s="64" t="s">
        <v>571</v>
      </c>
    </row>
    <row r="5651" spans="1:9">
      <c r="A5651" s="64" t="s">
        <v>1318</v>
      </c>
      <c r="B5651" s="64">
        <f>_xlfn.XLOOKUP(D5651,'Volume Holds'!U:U,'Volume Holds'!K:K,0)</f>
        <v>0</v>
      </c>
      <c r="C5651" s="64">
        <f>_xlfn.XLOOKUP(I5651,'Volume Holds'!U:U,'Volume Holds'!K:K,0)</f>
        <v>0</v>
      </c>
      <c r="D5651" s="64" t="s">
        <v>677</v>
      </c>
      <c r="E5651" s="64">
        <f t="shared" si="148"/>
        <v>0</v>
      </c>
      <c r="F5651" s="159">
        <v>10092</v>
      </c>
      <c r="I5651" s="64" t="s">
        <v>571</v>
      </c>
    </row>
    <row r="5652" spans="1:9">
      <c r="A5652" s="64" t="s">
        <v>1318</v>
      </c>
      <c r="B5652" s="64">
        <f>_xlfn.XLOOKUP(D5652,'Volume Holds'!U:U,'Volume Holds'!K:K,0)</f>
        <v>0</v>
      </c>
      <c r="C5652" s="64">
        <f>_xlfn.XLOOKUP(I5652,'Volume Holds'!U:U,'Volume Holds'!K:K,0)</f>
        <v>0</v>
      </c>
      <c r="D5652" s="64" t="s">
        <v>679</v>
      </c>
      <c r="E5652" s="64">
        <f t="shared" si="148"/>
        <v>0</v>
      </c>
      <c r="F5652" s="159">
        <v>10092</v>
      </c>
      <c r="I5652" s="64" t="s">
        <v>573</v>
      </c>
    </row>
    <row r="5653" spans="1:9">
      <c r="A5653" s="64" t="s">
        <v>1318</v>
      </c>
      <c r="B5653" s="64">
        <f>_xlfn.XLOOKUP(D5653,'Volume Holds'!U:U,'Volume Holds'!K:K,0)</f>
        <v>0</v>
      </c>
      <c r="C5653" s="64">
        <f>_xlfn.XLOOKUP(I5653,'Volume Holds'!U:U,'Volume Holds'!K:K,0)</f>
        <v>0</v>
      </c>
      <c r="D5653" s="64" t="s">
        <v>681</v>
      </c>
      <c r="E5653" s="64">
        <f t="shared" si="148"/>
        <v>0</v>
      </c>
      <c r="F5653" s="159">
        <v>10092</v>
      </c>
      <c r="I5653" s="64" t="s">
        <v>573</v>
      </c>
    </row>
    <row r="5654" spans="1:9">
      <c r="A5654" s="64" t="s">
        <v>1318</v>
      </c>
      <c r="B5654" s="64">
        <f>_xlfn.XLOOKUP(D5654,'Volume Holds'!U:U,'Volume Holds'!K:K,0)</f>
        <v>0</v>
      </c>
      <c r="C5654" s="64">
        <f>_xlfn.XLOOKUP(I5654,'Volume Holds'!U:U,'Volume Holds'!K:K,0)</f>
        <v>0</v>
      </c>
      <c r="D5654" s="64" t="s">
        <v>683</v>
      </c>
      <c r="E5654" s="64">
        <f t="shared" si="148"/>
        <v>0</v>
      </c>
      <c r="F5654" s="159">
        <v>10092</v>
      </c>
      <c r="I5654" s="64" t="s">
        <v>573</v>
      </c>
    </row>
    <row r="5655" spans="1:9">
      <c r="A5655" s="64" t="s">
        <v>1318</v>
      </c>
      <c r="B5655" s="64">
        <f>_xlfn.XLOOKUP(D5655,'Volume Holds'!U:U,'Volume Holds'!K:K,0)</f>
        <v>0</v>
      </c>
      <c r="C5655" s="64">
        <f>_xlfn.XLOOKUP(I5655,'Volume Holds'!U:U,'Volume Holds'!K:K,0)</f>
        <v>0</v>
      </c>
      <c r="D5655" s="64" t="s">
        <v>685</v>
      </c>
      <c r="E5655" s="64">
        <f t="shared" si="148"/>
        <v>0</v>
      </c>
      <c r="F5655" s="159">
        <v>10092</v>
      </c>
      <c r="I5655" s="64" t="s">
        <v>573</v>
      </c>
    </row>
    <row r="5656" spans="1:9">
      <c r="A5656" s="64" t="s">
        <v>1318</v>
      </c>
      <c r="B5656" s="64">
        <f>_xlfn.XLOOKUP(D5656,'Volume Holds'!U:U,'Volume Holds'!K:K,0)</f>
        <v>0</v>
      </c>
      <c r="C5656" s="64">
        <f>_xlfn.XLOOKUP(I5656,'Volume Holds'!U:U,'Volume Holds'!K:K,0)</f>
        <v>0</v>
      </c>
      <c r="D5656" s="64" t="s">
        <v>687</v>
      </c>
      <c r="E5656" s="64">
        <f t="shared" si="148"/>
        <v>0</v>
      </c>
      <c r="F5656" s="159">
        <v>10092</v>
      </c>
      <c r="I5656" s="64" t="s">
        <v>573</v>
      </c>
    </row>
    <row r="5657" spans="1:9">
      <c r="A5657" s="64" t="s">
        <v>1318</v>
      </c>
      <c r="B5657" s="64">
        <f>_xlfn.XLOOKUP(D5657,'Volume Holds'!U:U,'Volume Holds'!K:K,0)</f>
        <v>0</v>
      </c>
      <c r="C5657" s="64">
        <f>_xlfn.XLOOKUP(I5657,'Volume Holds'!U:U,'Volume Holds'!K:K,0)</f>
        <v>0</v>
      </c>
      <c r="D5657" s="64" t="s">
        <v>689</v>
      </c>
      <c r="E5657" s="64">
        <f t="shared" si="148"/>
        <v>0</v>
      </c>
      <c r="F5657" s="159">
        <v>10092</v>
      </c>
      <c r="I5657" s="64" t="s">
        <v>573</v>
      </c>
    </row>
    <row r="5658" spans="1:9">
      <c r="A5658" s="64" t="s">
        <v>1318</v>
      </c>
      <c r="B5658" s="64">
        <f>_xlfn.XLOOKUP(D5658,'Volume Holds'!U:U,'Volume Holds'!K:K,0)</f>
        <v>0</v>
      </c>
      <c r="C5658" s="64">
        <f>_xlfn.XLOOKUP(I5658,'Volume Holds'!U:U,'Volume Holds'!K:K,0)</f>
        <v>0</v>
      </c>
      <c r="D5658" s="64" t="s">
        <v>691</v>
      </c>
      <c r="E5658" s="64">
        <f t="shared" si="148"/>
        <v>0</v>
      </c>
      <c r="F5658" s="159">
        <v>10092</v>
      </c>
      <c r="I5658" s="64" t="s">
        <v>575</v>
      </c>
    </row>
    <row r="5659" spans="1:9">
      <c r="A5659" s="64" t="s">
        <v>1318</v>
      </c>
      <c r="B5659" s="64">
        <f>_xlfn.XLOOKUP(D5659,'Volume Holds'!U:U,'Volume Holds'!K:K,0)</f>
        <v>0</v>
      </c>
      <c r="C5659" s="64">
        <f>_xlfn.XLOOKUP(I5659,'Volume Holds'!U:U,'Volume Holds'!K:K,0)</f>
        <v>0</v>
      </c>
      <c r="D5659" s="64" t="s">
        <v>693</v>
      </c>
      <c r="E5659" s="64">
        <f t="shared" si="148"/>
        <v>0</v>
      </c>
      <c r="F5659" s="159">
        <v>10092</v>
      </c>
      <c r="I5659" s="64" t="s">
        <v>575</v>
      </c>
    </row>
    <row r="5660" spans="1:9">
      <c r="A5660" s="64" t="s">
        <v>1318</v>
      </c>
      <c r="B5660" s="64">
        <f>_xlfn.XLOOKUP(D5660,'Volume Holds'!U:U,'Volume Holds'!K:K,0)</f>
        <v>0</v>
      </c>
      <c r="C5660" s="64">
        <f>_xlfn.XLOOKUP(I5660,'Volume Holds'!U:U,'Volume Holds'!K:K,0)</f>
        <v>0</v>
      </c>
      <c r="D5660" s="64" t="s">
        <v>695</v>
      </c>
      <c r="E5660" s="64">
        <f t="shared" si="148"/>
        <v>0</v>
      </c>
      <c r="F5660" s="159">
        <v>10092</v>
      </c>
      <c r="I5660" s="64" t="s">
        <v>575</v>
      </c>
    </row>
    <row r="5661" spans="1:9">
      <c r="A5661" s="64" t="s">
        <v>1318</v>
      </c>
      <c r="B5661" s="64">
        <f>_xlfn.XLOOKUP(D5661,'Volume Holds'!U:U,'Volume Holds'!K:K,0)</f>
        <v>0</v>
      </c>
      <c r="C5661" s="64">
        <f>_xlfn.XLOOKUP(I5661,'Volume Holds'!U:U,'Volume Holds'!K:K,0)</f>
        <v>0</v>
      </c>
      <c r="D5661" s="64" t="s">
        <v>697</v>
      </c>
      <c r="E5661" s="64">
        <f t="shared" si="148"/>
        <v>0</v>
      </c>
      <c r="F5661" s="159">
        <v>10092</v>
      </c>
      <c r="I5661" s="64" t="s">
        <v>575</v>
      </c>
    </row>
    <row r="5662" spans="1:9">
      <c r="A5662" s="64" t="s">
        <v>1318</v>
      </c>
      <c r="B5662" s="64">
        <f>_xlfn.XLOOKUP(D5662,'Volume Holds'!U:U,'Volume Holds'!K:K,0)</f>
        <v>0</v>
      </c>
      <c r="C5662" s="64">
        <f>_xlfn.XLOOKUP(I5662,'Volume Holds'!U:U,'Volume Holds'!K:K,0)</f>
        <v>0</v>
      </c>
      <c r="D5662" s="64" t="s">
        <v>699</v>
      </c>
      <c r="E5662" s="64">
        <f t="shared" si="148"/>
        <v>0</v>
      </c>
      <c r="F5662" s="159">
        <v>10092</v>
      </c>
      <c r="I5662" s="64" t="s">
        <v>575</v>
      </c>
    </row>
    <row r="5663" spans="1:9">
      <c r="A5663" s="64" t="s">
        <v>1318</v>
      </c>
      <c r="B5663" s="64">
        <f>_xlfn.XLOOKUP(D5663,'Volume Holds'!U:U,'Volume Holds'!K:K,0)</f>
        <v>0</v>
      </c>
      <c r="C5663" s="64">
        <f>_xlfn.XLOOKUP(I5663,'Volume Holds'!U:U,'Volume Holds'!K:K,0)</f>
        <v>0</v>
      </c>
      <c r="D5663" s="64" t="s">
        <v>701</v>
      </c>
      <c r="E5663" s="64">
        <f t="shared" si="148"/>
        <v>0</v>
      </c>
      <c r="F5663" s="159">
        <v>10092</v>
      </c>
      <c r="I5663" s="64" t="s">
        <v>575</v>
      </c>
    </row>
    <row r="5664" spans="1:9">
      <c r="A5664" s="64" t="s">
        <v>1318</v>
      </c>
      <c r="B5664" s="64">
        <f>_xlfn.XLOOKUP(D5664,'Volume Holds'!U:U,'Volume Holds'!K:K,0)</f>
        <v>0</v>
      </c>
      <c r="C5664" s="64">
        <f>_xlfn.XLOOKUP(I5664,'Volume Holds'!U:U,'Volume Holds'!K:K,0)</f>
        <v>0</v>
      </c>
      <c r="D5664" s="64" t="s">
        <v>703</v>
      </c>
      <c r="E5664" s="64">
        <f t="shared" si="148"/>
        <v>0</v>
      </c>
      <c r="F5664" s="159">
        <v>10092</v>
      </c>
      <c r="I5664" s="64" t="s">
        <v>577</v>
      </c>
    </row>
    <row r="5665" spans="1:9">
      <c r="A5665" s="64" t="s">
        <v>1318</v>
      </c>
      <c r="B5665" s="64">
        <f>_xlfn.XLOOKUP(D5665,'Volume Holds'!U:U,'Volume Holds'!K:K,0)</f>
        <v>0</v>
      </c>
      <c r="C5665" s="64">
        <f>_xlfn.XLOOKUP(I5665,'Volume Holds'!U:U,'Volume Holds'!K:K,0)</f>
        <v>0</v>
      </c>
      <c r="D5665" s="64" t="s">
        <v>705</v>
      </c>
      <c r="E5665" s="64">
        <f t="shared" si="148"/>
        <v>0</v>
      </c>
      <c r="F5665" s="159">
        <v>10092</v>
      </c>
      <c r="I5665" s="64" t="s">
        <v>577</v>
      </c>
    </row>
    <row r="5666" spans="1:9">
      <c r="A5666" s="64" t="s">
        <v>1318</v>
      </c>
      <c r="B5666" s="64">
        <f>_xlfn.XLOOKUP(D5666,'Volume Holds'!U:U,'Volume Holds'!K:K,0)</f>
        <v>0</v>
      </c>
      <c r="C5666" s="64">
        <f>_xlfn.XLOOKUP(I5666,'Volume Holds'!U:U,'Volume Holds'!K:K,0)</f>
        <v>0</v>
      </c>
      <c r="D5666" s="64" t="s">
        <v>707</v>
      </c>
      <c r="E5666" s="64">
        <f t="shared" si="148"/>
        <v>0</v>
      </c>
      <c r="F5666" s="159">
        <v>10092</v>
      </c>
      <c r="I5666" s="64" t="s">
        <v>577</v>
      </c>
    </row>
    <row r="5667" spans="1:9">
      <c r="A5667" s="64" t="s">
        <v>1318</v>
      </c>
      <c r="B5667" s="64">
        <f>_xlfn.XLOOKUP(D5667,'Volume Holds'!U:U,'Volume Holds'!K:K,0)</f>
        <v>0</v>
      </c>
      <c r="C5667" s="64">
        <f>_xlfn.XLOOKUP(I5667,'Volume Holds'!U:U,'Volume Holds'!K:K,0)</f>
        <v>0</v>
      </c>
      <c r="D5667" s="64" t="s">
        <v>709</v>
      </c>
      <c r="E5667" s="64">
        <f t="shared" si="148"/>
        <v>0</v>
      </c>
      <c r="F5667" s="159">
        <v>10092</v>
      </c>
      <c r="I5667" s="64" t="s">
        <v>577</v>
      </c>
    </row>
    <row r="5668" spans="1:9">
      <c r="A5668" s="64" t="s">
        <v>1318</v>
      </c>
      <c r="B5668" s="64">
        <f>_xlfn.XLOOKUP(D5668,'Volume Holds'!U:U,'Volume Holds'!K:K,0)</f>
        <v>0</v>
      </c>
      <c r="C5668" s="64">
        <f>_xlfn.XLOOKUP(I5668,'Volume Holds'!U:U,'Volume Holds'!K:K,0)</f>
        <v>0</v>
      </c>
      <c r="D5668" s="64" t="s">
        <v>711</v>
      </c>
      <c r="E5668" s="64">
        <f t="shared" si="148"/>
        <v>0</v>
      </c>
      <c r="F5668" s="159">
        <v>10092</v>
      </c>
      <c r="I5668" s="64" t="s">
        <v>577</v>
      </c>
    </row>
    <row r="5669" spans="1:9">
      <c r="A5669" s="64" t="s">
        <v>1318</v>
      </c>
      <c r="B5669" s="64">
        <f>_xlfn.XLOOKUP(D5669,'Volume Holds'!U:U,'Volume Holds'!K:K,0)</f>
        <v>0</v>
      </c>
      <c r="C5669" s="64">
        <f>_xlfn.XLOOKUP(I5669,'Volume Holds'!U:U,'Volume Holds'!K:K,0)</f>
        <v>0</v>
      </c>
      <c r="D5669" s="64" t="s">
        <v>713</v>
      </c>
      <c r="E5669" s="64">
        <f t="shared" si="148"/>
        <v>0</v>
      </c>
      <c r="F5669" s="159">
        <v>10092</v>
      </c>
      <c r="I5669" s="64" t="s">
        <v>577</v>
      </c>
    </row>
    <row r="5670" spans="1:9">
      <c r="A5670" s="64" t="s">
        <v>1318</v>
      </c>
      <c r="B5670" s="64">
        <f>_xlfn.XLOOKUP(D5670,'Volume Holds'!U:U,'Volume Holds'!K:K,0)</f>
        <v>0</v>
      </c>
      <c r="C5670" s="64">
        <f>_xlfn.XLOOKUP(I5670,'Volume Holds'!U:U,'Volume Holds'!K:K,0)</f>
        <v>0</v>
      </c>
      <c r="D5670" s="64" t="s">
        <v>715</v>
      </c>
      <c r="E5670" s="64">
        <f t="shared" si="148"/>
        <v>0</v>
      </c>
      <c r="F5670" s="159">
        <v>10092</v>
      </c>
      <c r="I5670" s="64" t="s">
        <v>579</v>
      </c>
    </row>
    <row r="5671" spans="1:9">
      <c r="A5671" s="64" t="s">
        <v>1318</v>
      </c>
      <c r="B5671" s="64">
        <f>_xlfn.XLOOKUP(D5671,'Volume Holds'!U:U,'Volume Holds'!K:K,0)</f>
        <v>0</v>
      </c>
      <c r="C5671" s="64">
        <f>_xlfn.XLOOKUP(I5671,'Volume Holds'!U:U,'Volume Holds'!K:K,0)</f>
        <v>0</v>
      </c>
      <c r="D5671" s="64" t="s">
        <v>717</v>
      </c>
      <c r="E5671" s="64">
        <f t="shared" ref="E5671:E5734" si="149">SUM(B5671:C5671)</f>
        <v>0</v>
      </c>
      <c r="F5671" s="159">
        <v>10092</v>
      </c>
      <c r="I5671" s="64" t="s">
        <v>579</v>
      </c>
    </row>
    <row r="5672" spans="1:9">
      <c r="A5672" s="64" t="s">
        <v>1318</v>
      </c>
      <c r="B5672" s="64">
        <f>_xlfn.XLOOKUP(D5672,'Volume Holds'!U:U,'Volume Holds'!K:K,0)</f>
        <v>0</v>
      </c>
      <c r="C5672" s="64">
        <f>_xlfn.XLOOKUP(I5672,'Volume Holds'!U:U,'Volume Holds'!K:K,0)</f>
        <v>0</v>
      </c>
      <c r="D5672" s="64" t="s">
        <v>719</v>
      </c>
      <c r="E5672" s="64">
        <f t="shared" si="149"/>
        <v>0</v>
      </c>
      <c r="F5672" s="159">
        <v>10092</v>
      </c>
      <c r="I5672" s="64" t="s">
        <v>579</v>
      </c>
    </row>
    <row r="5673" spans="1:9">
      <c r="A5673" s="64" t="s">
        <v>1318</v>
      </c>
      <c r="B5673" s="64">
        <f>_xlfn.XLOOKUP(D5673,'Volume Holds'!U:U,'Volume Holds'!K:K,0)</f>
        <v>0</v>
      </c>
      <c r="C5673" s="64">
        <f>_xlfn.XLOOKUP(I5673,'Volume Holds'!U:U,'Volume Holds'!K:K,0)</f>
        <v>0</v>
      </c>
      <c r="D5673" s="64" t="s">
        <v>721</v>
      </c>
      <c r="E5673" s="64">
        <f t="shared" si="149"/>
        <v>0</v>
      </c>
      <c r="F5673" s="159">
        <v>10092</v>
      </c>
      <c r="I5673" s="64" t="s">
        <v>579</v>
      </c>
    </row>
    <row r="5674" spans="1:9">
      <c r="A5674" s="64" t="s">
        <v>1318</v>
      </c>
      <c r="B5674" s="64">
        <f>_xlfn.XLOOKUP(D5674,'Volume Holds'!U:U,'Volume Holds'!K:K,0)</f>
        <v>0</v>
      </c>
      <c r="C5674" s="64">
        <f>_xlfn.XLOOKUP(I5674,'Volume Holds'!U:U,'Volume Holds'!K:K,0)</f>
        <v>0</v>
      </c>
      <c r="D5674" s="64" t="s">
        <v>723</v>
      </c>
      <c r="E5674" s="64">
        <f t="shared" si="149"/>
        <v>0</v>
      </c>
      <c r="F5674" s="159">
        <v>10092</v>
      </c>
      <c r="I5674" s="64" t="s">
        <v>579</v>
      </c>
    </row>
    <row r="5675" spans="1:9">
      <c r="A5675" s="64" t="s">
        <v>1318</v>
      </c>
      <c r="B5675" s="64">
        <f>_xlfn.XLOOKUP(D5675,'Volume Holds'!U:U,'Volume Holds'!K:K,0)</f>
        <v>0</v>
      </c>
      <c r="C5675" s="64">
        <f>_xlfn.XLOOKUP(I5675,'Volume Holds'!U:U,'Volume Holds'!K:K,0)</f>
        <v>0</v>
      </c>
      <c r="D5675" s="64" t="s">
        <v>725</v>
      </c>
      <c r="E5675" s="64">
        <f t="shared" si="149"/>
        <v>0</v>
      </c>
      <c r="F5675" s="159">
        <v>10092</v>
      </c>
      <c r="I5675" s="64" t="s">
        <v>579</v>
      </c>
    </row>
    <row r="5676" spans="1:9">
      <c r="A5676" s="64" t="s">
        <v>1318</v>
      </c>
      <c r="B5676" s="64">
        <f>_xlfn.XLOOKUP(D5676,'Volume Holds'!U:U,'Volume Holds'!K:K,0)</f>
        <v>0</v>
      </c>
      <c r="C5676" s="64">
        <f>_xlfn.XLOOKUP(I5676,'Volume Holds'!U:U,'Volume Holds'!K:K,0)</f>
        <v>0</v>
      </c>
      <c r="D5676" s="64" t="s">
        <v>727</v>
      </c>
      <c r="E5676" s="64">
        <f t="shared" si="149"/>
        <v>0</v>
      </c>
      <c r="F5676" s="159">
        <v>10092</v>
      </c>
      <c r="I5676" s="64" t="s">
        <v>579</v>
      </c>
    </row>
    <row r="5677" spans="1:9">
      <c r="A5677" s="64" t="s">
        <v>1318</v>
      </c>
      <c r="B5677" s="64">
        <f>_xlfn.XLOOKUP(D5677,'Volume Holds'!U:U,'Volume Holds'!K:K,0)</f>
        <v>0</v>
      </c>
      <c r="C5677" s="64">
        <f>_xlfn.XLOOKUP(I5677,'Volume Holds'!U:U,'Volume Holds'!K:K,0)</f>
        <v>0</v>
      </c>
      <c r="D5677" s="64" t="s">
        <v>729</v>
      </c>
      <c r="E5677" s="64">
        <f t="shared" si="149"/>
        <v>0</v>
      </c>
      <c r="F5677" s="159">
        <v>10092</v>
      </c>
      <c r="I5677" s="64" t="s">
        <v>579</v>
      </c>
    </row>
    <row r="5678" spans="1:9">
      <c r="A5678" s="64" t="s">
        <v>1318</v>
      </c>
      <c r="B5678" s="64">
        <f>_xlfn.XLOOKUP(D5678,'Volume Holds'!U:U,'Volume Holds'!K:K,0)</f>
        <v>0</v>
      </c>
      <c r="C5678" s="64">
        <f>_xlfn.XLOOKUP(I5678,'Volume Holds'!U:U,'Volume Holds'!K:K,0)</f>
        <v>0</v>
      </c>
      <c r="D5678" s="64" t="s">
        <v>800</v>
      </c>
      <c r="E5678" s="64">
        <f t="shared" si="149"/>
        <v>0</v>
      </c>
      <c r="F5678" s="159">
        <v>10092</v>
      </c>
    </row>
    <row r="5679" spans="1:9">
      <c r="A5679" s="64" t="s">
        <v>1318</v>
      </c>
      <c r="B5679" s="64">
        <f>_xlfn.XLOOKUP(D5679,'Volume Holds'!U:U,'Volume Holds'!K:K,0)</f>
        <v>0</v>
      </c>
      <c r="C5679" s="64">
        <f>_xlfn.XLOOKUP(I5679,'Volume Holds'!U:U,'Volume Holds'!K:K,0)</f>
        <v>0</v>
      </c>
      <c r="D5679" s="64" t="s">
        <v>878</v>
      </c>
      <c r="E5679" s="64">
        <f t="shared" si="149"/>
        <v>0</v>
      </c>
      <c r="F5679" s="159">
        <v>10092</v>
      </c>
    </row>
    <row r="5680" spans="1:9">
      <c r="A5680" s="64" t="s">
        <v>1318</v>
      </c>
      <c r="B5680" s="64">
        <f>_xlfn.XLOOKUP(D5680,'Volume Holds'!U:U,'Volume Holds'!K:K,0)</f>
        <v>0</v>
      </c>
      <c r="C5680" s="64">
        <f>_xlfn.XLOOKUP(I5680,'Volume Holds'!U:U,'Volume Holds'!K:K,0)</f>
        <v>0</v>
      </c>
      <c r="D5680" s="64" t="s">
        <v>880</v>
      </c>
      <c r="E5680" s="64">
        <f t="shared" si="149"/>
        <v>0</v>
      </c>
      <c r="F5680" s="159">
        <v>10092</v>
      </c>
    </row>
    <row r="5681" spans="1:9">
      <c r="A5681" s="64" t="s">
        <v>1318</v>
      </c>
      <c r="B5681" s="64">
        <f>_xlfn.XLOOKUP(D5681,'Volume Holds'!U:U,'Volume Holds'!K:K,0)</f>
        <v>0</v>
      </c>
      <c r="C5681" s="64">
        <f>_xlfn.XLOOKUP(I5681,'Volume Holds'!U:U,'Volume Holds'!K:K,0)</f>
        <v>0</v>
      </c>
      <c r="D5681" s="64" t="s">
        <v>882</v>
      </c>
      <c r="E5681" s="64">
        <f t="shared" si="149"/>
        <v>0</v>
      </c>
      <c r="F5681" s="159">
        <v>10092</v>
      </c>
    </row>
    <row r="5682" spans="1:9">
      <c r="A5682" s="64" t="s">
        <v>1318</v>
      </c>
      <c r="B5682" s="64">
        <f>_xlfn.XLOOKUP(D5682,'Volume Holds'!U:U,'Volume Holds'!K:K,0)</f>
        <v>0</v>
      </c>
      <c r="C5682" s="64">
        <f>_xlfn.XLOOKUP(I5682,'Volume Holds'!U:U,'Volume Holds'!K:K,0)</f>
        <v>0</v>
      </c>
      <c r="D5682" s="64" t="s">
        <v>884</v>
      </c>
      <c r="E5682" s="64">
        <f t="shared" si="149"/>
        <v>0</v>
      </c>
      <c r="F5682" s="159">
        <v>10092</v>
      </c>
    </row>
    <row r="5683" spans="1:9">
      <c r="A5683" s="64" t="s">
        <v>1318</v>
      </c>
      <c r="B5683" s="64">
        <f>_xlfn.XLOOKUP(D5683,'Volume Holds'!U:U,'Volume Holds'!K:K,0)</f>
        <v>0</v>
      </c>
      <c r="C5683" s="64">
        <f>_xlfn.XLOOKUP(I5683,'Volume Holds'!U:U,'Volume Holds'!K:K,0)</f>
        <v>0</v>
      </c>
      <c r="D5683" s="64" t="s">
        <v>886</v>
      </c>
      <c r="E5683" s="64">
        <f t="shared" si="149"/>
        <v>0</v>
      </c>
      <c r="F5683" s="159">
        <v>10092</v>
      </c>
    </row>
    <row r="5684" spans="1:9">
      <c r="A5684" s="64" t="s">
        <v>1318</v>
      </c>
      <c r="B5684" s="64">
        <f>_xlfn.XLOOKUP(D5684,'Volume Holds'!U:U,'Volume Holds'!K:K,0)</f>
        <v>0</v>
      </c>
      <c r="C5684" s="64">
        <f>_xlfn.XLOOKUP(I5684,'Volume Holds'!U:U,'Volume Holds'!K:K,0)</f>
        <v>0</v>
      </c>
      <c r="D5684" s="64" t="s">
        <v>731</v>
      </c>
      <c r="E5684" s="64">
        <f t="shared" si="149"/>
        <v>0</v>
      </c>
      <c r="F5684" s="159">
        <v>10092</v>
      </c>
      <c r="I5684" s="64" t="s">
        <v>581</v>
      </c>
    </row>
    <row r="5685" spans="1:9">
      <c r="A5685" s="64" t="s">
        <v>1318</v>
      </c>
      <c r="B5685" s="64">
        <f>_xlfn.XLOOKUP(D5685,'Volume Holds'!U:U,'Volume Holds'!K:K,0)</f>
        <v>0</v>
      </c>
      <c r="C5685" s="64">
        <f>_xlfn.XLOOKUP(I5685,'Volume Holds'!U:U,'Volume Holds'!K:K,0)</f>
        <v>0</v>
      </c>
      <c r="D5685" s="64" t="s">
        <v>733</v>
      </c>
      <c r="E5685" s="64">
        <f t="shared" si="149"/>
        <v>0</v>
      </c>
      <c r="F5685" s="64">
        <v>10092</v>
      </c>
      <c r="G5685" s="64"/>
      <c r="I5685" s="64" t="s">
        <v>581</v>
      </c>
    </row>
    <row r="5686" spans="1:9">
      <c r="A5686" s="64" t="s">
        <v>1318</v>
      </c>
      <c r="B5686" s="64">
        <f>_xlfn.XLOOKUP(D5686,'Volume Holds'!U:U,'Volume Holds'!K:K,0)</f>
        <v>0</v>
      </c>
      <c r="C5686" s="64">
        <f>_xlfn.XLOOKUP(I5686,'Volume Holds'!U:U,'Volume Holds'!K:K,0)</f>
        <v>0</v>
      </c>
      <c r="D5686" s="64" t="s">
        <v>735</v>
      </c>
      <c r="E5686" s="64">
        <f t="shared" si="149"/>
        <v>0</v>
      </c>
      <c r="F5686" s="64">
        <v>10092</v>
      </c>
      <c r="G5686" s="64"/>
      <c r="I5686" s="64" t="s">
        <v>581</v>
      </c>
    </row>
    <row r="5687" spans="1:9">
      <c r="A5687" s="64" t="s">
        <v>1318</v>
      </c>
      <c r="B5687" s="64">
        <f>_xlfn.XLOOKUP(D5687,'Volume Holds'!U:U,'Volume Holds'!K:K,0)</f>
        <v>0</v>
      </c>
      <c r="C5687" s="64">
        <f>_xlfn.XLOOKUP(I5687,'Volume Holds'!U:U,'Volume Holds'!K:K,0)</f>
        <v>0</v>
      </c>
      <c r="D5687" s="64" t="s">
        <v>737</v>
      </c>
      <c r="E5687" s="64">
        <f t="shared" si="149"/>
        <v>0</v>
      </c>
      <c r="F5687" s="64">
        <v>10092</v>
      </c>
      <c r="G5687" s="64"/>
      <c r="I5687" s="64" t="s">
        <v>581</v>
      </c>
    </row>
    <row r="5688" spans="1:9">
      <c r="A5688" s="64" t="s">
        <v>1318</v>
      </c>
      <c r="B5688" s="64">
        <f>_xlfn.XLOOKUP(D5688,'Volume Holds'!U:U,'Volume Holds'!K:K,0)</f>
        <v>0</v>
      </c>
      <c r="C5688" s="64">
        <f>_xlfn.XLOOKUP(I5688,'Volume Holds'!U:U,'Volume Holds'!K:K,0)</f>
        <v>0</v>
      </c>
      <c r="D5688" s="64" t="s">
        <v>739</v>
      </c>
      <c r="E5688" s="64">
        <f t="shared" si="149"/>
        <v>0</v>
      </c>
      <c r="F5688" s="64">
        <v>10092</v>
      </c>
      <c r="G5688" s="64"/>
      <c r="I5688" s="64" t="s">
        <v>581</v>
      </c>
    </row>
    <row r="5689" spans="1:9">
      <c r="A5689" s="64" t="s">
        <v>1318</v>
      </c>
      <c r="B5689" s="64">
        <f>_xlfn.XLOOKUP(D5689,'Volume Holds'!U:U,'Volume Holds'!K:K,0)</f>
        <v>0</v>
      </c>
      <c r="C5689" s="64">
        <f>_xlfn.XLOOKUP(I5689,'Volume Holds'!U:U,'Volume Holds'!K:K,0)</f>
        <v>0</v>
      </c>
      <c r="D5689" s="64" t="s">
        <v>741</v>
      </c>
      <c r="E5689" s="64">
        <f t="shared" si="149"/>
        <v>0</v>
      </c>
      <c r="F5689" s="64">
        <v>10092</v>
      </c>
      <c r="G5689" s="64"/>
      <c r="I5689" s="64" t="s">
        <v>581</v>
      </c>
    </row>
    <row r="5690" spans="1:9">
      <c r="A5690" s="64" t="s">
        <v>1318</v>
      </c>
      <c r="B5690" s="64">
        <f>_xlfn.XLOOKUP(D5690,'Volume Holds'!U:U,'Volume Holds'!K:K,0)</f>
        <v>0</v>
      </c>
      <c r="C5690" s="64">
        <f>_xlfn.XLOOKUP(I5690,'Volume Holds'!U:U,'Volume Holds'!K:K,0)</f>
        <v>0</v>
      </c>
      <c r="D5690" s="64" t="s">
        <v>743</v>
      </c>
      <c r="E5690" s="64">
        <f t="shared" si="149"/>
        <v>0</v>
      </c>
      <c r="F5690" s="64">
        <v>10092</v>
      </c>
      <c r="G5690" s="64"/>
      <c r="I5690" s="64" t="s">
        <v>581</v>
      </c>
    </row>
    <row r="5691" spans="1:9">
      <c r="A5691" s="64" t="s">
        <v>1318</v>
      </c>
      <c r="B5691" s="64">
        <f>_xlfn.XLOOKUP(D5691,'Volume Holds'!U:U,'Volume Holds'!K:K,0)</f>
        <v>0</v>
      </c>
      <c r="C5691" s="64">
        <f>_xlfn.XLOOKUP(I5691,'Volume Holds'!U:U,'Volume Holds'!K:K,0)</f>
        <v>0</v>
      </c>
      <c r="D5691" s="64" t="s">
        <v>745</v>
      </c>
      <c r="E5691" s="64">
        <f t="shared" si="149"/>
        <v>0</v>
      </c>
      <c r="F5691" s="64">
        <v>10092</v>
      </c>
      <c r="G5691" s="64"/>
      <c r="I5691" s="64" t="s">
        <v>581</v>
      </c>
    </row>
    <row r="5692" spans="1:9">
      <c r="A5692" s="64" t="s">
        <v>1318</v>
      </c>
      <c r="B5692" s="64">
        <f>_xlfn.XLOOKUP(D5692,'Volume Holds'!U:U,'Volume Holds'!K:K,0)</f>
        <v>0</v>
      </c>
      <c r="C5692" s="64">
        <f>_xlfn.XLOOKUP(I5692,'Volume Holds'!U:U,'Volume Holds'!K:K,0)</f>
        <v>0</v>
      </c>
      <c r="D5692" s="64" t="s">
        <v>747</v>
      </c>
      <c r="E5692" s="64">
        <f t="shared" si="149"/>
        <v>0</v>
      </c>
      <c r="F5692" s="64">
        <v>10092</v>
      </c>
      <c r="G5692" s="64"/>
      <c r="I5692" s="64" t="s">
        <v>581</v>
      </c>
    </row>
    <row r="5693" spans="1:9">
      <c r="A5693" s="64" t="s">
        <v>1318</v>
      </c>
      <c r="B5693" s="64">
        <f>_xlfn.XLOOKUP(D5693,'Volume Holds'!U:U,'Volume Holds'!K:K,0)</f>
        <v>0</v>
      </c>
      <c r="C5693" s="64">
        <f>_xlfn.XLOOKUP(I5693,'Volume Holds'!U:U,'Volume Holds'!K:K,0)</f>
        <v>0</v>
      </c>
      <c r="D5693" s="64" t="s">
        <v>749</v>
      </c>
      <c r="E5693" s="64">
        <f t="shared" si="149"/>
        <v>0</v>
      </c>
      <c r="F5693" s="64">
        <v>10092</v>
      </c>
      <c r="G5693" s="64"/>
      <c r="I5693" s="64" t="s">
        <v>581</v>
      </c>
    </row>
    <row r="5694" spans="1:9">
      <c r="A5694" s="64" t="s">
        <v>1318</v>
      </c>
      <c r="B5694" s="64">
        <f>_xlfn.XLOOKUP(D5694,'Volume Holds'!$U$8:$U$223,'Volume Holds'!$K$8:$K$223)</f>
        <v>0</v>
      </c>
      <c r="C5694" s="64">
        <f>_xlfn.XLOOKUP(I5694,'Volume Holds'!$U$8:$U$223,'Volume Holds'!$K$8:$K$223)</f>
        <v>0</v>
      </c>
      <c r="D5694" s="64" t="s">
        <v>778</v>
      </c>
      <c r="E5694" s="64">
        <f t="shared" si="149"/>
        <v>0</v>
      </c>
      <c r="F5694" s="159">
        <v>10132</v>
      </c>
      <c r="I5694" s="64" t="s">
        <v>764</v>
      </c>
    </row>
    <row r="5695" spans="1:9">
      <c r="A5695" s="64" t="s">
        <v>1318</v>
      </c>
      <c r="B5695" s="64">
        <f>_xlfn.XLOOKUP(D5695,'Volume Holds'!$U$8:$U$223,'Volume Holds'!$K$8:$K$223)</f>
        <v>0</v>
      </c>
      <c r="C5695" s="64">
        <f>_xlfn.XLOOKUP(I5695,'Volume Holds'!$U$8:$U$223,'Volume Holds'!$K$8:$K$223)</f>
        <v>0</v>
      </c>
      <c r="D5695" s="64" t="s">
        <v>779</v>
      </c>
      <c r="E5695" s="64">
        <f t="shared" si="149"/>
        <v>0</v>
      </c>
      <c r="F5695" s="159">
        <v>10132</v>
      </c>
      <c r="I5695" s="64" t="s">
        <v>764</v>
      </c>
    </row>
    <row r="5696" spans="1:9">
      <c r="A5696" s="64" t="s">
        <v>1318</v>
      </c>
      <c r="B5696" s="64">
        <f>_xlfn.XLOOKUP(D5696,'Volume Holds'!$U$8:$U$223,'Volume Holds'!$K$8:$K$223)</f>
        <v>0</v>
      </c>
      <c r="C5696" s="64">
        <f>_xlfn.XLOOKUP(I5696,'Volume Holds'!$U$8:$U$223,'Volume Holds'!$K$8:$K$223)</f>
        <v>0</v>
      </c>
      <c r="D5696" s="64" t="s">
        <v>780</v>
      </c>
      <c r="E5696" s="64">
        <f t="shared" si="149"/>
        <v>0</v>
      </c>
      <c r="F5696" s="159">
        <v>10132</v>
      </c>
      <c r="I5696" s="64" t="s">
        <v>765</v>
      </c>
    </row>
    <row r="5697" spans="1:9">
      <c r="A5697" s="64" t="s">
        <v>1318</v>
      </c>
      <c r="B5697" s="64">
        <f>_xlfn.XLOOKUP(D5697,'Volume Holds'!$U$8:$U$223,'Volume Holds'!$K$8:$K$223)</f>
        <v>0</v>
      </c>
      <c r="C5697" s="64">
        <f>_xlfn.XLOOKUP(I5697,'Volume Holds'!$U$8:$U$223,'Volume Holds'!$K$8:$K$223)</f>
        <v>0</v>
      </c>
      <c r="D5697" s="64" t="s">
        <v>781</v>
      </c>
      <c r="E5697" s="64">
        <f t="shared" si="149"/>
        <v>0</v>
      </c>
      <c r="F5697" s="159">
        <v>10132</v>
      </c>
      <c r="I5697" s="64" t="s">
        <v>765</v>
      </c>
    </row>
    <row r="5698" spans="1:9">
      <c r="A5698" s="64" t="s">
        <v>1318</v>
      </c>
      <c r="B5698" s="64">
        <f>_xlfn.XLOOKUP(D5698,'Volume Holds'!$U$8:$U$223,'Volume Holds'!$K$8:$K$223)</f>
        <v>0</v>
      </c>
      <c r="C5698" s="64">
        <f>_xlfn.XLOOKUP(I5698,'Volume Holds'!$U$8:$U$223,'Volume Holds'!$K$8:$K$223)</f>
        <v>0</v>
      </c>
      <c r="D5698" s="64" t="s">
        <v>782</v>
      </c>
      <c r="E5698" s="64">
        <f t="shared" si="149"/>
        <v>0</v>
      </c>
      <c r="F5698" s="159">
        <v>10132</v>
      </c>
      <c r="I5698" s="64" t="s">
        <v>765</v>
      </c>
    </row>
    <row r="5699" spans="1:9">
      <c r="A5699" s="64" t="s">
        <v>1318</v>
      </c>
      <c r="B5699" s="64">
        <f>_xlfn.XLOOKUP(D5699,'Volume Holds'!$U$8:$U$223,'Volume Holds'!$K$8:$K$223)</f>
        <v>0</v>
      </c>
      <c r="C5699" s="64">
        <f>_xlfn.XLOOKUP(I5699,'Volume Holds'!$U$8:$U$223,'Volume Holds'!$K$8:$K$223)</f>
        <v>0</v>
      </c>
      <c r="D5699" s="64" t="s">
        <v>783</v>
      </c>
      <c r="E5699" s="64">
        <f t="shared" si="149"/>
        <v>0</v>
      </c>
      <c r="F5699" s="159">
        <v>10132</v>
      </c>
      <c r="I5699" s="64" t="s">
        <v>765</v>
      </c>
    </row>
    <row r="5700" spans="1:9">
      <c r="A5700" s="64" t="s">
        <v>1318</v>
      </c>
      <c r="B5700" s="64">
        <f>_xlfn.XLOOKUP(D5700,'Volume Holds'!$U$8:$U$223,'Volume Holds'!$K$8:$K$223)</f>
        <v>0</v>
      </c>
      <c r="C5700" s="64">
        <f>_xlfn.XLOOKUP(I5700,'Volume Holds'!$U$8:$U$223,'Volume Holds'!$K$8:$K$223)</f>
        <v>0</v>
      </c>
      <c r="D5700" s="64" t="s">
        <v>784</v>
      </c>
      <c r="E5700" s="64">
        <f t="shared" si="149"/>
        <v>0</v>
      </c>
      <c r="F5700" s="159">
        <v>10132</v>
      </c>
      <c r="I5700" s="64" t="s">
        <v>766</v>
      </c>
    </row>
    <row r="5701" spans="1:9">
      <c r="A5701" s="64" t="s">
        <v>1318</v>
      </c>
      <c r="B5701" s="64">
        <f>_xlfn.XLOOKUP(D5701,'Volume Holds'!$U$8:$U$223,'Volume Holds'!$K$8:$K$223)</f>
        <v>0</v>
      </c>
      <c r="C5701" s="64">
        <f>_xlfn.XLOOKUP(I5701,'Volume Holds'!$U$8:$U$223,'Volume Holds'!$K$8:$K$223)</f>
        <v>0</v>
      </c>
      <c r="D5701" s="64" t="s">
        <v>785</v>
      </c>
      <c r="E5701" s="64">
        <f t="shared" si="149"/>
        <v>0</v>
      </c>
      <c r="F5701" s="159">
        <v>10132</v>
      </c>
      <c r="I5701" s="64" t="s">
        <v>766</v>
      </c>
    </row>
    <row r="5702" spans="1:9">
      <c r="A5702" s="64" t="s">
        <v>1318</v>
      </c>
      <c r="B5702" s="64">
        <f>_xlfn.XLOOKUP(D5702,'Volume Holds'!$U$8:$U$223,'Volume Holds'!$K$8:$K$223)</f>
        <v>0</v>
      </c>
      <c r="C5702" s="64">
        <f>_xlfn.XLOOKUP(I5702,'Volume Holds'!$U$8:$U$223,'Volume Holds'!$K$8:$K$223)</f>
        <v>0</v>
      </c>
      <c r="D5702" s="64" t="s">
        <v>786</v>
      </c>
      <c r="E5702" s="64">
        <f t="shared" si="149"/>
        <v>0</v>
      </c>
      <c r="F5702" s="159">
        <v>10132</v>
      </c>
      <c r="I5702" s="64" t="s">
        <v>766</v>
      </c>
    </row>
    <row r="5703" spans="1:9">
      <c r="A5703" s="64" t="s">
        <v>1318</v>
      </c>
      <c r="B5703" s="64">
        <f>_xlfn.XLOOKUP(D5703,'Volume Holds'!$U$8:$U$223,'Volume Holds'!$K$8:$K$223)</f>
        <v>0</v>
      </c>
      <c r="C5703" s="64">
        <f>_xlfn.XLOOKUP(I5703,'Volume Holds'!$U$8:$U$223,'Volume Holds'!$K$8:$K$223)</f>
        <v>0</v>
      </c>
      <c r="D5703" s="64" t="s">
        <v>787</v>
      </c>
      <c r="E5703" s="64">
        <f t="shared" si="149"/>
        <v>0</v>
      </c>
      <c r="F5703" s="159">
        <v>10132</v>
      </c>
      <c r="I5703" s="64" t="s">
        <v>766</v>
      </c>
    </row>
    <row r="5704" spans="1:9">
      <c r="A5704" s="64" t="s">
        <v>1318</v>
      </c>
      <c r="B5704" s="64">
        <f>_xlfn.XLOOKUP(D5704,'Volume Holds'!$U$8:$U$223,'Volume Holds'!$K$8:$K$223)</f>
        <v>0</v>
      </c>
      <c r="C5704" s="64">
        <f>_xlfn.XLOOKUP(I5704,'Volume Holds'!$U$8:$U$223,'Volume Holds'!$K$8:$K$223)</f>
        <v>0</v>
      </c>
      <c r="D5704" s="64" t="s">
        <v>788</v>
      </c>
      <c r="E5704" s="64">
        <f t="shared" si="149"/>
        <v>0</v>
      </c>
      <c r="F5704" s="159">
        <v>10132</v>
      </c>
      <c r="I5704" s="64" t="s">
        <v>766</v>
      </c>
    </row>
    <row r="5705" spans="1:9">
      <c r="A5705" s="64" t="s">
        <v>1318</v>
      </c>
      <c r="B5705" s="64">
        <f>_xlfn.XLOOKUP(D5705,'Volume Holds'!$U$8:$U$223,'Volume Holds'!$K$8:$K$223)</f>
        <v>0</v>
      </c>
      <c r="C5705" s="64">
        <f>_xlfn.XLOOKUP(I5705,'Volume Holds'!$U$8:$U$223,'Volume Holds'!$K$8:$K$223)</f>
        <v>0</v>
      </c>
      <c r="D5705" s="64" t="s">
        <v>789</v>
      </c>
      <c r="E5705" s="64">
        <f t="shared" si="149"/>
        <v>0</v>
      </c>
      <c r="F5705" s="159">
        <v>10132</v>
      </c>
      <c r="I5705" s="64" t="s">
        <v>766</v>
      </c>
    </row>
    <row r="5706" spans="1:9">
      <c r="A5706" s="64" t="s">
        <v>1318</v>
      </c>
      <c r="B5706" s="64">
        <f>_xlfn.XLOOKUP(D5706,'Volume Holds'!$U$8:$U$223,'Volume Holds'!$K$8:$K$223)</f>
        <v>0</v>
      </c>
      <c r="C5706" s="64">
        <f>_xlfn.XLOOKUP(I5706,'Volume Holds'!$U$8:$U$223,'Volume Holds'!$K$8:$K$223)</f>
        <v>0</v>
      </c>
      <c r="D5706" s="64" t="s">
        <v>790</v>
      </c>
      <c r="E5706" s="64">
        <f t="shared" si="149"/>
        <v>0</v>
      </c>
      <c r="F5706" s="159">
        <v>10132</v>
      </c>
      <c r="I5706" s="64" t="s">
        <v>766</v>
      </c>
    </row>
    <row r="5707" spans="1:9">
      <c r="A5707" s="64" t="s">
        <v>1318</v>
      </c>
      <c r="B5707" s="64">
        <f>_xlfn.XLOOKUP(D5707,'Volume Holds'!$U$8:$U$223,'Volume Holds'!$K$8:$K$223)</f>
        <v>0</v>
      </c>
      <c r="C5707" s="64">
        <f>_xlfn.XLOOKUP(I5707,'Volume Holds'!$U$8:$U$223,'Volume Holds'!$K$8:$K$223)</f>
        <v>0</v>
      </c>
      <c r="D5707" s="64" t="s">
        <v>791</v>
      </c>
      <c r="E5707" s="64">
        <f t="shared" si="149"/>
        <v>0</v>
      </c>
      <c r="F5707" s="159">
        <v>10132</v>
      </c>
      <c r="I5707" s="64" t="s">
        <v>766</v>
      </c>
    </row>
    <row r="5708" spans="1:9">
      <c r="A5708" s="64" t="s">
        <v>1318</v>
      </c>
      <c r="B5708" s="64">
        <f>_xlfn.XLOOKUP(D5708,'Volume Holds'!$U$8:$U$223,'Volume Holds'!$K$8:$K$223)</f>
        <v>0</v>
      </c>
      <c r="C5708" s="64">
        <f>_xlfn.XLOOKUP(I5708,'Volume Holds'!$U$8:$U$223,'Volume Holds'!$K$8:$K$223)</f>
        <v>0</v>
      </c>
      <c r="D5708" s="64" t="s">
        <v>792</v>
      </c>
      <c r="E5708" s="64">
        <f t="shared" si="149"/>
        <v>0</v>
      </c>
      <c r="F5708" s="159">
        <v>10132</v>
      </c>
      <c r="I5708" s="64" t="s">
        <v>767</v>
      </c>
    </row>
    <row r="5709" spans="1:9">
      <c r="A5709" s="64" t="s">
        <v>1318</v>
      </c>
      <c r="B5709" s="64">
        <f>_xlfn.XLOOKUP(D5709,'Volume Holds'!$U$8:$U$223,'Volume Holds'!$K$8:$K$223)</f>
        <v>0</v>
      </c>
      <c r="C5709" s="64">
        <f>_xlfn.XLOOKUP(I5709,'Volume Holds'!$U$8:$U$223,'Volume Holds'!$K$8:$K$223)</f>
        <v>0</v>
      </c>
      <c r="D5709" s="64" t="s">
        <v>793</v>
      </c>
      <c r="E5709" s="64">
        <f t="shared" si="149"/>
        <v>0</v>
      </c>
      <c r="F5709" s="159">
        <v>10132</v>
      </c>
      <c r="I5709" s="64" t="s">
        <v>767</v>
      </c>
    </row>
    <row r="5710" spans="1:9">
      <c r="A5710" s="64" t="s">
        <v>1318</v>
      </c>
      <c r="B5710" s="64">
        <f>_xlfn.XLOOKUP(D5710,'Volume Holds'!$U$8:$U$223,'Volume Holds'!$K$8:$K$223)</f>
        <v>0</v>
      </c>
      <c r="C5710" s="64">
        <f>_xlfn.XLOOKUP(I5710,'Volume Holds'!$U$8:$U$223,'Volume Holds'!$K$8:$K$223)</f>
        <v>0</v>
      </c>
      <c r="D5710" s="64" t="s">
        <v>794</v>
      </c>
      <c r="E5710" s="64">
        <f t="shared" si="149"/>
        <v>0</v>
      </c>
      <c r="F5710" s="159">
        <v>10132</v>
      </c>
      <c r="I5710" s="64" t="s">
        <v>767</v>
      </c>
    </row>
    <row r="5711" spans="1:9">
      <c r="A5711" s="64" t="s">
        <v>1318</v>
      </c>
      <c r="B5711" s="64">
        <f>_xlfn.XLOOKUP(D5711,'Volume Holds'!$U$8:$U$223,'Volume Holds'!$K$8:$K$223)</f>
        <v>0</v>
      </c>
      <c r="C5711" s="64">
        <f>_xlfn.XLOOKUP(I5711,'Volume Holds'!$U$8:$U$223,'Volume Holds'!$K$8:$K$223)</f>
        <v>0</v>
      </c>
      <c r="D5711" s="64" t="s">
        <v>795</v>
      </c>
      <c r="E5711" s="64">
        <f t="shared" si="149"/>
        <v>0</v>
      </c>
      <c r="F5711" s="159">
        <v>10132</v>
      </c>
      <c r="I5711" s="64" t="s">
        <v>767</v>
      </c>
    </row>
    <row r="5712" spans="1:9">
      <c r="A5712" s="64" t="s">
        <v>1318</v>
      </c>
      <c r="B5712" s="64">
        <f>_xlfn.XLOOKUP(D5712,'Volume Holds'!$U$8:$U$223,'Volume Holds'!$K$8:$K$223)</f>
        <v>0</v>
      </c>
      <c r="C5712" s="64">
        <f>_xlfn.XLOOKUP(I5712,'Volume Holds'!$U$8:$U$223,'Volume Holds'!$K$8:$K$223)</f>
        <v>0</v>
      </c>
      <c r="D5712" s="64" t="s">
        <v>796</v>
      </c>
      <c r="E5712" s="64">
        <f t="shared" si="149"/>
        <v>0</v>
      </c>
      <c r="F5712" s="159">
        <v>10132</v>
      </c>
      <c r="I5712" s="64" t="s">
        <v>767</v>
      </c>
    </row>
    <row r="5713" spans="1:9">
      <c r="A5713" s="64" t="s">
        <v>1318</v>
      </c>
      <c r="B5713" s="64">
        <f>_xlfn.XLOOKUP(D5713,'Volume Holds'!$U$8:$U$223,'Volume Holds'!$K$8:$K$223)</f>
        <v>0</v>
      </c>
      <c r="C5713" s="64">
        <f>_xlfn.XLOOKUP(I5713,'Volume Holds'!$U$8:$U$223,'Volume Holds'!$K$8:$K$223)</f>
        <v>0</v>
      </c>
      <c r="D5713" s="64" t="s">
        <v>797</v>
      </c>
      <c r="E5713" s="64">
        <f t="shared" si="149"/>
        <v>0</v>
      </c>
      <c r="F5713" s="159">
        <v>10132</v>
      </c>
      <c r="I5713" s="64" t="s">
        <v>767</v>
      </c>
    </row>
    <row r="5714" spans="1:9">
      <c r="A5714" s="64" t="s">
        <v>1318</v>
      </c>
      <c r="B5714" s="64">
        <f>_xlfn.XLOOKUP(D5714,'Volume Holds'!$U$8:$U$223,'Volume Holds'!$K$8:$K$223)</f>
        <v>0</v>
      </c>
      <c r="C5714" s="64">
        <f>_xlfn.XLOOKUP(I5714,'Volume Holds'!$U$8:$U$223,'Volume Holds'!$K$8:$K$223)</f>
        <v>0</v>
      </c>
      <c r="D5714" s="64" t="s">
        <v>798</v>
      </c>
      <c r="E5714" s="64">
        <f t="shared" si="149"/>
        <v>0</v>
      </c>
      <c r="F5714" s="159">
        <v>10132</v>
      </c>
      <c r="I5714" s="64" t="s">
        <v>767</v>
      </c>
    </row>
    <row r="5715" spans="1:9">
      <c r="A5715" s="64" t="s">
        <v>1318</v>
      </c>
      <c r="B5715" s="64">
        <f>_xlfn.XLOOKUP(D5715,'Volume Holds'!$U$8:$U$223,'Volume Holds'!$K$8:$K$223)</f>
        <v>0</v>
      </c>
      <c r="C5715" s="64">
        <f>_xlfn.XLOOKUP(I5715,'Volume Holds'!$U$8:$U$223,'Volume Holds'!$K$8:$K$223)</f>
        <v>0</v>
      </c>
      <c r="D5715" s="64" t="s">
        <v>799</v>
      </c>
      <c r="E5715" s="64">
        <f t="shared" si="149"/>
        <v>0</v>
      </c>
      <c r="F5715" s="159">
        <v>10132</v>
      </c>
      <c r="I5715" s="64" t="s">
        <v>767</v>
      </c>
    </row>
    <row r="5716" spans="1:9">
      <c r="A5716" s="64" t="s">
        <v>1318</v>
      </c>
      <c r="B5716" s="64">
        <f>_xlfn.XLOOKUP(D5716,'Volume Holds'!$U$8:$U$223,'Volume Holds'!$K$8:$K$223)</f>
        <v>0</v>
      </c>
      <c r="C5716" s="64">
        <f>_xlfn.XLOOKUP(I5716,'Volume Holds'!$U$8:$U$223,'Volume Holds'!$K$8:$K$223)</f>
        <v>0</v>
      </c>
      <c r="D5716" s="64" t="s">
        <v>801</v>
      </c>
      <c r="E5716" s="64">
        <f t="shared" si="149"/>
        <v>0</v>
      </c>
      <c r="F5716" s="159">
        <v>10132</v>
      </c>
      <c r="I5716" s="64" t="s">
        <v>768</v>
      </c>
    </row>
    <row r="5717" spans="1:9">
      <c r="A5717" s="64" t="s">
        <v>1318</v>
      </c>
      <c r="B5717" s="64">
        <f>_xlfn.XLOOKUP(D5717,'Volume Holds'!$U$8:$U$223,'Volume Holds'!$K$8:$K$223)</f>
        <v>0</v>
      </c>
      <c r="C5717" s="64">
        <f>_xlfn.XLOOKUP(I5717,'Volume Holds'!$U$8:$U$223,'Volume Holds'!$K$8:$K$223)</f>
        <v>0</v>
      </c>
      <c r="D5717" s="64" t="s">
        <v>802</v>
      </c>
      <c r="E5717" s="64">
        <f t="shared" si="149"/>
        <v>0</v>
      </c>
      <c r="F5717" s="159">
        <v>10132</v>
      </c>
      <c r="I5717" s="64" t="s">
        <v>768</v>
      </c>
    </row>
    <row r="5718" spans="1:9">
      <c r="A5718" s="64" t="s">
        <v>1318</v>
      </c>
      <c r="B5718" s="64">
        <f>_xlfn.XLOOKUP(D5718,'Volume Holds'!$U$8:$U$223,'Volume Holds'!$K$8:$K$223)</f>
        <v>0</v>
      </c>
      <c r="C5718" s="64">
        <f>_xlfn.XLOOKUP(I5718,'Volume Holds'!$U$8:$U$223,'Volume Holds'!$K$8:$K$223)</f>
        <v>0</v>
      </c>
      <c r="D5718" s="64" t="s">
        <v>803</v>
      </c>
      <c r="E5718" s="64">
        <f t="shared" si="149"/>
        <v>0</v>
      </c>
      <c r="F5718" s="159">
        <v>10132</v>
      </c>
      <c r="I5718" s="64" t="s">
        <v>768</v>
      </c>
    </row>
    <row r="5719" spans="1:9">
      <c r="A5719" s="64" t="s">
        <v>1318</v>
      </c>
      <c r="B5719" s="64">
        <f>_xlfn.XLOOKUP(D5719,'Volume Holds'!$U$8:$U$223,'Volume Holds'!$K$8:$K$223)</f>
        <v>0</v>
      </c>
      <c r="C5719" s="64">
        <f>_xlfn.XLOOKUP(I5719,'Volume Holds'!$U$8:$U$223,'Volume Holds'!$K$8:$K$223)</f>
        <v>0</v>
      </c>
      <c r="D5719" s="64" t="s">
        <v>804</v>
      </c>
      <c r="E5719" s="64">
        <f t="shared" si="149"/>
        <v>0</v>
      </c>
      <c r="F5719" s="159">
        <v>10132</v>
      </c>
      <c r="I5719" s="64" t="s">
        <v>768</v>
      </c>
    </row>
    <row r="5720" spans="1:9">
      <c r="A5720" s="64" t="s">
        <v>1318</v>
      </c>
      <c r="B5720" s="64">
        <f>_xlfn.XLOOKUP(D5720,'Volume Holds'!$U$8:$U$223,'Volume Holds'!$K$8:$K$223)</f>
        <v>0</v>
      </c>
      <c r="C5720" s="64">
        <f>_xlfn.XLOOKUP(I5720,'Volume Holds'!$U$8:$U$223,'Volume Holds'!$K$8:$K$223)</f>
        <v>0</v>
      </c>
      <c r="D5720" s="64" t="s">
        <v>805</v>
      </c>
      <c r="E5720" s="64">
        <f t="shared" si="149"/>
        <v>0</v>
      </c>
      <c r="F5720" s="159">
        <v>10132</v>
      </c>
      <c r="I5720" s="64" t="s">
        <v>768</v>
      </c>
    </row>
    <row r="5721" spans="1:9">
      <c r="A5721" s="64" t="s">
        <v>1318</v>
      </c>
      <c r="B5721" s="64">
        <f>_xlfn.XLOOKUP(D5721,'Volume Holds'!$U$8:$U$223,'Volume Holds'!$K$8:$K$223)</f>
        <v>0</v>
      </c>
      <c r="C5721" s="64">
        <f>_xlfn.XLOOKUP(I5721,'Volume Holds'!$U$8:$U$223,'Volume Holds'!$K$8:$K$223)</f>
        <v>0</v>
      </c>
      <c r="D5721" s="64" t="s">
        <v>806</v>
      </c>
      <c r="E5721" s="64">
        <f t="shared" si="149"/>
        <v>0</v>
      </c>
      <c r="F5721" s="159">
        <v>10132</v>
      </c>
      <c r="I5721" s="64" t="s">
        <v>768</v>
      </c>
    </row>
    <row r="5722" spans="1:9">
      <c r="A5722" s="64" t="s">
        <v>1318</v>
      </c>
      <c r="B5722" s="64">
        <f>_xlfn.XLOOKUP(D5722,'Volume Holds'!$U$8:$U$223,'Volume Holds'!$K$8:$K$223)</f>
        <v>0</v>
      </c>
      <c r="C5722" s="64">
        <f>_xlfn.XLOOKUP(I5722,'Volume Holds'!$U$8:$U$223,'Volume Holds'!$K$8:$K$223)</f>
        <v>0</v>
      </c>
      <c r="D5722" s="64" t="s">
        <v>807</v>
      </c>
      <c r="E5722" s="64">
        <f t="shared" si="149"/>
        <v>0</v>
      </c>
      <c r="F5722" s="159">
        <v>10132</v>
      </c>
      <c r="I5722" s="64" t="s">
        <v>769</v>
      </c>
    </row>
    <row r="5723" spans="1:9">
      <c r="A5723" s="64" t="s">
        <v>1318</v>
      </c>
      <c r="B5723" s="64">
        <f>_xlfn.XLOOKUP(D5723,'Volume Holds'!$U$8:$U$223,'Volume Holds'!$K$8:$K$223)</f>
        <v>0</v>
      </c>
      <c r="C5723" s="64">
        <f>_xlfn.XLOOKUP(I5723,'Volume Holds'!$U$8:$U$223,'Volume Holds'!$K$8:$K$223)</f>
        <v>0</v>
      </c>
      <c r="D5723" s="64" t="s">
        <v>808</v>
      </c>
      <c r="E5723" s="64">
        <f t="shared" si="149"/>
        <v>0</v>
      </c>
      <c r="F5723" s="159">
        <v>10132</v>
      </c>
      <c r="I5723" s="64" t="s">
        <v>769</v>
      </c>
    </row>
    <row r="5724" spans="1:9">
      <c r="A5724" s="64" t="s">
        <v>1318</v>
      </c>
      <c r="B5724" s="64">
        <f>_xlfn.XLOOKUP(D5724,'Volume Holds'!$U$8:$U$223,'Volume Holds'!$K$8:$K$223)</f>
        <v>0</v>
      </c>
      <c r="C5724" s="64">
        <f>_xlfn.XLOOKUP(I5724,'Volume Holds'!$U$8:$U$223,'Volume Holds'!$K$8:$K$223)</f>
        <v>0</v>
      </c>
      <c r="D5724" s="64" t="s">
        <v>809</v>
      </c>
      <c r="E5724" s="64">
        <f t="shared" si="149"/>
        <v>0</v>
      </c>
      <c r="F5724" s="159">
        <v>10132</v>
      </c>
      <c r="I5724" s="64" t="s">
        <v>769</v>
      </c>
    </row>
    <row r="5725" spans="1:9">
      <c r="A5725" s="64" t="s">
        <v>1318</v>
      </c>
      <c r="B5725" s="64">
        <f>_xlfn.XLOOKUP(D5725,'Volume Holds'!$U$8:$U$223,'Volume Holds'!$K$8:$K$223)</f>
        <v>0</v>
      </c>
      <c r="C5725" s="64">
        <f>_xlfn.XLOOKUP(I5725,'Volume Holds'!$U$8:$U$223,'Volume Holds'!$K$8:$K$223)</f>
        <v>0</v>
      </c>
      <c r="D5725" s="64" t="s">
        <v>810</v>
      </c>
      <c r="E5725" s="64">
        <f t="shared" si="149"/>
        <v>0</v>
      </c>
      <c r="F5725" s="159">
        <v>10132</v>
      </c>
      <c r="I5725" s="64" t="s">
        <v>769</v>
      </c>
    </row>
    <row r="5726" spans="1:9">
      <c r="A5726" s="64" t="s">
        <v>1318</v>
      </c>
      <c r="B5726" s="64">
        <f>_xlfn.XLOOKUP(D5726,'Volume Holds'!$U$8:$U$223,'Volume Holds'!$K$8:$K$223)</f>
        <v>0</v>
      </c>
      <c r="C5726" s="64">
        <f>_xlfn.XLOOKUP(I5726,'Volume Holds'!$U$8:$U$223,'Volume Holds'!$K$8:$K$223)</f>
        <v>0</v>
      </c>
      <c r="D5726" s="64" t="s">
        <v>811</v>
      </c>
      <c r="E5726" s="64">
        <f t="shared" si="149"/>
        <v>0</v>
      </c>
      <c r="F5726" s="159">
        <v>10132</v>
      </c>
      <c r="I5726" s="64" t="s">
        <v>769</v>
      </c>
    </row>
    <row r="5727" spans="1:9">
      <c r="A5727" s="64" t="s">
        <v>1318</v>
      </c>
      <c r="B5727" s="64">
        <f>_xlfn.XLOOKUP(D5727,'Volume Holds'!$U$8:$U$223,'Volume Holds'!$K$8:$K$223)</f>
        <v>0</v>
      </c>
      <c r="C5727" s="64">
        <f>_xlfn.XLOOKUP(I5727,'Volume Holds'!$U$8:$U$223,'Volume Holds'!$K$8:$K$223)</f>
        <v>0</v>
      </c>
      <c r="D5727" s="64" t="s">
        <v>812</v>
      </c>
      <c r="E5727" s="64">
        <f t="shared" si="149"/>
        <v>0</v>
      </c>
      <c r="F5727" s="159">
        <v>10132</v>
      </c>
      <c r="I5727" s="64" t="s">
        <v>769</v>
      </c>
    </row>
    <row r="5728" spans="1:9">
      <c r="A5728" s="64" t="s">
        <v>1318</v>
      </c>
      <c r="B5728" s="64">
        <f>_xlfn.XLOOKUP(D5728,'Volume Holds'!$U$8:$U$223,'Volume Holds'!$K$8:$K$223)</f>
        <v>0</v>
      </c>
      <c r="C5728" s="64">
        <f>_xlfn.XLOOKUP(I5728,'Volume Holds'!$U$8:$U$223,'Volume Holds'!$K$8:$K$223)</f>
        <v>0</v>
      </c>
      <c r="D5728" s="64" t="s">
        <v>813</v>
      </c>
      <c r="E5728" s="64">
        <f t="shared" si="149"/>
        <v>0</v>
      </c>
      <c r="F5728" s="159">
        <v>10132</v>
      </c>
      <c r="I5728" s="64" t="s">
        <v>770</v>
      </c>
    </row>
    <row r="5729" spans="1:9">
      <c r="A5729" s="64" t="s">
        <v>1318</v>
      </c>
      <c r="B5729" s="64">
        <f>_xlfn.XLOOKUP(D5729,'Volume Holds'!$U$8:$U$223,'Volume Holds'!$K$8:$K$223)</f>
        <v>0</v>
      </c>
      <c r="C5729" s="64">
        <f>_xlfn.XLOOKUP(I5729,'Volume Holds'!$U$8:$U$223,'Volume Holds'!$K$8:$K$223)</f>
        <v>0</v>
      </c>
      <c r="D5729" s="64" t="s">
        <v>814</v>
      </c>
      <c r="E5729" s="64">
        <f t="shared" si="149"/>
        <v>0</v>
      </c>
      <c r="F5729" s="159">
        <v>10132</v>
      </c>
      <c r="I5729" s="64" t="s">
        <v>770</v>
      </c>
    </row>
    <row r="5730" spans="1:9">
      <c r="A5730" s="64" t="s">
        <v>1318</v>
      </c>
      <c r="B5730" s="64">
        <f>_xlfn.XLOOKUP(D5730,'Volume Holds'!$U$8:$U$223,'Volume Holds'!$K$8:$K$223)</f>
        <v>0</v>
      </c>
      <c r="C5730" s="64">
        <f>_xlfn.XLOOKUP(I5730,'Volume Holds'!$U$8:$U$223,'Volume Holds'!$K$8:$K$223)</f>
        <v>0</v>
      </c>
      <c r="D5730" s="64" t="s">
        <v>815</v>
      </c>
      <c r="E5730" s="64">
        <f t="shared" si="149"/>
        <v>0</v>
      </c>
      <c r="F5730" s="159">
        <v>10132</v>
      </c>
      <c r="I5730" s="64" t="s">
        <v>770</v>
      </c>
    </row>
    <row r="5731" spans="1:9">
      <c r="A5731" s="64" t="s">
        <v>1318</v>
      </c>
      <c r="B5731" s="64">
        <f>_xlfn.XLOOKUP(D5731,'Volume Holds'!$U$8:$U$223,'Volume Holds'!$K$8:$K$223)</f>
        <v>0</v>
      </c>
      <c r="C5731" s="64">
        <f>_xlfn.XLOOKUP(I5731,'Volume Holds'!$U$8:$U$223,'Volume Holds'!$K$8:$K$223)</f>
        <v>0</v>
      </c>
      <c r="D5731" s="64" t="s">
        <v>816</v>
      </c>
      <c r="E5731" s="64">
        <f t="shared" si="149"/>
        <v>0</v>
      </c>
      <c r="F5731" s="159">
        <v>10132</v>
      </c>
      <c r="I5731" s="64" t="s">
        <v>770</v>
      </c>
    </row>
    <row r="5732" spans="1:9">
      <c r="A5732" s="64" t="s">
        <v>1318</v>
      </c>
      <c r="B5732" s="64">
        <f>_xlfn.XLOOKUP(D5732,'Volume Holds'!$U$8:$U$223,'Volume Holds'!$K$8:$K$223)</f>
        <v>0</v>
      </c>
      <c r="C5732" s="64">
        <f>_xlfn.XLOOKUP(I5732,'Volume Holds'!$U$8:$U$223,'Volume Holds'!$K$8:$K$223)</f>
        <v>0</v>
      </c>
      <c r="D5732" s="64" t="s">
        <v>817</v>
      </c>
      <c r="E5732" s="64">
        <f t="shared" si="149"/>
        <v>0</v>
      </c>
      <c r="F5732" s="159">
        <v>10132</v>
      </c>
      <c r="I5732" s="64" t="s">
        <v>770</v>
      </c>
    </row>
    <row r="5733" spans="1:9">
      <c r="A5733" s="64" t="s">
        <v>1318</v>
      </c>
      <c r="B5733" s="64">
        <f>_xlfn.XLOOKUP(D5733,'Volume Holds'!$U$8:$U$223,'Volume Holds'!$K$8:$K$223)</f>
        <v>0</v>
      </c>
      <c r="C5733" s="64">
        <f>_xlfn.XLOOKUP(I5733,'Volume Holds'!$U$8:$U$223,'Volume Holds'!$K$8:$K$223)</f>
        <v>0</v>
      </c>
      <c r="D5733" s="64" t="s">
        <v>818</v>
      </c>
      <c r="E5733" s="64">
        <f t="shared" si="149"/>
        <v>0</v>
      </c>
      <c r="F5733" s="159">
        <v>10132</v>
      </c>
      <c r="I5733" s="64" t="s">
        <v>770</v>
      </c>
    </row>
    <row r="5734" spans="1:9">
      <c r="A5734" s="64" t="s">
        <v>1318</v>
      </c>
      <c r="B5734" s="64">
        <f>_xlfn.XLOOKUP(D5734,'Volume Holds'!$U$8:$U$223,'Volume Holds'!$K$8:$K$223)</f>
        <v>0</v>
      </c>
      <c r="C5734" s="64">
        <f>_xlfn.XLOOKUP(I5734,'Volume Holds'!$U$8:$U$223,'Volume Holds'!$K$8:$K$223)</f>
        <v>0</v>
      </c>
      <c r="D5734" s="64" t="s">
        <v>819</v>
      </c>
      <c r="E5734" s="64">
        <f t="shared" si="149"/>
        <v>0</v>
      </c>
      <c r="F5734" s="159">
        <v>10132</v>
      </c>
      <c r="I5734" s="64" t="s">
        <v>771</v>
      </c>
    </row>
    <row r="5735" spans="1:9">
      <c r="A5735" s="64" t="s">
        <v>1318</v>
      </c>
      <c r="B5735" s="64">
        <f>_xlfn.XLOOKUP(D5735,'Volume Holds'!$U$8:$U$223,'Volume Holds'!$K$8:$K$223)</f>
        <v>0</v>
      </c>
      <c r="C5735" s="64">
        <f>_xlfn.XLOOKUP(I5735,'Volume Holds'!$U$8:$U$223,'Volume Holds'!$K$8:$K$223)</f>
        <v>0</v>
      </c>
      <c r="D5735" s="64" t="s">
        <v>820</v>
      </c>
      <c r="E5735" s="64">
        <f t="shared" ref="E5735:E5798" si="150">SUM(B5735:C5735)</f>
        <v>0</v>
      </c>
      <c r="F5735" s="159">
        <v>10132</v>
      </c>
      <c r="I5735" s="64" t="s">
        <v>771</v>
      </c>
    </row>
    <row r="5736" spans="1:9">
      <c r="A5736" s="64" t="s">
        <v>1318</v>
      </c>
      <c r="B5736" s="64">
        <f>_xlfn.XLOOKUP(D5736,'Volume Holds'!$U$8:$U$223,'Volume Holds'!$K$8:$K$223)</f>
        <v>0</v>
      </c>
      <c r="C5736" s="64">
        <f>_xlfn.XLOOKUP(I5736,'Volume Holds'!$U$8:$U$223,'Volume Holds'!$K$8:$K$223)</f>
        <v>0</v>
      </c>
      <c r="D5736" s="64" t="s">
        <v>821</v>
      </c>
      <c r="E5736" s="64">
        <f t="shared" si="150"/>
        <v>0</v>
      </c>
      <c r="F5736" s="159">
        <v>10132</v>
      </c>
      <c r="I5736" s="64" t="s">
        <v>771</v>
      </c>
    </row>
    <row r="5737" spans="1:9">
      <c r="A5737" s="64" t="s">
        <v>1318</v>
      </c>
      <c r="B5737" s="64">
        <f>_xlfn.XLOOKUP(D5737,'Volume Holds'!$U$8:$U$223,'Volume Holds'!$K$8:$K$223)</f>
        <v>0</v>
      </c>
      <c r="C5737" s="64">
        <f>_xlfn.XLOOKUP(I5737,'Volume Holds'!$U$8:$U$223,'Volume Holds'!$K$8:$K$223)</f>
        <v>0</v>
      </c>
      <c r="D5737" s="64" t="s">
        <v>822</v>
      </c>
      <c r="E5737" s="64">
        <f t="shared" si="150"/>
        <v>0</v>
      </c>
      <c r="F5737" s="159">
        <v>10132</v>
      </c>
      <c r="I5737" s="64" t="s">
        <v>771</v>
      </c>
    </row>
    <row r="5738" spans="1:9">
      <c r="A5738" s="64" t="s">
        <v>1318</v>
      </c>
      <c r="B5738" s="64">
        <f>_xlfn.XLOOKUP(D5738,'Volume Holds'!$U$8:$U$223,'Volume Holds'!$K$8:$K$223)</f>
        <v>0</v>
      </c>
      <c r="C5738" s="64">
        <f>_xlfn.XLOOKUP(I5738,'Volume Holds'!$U$8:$U$223,'Volume Holds'!$K$8:$K$223)</f>
        <v>0</v>
      </c>
      <c r="D5738" s="64" t="s">
        <v>823</v>
      </c>
      <c r="E5738" s="64">
        <f t="shared" si="150"/>
        <v>0</v>
      </c>
      <c r="F5738" s="159">
        <v>10132</v>
      </c>
      <c r="I5738" s="64" t="s">
        <v>771</v>
      </c>
    </row>
    <row r="5739" spans="1:9">
      <c r="A5739" s="64" t="s">
        <v>1318</v>
      </c>
      <c r="B5739" s="64">
        <f>_xlfn.XLOOKUP(D5739,'Volume Holds'!$U$8:$U$223,'Volume Holds'!$K$8:$K$223)</f>
        <v>0</v>
      </c>
      <c r="C5739" s="64">
        <f>_xlfn.XLOOKUP(I5739,'Volume Holds'!$U$8:$U$223,'Volume Holds'!$K$8:$K$223)</f>
        <v>0</v>
      </c>
      <c r="D5739" s="64" t="s">
        <v>824</v>
      </c>
      <c r="E5739" s="64">
        <f t="shared" si="150"/>
        <v>0</v>
      </c>
      <c r="F5739" s="159">
        <v>10132</v>
      </c>
      <c r="I5739" s="64" t="s">
        <v>771</v>
      </c>
    </row>
    <row r="5740" spans="1:9">
      <c r="A5740" s="64" t="s">
        <v>1318</v>
      </c>
      <c r="B5740" s="64">
        <f>_xlfn.XLOOKUP(D5740,'Volume Holds'!$U$8:$U$223,'Volume Holds'!$K$8:$K$223)</f>
        <v>0</v>
      </c>
      <c r="C5740" s="64">
        <f>_xlfn.XLOOKUP(I5740,'Volume Holds'!$U$8:$U$223,'Volume Holds'!$K$8:$K$223)</f>
        <v>0</v>
      </c>
      <c r="D5740" s="64" t="s">
        <v>825</v>
      </c>
      <c r="E5740" s="64">
        <f t="shared" si="150"/>
        <v>0</v>
      </c>
      <c r="F5740" s="159">
        <v>10132</v>
      </c>
      <c r="I5740" s="64" t="s">
        <v>772</v>
      </c>
    </row>
    <row r="5741" spans="1:9">
      <c r="A5741" s="64" t="s">
        <v>1318</v>
      </c>
      <c r="B5741" s="64">
        <f>_xlfn.XLOOKUP(D5741,'Volume Holds'!$U$8:$U$223,'Volume Holds'!$K$8:$K$223)</f>
        <v>0</v>
      </c>
      <c r="C5741" s="64">
        <f>_xlfn.XLOOKUP(I5741,'Volume Holds'!$U$8:$U$223,'Volume Holds'!$K$8:$K$223)</f>
        <v>0</v>
      </c>
      <c r="D5741" s="64" t="s">
        <v>826</v>
      </c>
      <c r="E5741" s="64">
        <f t="shared" si="150"/>
        <v>0</v>
      </c>
      <c r="F5741" s="159">
        <v>10132</v>
      </c>
      <c r="I5741" s="64" t="s">
        <v>772</v>
      </c>
    </row>
    <row r="5742" spans="1:9">
      <c r="A5742" s="64" t="s">
        <v>1318</v>
      </c>
      <c r="B5742" s="64">
        <f>_xlfn.XLOOKUP(D5742,'Volume Holds'!$U$8:$U$223,'Volume Holds'!$K$8:$K$223)</f>
        <v>0</v>
      </c>
      <c r="C5742" s="64">
        <f>_xlfn.XLOOKUP(I5742,'Volume Holds'!$U$8:$U$223,'Volume Holds'!$K$8:$K$223)</f>
        <v>0</v>
      </c>
      <c r="D5742" s="64" t="s">
        <v>827</v>
      </c>
      <c r="E5742" s="64">
        <f t="shared" si="150"/>
        <v>0</v>
      </c>
      <c r="F5742" s="159">
        <v>10132</v>
      </c>
      <c r="I5742" s="64" t="s">
        <v>772</v>
      </c>
    </row>
    <row r="5743" spans="1:9">
      <c r="A5743" s="64" t="s">
        <v>1318</v>
      </c>
      <c r="B5743" s="64">
        <f>_xlfn.XLOOKUP(D5743,'Volume Holds'!$U$8:$U$223,'Volume Holds'!$K$8:$K$223)</f>
        <v>0</v>
      </c>
      <c r="C5743" s="64">
        <f>_xlfn.XLOOKUP(I5743,'Volume Holds'!$U$8:$U$223,'Volume Holds'!$K$8:$K$223)</f>
        <v>0</v>
      </c>
      <c r="D5743" s="64" t="s">
        <v>828</v>
      </c>
      <c r="E5743" s="64">
        <f t="shared" si="150"/>
        <v>0</v>
      </c>
      <c r="F5743" s="159">
        <v>10132</v>
      </c>
      <c r="I5743" s="64" t="s">
        <v>772</v>
      </c>
    </row>
    <row r="5744" spans="1:9">
      <c r="A5744" s="64" t="s">
        <v>1318</v>
      </c>
      <c r="B5744" s="64">
        <f>_xlfn.XLOOKUP(D5744,'Volume Holds'!$U$8:$U$223,'Volume Holds'!$K$8:$K$223)</f>
        <v>0</v>
      </c>
      <c r="C5744" s="64">
        <f>_xlfn.XLOOKUP(I5744,'Volume Holds'!$U$8:$U$223,'Volume Holds'!$K$8:$K$223)</f>
        <v>0</v>
      </c>
      <c r="D5744" s="64" t="s">
        <v>829</v>
      </c>
      <c r="E5744" s="64">
        <f t="shared" si="150"/>
        <v>0</v>
      </c>
      <c r="F5744" s="159">
        <v>10132</v>
      </c>
      <c r="I5744" s="64" t="s">
        <v>772</v>
      </c>
    </row>
    <row r="5745" spans="1:9">
      <c r="A5745" s="64" t="s">
        <v>1318</v>
      </c>
      <c r="B5745" s="64">
        <f>_xlfn.XLOOKUP(D5745,'Volume Holds'!$U$8:$U$223,'Volume Holds'!$K$8:$K$223)</f>
        <v>0</v>
      </c>
      <c r="C5745" s="64">
        <f>_xlfn.XLOOKUP(I5745,'Volume Holds'!$U$8:$U$223,'Volume Holds'!$K$8:$K$223)</f>
        <v>0</v>
      </c>
      <c r="D5745" s="64" t="s">
        <v>830</v>
      </c>
      <c r="E5745" s="64">
        <f t="shared" si="150"/>
        <v>0</v>
      </c>
      <c r="F5745" s="159">
        <v>10132</v>
      </c>
      <c r="I5745" s="64" t="s">
        <v>772</v>
      </c>
    </row>
    <row r="5746" spans="1:9">
      <c r="A5746" s="64" t="s">
        <v>1318</v>
      </c>
      <c r="B5746" s="64">
        <f>_xlfn.XLOOKUP(D5746,'Volume Holds'!$U$8:$U$223,'Volume Holds'!$K$8:$K$223)</f>
        <v>0</v>
      </c>
      <c r="C5746" s="64">
        <f>_xlfn.XLOOKUP(I5746,'Volume Holds'!$U$8:$U$223,'Volume Holds'!$K$8:$K$223)</f>
        <v>0</v>
      </c>
      <c r="D5746" s="64" t="s">
        <v>831</v>
      </c>
      <c r="E5746" s="64">
        <f t="shared" si="150"/>
        <v>0</v>
      </c>
      <c r="F5746" s="159">
        <v>10132</v>
      </c>
      <c r="I5746" s="64" t="s">
        <v>773</v>
      </c>
    </row>
    <row r="5747" spans="1:9">
      <c r="A5747" s="64" t="s">
        <v>1318</v>
      </c>
      <c r="B5747" s="64">
        <f>_xlfn.XLOOKUP(D5747,'Volume Holds'!$U$8:$U$223,'Volume Holds'!$K$8:$K$223)</f>
        <v>0</v>
      </c>
      <c r="C5747" s="64">
        <f>_xlfn.XLOOKUP(I5747,'Volume Holds'!$U$8:$U$223,'Volume Holds'!$K$8:$K$223)</f>
        <v>0</v>
      </c>
      <c r="D5747" s="64" t="s">
        <v>832</v>
      </c>
      <c r="E5747" s="64">
        <f t="shared" si="150"/>
        <v>0</v>
      </c>
      <c r="F5747" s="159">
        <v>10132</v>
      </c>
      <c r="I5747" s="64" t="s">
        <v>773</v>
      </c>
    </row>
    <row r="5748" spans="1:9">
      <c r="A5748" s="64" t="s">
        <v>1318</v>
      </c>
      <c r="B5748" s="64">
        <f>_xlfn.XLOOKUP(D5748,'Volume Holds'!$U$8:$U$223,'Volume Holds'!$K$8:$K$223)</f>
        <v>0</v>
      </c>
      <c r="C5748" s="64">
        <f>_xlfn.XLOOKUP(I5748,'Volume Holds'!$U$8:$U$223,'Volume Holds'!$K$8:$K$223)</f>
        <v>0</v>
      </c>
      <c r="D5748" s="64" t="s">
        <v>833</v>
      </c>
      <c r="E5748" s="64">
        <f t="shared" si="150"/>
        <v>0</v>
      </c>
      <c r="F5748" s="159">
        <v>10132</v>
      </c>
      <c r="I5748" s="64" t="s">
        <v>773</v>
      </c>
    </row>
    <row r="5749" spans="1:9">
      <c r="A5749" s="64" t="s">
        <v>1318</v>
      </c>
      <c r="B5749" s="64">
        <f>_xlfn.XLOOKUP(D5749,'Volume Holds'!$U$8:$U$223,'Volume Holds'!$K$8:$K$223)</f>
        <v>0</v>
      </c>
      <c r="C5749" s="64">
        <f>_xlfn.XLOOKUP(I5749,'Volume Holds'!$U$8:$U$223,'Volume Holds'!$K$8:$K$223)</f>
        <v>0</v>
      </c>
      <c r="D5749" s="64" t="s">
        <v>834</v>
      </c>
      <c r="E5749" s="64">
        <f t="shared" si="150"/>
        <v>0</v>
      </c>
      <c r="F5749" s="159">
        <v>10132</v>
      </c>
      <c r="I5749" s="64" t="s">
        <v>773</v>
      </c>
    </row>
    <row r="5750" spans="1:9">
      <c r="A5750" s="64" t="s">
        <v>1318</v>
      </c>
      <c r="B5750" s="64">
        <f>_xlfn.XLOOKUP(D5750,'Volume Holds'!$U$8:$U$223,'Volume Holds'!$K$8:$K$223)</f>
        <v>0</v>
      </c>
      <c r="C5750" s="64">
        <f>_xlfn.XLOOKUP(I5750,'Volume Holds'!$U$8:$U$223,'Volume Holds'!$K$8:$K$223)</f>
        <v>0</v>
      </c>
      <c r="D5750" s="64" t="s">
        <v>835</v>
      </c>
      <c r="E5750" s="64">
        <f t="shared" si="150"/>
        <v>0</v>
      </c>
      <c r="F5750" s="159">
        <v>10132</v>
      </c>
      <c r="I5750" s="64" t="s">
        <v>773</v>
      </c>
    </row>
    <row r="5751" spans="1:9">
      <c r="A5751" s="64" t="s">
        <v>1318</v>
      </c>
      <c r="B5751" s="64">
        <f>_xlfn.XLOOKUP(D5751,'Volume Holds'!$U$8:$U$223,'Volume Holds'!$K$8:$K$223)</f>
        <v>0</v>
      </c>
      <c r="C5751" s="64">
        <f>_xlfn.XLOOKUP(I5751,'Volume Holds'!$U$8:$U$223,'Volume Holds'!$K$8:$K$223)</f>
        <v>0</v>
      </c>
      <c r="D5751" s="64" t="s">
        <v>836</v>
      </c>
      <c r="E5751" s="64">
        <f t="shared" si="150"/>
        <v>0</v>
      </c>
      <c r="F5751" s="159">
        <v>10132</v>
      </c>
      <c r="I5751" s="64" t="s">
        <v>773</v>
      </c>
    </row>
    <row r="5752" spans="1:9">
      <c r="A5752" s="64" t="s">
        <v>1318</v>
      </c>
      <c r="B5752" s="64">
        <f>_xlfn.XLOOKUP(D5752,'Volume Holds'!$U$8:$U$223,'Volume Holds'!$K$8:$K$223)</f>
        <v>0</v>
      </c>
      <c r="C5752" s="64">
        <f>_xlfn.XLOOKUP(I5752,'Volume Holds'!$U$8:$U$223,'Volume Holds'!$K$8:$K$223)</f>
        <v>0</v>
      </c>
      <c r="D5752" s="64" t="s">
        <v>837</v>
      </c>
      <c r="E5752" s="64">
        <f t="shared" si="150"/>
        <v>0</v>
      </c>
      <c r="F5752" s="159">
        <v>10132</v>
      </c>
      <c r="I5752" s="64" t="s">
        <v>774</v>
      </c>
    </row>
    <row r="5753" spans="1:9">
      <c r="A5753" s="64" t="s">
        <v>1318</v>
      </c>
      <c r="B5753" s="64">
        <f>_xlfn.XLOOKUP(D5753,'Volume Holds'!$U$8:$U$223,'Volume Holds'!$K$8:$K$223)</f>
        <v>0</v>
      </c>
      <c r="C5753" s="64">
        <f>_xlfn.XLOOKUP(I5753,'Volume Holds'!$U$8:$U$223,'Volume Holds'!$K$8:$K$223)</f>
        <v>0</v>
      </c>
      <c r="D5753" s="64" t="s">
        <v>838</v>
      </c>
      <c r="E5753" s="64">
        <f t="shared" si="150"/>
        <v>0</v>
      </c>
      <c r="F5753" s="159">
        <v>10132</v>
      </c>
      <c r="I5753" s="64" t="s">
        <v>774</v>
      </c>
    </row>
    <row r="5754" spans="1:9">
      <c r="A5754" s="64" t="s">
        <v>1318</v>
      </c>
      <c r="B5754" s="64">
        <f>_xlfn.XLOOKUP(D5754,'Volume Holds'!$U$8:$U$223,'Volume Holds'!$K$8:$K$223)</f>
        <v>0</v>
      </c>
      <c r="C5754" s="64">
        <f>_xlfn.XLOOKUP(I5754,'Volume Holds'!$U$8:$U$223,'Volume Holds'!$K$8:$K$223)</f>
        <v>0</v>
      </c>
      <c r="D5754" s="64" t="s">
        <v>839</v>
      </c>
      <c r="E5754" s="64">
        <f t="shared" si="150"/>
        <v>0</v>
      </c>
      <c r="F5754" s="159">
        <v>10132</v>
      </c>
      <c r="I5754" s="64" t="s">
        <v>774</v>
      </c>
    </row>
    <row r="5755" spans="1:9">
      <c r="A5755" s="64" t="s">
        <v>1318</v>
      </c>
      <c r="B5755" s="64">
        <f>_xlfn.XLOOKUP(D5755,'Volume Holds'!$U$8:$U$223,'Volume Holds'!$K$8:$K$223)</f>
        <v>0</v>
      </c>
      <c r="C5755" s="64">
        <f>_xlfn.XLOOKUP(I5755,'Volume Holds'!$U$8:$U$223,'Volume Holds'!$K$8:$K$223)</f>
        <v>0</v>
      </c>
      <c r="D5755" s="64" t="s">
        <v>840</v>
      </c>
      <c r="E5755" s="64">
        <f t="shared" si="150"/>
        <v>0</v>
      </c>
      <c r="F5755" s="159">
        <v>10132</v>
      </c>
      <c r="I5755" s="64" t="s">
        <v>774</v>
      </c>
    </row>
    <row r="5756" spans="1:9">
      <c r="A5756" s="64" t="s">
        <v>1318</v>
      </c>
      <c r="B5756" s="64">
        <f>_xlfn.XLOOKUP(D5756,'Volume Holds'!$U$8:$U$223,'Volume Holds'!$K$8:$K$223)</f>
        <v>0</v>
      </c>
      <c r="C5756" s="64">
        <f>_xlfn.XLOOKUP(I5756,'Volume Holds'!$U$8:$U$223,'Volume Holds'!$K$8:$K$223)</f>
        <v>0</v>
      </c>
      <c r="D5756" s="64" t="s">
        <v>841</v>
      </c>
      <c r="E5756" s="64">
        <f t="shared" si="150"/>
        <v>0</v>
      </c>
      <c r="F5756" s="159">
        <v>10132</v>
      </c>
      <c r="I5756" s="64" t="s">
        <v>774</v>
      </c>
    </row>
    <row r="5757" spans="1:9">
      <c r="A5757" s="64" t="s">
        <v>1318</v>
      </c>
      <c r="B5757" s="64">
        <f>_xlfn.XLOOKUP(D5757,'Volume Holds'!$U$8:$U$223,'Volume Holds'!$K$8:$K$223)</f>
        <v>0</v>
      </c>
      <c r="C5757" s="64">
        <f>_xlfn.XLOOKUP(I5757,'Volume Holds'!$U$8:$U$223,'Volume Holds'!$K$8:$K$223)</f>
        <v>0</v>
      </c>
      <c r="D5757" s="64" t="s">
        <v>842</v>
      </c>
      <c r="E5757" s="64">
        <f t="shared" si="150"/>
        <v>0</v>
      </c>
      <c r="F5757" s="159">
        <v>10132</v>
      </c>
      <c r="I5757" s="64" t="s">
        <v>774</v>
      </c>
    </row>
    <row r="5758" spans="1:9">
      <c r="A5758" s="64" t="s">
        <v>1318</v>
      </c>
      <c r="B5758" s="64">
        <f>_xlfn.XLOOKUP(D5758,'Volume Holds'!$U$8:$U$223,'Volume Holds'!$K$8:$K$223)</f>
        <v>0</v>
      </c>
      <c r="C5758" s="64">
        <f>_xlfn.XLOOKUP(I5758,'Volume Holds'!$U$8:$U$223,'Volume Holds'!$K$8:$K$223)</f>
        <v>0</v>
      </c>
      <c r="D5758" s="64" t="s">
        <v>890</v>
      </c>
      <c r="E5758" s="64">
        <f t="shared" si="150"/>
        <v>0</v>
      </c>
      <c r="F5758" s="159">
        <v>10132</v>
      </c>
    </row>
    <row r="5759" spans="1:9">
      <c r="A5759" s="64" t="s">
        <v>1318</v>
      </c>
      <c r="B5759" s="64">
        <f>_xlfn.XLOOKUP(D5759,'Volume Holds'!$U$8:$U$223,'Volume Holds'!$K$8:$K$223)</f>
        <v>0</v>
      </c>
      <c r="C5759" s="64">
        <f>_xlfn.XLOOKUP(I5759,'Volume Holds'!$U$8:$U$223,'Volume Holds'!$K$8:$K$223)</f>
        <v>0</v>
      </c>
      <c r="D5759" s="64" t="s">
        <v>892</v>
      </c>
      <c r="E5759" s="64">
        <f t="shared" si="150"/>
        <v>0</v>
      </c>
      <c r="F5759" s="159">
        <v>10132</v>
      </c>
    </row>
    <row r="5760" spans="1:9">
      <c r="A5760" s="64" t="s">
        <v>1318</v>
      </c>
      <c r="B5760" s="64">
        <f>_xlfn.XLOOKUP(D5760,'Volume Holds'!$U$8:$U$223,'Volume Holds'!$K$8:$K$223)</f>
        <v>0</v>
      </c>
      <c r="C5760" s="64">
        <f>_xlfn.XLOOKUP(I5760,'Volume Holds'!$U$8:$U$223,'Volume Holds'!$K$8:$K$223)</f>
        <v>0</v>
      </c>
      <c r="D5760" s="64" t="s">
        <v>894</v>
      </c>
      <c r="E5760" s="64">
        <f t="shared" si="150"/>
        <v>0</v>
      </c>
      <c r="F5760" s="159">
        <v>10132</v>
      </c>
    </row>
    <row r="5761" spans="1:9">
      <c r="A5761" s="64" t="s">
        <v>1318</v>
      </c>
      <c r="B5761" s="64">
        <f>_xlfn.XLOOKUP(D5761,'Volume Holds'!$U$8:$U$223,'Volume Holds'!$K$8:$K$223)</f>
        <v>0</v>
      </c>
      <c r="C5761" s="64">
        <f>_xlfn.XLOOKUP(I5761,'Volume Holds'!$U$8:$U$223,'Volume Holds'!$K$8:$K$223)</f>
        <v>0</v>
      </c>
      <c r="D5761" s="64" t="s">
        <v>896</v>
      </c>
      <c r="E5761" s="64">
        <f t="shared" si="150"/>
        <v>0</v>
      </c>
      <c r="F5761" s="159">
        <v>10132</v>
      </c>
    </row>
    <row r="5762" spans="1:9">
      <c r="A5762" s="64" t="s">
        <v>1318</v>
      </c>
      <c r="B5762" s="64">
        <f>_xlfn.XLOOKUP(D5762,'Volume Holds'!$U$8:$U$223,'Volume Holds'!$K$8:$K$223)</f>
        <v>0</v>
      </c>
      <c r="C5762" s="64">
        <f>_xlfn.XLOOKUP(I5762,'Volume Holds'!$U$8:$U$223,'Volume Holds'!$K$8:$K$223)</f>
        <v>0</v>
      </c>
      <c r="D5762" s="64" t="s">
        <v>898</v>
      </c>
      <c r="E5762" s="64">
        <f t="shared" si="150"/>
        <v>0</v>
      </c>
      <c r="F5762" s="159">
        <v>10132</v>
      </c>
    </row>
    <row r="5763" spans="1:9">
      <c r="A5763" s="64" t="s">
        <v>1318</v>
      </c>
      <c r="B5763" s="64">
        <f>_xlfn.XLOOKUP(D5763,'Volume Holds'!$U$8:$U$223,'Volume Holds'!$K$8:$K$223)</f>
        <v>0</v>
      </c>
      <c r="C5763" s="64">
        <f>_xlfn.XLOOKUP(I5763,'Volume Holds'!$U$8:$U$223,'Volume Holds'!$K$8:$K$223)</f>
        <v>0</v>
      </c>
      <c r="D5763" s="64" t="s">
        <v>844</v>
      </c>
      <c r="E5763" s="64">
        <f t="shared" si="150"/>
        <v>0</v>
      </c>
      <c r="F5763" s="159">
        <v>10132</v>
      </c>
      <c r="I5763" s="64" t="s">
        <v>775</v>
      </c>
    </row>
    <row r="5764" spans="1:9">
      <c r="A5764" s="64" t="s">
        <v>1318</v>
      </c>
      <c r="B5764" s="64">
        <f>_xlfn.XLOOKUP(D5764,'Volume Holds'!$U$8:$U$223,'Volume Holds'!$K$8:$K$223)</f>
        <v>0</v>
      </c>
      <c r="C5764" s="64">
        <f>_xlfn.XLOOKUP(I5764,'Volume Holds'!$U$8:$U$223,'Volume Holds'!$K$8:$K$223)</f>
        <v>0</v>
      </c>
      <c r="D5764" s="64" t="s">
        <v>846</v>
      </c>
      <c r="E5764" s="64">
        <f t="shared" si="150"/>
        <v>0</v>
      </c>
      <c r="F5764" s="159">
        <v>10132</v>
      </c>
      <c r="G5764" s="64"/>
      <c r="I5764" s="64" t="s">
        <v>775</v>
      </c>
    </row>
    <row r="5765" spans="1:9">
      <c r="A5765" s="64" t="s">
        <v>1318</v>
      </c>
      <c r="B5765" s="64">
        <f>_xlfn.XLOOKUP(D5765,'Volume Holds'!$U$8:$U$223,'Volume Holds'!$K$8:$K$223)</f>
        <v>0</v>
      </c>
      <c r="C5765" s="64">
        <f>_xlfn.XLOOKUP(I5765,'Volume Holds'!$U$8:$U$223,'Volume Holds'!$K$8:$K$223)</f>
        <v>0</v>
      </c>
      <c r="D5765" s="64" t="s">
        <v>848</v>
      </c>
      <c r="E5765" s="64">
        <f t="shared" si="150"/>
        <v>0</v>
      </c>
      <c r="F5765" s="159">
        <v>10132</v>
      </c>
      <c r="G5765" s="64"/>
      <c r="I5765" s="64" t="s">
        <v>775</v>
      </c>
    </row>
    <row r="5766" spans="1:9">
      <c r="A5766" s="64" t="s">
        <v>1318</v>
      </c>
      <c r="B5766" s="64">
        <f>_xlfn.XLOOKUP(D5766,'Volume Holds'!$U$8:$U$223,'Volume Holds'!$K$8:$K$223)</f>
        <v>0</v>
      </c>
      <c r="C5766" s="64">
        <f>_xlfn.XLOOKUP(I5766,'Volume Holds'!$U$8:$U$223,'Volume Holds'!$K$8:$K$223)</f>
        <v>0</v>
      </c>
      <c r="D5766" s="64" t="s">
        <v>850</v>
      </c>
      <c r="E5766" s="64">
        <f t="shared" si="150"/>
        <v>0</v>
      </c>
      <c r="F5766" s="159">
        <v>10132</v>
      </c>
      <c r="G5766" s="64"/>
      <c r="I5766" s="64" t="s">
        <v>775</v>
      </c>
    </row>
    <row r="5767" spans="1:9">
      <c r="A5767" s="64" t="s">
        <v>1318</v>
      </c>
      <c r="B5767" s="64">
        <f>_xlfn.XLOOKUP(D5767,'Volume Holds'!$U$8:$U$223,'Volume Holds'!$K$8:$K$223)</f>
        <v>0</v>
      </c>
      <c r="C5767" s="64">
        <f>_xlfn.XLOOKUP(I5767,'Volume Holds'!$U$8:$U$223,'Volume Holds'!$K$8:$K$223)</f>
        <v>0</v>
      </c>
      <c r="D5767" s="64" t="s">
        <v>852</v>
      </c>
      <c r="E5767" s="64">
        <f t="shared" si="150"/>
        <v>0</v>
      </c>
      <c r="F5767" s="159">
        <v>10132</v>
      </c>
      <c r="G5767" s="64"/>
      <c r="I5767" s="64" t="s">
        <v>775</v>
      </c>
    </row>
    <row r="5768" spans="1:9">
      <c r="A5768" s="64" t="s">
        <v>1318</v>
      </c>
      <c r="B5768" s="64">
        <f>_xlfn.XLOOKUP(D5768,'Volume Holds'!$U$8:$U$223,'Volume Holds'!$K$8:$K$223)</f>
        <v>0</v>
      </c>
      <c r="C5768" s="64">
        <f>_xlfn.XLOOKUP(I5768,'Volume Holds'!$U$8:$U$223,'Volume Holds'!$K$8:$K$223)</f>
        <v>0</v>
      </c>
      <c r="D5768" s="64" t="s">
        <v>854</v>
      </c>
      <c r="E5768" s="64">
        <f t="shared" si="150"/>
        <v>0</v>
      </c>
      <c r="F5768" s="159">
        <v>10132</v>
      </c>
      <c r="G5768" s="64"/>
      <c r="I5768" s="64" t="s">
        <v>775</v>
      </c>
    </row>
    <row r="5769" spans="1:9">
      <c r="A5769" s="64" t="s">
        <v>1318</v>
      </c>
      <c r="B5769" s="64">
        <f>_xlfn.XLOOKUP(D5769,'Volume Holds'!$U$8:$U$223,'Volume Holds'!$K$8:$K$223)</f>
        <v>0</v>
      </c>
      <c r="C5769" s="64">
        <f>_xlfn.XLOOKUP(I5769,'Volume Holds'!$U$8:$U$223,'Volume Holds'!$K$8:$K$223)</f>
        <v>0</v>
      </c>
      <c r="D5769" s="64" t="s">
        <v>856</v>
      </c>
      <c r="E5769" s="64">
        <f t="shared" si="150"/>
        <v>0</v>
      </c>
      <c r="F5769" s="159">
        <v>10132</v>
      </c>
      <c r="G5769" s="64"/>
      <c r="I5769" s="64" t="s">
        <v>775</v>
      </c>
    </row>
    <row r="5770" spans="1:9">
      <c r="A5770" s="64" t="s">
        <v>1318</v>
      </c>
      <c r="B5770" s="64">
        <f>_xlfn.XLOOKUP(D5770,'Volume Holds'!$U$8:$U$223,'Volume Holds'!$K$8:$K$223)</f>
        <v>0</v>
      </c>
      <c r="C5770" s="64">
        <f>_xlfn.XLOOKUP(I5770,'Volume Holds'!$U$8:$U$223,'Volume Holds'!$K$8:$K$223)</f>
        <v>0</v>
      </c>
      <c r="D5770" s="64" t="s">
        <v>858</v>
      </c>
      <c r="E5770" s="64">
        <f t="shared" si="150"/>
        <v>0</v>
      </c>
      <c r="F5770" s="159">
        <v>10132</v>
      </c>
      <c r="G5770" s="64"/>
      <c r="I5770" s="64" t="s">
        <v>775</v>
      </c>
    </row>
    <row r="5771" spans="1:9">
      <c r="A5771" s="64" t="s">
        <v>1318</v>
      </c>
      <c r="B5771" s="64">
        <f>_xlfn.XLOOKUP(D5771,'Volume Holds'!$U$8:$U$223,'Volume Holds'!$K$8:$K$223)</f>
        <v>0</v>
      </c>
      <c r="C5771" s="64">
        <f>_xlfn.XLOOKUP(I5771,'Volume Holds'!$U$8:$U$223,'Volume Holds'!$K$8:$K$223)</f>
        <v>0</v>
      </c>
      <c r="D5771" s="64" t="s">
        <v>860</v>
      </c>
      <c r="E5771" s="64">
        <f t="shared" si="150"/>
        <v>0</v>
      </c>
      <c r="F5771" s="159">
        <v>10132</v>
      </c>
      <c r="G5771" s="64"/>
      <c r="I5771" s="64" t="s">
        <v>775</v>
      </c>
    </row>
    <row r="5772" spans="1:9">
      <c r="A5772" s="64" t="s">
        <v>1318</v>
      </c>
      <c r="B5772" s="64">
        <f>_xlfn.XLOOKUP(D5772,'Volume Holds'!$U$8:$U$223,'Volume Holds'!$K$8:$K$223)</f>
        <v>0</v>
      </c>
      <c r="C5772" s="64">
        <f>_xlfn.XLOOKUP(I5772,'Volume Holds'!$U$8:$U$223,'Volume Holds'!$K$8:$K$223)</f>
        <v>0</v>
      </c>
      <c r="D5772" s="64" t="s">
        <v>862</v>
      </c>
      <c r="E5772" s="64">
        <f t="shared" si="150"/>
        <v>0</v>
      </c>
      <c r="F5772" s="159">
        <v>10132</v>
      </c>
      <c r="G5772" s="64"/>
      <c r="I5772" s="64" t="s">
        <v>775</v>
      </c>
    </row>
    <row r="5773" spans="1:9">
      <c r="A5773" s="64" t="s">
        <v>1318</v>
      </c>
      <c r="B5773" s="64">
        <f>_xlfn.XLOOKUP(D5773,'Volume Holds'!$U$8:$U$223,'Volume Holds'!$E$8:$E$223)</f>
        <v>0</v>
      </c>
      <c r="C5773" s="64">
        <f>_xlfn.XLOOKUP(I5780,'Volume Holds'!$U$8:$U$223,'Volume Holds'!$E$8:$E$223)</f>
        <v>0</v>
      </c>
      <c r="D5773" s="180" t="s">
        <v>752</v>
      </c>
      <c r="E5773" s="64">
        <f t="shared" si="150"/>
        <v>0</v>
      </c>
      <c r="F5773" s="159">
        <v>10084</v>
      </c>
      <c r="I5773" s="64" t="s">
        <v>583</v>
      </c>
    </row>
    <row r="5774" spans="1:9">
      <c r="A5774" s="64" t="s">
        <v>1318</v>
      </c>
      <c r="B5774" s="64">
        <f>_xlfn.XLOOKUP(D5774,'Volume Holds'!$U$8:$U$223,'Volume Holds'!$E$8:$E$223)</f>
        <v>0</v>
      </c>
      <c r="C5774" s="64">
        <f>_xlfn.XLOOKUP(I5774,'Volume Holds'!$U$8:$U$223,'Volume Holds'!$E$8:$E$223)</f>
        <v>0</v>
      </c>
      <c r="D5774" s="59" t="s">
        <v>754</v>
      </c>
      <c r="E5774" s="64">
        <f t="shared" si="150"/>
        <v>0</v>
      </c>
      <c r="F5774" s="159">
        <v>10084</v>
      </c>
      <c r="I5774" s="64" t="s">
        <v>583</v>
      </c>
    </row>
    <row r="5775" spans="1:9">
      <c r="A5775" s="64" t="s">
        <v>1318</v>
      </c>
      <c r="B5775" s="64">
        <f>_xlfn.XLOOKUP(D5775,'Volume Holds'!$U$8:$U$223,'Volume Holds'!$E$8:$E$223)</f>
        <v>0</v>
      </c>
      <c r="C5775" s="64">
        <f>_xlfn.XLOOKUP(I5775,'Volume Holds'!$U$8:$U$223,'Volume Holds'!$E$8:$E$223)</f>
        <v>0</v>
      </c>
      <c r="D5775" s="152" t="s">
        <v>756</v>
      </c>
      <c r="E5775" s="64">
        <f t="shared" si="150"/>
        <v>0</v>
      </c>
      <c r="F5775" s="159">
        <v>10084</v>
      </c>
      <c r="I5775" s="64" t="s">
        <v>583</v>
      </c>
    </row>
    <row r="5776" spans="1:9">
      <c r="A5776" s="64" t="s">
        <v>1318</v>
      </c>
      <c r="B5776" s="64">
        <f>_xlfn.XLOOKUP(D5776,'Volume Holds'!$U$8:$U$223,'Volume Holds'!$E$8:$E$223)</f>
        <v>0</v>
      </c>
      <c r="C5776" s="64">
        <f>_xlfn.XLOOKUP(I5776,'Volume Holds'!$U$8:$U$223,'Volume Holds'!$E$8:$E$223)</f>
        <v>0</v>
      </c>
      <c r="D5776" s="59" t="s">
        <v>758</v>
      </c>
      <c r="E5776" s="64">
        <f t="shared" si="150"/>
        <v>0</v>
      </c>
      <c r="F5776" s="159">
        <v>10084</v>
      </c>
      <c r="I5776" s="64" t="s">
        <v>583</v>
      </c>
    </row>
    <row r="5777" spans="1:9">
      <c r="A5777" s="64" t="s">
        <v>1318</v>
      </c>
      <c r="B5777" s="64">
        <f>_xlfn.XLOOKUP(D5777,'Volume Holds'!$U$8:$U$223,'Volume Holds'!$E$8:$E$223)</f>
        <v>0</v>
      </c>
      <c r="C5777" s="64">
        <f>_xlfn.XLOOKUP(I5777,'Volume Holds'!$U$8:$U$223,'Volume Holds'!$E$8:$E$223)</f>
        <v>0</v>
      </c>
      <c r="D5777" s="152" t="s">
        <v>760</v>
      </c>
      <c r="E5777" s="64">
        <f t="shared" si="150"/>
        <v>0</v>
      </c>
      <c r="F5777" s="159">
        <v>10084</v>
      </c>
      <c r="I5777" s="64" t="s">
        <v>583</v>
      </c>
    </row>
    <row r="5778" spans="1:9">
      <c r="A5778" s="64" t="s">
        <v>1318</v>
      </c>
      <c r="B5778" s="64">
        <f>_xlfn.XLOOKUP(D5778,'Volume Holds'!$U$8:$U$223,'Volume Holds'!$E$8:$E$223)</f>
        <v>0</v>
      </c>
      <c r="C5778" s="64">
        <f>_xlfn.XLOOKUP(I5778,'Volume Holds'!$U$8:$U$223,'Volume Holds'!$E$8:$E$223)</f>
        <v>0</v>
      </c>
      <c r="D5778" s="59" t="s">
        <v>762</v>
      </c>
      <c r="E5778" s="64">
        <f t="shared" si="150"/>
        <v>0</v>
      </c>
      <c r="F5778" s="159">
        <v>10084</v>
      </c>
      <c r="I5778" s="64" t="s">
        <v>583</v>
      </c>
    </row>
    <row r="5779" spans="1:9">
      <c r="A5779" s="64" t="s">
        <v>1318</v>
      </c>
      <c r="B5779" s="64">
        <f>_xlfn.XLOOKUP(D5779,'Volume Holds'!$U$8:$U$223,'Volume Holds'!$E$8:$E$223)</f>
        <v>0</v>
      </c>
      <c r="C5779" s="64">
        <f>_xlfn.XLOOKUP(I5779,'Volume Holds'!$U$8:$U$223,'Volume Holds'!$E$8:$E$223)</f>
        <v>0</v>
      </c>
      <c r="D5779" s="59" t="s">
        <v>864</v>
      </c>
      <c r="E5779" s="64">
        <f t="shared" si="150"/>
        <v>0</v>
      </c>
      <c r="F5779" s="159">
        <v>10124</v>
      </c>
      <c r="I5779" s="64" t="s">
        <v>776</v>
      </c>
    </row>
    <row r="5780" spans="1:9">
      <c r="A5780" s="64" t="s">
        <v>1318</v>
      </c>
      <c r="B5780" s="64">
        <f>_xlfn.XLOOKUP(D5780,'Volume Holds'!$U$8:$U$223,'Volume Holds'!$E$8:$E$223)</f>
        <v>0</v>
      </c>
      <c r="C5780" s="64">
        <f>_xlfn.XLOOKUP(I5780,'Volume Holds'!$U$8:$U$223,'Volume Holds'!$E$8:$E$223)</f>
        <v>0</v>
      </c>
      <c r="D5780" s="152" t="s">
        <v>866</v>
      </c>
      <c r="E5780" s="64">
        <f t="shared" si="150"/>
        <v>0</v>
      </c>
      <c r="F5780" s="159">
        <v>10124</v>
      </c>
      <c r="I5780" s="64" t="s">
        <v>776</v>
      </c>
    </row>
    <row r="5781" spans="1:9">
      <c r="A5781" s="64" t="s">
        <v>1318</v>
      </c>
      <c r="B5781" s="64">
        <f>_xlfn.XLOOKUP(D5781,'Volume Holds'!$U$8:$U$223,'Volume Holds'!$E$8:$E$223)</f>
        <v>0</v>
      </c>
      <c r="C5781" s="64">
        <f>_xlfn.XLOOKUP(I5781,'Volume Holds'!$U$8:$U$223,'Volume Holds'!$E$8:$E$223)</f>
        <v>0</v>
      </c>
      <c r="D5781" s="59" t="s">
        <v>868</v>
      </c>
      <c r="E5781" s="64">
        <f t="shared" si="150"/>
        <v>0</v>
      </c>
      <c r="F5781" s="159">
        <v>10124</v>
      </c>
      <c r="I5781" s="64" t="s">
        <v>776</v>
      </c>
    </row>
    <row r="5782" spans="1:9">
      <c r="A5782" s="64" t="s">
        <v>1318</v>
      </c>
      <c r="B5782" s="64">
        <f>_xlfn.XLOOKUP(D5782,'Volume Holds'!$U$8:$U$223,'Volume Holds'!$E$8:$E$223)</f>
        <v>0</v>
      </c>
      <c r="C5782" s="64">
        <f>_xlfn.XLOOKUP(I5782,'Volume Holds'!$U$8:$U$223,'Volume Holds'!$E$8:$E$223)</f>
        <v>0</v>
      </c>
      <c r="D5782" s="152" t="s">
        <v>870</v>
      </c>
      <c r="E5782" s="64">
        <f t="shared" si="150"/>
        <v>0</v>
      </c>
      <c r="F5782" s="159">
        <v>10124</v>
      </c>
      <c r="I5782" s="64" t="s">
        <v>776</v>
      </c>
    </row>
    <row r="5783" spans="1:9">
      <c r="A5783" s="64" t="s">
        <v>1318</v>
      </c>
      <c r="B5783" s="64">
        <f>_xlfn.XLOOKUP(D5783,'Volume Holds'!$U$8:$U$223,'Volume Holds'!$E$8:$E$223)</f>
        <v>0</v>
      </c>
      <c r="C5783" s="64">
        <f>_xlfn.XLOOKUP(I5783,'Volume Holds'!$U$8:$U$223,'Volume Holds'!$E$8:$E$223)</f>
        <v>0</v>
      </c>
      <c r="D5783" s="59" t="s">
        <v>872</v>
      </c>
      <c r="E5783" s="64">
        <f t="shared" si="150"/>
        <v>0</v>
      </c>
      <c r="F5783" s="159">
        <v>10124</v>
      </c>
      <c r="I5783" s="64" t="s">
        <v>776</v>
      </c>
    </row>
    <row r="5784" spans="1:9">
      <c r="A5784" s="64" t="s">
        <v>1318</v>
      </c>
      <c r="B5784" s="64">
        <f>_xlfn.XLOOKUP(D5784,'Volume Holds'!$U$8:$U$223,'Volume Holds'!$E$8:$E$223)</f>
        <v>0</v>
      </c>
      <c r="C5784" s="64">
        <f>_xlfn.XLOOKUP(I5784,'Volume Holds'!$U$8:$U$223,'Volume Holds'!$E$8:$E$223)</f>
        <v>0</v>
      </c>
      <c r="D5784" s="152" t="s">
        <v>874</v>
      </c>
      <c r="E5784" s="64">
        <f t="shared" si="150"/>
        <v>0</v>
      </c>
      <c r="F5784" s="159">
        <v>10124</v>
      </c>
      <c r="I5784" s="64" t="s">
        <v>776</v>
      </c>
    </row>
    <row r="5785" spans="1:9">
      <c r="A5785" s="64" t="s">
        <v>1318</v>
      </c>
      <c r="B5785" s="64">
        <f>_xlfn.XLOOKUP(D5785,'Volume Holds'!$U$8:$U$223,'Volume Holds'!$F$8:$F$223)</f>
        <v>0</v>
      </c>
      <c r="C5785" s="64">
        <f>_xlfn.XLOOKUP(I5785,'Volume Holds'!$U$8:$U$223,'Volume Holds'!$F$8:$F$223)</f>
        <v>0</v>
      </c>
      <c r="D5785" s="180" t="s">
        <v>752</v>
      </c>
      <c r="E5785" s="64">
        <f t="shared" si="150"/>
        <v>0</v>
      </c>
      <c r="F5785" s="159">
        <v>10085</v>
      </c>
      <c r="I5785" s="64" t="s">
        <v>583</v>
      </c>
    </row>
    <row r="5786" spans="1:9">
      <c r="A5786" s="64" t="s">
        <v>1318</v>
      </c>
      <c r="B5786" s="64">
        <f>_xlfn.XLOOKUP(D5786,'Volume Holds'!$U$8:$U$223,'Volume Holds'!$F$8:$F$223)</f>
        <v>0</v>
      </c>
      <c r="C5786" s="64">
        <f>_xlfn.XLOOKUP(I5786,'Volume Holds'!$U$8:$U$223,'Volume Holds'!$F$8:$F$223)</f>
        <v>0</v>
      </c>
      <c r="D5786" s="59" t="s">
        <v>754</v>
      </c>
      <c r="E5786" s="64">
        <f t="shared" si="150"/>
        <v>0</v>
      </c>
      <c r="F5786" s="159">
        <v>10085</v>
      </c>
      <c r="I5786" s="64" t="s">
        <v>583</v>
      </c>
    </row>
    <row r="5787" spans="1:9">
      <c r="A5787" s="64" t="s">
        <v>1318</v>
      </c>
      <c r="B5787" s="64">
        <f>_xlfn.XLOOKUP(D5787,'Volume Holds'!$U$8:$U$223,'Volume Holds'!$F$8:$F$223)</f>
        <v>0</v>
      </c>
      <c r="C5787" s="64">
        <f>_xlfn.XLOOKUP(I5787,'Volume Holds'!$U$8:$U$223,'Volume Holds'!$F$8:$F$223)</f>
        <v>0</v>
      </c>
      <c r="D5787" s="152" t="s">
        <v>756</v>
      </c>
      <c r="E5787" s="64">
        <f t="shared" si="150"/>
        <v>0</v>
      </c>
      <c r="F5787" s="159">
        <v>10085</v>
      </c>
      <c r="I5787" s="64" t="s">
        <v>583</v>
      </c>
    </row>
    <row r="5788" spans="1:9">
      <c r="A5788" s="64" t="s">
        <v>1318</v>
      </c>
      <c r="B5788" s="64">
        <f>_xlfn.XLOOKUP(D5788,'Volume Holds'!$U$8:$U$223,'Volume Holds'!$F$8:$F$223)</f>
        <v>0</v>
      </c>
      <c r="C5788" s="64">
        <f>_xlfn.XLOOKUP(I5788,'Volume Holds'!$U$8:$U$223,'Volume Holds'!$F$8:$F$223)</f>
        <v>0</v>
      </c>
      <c r="D5788" s="59" t="s">
        <v>758</v>
      </c>
      <c r="E5788" s="64">
        <f t="shared" si="150"/>
        <v>0</v>
      </c>
      <c r="F5788" s="159">
        <v>10085</v>
      </c>
      <c r="I5788" s="64" t="s">
        <v>583</v>
      </c>
    </row>
    <row r="5789" spans="1:9">
      <c r="A5789" s="64" t="s">
        <v>1318</v>
      </c>
      <c r="B5789" s="64">
        <f>_xlfn.XLOOKUP(D5789,'Volume Holds'!$U$8:$U$223,'Volume Holds'!$F$8:$F$223)</f>
        <v>0</v>
      </c>
      <c r="C5789" s="64">
        <f>_xlfn.XLOOKUP(I5789,'Volume Holds'!$U$8:$U$223,'Volume Holds'!$F$8:$F$223)</f>
        <v>0</v>
      </c>
      <c r="D5789" s="152" t="s">
        <v>760</v>
      </c>
      <c r="E5789" s="64">
        <f t="shared" si="150"/>
        <v>0</v>
      </c>
      <c r="F5789" s="159">
        <v>10085</v>
      </c>
      <c r="I5789" s="64" t="s">
        <v>583</v>
      </c>
    </row>
    <row r="5790" spans="1:9">
      <c r="A5790" s="64" t="s">
        <v>1318</v>
      </c>
      <c r="B5790" s="64">
        <f>_xlfn.XLOOKUP(D5790,'Volume Holds'!$U$8:$U$223,'Volume Holds'!$F$8:$F$223)</f>
        <v>0</v>
      </c>
      <c r="C5790" s="64">
        <f>_xlfn.XLOOKUP(I5790,'Volume Holds'!$U$8:$U$223,'Volume Holds'!$F$8:$F$223)</f>
        <v>0</v>
      </c>
      <c r="D5790" s="59" t="s">
        <v>762</v>
      </c>
      <c r="E5790" s="64">
        <f t="shared" si="150"/>
        <v>0</v>
      </c>
      <c r="F5790" s="159">
        <v>10085</v>
      </c>
      <c r="I5790" s="64" t="s">
        <v>583</v>
      </c>
    </row>
    <row r="5791" spans="1:9">
      <c r="A5791" s="64" t="s">
        <v>1318</v>
      </c>
      <c r="B5791" s="64">
        <f>_xlfn.XLOOKUP(D5791,'Volume Holds'!$U$8:$U$223,'Volume Holds'!$F$8:$F$223)</f>
        <v>0</v>
      </c>
      <c r="C5791" s="64">
        <f>_xlfn.XLOOKUP(I5791,'Volume Holds'!$U$8:$U$223,'Volume Holds'!$F$8:$F$223)</f>
        <v>0</v>
      </c>
      <c r="D5791" s="59" t="s">
        <v>864</v>
      </c>
      <c r="E5791" s="64">
        <f t="shared" si="150"/>
        <v>0</v>
      </c>
      <c r="F5791" s="159">
        <v>10125</v>
      </c>
      <c r="I5791" s="64" t="s">
        <v>776</v>
      </c>
    </row>
    <row r="5792" spans="1:9">
      <c r="A5792" s="64" t="s">
        <v>1318</v>
      </c>
      <c r="B5792" s="64">
        <f>_xlfn.XLOOKUP(D5792,'Volume Holds'!$U$8:$U$223,'Volume Holds'!$F$8:$F$223)</f>
        <v>0</v>
      </c>
      <c r="C5792" s="64">
        <f>_xlfn.XLOOKUP(I5792,'Volume Holds'!$U$8:$U$223,'Volume Holds'!$F$8:$F$223)</f>
        <v>0</v>
      </c>
      <c r="D5792" s="152" t="s">
        <v>866</v>
      </c>
      <c r="E5792" s="64">
        <f t="shared" si="150"/>
        <v>0</v>
      </c>
      <c r="F5792" s="159">
        <v>10125</v>
      </c>
      <c r="I5792" s="64" t="s">
        <v>776</v>
      </c>
    </row>
    <row r="5793" spans="1:9">
      <c r="A5793" s="64" t="s">
        <v>1318</v>
      </c>
      <c r="B5793" s="64">
        <f>_xlfn.XLOOKUP(D5793,'Volume Holds'!$U$8:$U$223,'Volume Holds'!$F$8:$F$223)</f>
        <v>0</v>
      </c>
      <c r="C5793" s="64">
        <f>_xlfn.XLOOKUP(I5793,'Volume Holds'!$U$8:$U$223,'Volume Holds'!$F$8:$F$223)</f>
        <v>0</v>
      </c>
      <c r="D5793" s="59" t="s">
        <v>868</v>
      </c>
      <c r="E5793" s="64">
        <f t="shared" si="150"/>
        <v>0</v>
      </c>
      <c r="F5793" s="159">
        <v>10125</v>
      </c>
      <c r="I5793" s="64" t="s">
        <v>776</v>
      </c>
    </row>
    <row r="5794" spans="1:9">
      <c r="A5794" s="64" t="s">
        <v>1318</v>
      </c>
      <c r="B5794" s="64">
        <f>_xlfn.XLOOKUP(D5794,'Volume Holds'!$U$8:$U$223,'Volume Holds'!$F$8:$F$223)</f>
        <v>0</v>
      </c>
      <c r="C5794" s="64">
        <f>_xlfn.XLOOKUP(I5794,'Volume Holds'!$U$8:$U$223,'Volume Holds'!$F$8:$F$223)</f>
        <v>0</v>
      </c>
      <c r="D5794" s="152" t="s">
        <v>870</v>
      </c>
      <c r="E5794" s="64">
        <f t="shared" si="150"/>
        <v>0</v>
      </c>
      <c r="F5794" s="159">
        <v>10125</v>
      </c>
      <c r="I5794" s="64" t="s">
        <v>776</v>
      </c>
    </row>
    <row r="5795" spans="1:9">
      <c r="A5795" s="64" t="s">
        <v>1318</v>
      </c>
      <c r="B5795" s="64">
        <f>_xlfn.XLOOKUP(D5795,'Volume Holds'!$U$8:$U$223,'Volume Holds'!$F$8:$F$223)</f>
        <v>0</v>
      </c>
      <c r="C5795" s="64">
        <f>_xlfn.XLOOKUP(I5795,'Volume Holds'!$U$8:$U$223,'Volume Holds'!$F$8:$F$223)</f>
        <v>0</v>
      </c>
      <c r="D5795" s="59" t="s">
        <v>872</v>
      </c>
      <c r="E5795" s="64">
        <f t="shared" si="150"/>
        <v>0</v>
      </c>
      <c r="F5795" s="159">
        <v>10125</v>
      </c>
      <c r="I5795" s="64" t="s">
        <v>776</v>
      </c>
    </row>
    <row r="5796" spans="1:9">
      <c r="A5796" s="64" t="s">
        <v>1318</v>
      </c>
      <c r="B5796" s="64">
        <f>_xlfn.XLOOKUP(D5796,'Volume Holds'!$U$8:$U$223,'Volume Holds'!$F$8:$F$223)</f>
        <v>0</v>
      </c>
      <c r="C5796" s="64">
        <f>_xlfn.XLOOKUP(I5796,'Volume Holds'!$U$8:$U$223,'Volume Holds'!$F$8:$F$223)</f>
        <v>0</v>
      </c>
      <c r="D5796" s="152" t="s">
        <v>874</v>
      </c>
      <c r="E5796" s="64">
        <f t="shared" si="150"/>
        <v>0</v>
      </c>
      <c r="F5796" s="159">
        <v>10125</v>
      </c>
      <c r="I5796" s="64" t="s">
        <v>776</v>
      </c>
    </row>
    <row r="5797" spans="1:9">
      <c r="A5797" s="64" t="s">
        <v>1318</v>
      </c>
      <c r="B5797" s="64">
        <f>_xlfn.XLOOKUP(D5797,'Volume Holds'!$U$8:$U$223,'Volume Holds'!$G$8:$G$223)</f>
        <v>0</v>
      </c>
      <c r="C5797" s="64">
        <f>_xlfn.XLOOKUP(I5797,'Volume Holds'!$U$8:$U$223,'Volume Holds'!$G$8:$G$223)</f>
        <v>0</v>
      </c>
      <c r="D5797" s="180" t="s">
        <v>752</v>
      </c>
      <c r="E5797" s="64">
        <f t="shared" si="150"/>
        <v>0</v>
      </c>
      <c r="F5797" s="159">
        <v>10086</v>
      </c>
      <c r="I5797" s="64" t="s">
        <v>583</v>
      </c>
    </row>
    <row r="5798" spans="1:9">
      <c r="A5798" s="64" t="s">
        <v>1318</v>
      </c>
      <c r="B5798" s="64">
        <f>_xlfn.XLOOKUP(D5798,'Volume Holds'!$U$8:$U$223,'Volume Holds'!$G$8:$G$223)</f>
        <v>0</v>
      </c>
      <c r="C5798" s="64">
        <f>_xlfn.XLOOKUP(I5798,'Volume Holds'!$U$8:$U$223,'Volume Holds'!$G$8:$G$223)</f>
        <v>0</v>
      </c>
      <c r="D5798" s="59" t="s">
        <v>754</v>
      </c>
      <c r="E5798" s="64">
        <f t="shared" si="150"/>
        <v>0</v>
      </c>
      <c r="F5798" s="159">
        <v>10086</v>
      </c>
      <c r="I5798" s="64" t="s">
        <v>583</v>
      </c>
    </row>
    <row r="5799" spans="1:9">
      <c r="A5799" s="64" t="s">
        <v>1318</v>
      </c>
      <c r="B5799" s="64">
        <f>_xlfn.XLOOKUP(D5799,'Volume Holds'!$U$8:$U$223,'Volume Holds'!$G$8:$G$223)</f>
        <v>0</v>
      </c>
      <c r="C5799" s="64">
        <f>_xlfn.XLOOKUP(I5799,'Volume Holds'!$U$8:$U$223,'Volume Holds'!$G$8:$G$223)</f>
        <v>0</v>
      </c>
      <c r="D5799" s="152" t="s">
        <v>756</v>
      </c>
      <c r="E5799" s="64">
        <f t="shared" ref="E5799:E5862" si="151">SUM(B5799:C5799)</f>
        <v>0</v>
      </c>
      <c r="F5799" s="159">
        <v>10086</v>
      </c>
      <c r="I5799" s="64" t="s">
        <v>583</v>
      </c>
    </row>
    <row r="5800" spans="1:9">
      <c r="A5800" s="64" t="s">
        <v>1318</v>
      </c>
      <c r="B5800" s="64">
        <f>_xlfn.XLOOKUP(D5800,'Volume Holds'!$U$8:$U$223,'Volume Holds'!$G$8:$G$223)</f>
        <v>0</v>
      </c>
      <c r="C5800" s="64">
        <f>_xlfn.XLOOKUP(I5800,'Volume Holds'!$U$8:$U$223,'Volume Holds'!$G$8:$G$223)</f>
        <v>0</v>
      </c>
      <c r="D5800" s="59" t="s">
        <v>758</v>
      </c>
      <c r="E5800" s="64">
        <f t="shared" si="151"/>
        <v>0</v>
      </c>
      <c r="F5800" s="159">
        <v>10086</v>
      </c>
      <c r="I5800" s="64" t="s">
        <v>583</v>
      </c>
    </row>
    <row r="5801" spans="1:9">
      <c r="A5801" s="64" t="s">
        <v>1318</v>
      </c>
      <c r="B5801" s="64">
        <f>_xlfn.XLOOKUP(D5801,'Volume Holds'!$U$8:$U$223,'Volume Holds'!$G$8:$G$223)</f>
        <v>0</v>
      </c>
      <c r="C5801" s="64">
        <f>_xlfn.XLOOKUP(I5801,'Volume Holds'!$U$8:$U$223,'Volume Holds'!$G$8:$G$223)</f>
        <v>0</v>
      </c>
      <c r="D5801" s="152" t="s">
        <v>760</v>
      </c>
      <c r="E5801" s="64">
        <f t="shared" si="151"/>
        <v>0</v>
      </c>
      <c r="F5801" s="159">
        <v>10086</v>
      </c>
      <c r="I5801" s="64" t="s">
        <v>583</v>
      </c>
    </row>
    <row r="5802" spans="1:9">
      <c r="A5802" s="64" t="s">
        <v>1318</v>
      </c>
      <c r="B5802" s="64">
        <f>_xlfn.XLOOKUP(D5802,'Volume Holds'!$U$8:$U$223,'Volume Holds'!$G$8:$G$223)</f>
        <v>0</v>
      </c>
      <c r="C5802" s="64">
        <f>_xlfn.XLOOKUP(I5802,'Volume Holds'!$U$8:$U$223,'Volume Holds'!$G$8:$G$223)</f>
        <v>0</v>
      </c>
      <c r="D5802" s="59" t="s">
        <v>762</v>
      </c>
      <c r="E5802" s="64">
        <f t="shared" si="151"/>
        <v>0</v>
      </c>
      <c r="F5802" s="159">
        <v>10086</v>
      </c>
      <c r="I5802" s="64" t="s">
        <v>583</v>
      </c>
    </row>
    <row r="5803" spans="1:9">
      <c r="A5803" s="64" t="s">
        <v>1318</v>
      </c>
      <c r="B5803" s="64">
        <f>_xlfn.XLOOKUP(D5803,'Volume Holds'!$U$8:$U$223,'Volume Holds'!$G$8:$G$223)</f>
        <v>0</v>
      </c>
      <c r="C5803" s="64">
        <f>_xlfn.XLOOKUP(I5803,'Volume Holds'!$U$8:$U$223,'Volume Holds'!$G$8:$G$223)</f>
        <v>0</v>
      </c>
      <c r="D5803" s="59" t="s">
        <v>864</v>
      </c>
      <c r="E5803" s="64">
        <f t="shared" si="151"/>
        <v>0</v>
      </c>
      <c r="F5803" s="159">
        <v>10127</v>
      </c>
      <c r="I5803" s="64" t="s">
        <v>776</v>
      </c>
    </row>
    <row r="5804" spans="1:9">
      <c r="A5804" s="64" t="s">
        <v>1318</v>
      </c>
      <c r="B5804" s="64">
        <f>_xlfn.XLOOKUP(D5804,'Volume Holds'!$U$8:$U$223,'Volume Holds'!$G$8:$G$223)</f>
        <v>0</v>
      </c>
      <c r="C5804" s="64">
        <f>_xlfn.XLOOKUP(I5804,'Volume Holds'!$U$8:$U$223,'Volume Holds'!$G$8:$G$223)</f>
        <v>0</v>
      </c>
      <c r="D5804" s="152" t="s">
        <v>866</v>
      </c>
      <c r="E5804" s="64">
        <f t="shared" si="151"/>
        <v>0</v>
      </c>
      <c r="F5804" s="159">
        <v>10127</v>
      </c>
      <c r="I5804" s="64" t="s">
        <v>776</v>
      </c>
    </row>
    <row r="5805" spans="1:9">
      <c r="A5805" s="64" t="s">
        <v>1318</v>
      </c>
      <c r="B5805" s="64">
        <f>_xlfn.XLOOKUP(D5805,'Volume Holds'!$U$8:$U$223,'Volume Holds'!$G$8:$G$223)</f>
        <v>0</v>
      </c>
      <c r="C5805" s="64">
        <f>_xlfn.XLOOKUP(I5805,'Volume Holds'!$U$8:$U$223,'Volume Holds'!$G$8:$G$223)</f>
        <v>0</v>
      </c>
      <c r="D5805" s="59" t="s">
        <v>868</v>
      </c>
      <c r="E5805" s="64">
        <f t="shared" si="151"/>
        <v>0</v>
      </c>
      <c r="F5805" s="159">
        <v>10127</v>
      </c>
      <c r="I5805" s="64" t="s">
        <v>776</v>
      </c>
    </row>
    <row r="5806" spans="1:9">
      <c r="A5806" s="64" t="s">
        <v>1318</v>
      </c>
      <c r="B5806" s="64">
        <f>_xlfn.XLOOKUP(D5806,'Volume Holds'!$U$8:$U$223,'Volume Holds'!$G$8:$G$223)</f>
        <v>0</v>
      </c>
      <c r="C5806" s="64">
        <f>_xlfn.XLOOKUP(I5806,'Volume Holds'!$U$8:$U$223,'Volume Holds'!$G$8:$G$223)</f>
        <v>0</v>
      </c>
      <c r="D5806" s="152" t="s">
        <v>870</v>
      </c>
      <c r="E5806" s="64">
        <f t="shared" si="151"/>
        <v>0</v>
      </c>
      <c r="F5806" s="159">
        <v>10127</v>
      </c>
      <c r="I5806" s="64" t="s">
        <v>776</v>
      </c>
    </row>
    <row r="5807" spans="1:9">
      <c r="A5807" s="64" t="s">
        <v>1318</v>
      </c>
      <c r="B5807" s="64">
        <f>_xlfn.XLOOKUP(D5807,'Volume Holds'!$U$8:$U$223,'Volume Holds'!$G$8:$G$223)</f>
        <v>0</v>
      </c>
      <c r="C5807" s="64">
        <f>_xlfn.XLOOKUP(I5807,'Volume Holds'!$U$8:$U$223,'Volume Holds'!$G$8:$G$223)</f>
        <v>0</v>
      </c>
      <c r="D5807" s="59" t="s">
        <v>872</v>
      </c>
      <c r="E5807" s="64">
        <f t="shared" si="151"/>
        <v>0</v>
      </c>
      <c r="F5807" s="159">
        <v>10127</v>
      </c>
      <c r="I5807" s="64" t="s">
        <v>776</v>
      </c>
    </row>
    <row r="5808" spans="1:9">
      <c r="A5808" s="64" t="s">
        <v>1318</v>
      </c>
      <c r="B5808" s="64">
        <f>_xlfn.XLOOKUP(D5808,'Volume Holds'!$U$8:$U$223,'Volume Holds'!$G$8:$G$223)</f>
        <v>0</v>
      </c>
      <c r="C5808" s="64">
        <f>_xlfn.XLOOKUP(I5808,'Volume Holds'!$U$8:$U$223,'Volume Holds'!$G$8:$G$223)</f>
        <v>0</v>
      </c>
      <c r="D5808" s="152" t="s">
        <v>874</v>
      </c>
      <c r="E5808" s="64">
        <f t="shared" si="151"/>
        <v>0</v>
      </c>
      <c r="F5808" s="159">
        <v>10127</v>
      </c>
      <c r="I5808" s="64" t="s">
        <v>776</v>
      </c>
    </row>
    <row r="5809" spans="1:9">
      <c r="A5809" s="64" t="s">
        <v>1318</v>
      </c>
      <c r="B5809" s="64">
        <f>_xlfn.XLOOKUP(D5809,'Volume Holds'!$U$8:$U$223,'Volume Holds'!$H$8:$H$223)</f>
        <v>0</v>
      </c>
      <c r="C5809" s="64">
        <f>_xlfn.XLOOKUP(I5809,'Volume Holds'!$U$8:$U$223,'Volume Holds'!$H$8:$H$223)</f>
        <v>0</v>
      </c>
      <c r="D5809" s="180" t="s">
        <v>752</v>
      </c>
      <c r="E5809" s="64">
        <f t="shared" si="151"/>
        <v>0</v>
      </c>
      <c r="F5809" s="159">
        <v>10088</v>
      </c>
      <c r="I5809" s="64" t="s">
        <v>583</v>
      </c>
    </row>
    <row r="5810" spans="1:9">
      <c r="A5810" s="64" t="s">
        <v>1318</v>
      </c>
      <c r="B5810" s="64">
        <f>_xlfn.XLOOKUP(D5810,'Volume Holds'!$U$8:$U$223,'Volume Holds'!$H$8:$H$223)</f>
        <v>0</v>
      </c>
      <c r="C5810" s="64">
        <f>_xlfn.XLOOKUP(I5810,'Volume Holds'!$U$8:$U$223,'Volume Holds'!$H$8:$H$223)</f>
        <v>0</v>
      </c>
      <c r="D5810" s="59" t="s">
        <v>754</v>
      </c>
      <c r="E5810" s="64">
        <f t="shared" si="151"/>
        <v>0</v>
      </c>
      <c r="F5810" s="159">
        <v>10088</v>
      </c>
      <c r="I5810" s="64" t="s">
        <v>583</v>
      </c>
    </row>
    <row r="5811" spans="1:9">
      <c r="A5811" s="64" t="s">
        <v>1318</v>
      </c>
      <c r="B5811" s="64">
        <f>_xlfn.XLOOKUP(D5811,'Volume Holds'!$U$8:$U$223,'Volume Holds'!$H$8:$H$223)</f>
        <v>0</v>
      </c>
      <c r="C5811" s="64">
        <f>_xlfn.XLOOKUP(I5811,'Volume Holds'!$U$8:$U$223,'Volume Holds'!$H$8:$H$223)</f>
        <v>0</v>
      </c>
      <c r="D5811" s="152" t="s">
        <v>756</v>
      </c>
      <c r="E5811" s="64">
        <f t="shared" si="151"/>
        <v>0</v>
      </c>
      <c r="F5811" s="159">
        <v>10088</v>
      </c>
      <c r="I5811" s="64" t="s">
        <v>583</v>
      </c>
    </row>
    <row r="5812" spans="1:9">
      <c r="A5812" s="64" t="s">
        <v>1318</v>
      </c>
      <c r="B5812" s="64">
        <f>_xlfn.XLOOKUP(D5812,'Volume Holds'!$U$8:$U$223,'Volume Holds'!$H$8:$H$223)</f>
        <v>0</v>
      </c>
      <c r="C5812" s="64">
        <f>_xlfn.XLOOKUP(I5812,'Volume Holds'!$U$8:$U$223,'Volume Holds'!$H$8:$H$223)</f>
        <v>0</v>
      </c>
      <c r="D5812" s="59" t="s">
        <v>758</v>
      </c>
      <c r="E5812" s="64">
        <f t="shared" si="151"/>
        <v>0</v>
      </c>
      <c r="F5812" s="159">
        <v>10088</v>
      </c>
      <c r="I5812" s="64" t="s">
        <v>583</v>
      </c>
    </row>
    <row r="5813" spans="1:9">
      <c r="A5813" s="64" t="s">
        <v>1318</v>
      </c>
      <c r="B5813" s="64">
        <f>_xlfn.XLOOKUP(D5813,'Volume Holds'!$U$8:$U$223,'Volume Holds'!$H$8:$H$223)</f>
        <v>0</v>
      </c>
      <c r="C5813" s="64">
        <f>_xlfn.XLOOKUP(I5813,'Volume Holds'!$U$8:$U$223,'Volume Holds'!$H$8:$H$223)</f>
        <v>0</v>
      </c>
      <c r="D5813" s="152" t="s">
        <v>760</v>
      </c>
      <c r="E5813" s="64">
        <f t="shared" si="151"/>
        <v>0</v>
      </c>
      <c r="F5813" s="159">
        <v>10088</v>
      </c>
      <c r="I5813" s="64" t="s">
        <v>583</v>
      </c>
    </row>
    <row r="5814" spans="1:9">
      <c r="A5814" s="64" t="s">
        <v>1318</v>
      </c>
      <c r="B5814" s="64">
        <f>_xlfn.XLOOKUP(D5814,'Volume Holds'!$U$8:$U$223,'Volume Holds'!$H$8:$H$223)</f>
        <v>0</v>
      </c>
      <c r="C5814" s="64">
        <f>_xlfn.XLOOKUP(I5814,'Volume Holds'!$U$8:$U$223,'Volume Holds'!$H$8:$H$223)</f>
        <v>0</v>
      </c>
      <c r="D5814" s="59" t="s">
        <v>762</v>
      </c>
      <c r="E5814" s="64">
        <f t="shared" si="151"/>
        <v>0</v>
      </c>
      <c r="F5814" s="159">
        <v>10088</v>
      </c>
      <c r="I5814" s="64" t="s">
        <v>583</v>
      </c>
    </row>
    <row r="5815" spans="1:9">
      <c r="A5815" s="64" t="s">
        <v>1318</v>
      </c>
      <c r="B5815" s="64">
        <f>_xlfn.XLOOKUP(D5815,'Volume Holds'!$U$8:$U$223,'Volume Holds'!$H$8:$H$223)</f>
        <v>0</v>
      </c>
      <c r="C5815" s="64">
        <f>_xlfn.XLOOKUP(I5815,'Volume Holds'!$U$8:$U$223,'Volume Holds'!$H$8:$H$223)</f>
        <v>0</v>
      </c>
      <c r="D5815" s="59" t="s">
        <v>864</v>
      </c>
      <c r="E5815" s="64">
        <f t="shared" si="151"/>
        <v>0</v>
      </c>
      <c r="F5815" s="159">
        <v>10129</v>
      </c>
      <c r="I5815" s="64" t="s">
        <v>776</v>
      </c>
    </row>
    <row r="5816" spans="1:9">
      <c r="A5816" s="64" t="s">
        <v>1318</v>
      </c>
      <c r="B5816" s="64">
        <f>_xlfn.XLOOKUP(D5816,'Volume Holds'!$U$8:$U$223,'Volume Holds'!$H$8:$H$223)</f>
        <v>0</v>
      </c>
      <c r="C5816" s="64">
        <f>_xlfn.XLOOKUP(I5816,'Volume Holds'!$U$8:$U$223,'Volume Holds'!$H$8:$H$223)</f>
        <v>0</v>
      </c>
      <c r="D5816" s="152" t="s">
        <v>866</v>
      </c>
      <c r="E5816" s="64">
        <f t="shared" si="151"/>
        <v>0</v>
      </c>
      <c r="F5816" s="159">
        <v>10129</v>
      </c>
      <c r="I5816" s="64" t="s">
        <v>776</v>
      </c>
    </row>
    <row r="5817" spans="1:9">
      <c r="A5817" s="64" t="s">
        <v>1318</v>
      </c>
      <c r="B5817" s="64">
        <f>_xlfn.XLOOKUP(D5817,'Volume Holds'!$U$8:$U$223,'Volume Holds'!$H$8:$H$223)</f>
        <v>0</v>
      </c>
      <c r="C5817" s="64">
        <f>_xlfn.XLOOKUP(I5817,'Volume Holds'!$U$8:$U$223,'Volume Holds'!$H$8:$H$223)</f>
        <v>0</v>
      </c>
      <c r="D5817" s="59" t="s">
        <v>868</v>
      </c>
      <c r="E5817" s="64">
        <f t="shared" si="151"/>
        <v>0</v>
      </c>
      <c r="F5817" s="159">
        <v>10129</v>
      </c>
      <c r="I5817" s="64" t="s">
        <v>776</v>
      </c>
    </row>
    <row r="5818" spans="1:9">
      <c r="A5818" s="64" t="s">
        <v>1318</v>
      </c>
      <c r="B5818" s="64">
        <f>_xlfn.XLOOKUP(D5818,'Volume Holds'!$U$8:$U$223,'Volume Holds'!$H$8:$H$223)</f>
        <v>0</v>
      </c>
      <c r="C5818" s="64">
        <f>_xlfn.XLOOKUP(I5818,'Volume Holds'!$U$8:$U$223,'Volume Holds'!$H$8:$H$223)</f>
        <v>0</v>
      </c>
      <c r="D5818" s="152" t="s">
        <v>870</v>
      </c>
      <c r="E5818" s="64">
        <f t="shared" si="151"/>
        <v>0</v>
      </c>
      <c r="F5818" s="159">
        <v>10129</v>
      </c>
      <c r="I5818" s="64" t="s">
        <v>776</v>
      </c>
    </row>
    <row r="5819" spans="1:9">
      <c r="A5819" s="64" t="s">
        <v>1318</v>
      </c>
      <c r="B5819" s="64">
        <f>_xlfn.XLOOKUP(D5819,'Volume Holds'!$U$8:$U$223,'Volume Holds'!$H$8:$H$223)</f>
        <v>0</v>
      </c>
      <c r="C5819" s="64">
        <f>_xlfn.XLOOKUP(I5819,'Volume Holds'!$U$8:$U$223,'Volume Holds'!$H$8:$H$223)</f>
        <v>0</v>
      </c>
      <c r="D5819" s="59" t="s">
        <v>872</v>
      </c>
      <c r="E5819" s="64">
        <f t="shared" si="151"/>
        <v>0</v>
      </c>
      <c r="F5819" s="159">
        <v>10129</v>
      </c>
      <c r="I5819" s="64" t="s">
        <v>776</v>
      </c>
    </row>
    <row r="5820" spans="1:9">
      <c r="A5820" s="64" t="s">
        <v>1318</v>
      </c>
      <c r="B5820" s="64">
        <f>_xlfn.XLOOKUP(D5820,'Volume Holds'!$U$8:$U$223,'Volume Holds'!$H$8:$H$223)</f>
        <v>0</v>
      </c>
      <c r="C5820" s="64">
        <f>_xlfn.XLOOKUP(I5820,'Volume Holds'!$U$8:$U$223,'Volume Holds'!$H$8:$H$223)</f>
        <v>0</v>
      </c>
      <c r="D5820" s="152" t="s">
        <v>874</v>
      </c>
      <c r="E5820" s="64">
        <f t="shared" si="151"/>
        <v>0</v>
      </c>
      <c r="F5820" s="159">
        <v>10129</v>
      </c>
      <c r="I5820" s="64" t="s">
        <v>776</v>
      </c>
    </row>
    <row r="5821" spans="1:9">
      <c r="A5821" s="64" t="s">
        <v>1318</v>
      </c>
      <c r="B5821" s="64">
        <f>_xlfn.XLOOKUP(D5821,'Volume Holds'!$U$8:$U$223,'Volume Holds'!$I$8:$I$223)</f>
        <v>0</v>
      </c>
      <c r="C5821" s="64">
        <f>_xlfn.XLOOKUP(I5821,'Volume Holds'!$U$8:$U$223,'Volume Holds'!$I$8:$I$223)</f>
        <v>0</v>
      </c>
      <c r="D5821" s="180" t="s">
        <v>752</v>
      </c>
      <c r="E5821" s="64">
        <f t="shared" si="151"/>
        <v>0</v>
      </c>
      <c r="F5821" s="159">
        <v>10089</v>
      </c>
      <c r="I5821" s="64" t="s">
        <v>583</v>
      </c>
    </row>
    <row r="5822" spans="1:9">
      <c r="A5822" s="64" t="s">
        <v>1318</v>
      </c>
      <c r="B5822" s="64">
        <f>_xlfn.XLOOKUP(D5822,'Volume Holds'!$U$8:$U$223,'Volume Holds'!$I$8:$I$223)</f>
        <v>0</v>
      </c>
      <c r="C5822" s="64">
        <f>_xlfn.XLOOKUP(I5822,'Volume Holds'!$U$8:$U$223,'Volume Holds'!$I$8:$I$223)</f>
        <v>0</v>
      </c>
      <c r="D5822" s="59" t="s">
        <v>754</v>
      </c>
      <c r="E5822" s="64">
        <f t="shared" si="151"/>
        <v>0</v>
      </c>
      <c r="F5822" s="159">
        <v>10089</v>
      </c>
      <c r="I5822" s="64" t="s">
        <v>583</v>
      </c>
    </row>
    <row r="5823" spans="1:9">
      <c r="A5823" s="64" t="s">
        <v>1318</v>
      </c>
      <c r="B5823" s="64">
        <f>_xlfn.XLOOKUP(D5823,'Volume Holds'!$U$8:$U$223,'Volume Holds'!$I$8:$I$223)</f>
        <v>0</v>
      </c>
      <c r="C5823" s="64">
        <f>_xlfn.XLOOKUP(I5823,'Volume Holds'!$U$8:$U$223,'Volume Holds'!$I$8:$I$223)</f>
        <v>0</v>
      </c>
      <c r="D5823" s="152" t="s">
        <v>756</v>
      </c>
      <c r="E5823" s="64">
        <f t="shared" si="151"/>
        <v>0</v>
      </c>
      <c r="F5823" s="159">
        <v>10089</v>
      </c>
      <c r="I5823" s="64" t="s">
        <v>583</v>
      </c>
    </row>
    <row r="5824" spans="1:9">
      <c r="A5824" s="64" t="s">
        <v>1318</v>
      </c>
      <c r="B5824" s="64">
        <f>_xlfn.XLOOKUP(D5824,'Volume Holds'!$U$8:$U$223,'Volume Holds'!$I$8:$I$223)</f>
        <v>0</v>
      </c>
      <c r="C5824" s="64">
        <f>_xlfn.XLOOKUP(I5824,'Volume Holds'!$U$8:$U$223,'Volume Holds'!$I$8:$I$223)</f>
        <v>0</v>
      </c>
      <c r="D5824" s="59" t="s">
        <v>758</v>
      </c>
      <c r="E5824" s="64">
        <f t="shared" si="151"/>
        <v>0</v>
      </c>
      <c r="F5824" s="159">
        <v>10089</v>
      </c>
      <c r="I5824" s="64" t="s">
        <v>583</v>
      </c>
    </row>
    <row r="5825" spans="1:9">
      <c r="A5825" s="64" t="s">
        <v>1318</v>
      </c>
      <c r="B5825" s="64">
        <f>_xlfn.XLOOKUP(D5825,'Volume Holds'!$U$8:$U$223,'Volume Holds'!$I$8:$I$223)</f>
        <v>0</v>
      </c>
      <c r="C5825" s="64">
        <f>_xlfn.XLOOKUP(I5825,'Volume Holds'!$U$8:$U$223,'Volume Holds'!$I$8:$I$223)</f>
        <v>0</v>
      </c>
      <c r="D5825" s="152" t="s">
        <v>760</v>
      </c>
      <c r="E5825" s="64">
        <f t="shared" si="151"/>
        <v>0</v>
      </c>
      <c r="F5825" s="159">
        <v>10089</v>
      </c>
      <c r="I5825" s="64" t="s">
        <v>583</v>
      </c>
    </row>
    <row r="5826" spans="1:9">
      <c r="A5826" s="64" t="s">
        <v>1318</v>
      </c>
      <c r="B5826" s="64">
        <f>_xlfn.XLOOKUP(D5826,'Volume Holds'!$U$8:$U$223,'Volume Holds'!$I$8:$I$223)</f>
        <v>0</v>
      </c>
      <c r="C5826" s="64">
        <f>_xlfn.XLOOKUP(I5826,'Volume Holds'!$U$8:$U$223,'Volume Holds'!$I$8:$I$223)</f>
        <v>0</v>
      </c>
      <c r="D5826" s="59" t="s">
        <v>762</v>
      </c>
      <c r="E5826" s="64">
        <f t="shared" si="151"/>
        <v>0</v>
      </c>
      <c r="F5826" s="159">
        <v>10089</v>
      </c>
      <c r="I5826" s="64" t="s">
        <v>583</v>
      </c>
    </row>
    <row r="5827" spans="1:9">
      <c r="A5827" s="64" t="s">
        <v>1318</v>
      </c>
      <c r="B5827" s="64">
        <f>_xlfn.XLOOKUP(D5827,'Volume Holds'!$U$8:$U$223,'Volume Holds'!$I$8:$I$223)</f>
        <v>0</v>
      </c>
      <c r="C5827" s="64">
        <f>_xlfn.XLOOKUP(I5827,'Volume Holds'!$U$8:$U$223,'Volume Holds'!$I$8:$I$223)</f>
        <v>0</v>
      </c>
      <c r="D5827" s="59" t="s">
        <v>864</v>
      </c>
      <c r="E5827" s="64">
        <f t="shared" si="151"/>
        <v>0</v>
      </c>
      <c r="F5827" s="159">
        <v>10130</v>
      </c>
      <c r="I5827" s="64" t="s">
        <v>776</v>
      </c>
    </row>
    <row r="5828" spans="1:9">
      <c r="A5828" s="64" t="s">
        <v>1318</v>
      </c>
      <c r="B5828" s="64">
        <f>_xlfn.XLOOKUP(D5828,'Volume Holds'!$U$8:$U$223,'Volume Holds'!$I$8:$I$223)</f>
        <v>0</v>
      </c>
      <c r="C5828" s="64">
        <f>_xlfn.XLOOKUP(I5828,'Volume Holds'!$U$8:$U$223,'Volume Holds'!$I$8:$I$223)</f>
        <v>0</v>
      </c>
      <c r="D5828" s="152" t="s">
        <v>866</v>
      </c>
      <c r="E5828" s="64">
        <f t="shared" si="151"/>
        <v>0</v>
      </c>
      <c r="F5828" s="159">
        <v>10130</v>
      </c>
      <c r="I5828" s="64" t="s">
        <v>776</v>
      </c>
    </row>
    <row r="5829" spans="1:9">
      <c r="A5829" s="64" t="s">
        <v>1318</v>
      </c>
      <c r="B5829" s="64">
        <f>_xlfn.XLOOKUP(D5829,'Volume Holds'!$U$8:$U$223,'Volume Holds'!$I$8:$I$223)</f>
        <v>0</v>
      </c>
      <c r="C5829" s="64">
        <f>_xlfn.XLOOKUP(I5829,'Volume Holds'!$U$8:$U$223,'Volume Holds'!$I$8:$I$223)</f>
        <v>0</v>
      </c>
      <c r="D5829" s="59" t="s">
        <v>868</v>
      </c>
      <c r="E5829" s="64">
        <f t="shared" si="151"/>
        <v>0</v>
      </c>
      <c r="F5829" s="159">
        <v>10130</v>
      </c>
      <c r="I5829" s="64" t="s">
        <v>776</v>
      </c>
    </row>
    <row r="5830" spans="1:9">
      <c r="A5830" s="64" t="s">
        <v>1318</v>
      </c>
      <c r="B5830" s="64">
        <f>_xlfn.XLOOKUP(D5830,'Volume Holds'!$U$8:$U$223,'Volume Holds'!$I$8:$I$223)</f>
        <v>0</v>
      </c>
      <c r="C5830" s="64">
        <f>_xlfn.XLOOKUP(I5830,'Volume Holds'!$U$8:$U$223,'Volume Holds'!$I$8:$I$223)</f>
        <v>0</v>
      </c>
      <c r="D5830" s="152" t="s">
        <v>870</v>
      </c>
      <c r="E5830" s="64">
        <f t="shared" si="151"/>
        <v>0</v>
      </c>
      <c r="F5830" s="159">
        <v>10130</v>
      </c>
      <c r="I5830" s="64" t="s">
        <v>776</v>
      </c>
    </row>
    <row r="5831" spans="1:9">
      <c r="A5831" s="64" t="s">
        <v>1318</v>
      </c>
      <c r="B5831" s="64">
        <f>_xlfn.XLOOKUP(D5831,'Volume Holds'!$U$8:$U$223,'Volume Holds'!$I$8:$I$223)</f>
        <v>0</v>
      </c>
      <c r="C5831" s="64">
        <f>_xlfn.XLOOKUP(I5831,'Volume Holds'!$U$8:$U$223,'Volume Holds'!$I$8:$I$223)</f>
        <v>0</v>
      </c>
      <c r="D5831" s="59" t="s">
        <v>872</v>
      </c>
      <c r="E5831" s="64">
        <f t="shared" si="151"/>
        <v>0</v>
      </c>
      <c r="F5831" s="159">
        <v>10130</v>
      </c>
      <c r="I5831" s="64" t="s">
        <v>776</v>
      </c>
    </row>
    <row r="5832" spans="1:9">
      <c r="A5832" s="64" t="s">
        <v>1318</v>
      </c>
      <c r="B5832" s="64">
        <f>_xlfn.XLOOKUP(D5832,'Volume Holds'!$U$8:$U$223,'Volume Holds'!$I$8:$I$223)</f>
        <v>0</v>
      </c>
      <c r="C5832" s="64">
        <f>_xlfn.XLOOKUP(I5832,'Volume Holds'!$U$8:$U$223,'Volume Holds'!$I$8:$I$223)</f>
        <v>0</v>
      </c>
      <c r="D5832" s="152" t="s">
        <v>874</v>
      </c>
      <c r="E5832" s="64">
        <f t="shared" si="151"/>
        <v>0</v>
      </c>
      <c r="F5832" s="159">
        <v>10130</v>
      </c>
      <c r="I5832" s="64" t="s">
        <v>776</v>
      </c>
    </row>
    <row r="5833" spans="1:9">
      <c r="A5833" s="64" t="s">
        <v>1318</v>
      </c>
      <c r="B5833" s="64">
        <f>_xlfn.XLOOKUP(D5833,'Volume Holds'!$U$8:$U$223,'Volume Holds'!$J$8:$J$223)</f>
        <v>0</v>
      </c>
      <c r="C5833" s="64">
        <f>_xlfn.XLOOKUP(I5833,'Volume Holds'!$U$8:$U$223,'Volume Holds'!$J$8:$J$223)</f>
        <v>0</v>
      </c>
      <c r="D5833" s="180" t="s">
        <v>752</v>
      </c>
      <c r="E5833" s="64">
        <f t="shared" si="151"/>
        <v>0</v>
      </c>
      <c r="F5833" s="159">
        <v>10189</v>
      </c>
      <c r="I5833" s="64" t="s">
        <v>583</v>
      </c>
    </row>
    <row r="5834" spans="1:9">
      <c r="A5834" s="64" t="s">
        <v>1318</v>
      </c>
      <c r="B5834" s="64">
        <f>_xlfn.XLOOKUP(D5834,'Volume Holds'!$U$8:$U$223,'Volume Holds'!$J$8:$J$223)</f>
        <v>0</v>
      </c>
      <c r="C5834" s="64">
        <f>_xlfn.XLOOKUP(I5834,'Volume Holds'!$U$8:$U$223,'Volume Holds'!$J$8:$J$223)</f>
        <v>0</v>
      </c>
      <c r="D5834" s="59" t="s">
        <v>754</v>
      </c>
      <c r="E5834" s="64">
        <f t="shared" si="151"/>
        <v>0</v>
      </c>
      <c r="F5834" s="159">
        <v>10189</v>
      </c>
      <c r="I5834" s="64" t="s">
        <v>583</v>
      </c>
    </row>
    <row r="5835" spans="1:9">
      <c r="A5835" s="64" t="s">
        <v>1318</v>
      </c>
      <c r="B5835" s="64">
        <f>_xlfn.XLOOKUP(D5835,'Volume Holds'!$U$8:$U$223,'Volume Holds'!$J$8:$J$223)</f>
        <v>0</v>
      </c>
      <c r="C5835" s="64">
        <f>_xlfn.XLOOKUP(I5835,'Volume Holds'!$U$8:$U$223,'Volume Holds'!$J$8:$J$223)</f>
        <v>0</v>
      </c>
      <c r="D5835" s="152" t="s">
        <v>756</v>
      </c>
      <c r="E5835" s="64">
        <f t="shared" si="151"/>
        <v>0</v>
      </c>
      <c r="F5835" s="159">
        <v>10189</v>
      </c>
      <c r="I5835" s="64" t="s">
        <v>583</v>
      </c>
    </row>
    <row r="5836" spans="1:9">
      <c r="A5836" s="64" t="s">
        <v>1318</v>
      </c>
      <c r="B5836" s="64">
        <f>_xlfn.XLOOKUP(D5836,'Volume Holds'!$U$8:$U$223,'Volume Holds'!$J$8:$J$223)</f>
        <v>0</v>
      </c>
      <c r="C5836" s="64">
        <f>_xlfn.XLOOKUP(I5836,'Volume Holds'!$U$8:$U$223,'Volume Holds'!$J$8:$J$223)</f>
        <v>0</v>
      </c>
      <c r="D5836" s="59" t="s">
        <v>758</v>
      </c>
      <c r="E5836" s="64">
        <f t="shared" si="151"/>
        <v>0</v>
      </c>
      <c r="F5836" s="159">
        <v>10189</v>
      </c>
      <c r="I5836" s="64" t="s">
        <v>583</v>
      </c>
    </row>
    <row r="5837" spans="1:9">
      <c r="A5837" s="64" t="s">
        <v>1318</v>
      </c>
      <c r="B5837" s="64">
        <f>_xlfn.XLOOKUP(D5837,'Volume Holds'!$U$8:$U$223,'Volume Holds'!$J$8:$J$223)</f>
        <v>0</v>
      </c>
      <c r="C5837" s="64">
        <f>_xlfn.XLOOKUP(I5837,'Volume Holds'!$U$8:$U$223,'Volume Holds'!$J$8:$J$223)</f>
        <v>0</v>
      </c>
      <c r="D5837" s="152" t="s">
        <v>760</v>
      </c>
      <c r="E5837" s="64">
        <f t="shared" si="151"/>
        <v>0</v>
      </c>
      <c r="F5837" s="159">
        <v>10189</v>
      </c>
      <c r="I5837" s="64" t="s">
        <v>583</v>
      </c>
    </row>
    <row r="5838" spans="1:9">
      <c r="A5838" s="64" t="s">
        <v>1318</v>
      </c>
      <c r="B5838" s="64">
        <f>_xlfn.XLOOKUP(D5838,'Volume Holds'!$U$8:$U$223,'Volume Holds'!$J$8:$J$223)</f>
        <v>0</v>
      </c>
      <c r="C5838" s="64">
        <f>_xlfn.XLOOKUP(I5838,'Volume Holds'!$U$8:$U$223,'Volume Holds'!$J$8:$J$223)</f>
        <v>0</v>
      </c>
      <c r="D5838" s="59" t="s">
        <v>762</v>
      </c>
      <c r="E5838" s="64">
        <f t="shared" si="151"/>
        <v>0</v>
      </c>
      <c r="F5838" s="159">
        <v>10189</v>
      </c>
      <c r="I5838" s="64" t="s">
        <v>583</v>
      </c>
    </row>
    <row r="5839" spans="1:9">
      <c r="A5839" s="64" t="s">
        <v>1318</v>
      </c>
      <c r="B5839" s="64">
        <f>_xlfn.XLOOKUP(D5839,'Volume Holds'!$U$8:$U$223,'Volume Holds'!$J$8:$J$223)</f>
        <v>0</v>
      </c>
      <c r="C5839" s="64">
        <f>_xlfn.XLOOKUP(I5839,'Volume Holds'!$U$8:$U$223,'Volume Holds'!$J$8:$J$223)</f>
        <v>0</v>
      </c>
      <c r="D5839" s="59" t="s">
        <v>864</v>
      </c>
      <c r="E5839" s="64">
        <f t="shared" si="151"/>
        <v>0</v>
      </c>
      <c r="F5839" s="159">
        <v>10191</v>
      </c>
      <c r="I5839" s="64" t="s">
        <v>776</v>
      </c>
    </row>
    <row r="5840" spans="1:9">
      <c r="A5840" s="64" t="s">
        <v>1318</v>
      </c>
      <c r="B5840" s="64">
        <f>_xlfn.XLOOKUP(D5840,'Volume Holds'!$U$8:$U$223,'Volume Holds'!$J$8:$J$223)</f>
        <v>0</v>
      </c>
      <c r="C5840" s="64">
        <f>_xlfn.XLOOKUP(I5840,'Volume Holds'!$U$8:$U$223,'Volume Holds'!$J$8:$J$223)</f>
        <v>0</v>
      </c>
      <c r="D5840" s="152" t="s">
        <v>866</v>
      </c>
      <c r="E5840" s="64">
        <f t="shared" si="151"/>
        <v>0</v>
      </c>
      <c r="F5840" s="159">
        <v>10191</v>
      </c>
      <c r="I5840" s="64" t="s">
        <v>776</v>
      </c>
    </row>
    <row r="5841" spans="1:9">
      <c r="A5841" s="64" t="s">
        <v>1318</v>
      </c>
      <c r="B5841" s="64">
        <f>_xlfn.XLOOKUP(D5841,'Volume Holds'!$U$8:$U$223,'Volume Holds'!$J$8:$J$223)</f>
        <v>0</v>
      </c>
      <c r="C5841" s="64">
        <f>_xlfn.XLOOKUP(I5841,'Volume Holds'!$U$8:$U$223,'Volume Holds'!$J$8:$J$223)</f>
        <v>0</v>
      </c>
      <c r="D5841" s="59" t="s">
        <v>868</v>
      </c>
      <c r="E5841" s="64">
        <f t="shared" si="151"/>
        <v>0</v>
      </c>
      <c r="F5841" s="159">
        <v>10191</v>
      </c>
      <c r="I5841" s="64" t="s">
        <v>776</v>
      </c>
    </row>
    <row r="5842" spans="1:9">
      <c r="A5842" s="64" t="s">
        <v>1318</v>
      </c>
      <c r="B5842" s="64">
        <f>_xlfn.XLOOKUP(D5842,'Volume Holds'!$U$8:$U$223,'Volume Holds'!$J$8:$J$223)</f>
        <v>0</v>
      </c>
      <c r="C5842" s="64">
        <f>_xlfn.XLOOKUP(I5842,'Volume Holds'!$U$8:$U$223,'Volume Holds'!$J$8:$J$223)</f>
        <v>0</v>
      </c>
      <c r="D5842" s="152" t="s">
        <v>870</v>
      </c>
      <c r="E5842" s="64">
        <f t="shared" si="151"/>
        <v>0</v>
      </c>
      <c r="F5842" s="159">
        <v>10191</v>
      </c>
      <c r="I5842" s="64" t="s">
        <v>776</v>
      </c>
    </row>
    <row r="5843" spans="1:9">
      <c r="A5843" s="64" t="s">
        <v>1318</v>
      </c>
      <c r="B5843" s="64">
        <f>_xlfn.XLOOKUP(D5843,'Volume Holds'!$U$8:$U$223,'Volume Holds'!$J$8:$J$223)</f>
        <v>0</v>
      </c>
      <c r="C5843" s="64">
        <f>_xlfn.XLOOKUP(I5843,'Volume Holds'!$U$8:$U$223,'Volume Holds'!$J$8:$J$223)</f>
        <v>0</v>
      </c>
      <c r="D5843" s="59" t="s">
        <v>872</v>
      </c>
      <c r="E5843" s="64">
        <f t="shared" si="151"/>
        <v>0</v>
      </c>
      <c r="F5843" s="159">
        <v>10191</v>
      </c>
      <c r="I5843" s="64" t="s">
        <v>776</v>
      </c>
    </row>
    <row r="5844" spans="1:9">
      <c r="A5844" s="64" t="s">
        <v>1318</v>
      </c>
      <c r="B5844" s="64">
        <f>_xlfn.XLOOKUP(D5844,'Volume Holds'!$U$8:$U$223,'Volume Holds'!$J$8:$J$223)</f>
        <v>0</v>
      </c>
      <c r="C5844" s="64">
        <f>_xlfn.XLOOKUP(I5844,'Volume Holds'!$U$8:$U$223,'Volume Holds'!$J$8:$J$223)</f>
        <v>0</v>
      </c>
      <c r="D5844" s="152" t="s">
        <v>874</v>
      </c>
      <c r="E5844" s="64">
        <f t="shared" si="151"/>
        <v>0</v>
      </c>
      <c r="F5844" s="159">
        <v>10191</v>
      </c>
      <c r="I5844" s="64" t="s">
        <v>776</v>
      </c>
    </row>
    <row r="5845" spans="1:9">
      <c r="A5845" s="64" t="s">
        <v>1318</v>
      </c>
      <c r="B5845" s="64">
        <f>_xlfn.XLOOKUP(D5845,'Volume Holds'!$U$8:$U$223,'Volume Holds'!$K$8:$K$223)</f>
        <v>0</v>
      </c>
      <c r="C5845" s="64">
        <f>_xlfn.XLOOKUP(I5845,'Volume Holds'!$U$8:$U$223,'Volume Holds'!$K$8:$K$223)</f>
        <v>0</v>
      </c>
      <c r="D5845" s="180" t="s">
        <v>752</v>
      </c>
      <c r="E5845" s="64">
        <f t="shared" si="151"/>
        <v>0</v>
      </c>
      <c r="F5845" s="159">
        <v>10092</v>
      </c>
      <c r="I5845" s="64" t="s">
        <v>583</v>
      </c>
    </row>
    <row r="5846" spans="1:9">
      <c r="A5846" s="64" t="s">
        <v>1318</v>
      </c>
      <c r="B5846" s="64">
        <f>_xlfn.XLOOKUP(D5846,'Volume Holds'!$U$8:$U$223,'Volume Holds'!$K$8:$K$223)</f>
        <v>0</v>
      </c>
      <c r="C5846" s="64">
        <f>_xlfn.XLOOKUP(I5846,'Volume Holds'!$U$8:$U$223,'Volume Holds'!$K$8:$K$223)</f>
        <v>0</v>
      </c>
      <c r="D5846" s="59" t="s">
        <v>754</v>
      </c>
      <c r="E5846" s="64">
        <f t="shared" si="151"/>
        <v>0</v>
      </c>
      <c r="F5846" s="159">
        <v>10092</v>
      </c>
      <c r="I5846" s="64" t="s">
        <v>583</v>
      </c>
    </row>
    <row r="5847" spans="1:9">
      <c r="A5847" s="64" t="s">
        <v>1318</v>
      </c>
      <c r="B5847" s="64">
        <f>_xlfn.XLOOKUP(D5847,'Volume Holds'!$U$8:$U$223,'Volume Holds'!$K$8:$K$223)</f>
        <v>0</v>
      </c>
      <c r="C5847" s="64">
        <f>_xlfn.XLOOKUP(I5847,'Volume Holds'!$U$8:$U$223,'Volume Holds'!$K$8:$K$223)</f>
        <v>0</v>
      </c>
      <c r="D5847" s="152" t="s">
        <v>756</v>
      </c>
      <c r="E5847" s="64">
        <f t="shared" si="151"/>
        <v>0</v>
      </c>
      <c r="F5847" s="159">
        <v>10092</v>
      </c>
      <c r="I5847" s="64" t="s">
        <v>583</v>
      </c>
    </row>
    <row r="5848" spans="1:9">
      <c r="A5848" s="64" t="s">
        <v>1318</v>
      </c>
      <c r="B5848" s="64">
        <f>_xlfn.XLOOKUP(D5848,'Volume Holds'!$U$8:$U$223,'Volume Holds'!$K$8:$K$223)</f>
        <v>0</v>
      </c>
      <c r="C5848" s="64">
        <f>_xlfn.XLOOKUP(I5848,'Volume Holds'!$U$8:$U$223,'Volume Holds'!$K$8:$K$223)</f>
        <v>0</v>
      </c>
      <c r="D5848" s="59" t="s">
        <v>758</v>
      </c>
      <c r="E5848" s="64">
        <f t="shared" si="151"/>
        <v>0</v>
      </c>
      <c r="F5848" s="159">
        <v>10092</v>
      </c>
      <c r="I5848" s="64" t="s">
        <v>583</v>
      </c>
    </row>
    <row r="5849" spans="1:9">
      <c r="A5849" s="64" t="s">
        <v>1318</v>
      </c>
      <c r="B5849" s="64">
        <f>_xlfn.XLOOKUP(D5849,'Volume Holds'!$U$8:$U$223,'Volume Holds'!$K$8:$K$223)</f>
        <v>0</v>
      </c>
      <c r="C5849" s="64">
        <f>_xlfn.XLOOKUP(I5849,'Volume Holds'!$U$8:$U$223,'Volume Holds'!$K$8:$K$223)</f>
        <v>0</v>
      </c>
      <c r="D5849" s="152" t="s">
        <v>760</v>
      </c>
      <c r="E5849" s="64">
        <f t="shared" si="151"/>
        <v>0</v>
      </c>
      <c r="F5849" s="159">
        <v>10092</v>
      </c>
      <c r="I5849" s="64" t="s">
        <v>583</v>
      </c>
    </row>
    <row r="5850" spans="1:9">
      <c r="A5850" s="64" t="s">
        <v>1318</v>
      </c>
      <c r="B5850" s="64">
        <f>_xlfn.XLOOKUP(D5850,'Volume Holds'!$U$8:$U$223,'Volume Holds'!$K$8:$K$223)</f>
        <v>0</v>
      </c>
      <c r="C5850" s="64">
        <f>_xlfn.XLOOKUP(I5850,'Volume Holds'!$U$8:$U$223,'Volume Holds'!$K$8:$K$223)</f>
        <v>0</v>
      </c>
      <c r="D5850" s="59" t="s">
        <v>762</v>
      </c>
      <c r="E5850" s="64">
        <f t="shared" si="151"/>
        <v>0</v>
      </c>
      <c r="F5850" s="159">
        <v>10092</v>
      </c>
      <c r="I5850" s="64" t="s">
        <v>583</v>
      </c>
    </row>
    <row r="5851" spans="1:9">
      <c r="A5851" s="64" t="s">
        <v>1318</v>
      </c>
      <c r="B5851" s="64">
        <f>_xlfn.XLOOKUP(D5851,'Volume Holds'!$U$8:$U$223,'Volume Holds'!$K$8:$K$223)</f>
        <v>0</v>
      </c>
      <c r="C5851" s="64">
        <f>_xlfn.XLOOKUP(I5851,'Volume Holds'!$U$8:$U$223,'Volume Holds'!$K$8:$K$223)</f>
        <v>0</v>
      </c>
      <c r="D5851" s="59" t="s">
        <v>864</v>
      </c>
      <c r="E5851" s="64">
        <f t="shared" si="151"/>
        <v>0</v>
      </c>
      <c r="F5851" s="159">
        <v>10132</v>
      </c>
      <c r="I5851" s="64" t="s">
        <v>776</v>
      </c>
    </row>
    <row r="5852" spans="1:9">
      <c r="A5852" s="64" t="s">
        <v>1318</v>
      </c>
      <c r="B5852" s="64">
        <f>_xlfn.XLOOKUP(D5852,'Volume Holds'!$U$8:$U$223,'Volume Holds'!$K$8:$K$223)</f>
        <v>0</v>
      </c>
      <c r="C5852" s="64">
        <f>_xlfn.XLOOKUP(I5852,'Volume Holds'!$U$8:$U$223,'Volume Holds'!$K$8:$K$223)</f>
        <v>0</v>
      </c>
      <c r="D5852" s="152" t="s">
        <v>866</v>
      </c>
      <c r="E5852" s="64">
        <f t="shared" si="151"/>
        <v>0</v>
      </c>
      <c r="F5852" s="159">
        <v>10132</v>
      </c>
      <c r="I5852" s="64" t="s">
        <v>776</v>
      </c>
    </row>
    <row r="5853" spans="1:9">
      <c r="A5853" s="64" t="s">
        <v>1318</v>
      </c>
      <c r="B5853" s="64">
        <f>_xlfn.XLOOKUP(D5853,'Volume Holds'!$U$8:$U$223,'Volume Holds'!$K$8:$K$223)</f>
        <v>0</v>
      </c>
      <c r="C5853" s="64">
        <f>_xlfn.XLOOKUP(I5853,'Volume Holds'!$U$8:$U$223,'Volume Holds'!$K$8:$K$223)</f>
        <v>0</v>
      </c>
      <c r="D5853" s="59" t="s">
        <v>868</v>
      </c>
      <c r="E5853" s="64">
        <f t="shared" si="151"/>
        <v>0</v>
      </c>
      <c r="F5853" s="159">
        <v>10132</v>
      </c>
      <c r="I5853" s="64" t="s">
        <v>776</v>
      </c>
    </row>
    <row r="5854" spans="1:9">
      <c r="A5854" s="64" t="s">
        <v>1318</v>
      </c>
      <c r="B5854" s="64">
        <f>_xlfn.XLOOKUP(D5854,'Volume Holds'!$U$8:$U$223,'Volume Holds'!$K$8:$K$223)</f>
        <v>0</v>
      </c>
      <c r="C5854" s="64">
        <f>_xlfn.XLOOKUP(I5854,'Volume Holds'!$U$8:$U$223,'Volume Holds'!$K$8:$K$223)</f>
        <v>0</v>
      </c>
      <c r="D5854" s="152" t="s">
        <v>870</v>
      </c>
      <c r="E5854" s="64">
        <f t="shared" si="151"/>
        <v>0</v>
      </c>
      <c r="F5854" s="159">
        <v>10132</v>
      </c>
      <c r="I5854" s="64" t="s">
        <v>776</v>
      </c>
    </row>
    <row r="5855" spans="1:9">
      <c r="A5855" s="64" t="s">
        <v>1318</v>
      </c>
      <c r="B5855" s="64">
        <f>_xlfn.XLOOKUP(D5855,'Volume Holds'!$U$8:$U$223,'Volume Holds'!$K$8:$K$223)</f>
        <v>0</v>
      </c>
      <c r="C5855" s="64">
        <f>_xlfn.XLOOKUP(I5855,'Volume Holds'!$U$8:$U$223,'Volume Holds'!$K$8:$K$223)</f>
        <v>0</v>
      </c>
      <c r="D5855" s="59" t="s">
        <v>872</v>
      </c>
      <c r="E5855" s="64">
        <f t="shared" si="151"/>
        <v>0</v>
      </c>
      <c r="F5855" s="159">
        <v>10132</v>
      </c>
      <c r="I5855" s="64" t="s">
        <v>776</v>
      </c>
    </row>
    <row r="5856" spans="1:9">
      <c r="A5856" s="64" t="s">
        <v>1318</v>
      </c>
      <c r="B5856" s="64">
        <f>_xlfn.XLOOKUP(D5856,'Volume Holds'!$U$8:$U$223,'Volume Holds'!$K$8:$K$223)</f>
        <v>0</v>
      </c>
      <c r="C5856" s="64">
        <f>_xlfn.XLOOKUP(I5856,'Volume Holds'!$U$8:$U$223,'Volume Holds'!$K$8:$K$223)</f>
        <v>0</v>
      </c>
      <c r="D5856" s="152" t="s">
        <v>874</v>
      </c>
      <c r="E5856" s="64">
        <f t="shared" si="151"/>
        <v>0</v>
      </c>
      <c r="F5856" s="159">
        <v>10132</v>
      </c>
      <c r="I5856" s="64" t="s">
        <v>776</v>
      </c>
    </row>
    <row r="5857" spans="1:9">
      <c r="A5857" s="64" t="s">
        <v>1318</v>
      </c>
      <c r="B5857" s="64">
        <f>_xlfn.XLOOKUP(D5857,'Volume Holds'!$U$8:$U$223,'Volume Holds'!$L$8:$L$223)</f>
        <v>0</v>
      </c>
      <c r="C5857" s="64">
        <f>_xlfn.XLOOKUP(I5857,'Volume Holds'!$U$8:$U$223,'Volume Holds'!$L$8:$L$223)</f>
        <v>0</v>
      </c>
      <c r="D5857" s="180" t="s">
        <v>752</v>
      </c>
      <c r="E5857" s="64">
        <f t="shared" si="151"/>
        <v>0</v>
      </c>
      <c r="F5857" s="159">
        <v>10090</v>
      </c>
      <c r="I5857" s="64" t="s">
        <v>583</v>
      </c>
    </row>
    <row r="5858" spans="1:9">
      <c r="A5858" s="64" t="s">
        <v>1318</v>
      </c>
      <c r="B5858" s="64">
        <f>_xlfn.XLOOKUP(D5858,'Volume Holds'!$U$8:$U$223,'Volume Holds'!$L$8:$L$223)</f>
        <v>0</v>
      </c>
      <c r="C5858" s="64">
        <f>_xlfn.XLOOKUP(I5858,'Volume Holds'!$U$8:$U$223,'Volume Holds'!$L$8:$L$223)</f>
        <v>0</v>
      </c>
      <c r="D5858" s="59" t="s">
        <v>754</v>
      </c>
      <c r="E5858" s="64">
        <f t="shared" si="151"/>
        <v>0</v>
      </c>
      <c r="F5858" s="159">
        <v>10090</v>
      </c>
      <c r="I5858" s="64" t="s">
        <v>583</v>
      </c>
    </row>
    <row r="5859" spans="1:9">
      <c r="A5859" s="64" t="s">
        <v>1318</v>
      </c>
      <c r="B5859" s="64">
        <f>_xlfn.XLOOKUP(D5859,'Volume Holds'!$U$8:$U$223,'Volume Holds'!$L$8:$L$223)</f>
        <v>0</v>
      </c>
      <c r="C5859" s="64">
        <f>_xlfn.XLOOKUP(I5859,'Volume Holds'!$U$8:$U$223,'Volume Holds'!$L$8:$L$223)</f>
        <v>0</v>
      </c>
      <c r="D5859" s="152" t="s">
        <v>756</v>
      </c>
      <c r="E5859" s="64">
        <f t="shared" si="151"/>
        <v>0</v>
      </c>
      <c r="F5859" s="159">
        <v>10090</v>
      </c>
      <c r="I5859" s="64" t="s">
        <v>583</v>
      </c>
    </row>
    <row r="5860" spans="1:9">
      <c r="A5860" s="64" t="s">
        <v>1318</v>
      </c>
      <c r="B5860" s="64">
        <f>_xlfn.XLOOKUP(D5860,'Volume Holds'!$U$8:$U$223,'Volume Holds'!$L$8:$L$223)</f>
        <v>0</v>
      </c>
      <c r="C5860" s="64">
        <f>_xlfn.XLOOKUP(I5860,'Volume Holds'!$U$8:$U$223,'Volume Holds'!$L$8:$L$223)</f>
        <v>0</v>
      </c>
      <c r="D5860" s="59" t="s">
        <v>758</v>
      </c>
      <c r="E5860" s="64">
        <f t="shared" si="151"/>
        <v>0</v>
      </c>
      <c r="F5860" s="159">
        <v>10090</v>
      </c>
      <c r="I5860" s="64" t="s">
        <v>583</v>
      </c>
    </row>
    <row r="5861" spans="1:9">
      <c r="A5861" s="64" t="s">
        <v>1318</v>
      </c>
      <c r="B5861" s="64">
        <f>_xlfn.XLOOKUP(D5861,'Volume Holds'!$U$8:$U$223,'Volume Holds'!$L$8:$L$223)</f>
        <v>0</v>
      </c>
      <c r="C5861" s="64">
        <f>_xlfn.XLOOKUP(I5861,'Volume Holds'!$U$8:$U$223,'Volume Holds'!$L$8:$L$223)</f>
        <v>0</v>
      </c>
      <c r="D5861" s="152" t="s">
        <v>760</v>
      </c>
      <c r="E5861" s="64">
        <f t="shared" si="151"/>
        <v>0</v>
      </c>
      <c r="F5861" s="159">
        <v>10090</v>
      </c>
      <c r="I5861" s="64" t="s">
        <v>583</v>
      </c>
    </row>
    <row r="5862" spans="1:9">
      <c r="A5862" s="64" t="s">
        <v>1318</v>
      </c>
      <c r="B5862" s="64">
        <f>_xlfn.XLOOKUP(D5862,'Volume Holds'!$U$8:$U$223,'Volume Holds'!$L$8:$L$223)</f>
        <v>0</v>
      </c>
      <c r="C5862" s="64">
        <f>_xlfn.XLOOKUP(I5862,'Volume Holds'!$U$8:$U$223,'Volume Holds'!$L$8:$L$223)</f>
        <v>0</v>
      </c>
      <c r="D5862" s="59" t="s">
        <v>762</v>
      </c>
      <c r="E5862" s="64">
        <f t="shared" si="151"/>
        <v>0</v>
      </c>
      <c r="F5862" s="159">
        <v>10090</v>
      </c>
      <c r="I5862" s="64" t="s">
        <v>583</v>
      </c>
    </row>
    <row r="5863" spans="1:9">
      <c r="A5863" s="64" t="s">
        <v>1318</v>
      </c>
      <c r="B5863" s="64">
        <f>_xlfn.XLOOKUP(D5863,'Volume Holds'!$U$8:$U$223,'Volume Holds'!$L$8:$L$223)</f>
        <v>0</v>
      </c>
      <c r="C5863" s="64">
        <f>_xlfn.XLOOKUP(I5863,'Volume Holds'!$U$8:$U$223,'Volume Holds'!$L$8:$L$223)</f>
        <v>0</v>
      </c>
      <c r="D5863" s="59" t="s">
        <v>864</v>
      </c>
      <c r="E5863" s="64">
        <f t="shared" ref="E5863:E5926" si="152">SUM(B5863:C5863)</f>
        <v>0</v>
      </c>
      <c r="F5863" s="159">
        <v>10139</v>
      </c>
      <c r="I5863" s="64" t="s">
        <v>776</v>
      </c>
    </row>
    <row r="5864" spans="1:9">
      <c r="A5864" s="64" t="s">
        <v>1318</v>
      </c>
      <c r="B5864" s="64">
        <f>_xlfn.XLOOKUP(D5864,'Volume Holds'!$U$8:$U$223,'Volume Holds'!$L$8:$L$223)</f>
        <v>0</v>
      </c>
      <c r="C5864" s="64">
        <f>_xlfn.XLOOKUP(I5864,'Volume Holds'!$U$8:$U$223,'Volume Holds'!$L$8:$L$223)</f>
        <v>0</v>
      </c>
      <c r="D5864" s="152" t="s">
        <v>866</v>
      </c>
      <c r="E5864" s="64">
        <f t="shared" si="152"/>
        <v>0</v>
      </c>
      <c r="F5864" s="159">
        <v>10139</v>
      </c>
      <c r="I5864" s="64" t="s">
        <v>776</v>
      </c>
    </row>
    <row r="5865" spans="1:9">
      <c r="A5865" s="64" t="s">
        <v>1318</v>
      </c>
      <c r="B5865" s="64">
        <f>_xlfn.XLOOKUP(D5865,'Volume Holds'!$U$8:$U$223,'Volume Holds'!$L$8:$L$223)</f>
        <v>0</v>
      </c>
      <c r="C5865" s="64">
        <f>_xlfn.XLOOKUP(I5865,'Volume Holds'!$U$8:$U$223,'Volume Holds'!$L$8:$L$223)</f>
        <v>0</v>
      </c>
      <c r="D5865" s="59" t="s">
        <v>868</v>
      </c>
      <c r="E5865" s="64">
        <f t="shared" si="152"/>
        <v>0</v>
      </c>
      <c r="F5865" s="159">
        <v>10139</v>
      </c>
      <c r="I5865" s="64" t="s">
        <v>776</v>
      </c>
    </row>
    <row r="5866" spans="1:9">
      <c r="A5866" s="64" t="s">
        <v>1318</v>
      </c>
      <c r="B5866" s="64">
        <f>_xlfn.XLOOKUP(D5866,'Volume Holds'!$U$8:$U$223,'Volume Holds'!$L$8:$L$223)</f>
        <v>0</v>
      </c>
      <c r="C5866" s="64">
        <f>_xlfn.XLOOKUP(I5866,'Volume Holds'!$U$8:$U$223,'Volume Holds'!$L$8:$L$223)</f>
        <v>0</v>
      </c>
      <c r="D5866" s="152" t="s">
        <v>870</v>
      </c>
      <c r="E5866" s="64">
        <f t="shared" si="152"/>
        <v>0</v>
      </c>
      <c r="F5866" s="159">
        <v>10139</v>
      </c>
      <c r="I5866" s="64" t="s">
        <v>776</v>
      </c>
    </row>
    <row r="5867" spans="1:9">
      <c r="A5867" s="64" t="s">
        <v>1318</v>
      </c>
      <c r="B5867" s="64">
        <f>_xlfn.XLOOKUP(D5867,'Volume Holds'!$U$8:$U$223,'Volume Holds'!$L$8:$L$223)</f>
        <v>0</v>
      </c>
      <c r="C5867" s="64">
        <f>_xlfn.XLOOKUP(I5867,'Volume Holds'!$U$8:$U$223,'Volume Holds'!$L$8:$L$223)</f>
        <v>0</v>
      </c>
      <c r="D5867" s="59" t="s">
        <v>872</v>
      </c>
      <c r="E5867" s="64">
        <f t="shared" si="152"/>
        <v>0</v>
      </c>
      <c r="F5867" s="159">
        <v>10139</v>
      </c>
      <c r="I5867" s="64" t="s">
        <v>776</v>
      </c>
    </row>
    <row r="5868" spans="1:9">
      <c r="A5868" s="64" t="s">
        <v>1318</v>
      </c>
      <c r="B5868" s="64">
        <f>_xlfn.XLOOKUP(D5868,'Volume Holds'!$U$8:$U$223,'Volume Holds'!$L$8:$L$223)</f>
        <v>0</v>
      </c>
      <c r="C5868" s="64">
        <f>_xlfn.XLOOKUP(I5868,'Volume Holds'!$U$8:$U$223,'Volume Holds'!$L$8:$L$223)</f>
        <v>0</v>
      </c>
      <c r="D5868" s="152" t="s">
        <v>874</v>
      </c>
      <c r="E5868" s="64">
        <f t="shared" si="152"/>
        <v>0</v>
      </c>
      <c r="F5868" s="159">
        <v>10139</v>
      </c>
      <c r="I5868" s="64" t="s">
        <v>776</v>
      </c>
    </row>
    <row r="5869" spans="1:9">
      <c r="A5869" s="64" t="s">
        <v>1318</v>
      </c>
      <c r="B5869" s="64">
        <f>_xlfn.XLOOKUP(D5869,'Volume Holds'!$U$8:$U$223,'Volume Holds'!$M$8:$M$223)</f>
        <v>0</v>
      </c>
      <c r="C5869" s="64">
        <f>_xlfn.XLOOKUP(I5869,'Volume Holds'!$U$8:$U$223,'Volume Holds'!$M$8:$M$223)</f>
        <v>0</v>
      </c>
      <c r="D5869" s="180" t="s">
        <v>752</v>
      </c>
      <c r="E5869" s="64">
        <f t="shared" si="152"/>
        <v>0</v>
      </c>
      <c r="F5869" s="159">
        <v>10091</v>
      </c>
      <c r="I5869" s="64" t="s">
        <v>583</v>
      </c>
    </row>
    <row r="5870" spans="1:9">
      <c r="A5870" s="64" t="s">
        <v>1318</v>
      </c>
      <c r="B5870" s="64">
        <f>_xlfn.XLOOKUP(D5870,'Volume Holds'!$U$8:$U$223,'Volume Holds'!$M$8:$M$223)</f>
        <v>0</v>
      </c>
      <c r="C5870" s="64">
        <f>_xlfn.XLOOKUP(I5870,'Volume Holds'!$U$8:$U$223,'Volume Holds'!$M$8:$M$223)</f>
        <v>0</v>
      </c>
      <c r="D5870" s="59" t="s">
        <v>754</v>
      </c>
      <c r="E5870" s="64">
        <f t="shared" si="152"/>
        <v>0</v>
      </c>
      <c r="F5870" s="159">
        <v>10091</v>
      </c>
      <c r="I5870" s="64" t="s">
        <v>583</v>
      </c>
    </row>
    <row r="5871" spans="1:9">
      <c r="A5871" s="64" t="s">
        <v>1318</v>
      </c>
      <c r="B5871" s="64">
        <f>_xlfn.XLOOKUP(D5871,'Volume Holds'!$U$8:$U$223,'Volume Holds'!$M$8:$M$223)</f>
        <v>0</v>
      </c>
      <c r="C5871" s="64">
        <f>_xlfn.XLOOKUP(I5871,'Volume Holds'!$U$8:$U$223,'Volume Holds'!$M$8:$M$223)</f>
        <v>0</v>
      </c>
      <c r="D5871" s="152" t="s">
        <v>756</v>
      </c>
      <c r="E5871" s="64">
        <f t="shared" si="152"/>
        <v>0</v>
      </c>
      <c r="F5871" s="159">
        <v>10091</v>
      </c>
      <c r="I5871" s="64" t="s">
        <v>583</v>
      </c>
    </row>
    <row r="5872" spans="1:9">
      <c r="A5872" s="64" t="s">
        <v>1318</v>
      </c>
      <c r="B5872" s="64">
        <f>_xlfn.XLOOKUP(D5872,'Volume Holds'!$U$8:$U$223,'Volume Holds'!$M$8:$M$223)</f>
        <v>0</v>
      </c>
      <c r="C5872" s="64">
        <f>_xlfn.XLOOKUP(I5872,'Volume Holds'!$U$8:$U$223,'Volume Holds'!$M$8:$M$223)</f>
        <v>0</v>
      </c>
      <c r="D5872" s="59" t="s">
        <v>758</v>
      </c>
      <c r="E5872" s="64">
        <f t="shared" si="152"/>
        <v>0</v>
      </c>
      <c r="F5872" s="159">
        <v>10091</v>
      </c>
      <c r="I5872" s="64" t="s">
        <v>583</v>
      </c>
    </row>
    <row r="5873" spans="1:9">
      <c r="A5873" s="64" t="s">
        <v>1318</v>
      </c>
      <c r="B5873" s="64">
        <f>_xlfn.XLOOKUP(D5873,'Volume Holds'!$U$8:$U$223,'Volume Holds'!$M$8:$M$223)</f>
        <v>0</v>
      </c>
      <c r="C5873" s="64">
        <f>_xlfn.XLOOKUP(I5873,'Volume Holds'!$U$8:$U$223,'Volume Holds'!$M$8:$M$223)</f>
        <v>0</v>
      </c>
      <c r="D5873" s="152" t="s">
        <v>760</v>
      </c>
      <c r="E5873" s="64">
        <f t="shared" si="152"/>
        <v>0</v>
      </c>
      <c r="F5873" s="159">
        <v>10091</v>
      </c>
      <c r="I5873" s="64" t="s">
        <v>583</v>
      </c>
    </row>
    <row r="5874" spans="1:9">
      <c r="A5874" s="64" t="s">
        <v>1318</v>
      </c>
      <c r="B5874" s="64">
        <f>_xlfn.XLOOKUP(D5874,'Volume Holds'!$U$8:$U$223,'Volume Holds'!$M$8:$M$223)</f>
        <v>0</v>
      </c>
      <c r="C5874" s="64">
        <f>_xlfn.XLOOKUP(I5874,'Volume Holds'!$U$8:$U$223,'Volume Holds'!$M$8:$M$223)</f>
        <v>0</v>
      </c>
      <c r="D5874" s="59" t="s">
        <v>762</v>
      </c>
      <c r="E5874" s="64">
        <f t="shared" si="152"/>
        <v>0</v>
      </c>
      <c r="F5874" s="159">
        <v>10091</v>
      </c>
      <c r="I5874" s="64" t="s">
        <v>583</v>
      </c>
    </row>
    <row r="5875" spans="1:9">
      <c r="A5875" s="64" t="s">
        <v>1318</v>
      </c>
      <c r="B5875" s="64">
        <f>_xlfn.XLOOKUP(D5875,'Volume Holds'!$U$8:$U$223,'Volume Holds'!$M$8:$M$223)</f>
        <v>0</v>
      </c>
      <c r="C5875" s="64">
        <f>_xlfn.XLOOKUP(I5875,'Volume Holds'!$U$8:$U$223,'Volume Holds'!$M$8:$M$223)</f>
        <v>0</v>
      </c>
      <c r="D5875" s="59" t="s">
        <v>864</v>
      </c>
      <c r="E5875" s="64">
        <f t="shared" si="152"/>
        <v>0</v>
      </c>
      <c r="F5875" s="159">
        <v>10131</v>
      </c>
      <c r="I5875" s="64" t="s">
        <v>776</v>
      </c>
    </row>
    <row r="5876" spans="1:9">
      <c r="A5876" s="64" t="s">
        <v>1318</v>
      </c>
      <c r="B5876" s="64">
        <f>_xlfn.XLOOKUP(D5876,'Volume Holds'!$U$8:$U$223,'Volume Holds'!$M$8:$M$223)</f>
        <v>0</v>
      </c>
      <c r="C5876" s="64">
        <f>_xlfn.XLOOKUP(I5876,'Volume Holds'!$U$8:$U$223,'Volume Holds'!$M$8:$M$223)</f>
        <v>0</v>
      </c>
      <c r="D5876" s="152" t="s">
        <v>866</v>
      </c>
      <c r="E5876" s="64">
        <f t="shared" si="152"/>
        <v>0</v>
      </c>
      <c r="F5876" s="159">
        <v>10131</v>
      </c>
      <c r="I5876" s="64" t="s">
        <v>776</v>
      </c>
    </row>
    <row r="5877" spans="1:9">
      <c r="A5877" s="64" t="s">
        <v>1318</v>
      </c>
      <c r="B5877" s="64">
        <f>_xlfn.XLOOKUP(D5877,'Volume Holds'!$U$8:$U$223,'Volume Holds'!$M$8:$M$223)</f>
        <v>0</v>
      </c>
      <c r="C5877" s="64">
        <f>_xlfn.XLOOKUP(I5877,'Volume Holds'!$U$8:$U$223,'Volume Holds'!$M$8:$M$223)</f>
        <v>0</v>
      </c>
      <c r="D5877" s="59" t="s">
        <v>868</v>
      </c>
      <c r="E5877" s="64">
        <f t="shared" si="152"/>
        <v>0</v>
      </c>
      <c r="F5877" s="159">
        <v>10131</v>
      </c>
      <c r="I5877" s="64" t="s">
        <v>776</v>
      </c>
    </row>
    <row r="5878" spans="1:9">
      <c r="A5878" s="64" t="s">
        <v>1318</v>
      </c>
      <c r="B5878" s="64">
        <f>_xlfn.XLOOKUP(D5878,'Volume Holds'!$U$8:$U$223,'Volume Holds'!$M$8:$M$223)</f>
        <v>0</v>
      </c>
      <c r="C5878" s="64">
        <f>_xlfn.XLOOKUP(I5878,'Volume Holds'!$U$8:$U$223,'Volume Holds'!$M$8:$M$223)</f>
        <v>0</v>
      </c>
      <c r="D5878" s="152" t="s">
        <v>870</v>
      </c>
      <c r="E5878" s="64">
        <f t="shared" si="152"/>
        <v>0</v>
      </c>
      <c r="F5878" s="159">
        <v>10131</v>
      </c>
      <c r="I5878" s="64" t="s">
        <v>776</v>
      </c>
    </row>
    <row r="5879" spans="1:9">
      <c r="A5879" s="64" t="s">
        <v>1318</v>
      </c>
      <c r="B5879" s="64">
        <f>_xlfn.XLOOKUP(D5879,'Volume Holds'!$U$8:$U$223,'Volume Holds'!$M$8:$M$223)</f>
        <v>0</v>
      </c>
      <c r="C5879" s="64">
        <f>_xlfn.XLOOKUP(I5879,'Volume Holds'!$U$8:$U$223,'Volume Holds'!$M$8:$M$223)</f>
        <v>0</v>
      </c>
      <c r="D5879" s="59" t="s">
        <v>872</v>
      </c>
      <c r="E5879" s="64">
        <f t="shared" si="152"/>
        <v>0</v>
      </c>
      <c r="F5879" s="159">
        <v>10131</v>
      </c>
      <c r="I5879" s="64" t="s">
        <v>776</v>
      </c>
    </row>
    <row r="5880" spans="1:9">
      <c r="A5880" s="64" t="s">
        <v>1318</v>
      </c>
      <c r="B5880" s="64">
        <f>_xlfn.XLOOKUP(D5880,'Volume Holds'!$U$8:$U$223,'Volume Holds'!$M$8:$M$223)</f>
        <v>0</v>
      </c>
      <c r="C5880" s="64">
        <f>_xlfn.XLOOKUP(I5880,'Volume Holds'!$U$8:$U$223,'Volume Holds'!$M$8:$M$223)</f>
        <v>0</v>
      </c>
      <c r="D5880" s="152" t="s">
        <v>874</v>
      </c>
      <c r="E5880" s="64">
        <f t="shared" si="152"/>
        <v>0</v>
      </c>
      <c r="F5880" s="159">
        <v>10131</v>
      </c>
      <c r="I5880" s="64" t="s">
        <v>776</v>
      </c>
    </row>
    <row r="5881" spans="1:9">
      <c r="A5881" s="64" t="s">
        <v>1318</v>
      </c>
      <c r="B5881" s="64">
        <f>_xlfn.XLOOKUP(D5881,'Volume Holds'!$U$8:$U$223,'Volume Holds'!$N$8:$N$223)</f>
        <v>0</v>
      </c>
      <c r="C5881" s="64">
        <f>_xlfn.XLOOKUP(I5881,'Volume Holds'!$U$8:$U$223,'Volume Holds'!$N$8:$N$223)</f>
        <v>0</v>
      </c>
      <c r="D5881" s="180" t="s">
        <v>752</v>
      </c>
      <c r="E5881" s="64">
        <f t="shared" si="152"/>
        <v>0</v>
      </c>
      <c r="F5881" s="159">
        <v>10094</v>
      </c>
      <c r="I5881" s="64" t="s">
        <v>583</v>
      </c>
    </row>
    <row r="5882" spans="1:9">
      <c r="A5882" s="64" t="s">
        <v>1318</v>
      </c>
      <c r="B5882" s="64">
        <f>_xlfn.XLOOKUP(D5882,'Volume Holds'!$U$8:$U$223,'Volume Holds'!$N$8:$N$223)</f>
        <v>0</v>
      </c>
      <c r="C5882" s="64">
        <f>_xlfn.XLOOKUP(I5882,'Volume Holds'!$U$8:$U$223,'Volume Holds'!$N$8:$N$223)</f>
        <v>0</v>
      </c>
      <c r="D5882" s="59" t="s">
        <v>754</v>
      </c>
      <c r="E5882" s="64">
        <f t="shared" si="152"/>
        <v>0</v>
      </c>
      <c r="F5882" s="159">
        <v>10094</v>
      </c>
      <c r="I5882" s="64" t="s">
        <v>583</v>
      </c>
    </row>
    <row r="5883" spans="1:9">
      <c r="A5883" s="64" t="s">
        <v>1318</v>
      </c>
      <c r="B5883" s="64">
        <f>_xlfn.XLOOKUP(D5883,'Volume Holds'!$U$8:$U$223,'Volume Holds'!$N$8:$N$223)</f>
        <v>0</v>
      </c>
      <c r="C5883" s="64">
        <f>_xlfn.XLOOKUP(I5883,'Volume Holds'!$U$8:$U$223,'Volume Holds'!$N$8:$N$223)</f>
        <v>0</v>
      </c>
      <c r="D5883" s="152" t="s">
        <v>756</v>
      </c>
      <c r="E5883" s="64">
        <f t="shared" si="152"/>
        <v>0</v>
      </c>
      <c r="F5883" s="159">
        <v>10094</v>
      </c>
      <c r="I5883" s="64" t="s">
        <v>583</v>
      </c>
    </row>
    <row r="5884" spans="1:9">
      <c r="A5884" s="64" t="s">
        <v>1318</v>
      </c>
      <c r="B5884" s="64">
        <f>_xlfn.XLOOKUP(D5884,'Volume Holds'!$U$8:$U$223,'Volume Holds'!$N$8:$N$223)</f>
        <v>0</v>
      </c>
      <c r="C5884" s="64">
        <f>_xlfn.XLOOKUP(I5884,'Volume Holds'!$U$8:$U$223,'Volume Holds'!$N$8:$N$223)</f>
        <v>0</v>
      </c>
      <c r="D5884" s="59" t="s">
        <v>758</v>
      </c>
      <c r="E5884" s="64">
        <f t="shared" si="152"/>
        <v>0</v>
      </c>
      <c r="F5884" s="159">
        <v>10094</v>
      </c>
      <c r="I5884" s="64" t="s">
        <v>583</v>
      </c>
    </row>
    <row r="5885" spans="1:9">
      <c r="A5885" s="64" t="s">
        <v>1318</v>
      </c>
      <c r="B5885" s="64">
        <f>_xlfn.XLOOKUP(D5885,'Volume Holds'!$U$8:$U$223,'Volume Holds'!$N$8:$N$223)</f>
        <v>0</v>
      </c>
      <c r="C5885" s="64">
        <f>_xlfn.XLOOKUP(I5885,'Volume Holds'!$U$8:$U$223,'Volume Holds'!$N$8:$N$223)</f>
        <v>0</v>
      </c>
      <c r="D5885" s="152" t="s">
        <v>760</v>
      </c>
      <c r="E5885" s="64">
        <f t="shared" si="152"/>
        <v>0</v>
      </c>
      <c r="F5885" s="159">
        <v>10094</v>
      </c>
      <c r="I5885" s="64" t="s">
        <v>583</v>
      </c>
    </row>
    <row r="5886" spans="1:9">
      <c r="A5886" s="64" t="s">
        <v>1318</v>
      </c>
      <c r="B5886" s="64">
        <f>_xlfn.XLOOKUP(D5886,'Volume Holds'!$U$8:$U$223,'Volume Holds'!$N$8:$N$223)</f>
        <v>0</v>
      </c>
      <c r="C5886" s="64">
        <f>_xlfn.XLOOKUP(I5886,'Volume Holds'!$U$8:$U$223,'Volume Holds'!$N$8:$N$223)</f>
        <v>0</v>
      </c>
      <c r="D5886" s="59" t="s">
        <v>762</v>
      </c>
      <c r="E5886" s="64">
        <f t="shared" si="152"/>
        <v>0</v>
      </c>
      <c r="F5886" s="159">
        <v>10094</v>
      </c>
      <c r="I5886" s="64" t="s">
        <v>583</v>
      </c>
    </row>
    <row r="5887" spans="1:9">
      <c r="A5887" s="64" t="s">
        <v>1318</v>
      </c>
      <c r="B5887" s="64">
        <f>_xlfn.XLOOKUP(D5887,'Volume Holds'!$U$8:$U$223,'Volume Holds'!$N$8:$N$223)</f>
        <v>0</v>
      </c>
      <c r="C5887" s="64">
        <f>_xlfn.XLOOKUP(I5887,'Volume Holds'!$U$8:$U$223,'Volume Holds'!$N$8:$N$223)</f>
        <v>0</v>
      </c>
      <c r="D5887" s="59" t="s">
        <v>864</v>
      </c>
      <c r="E5887" s="64">
        <f t="shared" si="152"/>
        <v>0</v>
      </c>
      <c r="F5887" s="159">
        <v>10133</v>
      </c>
      <c r="I5887" s="64" t="s">
        <v>776</v>
      </c>
    </row>
    <row r="5888" spans="1:9">
      <c r="A5888" s="64" t="s">
        <v>1318</v>
      </c>
      <c r="B5888" s="64">
        <f>_xlfn.XLOOKUP(D5888,'Volume Holds'!$U$8:$U$223,'Volume Holds'!$N$8:$N$223)</f>
        <v>0</v>
      </c>
      <c r="C5888" s="64">
        <f>_xlfn.XLOOKUP(I5888,'Volume Holds'!$U$8:$U$223,'Volume Holds'!$N$8:$N$223)</f>
        <v>0</v>
      </c>
      <c r="D5888" s="152" t="s">
        <v>866</v>
      </c>
      <c r="E5888" s="64">
        <f t="shared" si="152"/>
        <v>0</v>
      </c>
      <c r="F5888" s="159">
        <v>10133</v>
      </c>
      <c r="I5888" s="64" t="s">
        <v>776</v>
      </c>
    </row>
    <row r="5889" spans="1:9">
      <c r="A5889" s="64" t="s">
        <v>1318</v>
      </c>
      <c r="B5889" s="64">
        <f>_xlfn.XLOOKUP(D5889,'Volume Holds'!$U$8:$U$223,'Volume Holds'!$N$8:$N$223)</f>
        <v>0</v>
      </c>
      <c r="C5889" s="64">
        <f>_xlfn.XLOOKUP(I5889,'Volume Holds'!$U$8:$U$223,'Volume Holds'!$N$8:$N$223)</f>
        <v>0</v>
      </c>
      <c r="D5889" s="59" t="s">
        <v>868</v>
      </c>
      <c r="E5889" s="64">
        <f t="shared" si="152"/>
        <v>0</v>
      </c>
      <c r="F5889" s="159">
        <v>10133</v>
      </c>
      <c r="I5889" s="64" t="s">
        <v>776</v>
      </c>
    </row>
    <row r="5890" spans="1:9">
      <c r="A5890" s="64" t="s">
        <v>1318</v>
      </c>
      <c r="B5890" s="64">
        <f>_xlfn.XLOOKUP(D5890,'Volume Holds'!$U$8:$U$223,'Volume Holds'!$N$8:$N$223)</f>
        <v>0</v>
      </c>
      <c r="C5890" s="64">
        <f>_xlfn.XLOOKUP(I5890,'Volume Holds'!$U$8:$U$223,'Volume Holds'!$N$8:$N$223)</f>
        <v>0</v>
      </c>
      <c r="D5890" s="152" t="s">
        <v>870</v>
      </c>
      <c r="E5890" s="64">
        <f t="shared" si="152"/>
        <v>0</v>
      </c>
      <c r="F5890" s="159">
        <v>10133</v>
      </c>
      <c r="I5890" s="64" t="s">
        <v>776</v>
      </c>
    </row>
    <row r="5891" spans="1:9">
      <c r="A5891" s="64" t="s">
        <v>1318</v>
      </c>
      <c r="B5891" s="64">
        <f>_xlfn.XLOOKUP(D5891,'Volume Holds'!$U$8:$U$223,'Volume Holds'!$N$8:$N$223)</f>
        <v>0</v>
      </c>
      <c r="C5891" s="64">
        <f>_xlfn.XLOOKUP(I5891,'Volume Holds'!$U$8:$U$223,'Volume Holds'!$N$8:$N$223)</f>
        <v>0</v>
      </c>
      <c r="D5891" s="59" t="s">
        <v>872</v>
      </c>
      <c r="E5891" s="64">
        <f t="shared" si="152"/>
        <v>0</v>
      </c>
      <c r="F5891" s="159">
        <v>10133</v>
      </c>
      <c r="I5891" s="64" t="s">
        <v>776</v>
      </c>
    </row>
    <row r="5892" spans="1:9">
      <c r="A5892" s="64" t="s">
        <v>1318</v>
      </c>
      <c r="B5892" s="64">
        <f>_xlfn.XLOOKUP(D5892,'Volume Holds'!$U$8:$U$223,'Volume Holds'!$N$8:$N$223)</f>
        <v>0</v>
      </c>
      <c r="C5892" s="64">
        <f>_xlfn.XLOOKUP(I5892,'Volume Holds'!$U$8:$U$223,'Volume Holds'!$N$8:$N$223)</f>
        <v>0</v>
      </c>
      <c r="D5892" s="152" t="s">
        <v>874</v>
      </c>
      <c r="E5892" s="64">
        <f t="shared" si="152"/>
        <v>0</v>
      </c>
      <c r="F5892" s="159">
        <v>10133</v>
      </c>
      <c r="I5892" s="64" t="s">
        <v>776</v>
      </c>
    </row>
    <row r="5893" spans="1:9">
      <c r="A5893" s="64" t="s">
        <v>1318</v>
      </c>
      <c r="B5893" s="64">
        <f>_xlfn.XLOOKUP(D5893,'Volume Holds'!$U$8:$U$223,'Volume Holds'!$O$8:$O$223)</f>
        <v>0</v>
      </c>
      <c r="C5893" s="64">
        <f>_xlfn.XLOOKUP(I5893,'Volume Holds'!$U$8:$U$223,'Volume Holds'!$O$8:$O$223)</f>
        <v>0</v>
      </c>
      <c r="D5893" s="180" t="s">
        <v>752</v>
      </c>
      <c r="E5893" s="64">
        <f t="shared" si="152"/>
        <v>0</v>
      </c>
      <c r="F5893" s="159">
        <v>10095</v>
      </c>
      <c r="I5893" s="64" t="s">
        <v>583</v>
      </c>
    </row>
    <row r="5894" spans="1:9">
      <c r="A5894" s="64" t="s">
        <v>1318</v>
      </c>
      <c r="B5894" s="64">
        <f>_xlfn.XLOOKUP(D5894,'Volume Holds'!$U$8:$U$223,'Volume Holds'!$O$8:$O$223)</f>
        <v>0</v>
      </c>
      <c r="C5894" s="64">
        <f>_xlfn.XLOOKUP(I5894,'Volume Holds'!$U$8:$U$223,'Volume Holds'!$O$8:$O$223)</f>
        <v>0</v>
      </c>
      <c r="D5894" s="59" t="s">
        <v>754</v>
      </c>
      <c r="E5894" s="64">
        <f t="shared" si="152"/>
        <v>0</v>
      </c>
      <c r="F5894" s="159">
        <v>10095</v>
      </c>
      <c r="I5894" s="64" t="s">
        <v>583</v>
      </c>
    </row>
    <row r="5895" spans="1:9">
      <c r="A5895" s="64" t="s">
        <v>1318</v>
      </c>
      <c r="B5895" s="64">
        <f>_xlfn.XLOOKUP(D5895,'Volume Holds'!$U$8:$U$223,'Volume Holds'!$O$8:$O$223)</f>
        <v>0</v>
      </c>
      <c r="C5895" s="64">
        <f>_xlfn.XLOOKUP(I5895,'Volume Holds'!$U$8:$U$223,'Volume Holds'!$O$8:$O$223)</f>
        <v>0</v>
      </c>
      <c r="D5895" s="152" t="s">
        <v>756</v>
      </c>
      <c r="E5895" s="64">
        <f t="shared" si="152"/>
        <v>0</v>
      </c>
      <c r="F5895" s="159">
        <v>10095</v>
      </c>
      <c r="I5895" s="64" t="s">
        <v>583</v>
      </c>
    </row>
    <row r="5896" spans="1:9">
      <c r="A5896" s="64" t="s">
        <v>1318</v>
      </c>
      <c r="B5896" s="64">
        <f>_xlfn.XLOOKUP(D5896,'Volume Holds'!$U$8:$U$223,'Volume Holds'!$O$8:$O$223)</f>
        <v>0</v>
      </c>
      <c r="C5896" s="64">
        <f>_xlfn.XLOOKUP(I5896,'Volume Holds'!$U$8:$U$223,'Volume Holds'!$O$8:$O$223)</f>
        <v>0</v>
      </c>
      <c r="D5896" s="59" t="s">
        <v>758</v>
      </c>
      <c r="E5896" s="64">
        <f t="shared" si="152"/>
        <v>0</v>
      </c>
      <c r="F5896" s="159">
        <v>10095</v>
      </c>
      <c r="I5896" s="64" t="s">
        <v>583</v>
      </c>
    </row>
    <row r="5897" spans="1:9">
      <c r="A5897" s="64" t="s">
        <v>1318</v>
      </c>
      <c r="B5897" s="64">
        <f>_xlfn.XLOOKUP(D5897,'Volume Holds'!$U$8:$U$223,'Volume Holds'!$O$8:$O$223)</f>
        <v>0</v>
      </c>
      <c r="C5897" s="64">
        <f>_xlfn.XLOOKUP(I5897,'Volume Holds'!$U$8:$U$223,'Volume Holds'!$O$8:$O$223)</f>
        <v>0</v>
      </c>
      <c r="D5897" s="152" t="s">
        <v>760</v>
      </c>
      <c r="E5897" s="64">
        <f t="shared" si="152"/>
        <v>0</v>
      </c>
      <c r="F5897" s="159">
        <v>10095</v>
      </c>
      <c r="I5897" s="64" t="s">
        <v>583</v>
      </c>
    </row>
    <row r="5898" spans="1:9">
      <c r="A5898" s="64" t="s">
        <v>1318</v>
      </c>
      <c r="B5898" s="64">
        <f>_xlfn.XLOOKUP(D5898,'Volume Holds'!$U$8:$U$223,'Volume Holds'!$O$8:$O$223)</f>
        <v>0</v>
      </c>
      <c r="C5898" s="64">
        <f>_xlfn.XLOOKUP(I5898,'Volume Holds'!$U$8:$U$223,'Volume Holds'!$O$8:$O$223)</f>
        <v>0</v>
      </c>
      <c r="D5898" s="59" t="s">
        <v>762</v>
      </c>
      <c r="E5898" s="64">
        <f t="shared" si="152"/>
        <v>0</v>
      </c>
      <c r="F5898" s="159">
        <v>10095</v>
      </c>
      <c r="I5898" s="64" t="s">
        <v>583</v>
      </c>
    </row>
    <row r="5899" spans="1:9">
      <c r="A5899" s="64" t="s">
        <v>1318</v>
      </c>
      <c r="B5899" s="64">
        <f>_xlfn.XLOOKUP(D5899,'Volume Holds'!$U$8:$U$223,'Volume Holds'!$O$8:$O$223)</f>
        <v>0</v>
      </c>
      <c r="C5899" s="64">
        <f>_xlfn.XLOOKUP(I5899,'Volume Holds'!$U$8:$U$223,'Volume Holds'!$O$8:$O$223)</f>
        <v>0</v>
      </c>
      <c r="D5899" s="59" t="s">
        <v>864</v>
      </c>
      <c r="E5899" s="64">
        <f t="shared" si="152"/>
        <v>0</v>
      </c>
      <c r="F5899" s="159">
        <v>10134</v>
      </c>
      <c r="I5899" s="64" t="s">
        <v>776</v>
      </c>
    </row>
    <row r="5900" spans="1:9">
      <c r="A5900" s="64" t="s">
        <v>1318</v>
      </c>
      <c r="B5900" s="64">
        <f>_xlfn.XLOOKUP(D5900,'Volume Holds'!$U$8:$U$223,'Volume Holds'!$O$8:$O$223)</f>
        <v>0</v>
      </c>
      <c r="C5900" s="64">
        <f>_xlfn.XLOOKUP(I5900,'Volume Holds'!$U$8:$U$223,'Volume Holds'!$O$8:$O$223)</f>
        <v>0</v>
      </c>
      <c r="D5900" s="152" t="s">
        <v>866</v>
      </c>
      <c r="E5900" s="64">
        <f t="shared" si="152"/>
        <v>0</v>
      </c>
      <c r="F5900" s="159">
        <v>10134</v>
      </c>
      <c r="I5900" s="64" t="s">
        <v>776</v>
      </c>
    </row>
    <row r="5901" spans="1:9">
      <c r="A5901" s="64" t="s">
        <v>1318</v>
      </c>
      <c r="B5901" s="64">
        <f>_xlfn.XLOOKUP(D5901,'Volume Holds'!$U$8:$U$223,'Volume Holds'!$O$8:$O$223)</f>
        <v>0</v>
      </c>
      <c r="C5901" s="64">
        <f>_xlfn.XLOOKUP(I5901,'Volume Holds'!$U$8:$U$223,'Volume Holds'!$O$8:$O$223)</f>
        <v>0</v>
      </c>
      <c r="D5901" s="59" t="s">
        <v>868</v>
      </c>
      <c r="E5901" s="64">
        <f t="shared" si="152"/>
        <v>0</v>
      </c>
      <c r="F5901" s="159">
        <v>10134</v>
      </c>
      <c r="I5901" s="64" t="s">
        <v>776</v>
      </c>
    </row>
    <row r="5902" spans="1:9">
      <c r="A5902" s="64" t="s">
        <v>1318</v>
      </c>
      <c r="B5902" s="64">
        <f>_xlfn.XLOOKUP(D5902,'Volume Holds'!$U$8:$U$223,'Volume Holds'!$O$8:$O$223)</f>
        <v>0</v>
      </c>
      <c r="C5902" s="64">
        <f>_xlfn.XLOOKUP(I5902,'Volume Holds'!$U$8:$U$223,'Volume Holds'!$O$8:$O$223)</f>
        <v>0</v>
      </c>
      <c r="D5902" s="152" t="s">
        <v>870</v>
      </c>
      <c r="E5902" s="64">
        <f t="shared" si="152"/>
        <v>0</v>
      </c>
      <c r="F5902" s="159">
        <v>10134</v>
      </c>
      <c r="I5902" s="64" t="s">
        <v>776</v>
      </c>
    </row>
    <row r="5903" spans="1:9">
      <c r="A5903" s="64" t="s">
        <v>1318</v>
      </c>
      <c r="B5903" s="64">
        <f>_xlfn.XLOOKUP(D5903,'Volume Holds'!$U$8:$U$223,'Volume Holds'!$O$8:$O$223)</f>
        <v>0</v>
      </c>
      <c r="C5903" s="64">
        <f>_xlfn.XLOOKUP(I5903,'Volume Holds'!$U$8:$U$223,'Volume Holds'!$O$8:$O$223)</f>
        <v>0</v>
      </c>
      <c r="D5903" s="59" t="s">
        <v>872</v>
      </c>
      <c r="E5903" s="64">
        <f t="shared" si="152"/>
        <v>0</v>
      </c>
      <c r="F5903" s="159">
        <v>10134</v>
      </c>
      <c r="I5903" s="64" t="s">
        <v>776</v>
      </c>
    </row>
    <row r="5904" spans="1:9">
      <c r="A5904" s="64" t="s">
        <v>1318</v>
      </c>
      <c r="B5904" s="64">
        <f>_xlfn.XLOOKUP(D5904,'Volume Holds'!$U$8:$U$223,'Volume Holds'!$O$8:$O$223)</f>
        <v>0</v>
      </c>
      <c r="C5904" s="64">
        <f>_xlfn.XLOOKUP(I5904,'Volume Holds'!$U$8:$U$223,'Volume Holds'!$O$8:$O$223)</f>
        <v>0</v>
      </c>
      <c r="D5904" s="152" t="s">
        <v>874</v>
      </c>
      <c r="E5904" s="64">
        <f t="shared" si="152"/>
        <v>0</v>
      </c>
      <c r="F5904" s="159">
        <v>10134</v>
      </c>
      <c r="I5904" s="64" t="s">
        <v>776</v>
      </c>
    </row>
    <row r="5905" spans="1:9">
      <c r="A5905" s="64" t="s">
        <v>1318</v>
      </c>
      <c r="B5905" s="64">
        <f>_xlfn.XLOOKUP(D5905,'Volume Holds'!$U$8:$U$223,'Volume Holds'!$Q$8:$Q$223)</f>
        <v>0</v>
      </c>
      <c r="C5905" s="64">
        <f>_xlfn.XLOOKUP(I5905,'Volume Holds'!$U$8:$U$223,'Volume Holds'!$Q$8:$Q$223)</f>
        <v>0</v>
      </c>
      <c r="D5905" s="180" t="s">
        <v>752</v>
      </c>
      <c r="E5905" s="64">
        <f t="shared" si="152"/>
        <v>0</v>
      </c>
      <c r="F5905" s="159">
        <v>10083</v>
      </c>
      <c r="I5905" s="64" t="s">
        <v>583</v>
      </c>
    </row>
    <row r="5906" spans="1:9">
      <c r="A5906" s="64" t="s">
        <v>1318</v>
      </c>
      <c r="B5906" s="64">
        <f>_xlfn.XLOOKUP(D5906,'Volume Holds'!$U$8:$U$223,'Volume Holds'!$Q$8:$Q$223)</f>
        <v>0</v>
      </c>
      <c r="C5906" s="64">
        <f>_xlfn.XLOOKUP(I5906,'Volume Holds'!$U$8:$U$223,'Volume Holds'!$Q$8:$Q$223)</f>
        <v>0</v>
      </c>
      <c r="D5906" s="59" t="s">
        <v>754</v>
      </c>
      <c r="E5906" s="64">
        <f t="shared" si="152"/>
        <v>0</v>
      </c>
      <c r="F5906" s="159">
        <v>10083</v>
      </c>
      <c r="I5906" s="64" t="s">
        <v>583</v>
      </c>
    </row>
    <row r="5907" spans="1:9">
      <c r="A5907" s="64" t="s">
        <v>1318</v>
      </c>
      <c r="B5907" s="64">
        <f>_xlfn.XLOOKUP(D5907,'Volume Holds'!$U$8:$U$223,'Volume Holds'!$Q$8:$Q$223)</f>
        <v>0</v>
      </c>
      <c r="C5907" s="64">
        <f>_xlfn.XLOOKUP(I5907,'Volume Holds'!$U$8:$U$223,'Volume Holds'!$Q$8:$Q$223)</f>
        <v>0</v>
      </c>
      <c r="D5907" s="152" t="s">
        <v>756</v>
      </c>
      <c r="E5907" s="64">
        <f t="shared" si="152"/>
        <v>0</v>
      </c>
      <c r="F5907" s="159">
        <v>10083</v>
      </c>
      <c r="I5907" s="64" t="s">
        <v>583</v>
      </c>
    </row>
    <row r="5908" spans="1:9">
      <c r="A5908" s="64" t="s">
        <v>1318</v>
      </c>
      <c r="B5908" s="64">
        <f>_xlfn.XLOOKUP(D5908,'Volume Holds'!$U$8:$U$223,'Volume Holds'!$Q$8:$Q$223)</f>
        <v>0</v>
      </c>
      <c r="C5908" s="64">
        <f>_xlfn.XLOOKUP(I5908,'Volume Holds'!$U$8:$U$223,'Volume Holds'!$Q$8:$Q$223)</f>
        <v>0</v>
      </c>
      <c r="D5908" s="59" t="s">
        <v>758</v>
      </c>
      <c r="E5908" s="64">
        <f t="shared" si="152"/>
        <v>0</v>
      </c>
      <c r="F5908" s="159">
        <v>10083</v>
      </c>
      <c r="I5908" s="64" t="s">
        <v>583</v>
      </c>
    </row>
    <row r="5909" spans="1:9">
      <c r="A5909" s="64" t="s">
        <v>1318</v>
      </c>
      <c r="B5909" s="64">
        <f>_xlfn.XLOOKUP(D5909,'Volume Holds'!$U$8:$U$223,'Volume Holds'!$Q$8:$Q$223)</f>
        <v>0</v>
      </c>
      <c r="C5909" s="64">
        <f>_xlfn.XLOOKUP(I5909,'Volume Holds'!$U$8:$U$223,'Volume Holds'!$Q$8:$Q$223)</f>
        <v>0</v>
      </c>
      <c r="D5909" s="152" t="s">
        <v>760</v>
      </c>
      <c r="E5909" s="64">
        <f t="shared" si="152"/>
        <v>0</v>
      </c>
      <c r="F5909" s="159">
        <v>10083</v>
      </c>
      <c r="I5909" s="64" t="s">
        <v>583</v>
      </c>
    </row>
    <row r="5910" spans="1:9">
      <c r="A5910" s="64" t="s">
        <v>1318</v>
      </c>
      <c r="B5910" s="64">
        <f>_xlfn.XLOOKUP(D5910,'Volume Holds'!$U$8:$U$223,'Volume Holds'!$Q$8:$Q$223)</f>
        <v>0</v>
      </c>
      <c r="C5910" s="64">
        <f>_xlfn.XLOOKUP(I5910,'Volume Holds'!$U$8:$U$223,'Volume Holds'!$Q$8:$Q$223)</f>
        <v>0</v>
      </c>
      <c r="D5910" s="59" t="s">
        <v>762</v>
      </c>
      <c r="E5910" s="64">
        <f t="shared" si="152"/>
        <v>0</v>
      </c>
      <c r="F5910" s="159">
        <v>10083</v>
      </c>
      <c r="I5910" s="64" t="s">
        <v>583</v>
      </c>
    </row>
    <row r="5911" spans="1:9">
      <c r="A5911" s="64" t="s">
        <v>1318</v>
      </c>
      <c r="B5911" s="64">
        <f>_xlfn.XLOOKUP(D5911,'Volume Holds'!$U$8:$U$223,'Volume Holds'!$Q$8:$Q$223)</f>
        <v>0</v>
      </c>
      <c r="C5911" s="64">
        <f>_xlfn.XLOOKUP(I5911,'Volume Holds'!$U$8:$U$223,'Volume Holds'!$Q$8:$Q$223)</f>
        <v>0</v>
      </c>
      <c r="D5911" s="59" t="s">
        <v>864</v>
      </c>
      <c r="E5911" s="64">
        <f t="shared" si="152"/>
        <v>0</v>
      </c>
      <c r="F5911" s="159">
        <v>10137</v>
      </c>
      <c r="I5911" s="64" t="s">
        <v>776</v>
      </c>
    </row>
    <row r="5912" spans="1:9">
      <c r="A5912" s="64" t="s">
        <v>1318</v>
      </c>
      <c r="B5912" s="64">
        <f>_xlfn.XLOOKUP(D5912,'Volume Holds'!$U$8:$U$223,'Volume Holds'!$Q$8:$Q$223)</f>
        <v>0</v>
      </c>
      <c r="C5912" s="64">
        <f>_xlfn.XLOOKUP(I5912,'Volume Holds'!$U$8:$U$223,'Volume Holds'!$Q$8:$Q$223)</f>
        <v>0</v>
      </c>
      <c r="D5912" s="152" t="s">
        <v>866</v>
      </c>
      <c r="E5912" s="64">
        <f t="shared" si="152"/>
        <v>0</v>
      </c>
      <c r="F5912" s="159">
        <v>10137</v>
      </c>
      <c r="I5912" s="64" t="s">
        <v>776</v>
      </c>
    </row>
    <row r="5913" spans="1:9">
      <c r="A5913" s="64" t="s">
        <v>1318</v>
      </c>
      <c r="B5913" s="64">
        <f>_xlfn.XLOOKUP(D5913,'Volume Holds'!$U$8:$U$223,'Volume Holds'!$Q$8:$Q$223)</f>
        <v>0</v>
      </c>
      <c r="C5913" s="64">
        <f>_xlfn.XLOOKUP(I5913,'Volume Holds'!$U$8:$U$223,'Volume Holds'!$Q$8:$Q$223)</f>
        <v>0</v>
      </c>
      <c r="D5913" s="59" t="s">
        <v>868</v>
      </c>
      <c r="E5913" s="64">
        <f t="shared" si="152"/>
        <v>0</v>
      </c>
      <c r="F5913" s="159">
        <v>10137</v>
      </c>
      <c r="I5913" s="64" t="s">
        <v>776</v>
      </c>
    </row>
    <row r="5914" spans="1:9">
      <c r="A5914" s="64" t="s">
        <v>1318</v>
      </c>
      <c r="B5914" s="64">
        <f>_xlfn.XLOOKUP(D5914,'Volume Holds'!$U$8:$U$223,'Volume Holds'!$Q$8:$Q$223)</f>
        <v>0</v>
      </c>
      <c r="C5914" s="64">
        <f>_xlfn.XLOOKUP(I5914,'Volume Holds'!$U$8:$U$223,'Volume Holds'!$Q$8:$Q$223)</f>
        <v>0</v>
      </c>
      <c r="D5914" s="152" t="s">
        <v>870</v>
      </c>
      <c r="E5914" s="64">
        <f t="shared" si="152"/>
        <v>0</v>
      </c>
      <c r="F5914" s="159">
        <v>10137</v>
      </c>
      <c r="I5914" s="64" t="s">
        <v>776</v>
      </c>
    </row>
    <row r="5915" spans="1:9">
      <c r="A5915" s="64" t="s">
        <v>1318</v>
      </c>
      <c r="B5915" s="64">
        <f>_xlfn.XLOOKUP(D5915,'Volume Holds'!$U$8:$U$223,'Volume Holds'!$Q$8:$Q$223)</f>
        <v>0</v>
      </c>
      <c r="C5915" s="64">
        <f>_xlfn.XLOOKUP(I5915,'Volume Holds'!$U$8:$U$223,'Volume Holds'!$Q$8:$Q$223)</f>
        <v>0</v>
      </c>
      <c r="D5915" s="59" t="s">
        <v>872</v>
      </c>
      <c r="E5915" s="64">
        <f t="shared" si="152"/>
        <v>0</v>
      </c>
      <c r="F5915" s="159">
        <v>10137</v>
      </c>
      <c r="I5915" s="64" t="s">
        <v>776</v>
      </c>
    </row>
    <row r="5916" spans="1:9">
      <c r="A5916" s="64" t="s">
        <v>1318</v>
      </c>
      <c r="B5916" s="64">
        <f>_xlfn.XLOOKUP(D5916,'Volume Holds'!$U$8:$U$223,'Volume Holds'!$Q$8:$Q$223)</f>
        <v>0</v>
      </c>
      <c r="C5916" s="64">
        <f>_xlfn.XLOOKUP(I5916,'Volume Holds'!$U$8:$U$223,'Volume Holds'!$Q$8:$Q$223)</f>
        <v>0</v>
      </c>
      <c r="D5916" s="152" t="s">
        <v>874</v>
      </c>
      <c r="E5916" s="64">
        <f t="shared" si="152"/>
        <v>0</v>
      </c>
      <c r="F5916" s="159">
        <v>10137</v>
      </c>
      <c r="I5916" s="64" t="s">
        <v>776</v>
      </c>
    </row>
    <row r="5917" spans="1:9">
      <c r="A5917" s="64" t="s">
        <v>1318</v>
      </c>
      <c r="B5917" s="64">
        <f>_xlfn.XLOOKUP(D5917,'Volume Holds'!$U$8:$U$223,'Volume Holds'!$R$8:$R$223)</f>
        <v>0</v>
      </c>
      <c r="C5917" s="64">
        <f>_xlfn.XLOOKUP(I5917,'Volume Holds'!$U$8:$U$223,'Volume Holds'!$R$8:$R$223)</f>
        <v>0</v>
      </c>
      <c r="D5917" s="180" t="s">
        <v>752</v>
      </c>
      <c r="E5917" s="64">
        <f t="shared" si="152"/>
        <v>0</v>
      </c>
      <c r="F5917" s="159">
        <v>10082</v>
      </c>
      <c r="I5917" s="64" t="s">
        <v>583</v>
      </c>
    </row>
    <row r="5918" spans="1:9">
      <c r="A5918" s="64" t="s">
        <v>1318</v>
      </c>
      <c r="B5918" s="64">
        <f>_xlfn.XLOOKUP(D5918,'Volume Holds'!$U$8:$U$223,'Volume Holds'!$R$8:$R$223)</f>
        <v>0</v>
      </c>
      <c r="C5918" s="64">
        <f>_xlfn.XLOOKUP(I5918,'Volume Holds'!$U$8:$U$223,'Volume Holds'!$R$8:$R$223)</f>
        <v>0</v>
      </c>
      <c r="D5918" s="59" t="s">
        <v>754</v>
      </c>
      <c r="E5918" s="64">
        <f t="shared" si="152"/>
        <v>0</v>
      </c>
      <c r="F5918" s="159">
        <v>10082</v>
      </c>
      <c r="I5918" s="64" t="s">
        <v>583</v>
      </c>
    </row>
    <row r="5919" spans="1:9">
      <c r="A5919" s="64" t="s">
        <v>1318</v>
      </c>
      <c r="B5919" s="64">
        <f>_xlfn.XLOOKUP(D5919,'Volume Holds'!$U$8:$U$223,'Volume Holds'!$R$8:$R$223)</f>
        <v>0</v>
      </c>
      <c r="C5919" s="64">
        <f>_xlfn.XLOOKUP(I5919,'Volume Holds'!$U$8:$U$223,'Volume Holds'!$R$8:$R$223)</f>
        <v>0</v>
      </c>
      <c r="D5919" s="152" t="s">
        <v>756</v>
      </c>
      <c r="E5919" s="64">
        <f t="shared" si="152"/>
        <v>0</v>
      </c>
      <c r="F5919" s="159">
        <v>10082</v>
      </c>
      <c r="I5919" s="64" t="s">
        <v>583</v>
      </c>
    </row>
    <row r="5920" spans="1:9">
      <c r="A5920" s="64" t="s">
        <v>1318</v>
      </c>
      <c r="B5920" s="64">
        <f>_xlfn.XLOOKUP(D5920,'Volume Holds'!$U$8:$U$223,'Volume Holds'!$R$8:$R$223)</f>
        <v>0</v>
      </c>
      <c r="C5920" s="64">
        <f>_xlfn.XLOOKUP(I5920,'Volume Holds'!$U$8:$U$223,'Volume Holds'!$R$8:$R$223)</f>
        <v>0</v>
      </c>
      <c r="D5920" s="59" t="s">
        <v>758</v>
      </c>
      <c r="E5920" s="64">
        <f t="shared" si="152"/>
        <v>0</v>
      </c>
      <c r="F5920" s="159">
        <v>10082</v>
      </c>
      <c r="I5920" s="64" t="s">
        <v>583</v>
      </c>
    </row>
    <row r="5921" spans="1:9">
      <c r="A5921" s="64" t="s">
        <v>1318</v>
      </c>
      <c r="B5921" s="64">
        <f>_xlfn.XLOOKUP(D5921,'Volume Holds'!$U$8:$U$223,'Volume Holds'!$R$8:$R$223)</f>
        <v>0</v>
      </c>
      <c r="C5921" s="64">
        <f>_xlfn.XLOOKUP(I5921,'Volume Holds'!$U$8:$U$223,'Volume Holds'!$R$8:$R$223)</f>
        <v>0</v>
      </c>
      <c r="D5921" s="152" t="s">
        <v>760</v>
      </c>
      <c r="E5921" s="64">
        <f t="shared" si="152"/>
        <v>0</v>
      </c>
      <c r="F5921" s="159">
        <v>10082</v>
      </c>
      <c r="I5921" s="64" t="s">
        <v>583</v>
      </c>
    </row>
    <row r="5922" spans="1:9">
      <c r="A5922" s="64" t="s">
        <v>1318</v>
      </c>
      <c r="B5922" s="64">
        <f>_xlfn.XLOOKUP(D5922,'Volume Holds'!$U$8:$U$223,'Volume Holds'!$R$8:$R$223)</f>
        <v>0</v>
      </c>
      <c r="C5922" s="64">
        <f>_xlfn.XLOOKUP(I5922,'Volume Holds'!$U$8:$U$223,'Volume Holds'!$R$8:$R$223)</f>
        <v>0</v>
      </c>
      <c r="D5922" s="59" t="s">
        <v>762</v>
      </c>
      <c r="E5922" s="64">
        <f t="shared" si="152"/>
        <v>0</v>
      </c>
      <c r="F5922" s="159">
        <v>10082</v>
      </c>
      <c r="I5922" s="64" t="s">
        <v>583</v>
      </c>
    </row>
    <row r="5923" spans="1:9">
      <c r="A5923" s="64" t="s">
        <v>1318</v>
      </c>
      <c r="B5923" s="64">
        <f>_xlfn.XLOOKUP(D5923,'Volume Holds'!$U$8:$U$223,'Volume Holds'!$R$8:$R$223)</f>
        <v>0</v>
      </c>
      <c r="C5923" s="64">
        <f>_xlfn.XLOOKUP(I5923,'Volume Holds'!$U$8:$U$223,'Volume Holds'!$R$8:$R$223)</f>
        <v>0</v>
      </c>
      <c r="D5923" s="59" t="s">
        <v>864</v>
      </c>
      <c r="E5923" s="64">
        <f t="shared" si="152"/>
        <v>0</v>
      </c>
      <c r="F5923" s="159">
        <v>10138</v>
      </c>
      <c r="I5923" s="64" t="s">
        <v>776</v>
      </c>
    </row>
    <row r="5924" spans="1:9">
      <c r="A5924" s="64" t="s">
        <v>1318</v>
      </c>
      <c r="B5924" s="64">
        <f>_xlfn.XLOOKUP(D5924,'Volume Holds'!$U$8:$U$223,'Volume Holds'!$R$8:$R$223)</f>
        <v>0</v>
      </c>
      <c r="C5924" s="64">
        <f>_xlfn.XLOOKUP(I5924,'Volume Holds'!$U$8:$U$223,'Volume Holds'!$R$8:$R$223)</f>
        <v>0</v>
      </c>
      <c r="D5924" s="152" t="s">
        <v>866</v>
      </c>
      <c r="E5924" s="64">
        <f t="shared" si="152"/>
        <v>0</v>
      </c>
      <c r="F5924" s="159">
        <v>10138</v>
      </c>
      <c r="I5924" s="64" t="s">
        <v>776</v>
      </c>
    </row>
    <row r="5925" spans="1:9">
      <c r="A5925" s="64" t="s">
        <v>1318</v>
      </c>
      <c r="B5925" s="64">
        <f>_xlfn.XLOOKUP(D5925,'Volume Holds'!$U$8:$U$223,'Volume Holds'!$R$8:$R$223)</f>
        <v>0</v>
      </c>
      <c r="C5925" s="64">
        <f>_xlfn.XLOOKUP(I5925,'Volume Holds'!$U$8:$U$223,'Volume Holds'!$R$8:$R$223)</f>
        <v>0</v>
      </c>
      <c r="D5925" s="59" t="s">
        <v>868</v>
      </c>
      <c r="E5925" s="64">
        <f t="shared" si="152"/>
        <v>0</v>
      </c>
      <c r="F5925" s="159">
        <v>10138</v>
      </c>
      <c r="I5925" s="64" t="s">
        <v>776</v>
      </c>
    </row>
    <row r="5926" spans="1:9">
      <c r="A5926" s="64" t="s">
        <v>1318</v>
      </c>
      <c r="B5926" s="64">
        <f>_xlfn.XLOOKUP(D5926,'Volume Holds'!$U$8:$U$223,'Volume Holds'!$R$8:$R$223)</f>
        <v>0</v>
      </c>
      <c r="C5926" s="64">
        <f>_xlfn.XLOOKUP(I5926,'Volume Holds'!$U$8:$U$223,'Volume Holds'!$R$8:$R$223)</f>
        <v>0</v>
      </c>
      <c r="D5926" s="152" t="s">
        <v>870</v>
      </c>
      <c r="E5926" s="64">
        <f t="shared" si="152"/>
        <v>0</v>
      </c>
      <c r="F5926" s="159">
        <v>10138</v>
      </c>
      <c r="I5926" s="64" t="s">
        <v>776</v>
      </c>
    </row>
    <row r="5927" spans="1:9">
      <c r="A5927" s="64" t="s">
        <v>1318</v>
      </c>
      <c r="B5927" s="64">
        <f>_xlfn.XLOOKUP(D5927,'Volume Holds'!$U$8:$U$223,'Volume Holds'!$R$8:$R$223)</f>
        <v>0</v>
      </c>
      <c r="C5927" s="64">
        <f>_xlfn.XLOOKUP(I5927,'Volume Holds'!$U$8:$U$223,'Volume Holds'!$R$8:$R$223)</f>
        <v>0</v>
      </c>
      <c r="D5927" s="59" t="s">
        <v>872</v>
      </c>
      <c r="E5927" s="64">
        <f t="shared" ref="E5927:E5928" si="153">SUM(B5927:C5927)</f>
        <v>0</v>
      </c>
      <c r="F5927" s="159">
        <v>10138</v>
      </c>
      <c r="I5927" s="64" t="s">
        <v>776</v>
      </c>
    </row>
    <row r="5928" spans="1:9">
      <c r="A5928" s="64" t="s">
        <v>1318</v>
      </c>
      <c r="B5928" s="64">
        <f>_xlfn.XLOOKUP(D5928,'Volume Holds'!$U$8:$U$223,'Volume Holds'!$R$8:$R$223)</f>
        <v>0</v>
      </c>
      <c r="C5928" s="64">
        <f>_xlfn.XLOOKUP(I5928,'Volume Holds'!$U$8:$U$223,'Volume Holds'!$R$8:$R$223)</f>
        <v>0</v>
      </c>
      <c r="D5928" s="152" t="s">
        <v>874</v>
      </c>
      <c r="E5928" s="64">
        <f t="shared" si="153"/>
        <v>0</v>
      </c>
      <c r="F5928" s="159">
        <v>10138</v>
      </c>
      <c r="I5928" s="64" t="s">
        <v>776</v>
      </c>
    </row>
  </sheetData>
  <sheetProtection algorithmName="SHA-512" hashValue="u/0ttdcVMsV2SfiD/nMkaV7QP1cdCTx/iiy7RwGvWnmwId141mE+OIxW/t7oGRipih50nRb3ur9W1f2UhcEUpg==" saltValue="2DWpZgW720Mh4LlFtjIRtA==" spinCount="100000" sheet="1" autoFilter="0"/>
  <autoFilter ref="A1:J5928" xr:uid="{3F420588-6ADA-4CDE-A274-6CAD17283EE9}"/>
  <sortState xmlns:xlrd2="http://schemas.microsoft.com/office/spreadsheetml/2017/richdata2" ref="J5929:K5941">
    <sortCondition ref="J5929:J5941"/>
  </sortState>
  <phoneticPr fontId="4" type="noConversion"/>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554FF-7DA8-49E3-A237-7AB3974ACE0C}">
  <sheetPr codeName="Tabelle12"/>
  <dimension ref="A1:H6348"/>
  <sheetViews>
    <sheetView workbookViewId="0">
      <selection activeCell="J17" sqref="J17"/>
    </sheetView>
  </sheetViews>
  <sheetFormatPr defaultColWidth="11.42578125" defaultRowHeight="15"/>
  <cols>
    <col min="1" max="1" width="28.140625" style="64" customWidth="1"/>
    <col min="2" max="2" width="10.7109375" style="64"/>
    <col min="3" max="4" width="11.7109375" style="64" bestFit="1" customWidth="1"/>
    <col min="5" max="5" width="10.7109375" style="64"/>
    <col min="6" max="6" width="21.85546875" style="64" bestFit="1" customWidth="1"/>
    <col min="7" max="8" width="11.7109375" style="64" bestFit="1" customWidth="1"/>
  </cols>
  <sheetData>
    <row r="1" spans="1:7">
      <c r="A1" s="64" t="s">
        <v>1325</v>
      </c>
      <c r="B1" s="64" t="s">
        <v>1309</v>
      </c>
      <c r="C1" s="64" t="s">
        <v>1326</v>
      </c>
      <c r="F1" s="64" t="s">
        <v>1308</v>
      </c>
      <c r="G1" s="64" t="s">
        <v>1310</v>
      </c>
    </row>
    <row r="2" spans="1:7">
      <c r="A2" s="64" t="str">
        <f t="shared" ref="A2:A65" si="0">F2&amp;"."&amp;G2</f>
        <v>BL.VW.00001.M10.ST.ST.10005</v>
      </c>
      <c r="B2" s="64">
        <f>_xlfn.XLOOKUP(F2,'Wall Volumes'!P:P,'Wall Volumes'!D:D)</f>
        <v>0</v>
      </c>
      <c r="C2" s="64">
        <f>_xlfn.XLOOKUP(F2,'Wall Volumes'!P:P,'Wall Volumes'!C:C)</f>
        <v>47.5</v>
      </c>
      <c r="F2" s="64" t="s">
        <v>61</v>
      </c>
      <c r="G2" s="64">
        <v>10005</v>
      </c>
    </row>
    <row r="3" spans="1:7">
      <c r="A3" s="64" t="str">
        <f t="shared" si="0"/>
        <v>BL.VW.00002.M10.ST.ST.10005</v>
      </c>
      <c r="B3" s="64">
        <f>_xlfn.XLOOKUP(F3,'Wall Volumes'!P:P,'Wall Volumes'!D:D)</f>
        <v>0</v>
      </c>
      <c r="C3" s="64">
        <f>_xlfn.XLOOKUP(F3,'Wall Volumes'!P:P,'Wall Volumes'!C:C)</f>
        <v>72.5</v>
      </c>
      <c r="F3" s="64" t="s">
        <v>66</v>
      </c>
      <c r="G3" s="64">
        <v>10005</v>
      </c>
    </row>
    <row r="4" spans="1:7">
      <c r="A4" s="64" t="str">
        <f t="shared" si="0"/>
        <v>BL.VW.00003.M10.ST.ST.10005</v>
      </c>
      <c r="B4" s="64">
        <f>_xlfn.XLOOKUP(F4,'Wall Volumes'!P:P,'Wall Volumes'!D:D)</f>
        <v>0</v>
      </c>
      <c r="C4" s="64">
        <f>_xlfn.XLOOKUP(F4,'Wall Volumes'!P:P,'Wall Volumes'!C:C)</f>
        <v>125</v>
      </c>
      <c r="F4" s="64" t="s">
        <v>71</v>
      </c>
      <c r="G4" s="64">
        <v>10005</v>
      </c>
    </row>
    <row r="5" spans="1:7">
      <c r="A5" s="64" t="str">
        <f t="shared" si="0"/>
        <v>BL.VW.00004.M10.ST.ST.10005</v>
      </c>
      <c r="B5" s="64">
        <f>_xlfn.XLOOKUP(F5,'Wall Volumes'!P:P,'Wall Volumes'!D:D)</f>
        <v>0</v>
      </c>
      <c r="C5" s="64">
        <f>_xlfn.XLOOKUP(F5,'Wall Volumes'!P:P,'Wall Volumes'!C:C)</f>
        <v>210</v>
      </c>
      <c r="F5" s="64" t="s">
        <v>76</v>
      </c>
      <c r="G5" s="64">
        <v>10005</v>
      </c>
    </row>
    <row r="6" spans="1:7">
      <c r="A6" s="64" t="str">
        <f t="shared" si="0"/>
        <v>BL.VW.00005.M10.ST.ST.10005</v>
      </c>
      <c r="B6" s="64">
        <f>_xlfn.XLOOKUP(F6,'Wall Volumes'!P:P,'Wall Volumes'!D:D)</f>
        <v>0</v>
      </c>
      <c r="C6" s="64">
        <f>_xlfn.XLOOKUP(F6,'Wall Volumes'!P:P,'Wall Volumes'!C:C)</f>
        <v>420</v>
      </c>
      <c r="F6" s="64" t="s">
        <v>81</v>
      </c>
      <c r="G6" s="64">
        <v>10005</v>
      </c>
    </row>
    <row r="7" spans="1:7">
      <c r="A7" s="64" t="str">
        <f t="shared" si="0"/>
        <v>BL.VW.00006.M10.ST.ST.10005</v>
      </c>
      <c r="B7" s="64">
        <f>_xlfn.XLOOKUP(F7,'Wall Volumes'!P:P,'Wall Volumes'!D:D)</f>
        <v>0</v>
      </c>
      <c r="C7" s="64">
        <f>_xlfn.XLOOKUP(F7,'Wall Volumes'!P:P,'Wall Volumes'!C:C)</f>
        <v>62.5</v>
      </c>
      <c r="F7" s="64" t="s">
        <v>86</v>
      </c>
      <c r="G7" s="64">
        <v>10005</v>
      </c>
    </row>
    <row r="8" spans="1:7">
      <c r="A8" s="64" t="str">
        <f t="shared" si="0"/>
        <v>BL.VW.00007.M10.ST.ST.10005</v>
      </c>
      <c r="B8" s="64">
        <f>_xlfn.XLOOKUP(F8,'Wall Volumes'!P:P,'Wall Volumes'!D:D)</f>
        <v>0</v>
      </c>
      <c r="C8" s="64">
        <f>_xlfn.XLOOKUP(F8,'Wall Volumes'!P:P,'Wall Volumes'!C:C)</f>
        <v>105</v>
      </c>
      <c r="F8" s="64" t="s">
        <v>91</v>
      </c>
      <c r="G8" s="64">
        <v>10005</v>
      </c>
    </row>
    <row r="9" spans="1:7">
      <c r="A9" s="64" t="str">
        <f t="shared" si="0"/>
        <v>BL.VW.00008.M10.ST.ST.10005</v>
      </c>
      <c r="B9" s="64">
        <f>_xlfn.XLOOKUP(F9,'Wall Volumes'!P:P,'Wall Volumes'!D:D)</f>
        <v>0</v>
      </c>
      <c r="C9" s="64">
        <f>_xlfn.XLOOKUP(F9,'Wall Volumes'!P:P,'Wall Volumes'!C:C)</f>
        <v>167.5</v>
      </c>
      <c r="F9" s="64" t="s">
        <v>96</v>
      </c>
      <c r="G9" s="64">
        <v>10005</v>
      </c>
    </row>
    <row r="10" spans="1:7">
      <c r="A10" s="64" t="str">
        <f t="shared" si="0"/>
        <v>BL.VW.00009.M10.ST.ST.10005</v>
      </c>
      <c r="B10" s="64">
        <f>_xlfn.XLOOKUP(F10,'Wall Volumes'!P:P,'Wall Volumes'!D:D)</f>
        <v>0</v>
      </c>
      <c r="C10" s="64">
        <f>_xlfn.XLOOKUP(F10,'Wall Volumes'!P:P,'Wall Volumes'!C:C)</f>
        <v>350</v>
      </c>
      <c r="F10" s="64" t="s">
        <v>100</v>
      </c>
      <c r="G10" s="64">
        <v>10005</v>
      </c>
    </row>
    <row r="11" spans="1:7">
      <c r="A11" s="64" t="str">
        <f t="shared" si="0"/>
        <v>BL.VW.00010.M10.ST.ST.10005</v>
      </c>
      <c r="B11" s="64">
        <f>_xlfn.XLOOKUP(F11,'Wall Volumes'!P:P,'Wall Volumes'!D:D)</f>
        <v>0</v>
      </c>
      <c r="C11" s="64">
        <f>_xlfn.XLOOKUP(F11,'Wall Volumes'!P:P,'Wall Volumes'!C:C)</f>
        <v>95</v>
      </c>
      <c r="F11" s="64" t="s">
        <v>105</v>
      </c>
      <c r="G11" s="64">
        <v>10005</v>
      </c>
    </row>
    <row r="12" spans="1:7">
      <c r="A12" s="64" t="str">
        <f t="shared" si="0"/>
        <v>BL.VW.00011.M10.ST.ST.10005</v>
      </c>
      <c r="B12" s="64">
        <f>_xlfn.XLOOKUP(F12,'Wall Volumes'!P:P,'Wall Volumes'!D:D)</f>
        <v>0</v>
      </c>
      <c r="C12" s="64">
        <f>_xlfn.XLOOKUP(F12,'Wall Volumes'!P:P,'Wall Volumes'!C:C)</f>
        <v>147.5</v>
      </c>
      <c r="F12" s="64" t="s">
        <v>110</v>
      </c>
      <c r="G12" s="64">
        <v>10005</v>
      </c>
    </row>
    <row r="13" spans="1:7">
      <c r="A13" s="64" t="str">
        <f t="shared" si="0"/>
        <v>BL.VW.00012.M10.ST.ST.10005</v>
      </c>
      <c r="B13" s="64">
        <f>_xlfn.XLOOKUP(F13,'Wall Volumes'!P:P,'Wall Volumes'!D:D)</f>
        <v>0</v>
      </c>
      <c r="C13" s="64">
        <f>_xlfn.XLOOKUP(F13,'Wall Volumes'!P:P,'Wall Volumes'!C:C)</f>
        <v>310</v>
      </c>
      <c r="F13" s="64" t="s">
        <v>115</v>
      </c>
      <c r="G13" s="64">
        <v>10005</v>
      </c>
    </row>
    <row r="14" spans="1:7">
      <c r="A14" s="64" t="str">
        <f t="shared" si="0"/>
        <v>BL.VW.00013.M10.ST.ST.10005</v>
      </c>
      <c r="B14" s="64">
        <f>_xlfn.XLOOKUP(F14,'Wall Volumes'!P:P,'Wall Volumes'!D:D)</f>
        <v>0</v>
      </c>
      <c r="C14" s="64">
        <f>_xlfn.XLOOKUP(F14,'Wall Volumes'!P:P,'Wall Volumes'!C:C)</f>
        <v>687.5</v>
      </c>
      <c r="F14" s="64" t="s">
        <v>120</v>
      </c>
      <c r="G14" s="64">
        <v>10005</v>
      </c>
    </row>
    <row r="15" spans="1:7">
      <c r="A15" s="64" t="str">
        <f t="shared" si="0"/>
        <v>BL.VW.00014.M10.ST.ST.10005</v>
      </c>
      <c r="B15" s="64">
        <f>_xlfn.XLOOKUP(F15,'Wall Volumes'!P:P,'Wall Volumes'!D:D)</f>
        <v>0</v>
      </c>
      <c r="C15" s="64">
        <f>_xlfn.XLOOKUP(F15,'Wall Volumes'!P:P,'Wall Volumes'!C:C)</f>
        <v>105</v>
      </c>
      <c r="F15" s="64" t="s">
        <v>125</v>
      </c>
      <c r="G15" s="64">
        <v>10005</v>
      </c>
    </row>
    <row r="16" spans="1:7">
      <c r="A16" s="64" t="str">
        <f t="shared" si="0"/>
        <v>BL.VW.00015.M10.ST.ST.10005</v>
      </c>
      <c r="B16" s="64">
        <f>_xlfn.XLOOKUP(F16,'Wall Volumes'!P:P,'Wall Volumes'!D:D)</f>
        <v>0</v>
      </c>
      <c r="C16" s="64">
        <f>_xlfn.XLOOKUP(F16,'Wall Volumes'!P:P,'Wall Volumes'!C:C)</f>
        <v>105</v>
      </c>
      <c r="F16" s="64" t="s">
        <v>129</v>
      </c>
      <c r="G16" s="64">
        <v>10005</v>
      </c>
    </row>
    <row r="17" spans="1:7">
      <c r="A17" s="64" t="str">
        <f t="shared" si="0"/>
        <v>BL.VW.00016.M10.ST.ST.10005</v>
      </c>
      <c r="B17" s="64">
        <f>_xlfn.XLOOKUP(F17,'Wall Volumes'!P:P,'Wall Volumes'!D:D)</f>
        <v>0</v>
      </c>
      <c r="C17" s="64">
        <f>_xlfn.XLOOKUP(F17,'Wall Volumes'!P:P,'Wall Volumes'!C:C)</f>
        <v>325</v>
      </c>
      <c r="F17" s="64" t="s">
        <v>134</v>
      </c>
      <c r="G17" s="64">
        <v>10005</v>
      </c>
    </row>
    <row r="18" spans="1:7">
      <c r="A18" s="64" t="str">
        <f t="shared" si="0"/>
        <v>BL.VW.00017.M10.ST.ST.10005</v>
      </c>
      <c r="B18" s="64">
        <f>_xlfn.XLOOKUP(F18,'Wall Volumes'!P:P,'Wall Volumes'!D:D)</f>
        <v>0</v>
      </c>
      <c r="C18" s="64">
        <f>_xlfn.XLOOKUP(F18,'Wall Volumes'!P:P,'Wall Volumes'!C:C)</f>
        <v>325</v>
      </c>
      <c r="F18" s="64" t="s">
        <v>139</v>
      </c>
      <c r="G18" s="64">
        <v>10005</v>
      </c>
    </row>
    <row r="19" spans="1:7">
      <c r="A19" s="64" t="str">
        <f t="shared" si="0"/>
        <v>BL.VW.00018.M10.ST.ST.10005</v>
      </c>
      <c r="B19" s="64">
        <f>_xlfn.XLOOKUP(F19,'Wall Volumes'!P:P,'Wall Volumes'!D:D)</f>
        <v>0</v>
      </c>
      <c r="C19" s="64">
        <f>_xlfn.XLOOKUP(F19,'Wall Volumes'!P:P,'Wall Volumes'!C:C)</f>
        <v>80</v>
      </c>
      <c r="F19" s="64" t="s">
        <v>144</v>
      </c>
      <c r="G19" s="64">
        <v>10005</v>
      </c>
    </row>
    <row r="20" spans="1:7">
      <c r="A20" s="64" t="str">
        <f t="shared" si="0"/>
        <v>BL.VW.00019.M10.ST.ST.10005</v>
      </c>
      <c r="B20" s="64">
        <f>_xlfn.XLOOKUP(F20,'Wall Volumes'!P:P,'Wall Volumes'!D:D)</f>
        <v>0</v>
      </c>
      <c r="C20" s="64">
        <f>_xlfn.XLOOKUP(F20,'Wall Volumes'!P:P,'Wall Volumes'!C:C)</f>
        <v>165</v>
      </c>
      <c r="F20" s="64" t="s">
        <v>149</v>
      </c>
      <c r="G20" s="64">
        <v>10005</v>
      </c>
    </row>
    <row r="21" spans="1:7">
      <c r="A21" s="64" t="str">
        <f t="shared" si="0"/>
        <v>BL.VW.00020.M10.ST.ST.10005</v>
      </c>
      <c r="B21" s="64">
        <f>_xlfn.XLOOKUP(F21,'Wall Volumes'!P:P,'Wall Volumes'!D:D)</f>
        <v>0</v>
      </c>
      <c r="C21" s="64">
        <f>_xlfn.XLOOKUP(F21,'Wall Volumes'!P:P,'Wall Volumes'!C:C)</f>
        <v>377.5</v>
      </c>
      <c r="F21" s="64" t="s">
        <v>154</v>
      </c>
      <c r="G21" s="64">
        <v>10005</v>
      </c>
    </row>
    <row r="22" spans="1:7">
      <c r="A22" s="64" t="str">
        <f t="shared" si="0"/>
        <v>BL.VW.00021.M10.ST.ST.10005</v>
      </c>
      <c r="B22" s="64">
        <f>_xlfn.XLOOKUP(F22,'Wall Volumes'!P:P,'Wall Volumes'!D:D)</f>
        <v>0</v>
      </c>
      <c r="C22" s="64">
        <f>_xlfn.XLOOKUP(F22,'Wall Volumes'!P:P,'Wall Volumes'!C:C)</f>
        <v>752.5</v>
      </c>
      <c r="F22" s="64" t="s">
        <v>159</v>
      </c>
      <c r="G22" s="64">
        <v>10005</v>
      </c>
    </row>
    <row r="23" spans="1:7">
      <c r="A23" s="64" t="str">
        <f t="shared" si="0"/>
        <v>BL.VW.00022.M10.ST.ST.10005</v>
      </c>
      <c r="B23" s="64">
        <f>_xlfn.XLOOKUP(F23,'Wall Volumes'!P:P,'Wall Volumes'!D:D)</f>
        <v>0</v>
      </c>
      <c r="C23" s="64">
        <f>_xlfn.XLOOKUP(F23,'Wall Volumes'!P:P,'Wall Volumes'!C:C)</f>
        <v>1172.5</v>
      </c>
      <c r="F23" s="64" t="s">
        <v>164</v>
      </c>
      <c r="G23" s="64">
        <v>10005</v>
      </c>
    </row>
    <row r="24" spans="1:7">
      <c r="A24" s="64" t="str">
        <f t="shared" si="0"/>
        <v>BL.VW.00025.M10.ST.ST.10005</v>
      </c>
      <c r="B24" s="64">
        <f>_xlfn.XLOOKUP(F24,'Wall Volumes'!P:P,'Wall Volumes'!D:D)</f>
        <v>0</v>
      </c>
      <c r="C24" s="64">
        <f>_xlfn.XLOOKUP(F24,'Wall Volumes'!P:P,'Wall Volumes'!C:C)</f>
        <v>365</v>
      </c>
      <c r="F24" s="64" t="s">
        <v>168</v>
      </c>
      <c r="G24" s="64">
        <v>10005</v>
      </c>
    </row>
    <row r="25" spans="1:7">
      <c r="A25" s="64" t="str">
        <f t="shared" si="0"/>
        <v>BL.VW.00026.M10.ST.ST.10005</v>
      </c>
      <c r="B25" s="64" t="e">
        <f>_xlfn.XLOOKUP(F25,'Wall Volumes'!P:P,'Wall Volumes'!D:D)</f>
        <v>#N/A</v>
      </c>
      <c r="C25" s="64" t="e">
        <f>_xlfn.XLOOKUP(F25,'Wall Volumes'!P:P,'Wall Volumes'!C:C)</f>
        <v>#N/A</v>
      </c>
      <c r="F25" s="64" t="s">
        <v>1327</v>
      </c>
      <c r="G25" s="64">
        <v>10005</v>
      </c>
    </row>
    <row r="26" spans="1:7">
      <c r="A26" s="64" t="str">
        <f t="shared" si="0"/>
        <v>BL.VW.00027.M10.ST.ST.10005</v>
      </c>
      <c r="B26" s="64" t="e">
        <f>_xlfn.XLOOKUP(F26,'Wall Volumes'!P:P,'Wall Volumes'!D:D)</f>
        <v>#N/A</v>
      </c>
      <c r="C26" s="64" t="e">
        <f>_xlfn.XLOOKUP(F26,'Wall Volumes'!P:P,'Wall Volumes'!C:C)</f>
        <v>#N/A</v>
      </c>
      <c r="F26" s="64" t="s">
        <v>1328</v>
      </c>
      <c r="G26" s="64">
        <v>10005</v>
      </c>
    </row>
    <row r="27" spans="1:7">
      <c r="A27" s="64" t="str">
        <f t="shared" si="0"/>
        <v>BL.VW.00028.M10.ST.ST.10005</v>
      </c>
      <c r="B27" s="64" t="e">
        <f>_xlfn.XLOOKUP(F27,'Wall Volumes'!P:P,'Wall Volumes'!D:D)</f>
        <v>#N/A</v>
      </c>
      <c r="C27" s="64" t="e">
        <f>_xlfn.XLOOKUP(F27,'Wall Volumes'!P:P,'Wall Volumes'!C:C)</f>
        <v>#N/A</v>
      </c>
      <c r="F27" s="64" t="s">
        <v>1329</v>
      </c>
      <c r="G27" s="64">
        <v>10005</v>
      </c>
    </row>
    <row r="28" spans="1:7">
      <c r="A28" s="64" t="str">
        <f t="shared" si="0"/>
        <v>BL.VW.00029.M10.ST.ST.10005</v>
      </c>
      <c r="B28" s="64" t="e">
        <f>_xlfn.XLOOKUP(F28,'Wall Volumes'!P:P,'Wall Volumes'!D:D)</f>
        <v>#N/A</v>
      </c>
      <c r="C28" s="64" t="e">
        <f>_xlfn.XLOOKUP(F28,'Wall Volumes'!P:P,'Wall Volumes'!C:C)</f>
        <v>#N/A</v>
      </c>
      <c r="F28" s="64" t="s">
        <v>1330</v>
      </c>
      <c r="G28" s="64">
        <v>10005</v>
      </c>
    </row>
    <row r="29" spans="1:7">
      <c r="A29" s="64" t="str">
        <f t="shared" si="0"/>
        <v>BL.VW.00030.M10.ST.ST.10005</v>
      </c>
      <c r="B29" s="64">
        <f>_xlfn.XLOOKUP(F29,'Wall Volumes'!P:P,'Wall Volumes'!D:D)</f>
        <v>0</v>
      </c>
      <c r="C29" s="64">
        <f>_xlfn.XLOOKUP(F29,'Wall Volumes'!P:P,'Wall Volumes'!C:C)</f>
        <v>212.5</v>
      </c>
      <c r="F29" s="64" t="s">
        <v>173</v>
      </c>
      <c r="G29" s="64">
        <v>10005</v>
      </c>
    </row>
    <row r="30" spans="1:7">
      <c r="A30" s="64" t="str">
        <f t="shared" si="0"/>
        <v>BL.VW.00031.M10.ST.ST.10005</v>
      </c>
      <c r="B30" s="64">
        <f>_xlfn.XLOOKUP(F30,'Wall Volumes'!P:P,'Wall Volumes'!D:D)</f>
        <v>0</v>
      </c>
      <c r="C30" s="64">
        <f>_xlfn.XLOOKUP(F30,'Wall Volumes'!P:P,'Wall Volumes'!C:C)</f>
        <v>212.5</v>
      </c>
      <c r="F30" s="64" t="s">
        <v>178</v>
      </c>
      <c r="G30" s="64">
        <v>10005</v>
      </c>
    </row>
    <row r="31" spans="1:7">
      <c r="A31" s="64" t="str">
        <f t="shared" si="0"/>
        <v>BL.VW.00032.M10.ST.ST.10005</v>
      </c>
      <c r="B31" s="64">
        <f>_xlfn.XLOOKUP(F31,'Wall Volumes'!P:P,'Wall Volumes'!D:D)</f>
        <v>0</v>
      </c>
      <c r="C31" s="64">
        <f>_xlfn.XLOOKUP(F31,'Wall Volumes'!P:P,'Wall Volumes'!C:C)</f>
        <v>462.5</v>
      </c>
      <c r="F31" s="64" t="s">
        <v>183</v>
      </c>
      <c r="G31" s="64">
        <v>10005</v>
      </c>
    </row>
    <row r="32" spans="1:7">
      <c r="A32" s="64" t="str">
        <f t="shared" si="0"/>
        <v>BL.VW.00033.M10.ST.ST.10005</v>
      </c>
      <c r="B32" s="64">
        <f>_xlfn.XLOOKUP(F32,'Wall Volumes'!P:P,'Wall Volumes'!D:D)</f>
        <v>0</v>
      </c>
      <c r="C32" s="64">
        <f>_xlfn.XLOOKUP(F32,'Wall Volumes'!P:P,'Wall Volumes'!C:C)</f>
        <v>462.5</v>
      </c>
      <c r="F32" s="64" t="s">
        <v>188</v>
      </c>
      <c r="G32" s="64">
        <v>10005</v>
      </c>
    </row>
    <row r="33" spans="1:7">
      <c r="A33" s="64" t="str">
        <f t="shared" si="0"/>
        <v>BL.VW.00034.M10.ST.ST.10005</v>
      </c>
      <c r="B33" s="64">
        <f>_xlfn.XLOOKUP(F33,'Wall Volumes'!P:P,'Wall Volumes'!D:D)</f>
        <v>0</v>
      </c>
      <c r="C33" s="64">
        <f>_xlfn.XLOOKUP(F33,'Wall Volumes'!P:P,'Wall Volumes'!C:C)</f>
        <v>350</v>
      </c>
      <c r="F33" s="64" t="s">
        <v>193</v>
      </c>
      <c r="G33" s="64">
        <v>10005</v>
      </c>
    </row>
    <row r="34" spans="1:7">
      <c r="A34" s="64" t="str">
        <f t="shared" si="0"/>
        <v>BL.VW.00035.M10.ST.ST.10005</v>
      </c>
      <c r="B34" s="64">
        <f>_xlfn.XLOOKUP(F34,'Wall Volumes'!P:P,'Wall Volumes'!D:D)</f>
        <v>0</v>
      </c>
      <c r="C34" s="64">
        <f>_xlfn.XLOOKUP(F34,'Wall Volumes'!P:P,'Wall Volumes'!C:C)</f>
        <v>647.5</v>
      </c>
      <c r="F34" s="64" t="s">
        <v>198</v>
      </c>
      <c r="G34" s="64">
        <v>10005</v>
      </c>
    </row>
    <row r="35" spans="1:7">
      <c r="A35" s="64" t="str">
        <f t="shared" si="0"/>
        <v>BL.VW.00036.M10.ST.ST.10005</v>
      </c>
      <c r="B35" s="64">
        <f>_xlfn.XLOOKUP(F35,'Wall Volumes'!P:P,'Wall Volumes'!D:D)</f>
        <v>0</v>
      </c>
      <c r="C35" s="64">
        <f>_xlfn.XLOOKUP(F35,'Wall Volumes'!P:P,'Wall Volumes'!C:C)</f>
        <v>1005</v>
      </c>
      <c r="F35" s="64" t="s">
        <v>203</v>
      </c>
      <c r="G35" s="64">
        <v>10005</v>
      </c>
    </row>
    <row r="36" spans="1:7">
      <c r="A36" s="64" t="str">
        <f t="shared" si="0"/>
        <v>BL.VW.00037.M10.ST.ST.10005</v>
      </c>
      <c r="B36" s="64">
        <f>_xlfn.XLOOKUP(F36,'Wall Volumes'!P:P,'Wall Volumes'!D:D)</f>
        <v>0</v>
      </c>
      <c r="C36" s="64">
        <f>_xlfn.XLOOKUP(F36,'Wall Volumes'!P:P,'Wall Volumes'!C:C)</f>
        <v>1472.5</v>
      </c>
      <c r="F36" s="64" t="s">
        <v>208</v>
      </c>
      <c r="G36" s="64">
        <v>10005</v>
      </c>
    </row>
    <row r="37" spans="1:7">
      <c r="A37" s="64" t="str">
        <f t="shared" si="0"/>
        <v>BL.VW.00038.M10.ST.ST.10005</v>
      </c>
      <c r="B37" s="64" t="e">
        <f>_xlfn.XLOOKUP(F37,'Wall Volumes'!P:P,'Wall Volumes'!D:D)</f>
        <v>#N/A</v>
      </c>
      <c r="C37" s="64" t="e">
        <f>_xlfn.XLOOKUP(F37,'Wall Volumes'!P:P,'Wall Volumes'!C:C)</f>
        <v>#N/A</v>
      </c>
      <c r="F37" s="64" t="s">
        <v>1331</v>
      </c>
      <c r="G37" s="64">
        <v>10005</v>
      </c>
    </row>
    <row r="38" spans="1:7">
      <c r="A38" s="64" t="str">
        <f t="shared" si="0"/>
        <v>BL.VW.00040.M10.ST.ST.10005</v>
      </c>
      <c r="B38" s="64">
        <f>_xlfn.XLOOKUP(F38,'Wall Volumes'!P:P,'Wall Volumes'!D:D)</f>
        <v>0</v>
      </c>
      <c r="C38" s="64">
        <f>_xlfn.XLOOKUP(F38,'Wall Volumes'!P:P,'Wall Volumes'!C:C)</f>
        <v>189.125</v>
      </c>
      <c r="F38" s="64" t="s">
        <v>455</v>
      </c>
      <c r="G38" s="64">
        <v>10005</v>
      </c>
    </row>
    <row r="39" spans="1:7">
      <c r="A39" s="64" t="str">
        <f t="shared" si="0"/>
        <v>BL.VW.00041.M10.ST.ST.10005</v>
      </c>
      <c r="B39" s="64">
        <f>_xlfn.XLOOKUP(F39,'Wall Volumes'!P:P,'Wall Volumes'!D:D)</f>
        <v>0</v>
      </c>
      <c r="C39" s="64">
        <f>_xlfn.XLOOKUP(F39,'Wall Volumes'!P:P,'Wall Volumes'!C:C)</f>
        <v>367.63</v>
      </c>
      <c r="F39" s="64" t="s">
        <v>457</v>
      </c>
      <c r="G39" s="64">
        <v>10005</v>
      </c>
    </row>
    <row r="40" spans="1:7">
      <c r="A40" s="64" t="str">
        <f t="shared" si="0"/>
        <v>BL.VW.00042.M10.ST.ST.10005</v>
      </c>
      <c r="B40" s="64">
        <f>_xlfn.XLOOKUP(F40,'Wall Volumes'!P:P,'Wall Volumes'!D:D)</f>
        <v>0</v>
      </c>
      <c r="C40" s="64">
        <f>_xlfn.XLOOKUP(F40,'Wall Volumes'!P:P,'Wall Volumes'!C:C)</f>
        <v>195.5</v>
      </c>
      <c r="F40" s="64" t="s">
        <v>453</v>
      </c>
      <c r="G40" s="64">
        <v>10005</v>
      </c>
    </row>
    <row r="41" spans="1:7">
      <c r="A41" s="64" t="str">
        <f t="shared" si="0"/>
        <v>BL.VW.00052.M10.ST.ST.10005</v>
      </c>
      <c r="B41" s="64">
        <f>_xlfn.XLOOKUP(F41,'Wall Volumes'!P:P,'Wall Volumes'!D:D)</f>
        <v>0</v>
      </c>
      <c r="C41" s="64">
        <f>_xlfn.XLOOKUP(F41,'Wall Volumes'!P:P,'Wall Volumes'!C:C)</f>
        <v>125</v>
      </c>
      <c r="F41" s="64" t="s">
        <v>213</v>
      </c>
      <c r="G41" s="64">
        <v>10005</v>
      </c>
    </row>
    <row r="42" spans="1:7">
      <c r="A42" s="64" t="str">
        <f t="shared" si="0"/>
        <v>BL.VW.00053.M10.ST.ST.10005</v>
      </c>
      <c r="B42" s="64">
        <f>_xlfn.XLOOKUP(F42,'Wall Volumes'!P:P,'Wall Volumes'!D:D)</f>
        <v>0</v>
      </c>
      <c r="C42" s="64">
        <f>_xlfn.XLOOKUP(F42,'Wall Volumes'!P:P,'Wall Volumes'!C:C)</f>
        <v>230</v>
      </c>
      <c r="F42" s="64" t="s">
        <v>218</v>
      </c>
      <c r="G42" s="64">
        <v>10005</v>
      </c>
    </row>
    <row r="43" spans="1:7">
      <c r="A43" s="64" t="str">
        <f t="shared" si="0"/>
        <v>BL.VW.00054.M10.ST.ST.10005</v>
      </c>
      <c r="B43" s="64">
        <f>_xlfn.XLOOKUP(F43,'Wall Volumes'!P:P,'Wall Volumes'!D:D)</f>
        <v>0</v>
      </c>
      <c r="C43" s="64">
        <f>_xlfn.XLOOKUP(F43,'Wall Volumes'!P:P,'Wall Volumes'!C:C)</f>
        <v>460</v>
      </c>
      <c r="F43" s="64" t="s">
        <v>223</v>
      </c>
      <c r="G43" s="64">
        <v>10005</v>
      </c>
    </row>
    <row r="44" spans="1:7">
      <c r="A44" s="64" t="str">
        <f t="shared" si="0"/>
        <v>BL.VW.00055.M10.ST.ST.10005</v>
      </c>
      <c r="B44" s="64">
        <f>_xlfn.XLOOKUP(F44,'Wall Volumes'!P:P,'Wall Volumes'!D:D)</f>
        <v>0</v>
      </c>
      <c r="C44" s="64">
        <f>_xlfn.XLOOKUP(F44,'Wall Volumes'!P:P,'Wall Volumes'!C:C)</f>
        <v>77.5</v>
      </c>
      <c r="F44" s="64" t="s">
        <v>228</v>
      </c>
      <c r="G44" s="64">
        <v>10005</v>
      </c>
    </row>
    <row r="45" spans="1:7">
      <c r="A45" s="64" t="str">
        <f t="shared" si="0"/>
        <v>BL.VW.00056.M10.ST.ST.10005</v>
      </c>
      <c r="B45" s="64">
        <f>_xlfn.XLOOKUP(F45,'Wall Volumes'!P:P,'Wall Volumes'!D:D)</f>
        <v>0</v>
      </c>
      <c r="C45" s="64">
        <f>_xlfn.XLOOKUP(F45,'Wall Volumes'!P:P,'Wall Volumes'!C:C)</f>
        <v>142.5</v>
      </c>
      <c r="F45" s="64" t="s">
        <v>233</v>
      </c>
      <c r="G45" s="64">
        <v>10005</v>
      </c>
    </row>
    <row r="46" spans="1:7">
      <c r="A46" s="64" t="str">
        <f t="shared" si="0"/>
        <v>BL.VW.00057.M10.ST.ST.10005</v>
      </c>
      <c r="B46" s="64">
        <f>_xlfn.XLOOKUP(F46,'Wall Volumes'!P:P,'Wall Volumes'!D:D)</f>
        <v>0</v>
      </c>
      <c r="C46" s="64">
        <f>_xlfn.XLOOKUP(F46,'Wall Volumes'!P:P,'Wall Volumes'!C:C)</f>
        <v>305</v>
      </c>
      <c r="F46" s="64" t="s">
        <v>238</v>
      </c>
      <c r="G46" s="64">
        <v>10005</v>
      </c>
    </row>
    <row r="47" spans="1:7">
      <c r="A47" s="64" t="str">
        <f t="shared" si="0"/>
        <v>BL.VW.00058.M10.ST.ST.10005</v>
      </c>
      <c r="B47" s="64">
        <f>_xlfn.XLOOKUP(F47,'Wall Volumes'!P:P,'Wall Volumes'!D:D)</f>
        <v>0</v>
      </c>
      <c r="C47" s="64">
        <f>_xlfn.XLOOKUP(F47,'Wall Volumes'!P:P,'Wall Volumes'!C:C)</f>
        <v>137.5</v>
      </c>
      <c r="F47" s="64" t="s">
        <v>243</v>
      </c>
      <c r="G47" s="64">
        <v>10005</v>
      </c>
    </row>
    <row r="48" spans="1:7">
      <c r="A48" s="64" t="str">
        <f t="shared" si="0"/>
        <v>BL.VW.00059.M10.ST.ST.10005</v>
      </c>
      <c r="B48" s="64">
        <f>_xlfn.XLOOKUP(F48,'Wall Volumes'!P:P,'Wall Volumes'!D:D)</f>
        <v>0</v>
      </c>
      <c r="C48" s="64">
        <f>_xlfn.XLOOKUP(F48,'Wall Volumes'!P:P,'Wall Volumes'!C:C)</f>
        <v>262.5</v>
      </c>
      <c r="F48" s="64" t="s">
        <v>248</v>
      </c>
      <c r="G48" s="64">
        <v>10005</v>
      </c>
    </row>
    <row r="49" spans="1:7">
      <c r="A49" s="64" t="str">
        <f t="shared" si="0"/>
        <v>BL.VW.00060.M10.ST.ST.10005</v>
      </c>
      <c r="B49" s="64">
        <f>_xlfn.XLOOKUP(F49,'Wall Volumes'!P:P,'Wall Volumes'!D:D)</f>
        <v>0</v>
      </c>
      <c r="C49" s="64">
        <f>_xlfn.XLOOKUP(F49,'Wall Volumes'!P:P,'Wall Volumes'!C:C)</f>
        <v>432.5</v>
      </c>
      <c r="F49" s="64" t="s">
        <v>253</v>
      </c>
      <c r="G49" s="64">
        <v>10005</v>
      </c>
    </row>
    <row r="50" spans="1:7">
      <c r="A50" s="64" t="str">
        <f t="shared" si="0"/>
        <v>BL.VW.00061.M10.ST.ST.10005</v>
      </c>
      <c r="B50" s="64">
        <f>_xlfn.XLOOKUP(F50,'Wall Volumes'!P:P,'Wall Volumes'!D:D)</f>
        <v>0</v>
      </c>
      <c r="C50" s="64">
        <f>_xlfn.XLOOKUP(F50,'Wall Volumes'!P:P,'Wall Volumes'!C:C)</f>
        <v>87.5</v>
      </c>
      <c r="F50" s="64" t="s">
        <v>258</v>
      </c>
      <c r="G50" s="64">
        <v>10005</v>
      </c>
    </row>
    <row r="51" spans="1:7">
      <c r="A51" s="64" t="str">
        <f t="shared" si="0"/>
        <v>BL.VW.00062.M10.ST.ST.10005</v>
      </c>
      <c r="B51" s="64">
        <f>_xlfn.XLOOKUP(F51,'Wall Volumes'!P:P,'Wall Volumes'!D:D)</f>
        <v>0</v>
      </c>
      <c r="C51" s="64">
        <f>_xlfn.XLOOKUP(F51,'Wall Volumes'!P:P,'Wall Volumes'!C:C)</f>
        <v>190</v>
      </c>
      <c r="F51" s="64" t="s">
        <v>263</v>
      </c>
      <c r="G51" s="64">
        <v>10005</v>
      </c>
    </row>
    <row r="52" spans="1:7">
      <c r="A52" s="64" t="str">
        <f t="shared" si="0"/>
        <v>BL.VW.00063.M10.ST.ST.10005</v>
      </c>
      <c r="B52" s="64">
        <f>_xlfn.XLOOKUP(F52,'Wall Volumes'!P:P,'Wall Volumes'!D:D)</f>
        <v>0</v>
      </c>
      <c r="C52" s="64">
        <f>_xlfn.XLOOKUP(F52,'Wall Volumes'!P:P,'Wall Volumes'!C:C)</f>
        <v>592.5</v>
      </c>
      <c r="F52" s="64" t="s">
        <v>268</v>
      </c>
      <c r="G52" s="64">
        <v>10005</v>
      </c>
    </row>
    <row r="53" spans="1:7">
      <c r="A53" s="64" t="str">
        <f t="shared" si="0"/>
        <v>BL.VW.00064.M10.ST.ST.10005</v>
      </c>
      <c r="B53" s="64">
        <f>_xlfn.XLOOKUP(F53,'Wall Volumes'!P:P,'Wall Volumes'!D:D)</f>
        <v>0</v>
      </c>
      <c r="C53" s="64">
        <f>_xlfn.XLOOKUP(F53,'Wall Volumes'!P:P,'Wall Volumes'!C:C)</f>
        <v>117.5</v>
      </c>
      <c r="F53" s="64" t="s">
        <v>273</v>
      </c>
      <c r="G53" s="64">
        <v>10005</v>
      </c>
    </row>
    <row r="54" spans="1:7">
      <c r="A54" s="64" t="str">
        <f t="shared" si="0"/>
        <v>BL.VW.00065.M10.ST.ST.10005</v>
      </c>
      <c r="B54" s="64">
        <f>_xlfn.XLOOKUP(F54,'Wall Volumes'!P:P,'Wall Volumes'!D:D)</f>
        <v>0</v>
      </c>
      <c r="C54" s="64">
        <f>_xlfn.XLOOKUP(F54,'Wall Volumes'!P:P,'Wall Volumes'!C:C)</f>
        <v>320</v>
      </c>
      <c r="F54" s="64" t="s">
        <v>278</v>
      </c>
      <c r="G54" s="64">
        <v>10005</v>
      </c>
    </row>
    <row r="55" spans="1:7">
      <c r="A55" s="64" t="str">
        <f t="shared" si="0"/>
        <v>BL.VW.00066.M10.ST.ST.10005</v>
      </c>
      <c r="B55" s="64">
        <f>_xlfn.XLOOKUP(F55,'Wall Volumes'!P:P,'Wall Volumes'!D:D)</f>
        <v>0</v>
      </c>
      <c r="C55" s="64">
        <f>_xlfn.XLOOKUP(F55,'Wall Volumes'!P:P,'Wall Volumes'!C:C)</f>
        <v>970</v>
      </c>
      <c r="F55" s="64" t="s">
        <v>283</v>
      </c>
      <c r="G55" s="64">
        <v>10005</v>
      </c>
    </row>
    <row r="56" spans="1:7">
      <c r="A56" s="64" t="str">
        <f t="shared" si="0"/>
        <v>BL.VW.00067.M10.ST.ST.10005</v>
      </c>
      <c r="B56" s="64">
        <f>_xlfn.XLOOKUP(F56,'Wall Volumes'!P:P,'Wall Volumes'!D:D)</f>
        <v>0</v>
      </c>
      <c r="C56" s="64">
        <f>_xlfn.XLOOKUP(F56,'Wall Volumes'!P:P,'Wall Volumes'!C:C)</f>
        <v>192.5</v>
      </c>
      <c r="F56" s="64" t="s">
        <v>288</v>
      </c>
      <c r="G56" s="64">
        <v>10005</v>
      </c>
    </row>
    <row r="57" spans="1:7">
      <c r="A57" s="64" t="str">
        <f t="shared" si="0"/>
        <v>BL.VW.00068.M10.ST.ST.10005</v>
      </c>
      <c r="B57" s="64">
        <f>_xlfn.XLOOKUP(F57,'Wall Volumes'!P:P,'Wall Volumes'!D:D)</f>
        <v>0</v>
      </c>
      <c r="C57" s="64">
        <f>_xlfn.XLOOKUP(F57,'Wall Volumes'!P:P,'Wall Volumes'!C:C)</f>
        <v>515</v>
      </c>
      <c r="F57" s="64" t="s">
        <v>293</v>
      </c>
      <c r="G57" s="64">
        <v>10005</v>
      </c>
    </row>
    <row r="58" spans="1:7">
      <c r="A58" s="64" t="str">
        <f t="shared" si="0"/>
        <v>BL.VW.00069.M10.ST.ST.10005</v>
      </c>
      <c r="B58" s="64">
        <f>_xlfn.XLOOKUP(F58,'Wall Volumes'!P:P,'Wall Volumes'!D:D)</f>
        <v>0</v>
      </c>
      <c r="C58" s="64">
        <f>_xlfn.XLOOKUP(F58,'Wall Volumes'!P:P,'Wall Volumes'!C:C)</f>
        <v>1660</v>
      </c>
      <c r="F58" s="64" t="s">
        <v>298</v>
      </c>
      <c r="G58" s="64">
        <v>10005</v>
      </c>
    </row>
    <row r="59" spans="1:7">
      <c r="A59" s="64" t="str">
        <f t="shared" si="0"/>
        <v>BL.VW.00070.M10.ST.ST.10005</v>
      </c>
      <c r="B59" s="64">
        <f>_xlfn.XLOOKUP(F59,'Wall Volumes'!P:P,'Wall Volumes'!D:D)</f>
        <v>0</v>
      </c>
      <c r="C59" s="64">
        <f>_xlfn.XLOOKUP(F59,'Wall Volumes'!P:P,'Wall Volumes'!C:C)</f>
        <v>142.5</v>
      </c>
      <c r="F59" s="64" t="s">
        <v>303</v>
      </c>
      <c r="G59" s="64">
        <v>10005</v>
      </c>
    </row>
    <row r="60" spans="1:7">
      <c r="A60" s="64" t="str">
        <f t="shared" si="0"/>
        <v>BL.VW.00071.M10.ST.ST.10005</v>
      </c>
      <c r="B60" s="64">
        <f>_xlfn.XLOOKUP(F60,'Wall Volumes'!P:P,'Wall Volumes'!D:D)</f>
        <v>0</v>
      </c>
      <c r="C60" s="64">
        <f>_xlfn.XLOOKUP(F60,'Wall Volumes'!P:P,'Wall Volumes'!C:C)</f>
        <v>375</v>
      </c>
      <c r="F60" s="64" t="s">
        <v>308</v>
      </c>
      <c r="G60" s="64">
        <v>10005</v>
      </c>
    </row>
    <row r="61" spans="1:7">
      <c r="A61" s="64" t="str">
        <f t="shared" si="0"/>
        <v>BL.VW.00072.M10.ST.ST.10005</v>
      </c>
      <c r="B61" s="64">
        <f>_xlfn.XLOOKUP(F61,'Wall Volumes'!P:P,'Wall Volumes'!D:D)</f>
        <v>0</v>
      </c>
      <c r="C61" s="64">
        <f>_xlfn.XLOOKUP(F61,'Wall Volumes'!P:P,'Wall Volumes'!C:C)</f>
        <v>1160</v>
      </c>
      <c r="F61" s="64" t="s">
        <v>313</v>
      </c>
      <c r="G61" s="64">
        <v>10005</v>
      </c>
    </row>
    <row r="62" spans="1:7">
      <c r="A62" s="64" t="str">
        <f t="shared" si="0"/>
        <v>BL.VW.00073.M10.ST.ST.10005</v>
      </c>
      <c r="B62" s="64">
        <f>_xlfn.XLOOKUP(F62,'Wall Volumes'!P:P,'Wall Volumes'!D:D)</f>
        <v>0</v>
      </c>
      <c r="C62" s="64">
        <f>_xlfn.XLOOKUP(F62,'Wall Volumes'!P:P,'Wall Volumes'!C:C)</f>
        <v>405</v>
      </c>
      <c r="F62" s="64" t="s">
        <v>318</v>
      </c>
      <c r="G62" s="64">
        <v>10005</v>
      </c>
    </row>
    <row r="63" spans="1:7">
      <c r="A63" s="64" t="str">
        <f t="shared" si="0"/>
        <v>BL.VW.00074.M10.ST.ST.10005</v>
      </c>
      <c r="B63" s="64">
        <f>_xlfn.XLOOKUP(F63,'Wall Volumes'!P:P,'Wall Volumes'!D:D)</f>
        <v>0</v>
      </c>
      <c r="C63" s="64">
        <f>_xlfn.XLOOKUP(F63,'Wall Volumes'!P:P,'Wall Volumes'!C:C)</f>
        <v>480</v>
      </c>
      <c r="F63" s="64" t="s">
        <v>323</v>
      </c>
      <c r="G63" s="64">
        <v>10005</v>
      </c>
    </row>
    <row r="64" spans="1:7">
      <c r="A64" s="64" t="str">
        <f t="shared" si="0"/>
        <v>BL.VW.00075.M10.ST.ST.10005</v>
      </c>
      <c r="B64" s="64">
        <f>_xlfn.XLOOKUP(F64,'Wall Volumes'!P:P,'Wall Volumes'!D:D)</f>
        <v>0</v>
      </c>
      <c r="C64" s="64">
        <f>_xlfn.XLOOKUP(F64,'Wall Volumes'!P:P,'Wall Volumes'!C:C)</f>
        <v>527.5</v>
      </c>
      <c r="F64" s="64" t="s">
        <v>328</v>
      </c>
      <c r="G64" s="64">
        <v>10005</v>
      </c>
    </row>
    <row r="65" spans="1:7">
      <c r="A65" s="64" t="str">
        <f t="shared" si="0"/>
        <v>BL.VW.00076.M10.ST.ST.10005</v>
      </c>
      <c r="B65" s="64">
        <f>_xlfn.XLOOKUP(F65,'Wall Volumes'!P:P,'Wall Volumes'!D:D)</f>
        <v>0</v>
      </c>
      <c r="C65" s="64">
        <f>_xlfn.XLOOKUP(F65,'Wall Volumes'!P:P,'Wall Volumes'!C:C)</f>
        <v>240</v>
      </c>
      <c r="F65" s="64" t="s">
        <v>333</v>
      </c>
      <c r="G65" s="64">
        <v>10005</v>
      </c>
    </row>
    <row r="66" spans="1:7">
      <c r="A66" s="64" t="str">
        <f t="shared" ref="A66:A129" si="1">F66&amp;"."&amp;G66</f>
        <v>BL.VW.00077.M10.ST.ST.10005</v>
      </c>
      <c r="B66" s="64">
        <f>_xlfn.XLOOKUP(F66,'Wall Volumes'!P:P,'Wall Volumes'!D:D)</f>
        <v>0</v>
      </c>
      <c r="C66" s="64">
        <f>_xlfn.XLOOKUP(F66,'Wall Volumes'!P:P,'Wall Volumes'!C:C)</f>
        <v>690</v>
      </c>
      <c r="F66" s="64" t="s">
        <v>338</v>
      </c>
      <c r="G66" s="64">
        <v>10005</v>
      </c>
    </row>
    <row r="67" spans="1:7">
      <c r="A67" s="64" t="str">
        <f t="shared" si="1"/>
        <v>BL.VW.00078.M10.ST.ST.10005</v>
      </c>
      <c r="B67" s="64">
        <f>_xlfn.XLOOKUP(F67,'Wall Volumes'!P:P,'Wall Volumes'!D:D)</f>
        <v>0</v>
      </c>
      <c r="C67" s="64">
        <f>_xlfn.XLOOKUP(F67,'Wall Volumes'!P:P,'Wall Volumes'!C:C)</f>
        <v>1347.5</v>
      </c>
      <c r="F67" s="64" t="s">
        <v>343</v>
      </c>
      <c r="G67" s="64">
        <v>10005</v>
      </c>
    </row>
    <row r="68" spans="1:7">
      <c r="A68" s="64" t="str">
        <f t="shared" si="1"/>
        <v>BL.VW.00089.M10.ST.ST.10005</v>
      </c>
      <c r="B68" s="64">
        <f>_xlfn.XLOOKUP(F68,'Wall Volumes'!P:P,'Wall Volumes'!D:D)</f>
        <v>0</v>
      </c>
      <c r="C68" s="64">
        <f>_xlfn.XLOOKUP(F68,'Wall Volumes'!P:P,'Wall Volumes'!C:C)</f>
        <v>335</v>
      </c>
      <c r="F68" s="64" t="s">
        <v>348</v>
      </c>
      <c r="G68" s="64">
        <v>10005</v>
      </c>
    </row>
    <row r="69" spans="1:7">
      <c r="A69" s="64" t="str">
        <f t="shared" si="1"/>
        <v>BL.VW.00090.M10.ST.ST.10005</v>
      </c>
      <c r="B69" s="64">
        <f>_xlfn.XLOOKUP(F69,'Wall Volumes'!P:P,'Wall Volumes'!D:D)</f>
        <v>0</v>
      </c>
      <c r="C69" s="64">
        <f>_xlfn.XLOOKUP(F69,'Wall Volumes'!P:P,'Wall Volumes'!C:C)</f>
        <v>980</v>
      </c>
      <c r="F69" s="64" t="s">
        <v>353</v>
      </c>
      <c r="G69" s="64">
        <v>10005</v>
      </c>
    </row>
    <row r="70" spans="1:7">
      <c r="A70" s="64" t="str">
        <f t="shared" si="1"/>
        <v>BL.VW.00091.M10.ST.ST.10005</v>
      </c>
      <c r="B70" s="64">
        <f>_xlfn.XLOOKUP(F70,'Wall Volumes'!P:P,'Wall Volumes'!D:D)</f>
        <v>0</v>
      </c>
      <c r="C70" s="64">
        <f>_xlfn.XLOOKUP(F70,'Wall Volumes'!P:P,'Wall Volumes'!C:C)</f>
        <v>1935</v>
      </c>
      <c r="F70" s="64" t="s">
        <v>358</v>
      </c>
      <c r="G70" s="64">
        <v>10005</v>
      </c>
    </row>
    <row r="71" spans="1:7">
      <c r="A71" s="64" t="str">
        <f t="shared" si="1"/>
        <v>BL.VW.00092.M10.ST.ST.10005</v>
      </c>
      <c r="B71" s="64">
        <f>_xlfn.XLOOKUP(F71,'Wall Volumes'!P:P,'Wall Volumes'!D:D)</f>
        <v>0</v>
      </c>
      <c r="C71" s="64">
        <f>_xlfn.XLOOKUP(F71,'Wall Volumes'!P:P,'Wall Volumes'!C:C)</f>
        <v>70</v>
      </c>
      <c r="F71" s="64" t="s">
        <v>362</v>
      </c>
      <c r="G71" s="64">
        <v>10005</v>
      </c>
    </row>
    <row r="72" spans="1:7">
      <c r="A72" s="64" t="str">
        <f t="shared" si="1"/>
        <v>BL.VW.00101.M10.ST.ST.10005</v>
      </c>
      <c r="B72" s="64">
        <f>_xlfn.XLOOKUP(F72,'Wall Volumes'!P:P,'Wall Volumes'!D:D)</f>
        <v>0</v>
      </c>
      <c r="C72" s="64">
        <f>_xlfn.XLOOKUP(F72,'Wall Volumes'!P:P,'Wall Volumes'!C:C)</f>
        <v>70</v>
      </c>
      <c r="F72" s="64" t="s">
        <v>368</v>
      </c>
      <c r="G72" s="64">
        <v>10005</v>
      </c>
    </row>
    <row r="73" spans="1:7">
      <c r="A73" s="64" t="str">
        <f t="shared" si="1"/>
        <v>BL.VW.00093.M10.ST.ST.10005</v>
      </c>
      <c r="B73" s="64">
        <f>_xlfn.XLOOKUP(F73,'Wall Volumes'!P:P,'Wall Volumes'!D:D)</f>
        <v>0</v>
      </c>
      <c r="C73" s="64">
        <f>_xlfn.XLOOKUP(F73,'Wall Volumes'!P:P,'Wall Volumes'!C:C)</f>
        <v>70</v>
      </c>
      <c r="F73" s="64" t="s">
        <v>373</v>
      </c>
      <c r="G73" s="64">
        <v>10005</v>
      </c>
    </row>
    <row r="74" spans="1:7">
      <c r="A74" s="64" t="str">
        <f t="shared" si="1"/>
        <v>BL.VW.00102.M10.ST.ST.10005</v>
      </c>
      <c r="B74" s="64">
        <f>_xlfn.XLOOKUP(F74,'Wall Volumes'!P:P,'Wall Volumes'!D:D)</f>
        <v>0</v>
      </c>
      <c r="C74" s="64">
        <f>_xlfn.XLOOKUP(F74,'Wall Volumes'!P:P,'Wall Volumes'!C:C)</f>
        <v>70</v>
      </c>
      <c r="F74" s="64" t="s">
        <v>379</v>
      </c>
      <c r="G74" s="64">
        <v>10005</v>
      </c>
    </row>
    <row r="75" spans="1:7">
      <c r="A75" s="64" t="str">
        <f t="shared" si="1"/>
        <v>BL.VW.00094.M10.ST.ST.10005</v>
      </c>
      <c r="B75" s="64">
        <f>_xlfn.XLOOKUP(F75,'Wall Volumes'!P:P,'Wall Volumes'!D:D)</f>
        <v>0</v>
      </c>
      <c r="C75" s="64">
        <f>_xlfn.XLOOKUP(F75,'Wall Volumes'!P:P,'Wall Volumes'!C:C)</f>
        <v>72.5</v>
      </c>
      <c r="F75" s="64" t="s">
        <v>383</v>
      </c>
      <c r="G75" s="64">
        <v>10005</v>
      </c>
    </row>
    <row r="76" spans="1:7">
      <c r="A76" s="64" t="str">
        <f t="shared" si="1"/>
        <v>BL.VW.00103.M10.ST.ST.10005</v>
      </c>
      <c r="B76" s="64">
        <f>_xlfn.XLOOKUP(F76,'Wall Volumes'!P:P,'Wall Volumes'!D:D)</f>
        <v>0</v>
      </c>
      <c r="C76" s="64">
        <f>_xlfn.XLOOKUP(F76,'Wall Volumes'!P:P,'Wall Volumes'!C:C)</f>
        <v>72.5</v>
      </c>
      <c r="F76" s="64" t="s">
        <v>389</v>
      </c>
      <c r="G76" s="64">
        <v>10005</v>
      </c>
    </row>
    <row r="77" spans="1:7">
      <c r="A77" s="64" t="str">
        <f t="shared" si="1"/>
        <v>BL.VW.00095.M10.ST.ST.10005</v>
      </c>
      <c r="B77" s="64">
        <f>_xlfn.XLOOKUP(F77,'Wall Volumes'!P:P,'Wall Volumes'!D:D)</f>
        <v>0</v>
      </c>
      <c r="C77" s="64">
        <f>_xlfn.XLOOKUP(F77,'Wall Volumes'!P:P,'Wall Volumes'!C:C)</f>
        <v>187.5</v>
      </c>
      <c r="F77" s="64" t="s">
        <v>391</v>
      </c>
      <c r="G77" s="64">
        <v>10005</v>
      </c>
    </row>
    <row r="78" spans="1:7">
      <c r="A78" s="64" t="str">
        <f t="shared" si="1"/>
        <v>BL.VW.00104.M10.ST.ST.10005</v>
      </c>
      <c r="B78" s="64">
        <f>_xlfn.XLOOKUP(F78,'Wall Volumes'!P:P,'Wall Volumes'!D:D)</f>
        <v>0</v>
      </c>
      <c r="C78" s="64">
        <f>_xlfn.XLOOKUP(F78,'Wall Volumes'!P:P,'Wall Volumes'!C:C)</f>
        <v>187.5</v>
      </c>
      <c r="F78" s="64" t="s">
        <v>394</v>
      </c>
      <c r="G78" s="64">
        <v>10005</v>
      </c>
    </row>
    <row r="79" spans="1:7">
      <c r="A79" s="64" t="str">
        <f t="shared" si="1"/>
        <v>BL.VW.00096.M10.ST.ST.10005</v>
      </c>
      <c r="B79" s="64">
        <f>_xlfn.XLOOKUP(F79,'Wall Volumes'!P:P,'Wall Volumes'!D:D)</f>
        <v>0</v>
      </c>
      <c r="C79" s="64">
        <f>_xlfn.XLOOKUP(F79,'Wall Volumes'!P:P,'Wall Volumes'!C:C)</f>
        <v>197.5</v>
      </c>
      <c r="F79" s="64" t="s">
        <v>396</v>
      </c>
      <c r="G79" s="64">
        <v>10005</v>
      </c>
    </row>
    <row r="80" spans="1:7">
      <c r="A80" s="64" t="str">
        <f t="shared" si="1"/>
        <v>BL.VW.00105.M10.ST.ST.10005</v>
      </c>
      <c r="B80" s="64">
        <f>_xlfn.XLOOKUP(F80,'Wall Volumes'!P:P,'Wall Volumes'!D:D)</f>
        <v>0</v>
      </c>
      <c r="C80" s="64">
        <f>_xlfn.XLOOKUP(F80,'Wall Volumes'!P:P,'Wall Volumes'!C:C)</f>
        <v>197.5</v>
      </c>
      <c r="F80" s="64" t="s">
        <v>399</v>
      </c>
      <c r="G80" s="64">
        <v>10005</v>
      </c>
    </row>
    <row r="81" spans="1:7">
      <c r="A81" s="64" t="str">
        <f t="shared" si="1"/>
        <v>BL.VW.00097.M10.ST.ST.10005</v>
      </c>
      <c r="B81" s="64">
        <f>_xlfn.XLOOKUP(F81,'Wall Volumes'!P:P,'Wall Volumes'!D:D)</f>
        <v>0</v>
      </c>
      <c r="C81" s="64">
        <f>_xlfn.XLOOKUP(F81,'Wall Volumes'!P:P,'Wall Volumes'!C:C)</f>
        <v>205</v>
      </c>
      <c r="F81" s="64" t="s">
        <v>401</v>
      </c>
      <c r="G81" s="64">
        <v>10005</v>
      </c>
    </row>
    <row r="82" spans="1:7">
      <c r="A82" s="64" t="str">
        <f t="shared" si="1"/>
        <v>BL.VW.00106.M10.ST.ST.10005</v>
      </c>
      <c r="B82" s="64">
        <f>_xlfn.XLOOKUP(F82,'Wall Volumes'!P:P,'Wall Volumes'!D:D)</f>
        <v>0</v>
      </c>
      <c r="C82" s="64">
        <f>_xlfn.XLOOKUP(F82,'Wall Volumes'!P:P,'Wall Volumes'!C:C)</f>
        <v>205</v>
      </c>
      <c r="F82" s="64" t="s">
        <v>404</v>
      </c>
      <c r="G82" s="64">
        <v>10005</v>
      </c>
    </row>
    <row r="83" spans="1:7">
      <c r="A83" s="64" t="str">
        <f t="shared" si="1"/>
        <v>BL.VW.00098.M10.ST.ST.10005</v>
      </c>
      <c r="B83" s="64">
        <f>_xlfn.XLOOKUP(F83,'Wall Volumes'!P:P,'Wall Volumes'!D:D)</f>
        <v>0</v>
      </c>
      <c r="C83" s="64">
        <f>_xlfn.XLOOKUP(F83,'Wall Volumes'!P:P,'Wall Volumes'!C:C)</f>
        <v>427.5</v>
      </c>
      <c r="F83" s="64" t="s">
        <v>406</v>
      </c>
      <c r="G83" s="64">
        <v>10005</v>
      </c>
    </row>
    <row r="84" spans="1:7">
      <c r="A84" s="64" t="str">
        <f t="shared" si="1"/>
        <v>BL.VW.00107.M10.ST.ST.10005</v>
      </c>
      <c r="B84" s="64">
        <f>_xlfn.XLOOKUP(F84,'Wall Volumes'!P:P,'Wall Volumes'!D:D)</f>
        <v>0</v>
      </c>
      <c r="C84" s="64">
        <f>_xlfn.XLOOKUP(F84,'Wall Volumes'!P:P,'Wall Volumes'!C:C)</f>
        <v>427.5</v>
      </c>
      <c r="F84" s="64" t="s">
        <v>409</v>
      </c>
      <c r="G84" s="64">
        <v>10005</v>
      </c>
    </row>
    <row r="85" spans="1:7">
      <c r="A85" s="64" t="str">
        <f t="shared" si="1"/>
        <v>BL.VW.00099.M10.ST.ST.10005</v>
      </c>
      <c r="B85" s="64">
        <f>_xlfn.XLOOKUP(F85,'Wall Volumes'!P:P,'Wall Volumes'!D:D)</f>
        <v>0</v>
      </c>
      <c r="C85" s="64">
        <f>_xlfn.XLOOKUP(F85,'Wall Volumes'!P:P,'Wall Volumes'!C:C)</f>
        <v>447.5</v>
      </c>
      <c r="F85" s="64" t="s">
        <v>411</v>
      </c>
      <c r="G85" s="64">
        <v>10005</v>
      </c>
    </row>
    <row r="86" spans="1:7">
      <c r="A86" s="64" t="str">
        <f t="shared" si="1"/>
        <v>BL.VW.00108.M10.ST.ST.10005</v>
      </c>
      <c r="B86" s="64">
        <f>_xlfn.XLOOKUP(F86,'Wall Volumes'!P:P,'Wall Volumes'!D:D)</f>
        <v>0</v>
      </c>
      <c r="C86" s="64">
        <f>_xlfn.XLOOKUP(F86,'Wall Volumes'!P:P,'Wall Volumes'!C:C)</f>
        <v>447.5</v>
      </c>
      <c r="F86" s="64" t="s">
        <v>414</v>
      </c>
      <c r="G86" s="64">
        <v>10005</v>
      </c>
    </row>
    <row r="87" spans="1:7">
      <c r="A87" s="64" t="str">
        <f t="shared" si="1"/>
        <v>BL.VW.00100.M10.ST.ST.10005</v>
      </c>
      <c r="B87" s="64">
        <f>_xlfn.XLOOKUP(F87,'Wall Volumes'!P:P,'Wall Volumes'!D:D)</f>
        <v>0</v>
      </c>
      <c r="C87" s="64">
        <f>_xlfn.XLOOKUP(F87,'Wall Volumes'!P:P,'Wall Volumes'!C:C)</f>
        <v>470</v>
      </c>
      <c r="F87" s="64" t="s">
        <v>416</v>
      </c>
      <c r="G87" s="64">
        <v>10005</v>
      </c>
    </row>
    <row r="88" spans="1:7">
      <c r="A88" s="64" t="str">
        <f t="shared" si="1"/>
        <v>BL.VW.00109.M10.ST.ST.10005</v>
      </c>
      <c r="B88" s="64">
        <f>_xlfn.XLOOKUP(F88,'Wall Volumes'!P:P,'Wall Volumes'!D:D)</f>
        <v>0</v>
      </c>
      <c r="C88" s="64">
        <f>_xlfn.XLOOKUP(F88,'Wall Volumes'!P:P,'Wall Volumes'!C:C)</f>
        <v>470</v>
      </c>
      <c r="F88" s="64" t="s">
        <v>419</v>
      </c>
      <c r="G88" s="64">
        <v>10005</v>
      </c>
    </row>
    <row r="89" spans="1:7">
      <c r="A89" s="64" t="str">
        <f t="shared" si="1"/>
        <v>BL.VW.00001.NB.ST.ST.10005</v>
      </c>
      <c r="B89" s="64" t="e">
        <f>_xlfn.XLOOKUP(F89,'Wall Volumes'!P:P,'Wall Volumes'!D:D)</f>
        <v>#N/A</v>
      </c>
      <c r="C89" s="64" t="e">
        <f>_xlfn.XLOOKUP(F89,'Wall Volumes'!P:P,'Wall Volumes'!C:C)</f>
        <v>#N/A</v>
      </c>
      <c r="F89" s="64" t="s">
        <v>1332</v>
      </c>
      <c r="G89" s="64">
        <v>10005</v>
      </c>
    </row>
    <row r="90" spans="1:7">
      <c r="A90" s="64" t="str">
        <f t="shared" si="1"/>
        <v>BL.VW.00006.NB.ST.ST.10005</v>
      </c>
      <c r="B90" s="64" t="e">
        <f>_xlfn.XLOOKUP(F90,'Wall Volumes'!P:P,'Wall Volumes'!D:D)</f>
        <v>#N/A</v>
      </c>
      <c r="C90" s="64" t="e">
        <f>_xlfn.XLOOKUP(F90,'Wall Volumes'!P:P,'Wall Volumes'!C:C)</f>
        <v>#N/A</v>
      </c>
      <c r="F90" s="64" t="s">
        <v>1333</v>
      </c>
      <c r="G90" s="64">
        <v>10005</v>
      </c>
    </row>
    <row r="91" spans="1:7">
      <c r="A91" s="64" t="str">
        <f t="shared" si="1"/>
        <v>BL.VW.00007.NB.ST.ST.10005</v>
      </c>
      <c r="B91" s="64" t="e">
        <f>_xlfn.XLOOKUP(F91,'Wall Volumes'!P:P,'Wall Volumes'!D:D)</f>
        <v>#N/A</v>
      </c>
      <c r="C91" s="64" t="e">
        <f>_xlfn.XLOOKUP(F91,'Wall Volumes'!P:P,'Wall Volumes'!C:C)</f>
        <v>#N/A</v>
      </c>
      <c r="F91" s="64" t="s">
        <v>1334</v>
      </c>
      <c r="G91" s="64">
        <v>10005</v>
      </c>
    </row>
    <row r="92" spans="1:7">
      <c r="A92" s="64" t="str">
        <f t="shared" si="1"/>
        <v>BL.VW.00009.NB.ST.ST.10005</v>
      </c>
      <c r="B92" s="64" t="e">
        <f>_xlfn.XLOOKUP(F92,'Wall Volumes'!P:P,'Wall Volumes'!D:D)</f>
        <v>#N/A</v>
      </c>
      <c r="C92" s="64" t="e">
        <f>_xlfn.XLOOKUP(F92,'Wall Volumes'!P:P,'Wall Volumes'!C:C)</f>
        <v>#N/A</v>
      </c>
      <c r="F92" s="64" t="s">
        <v>1335</v>
      </c>
      <c r="G92" s="64">
        <v>10005</v>
      </c>
    </row>
    <row r="93" spans="1:7">
      <c r="A93" s="64" t="str">
        <f t="shared" si="1"/>
        <v>BL.VW.00010.NB.ST.ST.10005</v>
      </c>
      <c r="B93" s="64" t="e">
        <f>_xlfn.XLOOKUP(F93,'Wall Volumes'!P:P,'Wall Volumes'!D:D)</f>
        <v>#N/A</v>
      </c>
      <c r="C93" s="64" t="e">
        <f>_xlfn.XLOOKUP(F93,'Wall Volumes'!P:P,'Wall Volumes'!C:C)</f>
        <v>#N/A</v>
      </c>
      <c r="F93" s="64" t="s">
        <v>1336</v>
      </c>
      <c r="G93" s="64">
        <v>10005</v>
      </c>
    </row>
    <row r="94" spans="1:7">
      <c r="A94" s="64" t="str">
        <f t="shared" si="1"/>
        <v>BL.VW.00011.NB.ST.ST.10005</v>
      </c>
      <c r="B94" s="64" t="e">
        <f>_xlfn.XLOOKUP(F94,'Wall Volumes'!P:P,'Wall Volumes'!D:D)</f>
        <v>#N/A</v>
      </c>
      <c r="C94" s="64" t="e">
        <f>_xlfn.XLOOKUP(F94,'Wall Volumes'!P:P,'Wall Volumes'!C:C)</f>
        <v>#N/A</v>
      </c>
      <c r="F94" s="64" t="s">
        <v>1337</v>
      </c>
      <c r="G94" s="64">
        <v>10005</v>
      </c>
    </row>
    <row r="95" spans="1:7">
      <c r="A95" s="64" t="str">
        <f t="shared" si="1"/>
        <v>BL.VW.00012.NB.ST.ST.10005</v>
      </c>
      <c r="B95" s="64" t="e">
        <f>_xlfn.XLOOKUP(F95,'Wall Volumes'!P:P,'Wall Volumes'!D:D)</f>
        <v>#N/A</v>
      </c>
      <c r="C95" s="64" t="e">
        <f>_xlfn.XLOOKUP(F95,'Wall Volumes'!P:P,'Wall Volumes'!C:C)</f>
        <v>#N/A</v>
      </c>
      <c r="F95" s="64" t="s">
        <v>1338</v>
      </c>
      <c r="G95" s="64">
        <v>10005</v>
      </c>
    </row>
    <row r="96" spans="1:7">
      <c r="A96" s="64" t="str">
        <f t="shared" si="1"/>
        <v>BL.VW.00014.NB.ST.ST.10005</v>
      </c>
      <c r="B96" s="64" t="e">
        <f>_xlfn.XLOOKUP(F96,'Wall Volumes'!P:P,'Wall Volumes'!D:D)</f>
        <v>#N/A</v>
      </c>
      <c r="C96" s="64" t="e">
        <f>_xlfn.XLOOKUP(F96,'Wall Volumes'!P:P,'Wall Volumes'!C:C)</f>
        <v>#N/A</v>
      </c>
      <c r="F96" s="64" t="s">
        <v>1339</v>
      </c>
      <c r="G96" s="64">
        <v>10005</v>
      </c>
    </row>
    <row r="97" spans="1:7">
      <c r="A97" s="64" t="str">
        <f t="shared" si="1"/>
        <v>BL.VW.00015.NB.ST.ST.10005</v>
      </c>
      <c r="B97" s="64" t="e">
        <f>_xlfn.XLOOKUP(F97,'Wall Volumes'!P:P,'Wall Volumes'!D:D)</f>
        <v>#N/A</v>
      </c>
      <c r="C97" s="64" t="e">
        <f>_xlfn.XLOOKUP(F97,'Wall Volumes'!P:P,'Wall Volumes'!C:C)</f>
        <v>#N/A</v>
      </c>
      <c r="F97" s="64" t="s">
        <v>1340</v>
      </c>
      <c r="G97" s="64">
        <v>10005</v>
      </c>
    </row>
    <row r="98" spans="1:7">
      <c r="A98" s="64" t="str">
        <f t="shared" si="1"/>
        <v>BL.VW.00023.NB.ST.ST.10005</v>
      </c>
      <c r="B98" s="64">
        <f>_xlfn.XLOOKUP(F98,'Wall Volumes'!P:P,'Wall Volumes'!D:D)</f>
        <v>0</v>
      </c>
      <c r="C98" s="64">
        <f>_xlfn.XLOOKUP(F98,'Wall Volumes'!P:P,'Wall Volumes'!C:C)</f>
        <v>125.375</v>
      </c>
      <c r="F98" s="64" t="s">
        <v>466</v>
      </c>
      <c r="G98" s="64">
        <v>10005</v>
      </c>
    </row>
    <row r="99" spans="1:7">
      <c r="A99" s="64" t="str">
        <f t="shared" si="1"/>
        <v>BL.VW.00024.NB.ST.ST.10005</v>
      </c>
      <c r="B99" s="64">
        <f>_xlfn.XLOOKUP(F99,'Wall Volumes'!P:P,'Wall Volumes'!D:D)</f>
        <v>0</v>
      </c>
      <c r="C99" s="64">
        <f>_xlfn.XLOOKUP(F99,'Wall Volumes'!P:P,'Wall Volumes'!C:C)</f>
        <v>125.375</v>
      </c>
      <c r="F99" s="64" t="s">
        <v>468</v>
      </c>
      <c r="G99" s="64">
        <v>10005</v>
      </c>
    </row>
    <row r="100" spans="1:7">
      <c r="A100" s="64" t="str">
        <f t="shared" si="1"/>
        <v>BL.VW.00030.NB.ST.ST.10005</v>
      </c>
      <c r="B100" s="64" t="e">
        <f>_xlfn.XLOOKUP(F100,'Wall Volumes'!P:P,'Wall Volumes'!D:D)</f>
        <v>#N/A</v>
      </c>
      <c r="C100" s="64" t="e">
        <f>_xlfn.XLOOKUP(F100,'Wall Volumes'!P:P,'Wall Volumes'!C:C)</f>
        <v>#N/A</v>
      </c>
      <c r="F100" s="64" t="s">
        <v>1341</v>
      </c>
      <c r="G100" s="64">
        <v>10005</v>
      </c>
    </row>
    <row r="101" spans="1:7">
      <c r="A101" s="64" t="str">
        <f t="shared" si="1"/>
        <v>BL.VW.00031.NB.ST.ST.10005</v>
      </c>
      <c r="B101" s="64" t="e">
        <f>_xlfn.XLOOKUP(F101,'Wall Volumes'!P:P,'Wall Volumes'!D:D)</f>
        <v>#N/A</v>
      </c>
      <c r="C101" s="64" t="e">
        <f>_xlfn.XLOOKUP(F101,'Wall Volumes'!P:P,'Wall Volumes'!C:C)</f>
        <v>#N/A</v>
      </c>
      <c r="F101" s="64" t="s">
        <v>1342</v>
      </c>
      <c r="G101" s="64">
        <v>10005</v>
      </c>
    </row>
    <row r="102" spans="1:7">
      <c r="A102" s="64" t="str">
        <f t="shared" si="1"/>
        <v>BL.VW.00055.NB.ST.ST.10005</v>
      </c>
      <c r="B102" s="64">
        <f>_xlfn.XLOOKUP(F102,'Wall Volumes'!P:P,'Wall Volumes'!D:D)</f>
        <v>0</v>
      </c>
      <c r="C102" s="64">
        <f>_xlfn.XLOOKUP(F102,'Wall Volumes'!P:P,'Wall Volumes'!C:C)</f>
        <v>56.1</v>
      </c>
      <c r="F102" s="64" t="s">
        <v>470</v>
      </c>
      <c r="G102" s="64">
        <v>10005</v>
      </c>
    </row>
    <row r="103" spans="1:7">
      <c r="A103" s="64" t="str">
        <f t="shared" si="1"/>
        <v>BL.VW.00058.NB.ST.ST.10005</v>
      </c>
      <c r="B103" s="64">
        <f>_xlfn.XLOOKUP(F103,'Wall Volumes'!P:P,'Wall Volumes'!D:D)</f>
        <v>0</v>
      </c>
      <c r="C103" s="64">
        <f>_xlfn.XLOOKUP(F103,'Wall Volumes'!P:P,'Wall Volumes'!C:C)</f>
        <v>95.625</v>
      </c>
      <c r="F103" s="64" t="s">
        <v>472</v>
      </c>
      <c r="G103" s="64">
        <v>10005</v>
      </c>
    </row>
    <row r="104" spans="1:7">
      <c r="A104" s="64" t="str">
        <f t="shared" si="1"/>
        <v>BL.VW.00059.NB.ST.ST.10005</v>
      </c>
      <c r="B104" s="64">
        <f>_xlfn.XLOOKUP(F104,'Wall Volumes'!P:P,'Wall Volumes'!D:D)</f>
        <v>0</v>
      </c>
      <c r="C104" s="64">
        <f>_xlfn.XLOOKUP(F104,'Wall Volumes'!P:P,'Wall Volumes'!C:C)</f>
        <v>174.25</v>
      </c>
      <c r="F104" s="64" t="s">
        <v>474</v>
      </c>
      <c r="G104" s="64">
        <v>10005</v>
      </c>
    </row>
    <row r="105" spans="1:7">
      <c r="A105" s="64" t="str">
        <f t="shared" si="1"/>
        <v>BL.VW.00060.NB.ST.ST.10005</v>
      </c>
      <c r="B105" s="64" t="e">
        <f>_xlfn.XLOOKUP(F105,'Wall Volumes'!P:P,'Wall Volumes'!D:D)</f>
        <v>#N/A</v>
      </c>
      <c r="C105" s="64" t="e">
        <f>_xlfn.XLOOKUP(F105,'Wall Volumes'!P:P,'Wall Volumes'!C:C)</f>
        <v>#N/A</v>
      </c>
      <c r="F105" s="64" t="s">
        <v>1343</v>
      </c>
      <c r="G105" s="64">
        <v>10005</v>
      </c>
    </row>
    <row r="106" spans="1:7">
      <c r="A106" s="64" t="str">
        <f t="shared" si="1"/>
        <v>BL.VW.00062.NB.ST.ST.10005</v>
      </c>
      <c r="B106" s="64">
        <f>_xlfn.XLOOKUP(F106,'Wall Volumes'!P:P,'Wall Volumes'!D:D)</f>
        <v>0</v>
      </c>
      <c r="C106" s="64">
        <f>_xlfn.XLOOKUP(F106,'Wall Volumes'!P:P,'Wall Volumes'!C:C)</f>
        <v>127.925</v>
      </c>
      <c r="F106" s="64" t="s">
        <v>476</v>
      </c>
      <c r="G106" s="64">
        <v>10005</v>
      </c>
    </row>
    <row r="107" spans="1:7">
      <c r="A107" s="64" t="str">
        <f t="shared" si="1"/>
        <v>BL.VW.00065.NB.ST.ST.10005</v>
      </c>
      <c r="B107" s="64" t="e">
        <f>_xlfn.XLOOKUP(F107,'Wall Volumes'!P:P,'Wall Volumes'!D:D)</f>
        <v>#N/A</v>
      </c>
      <c r="C107" s="64" t="e">
        <f>_xlfn.XLOOKUP(F107,'Wall Volumes'!P:P,'Wall Volumes'!C:C)</f>
        <v>#N/A</v>
      </c>
      <c r="F107" s="64" t="s">
        <v>1344</v>
      </c>
      <c r="G107" s="64">
        <v>10005</v>
      </c>
    </row>
    <row r="108" spans="1:7">
      <c r="A108" s="64" t="str">
        <f t="shared" si="1"/>
        <v>BL.VW.00068.NB.ST.ST.10005</v>
      </c>
      <c r="B108" s="64">
        <f>_xlfn.XLOOKUP(F108,'Wall Volumes'!P:P,'Wall Volumes'!D:D)</f>
        <v>0</v>
      </c>
      <c r="C108" s="64">
        <f>_xlfn.XLOOKUP(F108,'Wall Volumes'!P:P,'Wall Volumes'!C:C)</f>
        <v>339.15</v>
      </c>
      <c r="F108" s="64" t="s">
        <v>478</v>
      </c>
      <c r="G108" s="64">
        <v>10005</v>
      </c>
    </row>
    <row r="109" spans="1:7">
      <c r="A109" s="64" t="str">
        <f t="shared" si="1"/>
        <v>BL.VW.00001.M10.BO.ST.10005</v>
      </c>
      <c r="B109" s="64">
        <f>_xlfn.XLOOKUP(F109,'Wall Volumes'!P:P,'Wall Volumes'!D:D)</f>
        <v>0</v>
      </c>
      <c r="C109" s="64">
        <f>_xlfn.XLOOKUP(F109,'Wall Volumes'!P:P,'Wall Volumes'!C:C)</f>
        <v>52.5</v>
      </c>
      <c r="F109" s="64" t="s">
        <v>421</v>
      </c>
      <c r="G109" s="64">
        <v>10005</v>
      </c>
    </row>
    <row r="110" spans="1:7">
      <c r="A110" s="64" t="str">
        <f t="shared" si="1"/>
        <v>BL.VW.00002.M10.BO.ST.10005</v>
      </c>
      <c r="B110" s="64">
        <f>_xlfn.XLOOKUP(F110,'Wall Volumes'!P:P,'Wall Volumes'!D:D)</f>
        <v>0</v>
      </c>
      <c r="C110" s="64">
        <f>_xlfn.XLOOKUP(F110,'Wall Volumes'!P:P,'Wall Volumes'!C:C)</f>
        <v>80</v>
      </c>
      <c r="F110" s="64" t="s">
        <v>422</v>
      </c>
      <c r="G110" s="64">
        <v>10005</v>
      </c>
    </row>
    <row r="111" spans="1:7">
      <c r="A111" s="64" t="str">
        <f t="shared" si="1"/>
        <v>BL.VW.00003.M10.BO.ST.10005</v>
      </c>
      <c r="B111" s="64">
        <f>_xlfn.XLOOKUP(F111,'Wall Volumes'!P:P,'Wall Volumes'!D:D)</f>
        <v>0</v>
      </c>
      <c r="C111" s="64">
        <f>_xlfn.XLOOKUP(F111,'Wall Volumes'!P:P,'Wall Volumes'!C:C)</f>
        <v>135</v>
      </c>
      <c r="F111" s="64" t="s">
        <v>423</v>
      </c>
      <c r="G111" s="64">
        <v>10005</v>
      </c>
    </row>
    <row r="112" spans="1:7">
      <c r="A112" s="64" t="str">
        <f t="shared" si="1"/>
        <v>BL.VW.00004.M10.BO.ST.10005</v>
      </c>
      <c r="B112" s="64">
        <f>_xlfn.XLOOKUP(F112,'Wall Volumes'!P:P,'Wall Volumes'!D:D)</f>
        <v>0</v>
      </c>
      <c r="C112" s="64">
        <f>_xlfn.XLOOKUP(F112,'Wall Volumes'!P:P,'Wall Volumes'!C:C)</f>
        <v>222.5</v>
      </c>
      <c r="F112" s="64" t="s">
        <v>424</v>
      </c>
      <c r="G112" s="64">
        <v>10005</v>
      </c>
    </row>
    <row r="113" spans="1:7">
      <c r="A113" s="64" t="str">
        <f t="shared" si="1"/>
        <v>BL.VW.00006.M10.BO.ST.10005</v>
      </c>
      <c r="B113" s="64">
        <f>_xlfn.XLOOKUP(F113,'Wall Volumes'!P:P,'Wall Volumes'!D:D)</f>
        <v>0</v>
      </c>
      <c r="C113" s="64">
        <f>_xlfn.XLOOKUP(F113,'Wall Volumes'!P:P,'Wall Volumes'!C:C)</f>
        <v>70</v>
      </c>
      <c r="F113" s="64" t="s">
        <v>425</v>
      </c>
      <c r="G113" s="64">
        <v>10005</v>
      </c>
    </row>
    <row r="114" spans="1:7">
      <c r="A114" s="64" t="str">
        <f t="shared" si="1"/>
        <v>BL.VW.00007.M10.BO.ST.10005</v>
      </c>
      <c r="B114" s="64">
        <f>_xlfn.XLOOKUP(F114,'Wall Volumes'!P:P,'Wall Volumes'!D:D)</f>
        <v>0</v>
      </c>
      <c r="C114" s="64">
        <f>_xlfn.XLOOKUP(F114,'Wall Volumes'!P:P,'Wall Volumes'!C:C)</f>
        <v>115</v>
      </c>
      <c r="F114" s="64" t="s">
        <v>426</v>
      </c>
      <c r="G114" s="64">
        <v>10005</v>
      </c>
    </row>
    <row r="115" spans="1:7">
      <c r="A115" s="64" t="str">
        <f t="shared" si="1"/>
        <v>BL.VW.00008.M10.BO.ST.10005</v>
      </c>
      <c r="B115" s="64">
        <f>_xlfn.XLOOKUP(F115,'Wall Volumes'!P:P,'Wall Volumes'!D:D)</f>
        <v>0</v>
      </c>
      <c r="C115" s="64">
        <f>_xlfn.XLOOKUP(F115,'Wall Volumes'!P:P,'Wall Volumes'!C:C)</f>
        <v>180</v>
      </c>
      <c r="F115" s="64" t="s">
        <v>427</v>
      </c>
      <c r="G115" s="64">
        <v>10005</v>
      </c>
    </row>
    <row r="116" spans="1:7">
      <c r="A116" s="64" t="str">
        <f t="shared" si="1"/>
        <v>BL.VW.00009.M10.BO.ST.10005</v>
      </c>
      <c r="B116" s="64">
        <f>_xlfn.XLOOKUP(F116,'Wall Volumes'!P:P,'Wall Volumes'!D:D)</f>
        <v>0</v>
      </c>
      <c r="C116" s="64">
        <f>_xlfn.XLOOKUP(F116,'Wall Volumes'!P:P,'Wall Volumes'!C:C)</f>
        <v>365</v>
      </c>
      <c r="F116" s="64" t="s">
        <v>428</v>
      </c>
      <c r="G116" s="64">
        <v>10005</v>
      </c>
    </row>
    <row r="117" spans="1:7">
      <c r="A117" s="64" t="str">
        <f t="shared" si="1"/>
        <v>BL.VW.00010.M10.BO.ST.10005</v>
      </c>
      <c r="B117" s="64">
        <f>_xlfn.XLOOKUP(F117,'Wall Volumes'!P:P,'Wall Volumes'!D:D)</f>
        <v>0</v>
      </c>
      <c r="C117" s="64">
        <f>_xlfn.XLOOKUP(F117,'Wall Volumes'!P:P,'Wall Volumes'!C:C)</f>
        <v>105</v>
      </c>
      <c r="F117" s="64" t="s">
        <v>429</v>
      </c>
      <c r="G117" s="64">
        <v>10005</v>
      </c>
    </row>
    <row r="118" spans="1:7">
      <c r="A118" s="64" t="str">
        <f t="shared" si="1"/>
        <v>BL.VW.00011.M10.BO.ST.10005</v>
      </c>
      <c r="B118" s="64">
        <f>_xlfn.XLOOKUP(F118,'Wall Volumes'!P:P,'Wall Volumes'!D:D)</f>
        <v>0</v>
      </c>
      <c r="C118" s="64">
        <f>_xlfn.XLOOKUP(F118,'Wall Volumes'!P:P,'Wall Volumes'!C:C)</f>
        <v>160</v>
      </c>
      <c r="F118" s="64" t="s">
        <v>430</v>
      </c>
      <c r="G118" s="64">
        <v>10005</v>
      </c>
    </row>
    <row r="119" spans="1:7">
      <c r="A119" s="64" t="str">
        <f t="shared" si="1"/>
        <v>BL.VW.00012.M10.BO.ST.10005</v>
      </c>
      <c r="B119" s="64">
        <f>_xlfn.XLOOKUP(F119,'Wall Volumes'!P:P,'Wall Volumes'!D:D)</f>
        <v>0</v>
      </c>
      <c r="C119" s="64">
        <f>_xlfn.XLOOKUP(F119,'Wall Volumes'!P:P,'Wall Volumes'!C:C)</f>
        <v>325</v>
      </c>
      <c r="F119" s="64" t="s">
        <v>431</v>
      </c>
      <c r="G119" s="64">
        <v>10005</v>
      </c>
    </row>
    <row r="120" spans="1:7">
      <c r="A120" s="64" t="str">
        <f t="shared" si="1"/>
        <v>BL.VW.00014.M10.BO.ST.10005</v>
      </c>
      <c r="B120" s="64">
        <f>_xlfn.XLOOKUP(F120,'Wall Volumes'!P:P,'Wall Volumes'!D:D)</f>
        <v>0</v>
      </c>
      <c r="C120" s="64">
        <f>_xlfn.XLOOKUP(F120,'Wall Volumes'!P:P,'Wall Volumes'!C:C)</f>
        <v>117.5</v>
      </c>
      <c r="F120" s="64" t="s">
        <v>432</v>
      </c>
      <c r="G120" s="64">
        <v>10005</v>
      </c>
    </row>
    <row r="121" spans="1:7">
      <c r="A121" s="64" t="str">
        <f t="shared" si="1"/>
        <v>BL.VW.00015.M10.BO.ST.10005</v>
      </c>
      <c r="B121" s="64">
        <f>_xlfn.XLOOKUP(F121,'Wall Volumes'!P:P,'Wall Volumes'!D:D)</f>
        <v>0</v>
      </c>
      <c r="C121" s="64">
        <f>_xlfn.XLOOKUP(F121,'Wall Volumes'!P:P,'Wall Volumes'!C:C)</f>
        <v>117.5</v>
      </c>
      <c r="F121" s="64" t="s">
        <v>433</v>
      </c>
      <c r="G121" s="64">
        <v>10005</v>
      </c>
    </row>
    <row r="122" spans="1:7">
      <c r="A122" s="64" t="str">
        <f t="shared" si="1"/>
        <v>BL.VW.00018.M10.BO.ST.10005</v>
      </c>
      <c r="B122" s="64">
        <f>_xlfn.XLOOKUP(F122,'Wall Volumes'!P:P,'Wall Volumes'!D:D)</f>
        <v>0</v>
      </c>
      <c r="C122" s="64">
        <f>_xlfn.XLOOKUP(F122,'Wall Volumes'!P:P,'Wall Volumes'!C:C)</f>
        <v>90</v>
      </c>
      <c r="F122" s="64" t="s">
        <v>434</v>
      </c>
      <c r="G122" s="64">
        <v>10005</v>
      </c>
    </row>
    <row r="123" spans="1:7">
      <c r="A123" s="64" t="str">
        <f t="shared" si="1"/>
        <v>BL.VW.00019.M10.BO.ST.10005</v>
      </c>
      <c r="B123" s="64">
        <f>_xlfn.XLOOKUP(F123,'Wall Volumes'!P:P,'Wall Volumes'!D:D)</f>
        <v>0</v>
      </c>
      <c r="C123" s="64">
        <f>_xlfn.XLOOKUP(F123,'Wall Volumes'!P:P,'Wall Volumes'!C:C)</f>
        <v>177.5</v>
      </c>
      <c r="F123" s="64" t="s">
        <v>435</v>
      </c>
      <c r="G123" s="64">
        <v>10005</v>
      </c>
    </row>
    <row r="124" spans="1:7">
      <c r="A124" s="64" t="str">
        <f t="shared" si="1"/>
        <v>BL.VW.00023.M10.BO.ST.10005</v>
      </c>
      <c r="B124" s="64">
        <f>_xlfn.XLOOKUP(F124,'Wall Volumes'!P:P,'Wall Volumes'!D:D)</f>
        <v>0</v>
      </c>
      <c r="C124" s="64">
        <f>_xlfn.XLOOKUP(F124,'Wall Volumes'!P:P,'Wall Volumes'!C:C)</f>
        <v>192.5</v>
      </c>
      <c r="F124" s="64" t="s">
        <v>437</v>
      </c>
      <c r="G124" s="64">
        <v>10005</v>
      </c>
    </row>
    <row r="125" spans="1:7">
      <c r="A125" s="64" t="str">
        <f t="shared" si="1"/>
        <v>BL.VW.00024.M10.BO.ST.10005</v>
      </c>
      <c r="B125" s="64">
        <f>_xlfn.XLOOKUP(F125,'Wall Volumes'!P:P,'Wall Volumes'!D:D)</f>
        <v>0</v>
      </c>
      <c r="C125" s="64">
        <f>_xlfn.XLOOKUP(F125,'Wall Volumes'!P:P,'Wall Volumes'!C:C)</f>
        <v>192.5</v>
      </c>
      <c r="F125" s="64" t="s">
        <v>439</v>
      </c>
      <c r="G125" s="64">
        <v>10005</v>
      </c>
    </row>
    <row r="126" spans="1:7">
      <c r="A126" s="64" t="str">
        <f t="shared" si="1"/>
        <v>BL.VW.00025.M10.BO.ST.10005</v>
      </c>
      <c r="B126" s="64">
        <f>_xlfn.XLOOKUP(F126,'Wall Volumes'!P:P,'Wall Volumes'!D:D)</f>
        <v>0</v>
      </c>
      <c r="C126" s="64">
        <f>_xlfn.XLOOKUP(F126,'Wall Volumes'!P:P,'Wall Volumes'!C:C)</f>
        <v>385</v>
      </c>
      <c r="F126" s="64" t="s">
        <v>440</v>
      </c>
      <c r="G126" s="64">
        <v>10005</v>
      </c>
    </row>
    <row r="127" spans="1:7">
      <c r="A127" s="64" t="str">
        <f t="shared" si="1"/>
        <v>BL.VW.00026.M10.BO.ST.10005</v>
      </c>
      <c r="B127" s="64" t="e">
        <f>_xlfn.XLOOKUP(F127,'Wall Volumes'!P:P,'Wall Volumes'!D:D)</f>
        <v>#N/A</v>
      </c>
      <c r="C127" s="64" t="e">
        <f>_xlfn.XLOOKUP(F127,'Wall Volumes'!P:P,'Wall Volumes'!C:C)</f>
        <v>#N/A</v>
      </c>
      <c r="F127" s="64" t="s">
        <v>1345</v>
      </c>
      <c r="G127" s="64">
        <v>10005</v>
      </c>
    </row>
    <row r="128" spans="1:7">
      <c r="A128" s="64" t="str">
        <f t="shared" si="1"/>
        <v>BL.VW.00027.M10.BO.ST.10005</v>
      </c>
      <c r="B128" s="64" t="e">
        <f>_xlfn.XLOOKUP(F128,'Wall Volumes'!P:P,'Wall Volumes'!D:D)</f>
        <v>#N/A</v>
      </c>
      <c r="C128" s="64" t="e">
        <f>_xlfn.XLOOKUP(F128,'Wall Volumes'!P:P,'Wall Volumes'!C:C)</f>
        <v>#N/A</v>
      </c>
      <c r="F128" s="64" t="s">
        <v>1346</v>
      </c>
      <c r="G128" s="64">
        <v>10005</v>
      </c>
    </row>
    <row r="129" spans="1:7">
      <c r="A129" s="64" t="str">
        <f t="shared" si="1"/>
        <v>BL.VW.00030.M10.BO.ST.10005</v>
      </c>
      <c r="B129" s="64">
        <f>_xlfn.XLOOKUP(F129,'Wall Volumes'!P:P,'Wall Volumes'!D:D)</f>
        <v>0</v>
      </c>
      <c r="C129" s="64">
        <f>_xlfn.XLOOKUP(F129,'Wall Volumes'!P:P,'Wall Volumes'!C:C)</f>
        <v>227.5</v>
      </c>
      <c r="F129" s="64" t="s">
        <v>441</v>
      </c>
      <c r="G129" s="64">
        <v>10005</v>
      </c>
    </row>
    <row r="130" spans="1:7">
      <c r="A130" s="64" t="str">
        <f t="shared" ref="A130:A193" si="2">F130&amp;"."&amp;G130</f>
        <v>BL.VW.00031.M10.BO.ST.10005</v>
      </c>
      <c r="B130" s="64">
        <f>_xlfn.XLOOKUP(F130,'Wall Volumes'!P:P,'Wall Volumes'!D:D)</f>
        <v>0</v>
      </c>
      <c r="C130" s="64">
        <f>_xlfn.XLOOKUP(F130,'Wall Volumes'!P:P,'Wall Volumes'!C:C)</f>
        <v>227.5</v>
      </c>
      <c r="F130" s="64" t="s">
        <v>442</v>
      </c>
      <c r="G130" s="64">
        <v>10005</v>
      </c>
    </row>
    <row r="131" spans="1:7">
      <c r="A131" s="64" t="str">
        <f t="shared" si="2"/>
        <v>BL.VW.00034.M10.BO.ST.10005</v>
      </c>
      <c r="B131" s="64">
        <f>_xlfn.XLOOKUP(F131,'Wall Volumes'!P:P,'Wall Volumes'!D:D)</f>
        <v>0</v>
      </c>
      <c r="C131" s="64">
        <f>_xlfn.XLOOKUP(F131,'Wall Volumes'!P:P,'Wall Volumes'!C:C)</f>
        <v>365</v>
      </c>
      <c r="F131" s="64" t="s">
        <v>443</v>
      </c>
      <c r="G131" s="64">
        <v>10005</v>
      </c>
    </row>
    <row r="132" spans="1:7">
      <c r="A132" s="64" t="str">
        <f t="shared" si="2"/>
        <v>BL.VW.00042.M10.BO.ST.10005</v>
      </c>
      <c r="B132" s="64">
        <f>_xlfn.XLOOKUP(F132,'Wall Volumes'!P:P,'Wall Volumes'!D:D)</f>
        <v>0</v>
      </c>
      <c r="C132" s="64">
        <f>_xlfn.XLOOKUP(F132,'Wall Volumes'!P:P,'Wall Volumes'!C:C)</f>
        <v>206.125</v>
      </c>
      <c r="F132" s="64" t="s">
        <v>459</v>
      </c>
      <c r="G132" s="64">
        <v>10005</v>
      </c>
    </row>
    <row r="133" spans="1:7">
      <c r="A133" s="64" t="str">
        <f t="shared" si="2"/>
        <v>BL.VW.00043.M10.BO.ST.10005</v>
      </c>
      <c r="B133" s="64">
        <f>_xlfn.XLOOKUP(F133,'Wall Volumes'!P:P,'Wall Volumes'!D:D)</f>
        <v>0</v>
      </c>
      <c r="C133" s="64">
        <f>_xlfn.XLOOKUP(F133,'Wall Volumes'!P:P,'Wall Volumes'!C:C)</f>
        <v>320.875</v>
      </c>
      <c r="F133" s="64" t="s">
        <v>461</v>
      </c>
      <c r="G133" s="64">
        <v>10005</v>
      </c>
    </row>
    <row r="134" spans="1:7">
      <c r="A134" s="64" t="str">
        <f t="shared" si="2"/>
        <v>BL.VW.00052.M10.BO.ST.10005</v>
      </c>
      <c r="B134" s="64">
        <f>_xlfn.XLOOKUP(F134,'Wall Volumes'!P:P,'Wall Volumes'!D:D)</f>
        <v>0</v>
      </c>
      <c r="C134" s="64">
        <f>_xlfn.XLOOKUP(F134,'Wall Volumes'!P:P,'Wall Volumes'!C:C)</f>
        <v>135</v>
      </c>
      <c r="F134" s="64" t="s">
        <v>444</v>
      </c>
      <c r="G134" s="64">
        <v>10005</v>
      </c>
    </row>
    <row r="135" spans="1:7">
      <c r="A135" s="64" t="str">
        <f t="shared" si="2"/>
        <v>BL.VW.00053.M10.BO.ST.10005</v>
      </c>
      <c r="B135" s="64">
        <f>_xlfn.XLOOKUP(F135,'Wall Volumes'!P:P,'Wall Volumes'!D:D)</f>
        <v>0</v>
      </c>
      <c r="C135" s="64">
        <f>_xlfn.XLOOKUP(F135,'Wall Volumes'!P:P,'Wall Volumes'!C:C)</f>
        <v>245</v>
      </c>
      <c r="F135" s="64" t="s">
        <v>445</v>
      </c>
      <c r="G135" s="64">
        <v>10005</v>
      </c>
    </row>
    <row r="136" spans="1:7">
      <c r="A136" s="64" t="str">
        <f t="shared" si="2"/>
        <v>BL.VW.00055.M10.BO.ST.10005</v>
      </c>
      <c r="B136" s="64">
        <f>_xlfn.XLOOKUP(F136,'Wall Volumes'!P:P,'Wall Volumes'!D:D)</f>
        <v>0</v>
      </c>
      <c r="C136" s="64">
        <f>_xlfn.XLOOKUP(F136,'Wall Volumes'!P:P,'Wall Volumes'!C:C)</f>
        <v>87.5</v>
      </c>
      <c r="F136" s="64" t="s">
        <v>446</v>
      </c>
      <c r="G136" s="64">
        <v>10005</v>
      </c>
    </row>
    <row r="137" spans="1:7">
      <c r="A137" s="64" t="str">
        <f t="shared" si="2"/>
        <v>BL.VW.00056.M10.BO.ST.10005</v>
      </c>
      <c r="B137" s="64">
        <f>_xlfn.XLOOKUP(F137,'Wall Volumes'!P:P,'Wall Volumes'!D:D)</f>
        <v>0</v>
      </c>
      <c r="C137" s="64">
        <f>_xlfn.XLOOKUP(F137,'Wall Volumes'!P:P,'Wall Volumes'!C:C)</f>
        <v>157.5</v>
      </c>
      <c r="F137" s="64" t="s">
        <v>447</v>
      </c>
      <c r="G137" s="64">
        <v>10005</v>
      </c>
    </row>
    <row r="138" spans="1:7">
      <c r="A138" s="64" t="str">
        <f t="shared" si="2"/>
        <v>BL.VW.00058.M10.BO.ST.10005</v>
      </c>
      <c r="B138" s="64">
        <f>_xlfn.XLOOKUP(F138,'Wall Volumes'!P:P,'Wall Volumes'!D:D)</f>
        <v>0</v>
      </c>
      <c r="C138" s="64">
        <f>_xlfn.XLOOKUP(F138,'Wall Volumes'!P:P,'Wall Volumes'!C:C)</f>
        <v>147.5</v>
      </c>
      <c r="F138" s="64" t="s">
        <v>448</v>
      </c>
      <c r="G138" s="64">
        <v>10005</v>
      </c>
    </row>
    <row r="139" spans="1:7">
      <c r="A139" s="64" t="str">
        <f t="shared" si="2"/>
        <v>BL.VW.00059.M10.BO.ST.10005</v>
      </c>
      <c r="B139" s="64">
        <f>_xlfn.XLOOKUP(F139,'Wall Volumes'!P:P,'Wall Volumes'!D:D)</f>
        <v>0</v>
      </c>
      <c r="C139" s="64">
        <f>_xlfn.XLOOKUP(F139,'Wall Volumes'!P:P,'Wall Volumes'!C:C)</f>
        <v>277.5</v>
      </c>
      <c r="F139" s="64" t="s">
        <v>449</v>
      </c>
      <c r="G139" s="64">
        <v>10005</v>
      </c>
    </row>
    <row r="140" spans="1:7">
      <c r="A140" s="64" t="str">
        <f t="shared" si="2"/>
        <v>BL.VW.00060.M10.BO.ST.10005</v>
      </c>
      <c r="B140" s="64">
        <f>_xlfn.XLOOKUP(F140,'Wall Volumes'!P:P,'Wall Volumes'!D:D)</f>
        <v>0</v>
      </c>
      <c r="C140" s="64">
        <f>_xlfn.XLOOKUP(F140,'Wall Volumes'!P:P,'Wall Volumes'!C:C)</f>
        <v>447.5</v>
      </c>
      <c r="F140" s="64" t="s">
        <v>450</v>
      </c>
      <c r="G140" s="64">
        <v>10005</v>
      </c>
    </row>
    <row r="141" spans="1:7">
      <c r="A141" s="64" t="str">
        <f t="shared" si="2"/>
        <v>BL.VW.00001.M10.ST.ST.10014</v>
      </c>
      <c r="B141" s="64">
        <f>_xlfn.XLOOKUP(F141,'Wall Volumes'!P:P,'Wall Volumes'!E:E)</f>
        <v>0</v>
      </c>
      <c r="C141" s="64">
        <f>_xlfn.XLOOKUP(F141,'Wall Volumes'!P:P,'Wall Volumes'!C:C)</f>
        <v>47.5</v>
      </c>
      <c r="F141" s="64" t="s">
        <v>61</v>
      </c>
      <c r="G141" s="64">
        <v>10014</v>
      </c>
    </row>
    <row r="142" spans="1:7">
      <c r="A142" s="64" t="str">
        <f t="shared" si="2"/>
        <v>BL.VW.00002.M10.ST.ST.10014</v>
      </c>
      <c r="B142" s="64">
        <f>_xlfn.XLOOKUP(F142,'Wall Volumes'!P:P,'Wall Volumes'!E:E)</f>
        <v>0</v>
      </c>
      <c r="C142" s="64">
        <f>_xlfn.XLOOKUP(F142,'Wall Volumes'!P:P,'Wall Volumes'!C:C)</f>
        <v>72.5</v>
      </c>
      <c r="F142" s="64" t="s">
        <v>66</v>
      </c>
      <c r="G142" s="64">
        <v>10014</v>
      </c>
    </row>
    <row r="143" spans="1:7">
      <c r="A143" s="64" t="str">
        <f t="shared" si="2"/>
        <v>BL.VW.00003.M10.ST.ST.10014</v>
      </c>
      <c r="B143" s="64">
        <f>_xlfn.XLOOKUP(F143,'Wall Volumes'!P:P,'Wall Volumes'!E:E)</f>
        <v>0</v>
      </c>
      <c r="C143" s="64">
        <f>_xlfn.XLOOKUP(F143,'Wall Volumes'!P:P,'Wall Volumes'!C:C)</f>
        <v>125</v>
      </c>
      <c r="F143" s="64" t="s">
        <v>71</v>
      </c>
      <c r="G143" s="64">
        <v>10014</v>
      </c>
    </row>
    <row r="144" spans="1:7">
      <c r="A144" s="64" t="str">
        <f t="shared" si="2"/>
        <v>BL.VW.00004.M10.ST.ST.10014</v>
      </c>
      <c r="B144" s="64">
        <f>_xlfn.XLOOKUP(F144,'Wall Volumes'!P:P,'Wall Volumes'!E:E)</f>
        <v>0</v>
      </c>
      <c r="C144" s="64">
        <f>_xlfn.XLOOKUP(F144,'Wall Volumes'!P:P,'Wall Volumes'!C:C)</f>
        <v>210</v>
      </c>
      <c r="F144" s="64" t="s">
        <v>76</v>
      </c>
      <c r="G144" s="64">
        <v>10014</v>
      </c>
    </row>
    <row r="145" spans="1:7">
      <c r="A145" s="64" t="str">
        <f t="shared" si="2"/>
        <v>BL.VW.00005.M10.ST.ST.10014</v>
      </c>
      <c r="B145" s="64">
        <f>_xlfn.XLOOKUP(F145,'Wall Volumes'!P:P,'Wall Volumes'!E:E)</f>
        <v>0</v>
      </c>
      <c r="C145" s="64">
        <f>_xlfn.XLOOKUP(F145,'Wall Volumes'!P:P,'Wall Volumes'!C:C)</f>
        <v>420</v>
      </c>
      <c r="F145" s="64" t="s">
        <v>81</v>
      </c>
      <c r="G145" s="64">
        <v>10014</v>
      </c>
    </row>
    <row r="146" spans="1:7">
      <c r="A146" s="64" t="str">
        <f t="shared" si="2"/>
        <v>BL.VW.00006.M10.ST.ST.10014</v>
      </c>
      <c r="B146" s="64">
        <f>_xlfn.XLOOKUP(F146,'Wall Volumes'!P:P,'Wall Volumes'!E:E)</f>
        <v>0</v>
      </c>
      <c r="C146" s="64">
        <f>_xlfn.XLOOKUP(F146,'Wall Volumes'!P:P,'Wall Volumes'!C:C)</f>
        <v>62.5</v>
      </c>
      <c r="F146" s="64" t="s">
        <v>86</v>
      </c>
      <c r="G146" s="64">
        <v>10014</v>
      </c>
    </row>
    <row r="147" spans="1:7">
      <c r="A147" s="64" t="str">
        <f t="shared" si="2"/>
        <v>BL.VW.00007.M10.ST.ST.10014</v>
      </c>
      <c r="B147" s="64">
        <f>_xlfn.XLOOKUP(F147,'Wall Volumes'!P:P,'Wall Volumes'!E:E)</f>
        <v>0</v>
      </c>
      <c r="C147" s="64">
        <f>_xlfn.XLOOKUP(F147,'Wall Volumes'!P:P,'Wall Volumes'!C:C)</f>
        <v>105</v>
      </c>
      <c r="F147" s="64" t="s">
        <v>91</v>
      </c>
      <c r="G147" s="64">
        <v>10014</v>
      </c>
    </row>
    <row r="148" spans="1:7">
      <c r="A148" s="64" t="str">
        <f t="shared" si="2"/>
        <v>BL.VW.00008.M10.ST.ST.10014</v>
      </c>
      <c r="B148" s="64">
        <f>_xlfn.XLOOKUP(F148,'Wall Volumes'!P:P,'Wall Volumes'!E:E)</f>
        <v>0</v>
      </c>
      <c r="C148" s="64">
        <f>_xlfn.XLOOKUP(F148,'Wall Volumes'!P:P,'Wall Volumes'!C:C)</f>
        <v>167.5</v>
      </c>
      <c r="F148" s="64" t="s">
        <v>96</v>
      </c>
      <c r="G148" s="64">
        <v>10014</v>
      </c>
    </row>
    <row r="149" spans="1:7">
      <c r="A149" s="64" t="str">
        <f t="shared" si="2"/>
        <v>BL.VW.00009.M10.ST.ST.10014</v>
      </c>
      <c r="B149" s="64">
        <f>_xlfn.XLOOKUP(F149,'Wall Volumes'!P:P,'Wall Volumes'!E:E)</f>
        <v>0</v>
      </c>
      <c r="C149" s="64">
        <f>_xlfn.XLOOKUP(F149,'Wall Volumes'!P:P,'Wall Volumes'!C:C)</f>
        <v>350</v>
      </c>
      <c r="F149" s="64" t="s">
        <v>100</v>
      </c>
      <c r="G149" s="64">
        <v>10014</v>
      </c>
    </row>
    <row r="150" spans="1:7">
      <c r="A150" s="64" t="str">
        <f t="shared" si="2"/>
        <v>BL.VW.00010.M10.ST.ST.10014</v>
      </c>
      <c r="B150" s="64">
        <f>_xlfn.XLOOKUP(F150,'Wall Volumes'!P:P,'Wall Volumes'!E:E)</f>
        <v>0</v>
      </c>
      <c r="C150" s="64">
        <f>_xlfn.XLOOKUP(F150,'Wall Volumes'!P:P,'Wall Volumes'!C:C)</f>
        <v>95</v>
      </c>
      <c r="F150" s="64" t="s">
        <v>105</v>
      </c>
      <c r="G150" s="64">
        <v>10014</v>
      </c>
    </row>
    <row r="151" spans="1:7">
      <c r="A151" s="64" t="str">
        <f t="shared" si="2"/>
        <v>BL.VW.00011.M10.ST.ST.10014</v>
      </c>
      <c r="B151" s="64">
        <f>_xlfn.XLOOKUP(F151,'Wall Volumes'!P:P,'Wall Volumes'!E:E)</f>
        <v>0</v>
      </c>
      <c r="C151" s="64">
        <f>_xlfn.XLOOKUP(F151,'Wall Volumes'!P:P,'Wall Volumes'!C:C)</f>
        <v>147.5</v>
      </c>
      <c r="F151" s="64" t="s">
        <v>110</v>
      </c>
      <c r="G151" s="64">
        <v>10014</v>
      </c>
    </row>
    <row r="152" spans="1:7">
      <c r="A152" s="64" t="str">
        <f t="shared" si="2"/>
        <v>BL.VW.00012.M10.ST.ST.10014</v>
      </c>
      <c r="B152" s="64">
        <f>_xlfn.XLOOKUP(F152,'Wall Volumes'!P:P,'Wall Volumes'!E:E)</f>
        <v>0</v>
      </c>
      <c r="C152" s="64">
        <f>_xlfn.XLOOKUP(F152,'Wall Volumes'!P:P,'Wall Volumes'!C:C)</f>
        <v>310</v>
      </c>
      <c r="F152" s="64" t="s">
        <v>115</v>
      </c>
      <c r="G152" s="64">
        <v>10014</v>
      </c>
    </row>
    <row r="153" spans="1:7">
      <c r="A153" s="64" t="str">
        <f t="shared" si="2"/>
        <v>BL.VW.00013.M10.ST.ST.10014</v>
      </c>
      <c r="B153" s="64">
        <f>_xlfn.XLOOKUP(F153,'Wall Volumes'!P:P,'Wall Volumes'!E:E)</f>
        <v>0</v>
      </c>
      <c r="C153" s="64">
        <f>_xlfn.XLOOKUP(F153,'Wall Volumes'!P:P,'Wall Volumes'!C:C)</f>
        <v>687.5</v>
      </c>
      <c r="F153" s="64" t="s">
        <v>120</v>
      </c>
      <c r="G153" s="64">
        <v>10014</v>
      </c>
    </row>
    <row r="154" spans="1:7">
      <c r="A154" s="64" t="str">
        <f t="shared" si="2"/>
        <v>BL.VW.00014.M10.ST.ST.10014</v>
      </c>
      <c r="B154" s="64">
        <f>_xlfn.XLOOKUP(F154,'Wall Volumes'!P:P,'Wall Volumes'!E:E)</f>
        <v>0</v>
      </c>
      <c r="C154" s="64">
        <f>_xlfn.XLOOKUP(F154,'Wall Volumes'!P:P,'Wall Volumes'!C:C)</f>
        <v>105</v>
      </c>
      <c r="F154" s="64" t="s">
        <v>125</v>
      </c>
      <c r="G154" s="64">
        <v>10014</v>
      </c>
    </row>
    <row r="155" spans="1:7">
      <c r="A155" s="64" t="str">
        <f t="shared" si="2"/>
        <v>BL.VW.00015.M10.ST.ST.10014</v>
      </c>
      <c r="B155" s="64">
        <f>_xlfn.XLOOKUP(F155,'Wall Volumes'!P:P,'Wall Volumes'!E:E)</f>
        <v>0</v>
      </c>
      <c r="C155" s="64">
        <f>_xlfn.XLOOKUP(F155,'Wall Volumes'!P:P,'Wall Volumes'!C:C)</f>
        <v>105</v>
      </c>
      <c r="F155" s="64" t="s">
        <v>129</v>
      </c>
      <c r="G155" s="64">
        <v>10014</v>
      </c>
    </row>
    <row r="156" spans="1:7">
      <c r="A156" s="64" t="str">
        <f t="shared" si="2"/>
        <v>BL.VW.00016.M10.ST.ST.10014</v>
      </c>
      <c r="B156" s="64">
        <f>_xlfn.XLOOKUP(F156,'Wall Volumes'!P:P,'Wall Volumes'!E:E)</f>
        <v>0</v>
      </c>
      <c r="C156" s="64">
        <f>_xlfn.XLOOKUP(F156,'Wall Volumes'!P:P,'Wall Volumes'!C:C)</f>
        <v>325</v>
      </c>
      <c r="F156" s="64" t="s">
        <v>134</v>
      </c>
      <c r="G156" s="64">
        <v>10014</v>
      </c>
    </row>
    <row r="157" spans="1:7">
      <c r="A157" s="64" t="str">
        <f t="shared" si="2"/>
        <v>BL.VW.00017.M10.ST.ST.10014</v>
      </c>
      <c r="B157" s="64">
        <f>_xlfn.XLOOKUP(F157,'Wall Volumes'!P:P,'Wall Volumes'!E:E)</f>
        <v>0</v>
      </c>
      <c r="C157" s="64">
        <f>_xlfn.XLOOKUP(F157,'Wall Volumes'!P:P,'Wall Volumes'!C:C)</f>
        <v>325</v>
      </c>
      <c r="F157" s="64" t="s">
        <v>139</v>
      </c>
      <c r="G157" s="64">
        <v>10014</v>
      </c>
    </row>
    <row r="158" spans="1:7">
      <c r="A158" s="64" t="str">
        <f t="shared" si="2"/>
        <v>BL.VW.00018.M10.ST.ST.10014</v>
      </c>
      <c r="B158" s="64">
        <f>_xlfn.XLOOKUP(F158,'Wall Volumes'!P:P,'Wall Volumes'!E:E)</f>
        <v>0</v>
      </c>
      <c r="C158" s="64">
        <f>_xlfn.XLOOKUP(F158,'Wall Volumes'!P:P,'Wall Volumes'!C:C)</f>
        <v>80</v>
      </c>
      <c r="F158" s="64" t="s">
        <v>144</v>
      </c>
      <c r="G158" s="64">
        <v>10014</v>
      </c>
    </row>
    <row r="159" spans="1:7">
      <c r="A159" s="64" t="str">
        <f t="shared" si="2"/>
        <v>BL.VW.00019.M10.ST.ST.10014</v>
      </c>
      <c r="B159" s="64">
        <f>_xlfn.XLOOKUP(F159,'Wall Volumes'!P:P,'Wall Volumes'!E:E)</f>
        <v>0</v>
      </c>
      <c r="C159" s="64">
        <f>_xlfn.XLOOKUP(F159,'Wall Volumes'!P:P,'Wall Volumes'!C:C)</f>
        <v>165</v>
      </c>
      <c r="F159" s="64" t="s">
        <v>149</v>
      </c>
      <c r="G159" s="64">
        <v>10014</v>
      </c>
    </row>
    <row r="160" spans="1:7">
      <c r="A160" s="64" t="str">
        <f t="shared" si="2"/>
        <v>BL.VW.00020.M10.ST.ST.10014</v>
      </c>
      <c r="B160" s="64">
        <f>_xlfn.XLOOKUP(F160,'Wall Volumes'!P:P,'Wall Volumes'!E:E)</f>
        <v>0</v>
      </c>
      <c r="C160" s="64">
        <f>_xlfn.XLOOKUP(F160,'Wall Volumes'!P:P,'Wall Volumes'!C:C)</f>
        <v>377.5</v>
      </c>
      <c r="F160" s="64" t="s">
        <v>154</v>
      </c>
      <c r="G160" s="64">
        <v>10014</v>
      </c>
    </row>
    <row r="161" spans="1:7">
      <c r="A161" s="64" t="str">
        <f t="shared" si="2"/>
        <v>BL.VW.00021.M10.ST.ST.10014</v>
      </c>
      <c r="B161" s="64">
        <f>_xlfn.XLOOKUP(F161,'Wall Volumes'!P:P,'Wall Volumes'!E:E)</f>
        <v>0</v>
      </c>
      <c r="C161" s="64">
        <f>_xlfn.XLOOKUP(F161,'Wall Volumes'!P:P,'Wall Volumes'!C:C)</f>
        <v>752.5</v>
      </c>
      <c r="F161" s="64" t="s">
        <v>159</v>
      </c>
      <c r="G161" s="64">
        <v>10014</v>
      </c>
    </row>
    <row r="162" spans="1:7">
      <c r="A162" s="64" t="str">
        <f t="shared" si="2"/>
        <v>BL.VW.00022.M10.ST.ST.10014</v>
      </c>
      <c r="B162" s="64">
        <f>_xlfn.XLOOKUP(F162,'Wall Volumes'!P:P,'Wall Volumes'!E:E)</f>
        <v>0</v>
      </c>
      <c r="C162" s="64">
        <f>_xlfn.XLOOKUP(F162,'Wall Volumes'!P:P,'Wall Volumes'!C:C)</f>
        <v>1172.5</v>
      </c>
      <c r="F162" s="64" t="s">
        <v>164</v>
      </c>
      <c r="G162" s="64">
        <v>10014</v>
      </c>
    </row>
    <row r="163" spans="1:7">
      <c r="A163" s="64" t="str">
        <f t="shared" si="2"/>
        <v>BL.VW.00025.M10.ST.ST.10014</v>
      </c>
      <c r="B163" s="64">
        <f>_xlfn.XLOOKUP(F163,'Wall Volumes'!P:P,'Wall Volumes'!E:E)</f>
        <v>0</v>
      </c>
      <c r="C163" s="64">
        <f>_xlfn.XLOOKUP(F163,'Wall Volumes'!P:P,'Wall Volumes'!C:C)</f>
        <v>365</v>
      </c>
      <c r="F163" s="64" t="s">
        <v>168</v>
      </c>
      <c r="G163" s="64">
        <v>10014</v>
      </c>
    </row>
    <row r="164" spans="1:7">
      <c r="A164" s="64" t="str">
        <f t="shared" si="2"/>
        <v>BL.VW.00026.M10.ST.ST.10014</v>
      </c>
      <c r="B164" s="64" t="e">
        <f>_xlfn.XLOOKUP(F164,'Wall Volumes'!P:P,'Wall Volumes'!E:E)</f>
        <v>#N/A</v>
      </c>
      <c r="C164" s="64" t="e">
        <f>_xlfn.XLOOKUP(F164,'Wall Volumes'!P:P,'Wall Volumes'!C:C)</f>
        <v>#N/A</v>
      </c>
      <c r="F164" s="64" t="s">
        <v>1327</v>
      </c>
      <c r="G164" s="64">
        <v>10014</v>
      </c>
    </row>
    <row r="165" spans="1:7">
      <c r="A165" s="64" t="str">
        <f t="shared" si="2"/>
        <v>BL.VW.00027.M10.ST.ST.10014</v>
      </c>
      <c r="B165" s="64" t="e">
        <f>_xlfn.XLOOKUP(F165,'Wall Volumes'!P:P,'Wall Volumes'!E:E)</f>
        <v>#N/A</v>
      </c>
      <c r="C165" s="64" t="e">
        <f>_xlfn.XLOOKUP(F165,'Wall Volumes'!P:P,'Wall Volumes'!C:C)</f>
        <v>#N/A</v>
      </c>
      <c r="F165" s="64" t="s">
        <v>1328</v>
      </c>
      <c r="G165" s="64">
        <v>10014</v>
      </c>
    </row>
    <row r="166" spans="1:7">
      <c r="A166" s="64" t="str">
        <f t="shared" si="2"/>
        <v>BL.VW.00028.M10.ST.ST.10014</v>
      </c>
      <c r="B166" s="64" t="e">
        <f>_xlfn.XLOOKUP(F166,'Wall Volumes'!P:P,'Wall Volumes'!E:E)</f>
        <v>#N/A</v>
      </c>
      <c r="C166" s="64" t="e">
        <f>_xlfn.XLOOKUP(F166,'Wall Volumes'!P:P,'Wall Volumes'!C:C)</f>
        <v>#N/A</v>
      </c>
      <c r="F166" s="64" t="s">
        <v>1329</v>
      </c>
      <c r="G166" s="64">
        <v>10014</v>
      </c>
    </row>
    <row r="167" spans="1:7">
      <c r="A167" s="64" t="str">
        <f t="shared" si="2"/>
        <v>BL.VW.00029.M10.ST.ST.10014</v>
      </c>
      <c r="B167" s="64" t="e">
        <f>_xlfn.XLOOKUP(F167,'Wall Volumes'!P:P,'Wall Volumes'!E:E)</f>
        <v>#N/A</v>
      </c>
      <c r="C167" s="64" t="e">
        <f>_xlfn.XLOOKUP(F167,'Wall Volumes'!P:P,'Wall Volumes'!C:C)</f>
        <v>#N/A</v>
      </c>
      <c r="F167" s="64" t="s">
        <v>1330</v>
      </c>
      <c r="G167" s="64">
        <v>10014</v>
      </c>
    </row>
    <row r="168" spans="1:7">
      <c r="A168" s="64" t="str">
        <f t="shared" si="2"/>
        <v>BL.VW.00030.M10.ST.ST.10014</v>
      </c>
      <c r="B168" s="64">
        <f>_xlfn.XLOOKUP(F168,'Wall Volumes'!P:P,'Wall Volumes'!E:E)</f>
        <v>0</v>
      </c>
      <c r="C168" s="64">
        <f>_xlfn.XLOOKUP(F168,'Wall Volumes'!P:P,'Wall Volumes'!C:C)</f>
        <v>212.5</v>
      </c>
      <c r="F168" s="64" t="s">
        <v>173</v>
      </c>
      <c r="G168" s="64">
        <v>10014</v>
      </c>
    </row>
    <row r="169" spans="1:7">
      <c r="A169" s="64" t="str">
        <f t="shared" si="2"/>
        <v>BL.VW.00031.M10.ST.ST.10014</v>
      </c>
      <c r="B169" s="64">
        <f>_xlfn.XLOOKUP(F169,'Wall Volumes'!P:P,'Wall Volumes'!E:E)</f>
        <v>0</v>
      </c>
      <c r="C169" s="64">
        <f>_xlfn.XLOOKUP(F169,'Wall Volumes'!P:P,'Wall Volumes'!C:C)</f>
        <v>212.5</v>
      </c>
      <c r="F169" s="64" t="s">
        <v>178</v>
      </c>
      <c r="G169" s="64">
        <v>10014</v>
      </c>
    </row>
    <row r="170" spans="1:7">
      <c r="A170" s="64" t="str">
        <f t="shared" si="2"/>
        <v>BL.VW.00032.M10.ST.ST.10014</v>
      </c>
      <c r="B170" s="64">
        <f>_xlfn.XLOOKUP(F170,'Wall Volumes'!P:P,'Wall Volumes'!E:E)</f>
        <v>0</v>
      </c>
      <c r="C170" s="64">
        <f>_xlfn.XLOOKUP(F170,'Wall Volumes'!P:P,'Wall Volumes'!C:C)</f>
        <v>462.5</v>
      </c>
      <c r="F170" s="64" t="s">
        <v>183</v>
      </c>
      <c r="G170" s="64">
        <v>10014</v>
      </c>
    </row>
    <row r="171" spans="1:7">
      <c r="A171" s="64" t="str">
        <f t="shared" si="2"/>
        <v>BL.VW.00033.M10.ST.ST.10014</v>
      </c>
      <c r="B171" s="64">
        <f>_xlfn.XLOOKUP(F171,'Wall Volumes'!P:P,'Wall Volumes'!E:E)</f>
        <v>0</v>
      </c>
      <c r="C171" s="64">
        <f>_xlfn.XLOOKUP(F171,'Wall Volumes'!P:P,'Wall Volumes'!C:C)</f>
        <v>462.5</v>
      </c>
      <c r="F171" s="64" t="s">
        <v>188</v>
      </c>
      <c r="G171" s="64">
        <v>10014</v>
      </c>
    </row>
    <row r="172" spans="1:7">
      <c r="A172" s="64" t="str">
        <f t="shared" si="2"/>
        <v>BL.VW.00034.M10.ST.ST.10014</v>
      </c>
      <c r="B172" s="64">
        <f>_xlfn.XLOOKUP(F172,'Wall Volumes'!P:P,'Wall Volumes'!E:E)</f>
        <v>0</v>
      </c>
      <c r="C172" s="64">
        <f>_xlfn.XLOOKUP(F172,'Wall Volumes'!P:P,'Wall Volumes'!C:C)</f>
        <v>350</v>
      </c>
      <c r="F172" s="64" t="s">
        <v>193</v>
      </c>
      <c r="G172" s="64">
        <v>10014</v>
      </c>
    </row>
    <row r="173" spans="1:7">
      <c r="A173" s="64" t="str">
        <f t="shared" si="2"/>
        <v>BL.VW.00035.M10.ST.ST.10014</v>
      </c>
      <c r="B173" s="64">
        <f>_xlfn.XLOOKUP(F173,'Wall Volumes'!P:P,'Wall Volumes'!E:E)</f>
        <v>0</v>
      </c>
      <c r="C173" s="64">
        <f>_xlfn.XLOOKUP(F173,'Wall Volumes'!P:P,'Wall Volumes'!C:C)</f>
        <v>647.5</v>
      </c>
      <c r="F173" s="64" t="s">
        <v>198</v>
      </c>
      <c r="G173" s="64">
        <v>10014</v>
      </c>
    </row>
    <row r="174" spans="1:7">
      <c r="A174" s="64" t="str">
        <f t="shared" si="2"/>
        <v>BL.VW.00036.M10.ST.ST.10014</v>
      </c>
      <c r="B174" s="64">
        <f>_xlfn.XLOOKUP(F174,'Wall Volumes'!P:P,'Wall Volumes'!E:E)</f>
        <v>0</v>
      </c>
      <c r="C174" s="64">
        <f>_xlfn.XLOOKUP(F174,'Wall Volumes'!P:P,'Wall Volumes'!C:C)</f>
        <v>1005</v>
      </c>
      <c r="F174" s="64" t="s">
        <v>203</v>
      </c>
      <c r="G174" s="64">
        <v>10014</v>
      </c>
    </row>
    <row r="175" spans="1:7">
      <c r="A175" s="64" t="str">
        <f t="shared" si="2"/>
        <v>BL.VW.00037.M10.ST.ST.10014</v>
      </c>
      <c r="B175" s="64">
        <f>_xlfn.XLOOKUP(F175,'Wall Volumes'!P:P,'Wall Volumes'!E:E)</f>
        <v>0</v>
      </c>
      <c r="C175" s="64">
        <f>_xlfn.XLOOKUP(F175,'Wall Volumes'!P:P,'Wall Volumes'!C:C)</f>
        <v>1472.5</v>
      </c>
      <c r="F175" s="64" t="s">
        <v>208</v>
      </c>
      <c r="G175" s="64">
        <v>10014</v>
      </c>
    </row>
    <row r="176" spans="1:7">
      <c r="A176" s="64" t="str">
        <f t="shared" si="2"/>
        <v>BL.VW.00038.M10.ST.ST.10014</v>
      </c>
      <c r="B176" s="64" t="e">
        <f>_xlfn.XLOOKUP(F176,'Wall Volumes'!P:P,'Wall Volumes'!E:E)</f>
        <v>#N/A</v>
      </c>
      <c r="C176" s="64" t="e">
        <f>_xlfn.XLOOKUP(F176,'Wall Volumes'!P:P,'Wall Volumes'!C:C)</f>
        <v>#N/A</v>
      </c>
      <c r="F176" s="64" t="s">
        <v>1331</v>
      </c>
      <c r="G176" s="64">
        <v>10014</v>
      </c>
    </row>
    <row r="177" spans="1:7">
      <c r="A177" s="64" t="str">
        <f t="shared" si="2"/>
        <v>BL.VW.00040.M10.ST.ST.10014</v>
      </c>
      <c r="B177" s="64">
        <f>_xlfn.XLOOKUP(F177,'Wall Volumes'!P:P,'Wall Volumes'!E:E)</f>
        <v>0</v>
      </c>
      <c r="C177" s="64">
        <f>_xlfn.XLOOKUP(F177,'Wall Volumes'!P:P,'Wall Volumes'!C:C)</f>
        <v>189.125</v>
      </c>
      <c r="F177" s="64" t="s">
        <v>455</v>
      </c>
      <c r="G177" s="64">
        <v>10014</v>
      </c>
    </row>
    <row r="178" spans="1:7">
      <c r="A178" s="64" t="str">
        <f t="shared" si="2"/>
        <v>BL.VW.00041.M10.ST.ST.10014</v>
      </c>
      <c r="B178" s="64">
        <f>_xlfn.XLOOKUP(F178,'Wall Volumes'!P:P,'Wall Volumes'!E:E)</f>
        <v>0</v>
      </c>
      <c r="C178" s="64">
        <f>_xlfn.XLOOKUP(F178,'Wall Volumes'!P:P,'Wall Volumes'!C:C)</f>
        <v>367.63</v>
      </c>
      <c r="F178" s="64" t="s">
        <v>457</v>
      </c>
      <c r="G178" s="64">
        <v>10014</v>
      </c>
    </row>
    <row r="179" spans="1:7">
      <c r="A179" s="64" t="str">
        <f t="shared" si="2"/>
        <v>BL.VW.00042.M10.ST.ST.10014</v>
      </c>
      <c r="B179" s="64">
        <f>_xlfn.XLOOKUP(F179,'Wall Volumes'!P:P,'Wall Volumes'!E:E)</f>
        <v>0</v>
      </c>
      <c r="C179" s="64">
        <f>_xlfn.XLOOKUP(F179,'Wall Volumes'!P:P,'Wall Volumes'!C:C)</f>
        <v>195.5</v>
      </c>
      <c r="F179" s="64" t="s">
        <v>453</v>
      </c>
      <c r="G179" s="64">
        <v>10014</v>
      </c>
    </row>
    <row r="180" spans="1:7">
      <c r="A180" s="64" t="str">
        <f t="shared" si="2"/>
        <v>BL.VW.00052.M10.ST.ST.10014</v>
      </c>
      <c r="B180" s="64">
        <f>_xlfn.XLOOKUP(F180,'Wall Volumes'!P:P,'Wall Volumes'!E:E)</f>
        <v>0</v>
      </c>
      <c r="C180" s="64">
        <f>_xlfn.XLOOKUP(F180,'Wall Volumes'!P:P,'Wall Volumes'!C:C)</f>
        <v>125</v>
      </c>
      <c r="F180" s="64" t="s">
        <v>213</v>
      </c>
      <c r="G180" s="64">
        <v>10014</v>
      </c>
    </row>
    <row r="181" spans="1:7">
      <c r="A181" s="64" t="str">
        <f t="shared" si="2"/>
        <v>BL.VW.00053.M10.ST.ST.10014</v>
      </c>
      <c r="B181" s="64">
        <f>_xlfn.XLOOKUP(F181,'Wall Volumes'!P:P,'Wall Volumes'!E:E)</f>
        <v>0</v>
      </c>
      <c r="C181" s="64">
        <f>_xlfn.XLOOKUP(F181,'Wall Volumes'!P:P,'Wall Volumes'!C:C)</f>
        <v>230</v>
      </c>
      <c r="F181" s="64" t="s">
        <v>218</v>
      </c>
      <c r="G181" s="64">
        <v>10014</v>
      </c>
    </row>
    <row r="182" spans="1:7">
      <c r="A182" s="64" t="str">
        <f t="shared" si="2"/>
        <v>BL.VW.00054.M10.ST.ST.10014</v>
      </c>
      <c r="B182" s="64">
        <f>_xlfn.XLOOKUP(F182,'Wall Volumes'!P:P,'Wall Volumes'!E:E)</f>
        <v>0</v>
      </c>
      <c r="C182" s="64">
        <f>_xlfn.XLOOKUP(F182,'Wall Volumes'!P:P,'Wall Volumes'!C:C)</f>
        <v>460</v>
      </c>
      <c r="F182" s="64" t="s">
        <v>223</v>
      </c>
      <c r="G182" s="64">
        <v>10014</v>
      </c>
    </row>
    <row r="183" spans="1:7">
      <c r="A183" s="64" t="str">
        <f t="shared" si="2"/>
        <v>BL.VW.00055.M10.ST.ST.10014</v>
      </c>
      <c r="B183" s="64">
        <f>_xlfn.XLOOKUP(F183,'Wall Volumes'!P:P,'Wall Volumes'!E:E)</f>
        <v>0</v>
      </c>
      <c r="C183" s="64">
        <f>_xlfn.XLOOKUP(F183,'Wall Volumes'!P:P,'Wall Volumes'!C:C)</f>
        <v>77.5</v>
      </c>
      <c r="F183" s="64" t="s">
        <v>228</v>
      </c>
      <c r="G183" s="64">
        <v>10014</v>
      </c>
    </row>
    <row r="184" spans="1:7">
      <c r="A184" s="64" t="str">
        <f t="shared" si="2"/>
        <v>BL.VW.00056.M10.ST.ST.10014</v>
      </c>
      <c r="B184" s="64">
        <f>_xlfn.XLOOKUP(F184,'Wall Volumes'!P:P,'Wall Volumes'!E:E)</f>
        <v>0</v>
      </c>
      <c r="C184" s="64">
        <f>_xlfn.XLOOKUP(F184,'Wall Volumes'!P:P,'Wall Volumes'!C:C)</f>
        <v>142.5</v>
      </c>
      <c r="F184" s="64" t="s">
        <v>233</v>
      </c>
      <c r="G184" s="64">
        <v>10014</v>
      </c>
    </row>
    <row r="185" spans="1:7">
      <c r="A185" s="64" t="str">
        <f t="shared" si="2"/>
        <v>BL.VW.00057.M10.ST.ST.10014</v>
      </c>
      <c r="B185" s="64">
        <f>_xlfn.XLOOKUP(F185,'Wall Volumes'!P:P,'Wall Volumes'!E:E)</f>
        <v>0</v>
      </c>
      <c r="C185" s="64">
        <f>_xlfn.XLOOKUP(F185,'Wall Volumes'!P:P,'Wall Volumes'!C:C)</f>
        <v>305</v>
      </c>
      <c r="F185" s="64" t="s">
        <v>238</v>
      </c>
      <c r="G185" s="64">
        <v>10014</v>
      </c>
    </row>
    <row r="186" spans="1:7">
      <c r="A186" s="64" t="str">
        <f t="shared" si="2"/>
        <v>BL.VW.00058.M10.ST.ST.10014</v>
      </c>
      <c r="B186" s="64">
        <f>_xlfn.XLOOKUP(F186,'Wall Volumes'!P:P,'Wall Volumes'!E:E)</f>
        <v>0</v>
      </c>
      <c r="C186" s="64">
        <f>_xlfn.XLOOKUP(F186,'Wall Volumes'!P:P,'Wall Volumes'!C:C)</f>
        <v>137.5</v>
      </c>
      <c r="F186" s="64" t="s">
        <v>243</v>
      </c>
      <c r="G186" s="64">
        <v>10014</v>
      </c>
    </row>
    <row r="187" spans="1:7">
      <c r="A187" s="64" t="str">
        <f t="shared" si="2"/>
        <v>BL.VW.00059.M10.ST.ST.10014</v>
      </c>
      <c r="B187" s="64">
        <f>_xlfn.XLOOKUP(F187,'Wall Volumes'!P:P,'Wall Volumes'!E:E)</f>
        <v>0</v>
      </c>
      <c r="C187" s="64">
        <f>_xlfn.XLOOKUP(F187,'Wall Volumes'!P:P,'Wall Volumes'!C:C)</f>
        <v>262.5</v>
      </c>
      <c r="F187" s="64" t="s">
        <v>248</v>
      </c>
      <c r="G187" s="64">
        <v>10014</v>
      </c>
    </row>
    <row r="188" spans="1:7">
      <c r="A188" s="64" t="str">
        <f t="shared" si="2"/>
        <v>BL.VW.00060.M10.ST.ST.10014</v>
      </c>
      <c r="B188" s="64">
        <f>_xlfn.XLOOKUP(F188,'Wall Volumes'!P:P,'Wall Volumes'!E:E)</f>
        <v>0</v>
      </c>
      <c r="C188" s="64">
        <f>_xlfn.XLOOKUP(F188,'Wall Volumes'!P:P,'Wall Volumes'!C:C)</f>
        <v>432.5</v>
      </c>
      <c r="F188" s="64" t="s">
        <v>253</v>
      </c>
      <c r="G188" s="64">
        <v>10014</v>
      </c>
    </row>
    <row r="189" spans="1:7">
      <c r="A189" s="64" t="str">
        <f t="shared" si="2"/>
        <v>BL.VW.00061.M10.ST.ST.10014</v>
      </c>
      <c r="B189" s="64">
        <f>_xlfn.XLOOKUP(F189,'Wall Volumes'!P:P,'Wall Volumes'!E:E)</f>
        <v>0</v>
      </c>
      <c r="C189" s="64">
        <f>_xlfn.XLOOKUP(F189,'Wall Volumes'!P:P,'Wall Volumes'!C:C)</f>
        <v>87.5</v>
      </c>
      <c r="F189" s="64" t="s">
        <v>258</v>
      </c>
      <c r="G189" s="64">
        <v>10014</v>
      </c>
    </row>
    <row r="190" spans="1:7">
      <c r="A190" s="64" t="str">
        <f t="shared" si="2"/>
        <v>BL.VW.00062.M10.ST.ST.10014</v>
      </c>
      <c r="B190" s="64">
        <f>_xlfn.XLOOKUP(F190,'Wall Volumes'!P:P,'Wall Volumes'!E:E)</f>
        <v>0</v>
      </c>
      <c r="C190" s="64">
        <f>_xlfn.XLOOKUP(F190,'Wall Volumes'!P:P,'Wall Volumes'!C:C)</f>
        <v>190</v>
      </c>
      <c r="F190" s="64" t="s">
        <v>263</v>
      </c>
      <c r="G190" s="64">
        <v>10014</v>
      </c>
    </row>
    <row r="191" spans="1:7">
      <c r="A191" s="64" t="str">
        <f t="shared" si="2"/>
        <v>BL.VW.00063.M10.ST.ST.10014</v>
      </c>
      <c r="B191" s="64">
        <f>_xlfn.XLOOKUP(F191,'Wall Volumes'!P:P,'Wall Volumes'!E:E)</f>
        <v>0</v>
      </c>
      <c r="C191" s="64">
        <f>_xlfn.XLOOKUP(F191,'Wall Volumes'!P:P,'Wall Volumes'!C:C)</f>
        <v>592.5</v>
      </c>
      <c r="F191" s="64" t="s">
        <v>268</v>
      </c>
      <c r="G191" s="64">
        <v>10014</v>
      </c>
    </row>
    <row r="192" spans="1:7">
      <c r="A192" s="64" t="str">
        <f t="shared" si="2"/>
        <v>BL.VW.00064.M10.ST.ST.10014</v>
      </c>
      <c r="B192" s="64">
        <f>_xlfn.XLOOKUP(F192,'Wall Volumes'!P:P,'Wall Volumes'!E:E)</f>
        <v>0</v>
      </c>
      <c r="C192" s="64">
        <f>_xlfn.XLOOKUP(F192,'Wall Volumes'!P:P,'Wall Volumes'!C:C)</f>
        <v>117.5</v>
      </c>
      <c r="F192" s="64" t="s">
        <v>273</v>
      </c>
      <c r="G192" s="64">
        <v>10014</v>
      </c>
    </row>
    <row r="193" spans="1:7">
      <c r="A193" s="64" t="str">
        <f t="shared" si="2"/>
        <v>BL.VW.00065.M10.ST.ST.10014</v>
      </c>
      <c r="B193" s="64">
        <f>_xlfn.XLOOKUP(F193,'Wall Volumes'!P:P,'Wall Volumes'!E:E)</f>
        <v>0</v>
      </c>
      <c r="C193" s="64">
        <f>_xlfn.XLOOKUP(F193,'Wall Volumes'!P:P,'Wall Volumes'!C:C)</f>
        <v>320</v>
      </c>
      <c r="F193" s="64" t="s">
        <v>278</v>
      </c>
      <c r="G193" s="64">
        <v>10014</v>
      </c>
    </row>
    <row r="194" spans="1:7">
      <c r="A194" s="64" t="str">
        <f t="shared" ref="A194:A257" si="3">F194&amp;"."&amp;G194</f>
        <v>BL.VW.00066.M10.ST.ST.10014</v>
      </c>
      <c r="B194" s="64">
        <f>_xlfn.XLOOKUP(F194,'Wall Volumes'!P:P,'Wall Volumes'!E:E)</f>
        <v>0</v>
      </c>
      <c r="C194" s="64">
        <f>_xlfn.XLOOKUP(F194,'Wall Volumes'!P:P,'Wall Volumes'!C:C)</f>
        <v>970</v>
      </c>
      <c r="F194" s="64" t="s">
        <v>283</v>
      </c>
      <c r="G194" s="64">
        <v>10014</v>
      </c>
    </row>
    <row r="195" spans="1:7">
      <c r="A195" s="64" t="str">
        <f t="shared" si="3"/>
        <v>BL.VW.00067.M10.ST.ST.10014</v>
      </c>
      <c r="B195" s="64">
        <f>_xlfn.XLOOKUP(F195,'Wall Volumes'!P:P,'Wall Volumes'!E:E)</f>
        <v>0</v>
      </c>
      <c r="C195" s="64">
        <f>_xlfn.XLOOKUP(F195,'Wall Volumes'!P:P,'Wall Volumes'!C:C)</f>
        <v>192.5</v>
      </c>
      <c r="F195" s="64" t="s">
        <v>288</v>
      </c>
      <c r="G195" s="64">
        <v>10014</v>
      </c>
    </row>
    <row r="196" spans="1:7">
      <c r="A196" s="64" t="str">
        <f t="shared" si="3"/>
        <v>BL.VW.00068.M10.ST.ST.10014</v>
      </c>
      <c r="B196" s="64">
        <f>_xlfn.XLOOKUP(F196,'Wall Volumes'!P:P,'Wall Volumes'!E:E)</f>
        <v>0</v>
      </c>
      <c r="C196" s="64">
        <f>_xlfn.XLOOKUP(F196,'Wall Volumes'!P:P,'Wall Volumes'!C:C)</f>
        <v>515</v>
      </c>
      <c r="F196" s="64" t="s">
        <v>293</v>
      </c>
      <c r="G196" s="64">
        <v>10014</v>
      </c>
    </row>
    <row r="197" spans="1:7">
      <c r="A197" s="64" t="str">
        <f t="shared" si="3"/>
        <v>BL.VW.00069.M10.ST.ST.10014</v>
      </c>
      <c r="B197" s="64">
        <f>_xlfn.XLOOKUP(F197,'Wall Volumes'!P:P,'Wall Volumes'!E:E)</f>
        <v>0</v>
      </c>
      <c r="C197" s="64">
        <f>_xlfn.XLOOKUP(F197,'Wall Volumes'!P:P,'Wall Volumes'!C:C)</f>
        <v>1660</v>
      </c>
      <c r="F197" s="64" t="s">
        <v>298</v>
      </c>
      <c r="G197" s="64">
        <v>10014</v>
      </c>
    </row>
    <row r="198" spans="1:7">
      <c r="A198" s="64" t="str">
        <f t="shared" si="3"/>
        <v>BL.VW.00070.M10.ST.ST.10014</v>
      </c>
      <c r="B198" s="64">
        <f>_xlfn.XLOOKUP(F198,'Wall Volumes'!P:P,'Wall Volumes'!E:E)</f>
        <v>0</v>
      </c>
      <c r="C198" s="64">
        <f>_xlfn.XLOOKUP(F198,'Wall Volumes'!P:P,'Wall Volumes'!C:C)</f>
        <v>142.5</v>
      </c>
      <c r="F198" s="64" t="s">
        <v>303</v>
      </c>
      <c r="G198" s="64">
        <v>10014</v>
      </c>
    </row>
    <row r="199" spans="1:7">
      <c r="A199" s="64" t="str">
        <f t="shared" si="3"/>
        <v>BL.VW.00071.M10.ST.ST.10014</v>
      </c>
      <c r="B199" s="64">
        <f>_xlfn.XLOOKUP(F199,'Wall Volumes'!P:P,'Wall Volumes'!E:E)</f>
        <v>0</v>
      </c>
      <c r="C199" s="64">
        <f>_xlfn.XLOOKUP(F199,'Wall Volumes'!P:P,'Wall Volumes'!C:C)</f>
        <v>375</v>
      </c>
      <c r="F199" s="64" t="s">
        <v>308</v>
      </c>
      <c r="G199" s="64">
        <v>10014</v>
      </c>
    </row>
    <row r="200" spans="1:7">
      <c r="A200" s="64" t="str">
        <f t="shared" si="3"/>
        <v>BL.VW.00072.M10.ST.ST.10014</v>
      </c>
      <c r="B200" s="64">
        <f>_xlfn.XLOOKUP(F200,'Wall Volumes'!P:P,'Wall Volumes'!E:E)</f>
        <v>0</v>
      </c>
      <c r="C200" s="64">
        <f>_xlfn.XLOOKUP(F200,'Wall Volumes'!P:P,'Wall Volumes'!C:C)</f>
        <v>1160</v>
      </c>
      <c r="F200" s="64" t="s">
        <v>313</v>
      </c>
      <c r="G200" s="64">
        <v>10014</v>
      </c>
    </row>
    <row r="201" spans="1:7">
      <c r="A201" s="64" t="str">
        <f t="shared" si="3"/>
        <v>BL.VW.00073.M10.ST.ST.10014</v>
      </c>
      <c r="B201" s="64">
        <f>_xlfn.XLOOKUP(F201,'Wall Volumes'!P:P,'Wall Volumes'!E:E)</f>
        <v>0</v>
      </c>
      <c r="C201" s="64">
        <f>_xlfn.XLOOKUP(F201,'Wall Volumes'!P:P,'Wall Volumes'!C:C)</f>
        <v>405</v>
      </c>
      <c r="F201" s="64" t="s">
        <v>318</v>
      </c>
      <c r="G201" s="64">
        <v>10014</v>
      </c>
    </row>
    <row r="202" spans="1:7">
      <c r="A202" s="64" t="str">
        <f t="shared" si="3"/>
        <v>BL.VW.00074.M10.ST.ST.10014</v>
      </c>
      <c r="B202" s="64">
        <f>_xlfn.XLOOKUP(F202,'Wall Volumes'!P:P,'Wall Volumes'!E:E)</f>
        <v>0</v>
      </c>
      <c r="C202" s="64">
        <f>_xlfn.XLOOKUP(F202,'Wall Volumes'!P:P,'Wall Volumes'!C:C)</f>
        <v>480</v>
      </c>
      <c r="F202" s="64" t="s">
        <v>323</v>
      </c>
      <c r="G202" s="64">
        <v>10014</v>
      </c>
    </row>
    <row r="203" spans="1:7">
      <c r="A203" s="64" t="str">
        <f t="shared" si="3"/>
        <v>BL.VW.00075.M10.ST.ST.10014</v>
      </c>
      <c r="B203" s="64">
        <f>_xlfn.XLOOKUP(F203,'Wall Volumes'!P:P,'Wall Volumes'!E:E)</f>
        <v>0</v>
      </c>
      <c r="C203" s="64">
        <f>_xlfn.XLOOKUP(F203,'Wall Volumes'!P:P,'Wall Volumes'!C:C)</f>
        <v>527.5</v>
      </c>
      <c r="F203" s="64" t="s">
        <v>328</v>
      </c>
      <c r="G203" s="64">
        <v>10014</v>
      </c>
    </row>
    <row r="204" spans="1:7">
      <c r="A204" s="64" t="str">
        <f t="shared" si="3"/>
        <v>BL.VW.00076.M10.ST.ST.10014</v>
      </c>
      <c r="B204" s="64">
        <f>_xlfn.XLOOKUP(F204,'Wall Volumes'!P:P,'Wall Volumes'!E:E)</f>
        <v>0</v>
      </c>
      <c r="C204" s="64">
        <f>_xlfn.XLOOKUP(F204,'Wall Volumes'!P:P,'Wall Volumes'!C:C)</f>
        <v>240</v>
      </c>
      <c r="F204" s="64" t="s">
        <v>333</v>
      </c>
      <c r="G204" s="64">
        <v>10014</v>
      </c>
    </row>
    <row r="205" spans="1:7">
      <c r="A205" s="64" t="str">
        <f t="shared" si="3"/>
        <v>BL.VW.00077.M10.ST.ST.10014</v>
      </c>
      <c r="B205" s="64">
        <f>_xlfn.XLOOKUP(F205,'Wall Volumes'!P:P,'Wall Volumes'!E:E)</f>
        <v>0</v>
      </c>
      <c r="C205" s="64">
        <f>_xlfn.XLOOKUP(F205,'Wall Volumes'!P:P,'Wall Volumes'!C:C)</f>
        <v>690</v>
      </c>
      <c r="F205" s="64" t="s">
        <v>338</v>
      </c>
      <c r="G205" s="64">
        <v>10014</v>
      </c>
    </row>
    <row r="206" spans="1:7">
      <c r="A206" s="64" t="str">
        <f t="shared" si="3"/>
        <v>BL.VW.00078.M10.ST.ST.10014</v>
      </c>
      <c r="B206" s="64">
        <f>_xlfn.XLOOKUP(F206,'Wall Volumes'!P:P,'Wall Volumes'!E:E)</f>
        <v>0</v>
      </c>
      <c r="C206" s="64">
        <f>_xlfn.XLOOKUP(F206,'Wall Volumes'!P:P,'Wall Volumes'!C:C)</f>
        <v>1347.5</v>
      </c>
      <c r="F206" s="64" t="s">
        <v>343</v>
      </c>
      <c r="G206" s="64">
        <v>10014</v>
      </c>
    </row>
    <row r="207" spans="1:7">
      <c r="A207" s="64" t="str">
        <f t="shared" si="3"/>
        <v>BL.VW.00089.M10.ST.ST.10014</v>
      </c>
      <c r="B207" s="64">
        <f>_xlfn.XLOOKUP(F207,'Wall Volumes'!P:P,'Wall Volumes'!E:E)</f>
        <v>0</v>
      </c>
      <c r="C207" s="64">
        <f>_xlfn.XLOOKUP(F207,'Wall Volumes'!P:P,'Wall Volumes'!C:C)</f>
        <v>335</v>
      </c>
      <c r="F207" s="64" t="s">
        <v>348</v>
      </c>
      <c r="G207" s="64">
        <v>10014</v>
      </c>
    </row>
    <row r="208" spans="1:7">
      <c r="A208" s="64" t="str">
        <f t="shared" si="3"/>
        <v>BL.VW.00090.M10.ST.ST.10014</v>
      </c>
      <c r="B208" s="64">
        <f>_xlfn.XLOOKUP(F208,'Wall Volumes'!P:P,'Wall Volumes'!E:E)</f>
        <v>0</v>
      </c>
      <c r="C208" s="64">
        <f>_xlfn.XLOOKUP(F208,'Wall Volumes'!P:P,'Wall Volumes'!C:C)</f>
        <v>980</v>
      </c>
      <c r="F208" s="64" t="s">
        <v>353</v>
      </c>
      <c r="G208" s="64">
        <v>10014</v>
      </c>
    </row>
    <row r="209" spans="1:7">
      <c r="A209" s="64" t="str">
        <f t="shared" si="3"/>
        <v>BL.VW.00091.M10.ST.ST.10014</v>
      </c>
      <c r="B209" s="64">
        <f>_xlfn.XLOOKUP(F209,'Wall Volumes'!P:P,'Wall Volumes'!E:E)</f>
        <v>0</v>
      </c>
      <c r="C209" s="64">
        <f>_xlfn.XLOOKUP(F209,'Wall Volumes'!P:P,'Wall Volumes'!C:C)</f>
        <v>1935</v>
      </c>
      <c r="F209" s="64" t="s">
        <v>358</v>
      </c>
      <c r="G209" s="64">
        <v>10014</v>
      </c>
    </row>
    <row r="210" spans="1:7">
      <c r="A210" s="64" t="str">
        <f t="shared" si="3"/>
        <v>BL.VW.00092.M10.ST.ST.10014</v>
      </c>
      <c r="B210" s="64">
        <f>_xlfn.XLOOKUP(F210,'Wall Volumes'!P:P,'Wall Volumes'!E:E)</f>
        <v>0</v>
      </c>
      <c r="C210" s="64">
        <f>_xlfn.XLOOKUP(F210,'Wall Volumes'!P:P,'Wall Volumes'!C:C)</f>
        <v>70</v>
      </c>
      <c r="F210" s="64" t="s">
        <v>362</v>
      </c>
      <c r="G210" s="64">
        <v>10014</v>
      </c>
    </row>
    <row r="211" spans="1:7">
      <c r="A211" s="64" t="str">
        <f t="shared" si="3"/>
        <v>BL.VW.00101.M10.ST.ST.10014</v>
      </c>
      <c r="B211" s="64">
        <f>_xlfn.XLOOKUP(F211,'Wall Volumes'!P:P,'Wall Volumes'!E:E)</f>
        <v>0</v>
      </c>
      <c r="C211" s="64">
        <f>_xlfn.XLOOKUP(F211,'Wall Volumes'!P:P,'Wall Volumes'!C:C)</f>
        <v>70</v>
      </c>
      <c r="F211" s="64" t="s">
        <v>368</v>
      </c>
      <c r="G211" s="64">
        <v>10014</v>
      </c>
    </row>
    <row r="212" spans="1:7">
      <c r="A212" s="64" t="str">
        <f t="shared" si="3"/>
        <v>BL.VW.00093.M10.ST.ST.10014</v>
      </c>
      <c r="B212" s="64">
        <f>_xlfn.XLOOKUP(F212,'Wall Volumes'!P:P,'Wall Volumes'!E:E)</f>
        <v>0</v>
      </c>
      <c r="C212" s="64">
        <f>_xlfn.XLOOKUP(F212,'Wall Volumes'!P:P,'Wall Volumes'!C:C)</f>
        <v>70</v>
      </c>
      <c r="F212" s="64" t="s">
        <v>373</v>
      </c>
      <c r="G212" s="64">
        <v>10014</v>
      </c>
    </row>
    <row r="213" spans="1:7">
      <c r="A213" s="64" t="str">
        <f t="shared" si="3"/>
        <v>BL.VW.00102.M10.ST.ST.10014</v>
      </c>
      <c r="B213" s="64">
        <f>_xlfn.XLOOKUP(F213,'Wall Volumes'!P:P,'Wall Volumes'!E:E)</f>
        <v>0</v>
      </c>
      <c r="C213" s="64">
        <f>_xlfn.XLOOKUP(F213,'Wall Volumes'!P:P,'Wall Volumes'!C:C)</f>
        <v>70</v>
      </c>
      <c r="F213" s="64" t="s">
        <v>379</v>
      </c>
      <c r="G213" s="64">
        <v>10014</v>
      </c>
    </row>
    <row r="214" spans="1:7">
      <c r="A214" s="64" t="str">
        <f t="shared" si="3"/>
        <v>BL.VW.00094.M10.ST.ST.10014</v>
      </c>
      <c r="B214" s="64">
        <f>_xlfn.XLOOKUP(F214,'Wall Volumes'!P:P,'Wall Volumes'!E:E)</f>
        <v>0</v>
      </c>
      <c r="C214" s="64">
        <f>_xlfn.XLOOKUP(F214,'Wall Volumes'!P:P,'Wall Volumes'!C:C)</f>
        <v>72.5</v>
      </c>
      <c r="F214" s="64" t="s">
        <v>383</v>
      </c>
      <c r="G214" s="64">
        <v>10014</v>
      </c>
    </row>
    <row r="215" spans="1:7">
      <c r="A215" s="64" t="str">
        <f t="shared" si="3"/>
        <v>BL.VW.00103.M10.ST.ST.10014</v>
      </c>
      <c r="B215" s="64">
        <f>_xlfn.XLOOKUP(F215,'Wall Volumes'!P:P,'Wall Volumes'!E:E)</f>
        <v>0</v>
      </c>
      <c r="C215" s="64">
        <f>_xlfn.XLOOKUP(F215,'Wall Volumes'!P:P,'Wall Volumes'!C:C)</f>
        <v>72.5</v>
      </c>
      <c r="F215" s="64" t="s">
        <v>389</v>
      </c>
      <c r="G215" s="64">
        <v>10014</v>
      </c>
    </row>
    <row r="216" spans="1:7">
      <c r="A216" s="64" t="str">
        <f t="shared" si="3"/>
        <v>BL.VW.00095.M10.ST.ST.10014</v>
      </c>
      <c r="B216" s="64">
        <f>_xlfn.XLOOKUP(F216,'Wall Volumes'!P:P,'Wall Volumes'!E:E)</f>
        <v>0</v>
      </c>
      <c r="C216" s="64">
        <f>_xlfn.XLOOKUP(F216,'Wall Volumes'!P:P,'Wall Volumes'!C:C)</f>
        <v>187.5</v>
      </c>
      <c r="F216" s="64" t="s">
        <v>391</v>
      </c>
      <c r="G216" s="64">
        <v>10014</v>
      </c>
    </row>
    <row r="217" spans="1:7">
      <c r="A217" s="64" t="str">
        <f t="shared" si="3"/>
        <v>BL.VW.00104.M10.ST.ST.10014</v>
      </c>
      <c r="B217" s="64">
        <f>_xlfn.XLOOKUP(F217,'Wall Volumes'!P:P,'Wall Volumes'!E:E)</f>
        <v>0</v>
      </c>
      <c r="C217" s="64">
        <f>_xlfn.XLOOKUP(F217,'Wall Volumes'!P:P,'Wall Volumes'!C:C)</f>
        <v>187.5</v>
      </c>
      <c r="F217" s="64" t="s">
        <v>394</v>
      </c>
      <c r="G217" s="64">
        <v>10014</v>
      </c>
    </row>
    <row r="218" spans="1:7">
      <c r="A218" s="64" t="str">
        <f t="shared" si="3"/>
        <v>BL.VW.00096.M10.ST.ST.10014</v>
      </c>
      <c r="B218" s="64">
        <f>_xlfn.XLOOKUP(F218,'Wall Volumes'!P:P,'Wall Volumes'!E:E)</f>
        <v>0</v>
      </c>
      <c r="C218" s="64">
        <f>_xlfn.XLOOKUP(F218,'Wall Volumes'!P:P,'Wall Volumes'!C:C)</f>
        <v>197.5</v>
      </c>
      <c r="F218" s="64" t="s">
        <v>396</v>
      </c>
      <c r="G218" s="64">
        <v>10014</v>
      </c>
    </row>
    <row r="219" spans="1:7">
      <c r="A219" s="64" t="str">
        <f t="shared" si="3"/>
        <v>BL.VW.00105.M10.ST.ST.10014</v>
      </c>
      <c r="B219" s="64">
        <f>_xlfn.XLOOKUP(F219,'Wall Volumes'!P:P,'Wall Volumes'!E:E)</f>
        <v>0</v>
      </c>
      <c r="C219" s="64">
        <f>_xlfn.XLOOKUP(F219,'Wall Volumes'!P:P,'Wall Volumes'!C:C)</f>
        <v>197.5</v>
      </c>
      <c r="F219" s="64" t="s">
        <v>399</v>
      </c>
      <c r="G219" s="64">
        <v>10014</v>
      </c>
    </row>
    <row r="220" spans="1:7">
      <c r="A220" s="64" t="str">
        <f t="shared" si="3"/>
        <v>BL.VW.00097.M10.ST.ST.10014</v>
      </c>
      <c r="B220" s="64">
        <f>_xlfn.XLOOKUP(F220,'Wall Volumes'!P:P,'Wall Volumes'!E:E)</f>
        <v>0</v>
      </c>
      <c r="C220" s="64">
        <f>_xlfn.XLOOKUP(F220,'Wall Volumes'!P:P,'Wall Volumes'!C:C)</f>
        <v>205</v>
      </c>
      <c r="F220" s="64" t="s">
        <v>401</v>
      </c>
      <c r="G220" s="64">
        <v>10014</v>
      </c>
    </row>
    <row r="221" spans="1:7">
      <c r="A221" s="64" t="str">
        <f t="shared" si="3"/>
        <v>BL.VW.00106.M10.ST.ST.10014</v>
      </c>
      <c r="B221" s="64">
        <f>_xlfn.XLOOKUP(F221,'Wall Volumes'!P:P,'Wall Volumes'!E:E)</f>
        <v>0</v>
      </c>
      <c r="C221" s="64">
        <f>_xlfn.XLOOKUP(F221,'Wall Volumes'!P:P,'Wall Volumes'!C:C)</f>
        <v>205</v>
      </c>
      <c r="F221" s="64" t="s">
        <v>404</v>
      </c>
      <c r="G221" s="64">
        <v>10014</v>
      </c>
    </row>
    <row r="222" spans="1:7">
      <c r="A222" s="64" t="str">
        <f t="shared" si="3"/>
        <v>BL.VW.00098.M10.ST.ST.10014</v>
      </c>
      <c r="B222" s="64">
        <f>_xlfn.XLOOKUP(F222,'Wall Volumes'!P:P,'Wall Volumes'!E:E)</f>
        <v>0</v>
      </c>
      <c r="C222" s="64">
        <f>_xlfn.XLOOKUP(F222,'Wall Volumes'!P:P,'Wall Volumes'!C:C)</f>
        <v>427.5</v>
      </c>
      <c r="F222" s="64" t="s">
        <v>406</v>
      </c>
      <c r="G222" s="64">
        <v>10014</v>
      </c>
    </row>
    <row r="223" spans="1:7">
      <c r="A223" s="64" t="str">
        <f t="shared" si="3"/>
        <v>BL.VW.00107.M10.ST.ST.10014</v>
      </c>
      <c r="B223" s="64">
        <f>_xlfn.XLOOKUP(F223,'Wall Volumes'!P:P,'Wall Volumes'!E:E)</f>
        <v>0</v>
      </c>
      <c r="C223" s="64">
        <f>_xlfn.XLOOKUP(F223,'Wall Volumes'!P:P,'Wall Volumes'!C:C)</f>
        <v>427.5</v>
      </c>
      <c r="F223" s="64" t="s">
        <v>409</v>
      </c>
      <c r="G223" s="64">
        <v>10014</v>
      </c>
    </row>
    <row r="224" spans="1:7">
      <c r="A224" s="64" t="str">
        <f t="shared" si="3"/>
        <v>BL.VW.00099.M10.ST.ST.10014</v>
      </c>
      <c r="B224" s="64">
        <f>_xlfn.XLOOKUP(F224,'Wall Volumes'!P:P,'Wall Volumes'!E:E)</f>
        <v>0</v>
      </c>
      <c r="C224" s="64">
        <f>_xlfn.XLOOKUP(F224,'Wall Volumes'!P:P,'Wall Volumes'!C:C)</f>
        <v>447.5</v>
      </c>
      <c r="F224" s="64" t="s">
        <v>411</v>
      </c>
      <c r="G224" s="64">
        <v>10014</v>
      </c>
    </row>
    <row r="225" spans="1:7">
      <c r="A225" s="64" t="str">
        <f t="shared" si="3"/>
        <v>BL.VW.00108.M10.ST.ST.10014</v>
      </c>
      <c r="B225" s="64">
        <f>_xlfn.XLOOKUP(F225,'Wall Volumes'!P:P,'Wall Volumes'!E:E)</f>
        <v>0</v>
      </c>
      <c r="C225" s="64">
        <f>_xlfn.XLOOKUP(F225,'Wall Volumes'!P:P,'Wall Volumes'!C:C)</f>
        <v>447.5</v>
      </c>
      <c r="F225" s="64" t="s">
        <v>414</v>
      </c>
      <c r="G225" s="64">
        <v>10014</v>
      </c>
    </row>
    <row r="226" spans="1:7">
      <c r="A226" s="64" t="str">
        <f t="shared" si="3"/>
        <v>BL.VW.00100.M10.ST.ST.10014</v>
      </c>
      <c r="B226" s="64">
        <f>_xlfn.XLOOKUP(F226,'Wall Volumes'!P:P,'Wall Volumes'!E:E)</f>
        <v>0</v>
      </c>
      <c r="C226" s="64">
        <f>_xlfn.XLOOKUP(F226,'Wall Volumes'!P:P,'Wall Volumes'!C:C)</f>
        <v>470</v>
      </c>
      <c r="F226" s="64" t="s">
        <v>416</v>
      </c>
      <c r="G226" s="64">
        <v>10014</v>
      </c>
    </row>
    <row r="227" spans="1:7">
      <c r="A227" s="64" t="str">
        <f t="shared" si="3"/>
        <v>BL.VW.00109.M10.ST.ST.10014</v>
      </c>
      <c r="B227" s="64">
        <f>_xlfn.XLOOKUP(F227,'Wall Volumes'!P:P,'Wall Volumes'!E:E)</f>
        <v>0</v>
      </c>
      <c r="C227" s="64">
        <f>_xlfn.XLOOKUP(F227,'Wall Volumes'!P:P,'Wall Volumes'!C:C)</f>
        <v>470</v>
      </c>
      <c r="F227" s="64" t="s">
        <v>419</v>
      </c>
      <c r="G227" s="64">
        <v>10014</v>
      </c>
    </row>
    <row r="228" spans="1:7">
      <c r="A228" s="64" t="str">
        <f t="shared" si="3"/>
        <v>BL.VW.00001.NB.ST.ST.10014</v>
      </c>
      <c r="B228" s="64" t="e">
        <f>_xlfn.XLOOKUP(F228,'Wall Volumes'!P:P,'Wall Volumes'!E:E)</f>
        <v>#N/A</v>
      </c>
      <c r="C228" s="64" t="e">
        <f>_xlfn.XLOOKUP(F228,'Wall Volumes'!P:P,'Wall Volumes'!C:C)</f>
        <v>#N/A</v>
      </c>
      <c r="F228" s="64" t="s">
        <v>1332</v>
      </c>
      <c r="G228" s="64">
        <v>10014</v>
      </c>
    </row>
    <row r="229" spans="1:7">
      <c r="A229" s="64" t="str">
        <f t="shared" si="3"/>
        <v>BL.VW.00006.NB.ST.ST.10014</v>
      </c>
      <c r="B229" s="64" t="e">
        <f>_xlfn.XLOOKUP(F229,'Wall Volumes'!P:P,'Wall Volumes'!E:E)</f>
        <v>#N/A</v>
      </c>
      <c r="C229" s="64" t="e">
        <f>_xlfn.XLOOKUP(F229,'Wall Volumes'!P:P,'Wall Volumes'!C:C)</f>
        <v>#N/A</v>
      </c>
      <c r="F229" s="64" t="s">
        <v>1333</v>
      </c>
      <c r="G229" s="64">
        <v>10014</v>
      </c>
    </row>
    <row r="230" spans="1:7">
      <c r="A230" s="64" t="str">
        <f t="shared" si="3"/>
        <v>BL.VW.00007.NB.ST.ST.10014</v>
      </c>
      <c r="B230" s="64" t="e">
        <f>_xlfn.XLOOKUP(F230,'Wall Volumes'!P:P,'Wall Volumes'!E:E)</f>
        <v>#N/A</v>
      </c>
      <c r="C230" s="64" t="e">
        <f>_xlfn.XLOOKUP(F230,'Wall Volumes'!P:P,'Wall Volumes'!C:C)</f>
        <v>#N/A</v>
      </c>
      <c r="F230" s="64" t="s">
        <v>1334</v>
      </c>
      <c r="G230" s="64">
        <v>10014</v>
      </c>
    </row>
    <row r="231" spans="1:7">
      <c r="A231" s="64" t="str">
        <f t="shared" si="3"/>
        <v>BL.VW.00009.NB.ST.ST.10014</v>
      </c>
      <c r="B231" s="64" t="e">
        <f>_xlfn.XLOOKUP(F231,'Wall Volumes'!P:P,'Wall Volumes'!E:E)</f>
        <v>#N/A</v>
      </c>
      <c r="C231" s="64" t="e">
        <f>_xlfn.XLOOKUP(F231,'Wall Volumes'!P:P,'Wall Volumes'!C:C)</f>
        <v>#N/A</v>
      </c>
      <c r="F231" s="64" t="s">
        <v>1335</v>
      </c>
      <c r="G231" s="64">
        <v>10014</v>
      </c>
    </row>
    <row r="232" spans="1:7">
      <c r="A232" s="64" t="str">
        <f t="shared" si="3"/>
        <v>BL.VW.00010.NB.ST.ST.10014</v>
      </c>
      <c r="B232" s="64" t="e">
        <f>_xlfn.XLOOKUP(F232,'Wall Volumes'!P:P,'Wall Volumes'!E:E)</f>
        <v>#N/A</v>
      </c>
      <c r="C232" s="64" t="e">
        <f>_xlfn.XLOOKUP(F232,'Wall Volumes'!P:P,'Wall Volumes'!C:C)</f>
        <v>#N/A</v>
      </c>
      <c r="F232" s="64" t="s">
        <v>1336</v>
      </c>
      <c r="G232" s="64">
        <v>10014</v>
      </c>
    </row>
    <row r="233" spans="1:7">
      <c r="A233" s="64" t="str">
        <f t="shared" si="3"/>
        <v>BL.VW.00011.NB.ST.ST.10014</v>
      </c>
      <c r="B233" s="64" t="e">
        <f>_xlfn.XLOOKUP(F233,'Wall Volumes'!P:P,'Wall Volumes'!E:E)</f>
        <v>#N/A</v>
      </c>
      <c r="C233" s="64" t="e">
        <f>_xlfn.XLOOKUP(F233,'Wall Volumes'!P:P,'Wall Volumes'!C:C)</f>
        <v>#N/A</v>
      </c>
      <c r="F233" s="64" t="s">
        <v>1337</v>
      </c>
      <c r="G233" s="64">
        <v>10014</v>
      </c>
    </row>
    <row r="234" spans="1:7">
      <c r="A234" s="64" t="str">
        <f t="shared" si="3"/>
        <v>BL.VW.00012.NB.ST.ST.10014</v>
      </c>
      <c r="B234" s="64" t="e">
        <f>_xlfn.XLOOKUP(F234,'Wall Volumes'!P:P,'Wall Volumes'!E:E)</f>
        <v>#N/A</v>
      </c>
      <c r="C234" s="64" t="e">
        <f>_xlfn.XLOOKUP(F234,'Wall Volumes'!P:P,'Wall Volumes'!C:C)</f>
        <v>#N/A</v>
      </c>
      <c r="F234" s="64" t="s">
        <v>1338</v>
      </c>
      <c r="G234" s="64">
        <v>10014</v>
      </c>
    </row>
    <row r="235" spans="1:7">
      <c r="A235" s="64" t="str">
        <f t="shared" si="3"/>
        <v>BL.VW.00014.NB.ST.ST.10014</v>
      </c>
      <c r="B235" s="64" t="e">
        <f>_xlfn.XLOOKUP(F235,'Wall Volumes'!P:P,'Wall Volumes'!E:E)</f>
        <v>#N/A</v>
      </c>
      <c r="C235" s="64" t="e">
        <f>_xlfn.XLOOKUP(F235,'Wall Volumes'!P:P,'Wall Volumes'!C:C)</f>
        <v>#N/A</v>
      </c>
      <c r="F235" s="64" t="s">
        <v>1339</v>
      </c>
      <c r="G235" s="64">
        <v>10014</v>
      </c>
    </row>
    <row r="236" spans="1:7">
      <c r="A236" s="64" t="str">
        <f t="shared" si="3"/>
        <v>BL.VW.00015.NB.ST.ST.10014</v>
      </c>
      <c r="B236" s="64" t="e">
        <f>_xlfn.XLOOKUP(F236,'Wall Volumes'!P:P,'Wall Volumes'!E:E)</f>
        <v>#N/A</v>
      </c>
      <c r="C236" s="64" t="e">
        <f>_xlfn.XLOOKUP(F236,'Wall Volumes'!P:P,'Wall Volumes'!C:C)</f>
        <v>#N/A</v>
      </c>
      <c r="F236" s="64" t="s">
        <v>1340</v>
      </c>
      <c r="G236" s="64">
        <v>10014</v>
      </c>
    </row>
    <row r="237" spans="1:7">
      <c r="A237" s="64" t="str">
        <f t="shared" si="3"/>
        <v>BL.VW.00023.NB.ST.ST.10014</v>
      </c>
      <c r="B237" s="64">
        <f>_xlfn.XLOOKUP(F237,'Wall Volumes'!P:P,'Wall Volumes'!E:E)</f>
        <v>0</v>
      </c>
      <c r="C237" s="64">
        <f>_xlfn.XLOOKUP(F237,'Wall Volumes'!P:P,'Wall Volumes'!C:C)</f>
        <v>125.375</v>
      </c>
      <c r="F237" s="64" t="s">
        <v>466</v>
      </c>
      <c r="G237" s="64">
        <v>10014</v>
      </c>
    </row>
    <row r="238" spans="1:7">
      <c r="A238" s="64" t="str">
        <f t="shared" si="3"/>
        <v>BL.VW.00024.NB.ST.ST.10014</v>
      </c>
      <c r="B238" s="64">
        <f>_xlfn.XLOOKUP(F238,'Wall Volumes'!P:P,'Wall Volumes'!E:E)</f>
        <v>0</v>
      </c>
      <c r="C238" s="64">
        <f>_xlfn.XLOOKUP(F238,'Wall Volumes'!P:P,'Wall Volumes'!C:C)</f>
        <v>125.375</v>
      </c>
      <c r="F238" s="64" t="s">
        <v>468</v>
      </c>
      <c r="G238" s="64">
        <v>10014</v>
      </c>
    </row>
    <row r="239" spans="1:7">
      <c r="A239" s="64" t="str">
        <f t="shared" si="3"/>
        <v>BL.VW.00030.NB.ST.ST.10014</v>
      </c>
      <c r="B239" s="64" t="e">
        <f>_xlfn.XLOOKUP(F239,'Wall Volumes'!P:P,'Wall Volumes'!E:E)</f>
        <v>#N/A</v>
      </c>
      <c r="C239" s="64" t="e">
        <f>_xlfn.XLOOKUP(F239,'Wall Volumes'!P:P,'Wall Volumes'!C:C)</f>
        <v>#N/A</v>
      </c>
      <c r="F239" s="64" t="s">
        <v>1341</v>
      </c>
      <c r="G239" s="64">
        <v>10014</v>
      </c>
    </row>
    <row r="240" spans="1:7">
      <c r="A240" s="64" t="str">
        <f t="shared" si="3"/>
        <v>BL.VW.00031.NB.ST.ST.10014</v>
      </c>
      <c r="B240" s="64" t="e">
        <f>_xlfn.XLOOKUP(F240,'Wall Volumes'!P:P,'Wall Volumes'!E:E)</f>
        <v>#N/A</v>
      </c>
      <c r="C240" s="64" t="e">
        <f>_xlfn.XLOOKUP(F240,'Wall Volumes'!P:P,'Wall Volumes'!C:C)</f>
        <v>#N/A</v>
      </c>
      <c r="F240" s="64" t="s">
        <v>1342</v>
      </c>
      <c r="G240" s="64">
        <v>10014</v>
      </c>
    </row>
    <row r="241" spans="1:7">
      <c r="A241" s="64" t="str">
        <f t="shared" si="3"/>
        <v>BL.VW.00055.NB.ST.ST.10014</v>
      </c>
      <c r="B241" s="64">
        <f>_xlfn.XLOOKUP(F241,'Wall Volumes'!P:P,'Wall Volumes'!E:E)</f>
        <v>0</v>
      </c>
      <c r="C241" s="64">
        <f>_xlfn.XLOOKUP(F241,'Wall Volumes'!P:P,'Wall Volumes'!C:C)</f>
        <v>56.1</v>
      </c>
      <c r="F241" s="64" t="s">
        <v>470</v>
      </c>
      <c r="G241" s="64">
        <v>10014</v>
      </c>
    </row>
    <row r="242" spans="1:7">
      <c r="A242" s="64" t="str">
        <f t="shared" si="3"/>
        <v>BL.VW.00058.NB.ST.ST.10014</v>
      </c>
      <c r="B242" s="64">
        <f>_xlfn.XLOOKUP(F242,'Wall Volumes'!P:P,'Wall Volumes'!E:E)</f>
        <v>0</v>
      </c>
      <c r="C242" s="64">
        <f>_xlfn.XLOOKUP(F242,'Wall Volumes'!P:P,'Wall Volumes'!C:C)</f>
        <v>95.625</v>
      </c>
      <c r="F242" s="64" t="s">
        <v>472</v>
      </c>
      <c r="G242" s="64">
        <v>10014</v>
      </c>
    </row>
    <row r="243" spans="1:7">
      <c r="A243" s="64" t="str">
        <f t="shared" si="3"/>
        <v>BL.VW.00059.NB.ST.ST.10014</v>
      </c>
      <c r="B243" s="64">
        <f>_xlfn.XLOOKUP(F243,'Wall Volumes'!P:P,'Wall Volumes'!E:E)</f>
        <v>0</v>
      </c>
      <c r="C243" s="64">
        <f>_xlfn.XLOOKUP(F243,'Wall Volumes'!P:P,'Wall Volumes'!C:C)</f>
        <v>174.25</v>
      </c>
      <c r="F243" s="64" t="s">
        <v>474</v>
      </c>
      <c r="G243" s="64">
        <v>10014</v>
      </c>
    </row>
    <row r="244" spans="1:7">
      <c r="A244" s="64" t="str">
        <f t="shared" si="3"/>
        <v>BL.VW.00060.NB.ST.ST.10014</v>
      </c>
      <c r="B244" s="64" t="e">
        <f>_xlfn.XLOOKUP(F244,'Wall Volumes'!P:P,'Wall Volumes'!E:E)</f>
        <v>#N/A</v>
      </c>
      <c r="C244" s="64" t="e">
        <f>_xlfn.XLOOKUP(F244,'Wall Volumes'!P:P,'Wall Volumes'!C:C)</f>
        <v>#N/A</v>
      </c>
      <c r="F244" s="64" t="s">
        <v>1343</v>
      </c>
      <c r="G244" s="64">
        <v>10014</v>
      </c>
    </row>
    <row r="245" spans="1:7">
      <c r="A245" s="64" t="str">
        <f t="shared" si="3"/>
        <v>BL.VW.00062.NB.ST.ST.10014</v>
      </c>
      <c r="B245" s="64">
        <f>_xlfn.XLOOKUP(F245,'Wall Volumes'!P:P,'Wall Volumes'!E:E)</f>
        <v>0</v>
      </c>
      <c r="C245" s="64">
        <f>_xlfn.XLOOKUP(F245,'Wall Volumes'!P:P,'Wall Volumes'!C:C)</f>
        <v>127.925</v>
      </c>
      <c r="F245" s="64" t="s">
        <v>476</v>
      </c>
      <c r="G245" s="64">
        <v>10014</v>
      </c>
    </row>
    <row r="246" spans="1:7">
      <c r="A246" s="64" t="str">
        <f t="shared" si="3"/>
        <v>BL.VW.00065.NB.ST.ST.10014</v>
      </c>
      <c r="B246" s="64" t="e">
        <f>_xlfn.XLOOKUP(F246,'Wall Volumes'!P:P,'Wall Volumes'!E:E)</f>
        <v>#N/A</v>
      </c>
      <c r="C246" s="64" t="e">
        <f>_xlfn.XLOOKUP(F246,'Wall Volumes'!P:P,'Wall Volumes'!C:C)</f>
        <v>#N/A</v>
      </c>
      <c r="F246" s="64" t="s">
        <v>1344</v>
      </c>
      <c r="G246" s="64">
        <v>10014</v>
      </c>
    </row>
    <row r="247" spans="1:7">
      <c r="A247" s="64" t="str">
        <f t="shared" si="3"/>
        <v>BL.VW.00068.NB.ST.ST.10014</v>
      </c>
      <c r="B247" s="64">
        <f>_xlfn.XLOOKUP(F247,'Wall Volumes'!P:P,'Wall Volumes'!E:E)</f>
        <v>0</v>
      </c>
      <c r="C247" s="64">
        <f>_xlfn.XLOOKUP(F247,'Wall Volumes'!P:P,'Wall Volumes'!C:C)</f>
        <v>339.15</v>
      </c>
      <c r="F247" s="64" t="s">
        <v>478</v>
      </c>
      <c r="G247" s="64">
        <v>10014</v>
      </c>
    </row>
    <row r="248" spans="1:7">
      <c r="A248" s="64" t="str">
        <f t="shared" si="3"/>
        <v>BL.VW.00001.M10.BO.ST.10014</v>
      </c>
      <c r="B248" s="64">
        <f>_xlfn.XLOOKUP(F248,'Wall Volumes'!P:P,'Wall Volumes'!E:E)</f>
        <v>0</v>
      </c>
      <c r="C248" s="64">
        <f>_xlfn.XLOOKUP(F248,'Wall Volumes'!P:P,'Wall Volumes'!C:C)</f>
        <v>52.5</v>
      </c>
      <c r="F248" s="64" t="s">
        <v>421</v>
      </c>
      <c r="G248" s="64">
        <v>10014</v>
      </c>
    </row>
    <row r="249" spans="1:7">
      <c r="A249" s="64" t="str">
        <f t="shared" si="3"/>
        <v>BL.VW.00002.M10.BO.ST.10014</v>
      </c>
      <c r="B249" s="64">
        <f>_xlfn.XLOOKUP(F249,'Wall Volumes'!P:P,'Wall Volumes'!E:E)</f>
        <v>0</v>
      </c>
      <c r="C249" s="64">
        <f>_xlfn.XLOOKUP(F249,'Wall Volumes'!P:P,'Wall Volumes'!C:C)</f>
        <v>80</v>
      </c>
      <c r="F249" s="64" t="s">
        <v>422</v>
      </c>
      <c r="G249" s="64">
        <v>10014</v>
      </c>
    </row>
    <row r="250" spans="1:7">
      <c r="A250" s="64" t="str">
        <f t="shared" si="3"/>
        <v>BL.VW.00003.M10.BO.ST.10014</v>
      </c>
      <c r="B250" s="64">
        <f>_xlfn.XLOOKUP(F250,'Wall Volumes'!P:P,'Wall Volumes'!E:E)</f>
        <v>0</v>
      </c>
      <c r="C250" s="64">
        <f>_xlfn.XLOOKUP(F250,'Wall Volumes'!P:P,'Wall Volumes'!C:C)</f>
        <v>135</v>
      </c>
      <c r="F250" s="64" t="s">
        <v>423</v>
      </c>
      <c r="G250" s="64">
        <v>10014</v>
      </c>
    </row>
    <row r="251" spans="1:7">
      <c r="A251" s="64" t="str">
        <f t="shared" si="3"/>
        <v>BL.VW.00004.M10.BO.ST.10014</v>
      </c>
      <c r="B251" s="64">
        <f>_xlfn.XLOOKUP(F251,'Wall Volumes'!P:P,'Wall Volumes'!E:E)</f>
        <v>0</v>
      </c>
      <c r="C251" s="64">
        <f>_xlfn.XLOOKUP(F251,'Wall Volumes'!P:P,'Wall Volumes'!C:C)</f>
        <v>222.5</v>
      </c>
      <c r="F251" s="64" t="s">
        <v>424</v>
      </c>
      <c r="G251" s="64">
        <v>10014</v>
      </c>
    </row>
    <row r="252" spans="1:7">
      <c r="A252" s="64" t="str">
        <f t="shared" si="3"/>
        <v>BL.VW.00006.M10.BO.ST.10014</v>
      </c>
      <c r="B252" s="64">
        <f>_xlfn.XLOOKUP(F252,'Wall Volumes'!P:P,'Wall Volumes'!E:E)</f>
        <v>0</v>
      </c>
      <c r="C252" s="64">
        <f>_xlfn.XLOOKUP(F252,'Wall Volumes'!P:P,'Wall Volumes'!C:C)</f>
        <v>70</v>
      </c>
      <c r="F252" s="64" t="s">
        <v>425</v>
      </c>
      <c r="G252" s="64">
        <v>10014</v>
      </c>
    </row>
    <row r="253" spans="1:7">
      <c r="A253" s="64" t="str">
        <f t="shared" si="3"/>
        <v>BL.VW.00007.M10.BO.ST.10014</v>
      </c>
      <c r="B253" s="64">
        <f>_xlfn.XLOOKUP(F253,'Wall Volumes'!P:P,'Wall Volumes'!E:E)</f>
        <v>0</v>
      </c>
      <c r="C253" s="64">
        <f>_xlfn.XLOOKUP(F253,'Wall Volumes'!P:P,'Wall Volumes'!C:C)</f>
        <v>115</v>
      </c>
      <c r="F253" s="64" t="s">
        <v>426</v>
      </c>
      <c r="G253" s="64">
        <v>10014</v>
      </c>
    </row>
    <row r="254" spans="1:7">
      <c r="A254" s="64" t="str">
        <f t="shared" si="3"/>
        <v>BL.VW.00008.M10.BO.ST.10014</v>
      </c>
      <c r="B254" s="64">
        <f>_xlfn.XLOOKUP(F254,'Wall Volumes'!P:P,'Wall Volumes'!E:E)</f>
        <v>0</v>
      </c>
      <c r="C254" s="64">
        <f>_xlfn.XLOOKUP(F254,'Wall Volumes'!P:P,'Wall Volumes'!C:C)</f>
        <v>180</v>
      </c>
      <c r="F254" s="64" t="s">
        <v>427</v>
      </c>
      <c r="G254" s="64">
        <v>10014</v>
      </c>
    </row>
    <row r="255" spans="1:7">
      <c r="A255" s="64" t="str">
        <f t="shared" si="3"/>
        <v>BL.VW.00009.M10.BO.ST.10014</v>
      </c>
      <c r="B255" s="64">
        <f>_xlfn.XLOOKUP(F255,'Wall Volumes'!P:P,'Wall Volumes'!E:E)</f>
        <v>0</v>
      </c>
      <c r="C255" s="64">
        <f>_xlfn.XLOOKUP(F255,'Wall Volumes'!P:P,'Wall Volumes'!C:C)</f>
        <v>365</v>
      </c>
      <c r="F255" s="64" t="s">
        <v>428</v>
      </c>
      <c r="G255" s="64">
        <v>10014</v>
      </c>
    </row>
    <row r="256" spans="1:7">
      <c r="A256" s="64" t="str">
        <f t="shared" si="3"/>
        <v>BL.VW.00010.M10.BO.ST.10014</v>
      </c>
      <c r="B256" s="64">
        <f>_xlfn.XLOOKUP(F256,'Wall Volumes'!P:P,'Wall Volumes'!E:E)</f>
        <v>0</v>
      </c>
      <c r="C256" s="64">
        <f>_xlfn.XLOOKUP(F256,'Wall Volumes'!P:P,'Wall Volumes'!C:C)</f>
        <v>105</v>
      </c>
      <c r="F256" s="64" t="s">
        <v>429</v>
      </c>
      <c r="G256" s="64">
        <v>10014</v>
      </c>
    </row>
    <row r="257" spans="1:7">
      <c r="A257" s="64" t="str">
        <f t="shared" si="3"/>
        <v>BL.VW.00011.M10.BO.ST.10014</v>
      </c>
      <c r="B257" s="64">
        <f>_xlfn.XLOOKUP(F257,'Wall Volumes'!P:P,'Wall Volumes'!E:E)</f>
        <v>0</v>
      </c>
      <c r="C257" s="64">
        <f>_xlfn.XLOOKUP(F257,'Wall Volumes'!P:P,'Wall Volumes'!C:C)</f>
        <v>160</v>
      </c>
      <c r="F257" s="64" t="s">
        <v>430</v>
      </c>
      <c r="G257" s="64">
        <v>10014</v>
      </c>
    </row>
    <row r="258" spans="1:7">
      <c r="A258" s="64" t="str">
        <f t="shared" ref="A258:A321" si="4">F258&amp;"."&amp;G258</f>
        <v>BL.VW.00012.M10.BO.ST.10014</v>
      </c>
      <c r="B258" s="64">
        <f>_xlfn.XLOOKUP(F258,'Wall Volumes'!P:P,'Wall Volumes'!E:E)</f>
        <v>0</v>
      </c>
      <c r="C258" s="64">
        <f>_xlfn.XLOOKUP(F258,'Wall Volumes'!P:P,'Wall Volumes'!C:C)</f>
        <v>325</v>
      </c>
      <c r="F258" s="64" t="s">
        <v>431</v>
      </c>
      <c r="G258" s="64">
        <v>10014</v>
      </c>
    </row>
    <row r="259" spans="1:7">
      <c r="A259" s="64" t="str">
        <f t="shared" si="4"/>
        <v>BL.VW.00014.M10.BO.ST.10014</v>
      </c>
      <c r="B259" s="64">
        <f>_xlfn.XLOOKUP(F259,'Wall Volumes'!P:P,'Wall Volumes'!E:E)</f>
        <v>0</v>
      </c>
      <c r="C259" s="64">
        <f>_xlfn.XLOOKUP(F259,'Wall Volumes'!P:P,'Wall Volumes'!C:C)</f>
        <v>117.5</v>
      </c>
      <c r="F259" s="64" t="s">
        <v>432</v>
      </c>
      <c r="G259" s="64">
        <v>10014</v>
      </c>
    </row>
    <row r="260" spans="1:7">
      <c r="A260" s="64" t="str">
        <f t="shared" si="4"/>
        <v>BL.VW.00015.M10.BO.ST.10014</v>
      </c>
      <c r="B260" s="64">
        <f>_xlfn.XLOOKUP(F260,'Wall Volumes'!P:P,'Wall Volumes'!E:E)</f>
        <v>0</v>
      </c>
      <c r="C260" s="64">
        <f>_xlfn.XLOOKUP(F260,'Wall Volumes'!P:P,'Wall Volumes'!C:C)</f>
        <v>117.5</v>
      </c>
      <c r="F260" s="64" t="s">
        <v>433</v>
      </c>
      <c r="G260" s="64">
        <v>10014</v>
      </c>
    </row>
    <row r="261" spans="1:7">
      <c r="A261" s="64" t="str">
        <f t="shared" si="4"/>
        <v>BL.VW.00018.M10.BO.ST.10014</v>
      </c>
      <c r="B261" s="64">
        <f>_xlfn.XLOOKUP(F261,'Wall Volumes'!P:P,'Wall Volumes'!E:E)</f>
        <v>0</v>
      </c>
      <c r="C261" s="64">
        <f>_xlfn.XLOOKUP(F261,'Wall Volumes'!P:P,'Wall Volumes'!C:C)</f>
        <v>90</v>
      </c>
      <c r="F261" s="64" t="s">
        <v>434</v>
      </c>
      <c r="G261" s="64">
        <v>10014</v>
      </c>
    </row>
    <row r="262" spans="1:7">
      <c r="A262" s="64" t="str">
        <f t="shared" si="4"/>
        <v>BL.VW.00019.M10.BO.ST.10014</v>
      </c>
      <c r="B262" s="64">
        <f>_xlfn.XLOOKUP(F262,'Wall Volumes'!P:P,'Wall Volumes'!E:E)</f>
        <v>0</v>
      </c>
      <c r="C262" s="64">
        <f>_xlfn.XLOOKUP(F262,'Wall Volumes'!P:P,'Wall Volumes'!C:C)</f>
        <v>177.5</v>
      </c>
      <c r="F262" s="64" t="s">
        <v>435</v>
      </c>
      <c r="G262" s="64">
        <v>10014</v>
      </c>
    </row>
    <row r="263" spans="1:7">
      <c r="A263" s="64" t="str">
        <f t="shared" si="4"/>
        <v>BL.VW.00023.M10.BO.ST.10014</v>
      </c>
      <c r="B263" s="64">
        <f>_xlfn.XLOOKUP(F263,'Wall Volumes'!P:P,'Wall Volumes'!E:E)</f>
        <v>0</v>
      </c>
      <c r="C263" s="64">
        <f>_xlfn.XLOOKUP(F263,'Wall Volumes'!P:P,'Wall Volumes'!C:C)</f>
        <v>192.5</v>
      </c>
      <c r="F263" s="64" t="s">
        <v>437</v>
      </c>
      <c r="G263" s="64">
        <v>10014</v>
      </c>
    </row>
    <row r="264" spans="1:7">
      <c r="A264" s="64" t="str">
        <f t="shared" si="4"/>
        <v>BL.VW.00024.M10.BO.ST.10014</v>
      </c>
      <c r="B264" s="64">
        <f>_xlfn.XLOOKUP(F264,'Wall Volumes'!P:P,'Wall Volumes'!E:E)</f>
        <v>0</v>
      </c>
      <c r="C264" s="64">
        <f>_xlfn.XLOOKUP(F264,'Wall Volumes'!P:P,'Wall Volumes'!C:C)</f>
        <v>192.5</v>
      </c>
      <c r="F264" s="64" t="s">
        <v>439</v>
      </c>
      <c r="G264" s="64">
        <v>10014</v>
      </c>
    </row>
    <row r="265" spans="1:7">
      <c r="A265" s="64" t="str">
        <f t="shared" si="4"/>
        <v>BL.VW.00025.M10.BO.ST.10014</v>
      </c>
      <c r="B265" s="64">
        <f>_xlfn.XLOOKUP(F265,'Wall Volumes'!P:P,'Wall Volumes'!E:E)</f>
        <v>0</v>
      </c>
      <c r="C265" s="64">
        <f>_xlfn.XLOOKUP(F265,'Wall Volumes'!P:P,'Wall Volumes'!C:C)</f>
        <v>385</v>
      </c>
      <c r="F265" s="64" t="s">
        <v>440</v>
      </c>
      <c r="G265" s="64">
        <v>10014</v>
      </c>
    </row>
    <row r="266" spans="1:7">
      <c r="A266" s="64" t="str">
        <f t="shared" si="4"/>
        <v>BL.VW.00026.M10.BO.ST.10014</v>
      </c>
      <c r="B266" s="64" t="e">
        <f>_xlfn.XLOOKUP(F266,'Wall Volumes'!P:P,'Wall Volumes'!E:E)</f>
        <v>#N/A</v>
      </c>
      <c r="C266" s="64" t="e">
        <f>_xlfn.XLOOKUP(F266,'Wall Volumes'!P:P,'Wall Volumes'!C:C)</f>
        <v>#N/A</v>
      </c>
      <c r="F266" s="64" t="s">
        <v>1345</v>
      </c>
      <c r="G266" s="64">
        <v>10014</v>
      </c>
    </row>
    <row r="267" spans="1:7">
      <c r="A267" s="64" t="str">
        <f t="shared" si="4"/>
        <v>BL.VW.00027.M10.BO.ST.10014</v>
      </c>
      <c r="B267" s="64" t="e">
        <f>_xlfn.XLOOKUP(F267,'Wall Volumes'!P:P,'Wall Volumes'!E:E)</f>
        <v>#N/A</v>
      </c>
      <c r="C267" s="64" t="e">
        <f>_xlfn.XLOOKUP(F267,'Wall Volumes'!P:P,'Wall Volumes'!C:C)</f>
        <v>#N/A</v>
      </c>
      <c r="F267" s="64" t="s">
        <v>1346</v>
      </c>
      <c r="G267" s="64">
        <v>10014</v>
      </c>
    </row>
    <row r="268" spans="1:7">
      <c r="A268" s="64" t="str">
        <f t="shared" si="4"/>
        <v>BL.VW.00030.M10.BO.ST.10014</v>
      </c>
      <c r="B268" s="64">
        <f>_xlfn.XLOOKUP(F268,'Wall Volumes'!P:P,'Wall Volumes'!E:E)</f>
        <v>0</v>
      </c>
      <c r="C268" s="64">
        <f>_xlfn.XLOOKUP(F268,'Wall Volumes'!P:P,'Wall Volumes'!C:C)</f>
        <v>227.5</v>
      </c>
      <c r="F268" s="64" t="s">
        <v>441</v>
      </c>
      <c r="G268" s="64">
        <v>10014</v>
      </c>
    </row>
    <row r="269" spans="1:7">
      <c r="A269" s="64" t="str">
        <f t="shared" si="4"/>
        <v>BL.VW.00031.M10.BO.ST.10014</v>
      </c>
      <c r="B269" s="64">
        <f>_xlfn.XLOOKUP(F269,'Wall Volumes'!P:P,'Wall Volumes'!E:E)</f>
        <v>0</v>
      </c>
      <c r="C269" s="64">
        <f>_xlfn.XLOOKUP(F269,'Wall Volumes'!P:P,'Wall Volumes'!C:C)</f>
        <v>227.5</v>
      </c>
      <c r="F269" s="64" t="s">
        <v>442</v>
      </c>
      <c r="G269" s="64">
        <v>10014</v>
      </c>
    </row>
    <row r="270" spans="1:7">
      <c r="A270" s="64" t="str">
        <f t="shared" si="4"/>
        <v>BL.VW.00034.M10.BO.ST.10014</v>
      </c>
      <c r="B270" s="64">
        <f>_xlfn.XLOOKUP(F270,'Wall Volumes'!P:P,'Wall Volumes'!E:E)</f>
        <v>0</v>
      </c>
      <c r="C270" s="64">
        <f>_xlfn.XLOOKUP(F270,'Wall Volumes'!P:P,'Wall Volumes'!C:C)</f>
        <v>365</v>
      </c>
      <c r="F270" s="64" t="s">
        <v>443</v>
      </c>
      <c r="G270" s="64">
        <v>10014</v>
      </c>
    </row>
    <row r="271" spans="1:7">
      <c r="A271" s="64" t="str">
        <f t="shared" si="4"/>
        <v>BL.VW.00042.M10.BO.ST.10014</v>
      </c>
      <c r="B271" s="64">
        <f>_xlfn.XLOOKUP(F271,'Wall Volumes'!P:P,'Wall Volumes'!E:E)</f>
        <v>0</v>
      </c>
      <c r="C271" s="64">
        <f>_xlfn.XLOOKUP(F271,'Wall Volumes'!P:P,'Wall Volumes'!C:C)</f>
        <v>206.125</v>
      </c>
      <c r="F271" s="64" t="s">
        <v>459</v>
      </c>
      <c r="G271" s="64">
        <v>10014</v>
      </c>
    </row>
    <row r="272" spans="1:7">
      <c r="A272" s="64" t="str">
        <f t="shared" si="4"/>
        <v>BL.VW.00043.M10.BO.ST.10014</v>
      </c>
      <c r="B272" s="64">
        <f>_xlfn.XLOOKUP(F272,'Wall Volumes'!P:P,'Wall Volumes'!E:E)</f>
        <v>0</v>
      </c>
      <c r="C272" s="64">
        <f>_xlfn.XLOOKUP(F272,'Wall Volumes'!P:P,'Wall Volumes'!C:C)</f>
        <v>320.875</v>
      </c>
      <c r="F272" s="64" t="s">
        <v>461</v>
      </c>
      <c r="G272" s="64">
        <v>10014</v>
      </c>
    </row>
    <row r="273" spans="1:7">
      <c r="A273" s="64" t="str">
        <f t="shared" si="4"/>
        <v>BL.VW.00052.M10.BO.ST.10014</v>
      </c>
      <c r="B273" s="64">
        <f>_xlfn.XLOOKUP(F273,'Wall Volumes'!P:P,'Wall Volumes'!E:E)</f>
        <v>0</v>
      </c>
      <c r="C273" s="64">
        <f>_xlfn.XLOOKUP(F273,'Wall Volumes'!P:P,'Wall Volumes'!C:C)</f>
        <v>135</v>
      </c>
      <c r="F273" s="64" t="s">
        <v>444</v>
      </c>
      <c r="G273" s="64">
        <v>10014</v>
      </c>
    </row>
    <row r="274" spans="1:7">
      <c r="A274" s="64" t="str">
        <f t="shared" si="4"/>
        <v>BL.VW.00053.M10.BO.ST.10014</v>
      </c>
      <c r="B274" s="64">
        <f>_xlfn.XLOOKUP(F274,'Wall Volumes'!P:P,'Wall Volumes'!E:E)</f>
        <v>0</v>
      </c>
      <c r="C274" s="64">
        <f>_xlfn.XLOOKUP(F274,'Wall Volumes'!P:P,'Wall Volumes'!C:C)</f>
        <v>245</v>
      </c>
      <c r="F274" s="64" t="s">
        <v>445</v>
      </c>
      <c r="G274" s="64">
        <v>10014</v>
      </c>
    </row>
    <row r="275" spans="1:7">
      <c r="A275" s="64" t="str">
        <f t="shared" si="4"/>
        <v>BL.VW.00055.M10.BO.ST.10014</v>
      </c>
      <c r="B275" s="64">
        <f>_xlfn.XLOOKUP(F275,'Wall Volumes'!P:P,'Wall Volumes'!E:E)</f>
        <v>0</v>
      </c>
      <c r="C275" s="64">
        <f>_xlfn.XLOOKUP(F275,'Wall Volumes'!P:P,'Wall Volumes'!C:C)</f>
        <v>87.5</v>
      </c>
      <c r="F275" s="64" t="s">
        <v>446</v>
      </c>
      <c r="G275" s="64">
        <v>10014</v>
      </c>
    </row>
    <row r="276" spans="1:7">
      <c r="A276" s="64" t="str">
        <f t="shared" si="4"/>
        <v>BL.VW.00056.M10.BO.ST.10014</v>
      </c>
      <c r="B276" s="64">
        <f>_xlfn.XLOOKUP(F276,'Wall Volumes'!P:P,'Wall Volumes'!E:E)</f>
        <v>0</v>
      </c>
      <c r="C276" s="64">
        <f>_xlfn.XLOOKUP(F276,'Wall Volumes'!P:P,'Wall Volumes'!C:C)</f>
        <v>157.5</v>
      </c>
      <c r="F276" s="64" t="s">
        <v>447</v>
      </c>
      <c r="G276" s="64">
        <v>10014</v>
      </c>
    </row>
    <row r="277" spans="1:7">
      <c r="A277" s="64" t="str">
        <f t="shared" si="4"/>
        <v>BL.VW.00058.M10.BO.ST.10014</v>
      </c>
      <c r="B277" s="64">
        <f>_xlfn.XLOOKUP(F277,'Wall Volumes'!P:P,'Wall Volumes'!E:E)</f>
        <v>0</v>
      </c>
      <c r="C277" s="64">
        <f>_xlfn.XLOOKUP(F277,'Wall Volumes'!P:P,'Wall Volumes'!C:C)</f>
        <v>147.5</v>
      </c>
      <c r="F277" s="64" t="s">
        <v>448</v>
      </c>
      <c r="G277" s="64">
        <v>10014</v>
      </c>
    </row>
    <row r="278" spans="1:7">
      <c r="A278" s="64" t="str">
        <f t="shared" si="4"/>
        <v>BL.VW.00059.M10.BO.ST.10014</v>
      </c>
      <c r="B278" s="64">
        <f>_xlfn.XLOOKUP(F278,'Wall Volumes'!P:P,'Wall Volumes'!E:E)</f>
        <v>0</v>
      </c>
      <c r="C278" s="64">
        <f>_xlfn.XLOOKUP(F278,'Wall Volumes'!P:P,'Wall Volumes'!C:C)</f>
        <v>277.5</v>
      </c>
      <c r="F278" s="64" t="s">
        <v>449</v>
      </c>
      <c r="G278" s="64">
        <v>10014</v>
      </c>
    </row>
    <row r="279" spans="1:7">
      <c r="A279" s="64" t="str">
        <f t="shared" si="4"/>
        <v>BL.VW.00060.M10.BO.ST.10014</v>
      </c>
      <c r="B279" s="64">
        <f>_xlfn.XLOOKUP(F279,'Wall Volumes'!P:P,'Wall Volumes'!E:E)</f>
        <v>0</v>
      </c>
      <c r="C279" s="64">
        <f>_xlfn.XLOOKUP(F279,'Wall Volumes'!P:P,'Wall Volumes'!C:C)</f>
        <v>447.5</v>
      </c>
      <c r="F279" s="64" t="s">
        <v>450</v>
      </c>
      <c r="G279" s="64">
        <v>10014</v>
      </c>
    </row>
    <row r="280" spans="1:7">
      <c r="A280" s="64" t="str">
        <f t="shared" si="4"/>
        <v>BL.VW.00001.M10.ST.ST.10025</v>
      </c>
      <c r="B280" s="64">
        <f>_xlfn.XLOOKUP(F280,'Wall Volumes'!P:P,'Wall Volumes'!F:F)</f>
        <v>0</v>
      </c>
      <c r="C280" s="64">
        <f>_xlfn.XLOOKUP(F280,'Wall Volumes'!P:P,'Wall Volumes'!C:C)</f>
        <v>47.5</v>
      </c>
      <c r="F280" s="64" t="s">
        <v>61</v>
      </c>
      <c r="G280" s="64">
        <v>10025</v>
      </c>
    </row>
    <row r="281" spans="1:7">
      <c r="A281" s="64" t="str">
        <f t="shared" si="4"/>
        <v>BL.VW.00002.M10.ST.ST.10025</v>
      </c>
      <c r="B281" s="64">
        <f>_xlfn.XLOOKUP(F281,'Wall Volumes'!P:P,'Wall Volumes'!F:F)</f>
        <v>0</v>
      </c>
      <c r="C281" s="64">
        <f>_xlfn.XLOOKUP(F281,'Wall Volumes'!P:P,'Wall Volumes'!C:C)</f>
        <v>72.5</v>
      </c>
      <c r="F281" s="64" t="s">
        <v>66</v>
      </c>
      <c r="G281" s="64">
        <v>10025</v>
      </c>
    </row>
    <row r="282" spans="1:7">
      <c r="A282" s="64" t="str">
        <f t="shared" si="4"/>
        <v>BL.VW.00003.M10.ST.ST.10025</v>
      </c>
      <c r="B282" s="64">
        <f>_xlfn.XLOOKUP(F282,'Wall Volumes'!P:P,'Wall Volumes'!F:F)</f>
        <v>0</v>
      </c>
      <c r="C282" s="64">
        <f>_xlfn.XLOOKUP(F282,'Wall Volumes'!P:P,'Wall Volumes'!C:C)</f>
        <v>125</v>
      </c>
      <c r="F282" s="64" t="s">
        <v>71</v>
      </c>
      <c r="G282" s="64">
        <v>10025</v>
      </c>
    </row>
    <row r="283" spans="1:7">
      <c r="A283" s="64" t="str">
        <f t="shared" si="4"/>
        <v>BL.VW.00004.M10.ST.ST.10025</v>
      </c>
      <c r="B283" s="64">
        <f>_xlfn.XLOOKUP(F283,'Wall Volumes'!P:P,'Wall Volumes'!F:F)</f>
        <v>0</v>
      </c>
      <c r="C283" s="64">
        <f>_xlfn.XLOOKUP(F283,'Wall Volumes'!P:P,'Wall Volumes'!C:C)</f>
        <v>210</v>
      </c>
      <c r="F283" s="64" t="s">
        <v>76</v>
      </c>
      <c r="G283" s="64">
        <v>10025</v>
      </c>
    </row>
    <row r="284" spans="1:7">
      <c r="A284" s="64" t="str">
        <f t="shared" si="4"/>
        <v>BL.VW.00005.M10.ST.ST.10025</v>
      </c>
      <c r="B284" s="64">
        <f>_xlfn.XLOOKUP(F284,'Wall Volumes'!P:P,'Wall Volumes'!F:F)</f>
        <v>0</v>
      </c>
      <c r="C284" s="64">
        <f>_xlfn.XLOOKUP(F284,'Wall Volumes'!P:P,'Wall Volumes'!C:C)</f>
        <v>420</v>
      </c>
      <c r="F284" s="64" t="s">
        <v>81</v>
      </c>
      <c r="G284" s="64">
        <v>10025</v>
      </c>
    </row>
    <row r="285" spans="1:7">
      <c r="A285" s="64" t="str">
        <f t="shared" si="4"/>
        <v>BL.VW.00006.M10.ST.ST.10025</v>
      </c>
      <c r="B285" s="64">
        <f>_xlfn.XLOOKUP(F285,'Wall Volumes'!P:P,'Wall Volumes'!F:F)</f>
        <v>0</v>
      </c>
      <c r="C285" s="64">
        <f>_xlfn.XLOOKUP(F285,'Wall Volumes'!P:P,'Wall Volumes'!C:C)</f>
        <v>62.5</v>
      </c>
      <c r="F285" s="64" t="s">
        <v>86</v>
      </c>
      <c r="G285" s="64">
        <v>10025</v>
      </c>
    </row>
    <row r="286" spans="1:7">
      <c r="A286" s="64" t="str">
        <f t="shared" si="4"/>
        <v>BL.VW.00007.M10.ST.ST.10025</v>
      </c>
      <c r="B286" s="64">
        <f>_xlfn.XLOOKUP(F286,'Wall Volumes'!P:P,'Wall Volumes'!F:F)</f>
        <v>0</v>
      </c>
      <c r="C286" s="64">
        <f>_xlfn.XLOOKUP(F286,'Wall Volumes'!P:P,'Wall Volumes'!C:C)</f>
        <v>105</v>
      </c>
      <c r="F286" s="64" t="s">
        <v>91</v>
      </c>
      <c r="G286" s="64">
        <v>10025</v>
      </c>
    </row>
    <row r="287" spans="1:7">
      <c r="A287" s="64" t="str">
        <f t="shared" si="4"/>
        <v>BL.VW.00008.M10.ST.ST.10025</v>
      </c>
      <c r="B287" s="64">
        <f>_xlfn.XLOOKUP(F287,'Wall Volumes'!P:P,'Wall Volumes'!F:F)</f>
        <v>0</v>
      </c>
      <c r="C287" s="64">
        <f>_xlfn.XLOOKUP(F287,'Wall Volumes'!P:P,'Wall Volumes'!C:C)</f>
        <v>167.5</v>
      </c>
      <c r="F287" s="64" t="s">
        <v>96</v>
      </c>
      <c r="G287" s="64">
        <v>10025</v>
      </c>
    </row>
    <row r="288" spans="1:7">
      <c r="A288" s="64" t="str">
        <f t="shared" si="4"/>
        <v>BL.VW.00009.M10.ST.ST.10025</v>
      </c>
      <c r="B288" s="64">
        <f>_xlfn.XLOOKUP(F288,'Wall Volumes'!P:P,'Wall Volumes'!F:F)</f>
        <v>0</v>
      </c>
      <c r="C288" s="64">
        <f>_xlfn.XLOOKUP(F288,'Wall Volumes'!P:P,'Wall Volumes'!C:C)</f>
        <v>350</v>
      </c>
      <c r="F288" s="64" t="s">
        <v>100</v>
      </c>
      <c r="G288" s="64">
        <v>10025</v>
      </c>
    </row>
    <row r="289" spans="1:7">
      <c r="A289" s="64" t="str">
        <f t="shared" si="4"/>
        <v>BL.VW.00010.M10.ST.ST.10025</v>
      </c>
      <c r="B289" s="64">
        <f>_xlfn.XLOOKUP(F289,'Wall Volumes'!P:P,'Wall Volumes'!F:F)</f>
        <v>0</v>
      </c>
      <c r="C289" s="64">
        <f>_xlfn.XLOOKUP(F289,'Wall Volumes'!P:P,'Wall Volumes'!C:C)</f>
        <v>95</v>
      </c>
      <c r="F289" s="64" t="s">
        <v>105</v>
      </c>
      <c r="G289" s="64">
        <v>10025</v>
      </c>
    </row>
    <row r="290" spans="1:7">
      <c r="A290" s="64" t="str">
        <f t="shared" si="4"/>
        <v>BL.VW.00011.M10.ST.ST.10025</v>
      </c>
      <c r="B290" s="64">
        <f>_xlfn.XLOOKUP(F290,'Wall Volumes'!P:P,'Wall Volumes'!F:F)</f>
        <v>0</v>
      </c>
      <c r="C290" s="64">
        <f>_xlfn.XLOOKUP(F290,'Wall Volumes'!P:P,'Wall Volumes'!C:C)</f>
        <v>147.5</v>
      </c>
      <c r="F290" s="64" t="s">
        <v>110</v>
      </c>
      <c r="G290" s="64">
        <v>10025</v>
      </c>
    </row>
    <row r="291" spans="1:7">
      <c r="A291" s="64" t="str">
        <f t="shared" si="4"/>
        <v>BL.VW.00012.M10.ST.ST.10025</v>
      </c>
      <c r="B291" s="64">
        <f>_xlfn.XLOOKUP(F291,'Wall Volumes'!P:P,'Wall Volumes'!F:F)</f>
        <v>0</v>
      </c>
      <c r="C291" s="64">
        <f>_xlfn.XLOOKUP(F291,'Wall Volumes'!P:P,'Wall Volumes'!C:C)</f>
        <v>310</v>
      </c>
      <c r="F291" s="64" t="s">
        <v>115</v>
      </c>
      <c r="G291" s="64">
        <v>10025</v>
      </c>
    </row>
    <row r="292" spans="1:7">
      <c r="A292" s="64" t="str">
        <f t="shared" si="4"/>
        <v>BL.VW.00013.M10.ST.ST.10025</v>
      </c>
      <c r="B292" s="64">
        <f>_xlfn.XLOOKUP(F292,'Wall Volumes'!P:P,'Wall Volumes'!F:F)</f>
        <v>0</v>
      </c>
      <c r="C292" s="64">
        <f>_xlfn.XLOOKUP(F292,'Wall Volumes'!P:P,'Wall Volumes'!C:C)</f>
        <v>687.5</v>
      </c>
      <c r="F292" s="64" t="s">
        <v>120</v>
      </c>
      <c r="G292" s="64">
        <v>10025</v>
      </c>
    </row>
    <row r="293" spans="1:7">
      <c r="A293" s="64" t="str">
        <f t="shared" si="4"/>
        <v>BL.VW.00014.M10.ST.ST.10025</v>
      </c>
      <c r="B293" s="64">
        <f>_xlfn.XLOOKUP(F293,'Wall Volumes'!P:P,'Wall Volumes'!F:F)</f>
        <v>0</v>
      </c>
      <c r="C293" s="64">
        <f>_xlfn.XLOOKUP(F293,'Wall Volumes'!P:P,'Wall Volumes'!C:C)</f>
        <v>105</v>
      </c>
      <c r="F293" s="64" t="s">
        <v>125</v>
      </c>
      <c r="G293" s="64">
        <v>10025</v>
      </c>
    </row>
    <row r="294" spans="1:7">
      <c r="A294" s="64" t="str">
        <f t="shared" si="4"/>
        <v>BL.VW.00015.M10.ST.ST.10025</v>
      </c>
      <c r="B294" s="64">
        <f>_xlfn.XLOOKUP(F294,'Wall Volumes'!P:P,'Wall Volumes'!F:F)</f>
        <v>0</v>
      </c>
      <c r="C294" s="64">
        <f>_xlfn.XLOOKUP(F294,'Wall Volumes'!P:P,'Wall Volumes'!C:C)</f>
        <v>105</v>
      </c>
      <c r="F294" s="64" t="s">
        <v>129</v>
      </c>
      <c r="G294" s="64">
        <v>10025</v>
      </c>
    </row>
    <row r="295" spans="1:7">
      <c r="A295" s="64" t="str">
        <f t="shared" si="4"/>
        <v>BL.VW.00016.M10.ST.ST.10025</v>
      </c>
      <c r="B295" s="64">
        <f>_xlfn.XLOOKUP(F295,'Wall Volumes'!P:P,'Wall Volumes'!F:F)</f>
        <v>0</v>
      </c>
      <c r="C295" s="64">
        <f>_xlfn.XLOOKUP(F295,'Wall Volumes'!P:P,'Wall Volumes'!C:C)</f>
        <v>325</v>
      </c>
      <c r="F295" s="64" t="s">
        <v>134</v>
      </c>
      <c r="G295" s="64">
        <v>10025</v>
      </c>
    </row>
    <row r="296" spans="1:7">
      <c r="A296" s="64" t="str">
        <f t="shared" si="4"/>
        <v>BL.VW.00017.M10.ST.ST.10025</v>
      </c>
      <c r="B296" s="64">
        <f>_xlfn.XLOOKUP(F296,'Wall Volumes'!P:P,'Wall Volumes'!F:F)</f>
        <v>0</v>
      </c>
      <c r="C296" s="64">
        <f>_xlfn.XLOOKUP(F296,'Wall Volumes'!P:P,'Wall Volumes'!C:C)</f>
        <v>325</v>
      </c>
      <c r="F296" s="64" t="s">
        <v>139</v>
      </c>
      <c r="G296" s="64">
        <v>10025</v>
      </c>
    </row>
    <row r="297" spans="1:7">
      <c r="A297" s="64" t="str">
        <f t="shared" si="4"/>
        <v>BL.VW.00018.M10.ST.ST.10025</v>
      </c>
      <c r="B297" s="64">
        <f>_xlfn.XLOOKUP(F297,'Wall Volumes'!P:P,'Wall Volumes'!F:F)</f>
        <v>0</v>
      </c>
      <c r="C297" s="64">
        <f>_xlfn.XLOOKUP(F297,'Wall Volumes'!P:P,'Wall Volumes'!C:C)</f>
        <v>80</v>
      </c>
      <c r="F297" s="64" t="s">
        <v>144</v>
      </c>
      <c r="G297" s="64">
        <v>10025</v>
      </c>
    </row>
    <row r="298" spans="1:7">
      <c r="A298" s="64" t="str">
        <f t="shared" si="4"/>
        <v>BL.VW.00019.M10.ST.ST.10025</v>
      </c>
      <c r="B298" s="64">
        <f>_xlfn.XLOOKUP(F298,'Wall Volumes'!P:P,'Wall Volumes'!F:F)</f>
        <v>0</v>
      </c>
      <c r="C298" s="64">
        <f>_xlfn.XLOOKUP(F298,'Wall Volumes'!P:P,'Wall Volumes'!C:C)</f>
        <v>165</v>
      </c>
      <c r="F298" s="64" t="s">
        <v>149</v>
      </c>
      <c r="G298" s="64">
        <v>10025</v>
      </c>
    </row>
    <row r="299" spans="1:7">
      <c r="A299" s="64" t="str">
        <f t="shared" si="4"/>
        <v>BL.VW.00020.M10.ST.ST.10025</v>
      </c>
      <c r="B299" s="64">
        <f>_xlfn.XLOOKUP(F299,'Wall Volumes'!P:P,'Wall Volumes'!F:F)</f>
        <v>0</v>
      </c>
      <c r="C299" s="64">
        <f>_xlfn.XLOOKUP(F299,'Wall Volumes'!P:P,'Wall Volumes'!C:C)</f>
        <v>377.5</v>
      </c>
      <c r="F299" s="64" t="s">
        <v>154</v>
      </c>
      <c r="G299" s="64">
        <v>10025</v>
      </c>
    </row>
    <row r="300" spans="1:7">
      <c r="A300" s="64" t="str">
        <f t="shared" si="4"/>
        <v>BL.VW.00021.M10.ST.ST.10025</v>
      </c>
      <c r="B300" s="64">
        <f>_xlfn.XLOOKUP(F300,'Wall Volumes'!P:P,'Wall Volumes'!F:F)</f>
        <v>0</v>
      </c>
      <c r="C300" s="64">
        <f>_xlfn.XLOOKUP(F300,'Wall Volumes'!P:P,'Wall Volumes'!C:C)</f>
        <v>752.5</v>
      </c>
      <c r="F300" s="64" t="s">
        <v>159</v>
      </c>
      <c r="G300" s="64">
        <v>10025</v>
      </c>
    </row>
    <row r="301" spans="1:7">
      <c r="A301" s="64" t="str">
        <f t="shared" si="4"/>
        <v>BL.VW.00022.M10.ST.ST.10025</v>
      </c>
      <c r="B301" s="64">
        <f>_xlfn.XLOOKUP(F301,'Wall Volumes'!P:P,'Wall Volumes'!F:F)</f>
        <v>0</v>
      </c>
      <c r="C301" s="64">
        <f>_xlfn.XLOOKUP(F301,'Wall Volumes'!P:P,'Wall Volumes'!C:C)</f>
        <v>1172.5</v>
      </c>
      <c r="F301" s="64" t="s">
        <v>164</v>
      </c>
      <c r="G301" s="64">
        <v>10025</v>
      </c>
    </row>
    <row r="302" spans="1:7">
      <c r="A302" s="64" t="str">
        <f t="shared" si="4"/>
        <v>BL.VW.00025.M10.ST.ST.10025</v>
      </c>
      <c r="B302" s="64">
        <f>_xlfn.XLOOKUP(F302,'Wall Volumes'!P:P,'Wall Volumes'!F:F)</f>
        <v>0</v>
      </c>
      <c r="C302" s="64">
        <f>_xlfn.XLOOKUP(F302,'Wall Volumes'!P:P,'Wall Volumes'!C:C)</f>
        <v>365</v>
      </c>
      <c r="F302" s="64" t="s">
        <v>168</v>
      </c>
      <c r="G302" s="64">
        <v>10025</v>
      </c>
    </row>
    <row r="303" spans="1:7">
      <c r="A303" s="64" t="str">
        <f t="shared" si="4"/>
        <v>BL.VW.00026.M10.ST.ST.10025</v>
      </c>
      <c r="B303" s="64" t="e">
        <f>_xlfn.XLOOKUP(F303,'Wall Volumes'!P:P,'Wall Volumes'!F:F)</f>
        <v>#N/A</v>
      </c>
      <c r="C303" s="64" t="e">
        <f>_xlfn.XLOOKUP(F303,'Wall Volumes'!P:P,'Wall Volumes'!C:C)</f>
        <v>#N/A</v>
      </c>
      <c r="F303" s="64" t="s">
        <v>1327</v>
      </c>
      <c r="G303" s="64">
        <v>10025</v>
      </c>
    </row>
    <row r="304" spans="1:7">
      <c r="A304" s="64" t="str">
        <f t="shared" si="4"/>
        <v>BL.VW.00027.M10.ST.ST.10025</v>
      </c>
      <c r="B304" s="64" t="e">
        <f>_xlfn.XLOOKUP(F304,'Wall Volumes'!P:P,'Wall Volumes'!F:F)</f>
        <v>#N/A</v>
      </c>
      <c r="C304" s="64" t="e">
        <f>_xlfn.XLOOKUP(F304,'Wall Volumes'!P:P,'Wall Volumes'!C:C)</f>
        <v>#N/A</v>
      </c>
      <c r="F304" s="64" t="s">
        <v>1328</v>
      </c>
      <c r="G304" s="64">
        <v>10025</v>
      </c>
    </row>
    <row r="305" spans="1:7">
      <c r="A305" s="64" t="str">
        <f t="shared" si="4"/>
        <v>BL.VW.00028.M10.ST.ST.10025</v>
      </c>
      <c r="B305" s="64" t="e">
        <f>_xlfn.XLOOKUP(F305,'Wall Volumes'!P:P,'Wall Volumes'!F:F)</f>
        <v>#N/A</v>
      </c>
      <c r="C305" s="64" t="e">
        <f>_xlfn.XLOOKUP(F305,'Wall Volumes'!P:P,'Wall Volumes'!C:C)</f>
        <v>#N/A</v>
      </c>
      <c r="F305" s="64" t="s">
        <v>1329</v>
      </c>
      <c r="G305" s="64">
        <v>10025</v>
      </c>
    </row>
    <row r="306" spans="1:7">
      <c r="A306" s="64" t="str">
        <f t="shared" si="4"/>
        <v>BL.VW.00029.M10.ST.ST.10025</v>
      </c>
      <c r="B306" s="64" t="e">
        <f>_xlfn.XLOOKUP(F306,'Wall Volumes'!P:P,'Wall Volumes'!F:F)</f>
        <v>#N/A</v>
      </c>
      <c r="C306" s="64" t="e">
        <f>_xlfn.XLOOKUP(F306,'Wall Volumes'!P:P,'Wall Volumes'!C:C)</f>
        <v>#N/A</v>
      </c>
      <c r="F306" s="64" t="s">
        <v>1330</v>
      </c>
      <c r="G306" s="64">
        <v>10025</v>
      </c>
    </row>
    <row r="307" spans="1:7">
      <c r="A307" s="64" t="str">
        <f t="shared" si="4"/>
        <v>BL.VW.00030.M10.ST.ST.10025</v>
      </c>
      <c r="B307" s="64">
        <f>_xlfn.XLOOKUP(F307,'Wall Volumes'!P:P,'Wall Volumes'!F:F)</f>
        <v>0</v>
      </c>
      <c r="C307" s="64">
        <f>_xlfn.XLOOKUP(F307,'Wall Volumes'!P:P,'Wall Volumes'!C:C)</f>
        <v>212.5</v>
      </c>
      <c r="F307" s="64" t="s">
        <v>173</v>
      </c>
      <c r="G307" s="64">
        <v>10025</v>
      </c>
    </row>
    <row r="308" spans="1:7">
      <c r="A308" s="64" t="str">
        <f t="shared" si="4"/>
        <v>BL.VW.00031.M10.ST.ST.10025</v>
      </c>
      <c r="B308" s="64">
        <f>_xlfn.XLOOKUP(F308,'Wall Volumes'!P:P,'Wall Volumes'!F:F)</f>
        <v>0</v>
      </c>
      <c r="C308" s="64">
        <f>_xlfn.XLOOKUP(F308,'Wall Volumes'!P:P,'Wall Volumes'!C:C)</f>
        <v>212.5</v>
      </c>
      <c r="F308" s="64" t="s">
        <v>178</v>
      </c>
      <c r="G308" s="64">
        <v>10025</v>
      </c>
    </row>
    <row r="309" spans="1:7">
      <c r="A309" s="64" t="str">
        <f t="shared" si="4"/>
        <v>BL.VW.00032.M10.ST.ST.10025</v>
      </c>
      <c r="B309" s="64">
        <f>_xlfn.XLOOKUP(F309,'Wall Volumes'!P:P,'Wall Volumes'!F:F)</f>
        <v>0</v>
      </c>
      <c r="C309" s="64">
        <f>_xlfn.XLOOKUP(F309,'Wall Volumes'!P:P,'Wall Volumes'!C:C)</f>
        <v>462.5</v>
      </c>
      <c r="F309" s="64" t="s">
        <v>183</v>
      </c>
      <c r="G309" s="64">
        <v>10025</v>
      </c>
    </row>
    <row r="310" spans="1:7">
      <c r="A310" s="64" t="str">
        <f t="shared" si="4"/>
        <v>BL.VW.00033.M10.ST.ST.10025</v>
      </c>
      <c r="B310" s="64">
        <f>_xlfn.XLOOKUP(F310,'Wall Volumes'!P:P,'Wall Volumes'!F:F)</f>
        <v>0</v>
      </c>
      <c r="C310" s="64">
        <f>_xlfn.XLOOKUP(F310,'Wall Volumes'!P:P,'Wall Volumes'!C:C)</f>
        <v>462.5</v>
      </c>
      <c r="F310" s="64" t="s">
        <v>188</v>
      </c>
      <c r="G310" s="64">
        <v>10025</v>
      </c>
    </row>
    <row r="311" spans="1:7">
      <c r="A311" s="64" t="str">
        <f t="shared" si="4"/>
        <v>BL.VW.00034.M10.ST.ST.10025</v>
      </c>
      <c r="B311" s="64">
        <f>_xlfn.XLOOKUP(F311,'Wall Volumes'!P:P,'Wall Volumes'!F:F)</f>
        <v>0</v>
      </c>
      <c r="C311" s="64">
        <f>_xlfn.XLOOKUP(F311,'Wall Volumes'!P:P,'Wall Volumes'!C:C)</f>
        <v>350</v>
      </c>
      <c r="F311" s="64" t="s">
        <v>193</v>
      </c>
      <c r="G311" s="64">
        <v>10025</v>
      </c>
    </row>
    <row r="312" spans="1:7">
      <c r="A312" s="64" t="str">
        <f t="shared" si="4"/>
        <v>BL.VW.00035.M10.ST.ST.10025</v>
      </c>
      <c r="B312" s="64">
        <f>_xlfn.XLOOKUP(F312,'Wall Volumes'!P:P,'Wall Volumes'!F:F)</f>
        <v>0</v>
      </c>
      <c r="C312" s="64">
        <f>_xlfn.XLOOKUP(F312,'Wall Volumes'!P:P,'Wall Volumes'!C:C)</f>
        <v>647.5</v>
      </c>
      <c r="F312" s="64" t="s">
        <v>198</v>
      </c>
      <c r="G312" s="64">
        <v>10025</v>
      </c>
    </row>
    <row r="313" spans="1:7">
      <c r="A313" s="64" t="str">
        <f t="shared" si="4"/>
        <v>BL.VW.00036.M10.ST.ST.10025</v>
      </c>
      <c r="B313" s="64">
        <f>_xlfn.XLOOKUP(F313,'Wall Volumes'!P:P,'Wall Volumes'!F:F)</f>
        <v>0</v>
      </c>
      <c r="C313" s="64">
        <f>_xlfn.XLOOKUP(F313,'Wall Volumes'!P:P,'Wall Volumes'!C:C)</f>
        <v>1005</v>
      </c>
      <c r="F313" s="64" t="s">
        <v>203</v>
      </c>
      <c r="G313" s="64">
        <v>10025</v>
      </c>
    </row>
    <row r="314" spans="1:7">
      <c r="A314" s="64" t="str">
        <f t="shared" si="4"/>
        <v>BL.VW.00037.M10.ST.ST.10025</v>
      </c>
      <c r="B314" s="64">
        <f>_xlfn.XLOOKUP(F314,'Wall Volumes'!P:P,'Wall Volumes'!F:F)</f>
        <v>0</v>
      </c>
      <c r="C314" s="64">
        <f>_xlfn.XLOOKUP(F314,'Wall Volumes'!P:P,'Wall Volumes'!C:C)</f>
        <v>1472.5</v>
      </c>
      <c r="F314" s="64" t="s">
        <v>208</v>
      </c>
      <c r="G314" s="64">
        <v>10025</v>
      </c>
    </row>
    <row r="315" spans="1:7">
      <c r="A315" s="64" t="str">
        <f t="shared" si="4"/>
        <v>BL.VW.00038.M10.ST.ST.10025</v>
      </c>
      <c r="B315" s="64" t="e">
        <f>_xlfn.XLOOKUP(F315,'Wall Volumes'!P:P,'Wall Volumes'!F:F)</f>
        <v>#N/A</v>
      </c>
      <c r="C315" s="64" t="e">
        <f>_xlfn.XLOOKUP(F315,'Wall Volumes'!P:P,'Wall Volumes'!C:C)</f>
        <v>#N/A</v>
      </c>
      <c r="F315" s="64" t="s">
        <v>1331</v>
      </c>
      <c r="G315" s="64">
        <v>10025</v>
      </c>
    </row>
    <row r="316" spans="1:7">
      <c r="A316" s="64" t="str">
        <f t="shared" si="4"/>
        <v>BL.VW.00040.M10.ST.ST.10025</v>
      </c>
      <c r="B316" s="64">
        <f>_xlfn.XLOOKUP(F316,'Wall Volumes'!P:P,'Wall Volumes'!F:F)</f>
        <v>0</v>
      </c>
      <c r="C316" s="64">
        <f>_xlfn.XLOOKUP(F316,'Wall Volumes'!P:P,'Wall Volumes'!C:C)</f>
        <v>189.125</v>
      </c>
      <c r="F316" s="64" t="s">
        <v>455</v>
      </c>
      <c r="G316" s="64">
        <v>10025</v>
      </c>
    </row>
    <row r="317" spans="1:7">
      <c r="A317" s="64" t="str">
        <f t="shared" si="4"/>
        <v>BL.VW.00041.M10.ST.ST.10025</v>
      </c>
      <c r="B317" s="64">
        <f>_xlfn.XLOOKUP(F317,'Wall Volumes'!P:P,'Wall Volumes'!F:F)</f>
        <v>0</v>
      </c>
      <c r="C317" s="64">
        <f>_xlfn.XLOOKUP(F317,'Wall Volumes'!P:P,'Wall Volumes'!C:C)</f>
        <v>367.63</v>
      </c>
      <c r="F317" s="64" t="s">
        <v>457</v>
      </c>
      <c r="G317" s="64">
        <v>10025</v>
      </c>
    </row>
    <row r="318" spans="1:7">
      <c r="A318" s="64" t="str">
        <f t="shared" si="4"/>
        <v>BL.VW.00042.M10.ST.ST.10025</v>
      </c>
      <c r="B318" s="64">
        <f>_xlfn.XLOOKUP(F318,'Wall Volumes'!P:P,'Wall Volumes'!F:F)</f>
        <v>0</v>
      </c>
      <c r="C318" s="64">
        <f>_xlfn.XLOOKUP(F318,'Wall Volumes'!P:P,'Wall Volumes'!C:C)</f>
        <v>195.5</v>
      </c>
      <c r="F318" s="64" t="s">
        <v>453</v>
      </c>
      <c r="G318" s="64">
        <v>10025</v>
      </c>
    </row>
    <row r="319" spans="1:7">
      <c r="A319" s="64" t="str">
        <f t="shared" si="4"/>
        <v>BL.VW.00052.M10.ST.ST.10025</v>
      </c>
      <c r="B319" s="64">
        <f>_xlfn.XLOOKUP(F319,'Wall Volumes'!P:P,'Wall Volumes'!F:F)</f>
        <v>0</v>
      </c>
      <c r="C319" s="64">
        <f>_xlfn.XLOOKUP(F319,'Wall Volumes'!P:P,'Wall Volumes'!C:C)</f>
        <v>125</v>
      </c>
      <c r="F319" s="64" t="s">
        <v>213</v>
      </c>
      <c r="G319" s="64">
        <v>10025</v>
      </c>
    </row>
    <row r="320" spans="1:7">
      <c r="A320" s="64" t="str">
        <f t="shared" si="4"/>
        <v>BL.VW.00053.M10.ST.ST.10025</v>
      </c>
      <c r="B320" s="64">
        <f>_xlfn.XLOOKUP(F320,'Wall Volumes'!P:P,'Wall Volumes'!F:F)</f>
        <v>0</v>
      </c>
      <c r="C320" s="64">
        <f>_xlfn.XLOOKUP(F320,'Wall Volumes'!P:P,'Wall Volumes'!C:C)</f>
        <v>230</v>
      </c>
      <c r="F320" s="64" t="s">
        <v>218</v>
      </c>
      <c r="G320" s="64">
        <v>10025</v>
      </c>
    </row>
    <row r="321" spans="1:7">
      <c r="A321" s="64" t="str">
        <f t="shared" si="4"/>
        <v>BL.VW.00054.M10.ST.ST.10025</v>
      </c>
      <c r="B321" s="64">
        <f>_xlfn.XLOOKUP(F321,'Wall Volumes'!P:P,'Wall Volumes'!F:F)</f>
        <v>0</v>
      </c>
      <c r="C321" s="64">
        <f>_xlfn.XLOOKUP(F321,'Wall Volumes'!P:P,'Wall Volumes'!C:C)</f>
        <v>460</v>
      </c>
      <c r="F321" s="64" t="s">
        <v>223</v>
      </c>
      <c r="G321" s="64">
        <v>10025</v>
      </c>
    </row>
    <row r="322" spans="1:7">
      <c r="A322" s="64" t="str">
        <f t="shared" ref="A322:A385" si="5">F322&amp;"."&amp;G322</f>
        <v>BL.VW.00055.M10.ST.ST.10025</v>
      </c>
      <c r="B322" s="64">
        <f>_xlfn.XLOOKUP(F322,'Wall Volumes'!P:P,'Wall Volumes'!F:F)</f>
        <v>0</v>
      </c>
      <c r="C322" s="64">
        <f>_xlfn.XLOOKUP(F322,'Wall Volumes'!P:P,'Wall Volumes'!C:C)</f>
        <v>77.5</v>
      </c>
      <c r="F322" s="64" t="s">
        <v>228</v>
      </c>
      <c r="G322" s="64">
        <v>10025</v>
      </c>
    </row>
    <row r="323" spans="1:7">
      <c r="A323" s="64" t="str">
        <f t="shared" si="5"/>
        <v>BL.VW.00056.M10.ST.ST.10025</v>
      </c>
      <c r="B323" s="64">
        <f>_xlfn.XLOOKUP(F323,'Wall Volumes'!P:P,'Wall Volumes'!F:F)</f>
        <v>0</v>
      </c>
      <c r="C323" s="64">
        <f>_xlfn.XLOOKUP(F323,'Wall Volumes'!P:P,'Wall Volumes'!C:C)</f>
        <v>142.5</v>
      </c>
      <c r="F323" s="64" t="s">
        <v>233</v>
      </c>
      <c r="G323" s="64">
        <v>10025</v>
      </c>
    </row>
    <row r="324" spans="1:7">
      <c r="A324" s="64" t="str">
        <f t="shared" si="5"/>
        <v>BL.VW.00057.M10.ST.ST.10025</v>
      </c>
      <c r="B324" s="64">
        <f>_xlfn.XLOOKUP(F324,'Wall Volumes'!P:P,'Wall Volumes'!F:F)</f>
        <v>0</v>
      </c>
      <c r="C324" s="64">
        <f>_xlfn.XLOOKUP(F324,'Wall Volumes'!P:P,'Wall Volumes'!C:C)</f>
        <v>305</v>
      </c>
      <c r="F324" s="64" t="s">
        <v>238</v>
      </c>
      <c r="G324" s="64">
        <v>10025</v>
      </c>
    </row>
    <row r="325" spans="1:7">
      <c r="A325" s="64" t="str">
        <f t="shared" si="5"/>
        <v>BL.VW.00058.M10.ST.ST.10025</v>
      </c>
      <c r="B325" s="64">
        <f>_xlfn.XLOOKUP(F325,'Wall Volumes'!P:P,'Wall Volumes'!F:F)</f>
        <v>0</v>
      </c>
      <c r="C325" s="64">
        <f>_xlfn.XLOOKUP(F325,'Wall Volumes'!P:P,'Wall Volumes'!C:C)</f>
        <v>137.5</v>
      </c>
      <c r="F325" s="64" t="s">
        <v>243</v>
      </c>
      <c r="G325" s="64">
        <v>10025</v>
      </c>
    </row>
    <row r="326" spans="1:7">
      <c r="A326" s="64" t="str">
        <f t="shared" si="5"/>
        <v>BL.VW.00059.M10.ST.ST.10025</v>
      </c>
      <c r="B326" s="64">
        <f>_xlfn.XLOOKUP(F326,'Wall Volumes'!P:P,'Wall Volumes'!F:F)</f>
        <v>0</v>
      </c>
      <c r="C326" s="64">
        <f>_xlfn.XLOOKUP(F326,'Wall Volumes'!P:P,'Wall Volumes'!C:C)</f>
        <v>262.5</v>
      </c>
      <c r="F326" s="64" t="s">
        <v>248</v>
      </c>
      <c r="G326" s="64">
        <v>10025</v>
      </c>
    </row>
    <row r="327" spans="1:7">
      <c r="A327" s="64" t="str">
        <f t="shared" si="5"/>
        <v>BL.VW.00060.M10.ST.ST.10025</v>
      </c>
      <c r="B327" s="64">
        <f>_xlfn.XLOOKUP(F327,'Wall Volumes'!P:P,'Wall Volumes'!F:F)</f>
        <v>0</v>
      </c>
      <c r="C327" s="64">
        <f>_xlfn.XLOOKUP(F327,'Wall Volumes'!P:P,'Wall Volumes'!C:C)</f>
        <v>432.5</v>
      </c>
      <c r="F327" s="64" t="s">
        <v>253</v>
      </c>
      <c r="G327" s="64">
        <v>10025</v>
      </c>
    </row>
    <row r="328" spans="1:7">
      <c r="A328" s="64" t="str">
        <f t="shared" si="5"/>
        <v>BL.VW.00061.M10.ST.ST.10025</v>
      </c>
      <c r="B328" s="64">
        <f>_xlfn.XLOOKUP(F328,'Wall Volumes'!P:P,'Wall Volumes'!F:F)</f>
        <v>0</v>
      </c>
      <c r="C328" s="64">
        <f>_xlfn.XLOOKUP(F328,'Wall Volumes'!P:P,'Wall Volumes'!C:C)</f>
        <v>87.5</v>
      </c>
      <c r="F328" s="64" t="s">
        <v>258</v>
      </c>
      <c r="G328" s="64">
        <v>10025</v>
      </c>
    </row>
    <row r="329" spans="1:7">
      <c r="A329" s="64" t="str">
        <f t="shared" si="5"/>
        <v>BL.VW.00062.M10.ST.ST.10025</v>
      </c>
      <c r="B329" s="64">
        <f>_xlfn.XLOOKUP(F329,'Wall Volumes'!P:P,'Wall Volumes'!F:F)</f>
        <v>0</v>
      </c>
      <c r="C329" s="64">
        <f>_xlfn.XLOOKUP(F329,'Wall Volumes'!P:P,'Wall Volumes'!C:C)</f>
        <v>190</v>
      </c>
      <c r="F329" s="64" t="s">
        <v>263</v>
      </c>
      <c r="G329" s="64">
        <v>10025</v>
      </c>
    </row>
    <row r="330" spans="1:7">
      <c r="A330" s="64" t="str">
        <f t="shared" si="5"/>
        <v>BL.VW.00063.M10.ST.ST.10025</v>
      </c>
      <c r="B330" s="64">
        <f>_xlfn.XLOOKUP(F330,'Wall Volumes'!P:P,'Wall Volumes'!F:F)</f>
        <v>0</v>
      </c>
      <c r="C330" s="64">
        <f>_xlfn.XLOOKUP(F330,'Wall Volumes'!P:P,'Wall Volumes'!C:C)</f>
        <v>592.5</v>
      </c>
      <c r="F330" s="64" t="s">
        <v>268</v>
      </c>
      <c r="G330" s="64">
        <v>10025</v>
      </c>
    </row>
    <row r="331" spans="1:7">
      <c r="A331" s="64" t="str">
        <f t="shared" si="5"/>
        <v>BL.VW.00064.M10.ST.ST.10025</v>
      </c>
      <c r="B331" s="64">
        <f>_xlfn.XLOOKUP(F331,'Wall Volumes'!P:P,'Wall Volumes'!F:F)</f>
        <v>0</v>
      </c>
      <c r="C331" s="64">
        <f>_xlfn.XLOOKUP(F331,'Wall Volumes'!P:P,'Wall Volumes'!C:C)</f>
        <v>117.5</v>
      </c>
      <c r="F331" s="64" t="s">
        <v>273</v>
      </c>
      <c r="G331" s="64">
        <v>10025</v>
      </c>
    </row>
    <row r="332" spans="1:7">
      <c r="A332" s="64" t="str">
        <f t="shared" si="5"/>
        <v>BL.VW.00065.M10.ST.ST.10025</v>
      </c>
      <c r="B332" s="64">
        <f>_xlfn.XLOOKUP(F332,'Wall Volumes'!P:P,'Wall Volumes'!F:F)</f>
        <v>0</v>
      </c>
      <c r="C332" s="64">
        <f>_xlfn.XLOOKUP(F332,'Wall Volumes'!P:P,'Wall Volumes'!C:C)</f>
        <v>320</v>
      </c>
      <c r="F332" s="64" t="s">
        <v>278</v>
      </c>
      <c r="G332" s="64">
        <v>10025</v>
      </c>
    </row>
    <row r="333" spans="1:7">
      <c r="A333" s="64" t="str">
        <f t="shared" si="5"/>
        <v>BL.VW.00066.M10.ST.ST.10025</v>
      </c>
      <c r="B333" s="64">
        <f>_xlfn.XLOOKUP(F333,'Wall Volumes'!P:P,'Wall Volumes'!F:F)</f>
        <v>0</v>
      </c>
      <c r="C333" s="64">
        <f>_xlfn.XLOOKUP(F333,'Wall Volumes'!P:P,'Wall Volumes'!C:C)</f>
        <v>970</v>
      </c>
      <c r="F333" s="64" t="s">
        <v>283</v>
      </c>
      <c r="G333" s="64">
        <v>10025</v>
      </c>
    </row>
    <row r="334" spans="1:7">
      <c r="A334" s="64" t="str">
        <f t="shared" si="5"/>
        <v>BL.VW.00067.M10.ST.ST.10025</v>
      </c>
      <c r="B334" s="64">
        <f>_xlfn.XLOOKUP(F334,'Wall Volumes'!P:P,'Wall Volumes'!F:F)</f>
        <v>0</v>
      </c>
      <c r="C334" s="64">
        <f>_xlfn.XLOOKUP(F334,'Wall Volumes'!P:P,'Wall Volumes'!C:C)</f>
        <v>192.5</v>
      </c>
      <c r="F334" s="64" t="s">
        <v>288</v>
      </c>
      <c r="G334" s="64">
        <v>10025</v>
      </c>
    </row>
    <row r="335" spans="1:7">
      <c r="A335" s="64" t="str">
        <f t="shared" si="5"/>
        <v>BL.VW.00068.M10.ST.ST.10025</v>
      </c>
      <c r="B335" s="64">
        <f>_xlfn.XLOOKUP(F335,'Wall Volumes'!P:P,'Wall Volumes'!F:F)</f>
        <v>0</v>
      </c>
      <c r="C335" s="64">
        <f>_xlfn.XLOOKUP(F335,'Wall Volumes'!P:P,'Wall Volumes'!C:C)</f>
        <v>515</v>
      </c>
      <c r="F335" s="64" t="s">
        <v>293</v>
      </c>
      <c r="G335" s="64">
        <v>10025</v>
      </c>
    </row>
    <row r="336" spans="1:7">
      <c r="A336" s="64" t="str">
        <f t="shared" si="5"/>
        <v>BL.VW.00069.M10.ST.ST.10025</v>
      </c>
      <c r="B336" s="64">
        <f>_xlfn.XLOOKUP(F336,'Wall Volumes'!P:P,'Wall Volumes'!F:F)</f>
        <v>0</v>
      </c>
      <c r="C336" s="64">
        <f>_xlfn.XLOOKUP(F336,'Wall Volumes'!P:P,'Wall Volumes'!C:C)</f>
        <v>1660</v>
      </c>
      <c r="F336" s="64" t="s">
        <v>298</v>
      </c>
      <c r="G336" s="64">
        <v>10025</v>
      </c>
    </row>
    <row r="337" spans="1:7">
      <c r="A337" s="64" t="str">
        <f t="shared" si="5"/>
        <v>BL.VW.00070.M10.ST.ST.10025</v>
      </c>
      <c r="B337" s="64">
        <f>_xlfn.XLOOKUP(F337,'Wall Volumes'!P:P,'Wall Volumes'!F:F)</f>
        <v>0</v>
      </c>
      <c r="C337" s="64">
        <f>_xlfn.XLOOKUP(F337,'Wall Volumes'!P:P,'Wall Volumes'!C:C)</f>
        <v>142.5</v>
      </c>
      <c r="F337" s="64" t="s">
        <v>303</v>
      </c>
      <c r="G337" s="64">
        <v>10025</v>
      </c>
    </row>
    <row r="338" spans="1:7">
      <c r="A338" s="64" t="str">
        <f t="shared" si="5"/>
        <v>BL.VW.00071.M10.ST.ST.10025</v>
      </c>
      <c r="B338" s="64">
        <f>_xlfn.XLOOKUP(F338,'Wall Volumes'!P:P,'Wall Volumes'!F:F)</f>
        <v>0</v>
      </c>
      <c r="C338" s="64">
        <f>_xlfn.XLOOKUP(F338,'Wall Volumes'!P:P,'Wall Volumes'!C:C)</f>
        <v>375</v>
      </c>
      <c r="F338" s="64" t="s">
        <v>308</v>
      </c>
      <c r="G338" s="64">
        <v>10025</v>
      </c>
    </row>
    <row r="339" spans="1:7">
      <c r="A339" s="64" t="str">
        <f t="shared" si="5"/>
        <v>BL.VW.00072.M10.ST.ST.10025</v>
      </c>
      <c r="B339" s="64">
        <f>_xlfn.XLOOKUP(F339,'Wall Volumes'!P:P,'Wall Volumes'!F:F)</f>
        <v>0</v>
      </c>
      <c r="C339" s="64">
        <f>_xlfn.XLOOKUP(F339,'Wall Volumes'!P:P,'Wall Volumes'!C:C)</f>
        <v>1160</v>
      </c>
      <c r="F339" s="64" t="s">
        <v>313</v>
      </c>
      <c r="G339" s="64">
        <v>10025</v>
      </c>
    </row>
    <row r="340" spans="1:7">
      <c r="A340" s="64" t="str">
        <f t="shared" si="5"/>
        <v>BL.VW.00073.M10.ST.ST.10025</v>
      </c>
      <c r="B340" s="64">
        <f>_xlfn.XLOOKUP(F340,'Wall Volumes'!P:P,'Wall Volumes'!F:F)</f>
        <v>0</v>
      </c>
      <c r="C340" s="64">
        <f>_xlfn.XLOOKUP(F340,'Wall Volumes'!P:P,'Wall Volumes'!C:C)</f>
        <v>405</v>
      </c>
      <c r="F340" s="64" t="s">
        <v>318</v>
      </c>
      <c r="G340" s="64">
        <v>10025</v>
      </c>
    </row>
    <row r="341" spans="1:7">
      <c r="A341" s="64" t="str">
        <f t="shared" si="5"/>
        <v>BL.VW.00074.M10.ST.ST.10025</v>
      </c>
      <c r="B341" s="64">
        <f>_xlfn.XLOOKUP(F341,'Wall Volumes'!P:P,'Wall Volumes'!F:F)</f>
        <v>0</v>
      </c>
      <c r="C341" s="64">
        <f>_xlfn.XLOOKUP(F341,'Wall Volumes'!P:P,'Wall Volumes'!C:C)</f>
        <v>480</v>
      </c>
      <c r="F341" s="64" t="s">
        <v>323</v>
      </c>
      <c r="G341" s="64">
        <v>10025</v>
      </c>
    </row>
    <row r="342" spans="1:7">
      <c r="A342" s="64" t="str">
        <f t="shared" si="5"/>
        <v>BL.VW.00075.M10.ST.ST.10025</v>
      </c>
      <c r="B342" s="64">
        <f>_xlfn.XLOOKUP(F342,'Wall Volumes'!P:P,'Wall Volumes'!F:F)</f>
        <v>0</v>
      </c>
      <c r="C342" s="64">
        <f>_xlfn.XLOOKUP(F342,'Wall Volumes'!P:P,'Wall Volumes'!C:C)</f>
        <v>527.5</v>
      </c>
      <c r="F342" s="64" t="s">
        <v>328</v>
      </c>
      <c r="G342" s="64">
        <v>10025</v>
      </c>
    </row>
    <row r="343" spans="1:7">
      <c r="A343" s="64" t="str">
        <f t="shared" si="5"/>
        <v>BL.VW.00076.M10.ST.ST.10025</v>
      </c>
      <c r="B343" s="64">
        <f>_xlfn.XLOOKUP(F343,'Wall Volumes'!P:P,'Wall Volumes'!F:F)</f>
        <v>0</v>
      </c>
      <c r="C343" s="64">
        <f>_xlfn.XLOOKUP(F343,'Wall Volumes'!P:P,'Wall Volumes'!C:C)</f>
        <v>240</v>
      </c>
      <c r="F343" s="64" t="s">
        <v>333</v>
      </c>
      <c r="G343" s="64">
        <v>10025</v>
      </c>
    </row>
    <row r="344" spans="1:7">
      <c r="A344" s="64" t="str">
        <f t="shared" si="5"/>
        <v>BL.VW.00077.M10.ST.ST.10025</v>
      </c>
      <c r="B344" s="64">
        <f>_xlfn.XLOOKUP(F344,'Wall Volumes'!P:P,'Wall Volumes'!F:F)</f>
        <v>0</v>
      </c>
      <c r="C344" s="64">
        <f>_xlfn.XLOOKUP(F344,'Wall Volumes'!P:P,'Wall Volumes'!C:C)</f>
        <v>690</v>
      </c>
      <c r="F344" s="64" t="s">
        <v>338</v>
      </c>
      <c r="G344" s="64">
        <v>10025</v>
      </c>
    </row>
    <row r="345" spans="1:7">
      <c r="A345" s="64" t="str">
        <f t="shared" si="5"/>
        <v>BL.VW.00078.M10.ST.ST.10025</v>
      </c>
      <c r="B345" s="64">
        <f>_xlfn.XLOOKUP(F345,'Wall Volumes'!P:P,'Wall Volumes'!F:F)</f>
        <v>0</v>
      </c>
      <c r="C345" s="64">
        <f>_xlfn.XLOOKUP(F345,'Wall Volumes'!P:P,'Wall Volumes'!C:C)</f>
        <v>1347.5</v>
      </c>
      <c r="F345" s="64" t="s">
        <v>343</v>
      </c>
      <c r="G345" s="64">
        <v>10025</v>
      </c>
    </row>
    <row r="346" spans="1:7">
      <c r="A346" s="64" t="str">
        <f t="shared" si="5"/>
        <v>BL.VW.00089.M10.ST.ST.10025</v>
      </c>
      <c r="B346" s="64">
        <f>_xlfn.XLOOKUP(F346,'Wall Volumes'!P:P,'Wall Volumes'!F:F)</f>
        <v>0</v>
      </c>
      <c r="C346" s="64">
        <f>_xlfn.XLOOKUP(F346,'Wall Volumes'!P:P,'Wall Volumes'!C:C)</f>
        <v>335</v>
      </c>
      <c r="F346" s="64" t="s">
        <v>348</v>
      </c>
      <c r="G346" s="64">
        <v>10025</v>
      </c>
    </row>
    <row r="347" spans="1:7">
      <c r="A347" s="64" t="str">
        <f t="shared" si="5"/>
        <v>BL.VW.00090.M10.ST.ST.10025</v>
      </c>
      <c r="B347" s="64">
        <f>_xlfn.XLOOKUP(F347,'Wall Volumes'!P:P,'Wall Volumes'!F:F)</f>
        <v>0</v>
      </c>
      <c r="C347" s="64">
        <f>_xlfn.XLOOKUP(F347,'Wall Volumes'!P:P,'Wall Volumes'!C:C)</f>
        <v>980</v>
      </c>
      <c r="F347" s="64" t="s">
        <v>353</v>
      </c>
      <c r="G347" s="64">
        <v>10025</v>
      </c>
    </row>
    <row r="348" spans="1:7">
      <c r="A348" s="64" t="str">
        <f t="shared" si="5"/>
        <v>BL.VW.00091.M10.ST.ST.10025</v>
      </c>
      <c r="B348" s="64">
        <f>_xlfn.XLOOKUP(F348,'Wall Volumes'!P:P,'Wall Volumes'!F:F)</f>
        <v>0</v>
      </c>
      <c r="C348" s="64">
        <f>_xlfn.XLOOKUP(F348,'Wall Volumes'!P:P,'Wall Volumes'!C:C)</f>
        <v>1935</v>
      </c>
      <c r="F348" s="64" t="s">
        <v>358</v>
      </c>
      <c r="G348" s="64">
        <v>10025</v>
      </c>
    </row>
    <row r="349" spans="1:7">
      <c r="A349" s="64" t="str">
        <f t="shared" si="5"/>
        <v>BL.VW.00092.M10.ST.ST.10025</v>
      </c>
      <c r="B349" s="64">
        <f>_xlfn.XLOOKUP(F349,'Wall Volumes'!P:P,'Wall Volumes'!F:F)</f>
        <v>0</v>
      </c>
      <c r="C349" s="64">
        <f>_xlfn.XLOOKUP(F349,'Wall Volumes'!P:P,'Wall Volumes'!C:C)</f>
        <v>70</v>
      </c>
      <c r="F349" s="64" t="s">
        <v>362</v>
      </c>
      <c r="G349" s="64">
        <v>10025</v>
      </c>
    </row>
    <row r="350" spans="1:7">
      <c r="A350" s="64" t="str">
        <f t="shared" si="5"/>
        <v>BL.VW.00101.M10.ST.ST.10025</v>
      </c>
      <c r="B350" s="64">
        <f>_xlfn.XLOOKUP(F350,'Wall Volumes'!P:P,'Wall Volumes'!F:F)</f>
        <v>0</v>
      </c>
      <c r="C350" s="64">
        <f>_xlfn.XLOOKUP(F350,'Wall Volumes'!P:P,'Wall Volumes'!C:C)</f>
        <v>70</v>
      </c>
      <c r="F350" s="64" t="s">
        <v>368</v>
      </c>
      <c r="G350" s="64">
        <v>10025</v>
      </c>
    </row>
    <row r="351" spans="1:7">
      <c r="A351" s="64" t="str">
        <f t="shared" si="5"/>
        <v>BL.VW.00093.M10.ST.ST.10025</v>
      </c>
      <c r="B351" s="64">
        <f>_xlfn.XLOOKUP(F351,'Wall Volumes'!P:P,'Wall Volumes'!F:F)</f>
        <v>0</v>
      </c>
      <c r="C351" s="64">
        <f>_xlfn.XLOOKUP(F351,'Wall Volumes'!P:P,'Wall Volumes'!C:C)</f>
        <v>70</v>
      </c>
      <c r="F351" s="64" t="s">
        <v>373</v>
      </c>
      <c r="G351" s="64">
        <v>10025</v>
      </c>
    </row>
    <row r="352" spans="1:7">
      <c r="A352" s="64" t="str">
        <f t="shared" si="5"/>
        <v>BL.VW.00102.M10.ST.ST.10025</v>
      </c>
      <c r="B352" s="64">
        <f>_xlfn.XLOOKUP(F352,'Wall Volumes'!P:P,'Wall Volumes'!F:F)</f>
        <v>0</v>
      </c>
      <c r="C352" s="64">
        <f>_xlfn.XLOOKUP(F352,'Wall Volumes'!P:P,'Wall Volumes'!C:C)</f>
        <v>70</v>
      </c>
      <c r="F352" s="64" t="s">
        <v>379</v>
      </c>
      <c r="G352" s="64">
        <v>10025</v>
      </c>
    </row>
    <row r="353" spans="1:7">
      <c r="A353" s="64" t="str">
        <f t="shared" si="5"/>
        <v>BL.VW.00094.M10.ST.ST.10025</v>
      </c>
      <c r="B353" s="64">
        <f>_xlfn.XLOOKUP(F353,'Wall Volumes'!P:P,'Wall Volumes'!F:F)</f>
        <v>0</v>
      </c>
      <c r="C353" s="64">
        <f>_xlfn.XLOOKUP(F353,'Wall Volumes'!P:P,'Wall Volumes'!C:C)</f>
        <v>72.5</v>
      </c>
      <c r="F353" s="64" t="s">
        <v>383</v>
      </c>
      <c r="G353" s="64">
        <v>10025</v>
      </c>
    </row>
    <row r="354" spans="1:7">
      <c r="A354" s="64" t="str">
        <f t="shared" si="5"/>
        <v>BL.VW.00103.M10.ST.ST.10025</v>
      </c>
      <c r="B354" s="64">
        <f>_xlfn.XLOOKUP(F354,'Wall Volumes'!P:P,'Wall Volumes'!F:F)</f>
        <v>0</v>
      </c>
      <c r="C354" s="64">
        <f>_xlfn.XLOOKUP(F354,'Wall Volumes'!P:P,'Wall Volumes'!C:C)</f>
        <v>72.5</v>
      </c>
      <c r="F354" s="64" t="s">
        <v>389</v>
      </c>
      <c r="G354" s="64">
        <v>10025</v>
      </c>
    </row>
    <row r="355" spans="1:7">
      <c r="A355" s="64" t="str">
        <f t="shared" si="5"/>
        <v>BL.VW.00095.M10.ST.ST.10025</v>
      </c>
      <c r="B355" s="64">
        <f>_xlfn.XLOOKUP(F355,'Wall Volumes'!P:P,'Wall Volumes'!F:F)</f>
        <v>0</v>
      </c>
      <c r="C355" s="64">
        <f>_xlfn.XLOOKUP(F355,'Wall Volumes'!P:P,'Wall Volumes'!C:C)</f>
        <v>187.5</v>
      </c>
      <c r="F355" s="64" t="s">
        <v>391</v>
      </c>
      <c r="G355" s="64">
        <v>10025</v>
      </c>
    </row>
    <row r="356" spans="1:7">
      <c r="A356" s="64" t="str">
        <f t="shared" si="5"/>
        <v>BL.VW.00104.M10.ST.ST.10025</v>
      </c>
      <c r="B356" s="64">
        <f>_xlfn.XLOOKUP(F356,'Wall Volumes'!P:P,'Wall Volumes'!F:F)</f>
        <v>0</v>
      </c>
      <c r="C356" s="64">
        <f>_xlfn.XLOOKUP(F356,'Wall Volumes'!P:P,'Wall Volumes'!C:C)</f>
        <v>187.5</v>
      </c>
      <c r="F356" s="64" t="s">
        <v>394</v>
      </c>
      <c r="G356" s="64">
        <v>10025</v>
      </c>
    </row>
    <row r="357" spans="1:7">
      <c r="A357" s="64" t="str">
        <f t="shared" si="5"/>
        <v>BL.VW.00096.M10.ST.ST.10025</v>
      </c>
      <c r="B357" s="64">
        <f>_xlfn.XLOOKUP(F357,'Wall Volumes'!P:P,'Wall Volumes'!F:F)</f>
        <v>0</v>
      </c>
      <c r="C357" s="64">
        <f>_xlfn.XLOOKUP(F357,'Wall Volumes'!P:P,'Wall Volumes'!C:C)</f>
        <v>197.5</v>
      </c>
      <c r="F357" s="64" t="s">
        <v>396</v>
      </c>
      <c r="G357" s="64">
        <v>10025</v>
      </c>
    </row>
    <row r="358" spans="1:7">
      <c r="A358" s="64" t="str">
        <f t="shared" si="5"/>
        <v>BL.VW.00105.M10.ST.ST.10025</v>
      </c>
      <c r="B358" s="64">
        <f>_xlfn.XLOOKUP(F358,'Wall Volumes'!P:P,'Wall Volumes'!F:F)</f>
        <v>0</v>
      </c>
      <c r="C358" s="64">
        <f>_xlfn.XLOOKUP(F358,'Wall Volumes'!P:P,'Wall Volumes'!C:C)</f>
        <v>197.5</v>
      </c>
      <c r="F358" s="64" t="s">
        <v>399</v>
      </c>
      <c r="G358" s="64">
        <v>10025</v>
      </c>
    </row>
    <row r="359" spans="1:7">
      <c r="A359" s="64" t="str">
        <f t="shared" si="5"/>
        <v>BL.VW.00097.M10.ST.ST.10025</v>
      </c>
      <c r="B359" s="64">
        <f>_xlfn.XLOOKUP(F359,'Wall Volumes'!P:P,'Wall Volumes'!F:F)</f>
        <v>0</v>
      </c>
      <c r="C359" s="64">
        <f>_xlfn.XLOOKUP(F359,'Wall Volumes'!P:P,'Wall Volumes'!C:C)</f>
        <v>205</v>
      </c>
      <c r="F359" s="64" t="s">
        <v>401</v>
      </c>
      <c r="G359" s="64">
        <v>10025</v>
      </c>
    </row>
    <row r="360" spans="1:7">
      <c r="A360" s="64" t="str">
        <f t="shared" si="5"/>
        <v>BL.VW.00106.M10.ST.ST.10025</v>
      </c>
      <c r="B360" s="64">
        <f>_xlfn.XLOOKUP(F360,'Wall Volumes'!P:P,'Wall Volumes'!F:F)</f>
        <v>0</v>
      </c>
      <c r="C360" s="64">
        <f>_xlfn.XLOOKUP(F360,'Wall Volumes'!P:P,'Wall Volumes'!C:C)</f>
        <v>205</v>
      </c>
      <c r="F360" s="64" t="s">
        <v>404</v>
      </c>
      <c r="G360" s="64">
        <v>10025</v>
      </c>
    </row>
    <row r="361" spans="1:7">
      <c r="A361" s="64" t="str">
        <f t="shared" si="5"/>
        <v>BL.VW.00098.M10.ST.ST.10025</v>
      </c>
      <c r="B361" s="64">
        <f>_xlfn.XLOOKUP(F361,'Wall Volumes'!P:P,'Wall Volumes'!F:F)</f>
        <v>0</v>
      </c>
      <c r="C361" s="64">
        <f>_xlfn.XLOOKUP(F361,'Wall Volumes'!P:P,'Wall Volumes'!C:C)</f>
        <v>427.5</v>
      </c>
      <c r="F361" s="64" t="s">
        <v>406</v>
      </c>
      <c r="G361" s="64">
        <v>10025</v>
      </c>
    </row>
    <row r="362" spans="1:7">
      <c r="A362" s="64" t="str">
        <f t="shared" si="5"/>
        <v>BL.VW.00107.M10.ST.ST.10025</v>
      </c>
      <c r="B362" s="64">
        <f>_xlfn.XLOOKUP(F362,'Wall Volumes'!P:P,'Wall Volumes'!F:F)</f>
        <v>0</v>
      </c>
      <c r="C362" s="64">
        <f>_xlfn.XLOOKUP(F362,'Wall Volumes'!P:P,'Wall Volumes'!C:C)</f>
        <v>427.5</v>
      </c>
      <c r="F362" s="64" t="s">
        <v>409</v>
      </c>
      <c r="G362" s="64">
        <v>10025</v>
      </c>
    </row>
    <row r="363" spans="1:7">
      <c r="A363" s="64" t="str">
        <f t="shared" si="5"/>
        <v>BL.VW.00099.M10.ST.ST.10025</v>
      </c>
      <c r="B363" s="64">
        <f>_xlfn.XLOOKUP(F363,'Wall Volumes'!P:P,'Wall Volumes'!F:F)</f>
        <v>0</v>
      </c>
      <c r="C363" s="64">
        <f>_xlfn.XLOOKUP(F363,'Wall Volumes'!P:P,'Wall Volumes'!C:C)</f>
        <v>447.5</v>
      </c>
      <c r="F363" s="64" t="s">
        <v>411</v>
      </c>
      <c r="G363" s="64">
        <v>10025</v>
      </c>
    </row>
    <row r="364" spans="1:7">
      <c r="A364" s="64" t="str">
        <f t="shared" si="5"/>
        <v>BL.VW.00108.M10.ST.ST.10025</v>
      </c>
      <c r="B364" s="64">
        <f>_xlfn.XLOOKUP(F364,'Wall Volumes'!P:P,'Wall Volumes'!F:F)</f>
        <v>0</v>
      </c>
      <c r="C364" s="64">
        <f>_xlfn.XLOOKUP(F364,'Wall Volumes'!P:P,'Wall Volumes'!C:C)</f>
        <v>447.5</v>
      </c>
      <c r="F364" s="64" t="s">
        <v>414</v>
      </c>
      <c r="G364" s="64">
        <v>10025</v>
      </c>
    </row>
    <row r="365" spans="1:7">
      <c r="A365" s="64" t="str">
        <f t="shared" si="5"/>
        <v>BL.VW.00100.M10.ST.ST.10025</v>
      </c>
      <c r="B365" s="64">
        <f>_xlfn.XLOOKUP(F365,'Wall Volumes'!P:P,'Wall Volumes'!F:F)</f>
        <v>0</v>
      </c>
      <c r="C365" s="64">
        <f>_xlfn.XLOOKUP(F365,'Wall Volumes'!P:P,'Wall Volumes'!C:C)</f>
        <v>470</v>
      </c>
      <c r="F365" s="64" t="s">
        <v>416</v>
      </c>
      <c r="G365" s="64">
        <v>10025</v>
      </c>
    </row>
    <row r="366" spans="1:7">
      <c r="A366" s="64" t="str">
        <f t="shared" si="5"/>
        <v>BL.VW.00109.M10.ST.ST.10025</v>
      </c>
      <c r="B366" s="64">
        <f>_xlfn.XLOOKUP(F366,'Wall Volumes'!P:P,'Wall Volumes'!F:F)</f>
        <v>0</v>
      </c>
      <c r="C366" s="64">
        <f>_xlfn.XLOOKUP(F366,'Wall Volumes'!P:P,'Wall Volumes'!C:C)</f>
        <v>470</v>
      </c>
      <c r="F366" s="64" t="s">
        <v>419</v>
      </c>
      <c r="G366" s="64">
        <v>10025</v>
      </c>
    </row>
    <row r="367" spans="1:7">
      <c r="A367" s="64" t="str">
        <f t="shared" si="5"/>
        <v>BL.VW.00001.NB.ST.ST.10025</v>
      </c>
      <c r="B367" s="64" t="e">
        <f>_xlfn.XLOOKUP(F367,'Wall Volumes'!P:P,'Wall Volumes'!F:F)</f>
        <v>#N/A</v>
      </c>
      <c r="C367" s="64" t="e">
        <f>_xlfn.XLOOKUP(F367,'Wall Volumes'!P:P,'Wall Volumes'!C:C)</f>
        <v>#N/A</v>
      </c>
      <c r="F367" s="64" t="s">
        <v>1332</v>
      </c>
      <c r="G367" s="64">
        <v>10025</v>
      </c>
    </row>
    <row r="368" spans="1:7">
      <c r="A368" s="64" t="str">
        <f t="shared" si="5"/>
        <v>BL.VW.00006.NB.ST.ST.10025</v>
      </c>
      <c r="B368" s="64" t="e">
        <f>_xlfn.XLOOKUP(F368,'Wall Volumes'!P:P,'Wall Volumes'!F:F)</f>
        <v>#N/A</v>
      </c>
      <c r="C368" s="64" t="e">
        <f>_xlfn.XLOOKUP(F368,'Wall Volumes'!P:P,'Wall Volumes'!C:C)</f>
        <v>#N/A</v>
      </c>
      <c r="F368" s="64" t="s">
        <v>1333</v>
      </c>
      <c r="G368" s="64">
        <v>10025</v>
      </c>
    </row>
    <row r="369" spans="1:7">
      <c r="A369" s="64" t="str">
        <f t="shared" si="5"/>
        <v>BL.VW.00007.NB.ST.ST.10025</v>
      </c>
      <c r="B369" s="64" t="e">
        <f>_xlfn.XLOOKUP(F369,'Wall Volumes'!P:P,'Wall Volumes'!F:F)</f>
        <v>#N/A</v>
      </c>
      <c r="C369" s="64" t="e">
        <f>_xlfn.XLOOKUP(F369,'Wall Volumes'!P:P,'Wall Volumes'!C:C)</f>
        <v>#N/A</v>
      </c>
      <c r="F369" s="64" t="s">
        <v>1334</v>
      </c>
      <c r="G369" s="64">
        <v>10025</v>
      </c>
    </row>
    <row r="370" spans="1:7">
      <c r="A370" s="64" t="str">
        <f t="shared" si="5"/>
        <v>BL.VW.00009.NB.ST.ST.10025</v>
      </c>
      <c r="B370" s="64" t="e">
        <f>_xlfn.XLOOKUP(F370,'Wall Volumes'!P:P,'Wall Volumes'!F:F)</f>
        <v>#N/A</v>
      </c>
      <c r="C370" s="64" t="e">
        <f>_xlfn.XLOOKUP(F370,'Wall Volumes'!P:P,'Wall Volumes'!C:C)</f>
        <v>#N/A</v>
      </c>
      <c r="F370" s="64" t="s">
        <v>1335</v>
      </c>
      <c r="G370" s="64">
        <v>10025</v>
      </c>
    </row>
    <row r="371" spans="1:7">
      <c r="A371" s="64" t="str">
        <f t="shared" si="5"/>
        <v>BL.VW.00010.NB.ST.ST.10025</v>
      </c>
      <c r="B371" s="64" t="e">
        <f>_xlfn.XLOOKUP(F371,'Wall Volumes'!P:P,'Wall Volumes'!F:F)</f>
        <v>#N/A</v>
      </c>
      <c r="C371" s="64" t="e">
        <f>_xlfn.XLOOKUP(F371,'Wall Volumes'!P:P,'Wall Volumes'!C:C)</f>
        <v>#N/A</v>
      </c>
      <c r="F371" s="64" t="s">
        <v>1336</v>
      </c>
      <c r="G371" s="64">
        <v>10025</v>
      </c>
    </row>
    <row r="372" spans="1:7">
      <c r="A372" s="64" t="str">
        <f t="shared" si="5"/>
        <v>BL.VW.00011.NB.ST.ST.10025</v>
      </c>
      <c r="B372" s="64" t="e">
        <f>_xlfn.XLOOKUP(F372,'Wall Volumes'!P:P,'Wall Volumes'!F:F)</f>
        <v>#N/A</v>
      </c>
      <c r="C372" s="64" t="e">
        <f>_xlfn.XLOOKUP(F372,'Wall Volumes'!P:P,'Wall Volumes'!C:C)</f>
        <v>#N/A</v>
      </c>
      <c r="F372" s="64" t="s">
        <v>1337</v>
      </c>
      <c r="G372" s="64">
        <v>10025</v>
      </c>
    </row>
    <row r="373" spans="1:7">
      <c r="A373" s="64" t="str">
        <f t="shared" si="5"/>
        <v>BL.VW.00012.NB.ST.ST.10025</v>
      </c>
      <c r="B373" s="64" t="e">
        <f>_xlfn.XLOOKUP(F373,'Wall Volumes'!P:P,'Wall Volumes'!F:F)</f>
        <v>#N/A</v>
      </c>
      <c r="C373" s="64" t="e">
        <f>_xlfn.XLOOKUP(F373,'Wall Volumes'!P:P,'Wall Volumes'!C:C)</f>
        <v>#N/A</v>
      </c>
      <c r="F373" s="64" t="s">
        <v>1338</v>
      </c>
      <c r="G373" s="64">
        <v>10025</v>
      </c>
    </row>
    <row r="374" spans="1:7">
      <c r="A374" s="64" t="str">
        <f t="shared" si="5"/>
        <v>BL.VW.00014.NB.ST.ST.10025</v>
      </c>
      <c r="B374" s="64" t="e">
        <f>_xlfn.XLOOKUP(F374,'Wall Volumes'!P:P,'Wall Volumes'!F:F)</f>
        <v>#N/A</v>
      </c>
      <c r="C374" s="64" t="e">
        <f>_xlfn.XLOOKUP(F374,'Wall Volumes'!P:P,'Wall Volumes'!C:C)</f>
        <v>#N/A</v>
      </c>
      <c r="F374" s="64" t="s">
        <v>1339</v>
      </c>
      <c r="G374" s="64">
        <v>10025</v>
      </c>
    </row>
    <row r="375" spans="1:7">
      <c r="A375" s="64" t="str">
        <f t="shared" si="5"/>
        <v>BL.VW.00015.NB.ST.ST.10025</v>
      </c>
      <c r="B375" s="64" t="e">
        <f>_xlfn.XLOOKUP(F375,'Wall Volumes'!P:P,'Wall Volumes'!F:F)</f>
        <v>#N/A</v>
      </c>
      <c r="C375" s="64" t="e">
        <f>_xlfn.XLOOKUP(F375,'Wall Volumes'!P:P,'Wall Volumes'!C:C)</f>
        <v>#N/A</v>
      </c>
      <c r="F375" s="64" t="s">
        <v>1340</v>
      </c>
      <c r="G375" s="64">
        <v>10025</v>
      </c>
    </row>
    <row r="376" spans="1:7">
      <c r="A376" s="64" t="str">
        <f t="shared" si="5"/>
        <v>BL.VW.00023.NB.ST.ST.10025</v>
      </c>
      <c r="B376" s="64">
        <f>_xlfn.XLOOKUP(F376,'Wall Volumes'!P:P,'Wall Volumes'!F:F)</f>
        <v>0</v>
      </c>
      <c r="C376" s="64">
        <f>_xlfn.XLOOKUP(F376,'Wall Volumes'!P:P,'Wall Volumes'!C:C)</f>
        <v>125.375</v>
      </c>
      <c r="F376" s="64" t="s">
        <v>466</v>
      </c>
      <c r="G376" s="64">
        <v>10025</v>
      </c>
    </row>
    <row r="377" spans="1:7">
      <c r="A377" s="64" t="str">
        <f t="shared" si="5"/>
        <v>BL.VW.00024.NB.ST.ST.10025</v>
      </c>
      <c r="B377" s="64">
        <f>_xlfn.XLOOKUP(F377,'Wall Volumes'!P:P,'Wall Volumes'!F:F)</f>
        <v>0</v>
      </c>
      <c r="C377" s="64">
        <f>_xlfn.XLOOKUP(F377,'Wall Volumes'!P:P,'Wall Volumes'!C:C)</f>
        <v>125.375</v>
      </c>
      <c r="F377" s="64" t="s">
        <v>468</v>
      </c>
      <c r="G377" s="64">
        <v>10025</v>
      </c>
    </row>
    <row r="378" spans="1:7">
      <c r="A378" s="64" t="str">
        <f t="shared" si="5"/>
        <v>BL.VW.00030.NB.ST.ST.10025</v>
      </c>
      <c r="B378" s="64" t="e">
        <f>_xlfn.XLOOKUP(F378,'Wall Volumes'!P:P,'Wall Volumes'!F:F)</f>
        <v>#N/A</v>
      </c>
      <c r="C378" s="64" t="e">
        <f>_xlfn.XLOOKUP(F378,'Wall Volumes'!P:P,'Wall Volumes'!C:C)</f>
        <v>#N/A</v>
      </c>
      <c r="F378" s="64" t="s">
        <v>1341</v>
      </c>
      <c r="G378" s="64">
        <v>10025</v>
      </c>
    </row>
    <row r="379" spans="1:7">
      <c r="A379" s="64" t="str">
        <f t="shared" si="5"/>
        <v>BL.VW.00031.NB.ST.ST.10025</v>
      </c>
      <c r="B379" s="64" t="e">
        <f>_xlfn.XLOOKUP(F379,'Wall Volumes'!P:P,'Wall Volumes'!F:F)</f>
        <v>#N/A</v>
      </c>
      <c r="C379" s="64" t="e">
        <f>_xlfn.XLOOKUP(F379,'Wall Volumes'!P:P,'Wall Volumes'!C:C)</f>
        <v>#N/A</v>
      </c>
      <c r="F379" s="64" t="s">
        <v>1342</v>
      </c>
      <c r="G379" s="64">
        <v>10025</v>
      </c>
    </row>
    <row r="380" spans="1:7">
      <c r="A380" s="64" t="str">
        <f t="shared" si="5"/>
        <v>BL.VW.00055.NB.ST.ST.10025</v>
      </c>
      <c r="B380" s="64">
        <f>_xlfn.XLOOKUP(F380,'Wall Volumes'!P:P,'Wall Volumes'!F:F)</f>
        <v>0</v>
      </c>
      <c r="C380" s="64">
        <f>_xlfn.XLOOKUP(F380,'Wall Volumes'!P:P,'Wall Volumes'!C:C)</f>
        <v>56.1</v>
      </c>
      <c r="F380" s="64" t="s">
        <v>470</v>
      </c>
      <c r="G380" s="64">
        <v>10025</v>
      </c>
    </row>
    <row r="381" spans="1:7">
      <c r="A381" s="64" t="str">
        <f t="shared" si="5"/>
        <v>BL.VW.00058.NB.ST.ST.10025</v>
      </c>
      <c r="B381" s="64">
        <f>_xlfn.XLOOKUP(F381,'Wall Volumes'!P:P,'Wall Volumes'!F:F)</f>
        <v>0</v>
      </c>
      <c r="C381" s="64">
        <f>_xlfn.XLOOKUP(F381,'Wall Volumes'!P:P,'Wall Volumes'!C:C)</f>
        <v>95.625</v>
      </c>
      <c r="F381" s="64" t="s">
        <v>472</v>
      </c>
      <c r="G381" s="64">
        <v>10025</v>
      </c>
    </row>
    <row r="382" spans="1:7">
      <c r="A382" s="64" t="str">
        <f t="shared" si="5"/>
        <v>BL.VW.00059.NB.ST.ST.10025</v>
      </c>
      <c r="B382" s="64">
        <f>_xlfn.XLOOKUP(F382,'Wall Volumes'!P:P,'Wall Volumes'!F:F)</f>
        <v>0</v>
      </c>
      <c r="C382" s="64">
        <f>_xlfn.XLOOKUP(F382,'Wall Volumes'!P:P,'Wall Volumes'!C:C)</f>
        <v>174.25</v>
      </c>
      <c r="F382" s="64" t="s">
        <v>474</v>
      </c>
      <c r="G382" s="64">
        <v>10025</v>
      </c>
    </row>
    <row r="383" spans="1:7">
      <c r="A383" s="64" t="str">
        <f t="shared" si="5"/>
        <v>BL.VW.00060.NB.ST.ST.10025</v>
      </c>
      <c r="B383" s="64" t="e">
        <f>_xlfn.XLOOKUP(F383,'Wall Volumes'!P:P,'Wall Volumes'!F:F)</f>
        <v>#N/A</v>
      </c>
      <c r="C383" s="64" t="e">
        <f>_xlfn.XLOOKUP(F383,'Wall Volumes'!P:P,'Wall Volumes'!C:C)</f>
        <v>#N/A</v>
      </c>
      <c r="F383" s="64" t="s">
        <v>1343</v>
      </c>
      <c r="G383" s="64">
        <v>10025</v>
      </c>
    </row>
    <row r="384" spans="1:7">
      <c r="A384" s="64" t="str">
        <f t="shared" si="5"/>
        <v>BL.VW.00062.NB.ST.ST.10025</v>
      </c>
      <c r="B384" s="64">
        <f>_xlfn.XLOOKUP(F384,'Wall Volumes'!P:P,'Wall Volumes'!F:F)</f>
        <v>0</v>
      </c>
      <c r="C384" s="64">
        <f>_xlfn.XLOOKUP(F384,'Wall Volumes'!P:P,'Wall Volumes'!C:C)</f>
        <v>127.925</v>
      </c>
      <c r="F384" s="64" t="s">
        <v>476</v>
      </c>
      <c r="G384" s="64">
        <v>10025</v>
      </c>
    </row>
    <row r="385" spans="1:7">
      <c r="A385" s="64" t="str">
        <f t="shared" si="5"/>
        <v>BL.VW.00065.NB.ST.ST.10025</v>
      </c>
      <c r="B385" s="64" t="e">
        <f>_xlfn.XLOOKUP(F385,'Wall Volumes'!P:P,'Wall Volumes'!F:F)</f>
        <v>#N/A</v>
      </c>
      <c r="C385" s="64" t="e">
        <f>_xlfn.XLOOKUP(F385,'Wall Volumes'!P:P,'Wall Volumes'!C:C)</f>
        <v>#N/A</v>
      </c>
      <c r="F385" s="64" t="s">
        <v>1344</v>
      </c>
      <c r="G385" s="64">
        <v>10025</v>
      </c>
    </row>
    <row r="386" spans="1:7">
      <c r="A386" s="64" t="str">
        <f t="shared" ref="A386:A449" si="6">F386&amp;"."&amp;G386</f>
        <v>BL.VW.00068.NB.ST.ST.10025</v>
      </c>
      <c r="B386" s="64">
        <f>_xlfn.XLOOKUP(F386,'Wall Volumes'!P:P,'Wall Volumes'!F:F)</f>
        <v>0</v>
      </c>
      <c r="C386" s="64">
        <f>_xlfn.XLOOKUP(F386,'Wall Volumes'!P:P,'Wall Volumes'!C:C)</f>
        <v>339.15</v>
      </c>
      <c r="F386" s="64" t="s">
        <v>478</v>
      </c>
      <c r="G386" s="64">
        <v>10025</v>
      </c>
    </row>
    <row r="387" spans="1:7">
      <c r="A387" s="64" t="str">
        <f t="shared" si="6"/>
        <v>BL.VW.00001.M10.BO.ST.10025</v>
      </c>
      <c r="B387" s="64">
        <f>_xlfn.XLOOKUP(F387,'Wall Volumes'!P:P,'Wall Volumes'!F:F)</f>
        <v>0</v>
      </c>
      <c r="C387" s="64">
        <f>_xlfn.XLOOKUP(F387,'Wall Volumes'!P:P,'Wall Volumes'!C:C)</f>
        <v>52.5</v>
      </c>
      <c r="F387" s="64" t="s">
        <v>421</v>
      </c>
      <c r="G387" s="64">
        <v>10025</v>
      </c>
    </row>
    <row r="388" spans="1:7">
      <c r="A388" s="64" t="str">
        <f t="shared" si="6"/>
        <v>BL.VW.00002.M10.BO.ST.10025</v>
      </c>
      <c r="B388" s="64">
        <f>_xlfn.XLOOKUP(F388,'Wall Volumes'!P:P,'Wall Volumes'!F:F)</f>
        <v>0</v>
      </c>
      <c r="C388" s="64">
        <f>_xlfn.XLOOKUP(F388,'Wall Volumes'!P:P,'Wall Volumes'!C:C)</f>
        <v>80</v>
      </c>
      <c r="F388" s="64" t="s">
        <v>422</v>
      </c>
      <c r="G388" s="64">
        <v>10025</v>
      </c>
    </row>
    <row r="389" spans="1:7">
      <c r="A389" s="64" t="str">
        <f t="shared" si="6"/>
        <v>BL.VW.00003.M10.BO.ST.10025</v>
      </c>
      <c r="B389" s="64">
        <f>_xlfn.XLOOKUP(F389,'Wall Volumes'!P:P,'Wall Volumes'!F:F)</f>
        <v>0</v>
      </c>
      <c r="C389" s="64">
        <f>_xlfn.XLOOKUP(F389,'Wall Volumes'!P:P,'Wall Volumes'!C:C)</f>
        <v>135</v>
      </c>
      <c r="F389" s="64" t="s">
        <v>423</v>
      </c>
      <c r="G389" s="64">
        <v>10025</v>
      </c>
    </row>
    <row r="390" spans="1:7">
      <c r="A390" s="64" t="str">
        <f t="shared" si="6"/>
        <v>BL.VW.00004.M10.BO.ST.10025</v>
      </c>
      <c r="B390" s="64">
        <f>_xlfn.XLOOKUP(F390,'Wall Volumes'!P:P,'Wall Volumes'!F:F)</f>
        <v>0</v>
      </c>
      <c r="C390" s="64">
        <f>_xlfn.XLOOKUP(F390,'Wall Volumes'!P:P,'Wall Volumes'!C:C)</f>
        <v>222.5</v>
      </c>
      <c r="F390" s="64" t="s">
        <v>424</v>
      </c>
      <c r="G390" s="64">
        <v>10025</v>
      </c>
    </row>
    <row r="391" spans="1:7">
      <c r="A391" s="64" t="str">
        <f t="shared" si="6"/>
        <v>BL.VW.00006.M10.BO.ST.10025</v>
      </c>
      <c r="B391" s="64">
        <f>_xlfn.XLOOKUP(F391,'Wall Volumes'!P:P,'Wall Volumes'!F:F)</f>
        <v>0</v>
      </c>
      <c r="C391" s="64">
        <f>_xlfn.XLOOKUP(F391,'Wall Volumes'!P:P,'Wall Volumes'!C:C)</f>
        <v>70</v>
      </c>
      <c r="F391" s="64" t="s">
        <v>425</v>
      </c>
      <c r="G391" s="64">
        <v>10025</v>
      </c>
    </row>
    <row r="392" spans="1:7">
      <c r="A392" s="64" t="str">
        <f t="shared" si="6"/>
        <v>BL.VW.00007.M10.BO.ST.10025</v>
      </c>
      <c r="B392" s="64">
        <f>_xlfn.XLOOKUP(F392,'Wall Volumes'!P:P,'Wall Volumes'!F:F)</f>
        <v>0</v>
      </c>
      <c r="C392" s="64">
        <f>_xlfn.XLOOKUP(F392,'Wall Volumes'!P:P,'Wall Volumes'!C:C)</f>
        <v>115</v>
      </c>
      <c r="F392" s="64" t="s">
        <v>426</v>
      </c>
      <c r="G392" s="64">
        <v>10025</v>
      </c>
    </row>
    <row r="393" spans="1:7">
      <c r="A393" s="64" t="str">
        <f t="shared" si="6"/>
        <v>BL.VW.00008.M10.BO.ST.10025</v>
      </c>
      <c r="B393" s="64">
        <f>_xlfn.XLOOKUP(F393,'Wall Volumes'!P:P,'Wall Volumes'!F:F)</f>
        <v>0</v>
      </c>
      <c r="C393" s="64">
        <f>_xlfn.XLOOKUP(F393,'Wall Volumes'!P:P,'Wall Volumes'!C:C)</f>
        <v>180</v>
      </c>
      <c r="F393" s="64" t="s">
        <v>427</v>
      </c>
      <c r="G393" s="64">
        <v>10025</v>
      </c>
    </row>
    <row r="394" spans="1:7">
      <c r="A394" s="64" t="str">
        <f t="shared" si="6"/>
        <v>BL.VW.00009.M10.BO.ST.10025</v>
      </c>
      <c r="B394" s="64">
        <f>_xlfn.XLOOKUP(F394,'Wall Volumes'!P:P,'Wall Volumes'!F:F)</f>
        <v>0</v>
      </c>
      <c r="C394" s="64">
        <f>_xlfn.XLOOKUP(F394,'Wall Volumes'!P:P,'Wall Volumes'!C:C)</f>
        <v>365</v>
      </c>
      <c r="F394" s="64" t="s">
        <v>428</v>
      </c>
      <c r="G394" s="64">
        <v>10025</v>
      </c>
    </row>
    <row r="395" spans="1:7">
      <c r="A395" s="64" t="str">
        <f t="shared" si="6"/>
        <v>BL.VW.00010.M10.BO.ST.10025</v>
      </c>
      <c r="B395" s="64">
        <f>_xlfn.XLOOKUP(F395,'Wall Volumes'!P:P,'Wall Volumes'!F:F)</f>
        <v>0</v>
      </c>
      <c r="C395" s="64">
        <f>_xlfn.XLOOKUP(F395,'Wall Volumes'!P:P,'Wall Volumes'!C:C)</f>
        <v>105</v>
      </c>
      <c r="F395" s="64" t="s">
        <v>429</v>
      </c>
      <c r="G395" s="64">
        <v>10025</v>
      </c>
    </row>
    <row r="396" spans="1:7">
      <c r="A396" s="64" t="str">
        <f t="shared" si="6"/>
        <v>BL.VW.00011.M10.BO.ST.10025</v>
      </c>
      <c r="B396" s="64">
        <f>_xlfn.XLOOKUP(F396,'Wall Volumes'!P:P,'Wall Volumes'!F:F)</f>
        <v>0</v>
      </c>
      <c r="C396" s="64">
        <f>_xlfn.XLOOKUP(F396,'Wall Volumes'!P:P,'Wall Volumes'!C:C)</f>
        <v>160</v>
      </c>
      <c r="F396" s="64" t="s">
        <v>430</v>
      </c>
      <c r="G396" s="64">
        <v>10025</v>
      </c>
    </row>
    <row r="397" spans="1:7">
      <c r="A397" s="64" t="str">
        <f t="shared" si="6"/>
        <v>BL.VW.00012.M10.BO.ST.10025</v>
      </c>
      <c r="B397" s="64">
        <f>_xlfn.XLOOKUP(F397,'Wall Volumes'!P:P,'Wall Volumes'!F:F)</f>
        <v>0</v>
      </c>
      <c r="C397" s="64">
        <f>_xlfn.XLOOKUP(F397,'Wall Volumes'!P:P,'Wall Volumes'!C:C)</f>
        <v>325</v>
      </c>
      <c r="F397" s="64" t="s">
        <v>431</v>
      </c>
      <c r="G397" s="64">
        <v>10025</v>
      </c>
    </row>
    <row r="398" spans="1:7">
      <c r="A398" s="64" t="str">
        <f t="shared" si="6"/>
        <v>BL.VW.00014.M10.BO.ST.10025</v>
      </c>
      <c r="B398" s="64">
        <f>_xlfn.XLOOKUP(F398,'Wall Volumes'!P:P,'Wall Volumes'!F:F)</f>
        <v>0</v>
      </c>
      <c r="C398" s="64">
        <f>_xlfn.XLOOKUP(F398,'Wall Volumes'!P:P,'Wall Volumes'!C:C)</f>
        <v>117.5</v>
      </c>
      <c r="F398" s="64" t="s">
        <v>432</v>
      </c>
      <c r="G398" s="64">
        <v>10025</v>
      </c>
    </row>
    <row r="399" spans="1:7">
      <c r="A399" s="64" t="str">
        <f t="shared" si="6"/>
        <v>BL.VW.00015.M10.BO.ST.10025</v>
      </c>
      <c r="B399" s="64">
        <f>_xlfn.XLOOKUP(F399,'Wall Volumes'!P:P,'Wall Volumes'!F:F)</f>
        <v>0</v>
      </c>
      <c r="C399" s="64">
        <f>_xlfn.XLOOKUP(F399,'Wall Volumes'!P:P,'Wall Volumes'!C:C)</f>
        <v>117.5</v>
      </c>
      <c r="F399" s="64" t="s">
        <v>433</v>
      </c>
      <c r="G399" s="64">
        <v>10025</v>
      </c>
    </row>
    <row r="400" spans="1:7">
      <c r="A400" s="64" t="str">
        <f t="shared" si="6"/>
        <v>BL.VW.00018.M10.BO.ST.10025</v>
      </c>
      <c r="B400" s="64">
        <f>_xlfn.XLOOKUP(F400,'Wall Volumes'!P:P,'Wall Volumes'!F:F)</f>
        <v>0</v>
      </c>
      <c r="C400" s="64">
        <f>_xlfn.XLOOKUP(F400,'Wall Volumes'!P:P,'Wall Volumes'!C:C)</f>
        <v>90</v>
      </c>
      <c r="F400" s="64" t="s">
        <v>434</v>
      </c>
      <c r="G400" s="64">
        <v>10025</v>
      </c>
    </row>
    <row r="401" spans="1:7">
      <c r="A401" s="64" t="str">
        <f t="shared" si="6"/>
        <v>BL.VW.00019.M10.BO.ST.10025</v>
      </c>
      <c r="B401" s="64">
        <f>_xlfn.XLOOKUP(F401,'Wall Volumes'!P:P,'Wall Volumes'!F:F)</f>
        <v>0</v>
      </c>
      <c r="C401" s="64">
        <f>_xlfn.XLOOKUP(F401,'Wall Volumes'!P:P,'Wall Volumes'!C:C)</f>
        <v>177.5</v>
      </c>
      <c r="F401" s="64" t="s">
        <v>435</v>
      </c>
      <c r="G401" s="64">
        <v>10025</v>
      </c>
    </row>
    <row r="402" spans="1:7">
      <c r="A402" s="64" t="str">
        <f t="shared" si="6"/>
        <v>BL.VW.00023.M10.BO.ST.10025</v>
      </c>
      <c r="B402" s="64">
        <f>_xlfn.XLOOKUP(F402,'Wall Volumes'!P:P,'Wall Volumes'!F:F)</f>
        <v>0</v>
      </c>
      <c r="C402" s="64">
        <f>_xlfn.XLOOKUP(F402,'Wall Volumes'!P:P,'Wall Volumes'!C:C)</f>
        <v>192.5</v>
      </c>
      <c r="F402" s="64" t="s">
        <v>437</v>
      </c>
      <c r="G402" s="64">
        <v>10025</v>
      </c>
    </row>
    <row r="403" spans="1:7">
      <c r="A403" s="64" t="str">
        <f t="shared" si="6"/>
        <v>BL.VW.00024.M10.BO.ST.10025</v>
      </c>
      <c r="B403" s="64">
        <f>_xlfn.XLOOKUP(F403,'Wall Volumes'!P:P,'Wall Volumes'!F:F)</f>
        <v>0</v>
      </c>
      <c r="C403" s="64">
        <f>_xlfn.XLOOKUP(F403,'Wall Volumes'!P:P,'Wall Volumes'!C:C)</f>
        <v>192.5</v>
      </c>
      <c r="F403" s="64" t="s">
        <v>439</v>
      </c>
      <c r="G403" s="64">
        <v>10025</v>
      </c>
    </row>
    <row r="404" spans="1:7">
      <c r="A404" s="64" t="str">
        <f t="shared" si="6"/>
        <v>BL.VW.00025.M10.BO.ST.10025</v>
      </c>
      <c r="B404" s="64">
        <f>_xlfn.XLOOKUP(F404,'Wall Volumes'!P:P,'Wall Volumes'!F:F)</f>
        <v>0</v>
      </c>
      <c r="C404" s="64">
        <f>_xlfn.XLOOKUP(F404,'Wall Volumes'!P:P,'Wall Volumes'!C:C)</f>
        <v>385</v>
      </c>
      <c r="F404" s="64" t="s">
        <v>440</v>
      </c>
      <c r="G404" s="64">
        <v>10025</v>
      </c>
    </row>
    <row r="405" spans="1:7">
      <c r="A405" s="64" t="str">
        <f t="shared" si="6"/>
        <v>BL.VW.00026.M10.BO.ST.10025</v>
      </c>
      <c r="B405" s="64" t="e">
        <f>_xlfn.XLOOKUP(F405,'Wall Volumes'!P:P,'Wall Volumes'!F:F)</f>
        <v>#N/A</v>
      </c>
      <c r="C405" s="64" t="e">
        <f>_xlfn.XLOOKUP(F405,'Wall Volumes'!P:P,'Wall Volumes'!C:C)</f>
        <v>#N/A</v>
      </c>
      <c r="F405" s="64" t="s">
        <v>1345</v>
      </c>
      <c r="G405" s="64">
        <v>10025</v>
      </c>
    </row>
    <row r="406" spans="1:7">
      <c r="A406" s="64" t="str">
        <f t="shared" si="6"/>
        <v>BL.VW.00027.M10.BO.ST.10025</v>
      </c>
      <c r="B406" s="64" t="e">
        <f>_xlfn.XLOOKUP(F406,'Wall Volumes'!P:P,'Wall Volumes'!F:F)</f>
        <v>#N/A</v>
      </c>
      <c r="C406" s="64" t="e">
        <f>_xlfn.XLOOKUP(F406,'Wall Volumes'!P:P,'Wall Volumes'!C:C)</f>
        <v>#N/A</v>
      </c>
      <c r="F406" s="64" t="s">
        <v>1346</v>
      </c>
      <c r="G406" s="64">
        <v>10025</v>
      </c>
    </row>
    <row r="407" spans="1:7">
      <c r="A407" s="64" t="str">
        <f t="shared" si="6"/>
        <v>BL.VW.00030.M10.BO.ST.10025</v>
      </c>
      <c r="B407" s="64">
        <f>_xlfn.XLOOKUP(F407,'Wall Volumes'!P:P,'Wall Volumes'!F:F)</f>
        <v>0</v>
      </c>
      <c r="C407" s="64">
        <f>_xlfn.XLOOKUP(F407,'Wall Volumes'!P:P,'Wall Volumes'!C:C)</f>
        <v>227.5</v>
      </c>
      <c r="F407" s="64" t="s">
        <v>441</v>
      </c>
      <c r="G407" s="64">
        <v>10025</v>
      </c>
    </row>
    <row r="408" spans="1:7">
      <c r="A408" s="64" t="str">
        <f t="shared" si="6"/>
        <v>BL.VW.00031.M10.BO.ST.10025</v>
      </c>
      <c r="B408" s="64">
        <f>_xlfn.XLOOKUP(F408,'Wall Volumes'!P:P,'Wall Volumes'!F:F)</f>
        <v>0</v>
      </c>
      <c r="C408" s="64">
        <f>_xlfn.XLOOKUP(F408,'Wall Volumes'!P:P,'Wall Volumes'!C:C)</f>
        <v>227.5</v>
      </c>
      <c r="F408" s="64" t="s">
        <v>442</v>
      </c>
      <c r="G408" s="64">
        <v>10025</v>
      </c>
    </row>
    <row r="409" spans="1:7">
      <c r="A409" s="64" t="str">
        <f t="shared" si="6"/>
        <v>BL.VW.00034.M10.BO.ST.10025</v>
      </c>
      <c r="B409" s="64">
        <f>_xlfn.XLOOKUP(F409,'Wall Volumes'!P:P,'Wall Volumes'!F:F)</f>
        <v>0</v>
      </c>
      <c r="C409" s="64">
        <f>_xlfn.XLOOKUP(F409,'Wall Volumes'!P:P,'Wall Volumes'!C:C)</f>
        <v>365</v>
      </c>
      <c r="F409" s="64" t="s">
        <v>443</v>
      </c>
      <c r="G409" s="64">
        <v>10025</v>
      </c>
    </row>
    <row r="410" spans="1:7">
      <c r="A410" s="64" t="str">
        <f t="shared" si="6"/>
        <v>BL.VW.00042.M10.BO.ST.10025</v>
      </c>
      <c r="B410" s="64">
        <f>_xlfn.XLOOKUP(F410,'Wall Volumes'!P:P,'Wall Volumes'!F:F)</f>
        <v>0</v>
      </c>
      <c r="C410" s="64">
        <f>_xlfn.XLOOKUP(F410,'Wall Volumes'!P:P,'Wall Volumes'!C:C)</f>
        <v>206.125</v>
      </c>
      <c r="F410" s="64" t="s">
        <v>459</v>
      </c>
      <c r="G410" s="64">
        <v>10025</v>
      </c>
    </row>
    <row r="411" spans="1:7">
      <c r="A411" s="64" t="str">
        <f t="shared" si="6"/>
        <v>BL.VW.00043.M10.BO.ST.10025</v>
      </c>
      <c r="B411" s="64">
        <f>_xlfn.XLOOKUP(F411,'Wall Volumes'!P:P,'Wall Volumes'!F:F)</f>
        <v>0</v>
      </c>
      <c r="C411" s="64">
        <f>_xlfn.XLOOKUP(F411,'Wall Volumes'!P:P,'Wall Volumes'!C:C)</f>
        <v>320.875</v>
      </c>
      <c r="F411" s="64" t="s">
        <v>461</v>
      </c>
      <c r="G411" s="64">
        <v>10025</v>
      </c>
    </row>
    <row r="412" spans="1:7">
      <c r="A412" s="64" t="str">
        <f t="shared" si="6"/>
        <v>BL.VW.00052.M10.BO.ST.10025</v>
      </c>
      <c r="B412" s="64">
        <f>_xlfn.XLOOKUP(F412,'Wall Volumes'!P:P,'Wall Volumes'!F:F)</f>
        <v>0</v>
      </c>
      <c r="C412" s="64">
        <f>_xlfn.XLOOKUP(F412,'Wall Volumes'!P:P,'Wall Volumes'!C:C)</f>
        <v>135</v>
      </c>
      <c r="F412" s="64" t="s">
        <v>444</v>
      </c>
      <c r="G412" s="64">
        <v>10025</v>
      </c>
    </row>
    <row r="413" spans="1:7">
      <c r="A413" s="64" t="str">
        <f t="shared" si="6"/>
        <v>BL.VW.00053.M10.BO.ST.10025</v>
      </c>
      <c r="B413" s="64">
        <f>_xlfn.XLOOKUP(F413,'Wall Volumes'!P:P,'Wall Volumes'!F:F)</f>
        <v>0</v>
      </c>
      <c r="C413" s="64">
        <f>_xlfn.XLOOKUP(F413,'Wall Volumes'!P:P,'Wall Volumes'!C:C)</f>
        <v>245</v>
      </c>
      <c r="F413" s="64" t="s">
        <v>445</v>
      </c>
      <c r="G413" s="64">
        <v>10025</v>
      </c>
    </row>
    <row r="414" spans="1:7">
      <c r="A414" s="64" t="str">
        <f t="shared" si="6"/>
        <v>BL.VW.00055.M10.BO.ST.10025</v>
      </c>
      <c r="B414" s="64">
        <f>_xlfn.XLOOKUP(F414,'Wall Volumes'!P:P,'Wall Volumes'!F:F)</f>
        <v>0</v>
      </c>
      <c r="C414" s="64">
        <f>_xlfn.XLOOKUP(F414,'Wall Volumes'!P:P,'Wall Volumes'!C:C)</f>
        <v>87.5</v>
      </c>
      <c r="F414" s="64" t="s">
        <v>446</v>
      </c>
      <c r="G414" s="64">
        <v>10025</v>
      </c>
    </row>
    <row r="415" spans="1:7">
      <c r="A415" s="64" t="str">
        <f t="shared" si="6"/>
        <v>BL.VW.00056.M10.BO.ST.10025</v>
      </c>
      <c r="B415" s="64">
        <f>_xlfn.XLOOKUP(F415,'Wall Volumes'!P:P,'Wall Volumes'!F:F)</f>
        <v>0</v>
      </c>
      <c r="C415" s="64">
        <f>_xlfn.XLOOKUP(F415,'Wall Volumes'!P:P,'Wall Volumes'!C:C)</f>
        <v>157.5</v>
      </c>
      <c r="F415" s="64" t="s">
        <v>447</v>
      </c>
      <c r="G415" s="64">
        <v>10025</v>
      </c>
    </row>
    <row r="416" spans="1:7">
      <c r="A416" s="64" t="str">
        <f t="shared" si="6"/>
        <v>BL.VW.00058.M10.BO.ST.10025</v>
      </c>
      <c r="B416" s="64">
        <f>_xlfn.XLOOKUP(F416,'Wall Volumes'!P:P,'Wall Volumes'!F:F)</f>
        <v>0</v>
      </c>
      <c r="C416" s="64">
        <f>_xlfn.XLOOKUP(F416,'Wall Volumes'!P:P,'Wall Volumes'!C:C)</f>
        <v>147.5</v>
      </c>
      <c r="F416" s="64" t="s">
        <v>448</v>
      </c>
      <c r="G416" s="64">
        <v>10025</v>
      </c>
    </row>
    <row r="417" spans="1:7">
      <c r="A417" s="64" t="str">
        <f t="shared" si="6"/>
        <v>BL.VW.00059.M10.BO.ST.10025</v>
      </c>
      <c r="B417" s="64">
        <f>_xlfn.XLOOKUP(F417,'Wall Volumes'!P:P,'Wall Volumes'!F:F)</f>
        <v>0</v>
      </c>
      <c r="C417" s="64">
        <f>_xlfn.XLOOKUP(F417,'Wall Volumes'!P:P,'Wall Volumes'!C:C)</f>
        <v>277.5</v>
      </c>
      <c r="F417" s="64" t="s">
        <v>449</v>
      </c>
      <c r="G417" s="64">
        <v>10025</v>
      </c>
    </row>
    <row r="418" spans="1:7">
      <c r="A418" s="64" t="str">
        <f t="shared" si="6"/>
        <v>BL.VW.00060.M10.BO.ST.10025</v>
      </c>
      <c r="B418" s="64">
        <f>_xlfn.XLOOKUP(F418,'Wall Volumes'!P:P,'Wall Volumes'!F:F)</f>
        <v>0</v>
      </c>
      <c r="C418" s="64">
        <f>_xlfn.XLOOKUP(F418,'Wall Volumes'!P:P,'Wall Volumes'!C:C)</f>
        <v>447.5</v>
      </c>
      <c r="F418" s="64" t="s">
        <v>450</v>
      </c>
      <c r="G418" s="64">
        <v>10025</v>
      </c>
    </row>
    <row r="419" spans="1:7">
      <c r="A419" s="64" t="str">
        <f t="shared" si="6"/>
        <v>BL.VW.00001.M10.ST.ST.10035</v>
      </c>
      <c r="B419" s="64">
        <f>_xlfn.XLOOKUP(F419,'Wall Volumes'!P:P,'Wall Volumes'!H:H)</f>
        <v>0</v>
      </c>
      <c r="C419" s="64">
        <f>_xlfn.XLOOKUP(F419,'Wall Volumes'!P:P,'Wall Volumes'!C:C)</f>
        <v>47.5</v>
      </c>
      <c r="F419" s="64" t="s">
        <v>61</v>
      </c>
      <c r="G419" s="64">
        <v>10035</v>
      </c>
    </row>
    <row r="420" spans="1:7">
      <c r="A420" s="64" t="str">
        <f t="shared" si="6"/>
        <v>BL.VW.00002.M10.ST.ST.10035</v>
      </c>
      <c r="B420" s="64">
        <f>_xlfn.XLOOKUP(F420,'Wall Volumes'!P:P,'Wall Volumes'!H:H)</f>
        <v>0</v>
      </c>
      <c r="C420" s="64">
        <f>_xlfn.XLOOKUP(F420,'Wall Volumes'!P:P,'Wall Volumes'!C:C)</f>
        <v>72.5</v>
      </c>
      <c r="F420" s="64" t="s">
        <v>66</v>
      </c>
      <c r="G420" s="64">
        <v>10035</v>
      </c>
    </row>
    <row r="421" spans="1:7">
      <c r="A421" s="64" t="str">
        <f t="shared" si="6"/>
        <v>BL.VW.00003.M10.ST.ST.10035</v>
      </c>
      <c r="B421" s="64">
        <f>_xlfn.XLOOKUP(F421,'Wall Volumes'!P:P,'Wall Volumes'!H:H)</f>
        <v>0</v>
      </c>
      <c r="C421" s="64">
        <f>_xlfn.XLOOKUP(F421,'Wall Volumes'!P:P,'Wall Volumes'!C:C)</f>
        <v>125</v>
      </c>
      <c r="F421" s="64" t="s">
        <v>71</v>
      </c>
      <c r="G421" s="64">
        <v>10035</v>
      </c>
    </row>
    <row r="422" spans="1:7">
      <c r="A422" s="64" t="str">
        <f t="shared" si="6"/>
        <v>BL.VW.00004.M10.ST.ST.10035</v>
      </c>
      <c r="B422" s="64">
        <f>_xlfn.XLOOKUP(F422,'Wall Volumes'!P:P,'Wall Volumes'!H:H)</f>
        <v>0</v>
      </c>
      <c r="C422" s="64">
        <f>_xlfn.XLOOKUP(F422,'Wall Volumes'!P:P,'Wall Volumes'!C:C)</f>
        <v>210</v>
      </c>
      <c r="F422" s="64" t="s">
        <v>76</v>
      </c>
      <c r="G422" s="64">
        <v>10035</v>
      </c>
    </row>
    <row r="423" spans="1:7">
      <c r="A423" s="64" t="str">
        <f t="shared" si="6"/>
        <v>BL.VW.00005.M10.ST.ST.10035</v>
      </c>
      <c r="B423" s="64">
        <f>_xlfn.XLOOKUP(F423,'Wall Volumes'!P:P,'Wall Volumes'!H:H)</f>
        <v>0</v>
      </c>
      <c r="C423" s="64">
        <f>_xlfn.XLOOKUP(F423,'Wall Volumes'!P:P,'Wall Volumes'!C:C)</f>
        <v>420</v>
      </c>
      <c r="F423" s="64" t="s">
        <v>81</v>
      </c>
      <c r="G423" s="64">
        <v>10035</v>
      </c>
    </row>
    <row r="424" spans="1:7">
      <c r="A424" s="64" t="str">
        <f t="shared" si="6"/>
        <v>BL.VW.00006.M10.ST.ST.10035</v>
      </c>
      <c r="B424" s="64">
        <f>_xlfn.XLOOKUP(F424,'Wall Volumes'!P:P,'Wall Volumes'!H:H)</f>
        <v>0</v>
      </c>
      <c r="C424" s="64">
        <f>_xlfn.XLOOKUP(F424,'Wall Volumes'!P:P,'Wall Volumes'!C:C)</f>
        <v>62.5</v>
      </c>
      <c r="F424" s="64" t="s">
        <v>86</v>
      </c>
      <c r="G424" s="64">
        <v>10035</v>
      </c>
    </row>
    <row r="425" spans="1:7">
      <c r="A425" s="64" t="str">
        <f t="shared" si="6"/>
        <v>BL.VW.00007.M10.ST.ST.10035</v>
      </c>
      <c r="B425" s="64">
        <f>_xlfn.XLOOKUP(F425,'Wall Volumes'!P:P,'Wall Volumes'!H:H)</f>
        <v>0</v>
      </c>
      <c r="C425" s="64">
        <f>_xlfn.XLOOKUP(F425,'Wall Volumes'!P:P,'Wall Volumes'!C:C)</f>
        <v>105</v>
      </c>
      <c r="F425" s="64" t="s">
        <v>91</v>
      </c>
      <c r="G425" s="64">
        <v>10035</v>
      </c>
    </row>
    <row r="426" spans="1:7">
      <c r="A426" s="64" t="str">
        <f t="shared" si="6"/>
        <v>BL.VW.00008.M10.ST.ST.10035</v>
      </c>
      <c r="B426" s="64">
        <f>_xlfn.XLOOKUP(F426,'Wall Volumes'!P:P,'Wall Volumes'!H:H)</f>
        <v>0</v>
      </c>
      <c r="C426" s="64">
        <f>_xlfn.XLOOKUP(F426,'Wall Volumes'!P:P,'Wall Volumes'!C:C)</f>
        <v>167.5</v>
      </c>
      <c r="F426" s="64" t="s">
        <v>96</v>
      </c>
      <c r="G426" s="64">
        <v>10035</v>
      </c>
    </row>
    <row r="427" spans="1:7">
      <c r="A427" s="64" t="str">
        <f t="shared" si="6"/>
        <v>BL.VW.00009.M10.ST.ST.10035</v>
      </c>
      <c r="B427" s="64">
        <f>_xlfn.XLOOKUP(F427,'Wall Volumes'!P:P,'Wall Volumes'!H:H)</f>
        <v>0</v>
      </c>
      <c r="C427" s="64">
        <f>_xlfn.XLOOKUP(F427,'Wall Volumes'!P:P,'Wall Volumes'!C:C)</f>
        <v>350</v>
      </c>
      <c r="F427" s="64" t="s">
        <v>100</v>
      </c>
      <c r="G427" s="64">
        <v>10035</v>
      </c>
    </row>
    <row r="428" spans="1:7">
      <c r="A428" s="64" t="str">
        <f t="shared" si="6"/>
        <v>BL.VW.00010.M10.ST.ST.10035</v>
      </c>
      <c r="B428" s="64">
        <f>_xlfn.XLOOKUP(F428,'Wall Volumes'!P:P,'Wall Volumes'!H:H)</f>
        <v>0</v>
      </c>
      <c r="C428" s="64">
        <f>_xlfn.XLOOKUP(F428,'Wall Volumes'!P:P,'Wall Volumes'!C:C)</f>
        <v>95</v>
      </c>
      <c r="F428" s="64" t="s">
        <v>105</v>
      </c>
      <c r="G428" s="64">
        <v>10035</v>
      </c>
    </row>
    <row r="429" spans="1:7">
      <c r="A429" s="64" t="str">
        <f t="shared" si="6"/>
        <v>BL.VW.00011.M10.ST.ST.10035</v>
      </c>
      <c r="B429" s="64">
        <f>_xlfn.XLOOKUP(F429,'Wall Volumes'!P:P,'Wall Volumes'!H:H)</f>
        <v>0</v>
      </c>
      <c r="C429" s="64">
        <f>_xlfn.XLOOKUP(F429,'Wall Volumes'!P:P,'Wall Volumes'!C:C)</f>
        <v>147.5</v>
      </c>
      <c r="F429" s="64" t="s">
        <v>110</v>
      </c>
      <c r="G429" s="64">
        <v>10035</v>
      </c>
    </row>
    <row r="430" spans="1:7">
      <c r="A430" s="64" t="str">
        <f t="shared" si="6"/>
        <v>BL.VW.00012.M10.ST.ST.10035</v>
      </c>
      <c r="B430" s="64">
        <f>_xlfn.XLOOKUP(F430,'Wall Volumes'!P:P,'Wall Volumes'!H:H)</f>
        <v>0</v>
      </c>
      <c r="C430" s="64">
        <f>_xlfn.XLOOKUP(F430,'Wall Volumes'!P:P,'Wall Volumes'!C:C)</f>
        <v>310</v>
      </c>
      <c r="F430" s="64" t="s">
        <v>115</v>
      </c>
      <c r="G430" s="64">
        <v>10035</v>
      </c>
    </row>
    <row r="431" spans="1:7">
      <c r="A431" s="64" t="str">
        <f t="shared" si="6"/>
        <v>BL.VW.00013.M10.ST.ST.10035</v>
      </c>
      <c r="B431" s="64">
        <f>_xlfn.XLOOKUP(F431,'Wall Volumes'!P:P,'Wall Volumes'!H:H)</f>
        <v>0</v>
      </c>
      <c r="C431" s="64">
        <f>_xlfn.XLOOKUP(F431,'Wall Volumes'!P:P,'Wall Volumes'!C:C)</f>
        <v>687.5</v>
      </c>
      <c r="F431" s="64" t="s">
        <v>120</v>
      </c>
      <c r="G431" s="64">
        <v>10035</v>
      </c>
    </row>
    <row r="432" spans="1:7">
      <c r="A432" s="64" t="str">
        <f t="shared" si="6"/>
        <v>BL.VW.00014.M10.ST.ST.10035</v>
      </c>
      <c r="B432" s="64">
        <f>_xlfn.XLOOKUP(F432,'Wall Volumes'!P:P,'Wall Volumes'!H:H)</f>
        <v>0</v>
      </c>
      <c r="C432" s="64">
        <f>_xlfn.XLOOKUP(F432,'Wall Volumes'!P:P,'Wall Volumes'!C:C)</f>
        <v>105</v>
      </c>
      <c r="F432" s="64" t="s">
        <v>125</v>
      </c>
      <c r="G432" s="64">
        <v>10035</v>
      </c>
    </row>
    <row r="433" spans="1:7">
      <c r="A433" s="64" t="str">
        <f t="shared" si="6"/>
        <v>BL.VW.00015.M10.ST.ST.10035</v>
      </c>
      <c r="B433" s="64">
        <f>_xlfn.XLOOKUP(F433,'Wall Volumes'!P:P,'Wall Volumes'!H:H)</f>
        <v>0</v>
      </c>
      <c r="C433" s="64">
        <f>_xlfn.XLOOKUP(F433,'Wall Volumes'!P:P,'Wall Volumes'!C:C)</f>
        <v>105</v>
      </c>
      <c r="F433" s="64" t="s">
        <v>129</v>
      </c>
      <c r="G433" s="64">
        <v>10035</v>
      </c>
    </row>
    <row r="434" spans="1:7">
      <c r="A434" s="64" t="str">
        <f t="shared" si="6"/>
        <v>BL.VW.00016.M10.ST.ST.10035</v>
      </c>
      <c r="B434" s="64">
        <f>_xlfn.XLOOKUP(F434,'Wall Volumes'!P:P,'Wall Volumes'!H:H)</f>
        <v>0</v>
      </c>
      <c r="C434" s="64">
        <f>_xlfn.XLOOKUP(F434,'Wall Volumes'!P:P,'Wall Volumes'!C:C)</f>
        <v>325</v>
      </c>
      <c r="F434" s="64" t="s">
        <v>134</v>
      </c>
      <c r="G434" s="64">
        <v>10035</v>
      </c>
    </row>
    <row r="435" spans="1:7">
      <c r="A435" s="64" t="str">
        <f t="shared" si="6"/>
        <v>BL.VW.00017.M10.ST.ST.10035</v>
      </c>
      <c r="B435" s="64">
        <f>_xlfn.XLOOKUP(F435,'Wall Volumes'!P:P,'Wall Volumes'!H:H)</f>
        <v>0</v>
      </c>
      <c r="C435" s="64">
        <f>_xlfn.XLOOKUP(F435,'Wall Volumes'!P:P,'Wall Volumes'!C:C)</f>
        <v>325</v>
      </c>
      <c r="F435" s="64" t="s">
        <v>139</v>
      </c>
      <c r="G435" s="64">
        <v>10035</v>
      </c>
    </row>
    <row r="436" spans="1:7">
      <c r="A436" s="64" t="str">
        <f t="shared" si="6"/>
        <v>BL.VW.00018.M10.ST.ST.10035</v>
      </c>
      <c r="B436" s="64">
        <f>_xlfn.XLOOKUP(F436,'Wall Volumes'!P:P,'Wall Volumes'!H:H)</f>
        <v>0</v>
      </c>
      <c r="C436" s="64">
        <f>_xlfn.XLOOKUP(F436,'Wall Volumes'!P:P,'Wall Volumes'!C:C)</f>
        <v>80</v>
      </c>
      <c r="F436" s="64" t="s">
        <v>144</v>
      </c>
      <c r="G436" s="64">
        <v>10035</v>
      </c>
    </row>
    <row r="437" spans="1:7">
      <c r="A437" s="64" t="str">
        <f t="shared" si="6"/>
        <v>BL.VW.00019.M10.ST.ST.10035</v>
      </c>
      <c r="B437" s="64">
        <f>_xlfn.XLOOKUP(F437,'Wall Volumes'!P:P,'Wall Volumes'!H:H)</f>
        <v>0</v>
      </c>
      <c r="C437" s="64">
        <f>_xlfn.XLOOKUP(F437,'Wall Volumes'!P:P,'Wall Volumes'!C:C)</f>
        <v>165</v>
      </c>
      <c r="F437" s="64" t="s">
        <v>149</v>
      </c>
      <c r="G437" s="64">
        <v>10035</v>
      </c>
    </row>
    <row r="438" spans="1:7">
      <c r="A438" s="64" t="str">
        <f t="shared" si="6"/>
        <v>BL.VW.00020.M10.ST.ST.10035</v>
      </c>
      <c r="B438" s="64">
        <f>_xlfn.XLOOKUP(F438,'Wall Volumes'!P:P,'Wall Volumes'!H:H)</f>
        <v>0</v>
      </c>
      <c r="C438" s="64">
        <f>_xlfn.XLOOKUP(F438,'Wall Volumes'!P:P,'Wall Volumes'!C:C)</f>
        <v>377.5</v>
      </c>
      <c r="F438" s="64" t="s">
        <v>154</v>
      </c>
      <c r="G438" s="64">
        <v>10035</v>
      </c>
    </row>
    <row r="439" spans="1:7">
      <c r="A439" s="64" t="str">
        <f t="shared" si="6"/>
        <v>BL.VW.00021.M10.ST.ST.10035</v>
      </c>
      <c r="B439" s="64">
        <f>_xlfn.XLOOKUP(F439,'Wall Volumes'!P:P,'Wall Volumes'!H:H)</f>
        <v>0</v>
      </c>
      <c r="C439" s="64">
        <f>_xlfn.XLOOKUP(F439,'Wall Volumes'!P:P,'Wall Volumes'!C:C)</f>
        <v>752.5</v>
      </c>
      <c r="F439" s="64" t="s">
        <v>159</v>
      </c>
      <c r="G439" s="64">
        <v>10035</v>
      </c>
    </row>
    <row r="440" spans="1:7">
      <c r="A440" s="64" t="str">
        <f t="shared" si="6"/>
        <v>BL.VW.00022.M10.ST.ST.10035</v>
      </c>
      <c r="B440" s="64">
        <f>_xlfn.XLOOKUP(F440,'Wall Volumes'!P:P,'Wall Volumes'!H:H)</f>
        <v>0</v>
      </c>
      <c r="C440" s="64">
        <f>_xlfn.XLOOKUP(F440,'Wall Volumes'!P:P,'Wall Volumes'!C:C)</f>
        <v>1172.5</v>
      </c>
      <c r="F440" s="64" t="s">
        <v>164</v>
      </c>
      <c r="G440" s="64">
        <v>10035</v>
      </c>
    </row>
    <row r="441" spans="1:7">
      <c r="A441" s="64" t="str">
        <f t="shared" si="6"/>
        <v>BL.VW.00025.M10.ST.ST.10035</v>
      </c>
      <c r="B441" s="64">
        <f>_xlfn.XLOOKUP(F441,'Wall Volumes'!P:P,'Wall Volumes'!H:H)</f>
        <v>0</v>
      </c>
      <c r="C441" s="64">
        <f>_xlfn.XLOOKUP(F441,'Wall Volumes'!P:P,'Wall Volumes'!C:C)</f>
        <v>365</v>
      </c>
      <c r="F441" s="64" t="s">
        <v>168</v>
      </c>
      <c r="G441" s="64">
        <v>10035</v>
      </c>
    </row>
    <row r="442" spans="1:7">
      <c r="A442" s="64" t="str">
        <f t="shared" si="6"/>
        <v>BL.VW.00026.M10.ST.ST.10035</v>
      </c>
      <c r="B442" s="64" t="e">
        <f>_xlfn.XLOOKUP(F442,'Wall Volumes'!P:P,'Wall Volumes'!H:H)</f>
        <v>#N/A</v>
      </c>
      <c r="C442" s="64" t="e">
        <f>_xlfn.XLOOKUP(F442,'Wall Volumes'!P:P,'Wall Volumes'!C:C)</f>
        <v>#N/A</v>
      </c>
      <c r="F442" s="64" t="s">
        <v>1327</v>
      </c>
      <c r="G442" s="64">
        <v>10035</v>
      </c>
    </row>
    <row r="443" spans="1:7">
      <c r="A443" s="64" t="str">
        <f t="shared" si="6"/>
        <v>BL.VW.00027.M10.ST.ST.10035</v>
      </c>
      <c r="B443" s="64" t="e">
        <f>_xlfn.XLOOKUP(F443,'Wall Volumes'!P:P,'Wall Volumes'!H:H)</f>
        <v>#N/A</v>
      </c>
      <c r="C443" s="64" t="e">
        <f>_xlfn.XLOOKUP(F443,'Wall Volumes'!P:P,'Wall Volumes'!C:C)</f>
        <v>#N/A</v>
      </c>
      <c r="F443" s="64" t="s">
        <v>1328</v>
      </c>
      <c r="G443" s="64">
        <v>10035</v>
      </c>
    </row>
    <row r="444" spans="1:7">
      <c r="A444" s="64" t="str">
        <f t="shared" si="6"/>
        <v>BL.VW.00028.M10.ST.ST.10035</v>
      </c>
      <c r="B444" s="64" t="e">
        <f>_xlfn.XLOOKUP(F444,'Wall Volumes'!P:P,'Wall Volumes'!H:H)</f>
        <v>#N/A</v>
      </c>
      <c r="C444" s="64" t="e">
        <f>_xlfn.XLOOKUP(F444,'Wall Volumes'!P:P,'Wall Volumes'!C:C)</f>
        <v>#N/A</v>
      </c>
      <c r="F444" s="64" t="s">
        <v>1329</v>
      </c>
      <c r="G444" s="64">
        <v>10035</v>
      </c>
    </row>
    <row r="445" spans="1:7">
      <c r="A445" s="64" t="str">
        <f t="shared" si="6"/>
        <v>BL.VW.00029.M10.ST.ST.10035</v>
      </c>
      <c r="B445" s="64" t="e">
        <f>_xlfn.XLOOKUP(F445,'Wall Volumes'!P:P,'Wall Volumes'!H:H)</f>
        <v>#N/A</v>
      </c>
      <c r="C445" s="64" t="e">
        <f>_xlfn.XLOOKUP(F445,'Wall Volumes'!P:P,'Wall Volumes'!C:C)</f>
        <v>#N/A</v>
      </c>
      <c r="F445" s="64" t="s">
        <v>1330</v>
      </c>
      <c r="G445" s="64">
        <v>10035</v>
      </c>
    </row>
    <row r="446" spans="1:7">
      <c r="A446" s="64" t="str">
        <f t="shared" si="6"/>
        <v>BL.VW.00030.M10.ST.ST.10035</v>
      </c>
      <c r="B446" s="64">
        <f>_xlfn.XLOOKUP(F446,'Wall Volumes'!P:P,'Wall Volumes'!H:H)</f>
        <v>0</v>
      </c>
      <c r="C446" s="64">
        <f>_xlfn.XLOOKUP(F446,'Wall Volumes'!P:P,'Wall Volumes'!C:C)</f>
        <v>212.5</v>
      </c>
      <c r="F446" s="64" t="s">
        <v>173</v>
      </c>
      <c r="G446" s="64">
        <v>10035</v>
      </c>
    </row>
    <row r="447" spans="1:7">
      <c r="A447" s="64" t="str">
        <f t="shared" si="6"/>
        <v>BL.VW.00031.M10.ST.ST.10035</v>
      </c>
      <c r="B447" s="64">
        <f>_xlfn.XLOOKUP(F447,'Wall Volumes'!P:P,'Wall Volumes'!H:H)</f>
        <v>0</v>
      </c>
      <c r="C447" s="64">
        <f>_xlfn.XLOOKUP(F447,'Wall Volumes'!P:P,'Wall Volumes'!C:C)</f>
        <v>212.5</v>
      </c>
      <c r="F447" s="64" t="s">
        <v>178</v>
      </c>
      <c r="G447" s="64">
        <v>10035</v>
      </c>
    </row>
    <row r="448" spans="1:7">
      <c r="A448" s="64" t="str">
        <f t="shared" si="6"/>
        <v>BL.VW.00032.M10.ST.ST.10035</v>
      </c>
      <c r="B448" s="64">
        <f>_xlfn.XLOOKUP(F448,'Wall Volumes'!P:P,'Wall Volumes'!H:H)</f>
        <v>0</v>
      </c>
      <c r="C448" s="64">
        <f>_xlfn.XLOOKUP(F448,'Wall Volumes'!P:P,'Wall Volumes'!C:C)</f>
        <v>462.5</v>
      </c>
      <c r="F448" s="64" t="s">
        <v>183</v>
      </c>
      <c r="G448" s="64">
        <v>10035</v>
      </c>
    </row>
    <row r="449" spans="1:7">
      <c r="A449" s="64" t="str">
        <f t="shared" si="6"/>
        <v>BL.VW.00033.M10.ST.ST.10035</v>
      </c>
      <c r="B449" s="64">
        <f>_xlfn.XLOOKUP(F449,'Wall Volumes'!P:P,'Wall Volumes'!H:H)</f>
        <v>0</v>
      </c>
      <c r="C449" s="64">
        <f>_xlfn.XLOOKUP(F449,'Wall Volumes'!P:P,'Wall Volumes'!C:C)</f>
        <v>462.5</v>
      </c>
      <c r="F449" s="64" t="s">
        <v>188</v>
      </c>
      <c r="G449" s="64">
        <v>10035</v>
      </c>
    </row>
    <row r="450" spans="1:7">
      <c r="A450" s="64" t="str">
        <f t="shared" ref="A450:A513" si="7">F450&amp;"."&amp;G450</f>
        <v>BL.VW.00034.M10.ST.ST.10035</v>
      </c>
      <c r="B450" s="64">
        <f>_xlfn.XLOOKUP(F450,'Wall Volumes'!P:P,'Wall Volumes'!H:H)</f>
        <v>0</v>
      </c>
      <c r="C450" s="64">
        <f>_xlfn.XLOOKUP(F450,'Wall Volumes'!P:P,'Wall Volumes'!C:C)</f>
        <v>350</v>
      </c>
      <c r="F450" s="64" t="s">
        <v>193</v>
      </c>
      <c r="G450" s="64">
        <v>10035</v>
      </c>
    </row>
    <row r="451" spans="1:7">
      <c r="A451" s="64" t="str">
        <f t="shared" si="7"/>
        <v>BL.VW.00035.M10.ST.ST.10035</v>
      </c>
      <c r="B451" s="64">
        <f>_xlfn.XLOOKUP(F451,'Wall Volumes'!P:P,'Wall Volumes'!H:H)</f>
        <v>0</v>
      </c>
      <c r="C451" s="64">
        <f>_xlfn.XLOOKUP(F451,'Wall Volumes'!P:P,'Wall Volumes'!C:C)</f>
        <v>647.5</v>
      </c>
      <c r="F451" s="64" t="s">
        <v>198</v>
      </c>
      <c r="G451" s="64">
        <v>10035</v>
      </c>
    </row>
    <row r="452" spans="1:7">
      <c r="A452" s="64" t="str">
        <f t="shared" si="7"/>
        <v>BL.VW.00036.M10.ST.ST.10035</v>
      </c>
      <c r="B452" s="64">
        <f>_xlfn.XLOOKUP(F452,'Wall Volumes'!P:P,'Wall Volumes'!H:H)</f>
        <v>0</v>
      </c>
      <c r="C452" s="64">
        <f>_xlfn.XLOOKUP(F452,'Wall Volumes'!P:P,'Wall Volumes'!C:C)</f>
        <v>1005</v>
      </c>
      <c r="F452" s="64" t="s">
        <v>203</v>
      </c>
      <c r="G452" s="64">
        <v>10035</v>
      </c>
    </row>
    <row r="453" spans="1:7">
      <c r="A453" s="64" t="str">
        <f t="shared" si="7"/>
        <v>BL.VW.00037.M10.ST.ST.10035</v>
      </c>
      <c r="B453" s="64">
        <f>_xlfn.XLOOKUP(F453,'Wall Volumes'!P:P,'Wall Volumes'!H:H)</f>
        <v>0</v>
      </c>
      <c r="C453" s="64">
        <f>_xlfn.XLOOKUP(F453,'Wall Volumes'!P:P,'Wall Volumes'!C:C)</f>
        <v>1472.5</v>
      </c>
      <c r="F453" s="64" t="s">
        <v>208</v>
      </c>
      <c r="G453" s="64">
        <v>10035</v>
      </c>
    </row>
    <row r="454" spans="1:7">
      <c r="A454" s="64" t="str">
        <f t="shared" si="7"/>
        <v>BL.VW.00038.M10.ST.ST.10035</v>
      </c>
      <c r="B454" s="64" t="e">
        <f>_xlfn.XLOOKUP(F454,'Wall Volumes'!P:P,'Wall Volumes'!H:H)</f>
        <v>#N/A</v>
      </c>
      <c r="C454" s="64" t="e">
        <f>_xlfn.XLOOKUP(F454,'Wall Volumes'!P:P,'Wall Volumes'!C:C)</f>
        <v>#N/A</v>
      </c>
      <c r="F454" s="64" t="s">
        <v>1331</v>
      </c>
      <c r="G454" s="64">
        <v>10035</v>
      </c>
    </row>
    <row r="455" spans="1:7">
      <c r="A455" s="64" t="str">
        <f t="shared" si="7"/>
        <v>BL.VW.00040.M10.ST.ST.10035</v>
      </c>
      <c r="B455" s="64">
        <f>_xlfn.XLOOKUP(F455,'Wall Volumes'!P:P,'Wall Volumes'!H:H)</f>
        <v>0</v>
      </c>
      <c r="C455" s="64">
        <f>_xlfn.XLOOKUP(F455,'Wall Volumes'!P:P,'Wall Volumes'!C:C)</f>
        <v>189.125</v>
      </c>
      <c r="F455" s="64" t="s">
        <v>455</v>
      </c>
      <c r="G455" s="64">
        <v>10035</v>
      </c>
    </row>
    <row r="456" spans="1:7">
      <c r="A456" s="64" t="str">
        <f t="shared" si="7"/>
        <v>BL.VW.00041.M10.ST.ST.10035</v>
      </c>
      <c r="B456" s="64">
        <f>_xlfn.XLOOKUP(F456,'Wall Volumes'!P:P,'Wall Volumes'!H:H)</f>
        <v>0</v>
      </c>
      <c r="C456" s="64">
        <f>_xlfn.XLOOKUP(F456,'Wall Volumes'!P:P,'Wall Volumes'!C:C)</f>
        <v>367.63</v>
      </c>
      <c r="F456" s="64" t="s">
        <v>457</v>
      </c>
      <c r="G456" s="64">
        <v>10035</v>
      </c>
    </row>
    <row r="457" spans="1:7">
      <c r="A457" s="64" t="str">
        <f t="shared" si="7"/>
        <v>BL.VW.00042.M10.ST.ST.10035</v>
      </c>
      <c r="B457" s="64">
        <f>_xlfn.XLOOKUP(F457,'Wall Volumes'!P:P,'Wall Volumes'!H:H)</f>
        <v>0</v>
      </c>
      <c r="C457" s="64">
        <f>_xlfn.XLOOKUP(F457,'Wall Volumes'!P:P,'Wall Volumes'!C:C)</f>
        <v>195.5</v>
      </c>
      <c r="F457" s="64" t="s">
        <v>453</v>
      </c>
      <c r="G457" s="64">
        <v>10035</v>
      </c>
    </row>
    <row r="458" spans="1:7">
      <c r="A458" s="64" t="str">
        <f t="shared" si="7"/>
        <v>BL.VW.00052.M10.ST.ST.10035</v>
      </c>
      <c r="B458" s="64">
        <f>_xlfn.XLOOKUP(F458,'Wall Volumes'!P:P,'Wall Volumes'!H:H)</f>
        <v>0</v>
      </c>
      <c r="C458" s="64">
        <f>_xlfn.XLOOKUP(F458,'Wall Volumes'!P:P,'Wall Volumes'!C:C)</f>
        <v>125</v>
      </c>
      <c r="F458" s="64" t="s">
        <v>213</v>
      </c>
      <c r="G458" s="64">
        <v>10035</v>
      </c>
    </row>
    <row r="459" spans="1:7">
      <c r="A459" s="64" t="str">
        <f t="shared" si="7"/>
        <v>BL.VW.00053.M10.ST.ST.10035</v>
      </c>
      <c r="B459" s="64">
        <f>_xlfn.XLOOKUP(F459,'Wall Volumes'!P:P,'Wall Volumes'!H:H)</f>
        <v>0</v>
      </c>
      <c r="C459" s="64">
        <f>_xlfn.XLOOKUP(F459,'Wall Volumes'!P:P,'Wall Volumes'!C:C)</f>
        <v>230</v>
      </c>
      <c r="F459" s="64" t="s">
        <v>218</v>
      </c>
      <c r="G459" s="64">
        <v>10035</v>
      </c>
    </row>
    <row r="460" spans="1:7">
      <c r="A460" s="64" t="str">
        <f t="shared" si="7"/>
        <v>BL.VW.00054.M10.ST.ST.10035</v>
      </c>
      <c r="B460" s="64">
        <f>_xlfn.XLOOKUP(F460,'Wall Volumes'!P:P,'Wall Volumes'!H:H)</f>
        <v>0</v>
      </c>
      <c r="C460" s="64">
        <f>_xlfn.XLOOKUP(F460,'Wall Volumes'!P:P,'Wall Volumes'!C:C)</f>
        <v>460</v>
      </c>
      <c r="F460" s="64" t="s">
        <v>223</v>
      </c>
      <c r="G460" s="64">
        <v>10035</v>
      </c>
    </row>
    <row r="461" spans="1:7">
      <c r="A461" s="64" t="str">
        <f t="shared" si="7"/>
        <v>BL.VW.00055.M10.ST.ST.10035</v>
      </c>
      <c r="B461" s="64">
        <f>_xlfn.XLOOKUP(F461,'Wall Volumes'!P:P,'Wall Volumes'!H:H)</f>
        <v>0</v>
      </c>
      <c r="C461" s="64">
        <f>_xlfn.XLOOKUP(F461,'Wall Volumes'!P:P,'Wall Volumes'!C:C)</f>
        <v>77.5</v>
      </c>
      <c r="F461" s="64" t="s">
        <v>228</v>
      </c>
      <c r="G461" s="64">
        <v>10035</v>
      </c>
    </row>
    <row r="462" spans="1:7">
      <c r="A462" s="64" t="str">
        <f t="shared" si="7"/>
        <v>BL.VW.00056.M10.ST.ST.10035</v>
      </c>
      <c r="B462" s="64">
        <f>_xlfn.XLOOKUP(F462,'Wall Volumes'!P:P,'Wall Volumes'!H:H)</f>
        <v>0</v>
      </c>
      <c r="C462" s="64">
        <f>_xlfn.XLOOKUP(F462,'Wall Volumes'!P:P,'Wall Volumes'!C:C)</f>
        <v>142.5</v>
      </c>
      <c r="F462" s="64" t="s">
        <v>233</v>
      </c>
      <c r="G462" s="64">
        <v>10035</v>
      </c>
    </row>
    <row r="463" spans="1:7">
      <c r="A463" s="64" t="str">
        <f t="shared" si="7"/>
        <v>BL.VW.00057.M10.ST.ST.10035</v>
      </c>
      <c r="B463" s="64">
        <f>_xlfn.XLOOKUP(F463,'Wall Volumes'!P:P,'Wall Volumes'!H:H)</f>
        <v>0</v>
      </c>
      <c r="C463" s="64">
        <f>_xlfn.XLOOKUP(F463,'Wall Volumes'!P:P,'Wall Volumes'!C:C)</f>
        <v>305</v>
      </c>
      <c r="F463" s="64" t="s">
        <v>238</v>
      </c>
      <c r="G463" s="64">
        <v>10035</v>
      </c>
    </row>
    <row r="464" spans="1:7">
      <c r="A464" s="64" t="str">
        <f t="shared" si="7"/>
        <v>BL.VW.00058.M10.ST.ST.10035</v>
      </c>
      <c r="B464" s="64">
        <f>_xlfn.XLOOKUP(F464,'Wall Volumes'!P:P,'Wall Volumes'!H:H)</f>
        <v>0</v>
      </c>
      <c r="C464" s="64">
        <f>_xlfn.XLOOKUP(F464,'Wall Volumes'!P:P,'Wall Volumes'!C:C)</f>
        <v>137.5</v>
      </c>
      <c r="F464" s="64" t="s">
        <v>243</v>
      </c>
      <c r="G464" s="64">
        <v>10035</v>
      </c>
    </row>
    <row r="465" spans="1:7">
      <c r="A465" s="64" t="str">
        <f t="shared" si="7"/>
        <v>BL.VW.00059.M10.ST.ST.10035</v>
      </c>
      <c r="B465" s="64">
        <f>_xlfn.XLOOKUP(F465,'Wall Volumes'!P:P,'Wall Volumes'!H:H)</f>
        <v>0</v>
      </c>
      <c r="C465" s="64">
        <f>_xlfn.XLOOKUP(F465,'Wall Volumes'!P:P,'Wall Volumes'!C:C)</f>
        <v>262.5</v>
      </c>
      <c r="F465" s="64" t="s">
        <v>248</v>
      </c>
      <c r="G465" s="64">
        <v>10035</v>
      </c>
    </row>
    <row r="466" spans="1:7">
      <c r="A466" s="64" t="str">
        <f t="shared" si="7"/>
        <v>BL.VW.00060.M10.ST.ST.10035</v>
      </c>
      <c r="B466" s="64">
        <f>_xlfn.XLOOKUP(F466,'Wall Volumes'!P:P,'Wall Volumes'!H:H)</f>
        <v>0</v>
      </c>
      <c r="C466" s="64">
        <f>_xlfn.XLOOKUP(F466,'Wall Volumes'!P:P,'Wall Volumes'!C:C)</f>
        <v>432.5</v>
      </c>
      <c r="F466" s="64" t="s">
        <v>253</v>
      </c>
      <c r="G466" s="64">
        <v>10035</v>
      </c>
    </row>
    <row r="467" spans="1:7">
      <c r="A467" s="64" t="str">
        <f t="shared" si="7"/>
        <v>BL.VW.00061.M10.ST.ST.10035</v>
      </c>
      <c r="B467" s="64">
        <f>_xlfn.XLOOKUP(F467,'Wall Volumes'!P:P,'Wall Volumes'!H:H)</f>
        <v>0</v>
      </c>
      <c r="C467" s="64">
        <f>_xlfn.XLOOKUP(F467,'Wall Volumes'!P:P,'Wall Volumes'!C:C)</f>
        <v>87.5</v>
      </c>
      <c r="F467" s="64" t="s">
        <v>258</v>
      </c>
      <c r="G467" s="64">
        <v>10035</v>
      </c>
    </row>
    <row r="468" spans="1:7">
      <c r="A468" s="64" t="str">
        <f t="shared" si="7"/>
        <v>BL.VW.00062.M10.ST.ST.10035</v>
      </c>
      <c r="B468" s="64">
        <f>_xlfn.XLOOKUP(F468,'Wall Volumes'!P:P,'Wall Volumes'!H:H)</f>
        <v>0</v>
      </c>
      <c r="C468" s="64">
        <f>_xlfn.XLOOKUP(F468,'Wall Volumes'!P:P,'Wall Volumes'!C:C)</f>
        <v>190</v>
      </c>
      <c r="F468" s="64" t="s">
        <v>263</v>
      </c>
      <c r="G468" s="64">
        <v>10035</v>
      </c>
    </row>
    <row r="469" spans="1:7">
      <c r="A469" s="64" t="str">
        <f t="shared" si="7"/>
        <v>BL.VW.00063.M10.ST.ST.10035</v>
      </c>
      <c r="B469" s="64">
        <f>_xlfn.XLOOKUP(F469,'Wall Volumes'!P:P,'Wall Volumes'!H:H)</f>
        <v>0</v>
      </c>
      <c r="C469" s="64">
        <f>_xlfn.XLOOKUP(F469,'Wall Volumes'!P:P,'Wall Volumes'!C:C)</f>
        <v>592.5</v>
      </c>
      <c r="F469" s="64" t="s">
        <v>268</v>
      </c>
      <c r="G469" s="64">
        <v>10035</v>
      </c>
    </row>
    <row r="470" spans="1:7">
      <c r="A470" s="64" t="str">
        <f t="shared" si="7"/>
        <v>BL.VW.00064.M10.ST.ST.10035</v>
      </c>
      <c r="B470" s="64">
        <f>_xlfn.XLOOKUP(F470,'Wall Volumes'!P:P,'Wall Volumes'!H:H)</f>
        <v>0</v>
      </c>
      <c r="C470" s="64">
        <f>_xlfn.XLOOKUP(F470,'Wall Volumes'!P:P,'Wall Volumes'!C:C)</f>
        <v>117.5</v>
      </c>
      <c r="F470" s="64" t="s">
        <v>273</v>
      </c>
      <c r="G470" s="64">
        <v>10035</v>
      </c>
    </row>
    <row r="471" spans="1:7">
      <c r="A471" s="64" t="str">
        <f t="shared" si="7"/>
        <v>BL.VW.00065.M10.ST.ST.10035</v>
      </c>
      <c r="B471" s="64">
        <f>_xlfn.XLOOKUP(F471,'Wall Volumes'!P:P,'Wall Volumes'!H:H)</f>
        <v>0</v>
      </c>
      <c r="C471" s="64">
        <f>_xlfn.XLOOKUP(F471,'Wall Volumes'!P:P,'Wall Volumes'!C:C)</f>
        <v>320</v>
      </c>
      <c r="F471" s="64" t="s">
        <v>278</v>
      </c>
      <c r="G471" s="64">
        <v>10035</v>
      </c>
    </row>
    <row r="472" spans="1:7">
      <c r="A472" s="64" t="str">
        <f t="shared" si="7"/>
        <v>BL.VW.00066.M10.ST.ST.10035</v>
      </c>
      <c r="B472" s="64">
        <f>_xlfn.XLOOKUP(F472,'Wall Volumes'!P:P,'Wall Volumes'!H:H)</f>
        <v>0</v>
      </c>
      <c r="C472" s="64">
        <f>_xlfn.XLOOKUP(F472,'Wall Volumes'!P:P,'Wall Volumes'!C:C)</f>
        <v>970</v>
      </c>
      <c r="F472" s="64" t="s">
        <v>283</v>
      </c>
      <c r="G472" s="64">
        <v>10035</v>
      </c>
    </row>
    <row r="473" spans="1:7">
      <c r="A473" s="64" t="str">
        <f t="shared" si="7"/>
        <v>BL.VW.00067.M10.ST.ST.10035</v>
      </c>
      <c r="B473" s="64">
        <f>_xlfn.XLOOKUP(F473,'Wall Volumes'!P:P,'Wall Volumes'!H:H)</f>
        <v>0</v>
      </c>
      <c r="C473" s="64">
        <f>_xlfn.XLOOKUP(F473,'Wall Volumes'!P:P,'Wall Volumes'!C:C)</f>
        <v>192.5</v>
      </c>
      <c r="F473" s="64" t="s">
        <v>288</v>
      </c>
      <c r="G473" s="64">
        <v>10035</v>
      </c>
    </row>
    <row r="474" spans="1:7">
      <c r="A474" s="64" t="str">
        <f t="shared" si="7"/>
        <v>BL.VW.00068.M10.ST.ST.10035</v>
      </c>
      <c r="B474" s="64">
        <f>_xlfn.XLOOKUP(F474,'Wall Volumes'!P:P,'Wall Volumes'!H:H)</f>
        <v>0</v>
      </c>
      <c r="C474" s="64">
        <f>_xlfn.XLOOKUP(F474,'Wall Volumes'!P:P,'Wall Volumes'!C:C)</f>
        <v>515</v>
      </c>
      <c r="F474" s="64" t="s">
        <v>293</v>
      </c>
      <c r="G474" s="64">
        <v>10035</v>
      </c>
    </row>
    <row r="475" spans="1:7">
      <c r="A475" s="64" t="str">
        <f t="shared" si="7"/>
        <v>BL.VW.00069.M10.ST.ST.10035</v>
      </c>
      <c r="B475" s="64">
        <f>_xlfn.XLOOKUP(F475,'Wall Volumes'!P:P,'Wall Volumes'!H:H)</f>
        <v>0</v>
      </c>
      <c r="C475" s="64">
        <f>_xlfn.XLOOKUP(F475,'Wall Volumes'!P:P,'Wall Volumes'!C:C)</f>
        <v>1660</v>
      </c>
      <c r="F475" s="64" t="s">
        <v>298</v>
      </c>
      <c r="G475" s="64">
        <v>10035</v>
      </c>
    </row>
    <row r="476" spans="1:7">
      <c r="A476" s="64" t="str">
        <f t="shared" si="7"/>
        <v>BL.VW.00070.M10.ST.ST.10035</v>
      </c>
      <c r="B476" s="64">
        <f>_xlfn.XLOOKUP(F476,'Wall Volumes'!P:P,'Wall Volumes'!H:H)</f>
        <v>0</v>
      </c>
      <c r="C476" s="64">
        <f>_xlfn.XLOOKUP(F476,'Wall Volumes'!P:P,'Wall Volumes'!C:C)</f>
        <v>142.5</v>
      </c>
      <c r="F476" s="64" t="s">
        <v>303</v>
      </c>
      <c r="G476" s="64">
        <v>10035</v>
      </c>
    </row>
    <row r="477" spans="1:7">
      <c r="A477" s="64" t="str">
        <f t="shared" si="7"/>
        <v>BL.VW.00071.M10.ST.ST.10035</v>
      </c>
      <c r="B477" s="64">
        <f>_xlfn.XLOOKUP(F477,'Wall Volumes'!P:P,'Wall Volumes'!H:H)</f>
        <v>0</v>
      </c>
      <c r="C477" s="64">
        <f>_xlfn.XLOOKUP(F477,'Wall Volumes'!P:P,'Wall Volumes'!C:C)</f>
        <v>375</v>
      </c>
      <c r="F477" s="64" t="s">
        <v>308</v>
      </c>
      <c r="G477" s="64">
        <v>10035</v>
      </c>
    </row>
    <row r="478" spans="1:7">
      <c r="A478" s="64" t="str">
        <f t="shared" si="7"/>
        <v>BL.VW.00072.M10.ST.ST.10035</v>
      </c>
      <c r="B478" s="64">
        <f>_xlfn.XLOOKUP(F478,'Wall Volumes'!P:P,'Wall Volumes'!H:H)</f>
        <v>0</v>
      </c>
      <c r="C478" s="64">
        <f>_xlfn.XLOOKUP(F478,'Wall Volumes'!P:P,'Wall Volumes'!C:C)</f>
        <v>1160</v>
      </c>
      <c r="F478" s="64" t="s">
        <v>313</v>
      </c>
      <c r="G478" s="64">
        <v>10035</v>
      </c>
    </row>
    <row r="479" spans="1:7">
      <c r="A479" s="64" t="str">
        <f t="shared" si="7"/>
        <v>BL.VW.00073.M10.ST.ST.10035</v>
      </c>
      <c r="B479" s="64">
        <f>_xlfn.XLOOKUP(F479,'Wall Volumes'!P:P,'Wall Volumes'!H:H)</f>
        <v>0</v>
      </c>
      <c r="C479" s="64">
        <f>_xlfn.XLOOKUP(F479,'Wall Volumes'!P:P,'Wall Volumes'!C:C)</f>
        <v>405</v>
      </c>
      <c r="F479" s="64" t="s">
        <v>318</v>
      </c>
      <c r="G479" s="64">
        <v>10035</v>
      </c>
    </row>
    <row r="480" spans="1:7">
      <c r="A480" s="64" t="str">
        <f t="shared" si="7"/>
        <v>BL.VW.00074.M10.ST.ST.10035</v>
      </c>
      <c r="B480" s="64">
        <f>_xlfn.XLOOKUP(F480,'Wall Volumes'!P:P,'Wall Volumes'!H:H)</f>
        <v>0</v>
      </c>
      <c r="C480" s="64">
        <f>_xlfn.XLOOKUP(F480,'Wall Volumes'!P:P,'Wall Volumes'!C:C)</f>
        <v>480</v>
      </c>
      <c r="F480" s="64" t="s">
        <v>323</v>
      </c>
      <c r="G480" s="64">
        <v>10035</v>
      </c>
    </row>
    <row r="481" spans="1:7">
      <c r="A481" s="64" t="str">
        <f t="shared" si="7"/>
        <v>BL.VW.00075.M10.ST.ST.10035</v>
      </c>
      <c r="B481" s="64">
        <f>_xlfn.XLOOKUP(F481,'Wall Volumes'!P:P,'Wall Volumes'!H:H)</f>
        <v>0</v>
      </c>
      <c r="C481" s="64">
        <f>_xlfn.XLOOKUP(F481,'Wall Volumes'!P:P,'Wall Volumes'!C:C)</f>
        <v>527.5</v>
      </c>
      <c r="F481" s="64" t="s">
        <v>328</v>
      </c>
      <c r="G481" s="64">
        <v>10035</v>
      </c>
    </row>
    <row r="482" spans="1:7">
      <c r="A482" s="64" t="str">
        <f t="shared" si="7"/>
        <v>BL.VW.00076.M10.ST.ST.10035</v>
      </c>
      <c r="B482" s="64">
        <f>_xlfn.XLOOKUP(F482,'Wall Volumes'!P:P,'Wall Volumes'!H:H)</f>
        <v>0</v>
      </c>
      <c r="C482" s="64">
        <f>_xlfn.XLOOKUP(F482,'Wall Volumes'!P:P,'Wall Volumes'!C:C)</f>
        <v>240</v>
      </c>
      <c r="F482" s="64" t="s">
        <v>333</v>
      </c>
      <c r="G482" s="64">
        <v>10035</v>
      </c>
    </row>
    <row r="483" spans="1:7">
      <c r="A483" s="64" t="str">
        <f t="shared" si="7"/>
        <v>BL.VW.00077.M10.ST.ST.10035</v>
      </c>
      <c r="B483" s="64">
        <f>_xlfn.XLOOKUP(F483,'Wall Volumes'!P:P,'Wall Volumes'!H:H)</f>
        <v>0</v>
      </c>
      <c r="C483" s="64">
        <f>_xlfn.XLOOKUP(F483,'Wall Volumes'!P:P,'Wall Volumes'!C:C)</f>
        <v>690</v>
      </c>
      <c r="F483" s="64" t="s">
        <v>338</v>
      </c>
      <c r="G483" s="64">
        <v>10035</v>
      </c>
    </row>
    <row r="484" spans="1:7">
      <c r="A484" s="64" t="str">
        <f t="shared" si="7"/>
        <v>BL.VW.00078.M10.ST.ST.10035</v>
      </c>
      <c r="B484" s="64">
        <f>_xlfn.XLOOKUP(F484,'Wall Volumes'!P:P,'Wall Volumes'!H:H)</f>
        <v>0</v>
      </c>
      <c r="C484" s="64">
        <f>_xlfn.XLOOKUP(F484,'Wall Volumes'!P:P,'Wall Volumes'!C:C)</f>
        <v>1347.5</v>
      </c>
      <c r="F484" s="64" t="s">
        <v>343</v>
      </c>
      <c r="G484" s="64">
        <v>10035</v>
      </c>
    </row>
    <row r="485" spans="1:7">
      <c r="A485" s="64" t="str">
        <f t="shared" si="7"/>
        <v>BL.VW.00089.M10.ST.ST.10035</v>
      </c>
      <c r="B485" s="64">
        <f>_xlfn.XLOOKUP(F485,'Wall Volumes'!P:P,'Wall Volumes'!H:H)</f>
        <v>0</v>
      </c>
      <c r="C485" s="64">
        <f>_xlfn.XLOOKUP(F485,'Wall Volumes'!P:P,'Wall Volumes'!C:C)</f>
        <v>335</v>
      </c>
      <c r="F485" s="64" t="s">
        <v>348</v>
      </c>
      <c r="G485" s="64">
        <v>10035</v>
      </c>
    </row>
    <row r="486" spans="1:7">
      <c r="A486" s="64" t="str">
        <f t="shared" si="7"/>
        <v>BL.VW.00090.M10.ST.ST.10035</v>
      </c>
      <c r="B486" s="64">
        <f>_xlfn.XLOOKUP(F486,'Wall Volumes'!P:P,'Wall Volumes'!H:H)</f>
        <v>0</v>
      </c>
      <c r="C486" s="64">
        <f>_xlfn.XLOOKUP(F486,'Wall Volumes'!P:P,'Wall Volumes'!C:C)</f>
        <v>980</v>
      </c>
      <c r="F486" s="64" t="s">
        <v>353</v>
      </c>
      <c r="G486" s="64">
        <v>10035</v>
      </c>
    </row>
    <row r="487" spans="1:7">
      <c r="A487" s="64" t="str">
        <f t="shared" si="7"/>
        <v>BL.VW.00091.M10.ST.ST.10035</v>
      </c>
      <c r="B487" s="64">
        <f>_xlfn.XLOOKUP(F487,'Wall Volumes'!P:P,'Wall Volumes'!H:H)</f>
        <v>0</v>
      </c>
      <c r="C487" s="64">
        <f>_xlfn.XLOOKUP(F487,'Wall Volumes'!P:P,'Wall Volumes'!C:C)</f>
        <v>1935</v>
      </c>
      <c r="F487" s="64" t="s">
        <v>358</v>
      </c>
      <c r="G487" s="64">
        <v>10035</v>
      </c>
    </row>
    <row r="488" spans="1:7">
      <c r="A488" s="64" t="str">
        <f t="shared" si="7"/>
        <v>BL.VW.00092.M10.ST.ST.10035</v>
      </c>
      <c r="B488" s="64">
        <f>_xlfn.XLOOKUP(F488,'Wall Volumes'!P:P,'Wall Volumes'!H:H)</f>
        <v>0</v>
      </c>
      <c r="C488" s="64">
        <f>_xlfn.XLOOKUP(F488,'Wall Volumes'!P:P,'Wall Volumes'!C:C)</f>
        <v>70</v>
      </c>
      <c r="F488" s="64" t="s">
        <v>362</v>
      </c>
      <c r="G488" s="64">
        <v>10035</v>
      </c>
    </row>
    <row r="489" spans="1:7">
      <c r="A489" s="64" t="str">
        <f t="shared" si="7"/>
        <v>BL.VW.00101.M10.ST.ST.10035</v>
      </c>
      <c r="B489" s="64">
        <f>_xlfn.XLOOKUP(F489,'Wall Volumes'!P:P,'Wall Volumes'!H:H)</f>
        <v>0</v>
      </c>
      <c r="C489" s="64">
        <f>_xlfn.XLOOKUP(F489,'Wall Volumes'!P:P,'Wall Volumes'!C:C)</f>
        <v>70</v>
      </c>
      <c r="F489" s="64" t="s">
        <v>368</v>
      </c>
      <c r="G489" s="64">
        <v>10035</v>
      </c>
    </row>
    <row r="490" spans="1:7">
      <c r="A490" s="64" t="str">
        <f t="shared" si="7"/>
        <v>BL.VW.00093.M10.ST.ST.10035</v>
      </c>
      <c r="B490" s="64">
        <f>_xlfn.XLOOKUP(F490,'Wall Volumes'!P:P,'Wall Volumes'!H:H)</f>
        <v>0</v>
      </c>
      <c r="C490" s="64">
        <f>_xlfn.XLOOKUP(F490,'Wall Volumes'!P:P,'Wall Volumes'!C:C)</f>
        <v>70</v>
      </c>
      <c r="F490" s="64" t="s">
        <v>373</v>
      </c>
      <c r="G490" s="64">
        <v>10035</v>
      </c>
    </row>
    <row r="491" spans="1:7">
      <c r="A491" s="64" t="str">
        <f t="shared" si="7"/>
        <v>BL.VW.00102.M10.ST.ST.10035</v>
      </c>
      <c r="B491" s="64">
        <f>_xlfn.XLOOKUP(F491,'Wall Volumes'!P:P,'Wall Volumes'!H:H)</f>
        <v>0</v>
      </c>
      <c r="C491" s="64">
        <f>_xlfn.XLOOKUP(F491,'Wall Volumes'!P:P,'Wall Volumes'!C:C)</f>
        <v>70</v>
      </c>
      <c r="F491" s="64" t="s">
        <v>379</v>
      </c>
      <c r="G491" s="64">
        <v>10035</v>
      </c>
    </row>
    <row r="492" spans="1:7">
      <c r="A492" s="64" t="str">
        <f t="shared" si="7"/>
        <v>BL.VW.00094.M10.ST.ST.10035</v>
      </c>
      <c r="B492" s="64">
        <f>_xlfn.XLOOKUP(F492,'Wall Volumes'!P:P,'Wall Volumes'!H:H)</f>
        <v>0</v>
      </c>
      <c r="C492" s="64">
        <f>_xlfn.XLOOKUP(F492,'Wall Volumes'!P:P,'Wall Volumes'!C:C)</f>
        <v>72.5</v>
      </c>
      <c r="F492" s="64" t="s">
        <v>383</v>
      </c>
      <c r="G492" s="64">
        <v>10035</v>
      </c>
    </row>
    <row r="493" spans="1:7">
      <c r="A493" s="64" t="str">
        <f t="shared" si="7"/>
        <v>BL.VW.00103.M10.ST.ST.10035</v>
      </c>
      <c r="B493" s="64">
        <f>_xlfn.XLOOKUP(F493,'Wall Volumes'!P:P,'Wall Volumes'!H:H)</f>
        <v>0</v>
      </c>
      <c r="C493" s="64">
        <f>_xlfn.XLOOKUP(F493,'Wall Volumes'!P:P,'Wall Volumes'!C:C)</f>
        <v>72.5</v>
      </c>
      <c r="F493" s="64" t="s">
        <v>389</v>
      </c>
      <c r="G493" s="64">
        <v>10035</v>
      </c>
    </row>
    <row r="494" spans="1:7">
      <c r="A494" s="64" t="str">
        <f t="shared" si="7"/>
        <v>BL.VW.00095.M10.ST.ST.10035</v>
      </c>
      <c r="B494" s="64">
        <f>_xlfn.XLOOKUP(F494,'Wall Volumes'!P:P,'Wall Volumes'!H:H)</f>
        <v>0</v>
      </c>
      <c r="C494" s="64">
        <f>_xlfn.XLOOKUP(F494,'Wall Volumes'!P:P,'Wall Volumes'!C:C)</f>
        <v>187.5</v>
      </c>
      <c r="F494" s="64" t="s">
        <v>391</v>
      </c>
      <c r="G494" s="64">
        <v>10035</v>
      </c>
    </row>
    <row r="495" spans="1:7">
      <c r="A495" s="64" t="str">
        <f t="shared" si="7"/>
        <v>BL.VW.00104.M10.ST.ST.10035</v>
      </c>
      <c r="B495" s="64">
        <f>_xlfn.XLOOKUP(F495,'Wall Volumes'!P:P,'Wall Volumes'!H:H)</f>
        <v>0</v>
      </c>
      <c r="C495" s="64">
        <f>_xlfn.XLOOKUP(F495,'Wall Volumes'!P:P,'Wall Volumes'!C:C)</f>
        <v>187.5</v>
      </c>
      <c r="F495" s="64" t="s">
        <v>394</v>
      </c>
      <c r="G495" s="64">
        <v>10035</v>
      </c>
    </row>
    <row r="496" spans="1:7">
      <c r="A496" s="64" t="str">
        <f t="shared" si="7"/>
        <v>BL.VW.00096.M10.ST.ST.10035</v>
      </c>
      <c r="B496" s="64">
        <f>_xlfn.XLOOKUP(F496,'Wall Volumes'!P:P,'Wall Volumes'!H:H)</f>
        <v>0</v>
      </c>
      <c r="C496" s="64">
        <f>_xlfn.XLOOKUP(F496,'Wall Volumes'!P:P,'Wall Volumes'!C:C)</f>
        <v>197.5</v>
      </c>
      <c r="F496" s="64" t="s">
        <v>396</v>
      </c>
      <c r="G496" s="64">
        <v>10035</v>
      </c>
    </row>
    <row r="497" spans="1:7">
      <c r="A497" s="64" t="str">
        <f t="shared" si="7"/>
        <v>BL.VW.00105.M10.ST.ST.10035</v>
      </c>
      <c r="B497" s="64">
        <f>_xlfn.XLOOKUP(F497,'Wall Volumes'!P:P,'Wall Volumes'!H:H)</f>
        <v>0</v>
      </c>
      <c r="C497" s="64">
        <f>_xlfn.XLOOKUP(F497,'Wall Volumes'!P:P,'Wall Volumes'!C:C)</f>
        <v>197.5</v>
      </c>
      <c r="F497" s="64" t="s">
        <v>399</v>
      </c>
      <c r="G497" s="64">
        <v>10035</v>
      </c>
    </row>
    <row r="498" spans="1:7">
      <c r="A498" s="64" t="str">
        <f t="shared" si="7"/>
        <v>BL.VW.00097.M10.ST.ST.10035</v>
      </c>
      <c r="B498" s="64">
        <f>_xlfn.XLOOKUP(F498,'Wall Volumes'!P:P,'Wall Volumes'!H:H)</f>
        <v>0</v>
      </c>
      <c r="C498" s="64">
        <f>_xlfn.XLOOKUP(F498,'Wall Volumes'!P:P,'Wall Volumes'!C:C)</f>
        <v>205</v>
      </c>
      <c r="F498" s="64" t="s">
        <v>401</v>
      </c>
      <c r="G498" s="64">
        <v>10035</v>
      </c>
    </row>
    <row r="499" spans="1:7">
      <c r="A499" s="64" t="str">
        <f t="shared" si="7"/>
        <v>BL.VW.00106.M10.ST.ST.10035</v>
      </c>
      <c r="B499" s="64">
        <f>_xlfn.XLOOKUP(F499,'Wall Volumes'!P:P,'Wall Volumes'!H:H)</f>
        <v>0</v>
      </c>
      <c r="C499" s="64">
        <f>_xlfn.XLOOKUP(F499,'Wall Volumes'!P:P,'Wall Volumes'!C:C)</f>
        <v>205</v>
      </c>
      <c r="F499" s="64" t="s">
        <v>404</v>
      </c>
      <c r="G499" s="64">
        <v>10035</v>
      </c>
    </row>
    <row r="500" spans="1:7">
      <c r="A500" s="64" t="str">
        <f t="shared" si="7"/>
        <v>BL.VW.00098.M10.ST.ST.10035</v>
      </c>
      <c r="B500" s="64">
        <f>_xlfn.XLOOKUP(F500,'Wall Volumes'!P:P,'Wall Volumes'!H:H)</f>
        <v>0</v>
      </c>
      <c r="C500" s="64">
        <f>_xlfn.XLOOKUP(F500,'Wall Volumes'!P:P,'Wall Volumes'!C:C)</f>
        <v>427.5</v>
      </c>
      <c r="F500" s="64" t="s">
        <v>406</v>
      </c>
      <c r="G500" s="64">
        <v>10035</v>
      </c>
    </row>
    <row r="501" spans="1:7">
      <c r="A501" s="64" t="str">
        <f t="shared" si="7"/>
        <v>BL.VW.00107.M10.ST.ST.10035</v>
      </c>
      <c r="B501" s="64">
        <f>_xlfn.XLOOKUP(F501,'Wall Volumes'!P:P,'Wall Volumes'!H:H)</f>
        <v>0</v>
      </c>
      <c r="C501" s="64">
        <f>_xlfn.XLOOKUP(F501,'Wall Volumes'!P:P,'Wall Volumes'!C:C)</f>
        <v>427.5</v>
      </c>
      <c r="F501" s="64" t="s">
        <v>409</v>
      </c>
      <c r="G501" s="64">
        <v>10035</v>
      </c>
    </row>
    <row r="502" spans="1:7">
      <c r="A502" s="64" t="str">
        <f t="shared" si="7"/>
        <v>BL.VW.00099.M10.ST.ST.10035</v>
      </c>
      <c r="B502" s="64">
        <f>_xlfn.XLOOKUP(F502,'Wall Volumes'!P:P,'Wall Volumes'!H:H)</f>
        <v>0</v>
      </c>
      <c r="C502" s="64">
        <f>_xlfn.XLOOKUP(F502,'Wall Volumes'!P:P,'Wall Volumes'!C:C)</f>
        <v>447.5</v>
      </c>
      <c r="F502" s="64" t="s">
        <v>411</v>
      </c>
      <c r="G502" s="64">
        <v>10035</v>
      </c>
    </row>
    <row r="503" spans="1:7">
      <c r="A503" s="64" t="str">
        <f t="shared" si="7"/>
        <v>BL.VW.00108.M10.ST.ST.10035</v>
      </c>
      <c r="B503" s="64">
        <f>_xlfn.XLOOKUP(F503,'Wall Volumes'!P:P,'Wall Volumes'!H:H)</f>
        <v>0</v>
      </c>
      <c r="C503" s="64">
        <f>_xlfn.XLOOKUP(F503,'Wall Volumes'!P:P,'Wall Volumes'!C:C)</f>
        <v>447.5</v>
      </c>
      <c r="F503" s="64" t="s">
        <v>414</v>
      </c>
      <c r="G503" s="64">
        <v>10035</v>
      </c>
    </row>
    <row r="504" spans="1:7">
      <c r="A504" s="64" t="str">
        <f t="shared" si="7"/>
        <v>BL.VW.00100.M10.ST.ST.10035</v>
      </c>
      <c r="B504" s="64">
        <f>_xlfn.XLOOKUP(F504,'Wall Volumes'!P:P,'Wall Volumes'!H:H)</f>
        <v>0</v>
      </c>
      <c r="C504" s="64">
        <f>_xlfn.XLOOKUP(F504,'Wall Volumes'!P:P,'Wall Volumes'!C:C)</f>
        <v>470</v>
      </c>
      <c r="F504" s="64" t="s">
        <v>416</v>
      </c>
      <c r="G504" s="64">
        <v>10035</v>
      </c>
    </row>
    <row r="505" spans="1:7">
      <c r="A505" s="64" t="str">
        <f t="shared" si="7"/>
        <v>BL.VW.00109.M10.ST.ST.10035</v>
      </c>
      <c r="B505" s="64">
        <f>_xlfn.XLOOKUP(F505,'Wall Volumes'!P:P,'Wall Volumes'!H:H)</f>
        <v>0</v>
      </c>
      <c r="C505" s="64">
        <f>_xlfn.XLOOKUP(F505,'Wall Volumes'!P:P,'Wall Volumes'!C:C)</f>
        <v>470</v>
      </c>
      <c r="F505" s="64" t="s">
        <v>419</v>
      </c>
      <c r="G505" s="64">
        <v>10035</v>
      </c>
    </row>
    <row r="506" spans="1:7">
      <c r="A506" s="64" t="str">
        <f t="shared" si="7"/>
        <v>BL.VW.00001.NB.ST.ST.10035</v>
      </c>
      <c r="B506" s="64" t="e">
        <f>_xlfn.XLOOKUP(F506,'Wall Volumes'!P:P,'Wall Volumes'!H:H)</f>
        <v>#N/A</v>
      </c>
      <c r="C506" s="64" t="e">
        <f>_xlfn.XLOOKUP(F506,'Wall Volumes'!P:P,'Wall Volumes'!C:C)</f>
        <v>#N/A</v>
      </c>
      <c r="F506" s="64" t="s">
        <v>1332</v>
      </c>
      <c r="G506" s="64">
        <v>10035</v>
      </c>
    </row>
    <row r="507" spans="1:7">
      <c r="A507" s="64" t="str">
        <f t="shared" si="7"/>
        <v>BL.VW.00006.NB.ST.ST.10035</v>
      </c>
      <c r="B507" s="64" t="e">
        <f>_xlfn.XLOOKUP(F507,'Wall Volumes'!P:P,'Wall Volumes'!H:H)</f>
        <v>#N/A</v>
      </c>
      <c r="C507" s="64" t="e">
        <f>_xlfn.XLOOKUP(F507,'Wall Volumes'!P:P,'Wall Volumes'!C:C)</f>
        <v>#N/A</v>
      </c>
      <c r="F507" s="64" t="s">
        <v>1333</v>
      </c>
      <c r="G507" s="64">
        <v>10035</v>
      </c>
    </row>
    <row r="508" spans="1:7">
      <c r="A508" s="64" t="str">
        <f t="shared" si="7"/>
        <v>BL.VW.00007.NB.ST.ST.10035</v>
      </c>
      <c r="B508" s="64" t="e">
        <f>_xlfn.XLOOKUP(F508,'Wall Volumes'!P:P,'Wall Volumes'!H:H)</f>
        <v>#N/A</v>
      </c>
      <c r="C508" s="64" t="e">
        <f>_xlfn.XLOOKUP(F508,'Wall Volumes'!P:P,'Wall Volumes'!C:C)</f>
        <v>#N/A</v>
      </c>
      <c r="F508" s="64" t="s">
        <v>1334</v>
      </c>
      <c r="G508" s="64">
        <v>10035</v>
      </c>
    </row>
    <row r="509" spans="1:7">
      <c r="A509" s="64" t="str">
        <f t="shared" si="7"/>
        <v>BL.VW.00009.NB.ST.ST.10035</v>
      </c>
      <c r="B509" s="64" t="e">
        <f>_xlfn.XLOOKUP(F509,'Wall Volumes'!P:P,'Wall Volumes'!H:H)</f>
        <v>#N/A</v>
      </c>
      <c r="C509" s="64" t="e">
        <f>_xlfn.XLOOKUP(F509,'Wall Volumes'!P:P,'Wall Volumes'!C:C)</f>
        <v>#N/A</v>
      </c>
      <c r="F509" s="64" t="s">
        <v>1335</v>
      </c>
      <c r="G509" s="64">
        <v>10035</v>
      </c>
    </row>
    <row r="510" spans="1:7">
      <c r="A510" s="64" t="str">
        <f t="shared" si="7"/>
        <v>BL.VW.00010.NB.ST.ST.10035</v>
      </c>
      <c r="B510" s="64" t="e">
        <f>_xlfn.XLOOKUP(F510,'Wall Volumes'!P:P,'Wall Volumes'!H:H)</f>
        <v>#N/A</v>
      </c>
      <c r="C510" s="64" t="e">
        <f>_xlfn.XLOOKUP(F510,'Wall Volumes'!P:P,'Wall Volumes'!C:C)</f>
        <v>#N/A</v>
      </c>
      <c r="F510" s="64" t="s">
        <v>1336</v>
      </c>
      <c r="G510" s="64">
        <v>10035</v>
      </c>
    </row>
    <row r="511" spans="1:7">
      <c r="A511" s="64" t="str">
        <f t="shared" si="7"/>
        <v>BL.VW.00011.NB.ST.ST.10035</v>
      </c>
      <c r="B511" s="64" t="e">
        <f>_xlfn.XLOOKUP(F511,'Wall Volumes'!P:P,'Wall Volumes'!H:H)</f>
        <v>#N/A</v>
      </c>
      <c r="C511" s="64" t="e">
        <f>_xlfn.XLOOKUP(F511,'Wall Volumes'!P:P,'Wall Volumes'!C:C)</f>
        <v>#N/A</v>
      </c>
      <c r="F511" s="64" t="s">
        <v>1337</v>
      </c>
      <c r="G511" s="64">
        <v>10035</v>
      </c>
    </row>
    <row r="512" spans="1:7">
      <c r="A512" s="64" t="str">
        <f t="shared" si="7"/>
        <v>BL.VW.00012.NB.ST.ST.10035</v>
      </c>
      <c r="B512" s="64" t="e">
        <f>_xlfn.XLOOKUP(F512,'Wall Volumes'!P:P,'Wall Volumes'!H:H)</f>
        <v>#N/A</v>
      </c>
      <c r="C512" s="64" t="e">
        <f>_xlfn.XLOOKUP(F512,'Wall Volumes'!P:P,'Wall Volumes'!C:C)</f>
        <v>#N/A</v>
      </c>
      <c r="F512" s="64" t="s">
        <v>1338</v>
      </c>
      <c r="G512" s="64">
        <v>10035</v>
      </c>
    </row>
    <row r="513" spans="1:7">
      <c r="A513" s="64" t="str">
        <f t="shared" si="7"/>
        <v>BL.VW.00014.NB.ST.ST.10035</v>
      </c>
      <c r="B513" s="64" t="e">
        <f>_xlfn.XLOOKUP(F513,'Wall Volumes'!P:P,'Wall Volumes'!H:H)</f>
        <v>#N/A</v>
      </c>
      <c r="C513" s="64" t="e">
        <f>_xlfn.XLOOKUP(F513,'Wall Volumes'!P:P,'Wall Volumes'!C:C)</f>
        <v>#N/A</v>
      </c>
      <c r="F513" s="64" t="s">
        <v>1339</v>
      </c>
      <c r="G513" s="64">
        <v>10035</v>
      </c>
    </row>
    <row r="514" spans="1:7">
      <c r="A514" s="64" t="str">
        <f t="shared" ref="A514:A577" si="8">F514&amp;"."&amp;G514</f>
        <v>BL.VW.00015.NB.ST.ST.10035</v>
      </c>
      <c r="B514" s="64" t="e">
        <f>_xlfn.XLOOKUP(F514,'Wall Volumes'!P:P,'Wall Volumes'!H:H)</f>
        <v>#N/A</v>
      </c>
      <c r="C514" s="64" t="e">
        <f>_xlfn.XLOOKUP(F514,'Wall Volumes'!P:P,'Wall Volumes'!C:C)</f>
        <v>#N/A</v>
      </c>
      <c r="F514" s="64" t="s">
        <v>1340</v>
      </c>
      <c r="G514" s="64">
        <v>10035</v>
      </c>
    </row>
    <row r="515" spans="1:7">
      <c r="A515" s="64" t="str">
        <f t="shared" si="8"/>
        <v>BL.VW.00023.NB.ST.ST.10035</v>
      </c>
      <c r="B515" s="64">
        <f>_xlfn.XLOOKUP(F515,'Wall Volumes'!P:P,'Wall Volumes'!H:H)</f>
        <v>0</v>
      </c>
      <c r="C515" s="64">
        <f>_xlfn.XLOOKUP(F515,'Wall Volumes'!P:P,'Wall Volumes'!C:C)</f>
        <v>125.375</v>
      </c>
      <c r="F515" s="64" t="s">
        <v>466</v>
      </c>
      <c r="G515" s="64">
        <v>10035</v>
      </c>
    </row>
    <row r="516" spans="1:7">
      <c r="A516" s="64" t="str">
        <f t="shared" si="8"/>
        <v>BL.VW.00024.NB.ST.ST.10035</v>
      </c>
      <c r="B516" s="64">
        <f>_xlfn.XLOOKUP(F516,'Wall Volumes'!P:P,'Wall Volumes'!H:H)</f>
        <v>0</v>
      </c>
      <c r="C516" s="64">
        <f>_xlfn.XLOOKUP(F516,'Wall Volumes'!P:P,'Wall Volumes'!C:C)</f>
        <v>125.375</v>
      </c>
      <c r="F516" s="64" t="s">
        <v>468</v>
      </c>
      <c r="G516" s="64">
        <v>10035</v>
      </c>
    </row>
    <row r="517" spans="1:7">
      <c r="A517" s="64" t="str">
        <f t="shared" si="8"/>
        <v>BL.VW.00030.NB.ST.ST.10035</v>
      </c>
      <c r="B517" s="64" t="e">
        <f>_xlfn.XLOOKUP(F517,'Wall Volumes'!P:P,'Wall Volumes'!H:H)</f>
        <v>#N/A</v>
      </c>
      <c r="C517" s="64" t="e">
        <f>_xlfn.XLOOKUP(F517,'Wall Volumes'!P:P,'Wall Volumes'!C:C)</f>
        <v>#N/A</v>
      </c>
      <c r="F517" s="64" t="s">
        <v>1341</v>
      </c>
      <c r="G517" s="64">
        <v>10035</v>
      </c>
    </row>
    <row r="518" spans="1:7">
      <c r="A518" s="64" t="str">
        <f t="shared" si="8"/>
        <v>BL.VW.00031.NB.ST.ST.10035</v>
      </c>
      <c r="B518" s="64" t="e">
        <f>_xlfn.XLOOKUP(F518,'Wall Volumes'!P:P,'Wall Volumes'!H:H)</f>
        <v>#N/A</v>
      </c>
      <c r="C518" s="64" t="e">
        <f>_xlfn.XLOOKUP(F518,'Wall Volumes'!P:P,'Wall Volumes'!C:C)</f>
        <v>#N/A</v>
      </c>
      <c r="F518" s="64" t="s">
        <v>1342</v>
      </c>
      <c r="G518" s="64">
        <v>10035</v>
      </c>
    </row>
    <row r="519" spans="1:7">
      <c r="A519" s="64" t="str">
        <f t="shared" si="8"/>
        <v>BL.VW.00055.NB.ST.ST.10035</v>
      </c>
      <c r="B519" s="64">
        <f>_xlfn.XLOOKUP(F519,'Wall Volumes'!P:P,'Wall Volumes'!H:H)</f>
        <v>0</v>
      </c>
      <c r="C519" s="64">
        <f>_xlfn.XLOOKUP(F519,'Wall Volumes'!P:P,'Wall Volumes'!C:C)</f>
        <v>56.1</v>
      </c>
      <c r="F519" s="64" t="s">
        <v>470</v>
      </c>
      <c r="G519" s="64">
        <v>10035</v>
      </c>
    </row>
    <row r="520" spans="1:7">
      <c r="A520" s="64" t="str">
        <f t="shared" si="8"/>
        <v>BL.VW.00058.NB.ST.ST.10035</v>
      </c>
      <c r="B520" s="64">
        <f>_xlfn.XLOOKUP(F520,'Wall Volumes'!P:P,'Wall Volumes'!H:H)</f>
        <v>0</v>
      </c>
      <c r="C520" s="64">
        <f>_xlfn.XLOOKUP(F520,'Wall Volumes'!P:P,'Wall Volumes'!C:C)</f>
        <v>95.625</v>
      </c>
      <c r="F520" s="64" t="s">
        <v>472</v>
      </c>
      <c r="G520" s="64">
        <v>10035</v>
      </c>
    </row>
    <row r="521" spans="1:7">
      <c r="A521" s="64" t="str">
        <f t="shared" si="8"/>
        <v>BL.VW.00059.NB.ST.ST.10035</v>
      </c>
      <c r="B521" s="64">
        <f>_xlfn.XLOOKUP(F521,'Wall Volumes'!P:P,'Wall Volumes'!H:H)</f>
        <v>0</v>
      </c>
      <c r="C521" s="64">
        <f>_xlfn.XLOOKUP(F521,'Wall Volumes'!P:P,'Wall Volumes'!C:C)</f>
        <v>174.25</v>
      </c>
      <c r="F521" s="64" t="s">
        <v>474</v>
      </c>
      <c r="G521" s="64">
        <v>10035</v>
      </c>
    </row>
    <row r="522" spans="1:7">
      <c r="A522" s="64" t="str">
        <f t="shared" si="8"/>
        <v>BL.VW.00060.NB.ST.ST.10035</v>
      </c>
      <c r="B522" s="64" t="e">
        <f>_xlfn.XLOOKUP(F522,'Wall Volumes'!P:P,'Wall Volumes'!H:H)</f>
        <v>#N/A</v>
      </c>
      <c r="C522" s="64" t="e">
        <f>_xlfn.XLOOKUP(F522,'Wall Volumes'!P:P,'Wall Volumes'!C:C)</f>
        <v>#N/A</v>
      </c>
      <c r="F522" s="64" t="s">
        <v>1343</v>
      </c>
      <c r="G522" s="64">
        <v>10035</v>
      </c>
    </row>
    <row r="523" spans="1:7">
      <c r="A523" s="64" t="str">
        <f t="shared" si="8"/>
        <v>BL.VW.00062.NB.ST.ST.10035</v>
      </c>
      <c r="B523" s="64">
        <f>_xlfn.XLOOKUP(F523,'Wall Volumes'!P:P,'Wall Volumes'!H:H)</f>
        <v>0</v>
      </c>
      <c r="C523" s="64">
        <f>_xlfn.XLOOKUP(F523,'Wall Volumes'!P:P,'Wall Volumes'!C:C)</f>
        <v>127.925</v>
      </c>
      <c r="F523" s="64" t="s">
        <v>476</v>
      </c>
      <c r="G523" s="64">
        <v>10035</v>
      </c>
    </row>
    <row r="524" spans="1:7">
      <c r="A524" s="64" t="str">
        <f t="shared" si="8"/>
        <v>BL.VW.00065.NB.ST.ST.10035</v>
      </c>
      <c r="B524" s="64" t="e">
        <f>_xlfn.XLOOKUP(F524,'Wall Volumes'!P:P,'Wall Volumes'!H:H)</f>
        <v>#N/A</v>
      </c>
      <c r="C524" s="64" t="e">
        <f>_xlfn.XLOOKUP(F524,'Wall Volumes'!P:P,'Wall Volumes'!C:C)</f>
        <v>#N/A</v>
      </c>
      <c r="F524" s="64" t="s">
        <v>1344</v>
      </c>
      <c r="G524" s="64">
        <v>10035</v>
      </c>
    </row>
    <row r="525" spans="1:7">
      <c r="A525" s="64" t="str">
        <f t="shared" si="8"/>
        <v>BL.VW.00068.NB.ST.ST.10035</v>
      </c>
      <c r="B525" s="64">
        <f>_xlfn.XLOOKUP(F525,'Wall Volumes'!P:P,'Wall Volumes'!H:H)</f>
        <v>0</v>
      </c>
      <c r="C525" s="64">
        <f>_xlfn.XLOOKUP(F525,'Wall Volumes'!P:P,'Wall Volumes'!C:C)</f>
        <v>339.15</v>
      </c>
      <c r="F525" s="64" t="s">
        <v>478</v>
      </c>
      <c r="G525" s="64">
        <v>10035</v>
      </c>
    </row>
    <row r="526" spans="1:7">
      <c r="A526" s="64" t="str">
        <f t="shared" si="8"/>
        <v>BL.VW.00001.M10.BO.ST.10035</v>
      </c>
      <c r="B526" s="64">
        <f>_xlfn.XLOOKUP(F526,'Wall Volumes'!P:P,'Wall Volumes'!H:H)</f>
        <v>0</v>
      </c>
      <c r="C526" s="64">
        <f>_xlfn.XLOOKUP(F526,'Wall Volumes'!P:P,'Wall Volumes'!C:C)</f>
        <v>52.5</v>
      </c>
      <c r="F526" s="64" t="s">
        <v>421</v>
      </c>
      <c r="G526" s="64">
        <v>10035</v>
      </c>
    </row>
    <row r="527" spans="1:7">
      <c r="A527" s="64" t="str">
        <f t="shared" si="8"/>
        <v>BL.VW.00002.M10.BO.ST.10035</v>
      </c>
      <c r="B527" s="64">
        <f>_xlfn.XLOOKUP(F527,'Wall Volumes'!P:P,'Wall Volumes'!H:H)</f>
        <v>0</v>
      </c>
      <c r="C527" s="64">
        <f>_xlfn.XLOOKUP(F527,'Wall Volumes'!P:P,'Wall Volumes'!C:C)</f>
        <v>80</v>
      </c>
      <c r="F527" s="64" t="s">
        <v>422</v>
      </c>
      <c r="G527" s="64">
        <v>10035</v>
      </c>
    </row>
    <row r="528" spans="1:7">
      <c r="A528" s="64" t="str">
        <f t="shared" si="8"/>
        <v>BL.VW.00003.M10.BO.ST.10035</v>
      </c>
      <c r="B528" s="64">
        <f>_xlfn.XLOOKUP(F528,'Wall Volumes'!P:P,'Wall Volumes'!H:H)</f>
        <v>0</v>
      </c>
      <c r="C528" s="64">
        <f>_xlfn.XLOOKUP(F528,'Wall Volumes'!P:P,'Wall Volumes'!C:C)</f>
        <v>135</v>
      </c>
      <c r="F528" s="64" t="s">
        <v>423</v>
      </c>
      <c r="G528" s="64">
        <v>10035</v>
      </c>
    </row>
    <row r="529" spans="1:7">
      <c r="A529" s="64" t="str">
        <f t="shared" si="8"/>
        <v>BL.VW.00004.M10.BO.ST.10035</v>
      </c>
      <c r="B529" s="64">
        <f>_xlfn.XLOOKUP(F529,'Wall Volumes'!P:P,'Wall Volumes'!H:H)</f>
        <v>0</v>
      </c>
      <c r="C529" s="64">
        <f>_xlfn.XLOOKUP(F529,'Wall Volumes'!P:P,'Wall Volumes'!C:C)</f>
        <v>222.5</v>
      </c>
      <c r="F529" s="64" t="s">
        <v>424</v>
      </c>
      <c r="G529" s="64">
        <v>10035</v>
      </c>
    </row>
    <row r="530" spans="1:7">
      <c r="A530" s="64" t="str">
        <f t="shared" si="8"/>
        <v>BL.VW.00006.M10.BO.ST.10035</v>
      </c>
      <c r="B530" s="64">
        <f>_xlfn.XLOOKUP(F530,'Wall Volumes'!P:P,'Wall Volumes'!H:H)</f>
        <v>0</v>
      </c>
      <c r="C530" s="64">
        <f>_xlfn.XLOOKUP(F530,'Wall Volumes'!P:P,'Wall Volumes'!C:C)</f>
        <v>70</v>
      </c>
      <c r="F530" s="64" t="s">
        <v>425</v>
      </c>
      <c r="G530" s="64">
        <v>10035</v>
      </c>
    </row>
    <row r="531" spans="1:7">
      <c r="A531" s="64" t="str">
        <f t="shared" si="8"/>
        <v>BL.VW.00007.M10.BO.ST.10035</v>
      </c>
      <c r="B531" s="64">
        <f>_xlfn.XLOOKUP(F531,'Wall Volumes'!P:P,'Wall Volumes'!H:H)</f>
        <v>0</v>
      </c>
      <c r="C531" s="64">
        <f>_xlfn.XLOOKUP(F531,'Wall Volumes'!P:P,'Wall Volumes'!C:C)</f>
        <v>115</v>
      </c>
      <c r="F531" s="64" t="s">
        <v>426</v>
      </c>
      <c r="G531" s="64">
        <v>10035</v>
      </c>
    </row>
    <row r="532" spans="1:7">
      <c r="A532" s="64" t="str">
        <f t="shared" si="8"/>
        <v>BL.VW.00008.M10.BO.ST.10035</v>
      </c>
      <c r="B532" s="64">
        <f>_xlfn.XLOOKUP(F532,'Wall Volumes'!P:P,'Wall Volumes'!H:H)</f>
        <v>0</v>
      </c>
      <c r="C532" s="64">
        <f>_xlfn.XLOOKUP(F532,'Wall Volumes'!P:P,'Wall Volumes'!C:C)</f>
        <v>180</v>
      </c>
      <c r="F532" s="64" t="s">
        <v>427</v>
      </c>
      <c r="G532" s="64">
        <v>10035</v>
      </c>
    </row>
    <row r="533" spans="1:7">
      <c r="A533" s="64" t="str">
        <f t="shared" si="8"/>
        <v>BL.VW.00009.M10.BO.ST.10035</v>
      </c>
      <c r="B533" s="64">
        <f>_xlfn.XLOOKUP(F533,'Wall Volumes'!P:P,'Wall Volumes'!H:H)</f>
        <v>0</v>
      </c>
      <c r="C533" s="64">
        <f>_xlfn.XLOOKUP(F533,'Wall Volumes'!P:P,'Wall Volumes'!C:C)</f>
        <v>365</v>
      </c>
      <c r="F533" s="64" t="s">
        <v>428</v>
      </c>
      <c r="G533" s="64">
        <v>10035</v>
      </c>
    </row>
    <row r="534" spans="1:7">
      <c r="A534" s="64" t="str">
        <f t="shared" si="8"/>
        <v>BL.VW.00010.M10.BO.ST.10035</v>
      </c>
      <c r="B534" s="64">
        <f>_xlfn.XLOOKUP(F534,'Wall Volumes'!P:P,'Wall Volumes'!H:H)</f>
        <v>0</v>
      </c>
      <c r="C534" s="64">
        <f>_xlfn.XLOOKUP(F534,'Wall Volumes'!P:P,'Wall Volumes'!C:C)</f>
        <v>105</v>
      </c>
      <c r="F534" s="64" t="s">
        <v>429</v>
      </c>
      <c r="G534" s="64">
        <v>10035</v>
      </c>
    </row>
    <row r="535" spans="1:7">
      <c r="A535" s="64" t="str">
        <f t="shared" si="8"/>
        <v>BL.VW.00011.M10.BO.ST.10035</v>
      </c>
      <c r="B535" s="64">
        <f>_xlfn.XLOOKUP(F535,'Wall Volumes'!P:P,'Wall Volumes'!H:H)</f>
        <v>0</v>
      </c>
      <c r="C535" s="64">
        <f>_xlfn.XLOOKUP(F535,'Wall Volumes'!P:P,'Wall Volumes'!C:C)</f>
        <v>160</v>
      </c>
      <c r="F535" s="64" t="s">
        <v>430</v>
      </c>
      <c r="G535" s="64">
        <v>10035</v>
      </c>
    </row>
    <row r="536" spans="1:7">
      <c r="A536" s="64" t="str">
        <f t="shared" si="8"/>
        <v>BL.VW.00012.M10.BO.ST.10035</v>
      </c>
      <c r="B536" s="64">
        <f>_xlfn.XLOOKUP(F536,'Wall Volumes'!P:P,'Wall Volumes'!H:H)</f>
        <v>0</v>
      </c>
      <c r="C536" s="64">
        <f>_xlfn.XLOOKUP(F536,'Wall Volumes'!P:P,'Wall Volumes'!C:C)</f>
        <v>325</v>
      </c>
      <c r="F536" s="64" t="s">
        <v>431</v>
      </c>
      <c r="G536" s="64">
        <v>10035</v>
      </c>
    </row>
    <row r="537" spans="1:7">
      <c r="A537" s="64" t="str">
        <f t="shared" si="8"/>
        <v>BL.VW.00014.M10.BO.ST.10035</v>
      </c>
      <c r="B537" s="64">
        <f>_xlfn.XLOOKUP(F537,'Wall Volumes'!P:P,'Wall Volumes'!H:H)</f>
        <v>0</v>
      </c>
      <c r="C537" s="64">
        <f>_xlfn.XLOOKUP(F537,'Wall Volumes'!P:P,'Wall Volumes'!C:C)</f>
        <v>117.5</v>
      </c>
      <c r="F537" s="64" t="s">
        <v>432</v>
      </c>
      <c r="G537" s="64">
        <v>10035</v>
      </c>
    </row>
    <row r="538" spans="1:7">
      <c r="A538" s="64" t="str">
        <f t="shared" si="8"/>
        <v>BL.VW.00015.M10.BO.ST.10035</v>
      </c>
      <c r="B538" s="64">
        <f>_xlfn.XLOOKUP(F538,'Wall Volumes'!P:P,'Wall Volumes'!H:H)</f>
        <v>0</v>
      </c>
      <c r="C538" s="64">
        <f>_xlfn.XLOOKUP(F538,'Wall Volumes'!P:P,'Wall Volumes'!C:C)</f>
        <v>117.5</v>
      </c>
      <c r="F538" s="64" t="s">
        <v>433</v>
      </c>
      <c r="G538" s="64">
        <v>10035</v>
      </c>
    </row>
    <row r="539" spans="1:7">
      <c r="A539" s="64" t="str">
        <f t="shared" si="8"/>
        <v>BL.VW.00018.M10.BO.ST.10035</v>
      </c>
      <c r="B539" s="64">
        <f>_xlfn.XLOOKUP(F539,'Wall Volumes'!P:P,'Wall Volumes'!H:H)</f>
        <v>0</v>
      </c>
      <c r="C539" s="64">
        <f>_xlfn.XLOOKUP(F539,'Wall Volumes'!P:P,'Wall Volumes'!C:C)</f>
        <v>90</v>
      </c>
      <c r="F539" s="64" t="s">
        <v>434</v>
      </c>
      <c r="G539" s="64">
        <v>10035</v>
      </c>
    </row>
    <row r="540" spans="1:7">
      <c r="A540" s="64" t="str">
        <f t="shared" si="8"/>
        <v>BL.VW.00019.M10.BO.ST.10035</v>
      </c>
      <c r="B540" s="64">
        <f>_xlfn.XLOOKUP(F540,'Wall Volumes'!P:P,'Wall Volumes'!H:H)</f>
        <v>0</v>
      </c>
      <c r="C540" s="64">
        <f>_xlfn.XLOOKUP(F540,'Wall Volumes'!P:P,'Wall Volumes'!C:C)</f>
        <v>177.5</v>
      </c>
      <c r="F540" s="64" t="s">
        <v>435</v>
      </c>
      <c r="G540" s="64">
        <v>10035</v>
      </c>
    </row>
    <row r="541" spans="1:7">
      <c r="A541" s="64" t="str">
        <f t="shared" si="8"/>
        <v>BL.VW.00023.M10.BO.ST.10035</v>
      </c>
      <c r="B541" s="64">
        <f>_xlfn.XLOOKUP(F541,'Wall Volumes'!P:P,'Wall Volumes'!H:H)</f>
        <v>0</v>
      </c>
      <c r="C541" s="64">
        <f>_xlfn.XLOOKUP(F541,'Wall Volumes'!P:P,'Wall Volumes'!C:C)</f>
        <v>192.5</v>
      </c>
      <c r="F541" s="64" t="s">
        <v>437</v>
      </c>
      <c r="G541" s="64">
        <v>10035</v>
      </c>
    </row>
    <row r="542" spans="1:7">
      <c r="A542" s="64" t="str">
        <f t="shared" si="8"/>
        <v>BL.VW.00024.M10.BO.ST.10035</v>
      </c>
      <c r="B542" s="64">
        <f>_xlfn.XLOOKUP(F542,'Wall Volumes'!P:P,'Wall Volumes'!H:H)</f>
        <v>0</v>
      </c>
      <c r="C542" s="64">
        <f>_xlfn.XLOOKUP(F542,'Wall Volumes'!P:P,'Wall Volumes'!C:C)</f>
        <v>192.5</v>
      </c>
      <c r="F542" s="64" t="s">
        <v>439</v>
      </c>
      <c r="G542" s="64">
        <v>10035</v>
      </c>
    </row>
    <row r="543" spans="1:7">
      <c r="A543" s="64" t="str">
        <f t="shared" si="8"/>
        <v>BL.VW.00025.M10.BO.ST.10035</v>
      </c>
      <c r="B543" s="64">
        <f>_xlfn.XLOOKUP(F543,'Wall Volumes'!P:P,'Wall Volumes'!H:H)</f>
        <v>0</v>
      </c>
      <c r="C543" s="64">
        <f>_xlfn.XLOOKUP(F543,'Wall Volumes'!P:P,'Wall Volumes'!C:C)</f>
        <v>385</v>
      </c>
      <c r="F543" s="64" t="s">
        <v>440</v>
      </c>
      <c r="G543" s="64">
        <v>10035</v>
      </c>
    </row>
    <row r="544" spans="1:7">
      <c r="A544" s="64" t="str">
        <f t="shared" si="8"/>
        <v>BL.VW.00026.M10.BO.ST.10035</v>
      </c>
      <c r="B544" s="64" t="e">
        <f>_xlfn.XLOOKUP(F544,'Wall Volumes'!P:P,'Wall Volumes'!H:H)</f>
        <v>#N/A</v>
      </c>
      <c r="C544" s="64" t="e">
        <f>_xlfn.XLOOKUP(F544,'Wall Volumes'!P:P,'Wall Volumes'!C:C)</f>
        <v>#N/A</v>
      </c>
      <c r="F544" s="64" t="s">
        <v>1345</v>
      </c>
      <c r="G544" s="64">
        <v>10035</v>
      </c>
    </row>
    <row r="545" spans="1:7">
      <c r="A545" s="64" t="str">
        <f t="shared" si="8"/>
        <v>BL.VW.00027.M10.BO.ST.10035</v>
      </c>
      <c r="B545" s="64" t="e">
        <f>_xlfn.XLOOKUP(F545,'Wall Volumes'!P:P,'Wall Volumes'!H:H)</f>
        <v>#N/A</v>
      </c>
      <c r="C545" s="64" t="e">
        <f>_xlfn.XLOOKUP(F545,'Wall Volumes'!P:P,'Wall Volumes'!C:C)</f>
        <v>#N/A</v>
      </c>
      <c r="F545" s="64" t="s">
        <v>1346</v>
      </c>
      <c r="G545" s="64">
        <v>10035</v>
      </c>
    </row>
    <row r="546" spans="1:7">
      <c r="A546" s="64" t="str">
        <f t="shared" si="8"/>
        <v>BL.VW.00030.M10.BO.ST.10035</v>
      </c>
      <c r="B546" s="64">
        <f>_xlfn.XLOOKUP(F546,'Wall Volumes'!P:P,'Wall Volumes'!H:H)</f>
        <v>0</v>
      </c>
      <c r="C546" s="64">
        <f>_xlfn.XLOOKUP(F546,'Wall Volumes'!P:P,'Wall Volumes'!C:C)</f>
        <v>227.5</v>
      </c>
      <c r="F546" s="64" t="s">
        <v>441</v>
      </c>
      <c r="G546" s="64">
        <v>10035</v>
      </c>
    </row>
    <row r="547" spans="1:7">
      <c r="A547" s="64" t="str">
        <f t="shared" si="8"/>
        <v>BL.VW.00031.M10.BO.ST.10035</v>
      </c>
      <c r="B547" s="64">
        <f>_xlfn.XLOOKUP(F547,'Wall Volumes'!P:P,'Wall Volumes'!H:H)</f>
        <v>0</v>
      </c>
      <c r="C547" s="64">
        <f>_xlfn.XLOOKUP(F547,'Wall Volumes'!P:P,'Wall Volumes'!C:C)</f>
        <v>227.5</v>
      </c>
      <c r="F547" s="64" t="s">
        <v>442</v>
      </c>
      <c r="G547" s="64">
        <v>10035</v>
      </c>
    </row>
    <row r="548" spans="1:7">
      <c r="A548" s="64" t="str">
        <f t="shared" si="8"/>
        <v>BL.VW.00034.M10.BO.ST.10035</v>
      </c>
      <c r="B548" s="64">
        <f>_xlfn.XLOOKUP(F548,'Wall Volumes'!P:P,'Wall Volumes'!H:H)</f>
        <v>0</v>
      </c>
      <c r="C548" s="64">
        <f>_xlfn.XLOOKUP(F548,'Wall Volumes'!P:P,'Wall Volumes'!C:C)</f>
        <v>365</v>
      </c>
      <c r="F548" s="64" t="s">
        <v>443</v>
      </c>
      <c r="G548" s="64">
        <v>10035</v>
      </c>
    </row>
    <row r="549" spans="1:7">
      <c r="A549" s="64" t="str">
        <f t="shared" si="8"/>
        <v>BL.VW.00042.M10.BO.ST.10035</v>
      </c>
      <c r="B549" s="64">
        <f>_xlfn.XLOOKUP(F549,'Wall Volumes'!P:P,'Wall Volumes'!H:H)</f>
        <v>0</v>
      </c>
      <c r="C549" s="64">
        <f>_xlfn.XLOOKUP(F549,'Wall Volumes'!P:P,'Wall Volumes'!C:C)</f>
        <v>206.125</v>
      </c>
      <c r="F549" s="64" t="s">
        <v>459</v>
      </c>
      <c r="G549" s="64">
        <v>10035</v>
      </c>
    </row>
    <row r="550" spans="1:7">
      <c r="A550" s="64" t="str">
        <f t="shared" si="8"/>
        <v>BL.VW.00043.M10.BO.ST.10035</v>
      </c>
      <c r="B550" s="64">
        <f>_xlfn.XLOOKUP(F550,'Wall Volumes'!P:P,'Wall Volumes'!H:H)</f>
        <v>0</v>
      </c>
      <c r="C550" s="64">
        <f>_xlfn.XLOOKUP(F550,'Wall Volumes'!P:P,'Wall Volumes'!C:C)</f>
        <v>320.875</v>
      </c>
      <c r="F550" s="64" t="s">
        <v>461</v>
      </c>
      <c r="G550" s="64">
        <v>10035</v>
      </c>
    </row>
    <row r="551" spans="1:7">
      <c r="A551" s="64" t="str">
        <f t="shared" si="8"/>
        <v>BL.VW.00052.M10.BO.ST.10035</v>
      </c>
      <c r="B551" s="64">
        <f>_xlfn.XLOOKUP(F551,'Wall Volumes'!P:P,'Wall Volumes'!H:H)</f>
        <v>0</v>
      </c>
      <c r="C551" s="64">
        <f>_xlfn.XLOOKUP(F551,'Wall Volumes'!P:P,'Wall Volumes'!C:C)</f>
        <v>135</v>
      </c>
      <c r="F551" s="64" t="s">
        <v>444</v>
      </c>
      <c r="G551" s="64">
        <v>10035</v>
      </c>
    </row>
    <row r="552" spans="1:7">
      <c r="A552" s="64" t="str">
        <f t="shared" si="8"/>
        <v>BL.VW.00053.M10.BO.ST.10035</v>
      </c>
      <c r="B552" s="64">
        <f>_xlfn.XLOOKUP(F552,'Wall Volumes'!P:P,'Wall Volumes'!H:H)</f>
        <v>0</v>
      </c>
      <c r="C552" s="64">
        <f>_xlfn.XLOOKUP(F552,'Wall Volumes'!P:P,'Wall Volumes'!C:C)</f>
        <v>245</v>
      </c>
      <c r="F552" s="64" t="s">
        <v>445</v>
      </c>
      <c r="G552" s="64">
        <v>10035</v>
      </c>
    </row>
    <row r="553" spans="1:7">
      <c r="A553" s="64" t="str">
        <f t="shared" si="8"/>
        <v>BL.VW.00055.M10.BO.ST.10035</v>
      </c>
      <c r="B553" s="64">
        <f>_xlfn.XLOOKUP(F553,'Wall Volumes'!P:P,'Wall Volumes'!H:H)</f>
        <v>0</v>
      </c>
      <c r="C553" s="64">
        <f>_xlfn.XLOOKUP(F553,'Wall Volumes'!P:P,'Wall Volumes'!C:C)</f>
        <v>87.5</v>
      </c>
      <c r="F553" s="64" t="s">
        <v>446</v>
      </c>
      <c r="G553" s="64">
        <v>10035</v>
      </c>
    </row>
    <row r="554" spans="1:7">
      <c r="A554" s="64" t="str">
        <f t="shared" si="8"/>
        <v>BL.VW.00056.M10.BO.ST.10035</v>
      </c>
      <c r="B554" s="64">
        <f>_xlfn.XLOOKUP(F554,'Wall Volumes'!P:P,'Wall Volumes'!H:H)</f>
        <v>0</v>
      </c>
      <c r="C554" s="64">
        <f>_xlfn.XLOOKUP(F554,'Wall Volumes'!P:P,'Wall Volumes'!C:C)</f>
        <v>157.5</v>
      </c>
      <c r="F554" s="64" t="s">
        <v>447</v>
      </c>
      <c r="G554" s="64">
        <v>10035</v>
      </c>
    </row>
    <row r="555" spans="1:7">
      <c r="A555" s="64" t="str">
        <f t="shared" si="8"/>
        <v>BL.VW.00058.M10.BO.ST.10035</v>
      </c>
      <c r="B555" s="64">
        <f>_xlfn.XLOOKUP(F555,'Wall Volumes'!P:P,'Wall Volumes'!H:H)</f>
        <v>0</v>
      </c>
      <c r="C555" s="64">
        <f>_xlfn.XLOOKUP(F555,'Wall Volumes'!P:P,'Wall Volumes'!C:C)</f>
        <v>147.5</v>
      </c>
      <c r="F555" s="64" t="s">
        <v>448</v>
      </c>
      <c r="G555" s="64">
        <v>10035</v>
      </c>
    </row>
    <row r="556" spans="1:7">
      <c r="A556" s="64" t="str">
        <f t="shared" si="8"/>
        <v>BL.VW.00059.M10.BO.ST.10035</v>
      </c>
      <c r="B556" s="64">
        <f>_xlfn.XLOOKUP(F556,'Wall Volumes'!P:P,'Wall Volumes'!H:H)</f>
        <v>0</v>
      </c>
      <c r="C556" s="64">
        <f>_xlfn.XLOOKUP(F556,'Wall Volumes'!P:P,'Wall Volumes'!C:C)</f>
        <v>277.5</v>
      </c>
      <c r="F556" s="64" t="s">
        <v>449</v>
      </c>
      <c r="G556" s="64">
        <v>10035</v>
      </c>
    </row>
    <row r="557" spans="1:7">
      <c r="A557" s="64" t="str">
        <f t="shared" si="8"/>
        <v>BL.VW.00060.M10.BO.ST.10035</v>
      </c>
      <c r="B557" s="64">
        <f>_xlfn.XLOOKUP(F557,'Wall Volumes'!P:P,'Wall Volumes'!H:H)</f>
        <v>0</v>
      </c>
      <c r="C557" s="64">
        <f>_xlfn.XLOOKUP(F557,'Wall Volumes'!P:P,'Wall Volumes'!C:C)</f>
        <v>447.5</v>
      </c>
      <c r="F557" s="64" t="s">
        <v>450</v>
      </c>
      <c r="G557" s="64">
        <v>10035</v>
      </c>
    </row>
    <row r="558" spans="1:7">
      <c r="A558" s="64" t="str">
        <f t="shared" si="8"/>
        <v>BL.VW.00001.M10.ST.ST.10054</v>
      </c>
      <c r="B558" s="64">
        <f>_xlfn.XLOOKUP(F558,'Wall Volumes'!P:P,'Wall Volumes'!I:I)</f>
        <v>0</v>
      </c>
      <c r="C558" s="64">
        <f>_xlfn.XLOOKUP(F558,'Wall Volumes'!P:P,'Wall Volumes'!C:C)</f>
        <v>47.5</v>
      </c>
      <c r="F558" s="64" t="s">
        <v>61</v>
      </c>
      <c r="G558" s="64">
        <v>10054</v>
      </c>
    </row>
    <row r="559" spans="1:7">
      <c r="A559" s="64" t="str">
        <f t="shared" si="8"/>
        <v>BL.VW.00002.M10.ST.ST.10054</v>
      </c>
      <c r="B559" s="64">
        <f>_xlfn.XLOOKUP(F559,'Wall Volumes'!P:P,'Wall Volumes'!I:I)</f>
        <v>0</v>
      </c>
      <c r="C559" s="64">
        <f>_xlfn.XLOOKUP(F559,'Wall Volumes'!P:P,'Wall Volumes'!C:C)</f>
        <v>72.5</v>
      </c>
      <c r="F559" s="64" t="s">
        <v>66</v>
      </c>
      <c r="G559" s="64">
        <v>10054</v>
      </c>
    </row>
    <row r="560" spans="1:7">
      <c r="A560" s="64" t="str">
        <f t="shared" si="8"/>
        <v>BL.VW.00003.M10.ST.ST.10054</v>
      </c>
      <c r="B560" s="64">
        <f>_xlfn.XLOOKUP(F560,'Wall Volumes'!P:P,'Wall Volumes'!I:I)</f>
        <v>0</v>
      </c>
      <c r="C560" s="64">
        <f>_xlfn.XLOOKUP(F560,'Wall Volumes'!P:P,'Wall Volumes'!C:C)</f>
        <v>125</v>
      </c>
      <c r="F560" s="64" t="s">
        <v>71</v>
      </c>
      <c r="G560" s="64">
        <v>10054</v>
      </c>
    </row>
    <row r="561" spans="1:7">
      <c r="A561" s="64" t="str">
        <f t="shared" si="8"/>
        <v>BL.VW.00004.M10.ST.ST.10054</v>
      </c>
      <c r="B561" s="64">
        <f>_xlfn.XLOOKUP(F561,'Wall Volumes'!P:P,'Wall Volumes'!I:I)</f>
        <v>0</v>
      </c>
      <c r="C561" s="64">
        <f>_xlfn.XLOOKUP(F561,'Wall Volumes'!P:P,'Wall Volumes'!C:C)</f>
        <v>210</v>
      </c>
      <c r="F561" s="64" t="s">
        <v>76</v>
      </c>
      <c r="G561" s="64">
        <v>10054</v>
      </c>
    </row>
    <row r="562" spans="1:7">
      <c r="A562" s="64" t="str">
        <f t="shared" si="8"/>
        <v>BL.VW.00005.M10.ST.ST.10054</v>
      </c>
      <c r="B562" s="64">
        <f>_xlfn.XLOOKUP(F562,'Wall Volumes'!P:P,'Wall Volumes'!I:I)</f>
        <v>0</v>
      </c>
      <c r="C562" s="64">
        <f>_xlfn.XLOOKUP(F562,'Wall Volumes'!P:P,'Wall Volumes'!C:C)</f>
        <v>420</v>
      </c>
      <c r="F562" s="64" t="s">
        <v>81</v>
      </c>
      <c r="G562" s="64">
        <v>10054</v>
      </c>
    </row>
    <row r="563" spans="1:7">
      <c r="A563" s="64" t="str">
        <f t="shared" si="8"/>
        <v>BL.VW.00006.M10.ST.ST.10054</v>
      </c>
      <c r="B563" s="64">
        <f>_xlfn.XLOOKUP(F563,'Wall Volumes'!P:P,'Wall Volumes'!I:I)</f>
        <v>0</v>
      </c>
      <c r="C563" s="64">
        <f>_xlfn.XLOOKUP(F563,'Wall Volumes'!P:P,'Wall Volumes'!C:C)</f>
        <v>62.5</v>
      </c>
      <c r="F563" s="64" t="s">
        <v>86</v>
      </c>
      <c r="G563" s="64">
        <v>10054</v>
      </c>
    </row>
    <row r="564" spans="1:7">
      <c r="A564" s="64" t="str">
        <f t="shared" si="8"/>
        <v>BL.VW.00007.M10.ST.ST.10054</v>
      </c>
      <c r="B564" s="64">
        <f>_xlfn.XLOOKUP(F564,'Wall Volumes'!P:P,'Wall Volumes'!I:I)</f>
        <v>0</v>
      </c>
      <c r="C564" s="64">
        <f>_xlfn.XLOOKUP(F564,'Wall Volumes'!P:P,'Wall Volumes'!C:C)</f>
        <v>105</v>
      </c>
      <c r="F564" s="64" t="s">
        <v>91</v>
      </c>
      <c r="G564" s="64">
        <v>10054</v>
      </c>
    </row>
    <row r="565" spans="1:7">
      <c r="A565" s="64" t="str">
        <f t="shared" si="8"/>
        <v>BL.VW.00008.M10.ST.ST.10054</v>
      </c>
      <c r="B565" s="64">
        <f>_xlfn.XLOOKUP(F565,'Wall Volumes'!P:P,'Wall Volumes'!I:I)</f>
        <v>0</v>
      </c>
      <c r="C565" s="64">
        <f>_xlfn.XLOOKUP(F565,'Wall Volumes'!P:P,'Wall Volumes'!C:C)</f>
        <v>167.5</v>
      </c>
      <c r="F565" s="64" t="s">
        <v>96</v>
      </c>
      <c r="G565" s="64">
        <v>10054</v>
      </c>
    </row>
    <row r="566" spans="1:7">
      <c r="A566" s="64" t="str">
        <f t="shared" si="8"/>
        <v>BL.VW.00009.M10.ST.ST.10054</v>
      </c>
      <c r="B566" s="64">
        <f>_xlfn.XLOOKUP(F566,'Wall Volumes'!P:P,'Wall Volumes'!I:I)</f>
        <v>0</v>
      </c>
      <c r="C566" s="64">
        <f>_xlfn.XLOOKUP(F566,'Wall Volumes'!P:P,'Wall Volumes'!C:C)</f>
        <v>350</v>
      </c>
      <c r="F566" s="64" t="s">
        <v>100</v>
      </c>
      <c r="G566" s="64">
        <v>10054</v>
      </c>
    </row>
    <row r="567" spans="1:7">
      <c r="A567" s="64" t="str">
        <f t="shared" si="8"/>
        <v>BL.VW.00010.M10.ST.ST.10054</v>
      </c>
      <c r="B567" s="64">
        <f>_xlfn.XLOOKUP(F567,'Wall Volumes'!P:P,'Wall Volumes'!I:I)</f>
        <v>0</v>
      </c>
      <c r="C567" s="64">
        <f>_xlfn.XLOOKUP(F567,'Wall Volumes'!P:P,'Wall Volumes'!C:C)</f>
        <v>95</v>
      </c>
      <c r="F567" s="64" t="s">
        <v>105</v>
      </c>
      <c r="G567" s="64">
        <v>10054</v>
      </c>
    </row>
    <row r="568" spans="1:7">
      <c r="A568" s="64" t="str">
        <f t="shared" si="8"/>
        <v>BL.VW.00011.M10.ST.ST.10054</v>
      </c>
      <c r="B568" s="64">
        <f>_xlfn.XLOOKUP(F568,'Wall Volumes'!P:P,'Wall Volumes'!I:I)</f>
        <v>0</v>
      </c>
      <c r="C568" s="64">
        <f>_xlfn.XLOOKUP(F568,'Wall Volumes'!P:P,'Wall Volumes'!C:C)</f>
        <v>147.5</v>
      </c>
      <c r="F568" s="64" t="s">
        <v>110</v>
      </c>
      <c r="G568" s="64">
        <v>10054</v>
      </c>
    </row>
    <row r="569" spans="1:7">
      <c r="A569" s="64" t="str">
        <f t="shared" si="8"/>
        <v>BL.VW.00012.M10.ST.ST.10054</v>
      </c>
      <c r="B569" s="64">
        <f>_xlfn.XLOOKUP(F569,'Wall Volumes'!P:P,'Wall Volumes'!I:I)</f>
        <v>0</v>
      </c>
      <c r="C569" s="64">
        <f>_xlfn.XLOOKUP(F569,'Wall Volumes'!P:P,'Wall Volumes'!C:C)</f>
        <v>310</v>
      </c>
      <c r="F569" s="64" t="s">
        <v>115</v>
      </c>
      <c r="G569" s="64">
        <v>10054</v>
      </c>
    </row>
    <row r="570" spans="1:7">
      <c r="A570" s="64" t="str">
        <f t="shared" si="8"/>
        <v>BL.VW.00013.M10.ST.ST.10054</v>
      </c>
      <c r="B570" s="64">
        <f>_xlfn.XLOOKUP(F570,'Wall Volumes'!P:P,'Wall Volumes'!I:I)</f>
        <v>0</v>
      </c>
      <c r="C570" s="64">
        <f>_xlfn.XLOOKUP(F570,'Wall Volumes'!P:P,'Wall Volumes'!C:C)</f>
        <v>687.5</v>
      </c>
      <c r="F570" s="64" t="s">
        <v>120</v>
      </c>
      <c r="G570" s="64">
        <v>10054</v>
      </c>
    </row>
    <row r="571" spans="1:7">
      <c r="A571" s="64" t="str">
        <f t="shared" si="8"/>
        <v>BL.VW.00014.M10.ST.ST.10054</v>
      </c>
      <c r="B571" s="64">
        <f>_xlfn.XLOOKUP(F571,'Wall Volumes'!P:P,'Wall Volumes'!I:I)</f>
        <v>0</v>
      </c>
      <c r="C571" s="64">
        <f>_xlfn.XLOOKUP(F571,'Wall Volumes'!P:P,'Wall Volumes'!C:C)</f>
        <v>105</v>
      </c>
      <c r="F571" s="64" t="s">
        <v>125</v>
      </c>
      <c r="G571" s="64">
        <v>10054</v>
      </c>
    </row>
    <row r="572" spans="1:7">
      <c r="A572" s="64" t="str">
        <f t="shared" si="8"/>
        <v>BL.VW.00015.M10.ST.ST.10054</v>
      </c>
      <c r="B572" s="64">
        <f>_xlfn.XLOOKUP(F572,'Wall Volumes'!P:P,'Wall Volumes'!I:I)</f>
        <v>0</v>
      </c>
      <c r="C572" s="64">
        <f>_xlfn.XLOOKUP(F572,'Wall Volumes'!P:P,'Wall Volumes'!C:C)</f>
        <v>105</v>
      </c>
      <c r="F572" s="64" t="s">
        <v>129</v>
      </c>
      <c r="G572" s="64">
        <v>10054</v>
      </c>
    </row>
    <row r="573" spans="1:7">
      <c r="A573" s="64" t="str">
        <f t="shared" si="8"/>
        <v>BL.VW.00016.M10.ST.ST.10054</v>
      </c>
      <c r="B573" s="64">
        <f>_xlfn.XLOOKUP(F573,'Wall Volumes'!P:P,'Wall Volumes'!I:I)</f>
        <v>0</v>
      </c>
      <c r="C573" s="64">
        <f>_xlfn.XLOOKUP(F573,'Wall Volumes'!P:P,'Wall Volumes'!C:C)</f>
        <v>325</v>
      </c>
      <c r="F573" s="64" t="s">
        <v>134</v>
      </c>
      <c r="G573" s="64">
        <v>10054</v>
      </c>
    </row>
    <row r="574" spans="1:7">
      <c r="A574" s="64" t="str">
        <f t="shared" si="8"/>
        <v>BL.VW.00017.M10.ST.ST.10054</v>
      </c>
      <c r="B574" s="64">
        <f>_xlfn.XLOOKUP(F574,'Wall Volumes'!P:P,'Wall Volumes'!I:I)</f>
        <v>0</v>
      </c>
      <c r="C574" s="64">
        <f>_xlfn.XLOOKUP(F574,'Wall Volumes'!P:P,'Wall Volumes'!C:C)</f>
        <v>325</v>
      </c>
      <c r="F574" s="64" t="s">
        <v>139</v>
      </c>
      <c r="G574" s="64">
        <v>10054</v>
      </c>
    </row>
    <row r="575" spans="1:7">
      <c r="A575" s="64" t="str">
        <f t="shared" si="8"/>
        <v>BL.VW.00018.M10.ST.ST.10054</v>
      </c>
      <c r="B575" s="64">
        <f>_xlfn.XLOOKUP(F575,'Wall Volumes'!P:P,'Wall Volumes'!I:I)</f>
        <v>0</v>
      </c>
      <c r="C575" s="64">
        <f>_xlfn.XLOOKUP(F575,'Wall Volumes'!P:P,'Wall Volumes'!C:C)</f>
        <v>80</v>
      </c>
      <c r="F575" s="64" t="s">
        <v>144</v>
      </c>
      <c r="G575" s="64">
        <v>10054</v>
      </c>
    </row>
    <row r="576" spans="1:7">
      <c r="A576" s="64" t="str">
        <f t="shared" si="8"/>
        <v>BL.VW.00019.M10.ST.ST.10054</v>
      </c>
      <c r="B576" s="64">
        <f>_xlfn.XLOOKUP(F576,'Wall Volumes'!P:P,'Wall Volumes'!I:I)</f>
        <v>0</v>
      </c>
      <c r="C576" s="64">
        <f>_xlfn.XLOOKUP(F576,'Wall Volumes'!P:P,'Wall Volumes'!C:C)</f>
        <v>165</v>
      </c>
      <c r="F576" s="64" t="s">
        <v>149</v>
      </c>
      <c r="G576" s="64">
        <v>10054</v>
      </c>
    </row>
    <row r="577" spans="1:7">
      <c r="A577" s="64" t="str">
        <f t="shared" si="8"/>
        <v>BL.VW.00020.M10.ST.ST.10054</v>
      </c>
      <c r="B577" s="64">
        <f>_xlfn.XLOOKUP(F577,'Wall Volumes'!P:P,'Wall Volumes'!I:I)</f>
        <v>0</v>
      </c>
      <c r="C577" s="64">
        <f>_xlfn.XLOOKUP(F577,'Wall Volumes'!P:P,'Wall Volumes'!C:C)</f>
        <v>377.5</v>
      </c>
      <c r="F577" s="64" t="s">
        <v>154</v>
      </c>
      <c r="G577" s="64">
        <v>10054</v>
      </c>
    </row>
    <row r="578" spans="1:7">
      <c r="A578" s="64" t="str">
        <f t="shared" ref="A578:A641" si="9">F578&amp;"."&amp;G578</f>
        <v>BL.VW.00021.M10.ST.ST.10054</v>
      </c>
      <c r="B578" s="64">
        <f>_xlfn.XLOOKUP(F578,'Wall Volumes'!P:P,'Wall Volumes'!I:I)</f>
        <v>0</v>
      </c>
      <c r="C578" s="64">
        <f>_xlfn.XLOOKUP(F578,'Wall Volumes'!P:P,'Wall Volumes'!C:C)</f>
        <v>752.5</v>
      </c>
      <c r="F578" s="64" t="s">
        <v>159</v>
      </c>
      <c r="G578" s="64">
        <v>10054</v>
      </c>
    </row>
    <row r="579" spans="1:7">
      <c r="A579" s="64" t="str">
        <f t="shared" si="9"/>
        <v>BL.VW.00022.M10.ST.ST.10054</v>
      </c>
      <c r="B579" s="64">
        <f>_xlfn.XLOOKUP(F579,'Wall Volumes'!P:P,'Wall Volumes'!I:I)</f>
        <v>0</v>
      </c>
      <c r="C579" s="64">
        <f>_xlfn.XLOOKUP(F579,'Wall Volumes'!P:P,'Wall Volumes'!C:C)</f>
        <v>1172.5</v>
      </c>
      <c r="F579" s="64" t="s">
        <v>164</v>
      </c>
      <c r="G579" s="64">
        <v>10054</v>
      </c>
    </row>
    <row r="580" spans="1:7">
      <c r="A580" s="64" t="str">
        <f t="shared" si="9"/>
        <v>BL.VW.00025.M10.ST.ST.10054</v>
      </c>
      <c r="B580" s="64">
        <f>_xlfn.XLOOKUP(F580,'Wall Volumes'!P:P,'Wall Volumes'!I:I)</f>
        <v>0</v>
      </c>
      <c r="C580" s="64">
        <f>_xlfn.XLOOKUP(F580,'Wall Volumes'!P:P,'Wall Volumes'!C:C)</f>
        <v>365</v>
      </c>
      <c r="F580" s="64" t="s">
        <v>168</v>
      </c>
      <c r="G580" s="64">
        <v>10054</v>
      </c>
    </row>
    <row r="581" spans="1:7">
      <c r="A581" s="64" t="str">
        <f t="shared" si="9"/>
        <v>BL.VW.00026.M10.ST.ST.10054</v>
      </c>
      <c r="B581" s="64" t="e">
        <f>_xlfn.XLOOKUP(F581,'Wall Volumes'!P:P,'Wall Volumes'!I:I)</f>
        <v>#N/A</v>
      </c>
      <c r="C581" s="64" t="e">
        <f>_xlfn.XLOOKUP(F581,'Wall Volumes'!P:P,'Wall Volumes'!C:C)</f>
        <v>#N/A</v>
      </c>
      <c r="F581" s="64" t="s">
        <v>1327</v>
      </c>
      <c r="G581" s="64">
        <v>10054</v>
      </c>
    </row>
    <row r="582" spans="1:7">
      <c r="A582" s="64" t="str">
        <f t="shared" si="9"/>
        <v>BL.VW.00027.M10.ST.ST.10054</v>
      </c>
      <c r="B582" s="64" t="e">
        <f>_xlfn.XLOOKUP(F582,'Wall Volumes'!P:P,'Wall Volumes'!I:I)</f>
        <v>#N/A</v>
      </c>
      <c r="C582" s="64" t="e">
        <f>_xlfn.XLOOKUP(F582,'Wall Volumes'!P:P,'Wall Volumes'!C:C)</f>
        <v>#N/A</v>
      </c>
      <c r="F582" s="64" t="s">
        <v>1328</v>
      </c>
      <c r="G582" s="64">
        <v>10054</v>
      </c>
    </row>
    <row r="583" spans="1:7">
      <c r="A583" s="64" t="str">
        <f t="shared" si="9"/>
        <v>BL.VW.00028.M10.ST.ST.10054</v>
      </c>
      <c r="B583" s="64" t="e">
        <f>_xlfn.XLOOKUP(F583,'Wall Volumes'!P:P,'Wall Volumes'!I:I)</f>
        <v>#N/A</v>
      </c>
      <c r="C583" s="64" t="e">
        <f>_xlfn.XLOOKUP(F583,'Wall Volumes'!P:P,'Wall Volumes'!C:C)</f>
        <v>#N/A</v>
      </c>
      <c r="F583" s="64" t="s">
        <v>1329</v>
      </c>
      <c r="G583" s="64">
        <v>10054</v>
      </c>
    </row>
    <row r="584" spans="1:7">
      <c r="A584" s="64" t="str">
        <f t="shared" si="9"/>
        <v>BL.VW.00029.M10.ST.ST.10054</v>
      </c>
      <c r="B584" s="64" t="e">
        <f>_xlfn.XLOOKUP(F584,'Wall Volumes'!P:P,'Wall Volumes'!I:I)</f>
        <v>#N/A</v>
      </c>
      <c r="C584" s="64" t="e">
        <f>_xlfn.XLOOKUP(F584,'Wall Volumes'!P:P,'Wall Volumes'!C:C)</f>
        <v>#N/A</v>
      </c>
      <c r="F584" s="64" t="s">
        <v>1330</v>
      </c>
      <c r="G584" s="64">
        <v>10054</v>
      </c>
    </row>
    <row r="585" spans="1:7">
      <c r="A585" s="64" t="str">
        <f t="shared" si="9"/>
        <v>BL.VW.00030.M10.ST.ST.10054</v>
      </c>
      <c r="B585" s="64">
        <f>_xlfn.XLOOKUP(F585,'Wall Volumes'!P:P,'Wall Volumes'!I:I)</f>
        <v>0</v>
      </c>
      <c r="C585" s="64">
        <f>_xlfn.XLOOKUP(F585,'Wall Volumes'!P:P,'Wall Volumes'!C:C)</f>
        <v>212.5</v>
      </c>
      <c r="F585" s="64" t="s">
        <v>173</v>
      </c>
      <c r="G585" s="64">
        <v>10054</v>
      </c>
    </row>
    <row r="586" spans="1:7">
      <c r="A586" s="64" t="str">
        <f t="shared" si="9"/>
        <v>BL.VW.00031.M10.ST.ST.10054</v>
      </c>
      <c r="B586" s="64">
        <f>_xlfn.XLOOKUP(F586,'Wall Volumes'!P:P,'Wall Volumes'!I:I)</f>
        <v>0</v>
      </c>
      <c r="C586" s="64">
        <f>_xlfn.XLOOKUP(F586,'Wall Volumes'!P:P,'Wall Volumes'!C:C)</f>
        <v>212.5</v>
      </c>
      <c r="F586" s="64" t="s">
        <v>178</v>
      </c>
      <c r="G586" s="64">
        <v>10054</v>
      </c>
    </row>
    <row r="587" spans="1:7">
      <c r="A587" s="64" t="str">
        <f t="shared" si="9"/>
        <v>BL.VW.00032.M10.ST.ST.10054</v>
      </c>
      <c r="B587" s="64">
        <f>_xlfn.XLOOKUP(F587,'Wall Volumes'!P:P,'Wall Volumes'!I:I)</f>
        <v>0</v>
      </c>
      <c r="C587" s="64">
        <f>_xlfn.XLOOKUP(F587,'Wall Volumes'!P:P,'Wall Volumes'!C:C)</f>
        <v>462.5</v>
      </c>
      <c r="F587" s="64" t="s">
        <v>183</v>
      </c>
      <c r="G587" s="64">
        <v>10054</v>
      </c>
    </row>
    <row r="588" spans="1:7">
      <c r="A588" s="64" t="str">
        <f t="shared" si="9"/>
        <v>BL.VW.00033.M10.ST.ST.10054</v>
      </c>
      <c r="B588" s="64">
        <f>_xlfn.XLOOKUP(F588,'Wall Volumes'!P:P,'Wall Volumes'!I:I)</f>
        <v>0</v>
      </c>
      <c r="C588" s="64">
        <f>_xlfn.XLOOKUP(F588,'Wall Volumes'!P:P,'Wall Volumes'!C:C)</f>
        <v>462.5</v>
      </c>
      <c r="F588" s="64" t="s">
        <v>188</v>
      </c>
      <c r="G588" s="64">
        <v>10054</v>
      </c>
    </row>
    <row r="589" spans="1:7">
      <c r="A589" s="64" t="str">
        <f t="shared" si="9"/>
        <v>BL.VW.00034.M10.ST.ST.10054</v>
      </c>
      <c r="B589" s="64">
        <f>_xlfn.XLOOKUP(F589,'Wall Volumes'!P:P,'Wall Volumes'!I:I)</f>
        <v>0</v>
      </c>
      <c r="C589" s="64">
        <f>_xlfn.XLOOKUP(F589,'Wall Volumes'!P:P,'Wall Volumes'!C:C)</f>
        <v>350</v>
      </c>
      <c r="F589" s="64" t="s">
        <v>193</v>
      </c>
      <c r="G589" s="64">
        <v>10054</v>
      </c>
    </row>
    <row r="590" spans="1:7">
      <c r="A590" s="64" t="str">
        <f t="shared" si="9"/>
        <v>BL.VW.00035.M10.ST.ST.10054</v>
      </c>
      <c r="B590" s="64">
        <f>_xlfn.XLOOKUP(F590,'Wall Volumes'!P:P,'Wall Volumes'!I:I)</f>
        <v>0</v>
      </c>
      <c r="C590" s="64">
        <f>_xlfn.XLOOKUP(F590,'Wall Volumes'!P:P,'Wall Volumes'!C:C)</f>
        <v>647.5</v>
      </c>
      <c r="F590" s="64" t="s">
        <v>198</v>
      </c>
      <c r="G590" s="64">
        <v>10054</v>
      </c>
    </row>
    <row r="591" spans="1:7">
      <c r="A591" s="64" t="str">
        <f t="shared" si="9"/>
        <v>BL.VW.00036.M10.ST.ST.10054</v>
      </c>
      <c r="B591" s="64">
        <f>_xlfn.XLOOKUP(F591,'Wall Volumes'!P:P,'Wall Volumes'!I:I)</f>
        <v>0</v>
      </c>
      <c r="C591" s="64">
        <f>_xlfn.XLOOKUP(F591,'Wall Volumes'!P:P,'Wall Volumes'!C:C)</f>
        <v>1005</v>
      </c>
      <c r="F591" s="64" t="s">
        <v>203</v>
      </c>
      <c r="G591" s="64">
        <v>10054</v>
      </c>
    </row>
    <row r="592" spans="1:7">
      <c r="A592" s="64" t="str">
        <f t="shared" si="9"/>
        <v>BL.VW.00037.M10.ST.ST.10054</v>
      </c>
      <c r="B592" s="64">
        <f>_xlfn.XLOOKUP(F592,'Wall Volumes'!P:P,'Wall Volumes'!I:I)</f>
        <v>0</v>
      </c>
      <c r="C592" s="64">
        <f>_xlfn.XLOOKUP(F592,'Wall Volumes'!P:P,'Wall Volumes'!C:C)</f>
        <v>1472.5</v>
      </c>
      <c r="F592" s="64" t="s">
        <v>208</v>
      </c>
      <c r="G592" s="64">
        <v>10054</v>
      </c>
    </row>
    <row r="593" spans="1:7">
      <c r="A593" s="64" t="str">
        <f t="shared" si="9"/>
        <v>BL.VW.00038.M10.ST.ST.10054</v>
      </c>
      <c r="B593" s="64" t="e">
        <f>_xlfn.XLOOKUP(F593,'Wall Volumes'!P:P,'Wall Volumes'!I:I)</f>
        <v>#N/A</v>
      </c>
      <c r="C593" s="64" t="e">
        <f>_xlfn.XLOOKUP(F593,'Wall Volumes'!P:P,'Wall Volumes'!C:C)</f>
        <v>#N/A</v>
      </c>
      <c r="F593" s="64" t="s">
        <v>1331</v>
      </c>
      <c r="G593" s="64">
        <v>10054</v>
      </c>
    </row>
    <row r="594" spans="1:7">
      <c r="A594" s="64" t="str">
        <f t="shared" si="9"/>
        <v>BL.VW.00040.M10.ST.ST.10054</v>
      </c>
      <c r="B594" s="64">
        <f>_xlfn.XLOOKUP(F594,'Wall Volumes'!P:P,'Wall Volumes'!I:I)</f>
        <v>0</v>
      </c>
      <c r="C594" s="64">
        <f>_xlfn.XLOOKUP(F594,'Wall Volumes'!P:P,'Wall Volumes'!C:C)</f>
        <v>189.125</v>
      </c>
      <c r="F594" s="64" t="s">
        <v>455</v>
      </c>
      <c r="G594" s="64">
        <v>10054</v>
      </c>
    </row>
    <row r="595" spans="1:7">
      <c r="A595" s="64" t="str">
        <f t="shared" si="9"/>
        <v>BL.VW.00041.M10.ST.ST.10054</v>
      </c>
      <c r="B595" s="64">
        <f>_xlfn.XLOOKUP(F595,'Wall Volumes'!P:P,'Wall Volumes'!I:I)</f>
        <v>0</v>
      </c>
      <c r="C595" s="64">
        <f>_xlfn.XLOOKUP(F595,'Wall Volumes'!P:P,'Wall Volumes'!C:C)</f>
        <v>367.63</v>
      </c>
      <c r="F595" s="64" t="s">
        <v>457</v>
      </c>
      <c r="G595" s="64">
        <v>10054</v>
      </c>
    </row>
    <row r="596" spans="1:7">
      <c r="A596" s="64" t="str">
        <f t="shared" si="9"/>
        <v>BL.VW.00042.M10.ST.ST.10054</v>
      </c>
      <c r="B596" s="64">
        <f>_xlfn.XLOOKUP(F596,'Wall Volumes'!P:P,'Wall Volumes'!I:I)</f>
        <v>0</v>
      </c>
      <c r="C596" s="64">
        <f>_xlfn.XLOOKUP(F596,'Wall Volumes'!P:P,'Wall Volumes'!C:C)</f>
        <v>195.5</v>
      </c>
      <c r="F596" s="64" t="s">
        <v>453</v>
      </c>
      <c r="G596" s="64">
        <v>10054</v>
      </c>
    </row>
    <row r="597" spans="1:7">
      <c r="A597" s="64" t="str">
        <f t="shared" si="9"/>
        <v>BL.VW.00052.M10.ST.ST.10054</v>
      </c>
      <c r="B597" s="64">
        <f>_xlfn.XLOOKUP(F597,'Wall Volumes'!P:P,'Wall Volumes'!I:I)</f>
        <v>0</v>
      </c>
      <c r="C597" s="64">
        <f>_xlfn.XLOOKUP(F597,'Wall Volumes'!P:P,'Wall Volumes'!C:C)</f>
        <v>125</v>
      </c>
      <c r="F597" s="64" t="s">
        <v>213</v>
      </c>
      <c r="G597" s="64">
        <v>10054</v>
      </c>
    </row>
    <row r="598" spans="1:7">
      <c r="A598" s="64" t="str">
        <f t="shared" si="9"/>
        <v>BL.VW.00053.M10.ST.ST.10054</v>
      </c>
      <c r="B598" s="64">
        <f>_xlfn.XLOOKUP(F598,'Wall Volumes'!P:P,'Wall Volumes'!I:I)</f>
        <v>0</v>
      </c>
      <c r="C598" s="64">
        <f>_xlfn.XLOOKUP(F598,'Wall Volumes'!P:P,'Wall Volumes'!C:C)</f>
        <v>230</v>
      </c>
      <c r="F598" s="64" t="s">
        <v>218</v>
      </c>
      <c r="G598" s="64">
        <v>10054</v>
      </c>
    </row>
    <row r="599" spans="1:7">
      <c r="A599" s="64" t="str">
        <f t="shared" si="9"/>
        <v>BL.VW.00054.M10.ST.ST.10054</v>
      </c>
      <c r="B599" s="64">
        <f>_xlfn.XLOOKUP(F599,'Wall Volumes'!P:P,'Wall Volumes'!I:I)</f>
        <v>0</v>
      </c>
      <c r="C599" s="64">
        <f>_xlfn.XLOOKUP(F599,'Wall Volumes'!P:P,'Wall Volumes'!C:C)</f>
        <v>460</v>
      </c>
      <c r="F599" s="64" t="s">
        <v>223</v>
      </c>
      <c r="G599" s="64">
        <v>10054</v>
      </c>
    </row>
    <row r="600" spans="1:7">
      <c r="A600" s="64" t="str">
        <f t="shared" si="9"/>
        <v>BL.VW.00055.M10.ST.ST.10054</v>
      </c>
      <c r="B600" s="64">
        <f>_xlfn.XLOOKUP(F600,'Wall Volumes'!P:P,'Wall Volumes'!I:I)</f>
        <v>0</v>
      </c>
      <c r="C600" s="64">
        <f>_xlfn.XLOOKUP(F600,'Wall Volumes'!P:P,'Wall Volumes'!C:C)</f>
        <v>77.5</v>
      </c>
      <c r="F600" s="64" t="s">
        <v>228</v>
      </c>
      <c r="G600" s="64">
        <v>10054</v>
      </c>
    </row>
    <row r="601" spans="1:7">
      <c r="A601" s="64" t="str">
        <f t="shared" si="9"/>
        <v>BL.VW.00056.M10.ST.ST.10054</v>
      </c>
      <c r="B601" s="64">
        <f>_xlfn.XLOOKUP(F601,'Wall Volumes'!P:P,'Wall Volumes'!I:I)</f>
        <v>0</v>
      </c>
      <c r="C601" s="64">
        <f>_xlfn.XLOOKUP(F601,'Wall Volumes'!P:P,'Wall Volumes'!C:C)</f>
        <v>142.5</v>
      </c>
      <c r="F601" s="64" t="s">
        <v>233</v>
      </c>
      <c r="G601" s="64">
        <v>10054</v>
      </c>
    </row>
    <row r="602" spans="1:7">
      <c r="A602" s="64" t="str">
        <f t="shared" si="9"/>
        <v>BL.VW.00057.M10.ST.ST.10054</v>
      </c>
      <c r="B602" s="64">
        <f>_xlfn.XLOOKUP(F602,'Wall Volumes'!P:P,'Wall Volumes'!I:I)</f>
        <v>0</v>
      </c>
      <c r="C602" s="64">
        <f>_xlfn.XLOOKUP(F602,'Wall Volumes'!P:P,'Wall Volumes'!C:C)</f>
        <v>305</v>
      </c>
      <c r="F602" s="64" t="s">
        <v>238</v>
      </c>
      <c r="G602" s="64">
        <v>10054</v>
      </c>
    </row>
    <row r="603" spans="1:7">
      <c r="A603" s="64" t="str">
        <f t="shared" si="9"/>
        <v>BL.VW.00058.M10.ST.ST.10054</v>
      </c>
      <c r="B603" s="64">
        <f>_xlfn.XLOOKUP(F603,'Wall Volumes'!P:P,'Wall Volumes'!I:I)</f>
        <v>0</v>
      </c>
      <c r="C603" s="64">
        <f>_xlfn.XLOOKUP(F603,'Wall Volumes'!P:P,'Wall Volumes'!C:C)</f>
        <v>137.5</v>
      </c>
      <c r="F603" s="64" t="s">
        <v>243</v>
      </c>
      <c r="G603" s="64">
        <v>10054</v>
      </c>
    </row>
    <row r="604" spans="1:7">
      <c r="A604" s="64" t="str">
        <f t="shared" si="9"/>
        <v>BL.VW.00059.M10.ST.ST.10054</v>
      </c>
      <c r="B604" s="64">
        <f>_xlfn.XLOOKUP(F604,'Wall Volumes'!P:P,'Wall Volumes'!I:I)</f>
        <v>0</v>
      </c>
      <c r="C604" s="64">
        <f>_xlfn.XLOOKUP(F604,'Wall Volumes'!P:P,'Wall Volumes'!C:C)</f>
        <v>262.5</v>
      </c>
      <c r="F604" s="64" t="s">
        <v>248</v>
      </c>
      <c r="G604" s="64">
        <v>10054</v>
      </c>
    </row>
    <row r="605" spans="1:7">
      <c r="A605" s="64" t="str">
        <f t="shared" si="9"/>
        <v>BL.VW.00060.M10.ST.ST.10054</v>
      </c>
      <c r="B605" s="64">
        <f>_xlfn.XLOOKUP(F605,'Wall Volumes'!P:P,'Wall Volumes'!I:I)</f>
        <v>0</v>
      </c>
      <c r="C605" s="64">
        <f>_xlfn.XLOOKUP(F605,'Wall Volumes'!P:P,'Wall Volumes'!C:C)</f>
        <v>432.5</v>
      </c>
      <c r="F605" s="64" t="s">
        <v>253</v>
      </c>
      <c r="G605" s="64">
        <v>10054</v>
      </c>
    </row>
    <row r="606" spans="1:7">
      <c r="A606" s="64" t="str">
        <f t="shared" si="9"/>
        <v>BL.VW.00061.M10.ST.ST.10054</v>
      </c>
      <c r="B606" s="64">
        <f>_xlfn.XLOOKUP(F606,'Wall Volumes'!P:P,'Wall Volumes'!I:I)</f>
        <v>0</v>
      </c>
      <c r="C606" s="64">
        <f>_xlfn.XLOOKUP(F606,'Wall Volumes'!P:P,'Wall Volumes'!C:C)</f>
        <v>87.5</v>
      </c>
      <c r="F606" s="64" t="s">
        <v>258</v>
      </c>
      <c r="G606" s="64">
        <v>10054</v>
      </c>
    </row>
    <row r="607" spans="1:7">
      <c r="A607" s="64" t="str">
        <f t="shared" si="9"/>
        <v>BL.VW.00062.M10.ST.ST.10054</v>
      </c>
      <c r="B607" s="64">
        <f>_xlfn.XLOOKUP(F607,'Wall Volumes'!P:P,'Wall Volumes'!I:I)</f>
        <v>0</v>
      </c>
      <c r="C607" s="64">
        <f>_xlfn.XLOOKUP(F607,'Wall Volumes'!P:P,'Wall Volumes'!C:C)</f>
        <v>190</v>
      </c>
      <c r="F607" s="64" t="s">
        <v>263</v>
      </c>
      <c r="G607" s="64">
        <v>10054</v>
      </c>
    </row>
    <row r="608" spans="1:7">
      <c r="A608" s="64" t="str">
        <f t="shared" si="9"/>
        <v>BL.VW.00063.M10.ST.ST.10054</v>
      </c>
      <c r="B608" s="64">
        <f>_xlfn.XLOOKUP(F608,'Wall Volumes'!P:P,'Wall Volumes'!I:I)</f>
        <v>0</v>
      </c>
      <c r="C608" s="64">
        <f>_xlfn.XLOOKUP(F608,'Wall Volumes'!P:P,'Wall Volumes'!C:C)</f>
        <v>592.5</v>
      </c>
      <c r="F608" s="64" t="s">
        <v>268</v>
      </c>
      <c r="G608" s="64">
        <v>10054</v>
      </c>
    </row>
    <row r="609" spans="1:7">
      <c r="A609" s="64" t="str">
        <f t="shared" si="9"/>
        <v>BL.VW.00064.M10.ST.ST.10054</v>
      </c>
      <c r="B609" s="64">
        <f>_xlfn.XLOOKUP(F609,'Wall Volumes'!P:P,'Wall Volumes'!I:I)</f>
        <v>0</v>
      </c>
      <c r="C609" s="64">
        <f>_xlfn.XLOOKUP(F609,'Wall Volumes'!P:P,'Wall Volumes'!C:C)</f>
        <v>117.5</v>
      </c>
      <c r="F609" s="64" t="s">
        <v>273</v>
      </c>
      <c r="G609" s="64">
        <v>10054</v>
      </c>
    </row>
    <row r="610" spans="1:7">
      <c r="A610" s="64" t="str">
        <f t="shared" si="9"/>
        <v>BL.VW.00065.M10.ST.ST.10054</v>
      </c>
      <c r="B610" s="64">
        <f>_xlfn.XLOOKUP(F610,'Wall Volumes'!P:P,'Wall Volumes'!I:I)</f>
        <v>0</v>
      </c>
      <c r="C610" s="64">
        <f>_xlfn.XLOOKUP(F610,'Wall Volumes'!P:P,'Wall Volumes'!C:C)</f>
        <v>320</v>
      </c>
      <c r="F610" s="64" t="s">
        <v>278</v>
      </c>
      <c r="G610" s="64">
        <v>10054</v>
      </c>
    </row>
    <row r="611" spans="1:7">
      <c r="A611" s="64" t="str">
        <f t="shared" si="9"/>
        <v>BL.VW.00066.M10.ST.ST.10054</v>
      </c>
      <c r="B611" s="64">
        <f>_xlfn.XLOOKUP(F611,'Wall Volumes'!P:P,'Wall Volumes'!I:I)</f>
        <v>0</v>
      </c>
      <c r="C611" s="64">
        <f>_xlfn.XLOOKUP(F611,'Wall Volumes'!P:P,'Wall Volumes'!C:C)</f>
        <v>970</v>
      </c>
      <c r="F611" s="64" t="s">
        <v>283</v>
      </c>
      <c r="G611" s="64">
        <v>10054</v>
      </c>
    </row>
    <row r="612" spans="1:7">
      <c r="A612" s="64" t="str">
        <f t="shared" si="9"/>
        <v>BL.VW.00067.M10.ST.ST.10054</v>
      </c>
      <c r="B612" s="64">
        <f>_xlfn.XLOOKUP(F612,'Wall Volumes'!P:P,'Wall Volumes'!I:I)</f>
        <v>0</v>
      </c>
      <c r="C612" s="64">
        <f>_xlfn.XLOOKUP(F612,'Wall Volumes'!P:P,'Wall Volumes'!C:C)</f>
        <v>192.5</v>
      </c>
      <c r="F612" s="64" t="s">
        <v>288</v>
      </c>
      <c r="G612" s="64">
        <v>10054</v>
      </c>
    </row>
    <row r="613" spans="1:7">
      <c r="A613" s="64" t="str">
        <f t="shared" si="9"/>
        <v>BL.VW.00068.M10.ST.ST.10054</v>
      </c>
      <c r="B613" s="64">
        <f>_xlfn.XLOOKUP(F613,'Wall Volumes'!P:P,'Wall Volumes'!I:I)</f>
        <v>0</v>
      </c>
      <c r="C613" s="64">
        <f>_xlfn.XLOOKUP(F613,'Wall Volumes'!P:P,'Wall Volumes'!C:C)</f>
        <v>515</v>
      </c>
      <c r="F613" s="64" t="s">
        <v>293</v>
      </c>
      <c r="G613" s="64">
        <v>10054</v>
      </c>
    </row>
    <row r="614" spans="1:7">
      <c r="A614" s="64" t="str">
        <f t="shared" si="9"/>
        <v>BL.VW.00069.M10.ST.ST.10054</v>
      </c>
      <c r="B614" s="64">
        <f>_xlfn.XLOOKUP(F614,'Wall Volumes'!P:P,'Wall Volumes'!I:I)</f>
        <v>0</v>
      </c>
      <c r="C614" s="64">
        <f>_xlfn.XLOOKUP(F614,'Wall Volumes'!P:P,'Wall Volumes'!C:C)</f>
        <v>1660</v>
      </c>
      <c r="F614" s="64" t="s">
        <v>298</v>
      </c>
      <c r="G614" s="64">
        <v>10054</v>
      </c>
    </row>
    <row r="615" spans="1:7">
      <c r="A615" s="64" t="str">
        <f t="shared" si="9"/>
        <v>BL.VW.00070.M10.ST.ST.10054</v>
      </c>
      <c r="B615" s="64">
        <f>_xlfn.XLOOKUP(F615,'Wall Volumes'!P:P,'Wall Volumes'!I:I)</f>
        <v>0</v>
      </c>
      <c r="C615" s="64">
        <f>_xlfn.XLOOKUP(F615,'Wall Volumes'!P:P,'Wall Volumes'!C:C)</f>
        <v>142.5</v>
      </c>
      <c r="F615" s="64" t="s">
        <v>303</v>
      </c>
      <c r="G615" s="64">
        <v>10054</v>
      </c>
    </row>
    <row r="616" spans="1:7">
      <c r="A616" s="64" t="str">
        <f t="shared" si="9"/>
        <v>BL.VW.00071.M10.ST.ST.10054</v>
      </c>
      <c r="B616" s="64">
        <f>_xlfn.XLOOKUP(F616,'Wall Volumes'!P:P,'Wall Volumes'!I:I)</f>
        <v>0</v>
      </c>
      <c r="C616" s="64">
        <f>_xlfn.XLOOKUP(F616,'Wall Volumes'!P:P,'Wall Volumes'!C:C)</f>
        <v>375</v>
      </c>
      <c r="F616" s="64" t="s">
        <v>308</v>
      </c>
      <c r="G616" s="64">
        <v>10054</v>
      </c>
    </row>
    <row r="617" spans="1:7">
      <c r="A617" s="64" t="str">
        <f t="shared" si="9"/>
        <v>BL.VW.00072.M10.ST.ST.10054</v>
      </c>
      <c r="B617" s="64">
        <f>_xlfn.XLOOKUP(F617,'Wall Volumes'!P:P,'Wall Volumes'!I:I)</f>
        <v>0</v>
      </c>
      <c r="C617" s="64">
        <f>_xlfn.XLOOKUP(F617,'Wall Volumes'!P:P,'Wall Volumes'!C:C)</f>
        <v>1160</v>
      </c>
      <c r="F617" s="64" t="s">
        <v>313</v>
      </c>
      <c r="G617" s="64">
        <v>10054</v>
      </c>
    </row>
    <row r="618" spans="1:7">
      <c r="A618" s="64" t="str">
        <f t="shared" si="9"/>
        <v>BL.VW.00073.M10.ST.ST.10054</v>
      </c>
      <c r="B618" s="64">
        <f>_xlfn.XLOOKUP(F618,'Wall Volumes'!P:P,'Wall Volumes'!I:I)</f>
        <v>0</v>
      </c>
      <c r="C618" s="64">
        <f>_xlfn.XLOOKUP(F618,'Wall Volumes'!P:P,'Wall Volumes'!C:C)</f>
        <v>405</v>
      </c>
      <c r="F618" s="64" t="s">
        <v>318</v>
      </c>
      <c r="G618" s="64">
        <v>10054</v>
      </c>
    </row>
    <row r="619" spans="1:7">
      <c r="A619" s="64" t="str">
        <f t="shared" si="9"/>
        <v>BL.VW.00074.M10.ST.ST.10054</v>
      </c>
      <c r="B619" s="64">
        <f>_xlfn.XLOOKUP(F619,'Wall Volumes'!P:P,'Wall Volumes'!I:I)</f>
        <v>0</v>
      </c>
      <c r="C619" s="64">
        <f>_xlfn.XLOOKUP(F619,'Wall Volumes'!P:P,'Wall Volumes'!C:C)</f>
        <v>480</v>
      </c>
      <c r="F619" s="64" t="s">
        <v>323</v>
      </c>
      <c r="G619" s="64">
        <v>10054</v>
      </c>
    </row>
    <row r="620" spans="1:7">
      <c r="A620" s="64" t="str">
        <f t="shared" si="9"/>
        <v>BL.VW.00075.M10.ST.ST.10054</v>
      </c>
      <c r="B620" s="64">
        <f>_xlfn.XLOOKUP(F620,'Wall Volumes'!P:P,'Wall Volumes'!I:I)</f>
        <v>0</v>
      </c>
      <c r="C620" s="64">
        <f>_xlfn.XLOOKUP(F620,'Wall Volumes'!P:P,'Wall Volumes'!C:C)</f>
        <v>527.5</v>
      </c>
      <c r="F620" s="64" t="s">
        <v>328</v>
      </c>
      <c r="G620" s="64">
        <v>10054</v>
      </c>
    </row>
    <row r="621" spans="1:7">
      <c r="A621" s="64" t="str">
        <f t="shared" si="9"/>
        <v>BL.VW.00076.M10.ST.ST.10054</v>
      </c>
      <c r="B621" s="64">
        <f>_xlfn.XLOOKUP(F621,'Wall Volumes'!P:P,'Wall Volumes'!I:I)</f>
        <v>0</v>
      </c>
      <c r="C621" s="64">
        <f>_xlfn.XLOOKUP(F621,'Wall Volumes'!P:P,'Wall Volumes'!C:C)</f>
        <v>240</v>
      </c>
      <c r="F621" s="64" t="s">
        <v>333</v>
      </c>
      <c r="G621" s="64">
        <v>10054</v>
      </c>
    </row>
    <row r="622" spans="1:7">
      <c r="A622" s="64" t="str">
        <f t="shared" si="9"/>
        <v>BL.VW.00077.M10.ST.ST.10054</v>
      </c>
      <c r="B622" s="64">
        <f>_xlfn.XLOOKUP(F622,'Wall Volumes'!P:P,'Wall Volumes'!I:I)</f>
        <v>0</v>
      </c>
      <c r="C622" s="64">
        <f>_xlfn.XLOOKUP(F622,'Wall Volumes'!P:P,'Wall Volumes'!C:C)</f>
        <v>690</v>
      </c>
      <c r="F622" s="64" t="s">
        <v>338</v>
      </c>
      <c r="G622" s="64">
        <v>10054</v>
      </c>
    </row>
    <row r="623" spans="1:7">
      <c r="A623" s="64" t="str">
        <f t="shared" si="9"/>
        <v>BL.VW.00078.M10.ST.ST.10054</v>
      </c>
      <c r="B623" s="64">
        <f>_xlfn.XLOOKUP(F623,'Wall Volumes'!P:P,'Wall Volumes'!I:I)</f>
        <v>0</v>
      </c>
      <c r="C623" s="64">
        <f>_xlfn.XLOOKUP(F623,'Wall Volumes'!P:P,'Wall Volumes'!C:C)</f>
        <v>1347.5</v>
      </c>
      <c r="F623" s="64" t="s">
        <v>343</v>
      </c>
      <c r="G623" s="64">
        <v>10054</v>
      </c>
    </row>
    <row r="624" spans="1:7">
      <c r="A624" s="64" t="str">
        <f t="shared" si="9"/>
        <v>BL.VW.00089.M10.ST.ST.10054</v>
      </c>
      <c r="B624" s="64">
        <f>_xlfn.XLOOKUP(F624,'Wall Volumes'!P:P,'Wall Volumes'!I:I)</f>
        <v>0</v>
      </c>
      <c r="C624" s="64">
        <f>_xlfn.XLOOKUP(F624,'Wall Volumes'!P:P,'Wall Volumes'!C:C)</f>
        <v>335</v>
      </c>
      <c r="F624" s="64" t="s">
        <v>348</v>
      </c>
      <c r="G624" s="64">
        <v>10054</v>
      </c>
    </row>
    <row r="625" spans="1:7">
      <c r="A625" s="64" t="str">
        <f t="shared" si="9"/>
        <v>BL.VW.00090.M10.ST.ST.10054</v>
      </c>
      <c r="B625" s="64">
        <f>_xlfn.XLOOKUP(F625,'Wall Volumes'!P:P,'Wall Volumes'!I:I)</f>
        <v>0</v>
      </c>
      <c r="C625" s="64">
        <f>_xlfn.XLOOKUP(F625,'Wall Volumes'!P:P,'Wall Volumes'!C:C)</f>
        <v>980</v>
      </c>
      <c r="F625" s="64" t="s">
        <v>353</v>
      </c>
      <c r="G625" s="64">
        <v>10054</v>
      </c>
    </row>
    <row r="626" spans="1:7">
      <c r="A626" s="64" t="str">
        <f t="shared" si="9"/>
        <v>BL.VW.00091.M10.ST.ST.10054</v>
      </c>
      <c r="B626" s="64">
        <f>_xlfn.XLOOKUP(F626,'Wall Volumes'!P:P,'Wall Volumes'!I:I)</f>
        <v>0</v>
      </c>
      <c r="C626" s="64">
        <f>_xlfn.XLOOKUP(F626,'Wall Volumes'!P:P,'Wall Volumes'!C:C)</f>
        <v>1935</v>
      </c>
      <c r="F626" s="64" t="s">
        <v>358</v>
      </c>
      <c r="G626" s="64">
        <v>10054</v>
      </c>
    </row>
    <row r="627" spans="1:7">
      <c r="A627" s="64" t="str">
        <f t="shared" si="9"/>
        <v>BL.VW.00092.M10.ST.ST.10054</v>
      </c>
      <c r="B627" s="64">
        <f>_xlfn.XLOOKUP(F627,'Wall Volumes'!P:P,'Wall Volumes'!I:I)</f>
        <v>0</v>
      </c>
      <c r="C627" s="64">
        <f>_xlfn.XLOOKUP(F627,'Wall Volumes'!P:P,'Wall Volumes'!C:C)</f>
        <v>70</v>
      </c>
      <c r="F627" s="64" t="s">
        <v>362</v>
      </c>
      <c r="G627" s="64">
        <v>10054</v>
      </c>
    </row>
    <row r="628" spans="1:7">
      <c r="A628" s="64" t="str">
        <f t="shared" si="9"/>
        <v>BL.VW.00101.M10.ST.ST.10054</v>
      </c>
      <c r="B628" s="64">
        <f>_xlfn.XLOOKUP(F628,'Wall Volumes'!P:P,'Wall Volumes'!I:I)</f>
        <v>0</v>
      </c>
      <c r="C628" s="64">
        <f>_xlfn.XLOOKUP(F628,'Wall Volumes'!P:P,'Wall Volumes'!C:C)</f>
        <v>70</v>
      </c>
      <c r="F628" s="64" t="s">
        <v>368</v>
      </c>
      <c r="G628" s="64">
        <v>10054</v>
      </c>
    </row>
    <row r="629" spans="1:7">
      <c r="A629" s="64" t="str">
        <f t="shared" si="9"/>
        <v>BL.VW.00093.M10.ST.ST.10054</v>
      </c>
      <c r="B629" s="64">
        <f>_xlfn.XLOOKUP(F629,'Wall Volumes'!P:P,'Wall Volumes'!I:I)</f>
        <v>0</v>
      </c>
      <c r="C629" s="64">
        <f>_xlfn.XLOOKUP(F629,'Wall Volumes'!P:P,'Wall Volumes'!C:C)</f>
        <v>70</v>
      </c>
      <c r="F629" s="64" t="s">
        <v>373</v>
      </c>
      <c r="G629" s="64">
        <v>10054</v>
      </c>
    </row>
    <row r="630" spans="1:7">
      <c r="A630" s="64" t="str">
        <f t="shared" si="9"/>
        <v>BL.VW.00102.M10.ST.ST.10054</v>
      </c>
      <c r="B630" s="64">
        <f>_xlfn.XLOOKUP(F630,'Wall Volumes'!P:P,'Wall Volumes'!I:I)</f>
        <v>0</v>
      </c>
      <c r="C630" s="64">
        <f>_xlfn.XLOOKUP(F630,'Wall Volumes'!P:P,'Wall Volumes'!C:C)</f>
        <v>70</v>
      </c>
      <c r="F630" s="64" t="s">
        <v>379</v>
      </c>
      <c r="G630" s="64">
        <v>10054</v>
      </c>
    </row>
    <row r="631" spans="1:7">
      <c r="A631" s="64" t="str">
        <f t="shared" si="9"/>
        <v>BL.VW.00094.M10.ST.ST.10054</v>
      </c>
      <c r="B631" s="64">
        <f>_xlfn.XLOOKUP(F631,'Wall Volumes'!P:P,'Wall Volumes'!I:I)</f>
        <v>0</v>
      </c>
      <c r="C631" s="64">
        <f>_xlfn.XLOOKUP(F631,'Wall Volumes'!P:P,'Wall Volumes'!C:C)</f>
        <v>72.5</v>
      </c>
      <c r="F631" s="64" t="s">
        <v>383</v>
      </c>
      <c r="G631" s="64">
        <v>10054</v>
      </c>
    </row>
    <row r="632" spans="1:7">
      <c r="A632" s="64" t="str">
        <f t="shared" si="9"/>
        <v>BL.VW.00103.M10.ST.ST.10054</v>
      </c>
      <c r="B632" s="64">
        <f>_xlfn.XLOOKUP(F632,'Wall Volumes'!P:P,'Wall Volumes'!I:I)</f>
        <v>0</v>
      </c>
      <c r="C632" s="64">
        <f>_xlfn.XLOOKUP(F632,'Wall Volumes'!P:P,'Wall Volumes'!C:C)</f>
        <v>72.5</v>
      </c>
      <c r="F632" s="64" t="s">
        <v>389</v>
      </c>
      <c r="G632" s="64">
        <v>10054</v>
      </c>
    </row>
    <row r="633" spans="1:7">
      <c r="A633" s="64" t="str">
        <f t="shared" si="9"/>
        <v>BL.VW.00095.M10.ST.ST.10054</v>
      </c>
      <c r="B633" s="64">
        <f>_xlfn.XLOOKUP(F633,'Wall Volumes'!P:P,'Wall Volumes'!I:I)</f>
        <v>0</v>
      </c>
      <c r="C633" s="64">
        <f>_xlfn.XLOOKUP(F633,'Wall Volumes'!P:P,'Wall Volumes'!C:C)</f>
        <v>187.5</v>
      </c>
      <c r="F633" s="64" t="s">
        <v>391</v>
      </c>
      <c r="G633" s="64">
        <v>10054</v>
      </c>
    </row>
    <row r="634" spans="1:7">
      <c r="A634" s="64" t="str">
        <f t="shared" si="9"/>
        <v>BL.VW.00104.M10.ST.ST.10054</v>
      </c>
      <c r="B634" s="64">
        <f>_xlfn.XLOOKUP(F634,'Wall Volumes'!P:P,'Wall Volumes'!I:I)</f>
        <v>0</v>
      </c>
      <c r="C634" s="64">
        <f>_xlfn.XLOOKUP(F634,'Wall Volumes'!P:P,'Wall Volumes'!C:C)</f>
        <v>187.5</v>
      </c>
      <c r="F634" s="64" t="s">
        <v>394</v>
      </c>
      <c r="G634" s="64">
        <v>10054</v>
      </c>
    </row>
    <row r="635" spans="1:7">
      <c r="A635" s="64" t="str">
        <f t="shared" si="9"/>
        <v>BL.VW.00096.M10.ST.ST.10054</v>
      </c>
      <c r="B635" s="64">
        <f>_xlfn.XLOOKUP(F635,'Wall Volumes'!P:P,'Wall Volumes'!I:I)</f>
        <v>0</v>
      </c>
      <c r="C635" s="64">
        <f>_xlfn.XLOOKUP(F635,'Wall Volumes'!P:P,'Wall Volumes'!C:C)</f>
        <v>197.5</v>
      </c>
      <c r="F635" s="64" t="s">
        <v>396</v>
      </c>
      <c r="G635" s="64">
        <v>10054</v>
      </c>
    </row>
    <row r="636" spans="1:7">
      <c r="A636" s="64" t="str">
        <f t="shared" si="9"/>
        <v>BL.VW.00105.M10.ST.ST.10054</v>
      </c>
      <c r="B636" s="64">
        <f>_xlfn.XLOOKUP(F636,'Wall Volumes'!P:P,'Wall Volumes'!I:I)</f>
        <v>0</v>
      </c>
      <c r="C636" s="64">
        <f>_xlfn.XLOOKUP(F636,'Wall Volumes'!P:P,'Wall Volumes'!C:C)</f>
        <v>197.5</v>
      </c>
      <c r="F636" s="64" t="s">
        <v>399</v>
      </c>
      <c r="G636" s="64">
        <v>10054</v>
      </c>
    </row>
    <row r="637" spans="1:7">
      <c r="A637" s="64" t="str">
        <f t="shared" si="9"/>
        <v>BL.VW.00097.M10.ST.ST.10054</v>
      </c>
      <c r="B637" s="64">
        <f>_xlfn.XLOOKUP(F637,'Wall Volumes'!P:P,'Wall Volumes'!I:I)</f>
        <v>0</v>
      </c>
      <c r="C637" s="64">
        <f>_xlfn.XLOOKUP(F637,'Wall Volumes'!P:P,'Wall Volumes'!C:C)</f>
        <v>205</v>
      </c>
      <c r="F637" s="64" t="s">
        <v>401</v>
      </c>
      <c r="G637" s="64">
        <v>10054</v>
      </c>
    </row>
    <row r="638" spans="1:7">
      <c r="A638" s="64" t="str">
        <f t="shared" si="9"/>
        <v>BL.VW.00106.M10.ST.ST.10054</v>
      </c>
      <c r="B638" s="64">
        <f>_xlfn.XLOOKUP(F638,'Wall Volumes'!P:P,'Wall Volumes'!I:I)</f>
        <v>0</v>
      </c>
      <c r="C638" s="64">
        <f>_xlfn.XLOOKUP(F638,'Wall Volumes'!P:P,'Wall Volumes'!C:C)</f>
        <v>205</v>
      </c>
      <c r="F638" s="64" t="s">
        <v>404</v>
      </c>
      <c r="G638" s="64">
        <v>10054</v>
      </c>
    </row>
    <row r="639" spans="1:7">
      <c r="A639" s="64" t="str">
        <f t="shared" si="9"/>
        <v>BL.VW.00098.M10.ST.ST.10054</v>
      </c>
      <c r="B639" s="64">
        <f>_xlfn.XLOOKUP(F639,'Wall Volumes'!P:P,'Wall Volumes'!I:I)</f>
        <v>0</v>
      </c>
      <c r="C639" s="64">
        <f>_xlfn.XLOOKUP(F639,'Wall Volumes'!P:P,'Wall Volumes'!C:C)</f>
        <v>427.5</v>
      </c>
      <c r="F639" s="64" t="s">
        <v>406</v>
      </c>
      <c r="G639" s="64">
        <v>10054</v>
      </c>
    </row>
    <row r="640" spans="1:7">
      <c r="A640" s="64" t="str">
        <f t="shared" si="9"/>
        <v>BL.VW.00107.M10.ST.ST.10054</v>
      </c>
      <c r="B640" s="64">
        <f>_xlfn.XLOOKUP(F640,'Wall Volumes'!P:P,'Wall Volumes'!I:I)</f>
        <v>0</v>
      </c>
      <c r="C640" s="64">
        <f>_xlfn.XLOOKUP(F640,'Wall Volumes'!P:P,'Wall Volumes'!C:C)</f>
        <v>427.5</v>
      </c>
      <c r="F640" s="64" t="s">
        <v>409</v>
      </c>
      <c r="G640" s="64">
        <v>10054</v>
      </c>
    </row>
    <row r="641" spans="1:7">
      <c r="A641" s="64" t="str">
        <f t="shared" si="9"/>
        <v>BL.VW.00099.M10.ST.ST.10054</v>
      </c>
      <c r="B641" s="64">
        <f>_xlfn.XLOOKUP(F641,'Wall Volumes'!P:P,'Wall Volumes'!I:I)</f>
        <v>0</v>
      </c>
      <c r="C641" s="64">
        <f>_xlfn.XLOOKUP(F641,'Wall Volumes'!P:P,'Wall Volumes'!C:C)</f>
        <v>447.5</v>
      </c>
      <c r="F641" s="64" t="s">
        <v>411</v>
      </c>
      <c r="G641" s="64">
        <v>10054</v>
      </c>
    </row>
    <row r="642" spans="1:7">
      <c r="A642" s="64" t="str">
        <f t="shared" ref="A642:A705" si="10">F642&amp;"."&amp;G642</f>
        <v>BL.VW.00108.M10.ST.ST.10054</v>
      </c>
      <c r="B642" s="64">
        <f>_xlfn.XLOOKUP(F642,'Wall Volumes'!P:P,'Wall Volumes'!I:I)</f>
        <v>0</v>
      </c>
      <c r="C642" s="64">
        <f>_xlfn.XLOOKUP(F642,'Wall Volumes'!P:P,'Wall Volumes'!C:C)</f>
        <v>447.5</v>
      </c>
      <c r="F642" s="64" t="s">
        <v>414</v>
      </c>
      <c r="G642" s="64">
        <v>10054</v>
      </c>
    </row>
    <row r="643" spans="1:7">
      <c r="A643" s="64" t="str">
        <f t="shared" si="10"/>
        <v>BL.VW.00100.M10.ST.ST.10054</v>
      </c>
      <c r="B643" s="64">
        <f>_xlfn.XLOOKUP(F643,'Wall Volumes'!P:P,'Wall Volumes'!I:I)</f>
        <v>0</v>
      </c>
      <c r="C643" s="64">
        <f>_xlfn.XLOOKUP(F643,'Wall Volumes'!P:P,'Wall Volumes'!C:C)</f>
        <v>470</v>
      </c>
      <c r="F643" s="64" t="s">
        <v>416</v>
      </c>
      <c r="G643" s="64">
        <v>10054</v>
      </c>
    </row>
    <row r="644" spans="1:7">
      <c r="A644" s="64" t="str">
        <f t="shared" si="10"/>
        <v>BL.VW.00109.M10.ST.ST.10054</v>
      </c>
      <c r="B644" s="64">
        <f>_xlfn.XLOOKUP(F644,'Wall Volumes'!P:P,'Wall Volumes'!I:I)</f>
        <v>0</v>
      </c>
      <c r="C644" s="64">
        <f>_xlfn.XLOOKUP(F644,'Wall Volumes'!P:P,'Wall Volumes'!C:C)</f>
        <v>470</v>
      </c>
      <c r="F644" s="64" t="s">
        <v>419</v>
      </c>
      <c r="G644" s="64">
        <v>10054</v>
      </c>
    </row>
    <row r="645" spans="1:7">
      <c r="A645" s="64" t="str">
        <f t="shared" si="10"/>
        <v>BL.VW.00001.NB.ST.ST.10054</v>
      </c>
      <c r="B645" s="64" t="e">
        <f>_xlfn.XLOOKUP(F645,'Wall Volumes'!P:P,'Wall Volumes'!I:I)</f>
        <v>#N/A</v>
      </c>
      <c r="C645" s="64" t="e">
        <f>_xlfn.XLOOKUP(F645,'Wall Volumes'!P:P,'Wall Volumes'!C:C)</f>
        <v>#N/A</v>
      </c>
      <c r="F645" s="64" t="s">
        <v>1332</v>
      </c>
      <c r="G645" s="64">
        <v>10054</v>
      </c>
    </row>
    <row r="646" spans="1:7">
      <c r="A646" s="64" t="str">
        <f t="shared" si="10"/>
        <v>BL.VW.00006.NB.ST.ST.10054</v>
      </c>
      <c r="B646" s="64" t="e">
        <f>_xlfn.XLOOKUP(F646,'Wall Volumes'!P:P,'Wall Volumes'!I:I)</f>
        <v>#N/A</v>
      </c>
      <c r="C646" s="64" t="e">
        <f>_xlfn.XLOOKUP(F646,'Wall Volumes'!P:P,'Wall Volumes'!C:C)</f>
        <v>#N/A</v>
      </c>
      <c r="F646" s="64" t="s">
        <v>1333</v>
      </c>
      <c r="G646" s="64">
        <v>10054</v>
      </c>
    </row>
    <row r="647" spans="1:7">
      <c r="A647" s="64" t="str">
        <f t="shared" si="10"/>
        <v>BL.VW.00007.NB.ST.ST.10054</v>
      </c>
      <c r="B647" s="64" t="e">
        <f>_xlfn.XLOOKUP(F647,'Wall Volumes'!P:P,'Wall Volumes'!I:I)</f>
        <v>#N/A</v>
      </c>
      <c r="C647" s="64" t="e">
        <f>_xlfn.XLOOKUP(F647,'Wall Volumes'!P:P,'Wall Volumes'!C:C)</f>
        <v>#N/A</v>
      </c>
      <c r="F647" s="64" t="s">
        <v>1334</v>
      </c>
      <c r="G647" s="64">
        <v>10054</v>
      </c>
    </row>
    <row r="648" spans="1:7">
      <c r="A648" s="64" t="str">
        <f t="shared" si="10"/>
        <v>BL.VW.00009.NB.ST.ST.10054</v>
      </c>
      <c r="B648" s="64" t="e">
        <f>_xlfn.XLOOKUP(F648,'Wall Volumes'!P:P,'Wall Volumes'!I:I)</f>
        <v>#N/A</v>
      </c>
      <c r="C648" s="64" t="e">
        <f>_xlfn.XLOOKUP(F648,'Wall Volumes'!P:P,'Wall Volumes'!C:C)</f>
        <v>#N/A</v>
      </c>
      <c r="F648" s="64" t="s">
        <v>1335</v>
      </c>
      <c r="G648" s="64">
        <v>10054</v>
      </c>
    </row>
    <row r="649" spans="1:7">
      <c r="A649" s="64" t="str">
        <f t="shared" si="10"/>
        <v>BL.VW.00010.NB.ST.ST.10054</v>
      </c>
      <c r="B649" s="64" t="e">
        <f>_xlfn.XLOOKUP(F649,'Wall Volumes'!P:P,'Wall Volumes'!I:I)</f>
        <v>#N/A</v>
      </c>
      <c r="C649" s="64" t="e">
        <f>_xlfn.XLOOKUP(F649,'Wall Volumes'!P:P,'Wall Volumes'!C:C)</f>
        <v>#N/A</v>
      </c>
      <c r="F649" s="64" t="s">
        <v>1336</v>
      </c>
      <c r="G649" s="64">
        <v>10054</v>
      </c>
    </row>
    <row r="650" spans="1:7">
      <c r="A650" s="64" t="str">
        <f t="shared" si="10"/>
        <v>BL.VW.00011.NB.ST.ST.10054</v>
      </c>
      <c r="B650" s="64" t="e">
        <f>_xlfn.XLOOKUP(F650,'Wall Volumes'!P:P,'Wall Volumes'!I:I)</f>
        <v>#N/A</v>
      </c>
      <c r="C650" s="64" t="e">
        <f>_xlfn.XLOOKUP(F650,'Wall Volumes'!P:P,'Wall Volumes'!C:C)</f>
        <v>#N/A</v>
      </c>
      <c r="F650" s="64" t="s">
        <v>1337</v>
      </c>
      <c r="G650" s="64">
        <v>10054</v>
      </c>
    </row>
    <row r="651" spans="1:7">
      <c r="A651" s="64" t="str">
        <f t="shared" si="10"/>
        <v>BL.VW.00012.NB.ST.ST.10054</v>
      </c>
      <c r="B651" s="64" t="e">
        <f>_xlfn.XLOOKUP(F651,'Wall Volumes'!P:P,'Wall Volumes'!I:I)</f>
        <v>#N/A</v>
      </c>
      <c r="C651" s="64" t="e">
        <f>_xlfn.XLOOKUP(F651,'Wall Volumes'!P:P,'Wall Volumes'!C:C)</f>
        <v>#N/A</v>
      </c>
      <c r="F651" s="64" t="s">
        <v>1338</v>
      </c>
      <c r="G651" s="64">
        <v>10054</v>
      </c>
    </row>
    <row r="652" spans="1:7">
      <c r="A652" s="64" t="str">
        <f t="shared" si="10"/>
        <v>BL.VW.00014.NB.ST.ST.10054</v>
      </c>
      <c r="B652" s="64" t="e">
        <f>_xlfn.XLOOKUP(F652,'Wall Volumes'!P:P,'Wall Volumes'!I:I)</f>
        <v>#N/A</v>
      </c>
      <c r="C652" s="64" t="e">
        <f>_xlfn.XLOOKUP(F652,'Wall Volumes'!P:P,'Wall Volumes'!C:C)</f>
        <v>#N/A</v>
      </c>
      <c r="F652" s="64" t="s">
        <v>1339</v>
      </c>
      <c r="G652" s="64">
        <v>10054</v>
      </c>
    </row>
    <row r="653" spans="1:7">
      <c r="A653" s="64" t="str">
        <f t="shared" si="10"/>
        <v>BL.VW.00015.NB.ST.ST.10054</v>
      </c>
      <c r="B653" s="64" t="e">
        <f>_xlfn.XLOOKUP(F653,'Wall Volumes'!P:P,'Wall Volumes'!I:I)</f>
        <v>#N/A</v>
      </c>
      <c r="C653" s="64" t="e">
        <f>_xlfn.XLOOKUP(F653,'Wall Volumes'!P:P,'Wall Volumes'!C:C)</f>
        <v>#N/A</v>
      </c>
      <c r="F653" s="64" t="s">
        <v>1340</v>
      </c>
      <c r="G653" s="64">
        <v>10054</v>
      </c>
    </row>
    <row r="654" spans="1:7">
      <c r="A654" s="64" t="str">
        <f t="shared" si="10"/>
        <v>BL.VW.00023.NB.ST.ST.10054</v>
      </c>
      <c r="B654" s="64">
        <f>_xlfn.XLOOKUP(F654,'Wall Volumes'!P:P,'Wall Volumes'!I:I)</f>
        <v>0</v>
      </c>
      <c r="C654" s="64">
        <f>_xlfn.XLOOKUP(F654,'Wall Volumes'!P:P,'Wall Volumes'!C:C)</f>
        <v>125.375</v>
      </c>
      <c r="F654" s="64" t="s">
        <v>466</v>
      </c>
      <c r="G654" s="64">
        <v>10054</v>
      </c>
    </row>
    <row r="655" spans="1:7">
      <c r="A655" s="64" t="str">
        <f t="shared" si="10"/>
        <v>BL.VW.00024.NB.ST.ST.10054</v>
      </c>
      <c r="B655" s="64">
        <f>_xlfn.XLOOKUP(F655,'Wall Volumes'!P:P,'Wall Volumes'!I:I)</f>
        <v>0</v>
      </c>
      <c r="C655" s="64">
        <f>_xlfn.XLOOKUP(F655,'Wall Volumes'!P:P,'Wall Volumes'!C:C)</f>
        <v>125.375</v>
      </c>
      <c r="F655" s="64" t="s">
        <v>468</v>
      </c>
      <c r="G655" s="64">
        <v>10054</v>
      </c>
    </row>
    <row r="656" spans="1:7">
      <c r="A656" s="64" t="str">
        <f t="shared" si="10"/>
        <v>BL.VW.00030.NB.ST.ST.10054</v>
      </c>
      <c r="B656" s="64" t="e">
        <f>_xlfn.XLOOKUP(F656,'Wall Volumes'!P:P,'Wall Volumes'!I:I)</f>
        <v>#N/A</v>
      </c>
      <c r="C656" s="64" t="e">
        <f>_xlfn.XLOOKUP(F656,'Wall Volumes'!P:P,'Wall Volumes'!C:C)</f>
        <v>#N/A</v>
      </c>
      <c r="F656" s="64" t="s">
        <v>1341</v>
      </c>
      <c r="G656" s="64">
        <v>10054</v>
      </c>
    </row>
    <row r="657" spans="1:7">
      <c r="A657" s="64" t="str">
        <f t="shared" si="10"/>
        <v>BL.VW.00031.NB.ST.ST.10054</v>
      </c>
      <c r="B657" s="64" t="e">
        <f>_xlfn.XLOOKUP(F657,'Wall Volumes'!P:P,'Wall Volumes'!I:I)</f>
        <v>#N/A</v>
      </c>
      <c r="C657" s="64" t="e">
        <f>_xlfn.XLOOKUP(F657,'Wall Volumes'!P:P,'Wall Volumes'!C:C)</f>
        <v>#N/A</v>
      </c>
      <c r="F657" s="64" t="s">
        <v>1342</v>
      </c>
      <c r="G657" s="64">
        <v>10054</v>
      </c>
    </row>
    <row r="658" spans="1:7">
      <c r="A658" s="64" t="str">
        <f t="shared" si="10"/>
        <v>BL.VW.00055.NB.ST.ST.10054</v>
      </c>
      <c r="B658" s="64">
        <f>_xlfn.XLOOKUP(F658,'Wall Volumes'!P:P,'Wall Volumes'!I:I)</f>
        <v>0</v>
      </c>
      <c r="C658" s="64">
        <f>_xlfn.XLOOKUP(F658,'Wall Volumes'!P:P,'Wall Volumes'!C:C)</f>
        <v>56.1</v>
      </c>
      <c r="F658" s="64" t="s">
        <v>470</v>
      </c>
      <c r="G658" s="64">
        <v>10054</v>
      </c>
    </row>
    <row r="659" spans="1:7">
      <c r="A659" s="64" t="str">
        <f t="shared" si="10"/>
        <v>BL.VW.00058.NB.ST.ST.10054</v>
      </c>
      <c r="B659" s="64">
        <f>_xlfn.XLOOKUP(F659,'Wall Volumes'!P:P,'Wall Volumes'!I:I)</f>
        <v>0</v>
      </c>
      <c r="C659" s="64">
        <f>_xlfn.XLOOKUP(F659,'Wall Volumes'!P:P,'Wall Volumes'!C:C)</f>
        <v>95.625</v>
      </c>
      <c r="F659" s="64" t="s">
        <v>472</v>
      </c>
      <c r="G659" s="64">
        <v>10054</v>
      </c>
    </row>
    <row r="660" spans="1:7">
      <c r="A660" s="64" t="str">
        <f t="shared" si="10"/>
        <v>BL.VW.00059.NB.ST.ST.10054</v>
      </c>
      <c r="B660" s="64">
        <f>_xlfn.XLOOKUP(F660,'Wall Volumes'!P:P,'Wall Volumes'!I:I)</f>
        <v>0</v>
      </c>
      <c r="C660" s="64">
        <f>_xlfn.XLOOKUP(F660,'Wall Volumes'!P:P,'Wall Volumes'!C:C)</f>
        <v>174.25</v>
      </c>
      <c r="F660" s="64" t="s">
        <v>474</v>
      </c>
      <c r="G660" s="64">
        <v>10054</v>
      </c>
    </row>
    <row r="661" spans="1:7">
      <c r="A661" s="64" t="str">
        <f t="shared" si="10"/>
        <v>BL.VW.00060.NB.ST.ST.10054</v>
      </c>
      <c r="B661" s="64" t="e">
        <f>_xlfn.XLOOKUP(F661,'Wall Volumes'!P:P,'Wall Volumes'!I:I)</f>
        <v>#N/A</v>
      </c>
      <c r="C661" s="64" t="e">
        <f>_xlfn.XLOOKUP(F661,'Wall Volumes'!P:P,'Wall Volumes'!C:C)</f>
        <v>#N/A</v>
      </c>
      <c r="F661" s="64" t="s">
        <v>1343</v>
      </c>
      <c r="G661" s="64">
        <v>10054</v>
      </c>
    </row>
    <row r="662" spans="1:7">
      <c r="A662" s="64" t="str">
        <f t="shared" si="10"/>
        <v>BL.VW.00062.NB.ST.ST.10054</v>
      </c>
      <c r="B662" s="64">
        <f>_xlfn.XLOOKUP(F662,'Wall Volumes'!P:P,'Wall Volumes'!I:I)</f>
        <v>0</v>
      </c>
      <c r="C662" s="64">
        <f>_xlfn.XLOOKUP(F662,'Wall Volumes'!P:P,'Wall Volumes'!C:C)</f>
        <v>127.925</v>
      </c>
      <c r="F662" s="64" t="s">
        <v>476</v>
      </c>
      <c r="G662" s="64">
        <v>10054</v>
      </c>
    </row>
    <row r="663" spans="1:7">
      <c r="A663" s="64" t="str">
        <f t="shared" si="10"/>
        <v>BL.VW.00065.NB.ST.ST.10054</v>
      </c>
      <c r="B663" s="64" t="e">
        <f>_xlfn.XLOOKUP(F663,'Wall Volumes'!P:P,'Wall Volumes'!I:I)</f>
        <v>#N/A</v>
      </c>
      <c r="C663" s="64" t="e">
        <f>_xlfn.XLOOKUP(F663,'Wall Volumes'!P:P,'Wall Volumes'!C:C)</f>
        <v>#N/A</v>
      </c>
      <c r="F663" s="64" t="s">
        <v>1344</v>
      </c>
      <c r="G663" s="64">
        <v>10054</v>
      </c>
    </row>
    <row r="664" spans="1:7">
      <c r="A664" s="64" t="str">
        <f t="shared" si="10"/>
        <v>BL.VW.00068.NB.ST.ST.10054</v>
      </c>
      <c r="B664" s="64">
        <f>_xlfn.XLOOKUP(F664,'Wall Volumes'!P:P,'Wall Volumes'!I:I)</f>
        <v>0</v>
      </c>
      <c r="C664" s="64">
        <f>_xlfn.XLOOKUP(F664,'Wall Volumes'!P:P,'Wall Volumes'!C:C)</f>
        <v>339.15</v>
      </c>
      <c r="F664" s="64" t="s">
        <v>478</v>
      </c>
      <c r="G664" s="64">
        <v>10054</v>
      </c>
    </row>
    <row r="665" spans="1:7">
      <c r="A665" s="64" t="str">
        <f t="shared" si="10"/>
        <v>BL.VW.00001.M10.BO.ST.10054</v>
      </c>
      <c r="B665" s="64">
        <f>_xlfn.XLOOKUP(F665,'Wall Volumes'!P:P,'Wall Volumes'!I:I)</f>
        <v>0</v>
      </c>
      <c r="C665" s="64">
        <f>_xlfn.XLOOKUP(F665,'Wall Volumes'!P:P,'Wall Volumes'!C:C)</f>
        <v>52.5</v>
      </c>
      <c r="F665" s="64" t="s">
        <v>421</v>
      </c>
      <c r="G665" s="64">
        <v>10054</v>
      </c>
    </row>
    <row r="666" spans="1:7">
      <c r="A666" s="64" t="str">
        <f t="shared" si="10"/>
        <v>BL.VW.00002.M10.BO.ST.10054</v>
      </c>
      <c r="B666" s="64">
        <f>_xlfn.XLOOKUP(F666,'Wall Volumes'!P:P,'Wall Volumes'!I:I)</f>
        <v>0</v>
      </c>
      <c r="C666" s="64">
        <f>_xlfn.XLOOKUP(F666,'Wall Volumes'!P:P,'Wall Volumes'!C:C)</f>
        <v>80</v>
      </c>
      <c r="F666" s="64" t="s">
        <v>422</v>
      </c>
      <c r="G666" s="64">
        <v>10054</v>
      </c>
    </row>
    <row r="667" spans="1:7">
      <c r="A667" s="64" t="str">
        <f t="shared" si="10"/>
        <v>BL.VW.00003.M10.BO.ST.10054</v>
      </c>
      <c r="B667" s="64">
        <f>_xlfn.XLOOKUP(F667,'Wall Volumes'!P:P,'Wall Volumes'!I:I)</f>
        <v>0</v>
      </c>
      <c r="C667" s="64">
        <f>_xlfn.XLOOKUP(F667,'Wall Volumes'!P:P,'Wall Volumes'!C:C)</f>
        <v>135</v>
      </c>
      <c r="F667" s="64" t="s">
        <v>423</v>
      </c>
      <c r="G667" s="64">
        <v>10054</v>
      </c>
    </row>
    <row r="668" spans="1:7">
      <c r="A668" s="64" t="str">
        <f t="shared" si="10"/>
        <v>BL.VW.00004.M10.BO.ST.10054</v>
      </c>
      <c r="B668" s="64">
        <f>_xlfn.XLOOKUP(F668,'Wall Volumes'!P:P,'Wall Volumes'!I:I)</f>
        <v>0</v>
      </c>
      <c r="C668" s="64">
        <f>_xlfn.XLOOKUP(F668,'Wall Volumes'!P:P,'Wall Volumes'!C:C)</f>
        <v>222.5</v>
      </c>
      <c r="F668" s="64" t="s">
        <v>424</v>
      </c>
      <c r="G668" s="64">
        <v>10054</v>
      </c>
    </row>
    <row r="669" spans="1:7">
      <c r="A669" s="64" t="str">
        <f t="shared" si="10"/>
        <v>BL.VW.00006.M10.BO.ST.10054</v>
      </c>
      <c r="B669" s="64">
        <f>_xlfn.XLOOKUP(F669,'Wall Volumes'!P:P,'Wall Volumes'!I:I)</f>
        <v>0</v>
      </c>
      <c r="C669" s="64">
        <f>_xlfn.XLOOKUP(F669,'Wall Volumes'!P:P,'Wall Volumes'!C:C)</f>
        <v>70</v>
      </c>
      <c r="F669" s="64" t="s">
        <v>425</v>
      </c>
      <c r="G669" s="64">
        <v>10054</v>
      </c>
    </row>
    <row r="670" spans="1:7">
      <c r="A670" s="64" t="str">
        <f t="shared" si="10"/>
        <v>BL.VW.00007.M10.BO.ST.10054</v>
      </c>
      <c r="B670" s="64">
        <f>_xlfn.XLOOKUP(F670,'Wall Volumes'!P:P,'Wall Volumes'!I:I)</f>
        <v>0</v>
      </c>
      <c r="C670" s="64">
        <f>_xlfn.XLOOKUP(F670,'Wall Volumes'!P:P,'Wall Volumes'!C:C)</f>
        <v>115</v>
      </c>
      <c r="F670" s="64" t="s">
        <v>426</v>
      </c>
      <c r="G670" s="64">
        <v>10054</v>
      </c>
    </row>
    <row r="671" spans="1:7">
      <c r="A671" s="64" t="str">
        <f t="shared" si="10"/>
        <v>BL.VW.00008.M10.BO.ST.10054</v>
      </c>
      <c r="B671" s="64">
        <f>_xlfn.XLOOKUP(F671,'Wall Volumes'!P:P,'Wall Volumes'!I:I)</f>
        <v>0</v>
      </c>
      <c r="C671" s="64">
        <f>_xlfn.XLOOKUP(F671,'Wall Volumes'!P:P,'Wall Volumes'!C:C)</f>
        <v>180</v>
      </c>
      <c r="F671" s="64" t="s">
        <v>427</v>
      </c>
      <c r="G671" s="64">
        <v>10054</v>
      </c>
    </row>
    <row r="672" spans="1:7">
      <c r="A672" s="64" t="str">
        <f t="shared" si="10"/>
        <v>BL.VW.00009.M10.BO.ST.10054</v>
      </c>
      <c r="B672" s="64">
        <f>_xlfn.XLOOKUP(F672,'Wall Volumes'!P:P,'Wall Volumes'!I:I)</f>
        <v>0</v>
      </c>
      <c r="C672" s="64">
        <f>_xlfn.XLOOKUP(F672,'Wall Volumes'!P:P,'Wall Volumes'!C:C)</f>
        <v>365</v>
      </c>
      <c r="F672" s="64" t="s">
        <v>428</v>
      </c>
      <c r="G672" s="64">
        <v>10054</v>
      </c>
    </row>
    <row r="673" spans="1:7">
      <c r="A673" s="64" t="str">
        <f t="shared" si="10"/>
        <v>BL.VW.00010.M10.BO.ST.10054</v>
      </c>
      <c r="B673" s="64">
        <f>_xlfn.XLOOKUP(F673,'Wall Volumes'!P:P,'Wall Volumes'!I:I)</f>
        <v>0</v>
      </c>
      <c r="C673" s="64">
        <f>_xlfn.XLOOKUP(F673,'Wall Volumes'!P:P,'Wall Volumes'!C:C)</f>
        <v>105</v>
      </c>
      <c r="F673" s="64" t="s">
        <v>429</v>
      </c>
      <c r="G673" s="64">
        <v>10054</v>
      </c>
    </row>
    <row r="674" spans="1:7">
      <c r="A674" s="64" t="str">
        <f t="shared" si="10"/>
        <v>BL.VW.00011.M10.BO.ST.10054</v>
      </c>
      <c r="B674" s="64">
        <f>_xlfn.XLOOKUP(F674,'Wall Volumes'!P:P,'Wall Volumes'!I:I)</f>
        <v>0</v>
      </c>
      <c r="C674" s="64">
        <f>_xlfn.XLOOKUP(F674,'Wall Volumes'!P:P,'Wall Volumes'!C:C)</f>
        <v>160</v>
      </c>
      <c r="F674" s="64" t="s">
        <v>430</v>
      </c>
      <c r="G674" s="64">
        <v>10054</v>
      </c>
    </row>
    <row r="675" spans="1:7">
      <c r="A675" s="64" t="str">
        <f t="shared" si="10"/>
        <v>BL.VW.00012.M10.BO.ST.10054</v>
      </c>
      <c r="B675" s="64">
        <f>_xlfn.XLOOKUP(F675,'Wall Volumes'!P:P,'Wall Volumes'!I:I)</f>
        <v>0</v>
      </c>
      <c r="C675" s="64">
        <f>_xlfn.XLOOKUP(F675,'Wall Volumes'!P:P,'Wall Volumes'!C:C)</f>
        <v>325</v>
      </c>
      <c r="F675" s="64" t="s">
        <v>431</v>
      </c>
      <c r="G675" s="64">
        <v>10054</v>
      </c>
    </row>
    <row r="676" spans="1:7">
      <c r="A676" s="64" t="str">
        <f t="shared" si="10"/>
        <v>BL.VW.00014.M10.BO.ST.10054</v>
      </c>
      <c r="B676" s="64">
        <f>_xlfn.XLOOKUP(F676,'Wall Volumes'!P:P,'Wall Volumes'!I:I)</f>
        <v>0</v>
      </c>
      <c r="C676" s="64">
        <f>_xlfn.XLOOKUP(F676,'Wall Volumes'!P:P,'Wall Volumes'!C:C)</f>
        <v>117.5</v>
      </c>
      <c r="F676" s="64" t="s">
        <v>432</v>
      </c>
      <c r="G676" s="64">
        <v>10054</v>
      </c>
    </row>
    <row r="677" spans="1:7">
      <c r="A677" s="64" t="str">
        <f t="shared" si="10"/>
        <v>BL.VW.00015.M10.BO.ST.10054</v>
      </c>
      <c r="B677" s="64">
        <f>_xlfn.XLOOKUP(F677,'Wall Volumes'!P:P,'Wall Volumes'!I:I)</f>
        <v>0</v>
      </c>
      <c r="C677" s="64">
        <f>_xlfn.XLOOKUP(F677,'Wall Volumes'!P:P,'Wall Volumes'!C:C)</f>
        <v>117.5</v>
      </c>
      <c r="F677" s="64" t="s">
        <v>433</v>
      </c>
      <c r="G677" s="64">
        <v>10054</v>
      </c>
    </row>
    <row r="678" spans="1:7">
      <c r="A678" s="64" t="str">
        <f t="shared" si="10"/>
        <v>BL.VW.00018.M10.BO.ST.10054</v>
      </c>
      <c r="B678" s="64">
        <f>_xlfn.XLOOKUP(F678,'Wall Volumes'!P:P,'Wall Volumes'!I:I)</f>
        <v>0</v>
      </c>
      <c r="C678" s="64">
        <f>_xlfn.XLOOKUP(F678,'Wall Volumes'!P:P,'Wall Volumes'!C:C)</f>
        <v>90</v>
      </c>
      <c r="F678" s="64" t="s">
        <v>434</v>
      </c>
      <c r="G678" s="64">
        <v>10054</v>
      </c>
    </row>
    <row r="679" spans="1:7">
      <c r="A679" s="64" t="str">
        <f t="shared" si="10"/>
        <v>BL.VW.00019.M10.BO.ST.10054</v>
      </c>
      <c r="B679" s="64">
        <f>_xlfn.XLOOKUP(F679,'Wall Volumes'!P:P,'Wall Volumes'!I:I)</f>
        <v>0</v>
      </c>
      <c r="C679" s="64">
        <f>_xlfn.XLOOKUP(F679,'Wall Volumes'!P:P,'Wall Volumes'!C:C)</f>
        <v>177.5</v>
      </c>
      <c r="F679" s="64" t="s">
        <v>435</v>
      </c>
      <c r="G679" s="64">
        <v>10054</v>
      </c>
    </row>
    <row r="680" spans="1:7">
      <c r="A680" s="64" t="str">
        <f t="shared" si="10"/>
        <v>BL.VW.00023.M10.BO.ST.10054</v>
      </c>
      <c r="B680" s="64">
        <f>_xlfn.XLOOKUP(F680,'Wall Volumes'!P:P,'Wall Volumes'!I:I)</f>
        <v>0</v>
      </c>
      <c r="C680" s="64">
        <f>_xlfn.XLOOKUP(F680,'Wall Volumes'!P:P,'Wall Volumes'!C:C)</f>
        <v>192.5</v>
      </c>
      <c r="F680" s="64" t="s">
        <v>437</v>
      </c>
      <c r="G680" s="64">
        <v>10054</v>
      </c>
    </row>
    <row r="681" spans="1:7">
      <c r="A681" s="64" t="str">
        <f t="shared" si="10"/>
        <v>BL.VW.00024.M10.BO.ST.10054</v>
      </c>
      <c r="B681" s="64">
        <f>_xlfn.XLOOKUP(F681,'Wall Volumes'!P:P,'Wall Volumes'!I:I)</f>
        <v>0</v>
      </c>
      <c r="C681" s="64">
        <f>_xlfn.XLOOKUP(F681,'Wall Volumes'!P:P,'Wall Volumes'!C:C)</f>
        <v>192.5</v>
      </c>
      <c r="F681" s="64" t="s">
        <v>439</v>
      </c>
      <c r="G681" s="64">
        <v>10054</v>
      </c>
    </row>
    <row r="682" spans="1:7">
      <c r="A682" s="64" t="str">
        <f t="shared" si="10"/>
        <v>BL.VW.00025.M10.BO.ST.10054</v>
      </c>
      <c r="B682" s="64">
        <f>_xlfn.XLOOKUP(F682,'Wall Volumes'!P:P,'Wall Volumes'!I:I)</f>
        <v>0</v>
      </c>
      <c r="C682" s="64">
        <f>_xlfn.XLOOKUP(F682,'Wall Volumes'!P:P,'Wall Volumes'!C:C)</f>
        <v>385</v>
      </c>
      <c r="F682" s="64" t="s">
        <v>440</v>
      </c>
      <c r="G682" s="64">
        <v>10054</v>
      </c>
    </row>
    <row r="683" spans="1:7">
      <c r="A683" s="64" t="str">
        <f t="shared" si="10"/>
        <v>BL.VW.00026.M10.BO.ST.10054</v>
      </c>
      <c r="B683" s="64" t="e">
        <f>_xlfn.XLOOKUP(F683,'Wall Volumes'!P:P,'Wall Volumes'!I:I)</f>
        <v>#N/A</v>
      </c>
      <c r="C683" s="64" t="e">
        <f>_xlfn.XLOOKUP(F683,'Wall Volumes'!P:P,'Wall Volumes'!C:C)</f>
        <v>#N/A</v>
      </c>
      <c r="F683" s="64" t="s">
        <v>1345</v>
      </c>
      <c r="G683" s="64">
        <v>10054</v>
      </c>
    </row>
    <row r="684" spans="1:7">
      <c r="A684" s="64" t="str">
        <f t="shared" si="10"/>
        <v>BL.VW.00027.M10.BO.ST.10054</v>
      </c>
      <c r="B684" s="64" t="e">
        <f>_xlfn.XLOOKUP(F684,'Wall Volumes'!P:P,'Wall Volumes'!I:I)</f>
        <v>#N/A</v>
      </c>
      <c r="C684" s="64" t="e">
        <f>_xlfn.XLOOKUP(F684,'Wall Volumes'!P:P,'Wall Volumes'!C:C)</f>
        <v>#N/A</v>
      </c>
      <c r="F684" s="64" t="s">
        <v>1346</v>
      </c>
      <c r="G684" s="64">
        <v>10054</v>
      </c>
    </row>
    <row r="685" spans="1:7">
      <c r="A685" s="64" t="str">
        <f t="shared" si="10"/>
        <v>BL.VW.00030.M10.BO.ST.10054</v>
      </c>
      <c r="B685" s="64">
        <f>_xlfn.XLOOKUP(F685,'Wall Volumes'!P:P,'Wall Volumes'!I:I)</f>
        <v>0</v>
      </c>
      <c r="C685" s="64">
        <f>_xlfn.XLOOKUP(F685,'Wall Volumes'!P:P,'Wall Volumes'!C:C)</f>
        <v>227.5</v>
      </c>
      <c r="F685" s="64" t="s">
        <v>441</v>
      </c>
      <c r="G685" s="64">
        <v>10054</v>
      </c>
    </row>
    <row r="686" spans="1:7">
      <c r="A686" s="64" t="str">
        <f t="shared" si="10"/>
        <v>BL.VW.00031.M10.BO.ST.10054</v>
      </c>
      <c r="B686" s="64">
        <f>_xlfn.XLOOKUP(F686,'Wall Volumes'!P:P,'Wall Volumes'!I:I)</f>
        <v>0</v>
      </c>
      <c r="C686" s="64">
        <f>_xlfn.XLOOKUP(F686,'Wall Volumes'!P:P,'Wall Volumes'!C:C)</f>
        <v>227.5</v>
      </c>
      <c r="F686" s="64" t="s">
        <v>442</v>
      </c>
      <c r="G686" s="64">
        <v>10054</v>
      </c>
    </row>
    <row r="687" spans="1:7">
      <c r="A687" s="64" t="str">
        <f t="shared" si="10"/>
        <v>BL.VW.00034.M10.BO.ST.10054</v>
      </c>
      <c r="B687" s="64">
        <f>_xlfn.XLOOKUP(F687,'Wall Volumes'!P:P,'Wall Volumes'!I:I)</f>
        <v>0</v>
      </c>
      <c r="C687" s="64">
        <f>_xlfn.XLOOKUP(F687,'Wall Volumes'!P:P,'Wall Volumes'!C:C)</f>
        <v>365</v>
      </c>
      <c r="F687" s="64" t="s">
        <v>443</v>
      </c>
      <c r="G687" s="64">
        <v>10054</v>
      </c>
    </row>
    <row r="688" spans="1:7">
      <c r="A688" s="64" t="str">
        <f t="shared" si="10"/>
        <v>BL.VW.00042.M10.BO.ST.10054</v>
      </c>
      <c r="B688" s="64">
        <f>_xlfn.XLOOKUP(F688,'Wall Volumes'!P:P,'Wall Volumes'!I:I)</f>
        <v>0</v>
      </c>
      <c r="C688" s="64">
        <f>_xlfn.XLOOKUP(F688,'Wall Volumes'!P:P,'Wall Volumes'!C:C)</f>
        <v>206.125</v>
      </c>
      <c r="F688" s="64" t="s">
        <v>459</v>
      </c>
      <c r="G688" s="64">
        <v>10054</v>
      </c>
    </row>
    <row r="689" spans="1:7">
      <c r="A689" s="64" t="str">
        <f t="shared" si="10"/>
        <v>BL.VW.00043.M10.BO.ST.10054</v>
      </c>
      <c r="B689" s="64">
        <f>_xlfn.XLOOKUP(F689,'Wall Volumes'!P:P,'Wall Volumes'!I:I)</f>
        <v>0</v>
      </c>
      <c r="C689" s="64">
        <f>_xlfn.XLOOKUP(F689,'Wall Volumes'!P:P,'Wall Volumes'!C:C)</f>
        <v>320.875</v>
      </c>
      <c r="F689" s="64" t="s">
        <v>461</v>
      </c>
      <c r="G689" s="64">
        <v>10054</v>
      </c>
    </row>
    <row r="690" spans="1:7">
      <c r="A690" s="64" t="str">
        <f t="shared" si="10"/>
        <v>BL.VW.00052.M10.BO.ST.10054</v>
      </c>
      <c r="B690" s="64">
        <f>_xlfn.XLOOKUP(F690,'Wall Volumes'!P:P,'Wall Volumes'!I:I)</f>
        <v>0</v>
      </c>
      <c r="C690" s="64">
        <f>_xlfn.XLOOKUP(F690,'Wall Volumes'!P:P,'Wall Volumes'!C:C)</f>
        <v>135</v>
      </c>
      <c r="F690" s="64" t="s">
        <v>444</v>
      </c>
      <c r="G690" s="64">
        <v>10054</v>
      </c>
    </row>
    <row r="691" spans="1:7">
      <c r="A691" s="64" t="str">
        <f t="shared" si="10"/>
        <v>BL.VW.00053.M10.BO.ST.10054</v>
      </c>
      <c r="B691" s="64">
        <f>_xlfn.XLOOKUP(F691,'Wall Volumes'!P:P,'Wall Volumes'!I:I)</f>
        <v>0</v>
      </c>
      <c r="C691" s="64">
        <f>_xlfn.XLOOKUP(F691,'Wall Volumes'!P:P,'Wall Volumes'!C:C)</f>
        <v>245</v>
      </c>
      <c r="F691" s="64" t="s">
        <v>445</v>
      </c>
      <c r="G691" s="64">
        <v>10054</v>
      </c>
    </row>
    <row r="692" spans="1:7">
      <c r="A692" s="64" t="str">
        <f t="shared" si="10"/>
        <v>BL.VW.00055.M10.BO.ST.10054</v>
      </c>
      <c r="B692" s="64">
        <f>_xlfn.XLOOKUP(F692,'Wall Volumes'!P:P,'Wall Volumes'!I:I)</f>
        <v>0</v>
      </c>
      <c r="C692" s="64">
        <f>_xlfn.XLOOKUP(F692,'Wall Volumes'!P:P,'Wall Volumes'!C:C)</f>
        <v>87.5</v>
      </c>
      <c r="F692" s="64" t="s">
        <v>446</v>
      </c>
      <c r="G692" s="64">
        <v>10054</v>
      </c>
    </row>
    <row r="693" spans="1:7">
      <c r="A693" s="64" t="str">
        <f t="shared" si="10"/>
        <v>BL.VW.00056.M10.BO.ST.10054</v>
      </c>
      <c r="B693" s="64">
        <f>_xlfn.XLOOKUP(F693,'Wall Volumes'!P:P,'Wall Volumes'!I:I)</f>
        <v>0</v>
      </c>
      <c r="C693" s="64">
        <f>_xlfn.XLOOKUP(F693,'Wall Volumes'!P:P,'Wall Volumes'!C:C)</f>
        <v>157.5</v>
      </c>
      <c r="F693" s="64" t="s">
        <v>447</v>
      </c>
      <c r="G693" s="64">
        <v>10054</v>
      </c>
    </row>
    <row r="694" spans="1:7">
      <c r="A694" s="64" t="str">
        <f t="shared" si="10"/>
        <v>BL.VW.00058.M10.BO.ST.10054</v>
      </c>
      <c r="B694" s="64">
        <f>_xlfn.XLOOKUP(F694,'Wall Volumes'!P:P,'Wall Volumes'!I:I)</f>
        <v>0</v>
      </c>
      <c r="C694" s="64">
        <f>_xlfn.XLOOKUP(F694,'Wall Volumes'!P:P,'Wall Volumes'!C:C)</f>
        <v>147.5</v>
      </c>
      <c r="F694" s="64" t="s">
        <v>448</v>
      </c>
      <c r="G694" s="64">
        <v>10054</v>
      </c>
    </row>
    <row r="695" spans="1:7">
      <c r="A695" s="64" t="str">
        <f t="shared" si="10"/>
        <v>BL.VW.00059.M10.BO.ST.10054</v>
      </c>
      <c r="B695" s="64">
        <f>_xlfn.XLOOKUP(F695,'Wall Volumes'!P:P,'Wall Volumes'!I:I)</f>
        <v>0</v>
      </c>
      <c r="C695" s="64">
        <f>_xlfn.XLOOKUP(F695,'Wall Volumes'!P:P,'Wall Volumes'!C:C)</f>
        <v>277.5</v>
      </c>
      <c r="F695" s="64" t="s">
        <v>449</v>
      </c>
      <c r="G695" s="64">
        <v>10054</v>
      </c>
    </row>
    <row r="696" spans="1:7">
      <c r="A696" s="64" t="str">
        <f t="shared" si="10"/>
        <v>BL.VW.00060.M10.BO.ST.10054</v>
      </c>
      <c r="B696" s="64">
        <f>_xlfn.XLOOKUP(F696,'Wall Volumes'!P:P,'Wall Volumes'!I:I)</f>
        <v>0</v>
      </c>
      <c r="C696" s="64">
        <f>_xlfn.XLOOKUP(F696,'Wall Volumes'!P:P,'Wall Volumes'!C:C)</f>
        <v>447.5</v>
      </c>
      <c r="F696" s="64" t="s">
        <v>450</v>
      </c>
      <c r="G696" s="64">
        <v>10054</v>
      </c>
    </row>
    <row r="697" spans="1:7">
      <c r="A697" s="64" t="str">
        <f t="shared" si="10"/>
        <v>BL.VW.00001.M10.ST.ST.10063</v>
      </c>
      <c r="B697" s="64">
        <f>_xlfn.XLOOKUP(F697,'Wall Volumes'!P:P,'Wall Volumes'!J:J)</f>
        <v>0</v>
      </c>
      <c r="C697" s="64">
        <f>_xlfn.XLOOKUP(F697,'Wall Volumes'!P:P,'Wall Volumes'!C:C)</f>
        <v>47.5</v>
      </c>
      <c r="F697" s="64" t="s">
        <v>61</v>
      </c>
      <c r="G697" s="64">
        <v>10063</v>
      </c>
    </row>
    <row r="698" spans="1:7">
      <c r="A698" s="64" t="str">
        <f t="shared" si="10"/>
        <v>BL.VW.00002.M10.ST.ST.10063</v>
      </c>
      <c r="B698" s="64">
        <f>_xlfn.XLOOKUP(F698,'Wall Volumes'!P:P,'Wall Volumes'!J:J)</f>
        <v>0</v>
      </c>
      <c r="C698" s="64">
        <f>_xlfn.XLOOKUP(F698,'Wall Volumes'!P:P,'Wall Volumes'!C:C)</f>
        <v>72.5</v>
      </c>
      <c r="F698" s="64" t="s">
        <v>66</v>
      </c>
      <c r="G698" s="64">
        <v>10063</v>
      </c>
    </row>
    <row r="699" spans="1:7">
      <c r="A699" s="64" t="str">
        <f t="shared" si="10"/>
        <v>BL.VW.00003.M10.ST.ST.10063</v>
      </c>
      <c r="B699" s="64">
        <f>_xlfn.XLOOKUP(F699,'Wall Volumes'!P:P,'Wall Volumes'!J:J)</f>
        <v>0</v>
      </c>
      <c r="C699" s="64">
        <f>_xlfn.XLOOKUP(F699,'Wall Volumes'!P:P,'Wall Volumes'!C:C)</f>
        <v>125</v>
      </c>
      <c r="F699" s="64" t="s">
        <v>71</v>
      </c>
      <c r="G699" s="64">
        <v>10063</v>
      </c>
    </row>
    <row r="700" spans="1:7">
      <c r="A700" s="64" t="str">
        <f t="shared" si="10"/>
        <v>BL.VW.00004.M10.ST.ST.10063</v>
      </c>
      <c r="B700" s="64">
        <f>_xlfn.XLOOKUP(F700,'Wall Volumes'!P:P,'Wall Volumes'!J:J)</f>
        <v>0</v>
      </c>
      <c r="C700" s="64">
        <f>_xlfn.XLOOKUP(F700,'Wall Volumes'!P:P,'Wall Volumes'!C:C)</f>
        <v>210</v>
      </c>
      <c r="F700" s="64" t="s">
        <v>76</v>
      </c>
      <c r="G700" s="64">
        <v>10063</v>
      </c>
    </row>
    <row r="701" spans="1:7">
      <c r="A701" s="64" t="str">
        <f t="shared" si="10"/>
        <v>BL.VW.00005.M10.ST.ST.10063</v>
      </c>
      <c r="B701" s="64">
        <f>_xlfn.XLOOKUP(F701,'Wall Volumes'!P:P,'Wall Volumes'!J:J)</f>
        <v>0</v>
      </c>
      <c r="C701" s="64">
        <f>_xlfn.XLOOKUP(F701,'Wall Volumes'!P:P,'Wall Volumes'!C:C)</f>
        <v>420</v>
      </c>
      <c r="F701" s="64" t="s">
        <v>81</v>
      </c>
      <c r="G701" s="64">
        <v>10063</v>
      </c>
    </row>
    <row r="702" spans="1:7">
      <c r="A702" s="64" t="str">
        <f t="shared" si="10"/>
        <v>BL.VW.00006.M10.ST.ST.10063</v>
      </c>
      <c r="B702" s="64">
        <f>_xlfn.XLOOKUP(F702,'Wall Volumes'!P:P,'Wall Volumes'!J:J)</f>
        <v>0</v>
      </c>
      <c r="C702" s="64">
        <f>_xlfn.XLOOKUP(F702,'Wall Volumes'!P:P,'Wall Volumes'!C:C)</f>
        <v>62.5</v>
      </c>
      <c r="F702" s="64" t="s">
        <v>86</v>
      </c>
      <c r="G702" s="64">
        <v>10063</v>
      </c>
    </row>
    <row r="703" spans="1:7">
      <c r="A703" s="64" t="str">
        <f t="shared" si="10"/>
        <v>BL.VW.00007.M10.ST.ST.10063</v>
      </c>
      <c r="B703" s="64">
        <f>_xlfn.XLOOKUP(F703,'Wall Volumes'!P:P,'Wall Volumes'!J:J)</f>
        <v>0</v>
      </c>
      <c r="C703" s="64">
        <f>_xlfn.XLOOKUP(F703,'Wall Volumes'!P:P,'Wall Volumes'!C:C)</f>
        <v>105</v>
      </c>
      <c r="F703" s="64" t="s">
        <v>91</v>
      </c>
      <c r="G703" s="64">
        <v>10063</v>
      </c>
    </row>
    <row r="704" spans="1:7">
      <c r="A704" s="64" t="str">
        <f t="shared" si="10"/>
        <v>BL.VW.00008.M10.ST.ST.10063</v>
      </c>
      <c r="B704" s="64">
        <f>_xlfn.XLOOKUP(F704,'Wall Volumes'!P:P,'Wall Volumes'!J:J)</f>
        <v>0</v>
      </c>
      <c r="C704" s="64">
        <f>_xlfn.XLOOKUP(F704,'Wall Volumes'!P:P,'Wall Volumes'!C:C)</f>
        <v>167.5</v>
      </c>
      <c r="F704" s="64" t="s">
        <v>96</v>
      </c>
      <c r="G704" s="64">
        <v>10063</v>
      </c>
    </row>
    <row r="705" spans="1:7">
      <c r="A705" s="64" t="str">
        <f t="shared" si="10"/>
        <v>BL.VW.00009.M10.ST.ST.10063</v>
      </c>
      <c r="B705" s="64">
        <f>_xlfn.XLOOKUP(F705,'Wall Volumes'!P:P,'Wall Volumes'!J:J)</f>
        <v>0</v>
      </c>
      <c r="C705" s="64">
        <f>_xlfn.XLOOKUP(F705,'Wall Volumes'!P:P,'Wall Volumes'!C:C)</f>
        <v>350</v>
      </c>
      <c r="F705" s="64" t="s">
        <v>100</v>
      </c>
      <c r="G705" s="64">
        <v>10063</v>
      </c>
    </row>
    <row r="706" spans="1:7">
      <c r="A706" s="64" t="str">
        <f t="shared" ref="A706:A769" si="11">F706&amp;"."&amp;G706</f>
        <v>BL.VW.00010.M10.ST.ST.10063</v>
      </c>
      <c r="B706" s="64">
        <f>_xlfn.XLOOKUP(F706,'Wall Volumes'!P:P,'Wall Volumes'!J:J)</f>
        <v>0</v>
      </c>
      <c r="C706" s="64">
        <f>_xlfn.XLOOKUP(F706,'Wall Volumes'!P:P,'Wall Volumes'!C:C)</f>
        <v>95</v>
      </c>
      <c r="F706" s="64" t="s">
        <v>105</v>
      </c>
      <c r="G706" s="64">
        <v>10063</v>
      </c>
    </row>
    <row r="707" spans="1:7">
      <c r="A707" s="64" t="str">
        <f t="shared" si="11"/>
        <v>BL.VW.00011.M10.ST.ST.10063</v>
      </c>
      <c r="B707" s="64">
        <f>_xlfn.XLOOKUP(F707,'Wall Volumes'!P:P,'Wall Volumes'!J:J)</f>
        <v>0</v>
      </c>
      <c r="C707" s="64">
        <f>_xlfn.XLOOKUP(F707,'Wall Volumes'!P:P,'Wall Volumes'!C:C)</f>
        <v>147.5</v>
      </c>
      <c r="F707" s="64" t="s">
        <v>110</v>
      </c>
      <c r="G707" s="64">
        <v>10063</v>
      </c>
    </row>
    <row r="708" spans="1:7">
      <c r="A708" s="64" t="str">
        <f t="shared" si="11"/>
        <v>BL.VW.00012.M10.ST.ST.10063</v>
      </c>
      <c r="B708" s="64">
        <f>_xlfn.XLOOKUP(F708,'Wall Volumes'!P:P,'Wall Volumes'!J:J)</f>
        <v>0</v>
      </c>
      <c r="C708" s="64">
        <f>_xlfn.XLOOKUP(F708,'Wall Volumes'!P:P,'Wall Volumes'!C:C)</f>
        <v>310</v>
      </c>
      <c r="F708" s="64" t="s">
        <v>115</v>
      </c>
      <c r="G708" s="64">
        <v>10063</v>
      </c>
    </row>
    <row r="709" spans="1:7">
      <c r="A709" s="64" t="str">
        <f t="shared" si="11"/>
        <v>BL.VW.00013.M10.ST.ST.10063</v>
      </c>
      <c r="B709" s="64">
        <f>_xlfn.XLOOKUP(F709,'Wall Volumes'!P:P,'Wall Volumes'!J:J)</f>
        <v>0</v>
      </c>
      <c r="C709" s="64">
        <f>_xlfn.XLOOKUP(F709,'Wall Volumes'!P:P,'Wall Volumes'!C:C)</f>
        <v>687.5</v>
      </c>
      <c r="F709" s="64" t="s">
        <v>120</v>
      </c>
      <c r="G709" s="64">
        <v>10063</v>
      </c>
    </row>
    <row r="710" spans="1:7">
      <c r="A710" s="64" t="str">
        <f t="shared" si="11"/>
        <v>BL.VW.00014.M10.ST.ST.10063</v>
      </c>
      <c r="B710" s="64">
        <f>_xlfn.XLOOKUP(F710,'Wall Volumes'!P:P,'Wall Volumes'!J:J)</f>
        <v>0</v>
      </c>
      <c r="C710" s="64">
        <f>_xlfn.XLOOKUP(F710,'Wall Volumes'!P:P,'Wall Volumes'!C:C)</f>
        <v>105</v>
      </c>
      <c r="F710" s="64" t="s">
        <v>125</v>
      </c>
      <c r="G710" s="64">
        <v>10063</v>
      </c>
    </row>
    <row r="711" spans="1:7">
      <c r="A711" s="64" t="str">
        <f t="shared" si="11"/>
        <v>BL.VW.00015.M10.ST.ST.10063</v>
      </c>
      <c r="B711" s="64">
        <f>_xlfn.XLOOKUP(F711,'Wall Volumes'!P:P,'Wall Volumes'!J:J)</f>
        <v>0</v>
      </c>
      <c r="C711" s="64">
        <f>_xlfn.XLOOKUP(F711,'Wall Volumes'!P:P,'Wall Volumes'!C:C)</f>
        <v>105</v>
      </c>
      <c r="F711" s="64" t="s">
        <v>129</v>
      </c>
      <c r="G711" s="64">
        <v>10063</v>
      </c>
    </row>
    <row r="712" spans="1:7">
      <c r="A712" s="64" t="str">
        <f t="shared" si="11"/>
        <v>BL.VW.00016.M10.ST.ST.10063</v>
      </c>
      <c r="B712" s="64">
        <f>_xlfn.XLOOKUP(F712,'Wall Volumes'!P:P,'Wall Volumes'!J:J)</f>
        <v>0</v>
      </c>
      <c r="C712" s="64">
        <f>_xlfn.XLOOKUP(F712,'Wall Volumes'!P:P,'Wall Volumes'!C:C)</f>
        <v>325</v>
      </c>
      <c r="F712" s="64" t="s">
        <v>134</v>
      </c>
      <c r="G712" s="64">
        <v>10063</v>
      </c>
    </row>
    <row r="713" spans="1:7">
      <c r="A713" s="64" t="str">
        <f t="shared" si="11"/>
        <v>BL.VW.00017.M10.ST.ST.10063</v>
      </c>
      <c r="B713" s="64">
        <f>_xlfn.XLOOKUP(F713,'Wall Volumes'!P:P,'Wall Volumes'!J:J)</f>
        <v>0</v>
      </c>
      <c r="C713" s="64">
        <f>_xlfn.XLOOKUP(F713,'Wall Volumes'!P:P,'Wall Volumes'!C:C)</f>
        <v>325</v>
      </c>
      <c r="F713" s="64" t="s">
        <v>139</v>
      </c>
      <c r="G713" s="64">
        <v>10063</v>
      </c>
    </row>
    <row r="714" spans="1:7">
      <c r="A714" s="64" t="str">
        <f t="shared" si="11"/>
        <v>BL.VW.00018.M10.ST.ST.10063</v>
      </c>
      <c r="B714" s="64">
        <f>_xlfn.XLOOKUP(F714,'Wall Volumes'!P:P,'Wall Volumes'!J:J)</f>
        <v>0</v>
      </c>
      <c r="C714" s="64">
        <f>_xlfn.XLOOKUP(F714,'Wall Volumes'!P:P,'Wall Volumes'!C:C)</f>
        <v>80</v>
      </c>
      <c r="F714" s="64" t="s">
        <v>144</v>
      </c>
      <c r="G714" s="64">
        <v>10063</v>
      </c>
    </row>
    <row r="715" spans="1:7">
      <c r="A715" s="64" t="str">
        <f t="shared" si="11"/>
        <v>BL.VW.00019.M10.ST.ST.10063</v>
      </c>
      <c r="B715" s="64">
        <f>_xlfn.XLOOKUP(F715,'Wall Volumes'!P:P,'Wall Volumes'!J:J)</f>
        <v>0</v>
      </c>
      <c r="C715" s="64">
        <f>_xlfn.XLOOKUP(F715,'Wall Volumes'!P:P,'Wall Volumes'!C:C)</f>
        <v>165</v>
      </c>
      <c r="F715" s="64" t="s">
        <v>149</v>
      </c>
      <c r="G715" s="64">
        <v>10063</v>
      </c>
    </row>
    <row r="716" spans="1:7">
      <c r="A716" s="64" t="str">
        <f t="shared" si="11"/>
        <v>BL.VW.00020.M10.ST.ST.10063</v>
      </c>
      <c r="B716" s="64">
        <f>_xlfn.XLOOKUP(F716,'Wall Volumes'!P:P,'Wall Volumes'!J:J)</f>
        <v>0</v>
      </c>
      <c r="C716" s="64">
        <f>_xlfn.XLOOKUP(F716,'Wall Volumes'!P:P,'Wall Volumes'!C:C)</f>
        <v>377.5</v>
      </c>
      <c r="F716" s="64" t="s">
        <v>154</v>
      </c>
      <c r="G716" s="64">
        <v>10063</v>
      </c>
    </row>
    <row r="717" spans="1:7">
      <c r="A717" s="64" t="str">
        <f t="shared" si="11"/>
        <v>BL.VW.00021.M10.ST.ST.10063</v>
      </c>
      <c r="B717" s="64">
        <f>_xlfn.XLOOKUP(F717,'Wall Volumes'!P:P,'Wall Volumes'!J:J)</f>
        <v>0</v>
      </c>
      <c r="C717" s="64">
        <f>_xlfn.XLOOKUP(F717,'Wall Volumes'!P:P,'Wall Volumes'!C:C)</f>
        <v>752.5</v>
      </c>
      <c r="F717" s="64" t="s">
        <v>159</v>
      </c>
      <c r="G717" s="64">
        <v>10063</v>
      </c>
    </row>
    <row r="718" spans="1:7">
      <c r="A718" s="64" t="str">
        <f t="shared" si="11"/>
        <v>BL.VW.00022.M10.ST.ST.10063</v>
      </c>
      <c r="B718" s="64">
        <f>_xlfn.XLOOKUP(F718,'Wall Volumes'!P:P,'Wall Volumes'!J:J)</f>
        <v>0</v>
      </c>
      <c r="C718" s="64">
        <f>_xlfn.XLOOKUP(F718,'Wall Volumes'!P:P,'Wall Volumes'!C:C)</f>
        <v>1172.5</v>
      </c>
      <c r="F718" s="64" t="s">
        <v>164</v>
      </c>
      <c r="G718" s="64">
        <v>10063</v>
      </c>
    </row>
    <row r="719" spans="1:7">
      <c r="A719" s="64" t="str">
        <f t="shared" si="11"/>
        <v>BL.VW.00025.M10.ST.ST.10063</v>
      </c>
      <c r="B719" s="64">
        <f>_xlfn.XLOOKUP(F719,'Wall Volumes'!P:P,'Wall Volumes'!J:J)</f>
        <v>0</v>
      </c>
      <c r="C719" s="64">
        <f>_xlfn.XLOOKUP(F719,'Wall Volumes'!P:P,'Wall Volumes'!C:C)</f>
        <v>365</v>
      </c>
      <c r="F719" s="64" t="s">
        <v>168</v>
      </c>
      <c r="G719" s="64">
        <v>10063</v>
      </c>
    </row>
    <row r="720" spans="1:7">
      <c r="A720" s="64" t="str">
        <f t="shared" si="11"/>
        <v>BL.VW.00026.M10.ST.ST.10063</v>
      </c>
      <c r="B720" s="64" t="e">
        <f>_xlfn.XLOOKUP(F720,'Wall Volumes'!P:P,'Wall Volumes'!J:J)</f>
        <v>#N/A</v>
      </c>
      <c r="C720" s="64" t="e">
        <f>_xlfn.XLOOKUP(F720,'Wall Volumes'!P:P,'Wall Volumes'!C:C)</f>
        <v>#N/A</v>
      </c>
      <c r="F720" s="64" t="s">
        <v>1327</v>
      </c>
      <c r="G720" s="64">
        <v>10063</v>
      </c>
    </row>
    <row r="721" spans="1:7">
      <c r="A721" s="64" t="str">
        <f t="shared" si="11"/>
        <v>BL.VW.00027.M10.ST.ST.10063</v>
      </c>
      <c r="B721" s="64" t="e">
        <f>_xlfn.XLOOKUP(F721,'Wall Volumes'!P:P,'Wall Volumes'!J:J)</f>
        <v>#N/A</v>
      </c>
      <c r="C721" s="64" t="e">
        <f>_xlfn.XLOOKUP(F721,'Wall Volumes'!P:P,'Wall Volumes'!C:C)</f>
        <v>#N/A</v>
      </c>
      <c r="F721" s="64" t="s">
        <v>1328</v>
      </c>
      <c r="G721" s="64">
        <v>10063</v>
      </c>
    </row>
    <row r="722" spans="1:7">
      <c r="A722" s="64" t="str">
        <f t="shared" si="11"/>
        <v>BL.VW.00028.M10.ST.ST.10063</v>
      </c>
      <c r="B722" s="64" t="e">
        <f>_xlfn.XLOOKUP(F722,'Wall Volumes'!P:P,'Wall Volumes'!J:J)</f>
        <v>#N/A</v>
      </c>
      <c r="C722" s="64" t="e">
        <f>_xlfn.XLOOKUP(F722,'Wall Volumes'!P:P,'Wall Volumes'!C:C)</f>
        <v>#N/A</v>
      </c>
      <c r="F722" s="64" t="s">
        <v>1329</v>
      </c>
      <c r="G722" s="64">
        <v>10063</v>
      </c>
    </row>
    <row r="723" spans="1:7">
      <c r="A723" s="64" t="str">
        <f t="shared" si="11"/>
        <v>BL.VW.00029.M10.ST.ST.10063</v>
      </c>
      <c r="B723" s="64" t="e">
        <f>_xlfn.XLOOKUP(F723,'Wall Volumes'!P:P,'Wall Volumes'!J:J)</f>
        <v>#N/A</v>
      </c>
      <c r="C723" s="64" t="e">
        <f>_xlfn.XLOOKUP(F723,'Wall Volumes'!P:P,'Wall Volumes'!C:C)</f>
        <v>#N/A</v>
      </c>
      <c r="F723" s="64" t="s">
        <v>1330</v>
      </c>
      <c r="G723" s="64">
        <v>10063</v>
      </c>
    </row>
    <row r="724" spans="1:7">
      <c r="A724" s="64" t="str">
        <f t="shared" si="11"/>
        <v>BL.VW.00030.M10.ST.ST.10063</v>
      </c>
      <c r="B724" s="64">
        <f>_xlfn.XLOOKUP(F724,'Wall Volumes'!P:P,'Wall Volumes'!J:J)</f>
        <v>0</v>
      </c>
      <c r="C724" s="64">
        <f>_xlfn.XLOOKUP(F724,'Wall Volumes'!P:P,'Wall Volumes'!C:C)</f>
        <v>212.5</v>
      </c>
      <c r="F724" s="64" t="s">
        <v>173</v>
      </c>
      <c r="G724" s="64">
        <v>10063</v>
      </c>
    </row>
    <row r="725" spans="1:7">
      <c r="A725" s="64" t="str">
        <f t="shared" si="11"/>
        <v>BL.VW.00031.M10.ST.ST.10063</v>
      </c>
      <c r="B725" s="64">
        <f>_xlfn.XLOOKUP(F725,'Wall Volumes'!P:P,'Wall Volumes'!J:J)</f>
        <v>0</v>
      </c>
      <c r="C725" s="64">
        <f>_xlfn.XLOOKUP(F725,'Wall Volumes'!P:P,'Wall Volumes'!C:C)</f>
        <v>212.5</v>
      </c>
      <c r="F725" s="64" t="s">
        <v>178</v>
      </c>
      <c r="G725" s="64">
        <v>10063</v>
      </c>
    </row>
    <row r="726" spans="1:7">
      <c r="A726" s="64" t="str">
        <f t="shared" si="11"/>
        <v>BL.VW.00032.M10.ST.ST.10063</v>
      </c>
      <c r="B726" s="64">
        <f>_xlfn.XLOOKUP(F726,'Wall Volumes'!P:P,'Wall Volumes'!J:J)</f>
        <v>0</v>
      </c>
      <c r="C726" s="64">
        <f>_xlfn.XLOOKUP(F726,'Wall Volumes'!P:P,'Wall Volumes'!C:C)</f>
        <v>462.5</v>
      </c>
      <c r="F726" s="64" t="s">
        <v>183</v>
      </c>
      <c r="G726" s="64">
        <v>10063</v>
      </c>
    </row>
    <row r="727" spans="1:7">
      <c r="A727" s="64" t="str">
        <f t="shared" si="11"/>
        <v>BL.VW.00033.M10.ST.ST.10063</v>
      </c>
      <c r="B727" s="64">
        <f>_xlfn.XLOOKUP(F727,'Wall Volumes'!P:P,'Wall Volumes'!J:J)</f>
        <v>0</v>
      </c>
      <c r="C727" s="64">
        <f>_xlfn.XLOOKUP(F727,'Wall Volumes'!P:P,'Wall Volumes'!C:C)</f>
        <v>462.5</v>
      </c>
      <c r="F727" s="64" t="s">
        <v>188</v>
      </c>
      <c r="G727" s="64">
        <v>10063</v>
      </c>
    </row>
    <row r="728" spans="1:7">
      <c r="A728" s="64" t="str">
        <f t="shared" si="11"/>
        <v>BL.VW.00034.M10.ST.ST.10063</v>
      </c>
      <c r="B728" s="64">
        <f>_xlfn.XLOOKUP(F728,'Wall Volumes'!P:P,'Wall Volumes'!J:J)</f>
        <v>0</v>
      </c>
      <c r="C728" s="64">
        <f>_xlfn.XLOOKUP(F728,'Wall Volumes'!P:P,'Wall Volumes'!C:C)</f>
        <v>350</v>
      </c>
      <c r="F728" s="64" t="s">
        <v>193</v>
      </c>
      <c r="G728" s="64">
        <v>10063</v>
      </c>
    </row>
    <row r="729" spans="1:7">
      <c r="A729" s="64" t="str">
        <f t="shared" si="11"/>
        <v>BL.VW.00035.M10.ST.ST.10063</v>
      </c>
      <c r="B729" s="64">
        <f>_xlfn.XLOOKUP(F729,'Wall Volumes'!P:P,'Wall Volumes'!J:J)</f>
        <v>0</v>
      </c>
      <c r="C729" s="64">
        <f>_xlfn.XLOOKUP(F729,'Wall Volumes'!P:P,'Wall Volumes'!C:C)</f>
        <v>647.5</v>
      </c>
      <c r="F729" s="64" t="s">
        <v>198</v>
      </c>
      <c r="G729" s="64">
        <v>10063</v>
      </c>
    </row>
    <row r="730" spans="1:7">
      <c r="A730" s="64" t="str">
        <f t="shared" si="11"/>
        <v>BL.VW.00036.M10.ST.ST.10063</v>
      </c>
      <c r="B730" s="64">
        <f>_xlfn.XLOOKUP(F730,'Wall Volumes'!P:P,'Wall Volumes'!J:J)</f>
        <v>0</v>
      </c>
      <c r="C730" s="64">
        <f>_xlfn.XLOOKUP(F730,'Wall Volumes'!P:P,'Wall Volumes'!C:C)</f>
        <v>1005</v>
      </c>
      <c r="F730" s="64" t="s">
        <v>203</v>
      </c>
      <c r="G730" s="64">
        <v>10063</v>
      </c>
    </row>
    <row r="731" spans="1:7">
      <c r="A731" s="64" t="str">
        <f t="shared" si="11"/>
        <v>BL.VW.00037.M10.ST.ST.10063</v>
      </c>
      <c r="B731" s="64">
        <f>_xlfn.XLOOKUP(F731,'Wall Volumes'!P:P,'Wall Volumes'!J:J)</f>
        <v>0</v>
      </c>
      <c r="C731" s="64">
        <f>_xlfn.XLOOKUP(F731,'Wall Volumes'!P:P,'Wall Volumes'!C:C)</f>
        <v>1472.5</v>
      </c>
      <c r="F731" s="64" t="s">
        <v>208</v>
      </c>
      <c r="G731" s="64">
        <v>10063</v>
      </c>
    </row>
    <row r="732" spans="1:7">
      <c r="A732" s="64" t="str">
        <f t="shared" si="11"/>
        <v>BL.VW.00038.M10.ST.ST.10063</v>
      </c>
      <c r="B732" s="64" t="e">
        <f>_xlfn.XLOOKUP(F732,'Wall Volumes'!P:P,'Wall Volumes'!J:J)</f>
        <v>#N/A</v>
      </c>
      <c r="C732" s="64" t="e">
        <f>_xlfn.XLOOKUP(F732,'Wall Volumes'!P:P,'Wall Volumes'!C:C)</f>
        <v>#N/A</v>
      </c>
      <c r="F732" s="64" t="s">
        <v>1331</v>
      </c>
      <c r="G732" s="64">
        <v>10063</v>
      </c>
    </row>
    <row r="733" spans="1:7">
      <c r="A733" s="64" t="str">
        <f t="shared" si="11"/>
        <v>BL.VW.00040.M10.ST.ST.10063</v>
      </c>
      <c r="B733" s="64">
        <f>_xlfn.XLOOKUP(F733,'Wall Volumes'!P:P,'Wall Volumes'!J:J)</f>
        <v>0</v>
      </c>
      <c r="C733" s="64">
        <f>_xlfn.XLOOKUP(F733,'Wall Volumes'!P:P,'Wall Volumes'!C:C)</f>
        <v>189.125</v>
      </c>
      <c r="F733" s="64" t="s">
        <v>455</v>
      </c>
      <c r="G733" s="64">
        <v>10063</v>
      </c>
    </row>
    <row r="734" spans="1:7">
      <c r="A734" s="64" t="str">
        <f t="shared" si="11"/>
        <v>BL.VW.00041.M10.ST.ST.10063</v>
      </c>
      <c r="B734" s="64">
        <f>_xlfn.XLOOKUP(F734,'Wall Volumes'!P:P,'Wall Volumes'!J:J)</f>
        <v>0</v>
      </c>
      <c r="C734" s="64">
        <f>_xlfn.XLOOKUP(F734,'Wall Volumes'!P:P,'Wall Volumes'!C:C)</f>
        <v>367.63</v>
      </c>
      <c r="F734" s="64" t="s">
        <v>457</v>
      </c>
      <c r="G734" s="64">
        <v>10063</v>
      </c>
    </row>
    <row r="735" spans="1:7">
      <c r="A735" s="64" t="str">
        <f t="shared" si="11"/>
        <v>BL.VW.00042.M10.ST.ST.10063</v>
      </c>
      <c r="B735" s="64">
        <f>_xlfn.XLOOKUP(F735,'Wall Volumes'!P:P,'Wall Volumes'!J:J)</f>
        <v>0</v>
      </c>
      <c r="C735" s="64">
        <f>_xlfn.XLOOKUP(F735,'Wall Volumes'!P:P,'Wall Volumes'!C:C)</f>
        <v>195.5</v>
      </c>
      <c r="F735" s="64" t="s">
        <v>453</v>
      </c>
      <c r="G735" s="64">
        <v>10063</v>
      </c>
    </row>
    <row r="736" spans="1:7">
      <c r="A736" s="64" t="str">
        <f t="shared" si="11"/>
        <v>BL.VW.00052.M10.ST.ST.10063</v>
      </c>
      <c r="B736" s="64">
        <f>_xlfn.XLOOKUP(F736,'Wall Volumes'!P:P,'Wall Volumes'!J:J)</f>
        <v>0</v>
      </c>
      <c r="C736" s="64">
        <f>_xlfn.XLOOKUP(F736,'Wall Volumes'!P:P,'Wall Volumes'!C:C)</f>
        <v>125</v>
      </c>
      <c r="F736" s="64" t="s">
        <v>213</v>
      </c>
      <c r="G736" s="64">
        <v>10063</v>
      </c>
    </row>
    <row r="737" spans="1:7">
      <c r="A737" s="64" t="str">
        <f t="shared" si="11"/>
        <v>BL.VW.00053.M10.ST.ST.10063</v>
      </c>
      <c r="B737" s="64">
        <f>_xlfn.XLOOKUP(F737,'Wall Volumes'!P:P,'Wall Volumes'!J:J)</f>
        <v>0</v>
      </c>
      <c r="C737" s="64">
        <f>_xlfn.XLOOKUP(F737,'Wall Volumes'!P:P,'Wall Volumes'!C:C)</f>
        <v>230</v>
      </c>
      <c r="F737" s="64" t="s">
        <v>218</v>
      </c>
      <c r="G737" s="64">
        <v>10063</v>
      </c>
    </row>
    <row r="738" spans="1:7">
      <c r="A738" s="64" t="str">
        <f t="shared" si="11"/>
        <v>BL.VW.00054.M10.ST.ST.10063</v>
      </c>
      <c r="B738" s="64">
        <f>_xlfn.XLOOKUP(F738,'Wall Volumes'!P:P,'Wall Volumes'!J:J)</f>
        <v>0</v>
      </c>
      <c r="C738" s="64">
        <f>_xlfn.XLOOKUP(F738,'Wall Volumes'!P:P,'Wall Volumes'!C:C)</f>
        <v>460</v>
      </c>
      <c r="F738" s="64" t="s">
        <v>223</v>
      </c>
      <c r="G738" s="64">
        <v>10063</v>
      </c>
    </row>
    <row r="739" spans="1:7">
      <c r="A739" s="64" t="str">
        <f t="shared" si="11"/>
        <v>BL.VW.00055.M10.ST.ST.10063</v>
      </c>
      <c r="B739" s="64">
        <f>_xlfn.XLOOKUP(F739,'Wall Volumes'!P:P,'Wall Volumes'!J:J)</f>
        <v>0</v>
      </c>
      <c r="C739" s="64">
        <f>_xlfn.XLOOKUP(F739,'Wall Volumes'!P:P,'Wall Volumes'!C:C)</f>
        <v>77.5</v>
      </c>
      <c r="F739" s="64" t="s">
        <v>228</v>
      </c>
      <c r="G739" s="64">
        <v>10063</v>
      </c>
    </row>
    <row r="740" spans="1:7">
      <c r="A740" s="64" t="str">
        <f t="shared" si="11"/>
        <v>BL.VW.00056.M10.ST.ST.10063</v>
      </c>
      <c r="B740" s="64">
        <f>_xlfn.XLOOKUP(F740,'Wall Volumes'!P:P,'Wall Volumes'!J:J)</f>
        <v>0</v>
      </c>
      <c r="C740" s="64">
        <f>_xlfn.XLOOKUP(F740,'Wall Volumes'!P:P,'Wall Volumes'!C:C)</f>
        <v>142.5</v>
      </c>
      <c r="F740" s="64" t="s">
        <v>233</v>
      </c>
      <c r="G740" s="64">
        <v>10063</v>
      </c>
    </row>
    <row r="741" spans="1:7">
      <c r="A741" s="64" t="str">
        <f t="shared" si="11"/>
        <v>BL.VW.00057.M10.ST.ST.10063</v>
      </c>
      <c r="B741" s="64">
        <f>_xlfn.XLOOKUP(F741,'Wall Volumes'!P:P,'Wall Volumes'!J:J)</f>
        <v>0</v>
      </c>
      <c r="C741" s="64">
        <f>_xlfn.XLOOKUP(F741,'Wall Volumes'!P:P,'Wall Volumes'!C:C)</f>
        <v>305</v>
      </c>
      <c r="F741" s="64" t="s">
        <v>238</v>
      </c>
      <c r="G741" s="64">
        <v>10063</v>
      </c>
    </row>
    <row r="742" spans="1:7">
      <c r="A742" s="64" t="str">
        <f t="shared" si="11"/>
        <v>BL.VW.00058.M10.ST.ST.10063</v>
      </c>
      <c r="B742" s="64">
        <f>_xlfn.XLOOKUP(F742,'Wall Volumes'!P:P,'Wall Volumes'!J:J)</f>
        <v>0</v>
      </c>
      <c r="C742" s="64">
        <f>_xlfn.XLOOKUP(F742,'Wall Volumes'!P:P,'Wall Volumes'!C:C)</f>
        <v>137.5</v>
      </c>
      <c r="F742" s="64" t="s">
        <v>243</v>
      </c>
      <c r="G742" s="64">
        <v>10063</v>
      </c>
    </row>
    <row r="743" spans="1:7">
      <c r="A743" s="64" t="str">
        <f t="shared" si="11"/>
        <v>BL.VW.00059.M10.ST.ST.10063</v>
      </c>
      <c r="B743" s="64">
        <f>_xlfn.XLOOKUP(F743,'Wall Volumes'!P:P,'Wall Volumes'!J:J)</f>
        <v>0</v>
      </c>
      <c r="C743" s="64">
        <f>_xlfn.XLOOKUP(F743,'Wall Volumes'!P:P,'Wall Volumes'!C:C)</f>
        <v>262.5</v>
      </c>
      <c r="F743" s="64" t="s">
        <v>248</v>
      </c>
      <c r="G743" s="64">
        <v>10063</v>
      </c>
    </row>
    <row r="744" spans="1:7">
      <c r="A744" s="64" t="str">
        <f t="shared" si="11"/>
        <v>BL.VW.00060.M10.ST.ST.10063</v>
      </c>
      <c r="B744" s="64">
        <f>_xlfn.XLOOKUP(F744,'Wall Volumes'!P:P,'Wall Volumes'!J:J)</f>
        <v>0</v>
      </c>
      <c r="C744" s="64">
        <f>_xlfn.XLOOKUP(F744,'Wall Volumes'!P:P,'Wall Volumes'!C:C)</f>
        <v>432.5</v>
      </c>
      <c r="F744" s="64" t="s">
        <v>253</v>
      </c>
      <c r="G744" s="64">
        <v>10063</v>
      </c>
    </row>
    <row r="745" spans="1:7">
      <c r="A745" s="64" t="str">
        <f t="shared" si="11"/>
        <v>BL.VW.00061.M10.ST.ST.10063</v>
      </c>
      <c r="B745" s="64">
        <f>_xlfn.XLOOKUP(F745,'Wall Volumes'!P:P,'Wall Volumes'!J:J)</f>
        <v>0</v>
      </c>
      <c r="C745" s="64">
        <f>_xlfn.XLOOKUP(F745,'Wall Volumes'!P:P,'Wall Volumes'!C:C)</f>
        <v>87.5</v>
      </c>
      <c r="F745" s="64" t="s">
        <v>258</v>
      </c>
      <c r="G745" s="64">
        <v>10063</v>
      </c>
    </row>
    <row r="746" spans="1:7">
      <c r="A746" s="64" t="str">
        <f t="shared" si="11"/>
        <v>BL.VW.00062.M10.ST.ST.10063</v>
      </c>
      <c r="B746" s="64">
        <f>_xlfn.XLOOKUP(F746,'Wall Volumes'!P:P,'Wall Volumes'!J:J)</f>
        <v>0</v>
      </c>
      <c r="C746" s="64">
        <f>_xlfn.XLOOKUP(F746,'Wall Volumes'!P:P,'Wall Volumes'!C:C)</f>
        <v>190</v>
      </c>
      <c r="F746" s="64" t="s">
        <v>263</v>
      </c>
      <c r="G746" s="64">
        <v>10063</v>
      </c>
    </row>
    <row r="747" spans="1:7">
      <c r="A747" s="64" t="str">
        <f t="shared" si="11"/>
        <v>BL.VW.00063.M10.ST.ST.10063</v>
      </c>
      <c r="B747" s="64">
        <f>_xlfn.XLOOKUP(F747,'Wall Volumes'!P:P,'Wall Volumes'!J:J)</f>
        <v>0</v>
      </c>
      <c r="C747" s="64">
        <f>_xlfn.XLOOKUP(F747,'Wall Volumes'!P:P,'Wall Volumes'!C:C)</f>
        <v>592.5</v>
      </c>
      <c r="F747" s="64" t="s">
        <v>268</v>
      </c>
      <c r="G747" s="64">
        <v>10063</v>
      </c>
    </row>
    <row r="748" spans="1:7">
      <c r="A748" s="64" t="str">
        <f t="shared" si="11"/>
        <v>BL.VW.00064.M10.ST.ST.10063</v>
      </c>
      <c r="B748" s="64">
        <f>_xlfn.XLOOKUP(F748,'Wall Volumes'!P:P,'Wall Volumes'!J:J)</f>
        <v>0</v>
      </c>
      <c r="C748" s="64">
        <f>_xlfn.XLOOKUP(F748,'Wall Volumes'!P:P,'Wall Volumes'!C:C)</f>
        <v>117.5</v>
      </c>
      <c r="F748" s="64" t="s">
        <v>273</v>
      </c>
      <c r="G748" s="64">
        <v>10063</v>
      </c>
    </row>
    <row r="749" spans="1:7">
      <c r="A749" s="64" t="str">
        <f t="shared" si="11"/>
        <v>BL.VW.00065.M10.ST.ST.10063</v>
      </c>
      <c r="B749" s="64">
        <f>_xlfn.XLOOKUP(F749,'Wall Volumes'!P:P,'Wall Volumes'!J:J)</f>
        <v>0</v>
      </c>
      <c r="C749" s="64">
        <f>_xlfn.XLOOKUP(F749,'Wall Volumes'!P:P,'Wall Volumes'!C:C)</f>
        <v>320</v>
      </c>
      <c r="F749" s="64" t="s">
        <v>278</v>
      </c>
      <c r="G749" s="64">
        <v>10063</v>
      </c>
    </row>
    <row r="750" spans="1:7">
      <c r="A750" s="64" t="str">
        <f t="shared" si="11"/>
        <v>BL.VW.00066.M10.ST.ST.10063</v>
      </c>
      <c r="B750" s="64">
        <f>_xlfn.XLOOKUP(F750,'Wall Volumes'!P:P,'Wall Volumes'!J:J)</f>
        <v>0</v>
      </c>
      <c r="C750" s="64">
        <f>_xlfn.XLOOKUP(F750,'Wall Volumes'!P:P,'Wall Volumes'!C:C)</f>
        <v>970</v>
      </c>
      <c r="F750" s="64" t="s">
        <v>283</v>
      </c>
      <c r="G750" s="64">
        <v>10063</v>
      </c>
    </row>
    <row r="751" spans="1:7">
      <c r="A751" s="64" t="str">
        <f t="shared" si="11"/>
        <v>BL.VW.00067.M10.ST.ST.10063</v>
      </c>
      <c r="B751" s="64">
        <f>_xlfn.XLOOKUP(F751,'Wall Volumes'!P:P,'Wall Volumes'!J:J)</f>
        <v>0</v>
      </c>
      <c r="C751" s="64">
        <f>_xlfn.XLOOKUP(F751,'Wall Volumes'!P:P,'Wall Volumes'!C:C)</f>
        <v>192.5</v>
      </c>
      <c r="F751" s="64" t="s">
        <v>288</v>
      </c>
      <c r="G751" s="64">
        <v>10063</v>
      </c>
    </row>
    <row r="752" spans="1:7">
      <c r="A752" s="64" t="str">
        <f t="shared" si="11"/>
        <v>BL.VW.00068.M10.ST.ST.10063</v>
      </c>
      <c r="B752" s="64">
        <f>_xlfn.XLOOKUP(F752,'Wall Volumes'!P:P,'Wall Volumes'!J:J)</f>
        <v>0</v>
      </c>
      <c r="C752" s="64">
        <f>_xlfn.XLOOKUP(F752,'Wall Volumes'!P:P,'Wall Volumes'!C:C)</f>
        <v>515</v>
      </c>
      <c r="F752" s="64" t="s">
        <v>293</v>
      </c>
      <c r="G752" s="64">
        <v>10063</v>
      </c>
    </row>
    <row r="753" spans="1:7">
      <c r="A753" s="64" t="str">
        <f t="shared" si="11"/>
        <v>BL.VW.00069.M10.ST.ST.10063</v>
      </c>
      <c r="B753" s="64">
        <f>_xlfn.XLOOKUP(F753,'Wall Volumes'!P:P,'Wall Volumes'!J:J)</f>
        <v>0</v>
      </c>
      <c r="C753" s="64">
        <f>_xlfn.XLOOKUP(F753,'Wall Volumes'!P:P,'Wall Volumes'!C:C)</f>
        <v>1660</v>
      </c>
      <c r="F753" s="64" t="s">
        <v>298</v>
      </c>
      <c r="G753" s="64">
        <v>10063</v>
      </c>
    </row>
    <row r="754" spans="1:7">
      <c r="A754" s="64" t="str">
        <f t="shared" si="11"/>
        <v>BL.VW.00070.M10.ST.ST.10063</v>
      </c>
      <c r="B754" s="64">
        <f>_xlfn.XLOOKUP(F754,'Wall Volumes'!P:P,'Wall Volumes'!J:J)</f>
        <v>0</v>
      </c>
      <c r="C754" s="64">
        <f>_xlfn.XLOOKUP(F754,'Wall Volumes'!P:P,'Wall Volumes'!C:C)</f>
        <v>142.5</v>
      </c>
      <c r="F754" s="64" t="s">
        <v>303</v>
      </c>
      <c r="G754" s="64">
        <v>10063</v>
      </c>
    </row>
    <row r="755" spans="1:7">
      <c r="A755" s="64" t="str">
        <f t="shared" si="11"/>
        <v>BL.VW.00071.M10.ST.ST.10063</v>
      </c>
      <c r="B755" s="64">
        <f>_xlfn.XLOOKUP(F755,'Wall Volumes'!P:P,'Wall Volumes'!J:J)</f>
        <v>0</v>
      </c>
      <c r="C755" s="64">
        <f>_xlfn.XLOOKUP(F755,'Wall Volumes'!P:P,'Wall Volumes'!C:C)</f>
        <v>375</v>
      </c>
      <c r="F755" s="64" t="s">
        <v>308</v>
      </c>
      <c r="G755" s="64">
        <v>10063</v>
      </c>
    </row>
    <row r="756" spans="1:7">
      <c r="A756" s="64" t="str">
        <f t="shared" si="11"/>
        <v>BL.VW.00072.M10.ST.ST.10063</v>
      </c>
      <c r="B756" s="64">
        <f>_xlfn.XLOOKUP(F756,'Wall Volumes'!P:P,'Wall Volumes'!J:J)</f>
        <v>0</v>
      </c>
      <c r="C756" s="64">
        <f>_xlfn.XLOOKUP(F756,'Wall Volumes'!P:P,'Wall Volumes'!C:C)</f>
        <v>1160</v>
      </c>
      <c r="F756" s="64" t="s">
        <v>313</v>
      </c>
      <c r="G756" s="64">
        <v>10063</v>
      </c>
    </row>
    <row r="757" spans="1:7">
      <c r="A757" s="64" t="str">
        <f t="shared" si="11"/>
        <v>BL.VW.00073.M10.ST.ST.10063</v>
      </c>
      <c r="B757" s="64">
        <f>_xlfn.XLOOKUP(F757,'Wall Volumes'!P:P,'Wall Volumes'!J:J)</f>
        <v>0</v>
      </c>
      <c r="C757" s="64">
        <f>_xlfn.XLOOKUP(F757,'Wall Volumes'!P:P,'Wall Volumes'!C:C)</f>
        <v>405</v>
      </c>
      <c r="F757" s="64" t="s">
        <v>318</v>
      </c>
      <c r="G757" s="64">
        <v>10063</v>
      </c>
    </row>
    <row r="758" spans="1:7">
      <c r="A758" s="64" t="str">
        <f t="shared" si="11"/>
        <v>BL.VW.00074.M10.ST.ST.10063</v>
      </c>
      <c r="B758" s="64">
        <f>_xlfn.XLOOKUP(F758,'Wall Volumes'!P:P,'Wall Volumes'!J:J)</f>
        <v>0</v>
      </c>
      <c r="C758" s="64">
        <f>_xlfn.XLOOKUP(F758,'Wall Volumes'!P:P,'Wall Volumes'!C:C)</f>
        <v>480</v>
      </c>
      <c r="F758" s="64" t="s">
        <v>323</v>
      </c>
      <c r="G758" s="64">
        <v>10063</v>
      </c>
    </row>
    <row r="759" spans="1:7">
      <c r="A759" s="64" t="str">
        <f t="shared" si="11"/>
        <v>BL.VW.00075.M10.ST.ST.10063</v>
      </c>
      <c r="B759" s="64">
        <f>_xlfn.XLOOKUP(F759,'Wall Volumes'!P:P,'Wall Volumes'!J:J)</f>
        <v>0</v>
      </c>
      <c r="C759" s="64">
        <f>_xlfn.XLOOKUP(F759,'Wall Volumes'!P:P,'Wall Volumes'!C:C)</f>
        <v>527.5</v>
      </c>
      <c r="F759" s="64" t="s">
        <v>328</v>
      </c>
      <c r="G759" s="64">
        <v>10063</v>
      </c>
    </row>
    <row r="760" spans="1:7">
      <c r="A760" s="64" t="str">
        <f t="shared" si="11"/>
        <v>BL.VW.00076.M10.ST.ST.10063</v>
      </c>
      <c r="B760" s="64">
        <f>_xlfn.XLOOKUP(F760,'Wall Volumes'!P:P,'Wall Volumes'!J:J)</f>
        <v>0</v>
      </c>
      <c r="C760" s="64">
        <f>_xlfn.XLOOKUP(F760,'Wall Volumes'!P:P,'Wall Volumes'!C:C)</f>
        <v>240</v>
      </c>
      <c r="F760" s="64" t="s">
        <v>333</v>
      </c>
      <c r="G760" s="64">
        <v>10063</v>
      </c>
    </row>
    <row r="761" spans="1:7">
      <c r="A761" s="64" t="str">
        <f t="shared" si="11"/>
        <v>BL.VW.00077.M10.ST.ST.10063</v>
      </c>
      <c r="B761" s="64">
        <f>_xlfn.XLOOKUP(F761,'Wall Volumes'!P:P,'Wall Volumes'!J:J)</f>
        <v>0</v>
      </c>
      <c r="C761" s="64">
        <f>_xlfn.XLOOKUP(F761,'Wall Volumes'!P:P,'Wall Volumes'!C:C)</f>
        <v>690</v>
      </c>
      <c r="F761" s="64" t="s">
        <v>338</v>
      </c>
      <c r="G761" s="64">
        <v>10063</v>
      </c>
    </row>
    <row r="762" spans="1:7">
      <c r="A762" s="64" t="str">
        <f t="shared" si="11"/>
        <v>BL.VW.00078.M10.ST.ST.10063</v>
      </c>
      <c r="B762" s="64">
        <f>_xlfn.XLOOKUP(F762,'Wall Volumes'!P:P,'Wall Volumes'!J:J)</f>
        <v>0</v>
      </c>
      <c r="C762" s="64">
        <f>_xlfn.XLOOKUP(F762,'Wall Volumes'!P:P,'Wall Volumes'!C:C)</f>
        <v>1347.5</v>
      </c>
      <c r="F762" s="64" t="s">
        <v>343</v>
      </c>
      <c r="G762" s="64">
        <v>10063</v>
      </c>
    </row>
    <row r="763" spans="1:7">
      <c r="A763" s="64" t="str">
        <f t="shared" si="11"/>
        <v>BL.VW.00089.M10.ST.ST.10063</v>
      </c>
      <c r="B763" s="64">
        <f>_xlfn.XLOOKUP(F763,'Wall Volumes'!P:P,'Wall Volumes'!J:J)</f>
        <v>0</v>
      </c>
      <c r="C763" s="64">
        <f>_xlfn.XLOOKUP(F763,'Wall Volumes'!P:P,'Wall Volumes'!C:C)</f>
        <v>335</v>
      </c>
      <c r="F763" s="64" t="s">
        <v>348</v>
      </c>
      <c r="G763" s="64">
        <v>10063</v>
      </c>
    </row>
    <row r="764" spans="1:7">
      <c r="A764" s="64" t="str">
        <f t="shared" si="11"/>
        <v>BL.VW.00090.M10.ST.ST.10063</v>
      </c>
      <c r="B764" s="64">
        <f>_xlfn.XLOOKUP(F764,'Wall Volumes'!P:P,'Wall Volumes'!J:J)</f>
        <v>0</v>
      </c>
      <c r="C764" s="64">
        <f>_xlfn.XLOOKUP(F764,'Wall Volumes'!P:P,'Wall Volumes'!C:C)</f>
        <v>980</v>
      </c>
      <c r="F764" s="64" t="s">
        <v>353</v>
      </c>
      <c r="G764" s="64">
        <v>10063</v>
      </c>
    </row>
    <row r="765" spans="1:7">
      <c r="A765" s="64" t="str">
        <f t="shared" si="11"/>
        <v>BL.VW.00091.M10.ST.ST.10063</v>
      </c>
      <c r="B765" s="64">
        <f>_xlfn.XLOOKUP(F765,'Wall Volumes'!P:P,'Wall Volumes'!J:J)</f>
        <v>0</v>
      </c>
      <c r="C765" s="64">
        <f>_xlfn.XLOOKUP(F765,'Wall Volumes'!P:P,'Wall Volumes'!C:C)</f>
        <v>1935</v>
      </c>
      <c r="F765" s="64" t="s">
        <v>358</v>
      </c>
      <c r="G765" s="64">
        <v>10063</v>
      </c>
    </row>
    <row r="766" spans="1:7">
      <c r="A766" s="64" t="str">
        <f t="shared" si="11"/>
        <v>BL.VW.00092.M10.ST.ST.10063</v>
      </c>
      <c r="B766" s="64">
        <f>_xlfn.XLOOKUP(F766,'Wall Volumes'!P:P,'Wall Volumes'!J:J)</f>
        <v>0</v>
      </c>
      <c r="C766" s="64">
        <f>_xlfn.XLOOKUP(F766,'Wall Volumes'!P:P,'Wall Volumes'!C:C)</f>
        <v>70</v>
      </c>
      <c r="F766" s="64" t="s">
        <v>362</v>
      </c>
      <c r="G766" s="64">
        <v>10063</v>
      </c>
    </row>
    <row r="767" spans="1:7">
      <c r="A767" s="64" t="str">
        <f t="shared" si="11"/>
        <v>BL.VW.00101.M10.ST.ST.10063</v>
      </c>
      <c r="B767" s="64">
        <f>_xlfn.XLOOKUP(F767,'Wall Volumes'!P:P,'Wall Volumes'!J:J)</f>
        <v>0</v>
      </c>
      <c r="C767" s="64">
        <f>_xlfn.XLOOKUP(F767,'Wall Volumes'!P:P,'Wall Volumes'!C:C)</f>
        <v>70</v>
      </c>
      <c r="F767" s="64" t="s">
        <v>368</v>
      </c>
      <c r="G767" s="64">
        <v>10063</v>
      </c>
    </row>
    <row r="768" spans="1:7">
      <c r="A768" s="64" t="str">
        <f t="shared" si="11"/>
        <v>BL.VW.00093.M10.ST.ST.10063</v>
      </c>
      <c r="B768" s="64">
        <f>_xlfn.XLOOKUP(F768,'Wall Volumes'!P:P,'Wall Volumes'!J:J)</f>
        <v>0</v>
      </c>
      <c r="C768" s="64">
        <f>_xlfn.XLOOKUP(F768,'Wall Volumes'!P:P,'Wall Volumes'!C:C)</f>
        <v>70</v>
      </c>
      <c r="F768" s="64" t="s">
        <v>373</v>
      </c>
      <c r="G768" s="64">
        <v>10063</v>
      </c>
    </row>
    <row r="769" spans="1:7">
      <c r="A769" s="64" t="str">
        <f t="shared" si="11"/>
        <v>BL.VW.00102.M10.ST.ST.10063</v>
      </c>
      <c r="B769" s="64">
        <f>_xlfn.XLOOKUP(F769,'Wall Volumes'!P:P,'Wall Volumes'!J:J)</f>
        <v>0</v>
      </c>
      <c r="C769" s="64">
        <f>_xlfn.XLOOKUP(F769,'Wall Volumes'!P:P,'Wall Volumes'!C:C)</f>
        <v>70</v>
      </c>
      <c r="F769" s="64" t="s">
        <v>379</v>
      </c>
      <c r="G769" s="64">
        <v>10063</v>
      </c>
    </row>
    <row r="770" spans="1:7">
      <c r="A770" s="64" t="str">
        <f t="shared" ref="A770:A833" si="12">F770&amp;"."&amp;G770</f>
        <v>BL.VW.00094.M10.ST.ST.10063</v>
      </c>
      <c r="B770" s="64">
        <f>_xlfn.XLOOKUP(F770,'Wall Volumes'!P:P,'Wall Volumes'!J:J)</f>
        <v>0</v>
      </c>
      <c r="C770" s="64">
        <f>_xlfn.XLOOKUP(F770,'Wall Volumes'!P:P,'Wall Volumes'!C:C)</f>
        <v>72.5</v>
      </c>
      <c r="F770" s="64" t="s">
        <v>383</v>
      </c>
      <c r="G770" s="64">
        <v>10063</v>
      </c>
    </row>
    <row r="771" spans="1:7">
      <c r="A771" s="64" t="str">
        <f t="shared" si="12"/>
        <v>BL.VW.00103.M10.ST.ST.10063</v>
      </c>
      <c r="B771" s="64">
        <f>_xlfn.XLOOKUP(F771,'Wall Volumes'!P:P,'Wall Volumes'!J:J)</f>
        <v>0</v>
      </c>
      <c r="C771" s="64">
        <f>_xlfn.XLOOKUP(F771,'Wall Volumes'!P:P,'Wall Volumes'!C:C)</f>
        <v>72.5</v>
      </c>
      <c r="F771" s="64" t="s">
        <v>389</v>
      </c>
      <c r="G771" s="64">
        <v>10063</v>
      </c>
    </row>
    <row r="772" spans="1:7">
      <c r="A772" s="64" t="str">
        <f t="shared" si="12"/>
        <v>BL.VW.00095.M10.ST.ST.10063</v>
      </c>
      <c r="B772" s="64">
        <f>_xlfn.XLOOKUP(F772,'Wall Volumes'!P:P,'Wall Volumes'!J:J)</f>
        <v>0</v>
      </c>
      <c r="C772" s="64">
        <f>_xlfn.XLOOKUP(F772,'Wall Volumes'!P:P,'Wall Volumes'!C:C)</f>
        <v>187.5</v>
      </c>
      <c r="F772" s="64" t="s">
        <v>391</v>
      </c>
      <c r="G772" s="64">
        <v>10063</v>
      </c>
    </row>
    <row r="773" spans="1:7">
      <c r="A773" s="64" t="str">
        <f t="shared" si="12"/>
        <v>BL.VW.00104.M10.ST.ST.10063</v>
      </c>
      <c r="B773" s="64">
        <f>_xlfn.XLOOKUP(F773,'Wall Volumes'!P:P,'Wall Volumes'!J:J)</f>
        <v>0</v>
      </c>
      <c r="C773" s="64">
        <f>_xlfn.XLOOKUP(F773,'Wall Volumes'!P:P,'Wall Volumes'!C:C)</f>
        <v>187.5</v>
      </c>
      <c r="F773" s="64" t="s">
        <v>394</v>
      </c>
      <c r="G773" s="64">
        <v>10063</v>
      </c>
    </row>
    <row r="774" spans="1:7">
      <c r="A774" s="64" t="str">
        <f t="shared" si="12"/>
        <v>BL.VW.00096.M10.ST.ST.10063</v>
      </c>
      <c r="B774" s="64">
        <f>_xlfn.XLOOKUP(F774,'Wall Volumes'!P:P,'Wall Volumes'!J:J)</f>
        <v>0</v>
      </c>
      <c r="C774" s="64">
        <f>_xlfn.XLOOKUP(F774,'Wall Volumes'!P:P,'Wall Volumes'!C:C)</f>
        <v>197.5</v>
      </c>
      <c r="F774" s="64" t="s">
        <v>396</v>
      </c>
      <c r="G774" s="64">
        <v>10063</v>
      </c>
    </row>
    <row r="775" spans="1:7">
      <c r="A775" s="64" t="str">
        <f t="shared" si="12"/>
        <v>BL.VW.00105.M10.ST.ST.10063</v>
      </c>
      <c r="B775" s="64">
        <f>_xlfn.XLOOKUP(F775,'Wall Volumes'!P:P,'Wall Volumes'!J:J)</f>
        <v>0</v>
      </c>
      <c r="C775" s="64">
        <f>_xlfn.XLOOKUP(F775,'Wall Volumes'!P:P,'Wall Volumes'!C:C)</f>
        <v>197.5</v>
      </c>
      <c r="F775" s="64" t="s">
        <v>399</v>
      </c>
      <c r="G775" s="64">
        <v>10063</v>
      </c>
    </row>
    <row r="776" spans="1:7">
      <c r="A776" s="64" t="str">
        <f t="shared" si="12"/>
        <v>BL.VW.00097.M10.ST.ST.10063</v>
      </c>
      <c r="B776" s="64">
        <f>_xlfn.XLOOKUP(F776,'Wall Volumes'!P:P,'Wall Volumes'!J:J)</f>
        <v>0</v>
      </c>
      <c r="C776" s="64">
        <f>_xlfn.XLOOKUP(F776,'Wall Volumes'!P:P,'Wall Volumes'!C:C)</f>
        <v>205</v>
      </c>
      <c r="F776" s="64" t="s">
        <v>401</v>
      </c>
      <c r="G776" s="64">
        <v>10063</v>
      </c>
    </row>
    <row r="777" spans="1:7">
      <c r="A777" s="64" t="str">
        <f t="shared" si="12"/>
        <v>BL.VW.00106.M10.ST.ST.10063</v>
      </c>
      <c r="B777" s="64">
        <f>_xlfn.XLOOKUP(F777,'Wall Volumes'!P:P,'Wall Volumes'!J:J)</f>
        <v>0</v>
      </c>
      <c r="C777" s="64">
        <f>_xlfn.XLOOKUP(F777,'Wall Volumes'!P:P,'Wall Volumes'!C:C)</f>
        <v>205</v>
      </c>
      <c r="F777" s="64" t="s">
        <v>404</v>
      </c>
      <c r="G777" s="64">
        <v>10063</v>
      </c>
    </row>
    <row r="778" spans="1:7">
      <c r="A778" s="64" t="str">
        <f t="shared" si="12"/>
        <v>BL.VW.00098.M10.ST.ST.10063</v>
      </c>
      <c r="B778" s="64">
        <f>_xlfn.XLOOKUP(F778,'Wall Volumes'!P:P,'Wall Volumes'!J:J)</f>
        <v>0</v>
      </c>
      <c r="C778" s="64">
        <f>_xlfn.XLOOKUP(F778,'Wall Volumes'!P:P,'Wall Volumes'!C:C)</f>
        <v>427.5</v>
      </c>
      <c r="F778" s="64" t="s">
        <v>406</v>
      </c>
      <c r="G778" s="64">
        <v>10063</v>
      </c>
    </row>
    <row r="779" spans="1:7">
      <c r="A779" s="64" t="str">
        <f t="shared" si="12"/>
        <v>BL.VW.00107.M10.ST.ST.10063</v>
      </c>
      <c r="B779" s="64">
        <f>_xlfn.XLOOKUP(F779,'Wall Volumes'!P:P,'Wall Volumes'!J:J)</f>
        <v>0</v>
      </c>
      <c r="C779" s="64">
        <f>_xlfn.XLOOKUP(F779,'Wall Volumes'!P:P,'Wall Volumes'!C:C)</f>
        <v>427.5</v>
      </c>
      <c r="F779" s="64" t="s">
        <v>409</v>
      </c>
      <c r="G779" s="64">
        <v>10063</v>
      </c>
    </row>
    <row r="780" spans="1:7">
      <c r="A780" s="64" t="str">
        <f t="shared" si="12"/>
        <v>BL.VW.00099.M10.ST.ST.10063</v>
      </c>
      <c r="B780" s="64">
        <f>_xlfn.XLOOKUP(F780,'Wall Volumes'!P:P,'Wall Volumes'!J:J)</f>
        <v>0</v>
      </c>
      <c r="C780" s="64">
        <f>_xlfn.XLOOKUP(F780,'Wall Volumes'!P:P,'Wall Volumes'!C:C)</f>
        <v>447.5</v>
      </c>
      <c r="F780" s="64" t="s">
        <v>411</v>
      </c>
      <c r="G780" s="64">
        <v>10063</v>
      </c>
    </row>
    <row r="781" spans="1:7">
      <c r="A781" s="64" t="str">
        <f t="shared" si="12"/>
        <v>BL.VW.00108.M10.ST.ST.10063</v>
      </c>
      <c r="B781" s="64">
        <f>_xlfn.XLOOKUP(F781,'Wall Volumes'!P:P,'Wall Volumes'!J:J)</f>
        <v>0</v>
      </c>
      <c r="C781" s="64">
        <f>_xlfn.XLOOKUP(F781,'Wall Volumes'!P:P,'Wall Volumes'!C:C)</f>
        <v>447.5</v>
      </c>
      <c r="F781" s="64" t="s">
        <v>414</v>
      </c>
      <c r="G781" s="64">
        <v>10063</v>
      </c>
    </row>
    <row r="782" spans="1:7">
      <c r="A782" s="64" t="str">
        <f t="shared" si="12"/>
        <v>BL.VW.00100.M10.ST.ST.10063</v>
      </c>
      <c r="B782" s="64">
        <f>_xlfn.XLOOKUP(F782,'Wall Volumes'!P:P,'Wall Volumes'!J:J)</f>
        <v>0</v>
      </c>
      <c r="C782" s="64">
        <f>_xlfn.XLOOKUP(F782,'Wall Volumes'!P:P,'Wall Volumes'!C:C)</f>
        <v>470</v>
      </c>
      <c r="F782" s="64" t="s">
        <v>416</v>
      </c>
      <c r="G782" s="64">
        <v>10063</v>
      </c>
    </row>
    <row r="783" spans="1:7">
      <c r="A783" s="64" t="str">
        <f t="shared" si="12"/>
        <v>BL.VW.00109.M10.ST.ST.10063</v>
      </c>
      <c r="B783" s="64">
        <f>_xlfn.XLOOKUP(F783,'Wall Volumes'!P:P,'Wall Volumes'!J:J)</f>
        <v>0</v>
      </c>
      <c r="C783" s="64">
        <f>_xlfn.XLOOKUP(F783,'Wall Volumes'!P:P,'Wall Volumes'!C:C)</f>
        <v>470</v>
      </c>
      <c r="F783" s="64" t="s">
        <v>419</v>
      </c>
      <c r="G783" s="64">
        <v>10063</v>
      </c>
    </row>
    <row r="784" spans="1:7">
      <c r="A784" s="64" t="str">
        <f t="shared" si="12"/>
        <v>BL.VW.00001.NB.ST.ST.10063</v>
      </c>
      <c r="B784" s="64" t="e">
        <f>_xlfn.XLOOKUP(F784,'Wall Volumes'!P:P,'Wall Volumes'!J:J)</f>
        <v>#N/A</v>
      </c>
      <c r="C784" s="64" t="e">
        <f>_xlfn.XLOOKUP(F784,'Wall Volumes'!P:P,'Wall Volumes'!C:C)</f>
        <v>#N/A</v>
      </c>
      <c r="F784" s="64" t="s">
        <v>1332</v>
      </c>
      <c r="G784" s="64">
        <v>10063</v>
      </c>
    </row>
    <row r="785" spans="1:7">
      <c r="A785" s="64" t="str">
        <f t="shared" si="12"/>
        <v>BL.VW.00006.NB.ST.ST.10063</v>
      </c>
      <c r="B785" s="64" t="e">
        <f>_xlfn.XLOOKUP(F785,'Wall Volumes'!P:P,'Wall Volumes'!J:J)</f>
        <v>#N/A</v>
      </c>
      <c r="C785" s="64" t="e">
        <f>_xlfn.XLOOKUP(F785,'Wall Volumes'!P:P,'Wall Volumes'!C:C)</f>
        <v>#N/A</v>
      </c>
      <c r="F785" s="64" t="s">
        <v>1333</v>
      </c>
      <c r="G785" s="64">
        <v>10063</v>
      </c>
    </row>
    <row r="786" spans="1:7">
      <c r="A786" s="64" t="str">
        <f t="shared" si="12"/>
        <v>BL.VW.00007.NB.ST.ST.10063</v>
      </c>
      <c r="B786" s="64" t="e">
        <f>_xlfn.XLOOKUP(F786,'Wall Volumes'!P:P,'Wall Volumes'!J:J)</f>
        <v>#N/A</v>
      </c>
      <c r="C786" s="64" t="e">
        <f>_xlfn.XLOOKUP(F786,'Wall Volumes'!P:P,'Wall Volumes'!C:C)</f>
        <v>#N/A</v>
      </c>
      <c r="F786" s="64" t="s">
        <v>1334</v>
      </c>
      <c r="G786" s="64">
        <v>10063</v>
      </c>
    </row>
    <row r="787" spans="1:7">
      <c r="A787" s="64" t="str">
        <f t="shared" si="12"/>
        <v>BL.VW.00009.NB.ST.ST.10063</v>
      </c>
      <c r="B787" s="64" t="e">
        <f>_xlfn.XLOOKUP(F787,'Wall Volumes'!P:P,'Wall Volumes'!J:J)</f>
        <v>#N/A</v>
      </c>
      <c r="C787" s="64" t="e">
        <f>_xlfn.XLOOKUP(F787,'Wall Volumes'!P:P,'Wall Volumes'!C:C)</f>
        <v>#N/A</v>
      </c>
      <c r="F787" s="64" t="s">
        <v>1335</v>
      </c>
      <c r="G787" s="64">
        <v>10063</v>
      </c>
    </row>
    <row r="788" spans="1:7">
      <c r="A788" s="64" t="str">
        <f t="shared" si="12"/>
        <v>BL.VW.00010.NB.ST.ST.10063</v>
      </c>
      <c r="B788" s="64" t="e">
        <f>_xlfn.XLOOKUP(F788,'Wall Volumes'!P:P,'Wall Volumes'!J:J)</f>
        <v>#N/A</v>
      </c>
      <c r="C788" s="64" t="e">
        <f>_xlfn.XLOOKUP(F788,'Wall Volumes'!P:P,'Wall Volumes'!C:C)</f>
        <v>#N/A</v>
      </c>
      <c r="F788" s="64" t="s">
        <v>1336</v>
      </c>
      <c r="G788" s="64">
        <v>10063</v>
      </c>
    </row>
    <row r="789" spans="1:7">
      <c r="A789" s="64" t="str">
        <f t="shared" si="12"/>
        <v>BL.VW.00011.NB.ST.ST.10063</v>
      </c>
      <c r="B789" s="64" t="e">
        <f>_xlfn.XLOOKUP(F789,'Wall Volumes'!P:P,'Wall Volumes'!J:J)</f>
        <v>#N/A</v>
      </c>
      <c r="C789" s="64" t="e">
        <f>_xlfn.XLOOKUP(F789,'Wall Volumes'!P:P,'Wall Volumes'!C:C)</f>
        <v>#N/A</v>
      </c>
      <c r="F789" s="64" t="s">
        <v>1337</v>
      </c>
      <c r="G789" s="64">
        <v>10063</v>
      </c>
    </row>
    <row r="790" spans="1:7">
      <c r="A790" s="64" t="str">
        <f t="shared" si="12"/>
        <v>BL.VW.00012.NB.ST.ST.10063</v>
      </c>
      <c r="B790" s="64" t="e">
        <f>_xlfn.XLOOKUP(F790,'Wall Volumes'!P:P,'Wall Volumes'!J:J)</f>
        <v>#N/A</v>
      </c>
      <c r="C790" s="64" t="e">
        <f>_xlfn.XLOOKUP(F790,'Wall Volumes'!P:P,'Wall Volumes'!C:C)</f>
        <v>#N/A</v>
      </c>
      <c r="F790" s="64" t="s">
        <v>1338</v>
      </c>
      <c r="G790" s="64">
        <v>10063</v>
      </c>
    </row>
    <row r="791" spans="1:7">
      <c r="A791" s="64" t="str">
        <f t="shared" si="12"/>
        <v>BL.VW.00014.NB.ST.ST.10063</v>
      </c>
      <c r="B791" s="64" t="e">
        <f>_xlfn.XLOOKUP(F791,'Wall Volumes'!P:P,'Wall Volumes'!J:J)</f>
        <v>#N/A</v>
      </c>
      <c r="C791" s="64" t="e">
        <f>_xlfn.XLOOKUP(F791,'Wall Volumes'!P:P,'Wall Volumes'!C:C)</f>
        <v>#N/A</v>
      </c>
      <c r="F791" s="64" t="s">
        <v>1339</v>
      </c>
      <c r="G791" s="64">
        <v>10063</v>
      </c>
    </row>
    <row r="792" spans="1:7">
      <c r="A792" s="64" t="str">
        <f t="shared" si="12"/>
        <v>BL.VW.00015.NB.ST.ST.10063</v>
      </c>
      <c r="B792" s="64" t="e">
        <f>_xlfn.XLOOKUP(F792,'Wall Volumes'!P:P,'Wall Volumes'!J:J)</f>
        <v>#N/A</v>
      </c>
      <c r="C792" s="64" t="e">
        <f>_xlfn.XLOOKUP(F792,'Wall Volumes'!P:P,'Wall Volumes'!C:C)</f>
        <v>#N/A</v>
      </c>
      <c r="F792" s="64" t="s">
        <v>1340</v>
      </c>
      <c r="G792" s="64">
        <v>10063</v>
      </c>
    </row>
    <row r="793" spans="1:7">
      <c r="A793" s="64" t="str">
        <f t="shared" si="12"/>
        <v>BL.VW.00023.NB.ST.ST.10063</v>
      </c>
      <c r="B793" s="64">
        <f>_xlfn.XLOOKUP(F793,'Wall Volumes'!P:P,'Wall Volumes'!J:J)</f>
        <v>0</v>
      </c>
      <c r="C793" s="64">
        <f>_xlfn.XLOOKUP(F793,'Wall Volumes'!P:P,'Wall Volumes'!C:C)</f>
        <v>125.375</v>
      </c>
      <c r="F793" s="64" t="s">
        <v>466</v>
      </c>
      <c r="G793" s="64">
        <v>10063</v>
      </c>
    </row>
    <row r="794" spans="1:7">
      <c r="A794" s="64" t="str">
        <f t="shared" si="12"/>
        <v>BL.VW.00024.NB.ST.ST.10063</v>
      </c>
      <c r="B794" s="64">
        <f>_xlfn.XLOOKUP(F794,'Wall Volumes'!P:P,'Wall Volumes'!J:J)</f>
        <v>0</v>
      </c>
      <c r="C794" s="64">
        <f>_xlfn.XLOOKUP(F794,'Wall Volumes'!P:P,'Wall Volumes'!C:C)</f>
        <v>125.375</v>
      </c>
      <c r="F794" s="64" t="s">
        <v>468</v>
      </c>
      <c r="G794" s="64">
        <v>10063</v>
      </c>
    </row>
    <row r="795" spans="1:7">
      <c r="A795" s="64" t="str">
        <f t="shared" si="12"/>
        <v>BL.VW.00030.NB.ST.ST.10063</v>
      </c>
      <c r="B795" s="64" t="e">
        <f>_xlfn.XLOOKUP(F795,'Wall Volumes'!P:P,'Wall Volumes'!J:J)</f>
        <v>#N/A</v>
      </c>
      <c r="C795" s="64" t="e">
        <f>_xlfn.XLOOKUP(F795,'Wall Volumes'!P:P,'Wall Volumes'!C:C)</f>
        <v>#N/A</v>
      </c>
      <c r="F795" s="64" t="s">
        <v>1341</v>
      </c>
      <c r="G795" s="64">
        <v>10063</v>
      </c>
    </row>
    <row r="796" spans="1:7">
      <c r="A796" s="64" t="str">
        <f t="shared" si="12"/>
        <v>BL.VW.00031.NB.ST.ST.10063</v>
      </c>
      <c r="B796" s="64" t="e">
        <f>_xlfn.XLOOKUP(F796,'Wall Volumes'!P:P,'Wall Volumes'!J:J)</f>
        <v>#N/A</v>
      </c>
      <c r="C796" s="64" t="e">
        <f>_xlfn.XLOOKUP(F796,'Wall Volumes'!P:P,'Wall Volumes'!C:C)</f>
        <v>#N/A</v>
      </c>
      <c r="F796" s="64" t="s">
        <v>1342</v>
      </c>
      <c r="G796" s="64">
        <v>10063</v>
      </c>
    </row>
    <row r="797" spans="1:7">
      <c r="A797" s="64" t="str">
        <f t="shared" si="12"/>
        <v>BL.VW.00055.NB.ST.ST.10063</v>
      </c>
      <c r="B797" s="64">
        <f>_xlfn.XLOOKUP(F797,'Wall Volumes'!P:P,'Wall Volumes'!J:J)</f>
        <v>0</v>
      </c>
      <c r="C797" s="64">
        <f>_xlfn.XLOOKUP(F797,'Wall Volumes'!P:P,'Wall Volumes'!C:C)</f>
        <v>56.1</v>
      </c>
      <c r="F797" s="64" t="s">
        <v>470</v>
      </c>
      <c r="G797" s="64">
        <v>10063</v>
      </c>
    </row>
    <row r="798" spans="1:7">
      <c r="A798" s="64" t="str">
        <f t="shared" si="12"/>
        <v>BL.VW.00058.NB.ST.ST.10063</v>
      </c>
      <c r="B798" s="64">
        <f>_xlfn.XLOOKUP(F798,'Wall Volumes'!P:P,'Wall Volumes'!J:J)</f>
        <v>0</v>
      </c>
      <c r="C798" s="64">
        <f>_xlfn.XLOOKUP(F798,'Wall Volumes'!P:P,'Wall Volumes'!C:C)</f>
        <v>95.625</v>
      </c>
      <c r="F798" s="64" t="s">
        <v>472</v>
      </c>
      <c r="G798" s="64">
        <v>10063</v>
      </c>
    </row>
    <row r="799" spans="1:7">
      <c r="A799" s="64" t="str">
        <f t="shared" si="12"/>
        <v>BL.VW.00059.NB.ST.ST.10063</v>
      </c>
      <c r="B799" s="64">
        <f>_xlfn.XLOOKUP(F799,'Wall Volumes'!P:P,'Wall Volumes'!J:J)</f>
        <v>0</v>
      </c>
      <c r="C799" s="64">
        <f>_xlfn.XLOOKUP(F799,'Wall Volumes'!P:P,'Wall Volumes'!C:C)</f>
        <v>174.25</v>
      </c>
      <c r="F799" s="64" t="s">
        <v>474</v>
      </c>
      <c r="G799" s="64">
        <v>10063</v>
      </c>
    </row>
    <row r="800" spans="1:7">
      <c r="A800" s="64" t="str">
        <f t="shared" si="12"/>
        <v>BL.VW.00060.NB.ST.ST.10063</v>
      </c>
      <c r="B800" s="64" t="e">
        <f>_xlfn.XLOOKUP(F800,'Wall Volumes'!P:P,'Wall Volumes'!J:J)</f>
        <v>#N/A</v>
      </c>
      <c r="C800" s="64" t="e">
        <f>_xlfn.XLOOKUP(F800,'Wall Volumes'!P:P,'Wall Volumes'!C:C)</f>
        <v>#N/A</v>
      </c>
      <c r="F800" s="64" t="s">
        <v>1343</v>
      </c>
      <c r="G800" s="64">
        <v>10063</v>
      </c>
    </row>
    <row r="801" spans="1:7">
      <c r="A801" s="64" t="str">
        <f t="shared" si="12"/>
        <v>BL.VW.00062.NB.ST.ST.10063</v>
      </c>
      <c r="B801" s="64">
        <f>_xlfn.XLOOKUP(F801,'Wall Volumes'!P:P,'Wall Volumes'!J:J)</f>
        <v>0</v>
      </c>
      <c r="C801" s="64">
        <f>_xlfn.XLOOKUP(F801,'Wall Volumes'!P:P,'Wall Volumes'!C:C)</f>
        <v>127.925</v>
      </c>
      <c r="F801" s="64" t="s">
        <v>476</v>
      </c>
      <c r="G801" s="64">
        <v>10063</v>
      </c>
    </row>
    <row r="802" spans="1:7">
      <c r="A802" s="64" t="str">
        <f t="shared" si="12"/>
        <v>BL.VW.00065.NB.ST.ST.10063</v>
      </c>
      <c r="B802" s="64" t="e">
        <f>_xlfn.XLOOKUP(F802,'Wall Volumes'!P:P,'Wall Volumes'!J:J)</f>
        <v>#N/A</v>
      </c>
      <c r="C802" s="64" t="e">
        <f>_xlfn.XLOOKUP(F802,'Wall Volumes'!P:P,'Wall Volumes'!C:C)</f>
        <v>#N/A</v>
      </c>
      <c r="F802" s="64" t="s">
        <v>1344</v>
      </c>
      <c r="G802" s="64">
        <v>10063</v>
      </c>
    </row>
    <row r="803" spans="1:7">
      <c r="A803" s="64" t="str">
        <f t="shared" si="12"/>
        <v>BL.VW.00068.NB.ST.ST.10063</v>
      </c>
      <c r="B803" s="64">
        <f>_xlfn.XLOOKUP(F803,'Wall Volumes'!P:P,'Wall Volumes'!J:J)</f>
        <v>0</v>
      </c>
      <c r="C803" s="64">
        <f>_xlfn.XLOOKUP(F803,'Wall Volumes'!P:P,'Wall Volumes'!C:C)</f>
        <v>339.15</v>
      </c>
      <c r="F803" s="64" t="s">
        <v>478</v>
      </c>
      <c r="G803" s="64">
        <v>10063</v>
      </c>
    </row>
    <row r="804" spans="1:7">
      <c r="A804" s="64" t="str">
        <f t="shared" si="12"/>
        <v>BL.VW.00001.M10.BO.ST.10063</v>
      </c>
      <c r="B804" s="64">
        <f>_xlfn.XLOOKUP(F804,'Wall Volumes'!P:P,'Wall Volumes'!J:J)</f>
        <v>0</v>
      </c>
      <c r="C804" s="64">
        <f>_xlfn.XLOOKUP(F804,'Wall Volumes'!P:P,'Wall Volumes'!C:C)</f>
        <v>52.5</v>
      </c>
      <c r="F804" s="64" t="s">
        <v>421</v>
      </c>
      <c r="G804" s="64">
        <v>10063</v>
      </c>
    </row>
    <row r="805" spans="1:7">
      <c r="A805" s="64" t="str">
        <f t="shared" si="12"/>
        <v>BL.VW.00002.M10.BO.ST.10063</v>
      </c>
      <c r="B805" s="64">
        <f>_xlfn.XLOOKUP(F805,'Wall Volumes'!P:P,'Wall Volumes'!J:J)</f>
        <v>0</v>
      </c>
      <c r="C805" s="64">
        <f>_xlfn.XLOOKUP(F805,'Wall Volumes'!P:P,'Wall Volumes'!C:C)</f>
        <v>80</v>
      </c>
      <c r="F805" s="64" t="s">
        <v>422</v>
      </c>
      <c r="G805" s="64">
        <v>10063</v>
      </c>
    </row>
    <row r="806" spans="1:7">
      <c r="A806" s="64" t="str">
        <f t="shared" si="12"/>
        <v>BL.VW.00003.M10.BO.ST.10063</v>
      </c>
      <c r="B806" s="64">
        <f>_xlfn.XLOOKUP(F806,'Wall Volumes'!P:P,'Wall Volumes'!J:J)</f>
        <v>0</v>
      </c>
      <c r="C806" s="64">
        <f>_xlfn.XLOOKUP(F806,'Wall Volumes'!P:P,'Wall Volumes'!C:C)</f>
        <v>135</v>
      </c>
      <c r="F806" s="64" t="s">
        <v>423</v>
      </c>
      <c r="G806" s="64">
        <v>10063</v>
      </c>
    </row>
    <row r="807" spans="1:7">
      <c r="A807" s="64" t="str">
        <f t="shared" si="12"/>
        <v>BL.VW.00004.M10.BO.ST.10063</v>
      </c>
      <c r="B807" s="64">
        <f>_xlfn.XLOOKUP(F807,'Wall Volumes'!P:P,'Wall Volumes'!J:J)</f>
        <v>0</v>
      </c>
      <c r="C807" s="64">
        <f>_xlfn.XLOOKUP(F807,'Wall Volumes'!P:P,'Wall Volumes'!C:C)</f>
        <v>222.5</v>
      </c>
      <c r="F807" s="64" t="s">
        <v>424</v>
      </c>
      <c r="G807" s="64">
        <v>10063</v>
      </c>
    </row>
    <row r="808" spans="1:7">
      <c r="A808" s="64" t="str">
        <f t="shared" si="12"/>
        <v>BL.VW.00006.M10.BO.ST.10063</v>
      </c>
      <c r="B808" s="64">
        <f>_xlfn.XLOOKUP(F808,'Wall Volumes'!P:P,'Wall Volumes'!J:J)</f>
        <v>0</v>
      </c>
      <c r="C808" s="64">
        <f>_xlfn.XLOOKUP(F808,'Wall Volumes'!P:P,'Wall Volumes'!C:C)</f>
        <v>70</v>
      </c>
      <c r="F808" s="64" t="s">
        <v>425</v>
      </c>
      <c r="G808" s="64">
        <v>10063</v>
      </c>
    </row>
    <row r="809" spans="1:7">
      <c r="A809" s="64" t="str">
        <f t="shared" si="12"/>
        <v>BL.VW.00007.M10.BO.ST.10063</v>
      </c>
      <c r="B809" s="64">
        <f>_xlfn.XLOOKUP(F809,'Wall Volumes'!P:P,'Wall Volumes'!J:J)</f>
        <v>0</v>
      </c>
      <c r="C809" s="64">
        <f>_xlfn.XLOOKUP(F809,'Wall Volumes'!P:P,'Wall Volumes'!C:C)</f>
        <v>115</v>
      </c>
      <c r="F809" s="64" t="s">
        <v>426</v>
      </c>
      <c r="G809" s="64">
        <v>10063</v>
      </c>
    </row>
    <row r="810" spans="1:7">
      <c r="A810" s="64" t="str">
        <f t="shared" si="12"/>
        <v>BL.VW.00008.M10.BO.ST.10063</v>
      </c>
      <c r="B810" s="64">
        <f>_xlfn.XLOOKUP(F810,'Wall Volumes'!P:P,'Wall Volumes'!J:J)</f>
        <v>0</v>
      </c>
      <c r="C810" s="64">
        <f>_xlfn.XLOOKUP(F810,'Wall Volumes'!P:P,'Wall Volumes'!C:C)</f>
        <v>180</v>
      </c>
      <c r="F810" s="64" t="s">
        <v>427</v>
      </c>
      <c r="G810" s="64">
        <v>10063</v>
      </c>
    </row>
    <row r="811" spans="1:7">
      <c r="A811" s="64" t="str">
        <f t="shared" si="12"/>
        <v>BL.VW.00009.M10.BO.ST.10063</v>
      </c>
      <c r="B811" s="64">
        <f>_xlfn.XLOOKUP(F811,'Wall Volumes'!P:P,'Wall Volumes'!J:J)</f>
        <v>0</v>
      </c>
      <c r="C811" s="64">
        <f>_xlfn.XLOOKUP(F811,'Wall Volumes'!P:P,'Wall Volumes'!C:C)</f>
        <v>365</v>
      </c>
      <c r="F811" s="64" t="s">
        <v>428</v>
      </c>
      <c r="G811" s="64">
        <v>10063</v>
      </c>
    </row>
    <row r="812" spans="1:7">
      <c r="A812" s="64" t="str">
        <f t="shared" si="12"/>
        <v>BL.VW.00010.M10.BO.ST.10063</v>
      </c>
      <c r="B812" s="64">
        <f>_xlfn.XLOOKUP(F812,'Wall Volumes'!P:P,'Wall Volumes'!J:J)</f>
        <v>0</v>
      </c>
      <c r="C812" s="64">
        <f>_xlfn.XLOOKUP(F812,'Wall Volumes'!P:P,'Wall Volumes'!C:C)</f>
        <v>105</v>
      </c>
      <c r="F812" s="64" t="s">
        <v>429</v>
      </c>
      <c r="G812" s="64">
        <v>10063</v>
      </c>
    </row>
    <row r="813" spans="1:7">
      <c r="A813" s="64" t="str">
        <f t="shared" si="12"/>
        <v>BL.VW.00011.M10.BO.ST.10063</v>
      </c>
      <c r="B813" s="64">
        <f>_xlfn.XLOOKUP(F813,'Wall Volumes'!P:P,'Wall Volumes'!J:J)</f>
        <v>0</v>
      </c>
      <c r="C813" s="64">
        <f>_xlfn.XLOOKUP(F813,'Wall Volumes'!P:P,'Wall Volumes'!C:C)</f>
        <v>160</v>
      </c>
      <c r="F813" s="64" t="s">
        <v>430</v>
      </c>
      <c r="G813" s="64">
        <v>10063</v>
      </c>
    </row>
    <row r="814" spans="1:7">
      <c r="A814" s="64" t="str">
        <f t="shared" si="12"/>
        <v>BL.VW.00012.M10.BO.ST.10063</v>
      </c>
      <c r="B814" s="64">
        <f>_xlfn.XLOOKUP(F814,'Wall Volumes'!P:P,'Wall Volumes'!J:J)</f>
        <v>0</v>
      </c>
      <c r="C814" s="64">
        <f>_xlfn.XLOOKUP(F814,'Wall Volumes'!P:P,'Wall Volumes'!C:C)</f>
        <v>325</v>
      </c>
      <c r="F814" s="64" t="s">
        <v>431</v>
      </c>
      <c r="G814" s="64">
        <v>10063</v>
      </c>
    </row>
    <row r="815" spans="1:7">
      <c r="A815" s="64" t="str">
        <f t="shared" si="12"/>
        <v>BL.VW.00014.M10.BO.ST.10063</v>
      </c>
      <c r="B815" s="64">
        <f>_xlfn.XLOOKUP(F815,'Wall Volumes'!P:P,'Wall Volumes'!J:J)</f>
        <v>0</v>
      </c>
      <c r="C815" s="64">
        <f>_xlfn.XLOOKUP(F815,'Wall Volumes'!P:P,'Wall Volumes'!C:C)</f>
        <v>117.5</v>
      </c>
      <c r="F815" s="64" t="s">
        <v>432</v>
      </c>
      <c r="G815" s="64">
        <v>10063</v>
      </c>
    </row>
    <row r="816" spans="1:7">
      <c r="A816" s="64" t="str">
        <f t="shared" si="12"/>
        <v>BL.VW.00015.M10.BO.ST.10063</v>
      </c>
      <c r="B816" s="64">
        <f>_xlfn.XLOOKUP(F816,'Wall Volumes'!P:P,'Wall Volumes'!J:J)</f>
        <v>0</v>
      </c>
      <c r="C816" s="64">
        <f>_xlfn.XLOOKUP(F816,'Wall Volumes'!P:P,'Wall Volumes'!C:C)</f>
        <v>117.5</v>
      </c>
      <c r="F816" s="64" t="s">
        <v>433</v>
      </c>
      <c r="G816" s="64">
        <v>10063</v>
      </c>
    </row>
    <row r="817" spans="1:7">
      <c r="A817" s="64" t="str">
        <f t="shared" si="12"/>
        <v>BL.VW.00018.M10.BO.ST.10063</v>
      </c>
      <c r="B817" s="64">
        <f>_xlfn.XLOOKUP(F817,'Wall Volumes'!P:P,'Wall Volumes'!J:J)</f>
        <v>0</v>
      </c>
      <c r="C817" s="64">
        <f>_xlfn.XLOOKUP(F817,'Wall Volumes'!P:P,'Wall Volumes'!C:C)</f>
        <v>90</v>
      </c>
      <c r="F817" s="64" t="s">
        <v>434</v>
      </c>
      <c r="G817" s="64">
        <v>10063</v>
      </c>
    </row>
    <row r="818" spans="1:7">
      <c r="A818" s="64" t="str">
        <f t="shared" si="12"/>
        <v>BL.VW.00019.M10.BO.ST.10063</v>
      </c>
      <c r="B818" s="64">
        <f>_xlfn.XLOOKUP(F818,'Wall Volumes'!P:P,'Wall Volumes'!J:J)</f>
        <v>0</v>
      </c>
      <c r="C818" s="64">
        <f>_xlfn.XLOOKUP(F818,'Wall Volumes'!P:P,'Wall Volumes'!C:C)</f>
        <v>177.5</v>
      </c>
      <c r="F818" s="64" t="s">
        <v>435</v>
      </c>
      <c r="G818" s="64">
        <v>10063</v>
      </c>
    </row>
    <row r="819" spans="1:7">
      <c r="A819" s="64" t="str">
        <f t="shared" si="12"/>
        <v>BL.VW.00023.M10.BO.ST.10063</v>
      </c>
      <c r="B819" s="64">
        <f>_xlfn.XLOOKUP(F819,'Wall Volumes'!P:P,'Wall Volumes'!J:J)</f>
        <v>0</v>
      </c>
      <c r="C819" s="64">
        <f>_xlfn.XLOOKUP(F819,'Wall Volumes'!P:P,'Wall Volumes'!C:C)</f>
        <v>192.5</v>
      </c>
      <c r="F819" s="64" t="s">
        <v>437</v>
      </c>
      <c r="G819" s="64">
        <v>10063</v>
      </c>
    </row>
    <row r="820" spans="1:7">
      <c r="A820" s="64" t="str">
        <f t="shared" si="12"/>
        <v>BL.VW.00024.M10.BO.ST.10063</v>
      </c>
      <c r="B820" s="64">
        <f>_xlfn.XLOOKUP(F820,'Wall Volumes'!P:P,'Wall Volumes'!J:J)</f>
        <v>0</v>
      </c>
      <c r="C820" s="64">
        <f>_xlfn.XLOOKUP(F820,'Wall Volumes'!P:P,'Wall Volumes'!C:C)</f>
        <v>192.5</v>
      </c>
      <c r="F820" s="64" t="s">
        <v>439</v>
      </c>
      <c r="G820" s="64">
        <v>10063</v>
      </c>
    </row>
    <row r="821" spans="1:7">
      <c r="A821" s="64" t="str">
        <f t="shared" si="12"/>
        <v>BL.VW.00025.M10.BO.ST.10063</v>
      </c>
      <c r="B821" s="64">
        <f>_xlfn.XLOOKUP(F821,'Wall Volumes'!P:P,'Wall Volumes'!J:J)</f>
        <v>0</v>
      </c>
      <c r="C821" s="64">
        <f>_xlfn.XLOOKUP(F821,'Wall Volumes'!P:P,'Wall Volumes'!C:C)</f>
        <v>385</v>
      </c>
      <c r="F821" s="64" t="s">
        <v>440</v>
      </c>
      <c r="G821" s="64">
        <v>10063</v>
      </c>
    </row>
    <row r="822" spans="1:7">
      <c r="A822" s="64" t="str">
        <f t="shared" si="12"/>
        <v>BL.VW.00026.M10.BO.ST.10063</v>
      </c>
      <c r="B822" s="64" t="e">
        <f>_xlfn.XLOOKUP(F822,'Wall Volumes'!P:P,'Wall Volumes'!J:J)</f>
        <v>#N/A</v>
      </c>
      <c r="C822" s="64" t="e">
        <f>_xlfn.XLOOKUP(F822,'Wall Volumes'!P:P,'Wall Volumes'!C:C)</f>
        <v>#N/A</v>
      </c>
      <c r="F822" s="64" t="s">
        <v>1345</v>
      </c>
      <c r="G822" s="64">
        <v>10063</v>
      </c>
    </row>
    <row r="823" spans="1:7">
      <c r="A823" s="64" t="str">
        <f t="shared" si="12"/>
        <v>BL.VW.00027.M10.BO.ST.10063</v>
      </c>
      <c r="B823" s="64" t="e">
        <f>_xlfn.XLOOKUP(F823,'Wall Volumes'!P:P,'Wall Volumes'!J:J)</f>
        <v>#N/A</v>
      </c>
      <c r="C823" s="64" t="e">
        <f>_xlfn.XLOOKUP(F823,'Wall Volumes'!P:P,'Wall Volumes'!C:C)</f>
        <v>#N/A</v>
      </c>
      <c r="F823" s="64" t="s">
        <v>1346</v>
      </c>
      <c r="G823" s="64">
        <v>10063</v>
      </c>
    </row>
    <row r="824" spans="1:7">
      <c r="A824" s="64" t="str">
        <f t="shared" si="12"/>
        <v>BL.VW.00030.M10.BO.ST.10063</v>
      </c>
      <c r="B824" s="64">
        <f>_xlfn.XLOOKUP(F824,'Wall Volumes'!P:P,'Wall Volumes'!J:J)</f>
        <v>0</v>
      </c>
      <c r="C824" s="64">
        <f>_xlfn.XLOOKUP(F824,'Wall Volumes'!P:P,'Wall Volumes'!C:C)</f>
        <v>227.5</v>
      </c>
      <c r="F824" s="64" t="s">
        <v>441</v>
      </c>
      <c r="G824" s="64">
        <v>10063</v>
      </c>
    </row>
    <row r="825" spans="1:7">
      <c r="A825" s="64" t="str">
        <f t="shared" si="12"/>
        <v>BL.VW.00031.M10.BO.ST.10063</v>
      </c>
      <c r="B825" s="64">
        <f>_xlfn.XLOOKUP(F825,'Wall Volumes'!P:P,'Wall Volumes'!J:J)</f>
        <v>0</v>
      </c>
      <c r="C825" s="64">
        <f>_xlfn.XLOOKUP(F825,'Wall Volumes'!P:P,'Wall Volumes'!C:C)</f>
        <v>227.5</v>
      </c>
      <c r="F825" s="64" t="s">
        <v>442</v>
      </c>
      <c r="G825" s="64">
        <v>10063</v>
      </c>
    </row>
    <row r="826" spans="1:7">
      <c r="A826" s="64" t="str">
        <f t="shared" si="12"/>
        <v>BL.VW.00034.M10.BO.ST.10063</v>
      </c>
      <c r="B826" s="64">
        <f>_xlfn.XLOOKUP(F826,'Wall Volumes'!P:P,'Wall Volumes'!J:J)</f>
        <v>0</v>
      </c>
      <c r="C826" s="64">
        <f>_xlfn.XLOOKUP(F826,'Wall Volumes'!P:P,'Wall Volumes'!C:C)</f>
        <v>365</v>
      </c>
      <c r="F826" s="64" t="s">
        <v>443</v>
      </c>
      <c r="G826" s="64">
        <v>10063</v>
      </c>
    </row>
    <row r="827" spans="1:7">
      <c r="A827" s="64" t="str">
        <f t="shared" si="12"/>
        <v>BL.VW.00042.M10.BO.ST.10063</v>
      </c>
      <c r="B827" s="64">
        <f>_xlfn.XLOOKUP(F827,'Wall Volumes'!P:P,'Wall Volumes'!J:J)</f>
        <v>0</v>
      </c>
      <c r="C827" s="64">
        <f>_xlfn.XLOOKUP(F827,'Wall Volumes'!P:P,'Wall Volumes'!C:C)</f>
        <v>206.125</v>
      </c>
      <c r="F827" s="64" t="s">
        <v>459</v>
      </c>
      <c r="G827" s="64">
        <v>10063</v>
      </c>
    </row>
    <row r="828" spans="1:7">
      <c r="A828" s="64" t="str">
        <f t="shared" si="12"/>
        <v>BL.VW.00043.M10.BO.ST.10063</v>
      </c>
      <c r="B828" s="64">
        <f>_xlfn.XLOOKUP(F828,'Wall Volumes'!P:P,'Wall Volumes'!J:J)</f>
        <v>0</v>
      </c>
      <c r="C828" s="64">
        <f>_xlfn.XLOOKUP(F828,'Wall Volumes'!P:P,'Wall Volumes'!C:C)</f>
        <v>320.875</v>
      </c>
      <c r="F828" s="64" t="s">
        <v>461</v>
      </c>
      <c r="G828" s="64">
        <v>10063</v>
      </c>
    </row>
    <row r="829" spans="1:7">
      <c r="A829" s="64" t="str">
        <f t="shared" si="12"/>
        <v>BL.VW.00052.M10.BO.ST.10063</v>
      </c>
      <c r="B829" s="64">
        <f>_xlfn.XLOOKUP(F829,'Wall Volumes'!P:P,'Wall Volumes'!J:J)</f>
        <v>0</v>
      </c>
      <c r="C829" s="64">
        <f>_xlfn.XLOOKUP(F829,'Wall Volumes'!P:P,'Wall Volumes'!C:C)</f>
        <v>135</v>
      </c>
      <c r="F829" s="64" t="s">
        <v>444</v>
      </c>
      <c r="G829" s="64">
        <v>10063</v>
      </c>
    </row>
    <row r="830" spans="1:7">
      <c r="A830" s="64" t="str">
        <f t="shared" si="12"/>
        <v>BL.VW.00053.M10.BO.ST.10063</v>
      </c>
      <c r="B830" s="64">
        <f>_xlfn.XLOOKUP(F830,'Wall Volumes'!P:P,'Wall Volumes'!J:J)</f>
        <v>0</v>
      </c>
      <c r="C830" s="64">
        <f>_xlfn.XLOOKUP(F830,'Wall Volumes'!P:P,'Wall Volumes'!C:C)</f>
        <v>245</v>
      </c>
      <c r="F830" s="64" t="s">
        <v>445</v>
      </c>
      <c r="G830" s="64">
        <v>10063</v>
      </c>
    </row>
    <row r="831" spans="1:7">
      <c r="A831" s="64" t="str">
        <f t="shared" si="12"/>
        <v>BL.VW.00055.M10.BO.ST.10063</v>
      </c>
      <c r="B831" s="64">
        <f>_xlfn.XLOOKUP(F831,'Wall Volumes'!P:P,'Wall Volumes'!J:J)</f>
        <v>0</v>
      </c>
      <c r="C831" s="64">
        <f>_xlfn.XLOOKUP(F831,'Wall Volumes'!P:P,'Wall Volumes'!C:C)</f>
        <v>87.5</v>
      </c>
      <c r="F831" s="64" t="s">
        <v>446</v>
      </c>
      <c r="G831" s="64">
        <v>10063</v>
      </c>
    </row>
    <row r="832" spans="1:7">
      <c r="A832" s="64" t="str">
        <f t="shared" si="12"/>
        <v>BL.VW.00056.M10.BO.ST.10063</v>
      </c>
      <c r="B832" s="64">
        <f>_xlfn.XLOOKUP(F832,'Wall Volumes'!P:P,'Wall Volumes'!J:J)</f>
        <v>0</v>
      </c>
      <c r="C832" s="64">
        <f>_xlfn.XLOOKUP(F832,'Wall Volumes'!P:P,'Wall Volumes'!C:C)</f>
        <v>157.5</v>
      </c>
      <c r="F832" s="64" t="s">
        <v>447</v>
      </c>
      <c r="G832" s="64">
        <v>10063</v>
      </c>
    </row>
    <row r="833" spans="1:7">
      <c r="A833" s="64" t="str">
        <f t="shared" si="12"/>
        <v>BL.VW.00058.M10.BO.ST.10063</v>
      </c>
      <c r="B833" s="64">
        <f>_xlfn.XLOOKUP(F833,'Wall Volumes'!P:P,'Wall Volumes'!J:J)</f>
        <v>0</v>
      </c>
      <c r="C833" s="64">
        <f>_xlfn.XLOOKUP(F833,'Wall Volumes'!P:P,'Wall Volumes'!C:C)</f>
        <v>147.5</v>
      </c>
      <c r="F833" s="64" t="s">
        <v>448</v>
      </c>
      <c r="G833" s="64">
        <v>10063</v>
      </c>
    </row>
    <row r="834" spans="1:7">
      <c r="A834" s="64" t="str">
        <f t="shared" ref="A834:A897" si="13">F834&amp;"."&amp;G834</f>
        <v>BL.VW.00059.M10.BO.ST.10063</v>
      </c>
      <c r="B834" s="64">
        <f>_xlfn.XLOOKUP(F834,'Wall Volumes'!P:P,'Wall Volumes'!J:J)</f>
        <v>0</v>
      </c>
      <c r="C834" s="64">
        <f>_xlfn.XLOOKUP(F834,'Wall Volumes'!P:P,'Wall Volumes'!C:C)</f>
        <v>277.5</v>
      </c>
      <c r="F834" s="64" t="s">
        <v>449</v>
      </c>
      <c r="G834" s="64">
        <v>10063</v>
      </c>
    </row>
    <row r="835" spans="1:7">
      <c r="A835" s="64" t="str">
        <f t="shared" si="13"/>
        <v>BL.VW.00060.M10.BO.ST.10063</v>
      </c>
      <c r="B835" s="64">
        <f>_xlfn.XLOOKUP(F835,'Wall Volumes'!P:P,'Wall Volumes'!J:J)</f>
        <v>0</v>
      </c>
      <c r="C835" s="64">
        <f>_xlfn.XLOOKUP(F835,'Wall Volumes'!P:P,'Wall Volumes'!C:C)</f>
        <v>447.5</v>
      </c>
      <c r="F835" s="64" t="s">
        <v>450</v>
      </c>
      <c r="G835" s="64">
        <v>10063</v>
      </c>
    </row>
    <row r="836" spans="1:7">
      <c r="A836" s="64" t="str">
        <f t="shared" si="13"/>
        <v>BL.VW.00001.M10.ST.ST.0</v>
      </c>
      <c r="B836" s="64">
        <f>_xlfn.XLOOKUP(F836,'Wall Volumes'!P:P,'Wall Volumes'!K:K)</f>
        <v>0</v>
      </c>
      <c r="C836" s="64">
        <f>_xlfn.XLOOKUP(F836,'Wall Volumes'!P:P,'Wall Volumes'!C:C)</f>
        <v>47.5</v>
      </c>
      <c r="F836" s="64" t="s">
        <v>61</v>
      </c>
      <c r="G836" s="64">
        <f>IF('Wall Volumes'!$K$4&gt;0,'Wall Volumes'!$K$3,0)</f>
        <v>0</v>
      </c>
    </row>
    <row r="837" spans="1:7">
      <c r="A837" s="64" t="str">
        <f t="shared" si="13"/>
        <v>BL.VW.00002.M10.ST.ST.0</v>
      </c>
      <c r="B837" s="64">
        <f>_xlfn.XLOOKUP(F837,'Wall Volumes'!P:P,'Wall Volumes'!K:K)</f>
        <v>0</v>
      </c>
      <c r="C837" s="64">
        <f>_xlfn.XLOOKUP(F837,'Wall Volumes'!P:P,'Wall Volumes'!C:C)</f>
        <v>72.5</v>
      </c>
      <c r="F837" s="64" t="s">
        <v>66</v>
      </c>
      <c r="G837" s="64">
        <f>IF('Wall Volumes'!$K$4&gt;0,'Wall Volumes'!$K$3,0)</f>
        <v>0</v>
      </c>
    </row>
    <row r="838" spans="1:7">
      <c r="A838" s="64" t="str">
        <f t="shared" si="13"/>
        <v>BL.VW.00003.M10.ST.ST.0</v>
      </c>
      <c r="B838" s="64">
        <f>_xlfn.XLOOKUP(F838,'Wall Volumes'!P:P,'Wall Volumes'!K:K)</f>
        <v>0</v>
      </c>
      <c r="C838" s="64">
        <f>_xlfn.XLOOKUP(F838,'Wall Volumes'!P:P,'Wall Volumes'!C:C)</f>
        <v>125</v>
      </c>
      <c r="F838" s="64" t="s">
        <v>71</v>
      </c>
      <c r="G838" s="64">
        <f>IF('Wall Volumes'!$K$4&gt;0,'Wall Volumes'!$K$3,0)</f>
        <v>0</v>
      </c>
    </row>
    <row r="839" spans="1:7">
      <c r="A839" s="64" t="str">
        <f t="shared" si="13"/>
        <v>BL.VW.00004.M10.ST.ST.0</v>
      </c>
      <c r="B839" s="64">
        <f>_xlfn.XLOOKUP(F839,'Wall Volumes'!P:P,'Wall Volumes'!K:K)</f>
        <v>0</v>
      </c>
      <c r="C839" s="64">
        <f>_xlfn.XLOOKUP(F839,'Wall Volumes'!P:P,'Wall Volumes'!C:C)</f>
        <v>210</v>
      </c>
      <c r="F839" s="64" t="s">
        <v>76</v>
      </c>
      <c r="G839" s="64">
        <f>IF('Wall Volumes'!$K$4&gt;0,'Wall Volumes'!$K$3,0)</f>
        <v>0</v>
      </c>
    </row>
    <row r="840" spans="1:7">
      <c r="A840" s="64" t="str">
        <f t="shared" si="13"/>
        <v>BL.VW.00005.M10.ST.ST.0</v>
      </c>
      <c r="B840" s="64">
        <f>_xlfn.XLOOKUP(F840,'Wall Volumes'!P:P,'Wall Volumes'!K:K)</f>
        <v>0</v>
      </c>
      <c r="C840" s="64">
        <f>_xlfn.XLOOKUP(F840,'Wall Volumes'!P:P,'Wall Volumes'!C:C)</f>
        <v>420</v>
      </c>
      <c r="F840" s="64" t="s">
        <v>81</v>
      </c>
      <c r="G840" s="64">
        <f>IF('Wall Volumes'!$K$4&gt;0,'Wall Volumes'!$K$3,0)</f>
        <v>0</v>
      </c>
    </row>
    <row r="841" spans="1:7">
      <c r="A841" s="64" t="str">
        <f t="shared" si="13"/>
        <v>BL.VW.00006.M10.ST.ST.0</v>
      </c>
      <c r="B841" s="64">
        <f>_xlfn.XLOOKUP(F841,'Wall Volumes'!P:P,'Wall Volumes'!K:K)</f>
        <v>0</v>
      </c>
      <c r="C841" s="64">
        <f>_xlfn.XLOOKUP(F841,'Wall Volumes'!P:P,'Wall Volumes'!C:C)</f>
        <v>62.5</v>
      </c>
      <c r="F841" s="64" t="s">
        <v>86</v>
      </c>
      <c r="G841" s="64">
        <f>IF('Wall Volumes'!$K$4&gt;0,'Wall Volumes'!$K$3,0)</f>
        <v>0</v>
      </c>
    </row>
    <row r="842" spans="1:7">
      <c r="A842" s="64" t="str">
        <f t="shared" si="13"/>
        <v>BL.VW.00007.M10.ST.ST.0</v>
      </c>
      <c r="B842" s="64">
        <f>_xlfn.XLOOKUP(F842,'Wall Volumes'!P:P,'Wall Volumes'!K:K)</f>
        <v>0</v>
      </c>
      <c r="C842" s="64">
        <f>_xlfn.XLOOKUP(F842,'Wall Volumes'!P:P,'Wall Volumes'!C:C)</f>
        <v>105</v>
      </c>
      <c r="F842" s="64" t="s">
        <v>91</v>
      </c>
      <c r="G842" s="64">
        <f>IF('Wall Volumes'!$K$4&gt;0,'Wall Volumes'!$K$3,0)</f>
        <v>0</v>
      </c>
    </row>
    <row r="843" spans="1:7">
      <c r="A843" s="64" t="str">
        <f t="shared" si="13"/>
        <v>BL.VW.00008.M10.ST.ST.0</v>
      </c>
      <c r="B843" s="64">
        <f>_xlfn.XLOOKUP(F843,'Wall Volumes'!P:P,'Wall Volumes'!K:K)</f>
        <v>0</v>
      </c>
      <c r="C843" s="64">
        <f>_xlfn.XLOOKUP(F843,'Wall Volumes'!P:P,'Wall Volumes'!C:C)</f>
        <v>167.5</v>
      </c>
      <c r="F843" s="64" t="s">
        <v>96</v>
      </c>
      <c r="G843" s="64">
        <f>IF('Wall Volumes'!$K$4&gt;0,'Wall Volumes'!$K$3,0)</f>
        <v>0</v>
      </c>
    </row>
    <row r="844" spans="1:7">
      <c r="A844" s="64" t="str">
        <f t="shared" si="13"/>
        <v>BL.VW.00009.M10.ST.ST.0</v>
      </c>
      <c r="B844" s="64">
        <f>_xlfn.XLOOKUP(F844,'Wall Volumes'!P:P,'Wall Volumes'!K:K)</f>
        <v>0</v>
      </c>
      <c r="C844" s="64">
        <f>_xlfn.XLOOKUP(F844,'Wall Volumes'!P:P,'Wall Volumes'!C:C)</f>
        <v>350</v>
      </c>
      <c r="F844" s="64" t="s">
        <v>100</v>
      </c>
      <c r="G844" s="64">
        <f>IF('Wall Volumes'!$K$4&gt;0,'Wall Volumes'!$K$3,0)</f>
        <v>0</v>
      </c>
    </row>
    <row r="845" spans="1:7">
      <c r="A845" s="64" t="str">
        <f t="shared" si="13"/>
        <v>BL.VW.00010.M10.ST.ST.0</v>
      </c>
      <c r="B845" s="64">
        <f>_xlfn.XLOOKUP(F845,'Wall Volumes'!P:P,'Wall Volumes'!K:K)</f>
        <v>0</v>
      </c>
      <c r="C845" s="64">
        <f>_xlfn.XLOOKUP(F845,'Wall Volumes'!P:P,'Wall Volumes'!C:C)</f>
        <v>95</v>
      </c>
      <c r="F845" s="64" t="s">
        <v>105</v>
      </c>
      <c r="G845" s="64">
        <f>IF('Wall Volumes'!$K$4&gt;0,'Wall Volumes'!$K$3,0)</f>
        <v>0</v>
      </c>
    </row>
    <row r="846" spans="1:7">
      <c r="A846" s="64" t="str">
        <f t="shared" si="13"/>
        <v>BL.VW.00011.M10.ST.ST.0</v>
      </c>
      <c r="B846" s="64">
        <f>_xlfn.XLOOKUP(F846,'Wall Volumes'!P:P,'Wall Volumes'!K:K)</f>
        <v>0</v>
      </c>
      <c r="C846" s="64">
        <f>_xlfn.XLOOKUP(F846,'Wall Volumes'!P:P,'Wall Volumes'!C:C)</f>
        <v>147.5</v>
      </c>
      <c r="F846" s="64" t="s">
        <v>110</v>
      </c>
      <c r="G846" s="64">
        <f>IF('Wall Volumes'!$K$4&gt;0,'Wall Volumes'!$K$3,0)</f>
        <v>0</v>
      </c>
    </row>
    <row r="847" spans="1:7">
      <c r="A847" s="64" t="str">
        <f t="shared" si="13"/>
        <v>BL.VW.00012.M10.ST.ST.0</v>
      </c>
      <c r="B847" s="64">
        <f>_xlfn.XLOOKUP(F847,'Wall Volumes'!P:P,'Wall Volumes'!K:K)</f>
        <v>0</v>
      </c>
      <c r="C847" s="64">
        <f>_xlfn.XLOOKUP(F847,'Wall Volumes'!P:P,'Wall Volumes'!C:C)</f>
        <v>310</v>
      </c>
      <c r="F847" s="64" t="s">
        <v>115</v>
      </c>
      <c r="G847" s="64">
        <f>IF('Wall Volumes'!$K$4&gt;0,'Wall Volumes'!$K$3,0)</f>
        <v>0</v>
      </c>
    </row>
    <row r="848" spans="1:7">
      <c r="A848" s="64" t="str">
        <f t="shared" si="13"/>
        <v>BL.VW.00013.M10.ST.ST.0</v>
      </c>
      <c r="B848" s="64">
        <f>_xlfn.XLOOKUP(F848,'Wall Volumes'!P:P,'Wall Volumes'!K:K)</f>
        <v>0</v>
      </c>
      <c r="C848" s="64">
        <f>_xlfn.XLOOKUP(F848,'Wall Volumes'!P:P,'Wall Volumes'!C:C)</f>
        <v>687.5</v>
      </c>
      <c r="F848" s="64" t="s">
        <v>120</v>
      </c>
      <c r="G848" s="64">
        <f>IF('Wall Volumes'!$K$4&gt;0,'Wall Volumes'!$K$3,0)</f>
        <v>0</v>
      </c>
    </row>
    <row r="849" spans="1:7">
      <c r="A849" s="64" t="str">
        <f t="shared" si="13"/>
        <v>BL.VW.00014.M10.ST.ST.0</v>
      </c>
      <c r="B849" s="64">
        <f>_xlfn.XLOOKUP(F849,'Wall Volumes'!P:P,'Wall Volumes'!K:K)</f>
        <v>0</v>
      </c>
      <c r="C849" s="64">
        <f>_xlfn.XLOOKUP(F849,'Wall Volumes'!P:P,'Wall Volumes'!C:C)</f>
        <v>105</v>
      </c>
      <c r="F849" s="64" t="s">
        <v>125</v>
      </c>
      <c r="G849" s="64">
        <f>IF('Wall Volumes'!$K$4&gt;0,'Wall Volumes'!$K$3,0)</f>
        <v>0</v>
      </c>
    </row>
    <row r="850" spans="1:7">
      <c r="A850" s="64" t="str">
        <f t="shared" si="13"/>
        <v>BL.VW.00015.M10.ST.ST.0</v>
      </c>
      <c r="B850" s="64">
        <f>_xlfn.XLOOKUP(F850,'Wall Volumes'!P:P,'Wall Volumes'!K:K)</f>
        <v>0</v>
      </c>
      <c r="C850" s="64">
        <f>_xlfn.XLOOKUP(F850,'Wall Volumes'!P:P,'Wall Volumes'!C:C)</f>
        <v>105</v>
      </c>
      <c r="F850" s="64" t="s">
        <v>129</v>
      </c>
      <c r="G850" s="64">
        <f>IF('Wall Volumes'!$K$4&gt;0,'Wall Volumes'!$K$3,0)</f>
        <v>0</v>
      </c>
    </row>
    <row r="851" spans="1:7">
      <c r="A851" s="64" t="str">
        <f t="shared" si="13"/>
        <v>BL.VW.00016.M10.ST.ST.0</v>
      </c>
      <c r="B851" s="64">
        <f>_xlfn.XLOOKUP(F851,'Wall Volumes'!P:P,'Wall Volumes'!K:K)</f>
        <v>0</v>
      </c>
      <c r="C851" s="64">
        <f>_xlfn.XLOOKUP(F851,'Wall Volumes'!P:P,'Wall Volumes'!C:C)</f>
        <v>325</v>
      </c>
      <c r="F851" s="64" t="s">
        <v>134</v>
      </c>
      <c r="G851" s="64">
        <f>IF('Wall Volumes'!$K$4&gt;0,'Wall Volumes'!$K$3,0)</f>
        <v>0</v>
      </c>
    </row>
    <row r="852" spans="1:7">
      <c r="A852" s="64" t="str">
        <f t="shared" si="13"/>
        <v>BL.VW.00017.M10.ST.ST.0</v>
      </c>
      <c r="B852" s="64">
        <f>_xlfn.XLOOKUP(F852,'Wall Volumes'!P:P,'Wall Volumes'!K:K)</f>
        <v>0</v>
      </c>
      <c r="C852" s="64">
        <f>_xlfn.XLOOKUP(F852,'Wall Volumes'!P:P,'Wall Volumes'!C:C)</f>
        <v>325</v>
      </c>
      <c r="F852" s="64" t="s">
        <v>139</v>
      </c>
      <c r="G852" s="64">
        <f>IF('Wall Volumes'!$K$4&gt;0,'Wall Volumes'!$K$3,0)</f>
        <v>0</v>
      </c>
    </row>
    <row r="853" spans="1:7">
      <c r="A853" s="64" t="str">
        <f t="shared" si="13"/>
        <v>BL.VW.00018.M10.ST.ST.0</v>
      </c>
      <c r="B853" s="64">
        <f>_xlfn.XLOOKUP(F853,'Wall Volumes'!P:P,'Wall Volumes'!K:K)</f>
        <v>0</v>
      </c>
      <c r="C853" s="64">
        <f>_xlfn.XLOOKUP(F853,'Wall Volumes'!P:P,'Wall Volumes'!C:C)</f>
        <v>80</v>
      </c>
      <c r="F853" s="64" t="s">
        <v>144</v>
      </c>
      <c r="G853" s="64">
        <f>IF('Wall Volumes'!$K$4&gt;0,'Wall Volumes'!$K$3,0)</f>
        <v>0</v>
      </c>
    </row>
    <row r="854" spans="1:7">
      <c r="A854" s="64" t="str">
        <f t="shared" si="13"/>
        <v>BL.VW.00019.M10.ST.ST.0</v>
      </c>
      <c r="B854" s="64">
        <f>_xlfn.XLOOKUP(F854,'Wall Volumes'!P:P,'Wall Volumes'!K:K)</f>
        <v>0</v>
      </c>
      <c r="C854" s="64">
        <f>_xlfn.XLOOKUP(F854,'Wall Volumes'!P:P,'Wall Volumes'!C:C)</f>
        <v>165</v>
      </c>
      <c r="F854" s="64" t="s">
        <v>149</v>
      </c>
      <c r="G854" s="64">
        <f>IF('Wall Volumes'!$K$4&gt;0,'Wall Volumes'!$K$3,0)</f>
        <v>0</v>
      </c>
    </row>
    <row r="855" spans="1:7">
      <c r="A855" s="64" t="str">
        <f t="shared" si="13"/>
        <v>BL.VW.00020.M10.ST.ST.0</v>
      </c>
      <c r="B855" s="64">
        <f>_xlfn.XLOOKUP(F855,'Wall Volumes'!P:P,'Wall Volumes'!K:K)</f>
        <v>0</v>
      </c>
      <c r="C855" s="64">
        <f>_xlfn.XLOOKUP(F855,'Wall Volumes'!P:P,'Wall Volumes'!C:C)</f>
        <v>377.5</v>
      </c>
      <c r="F855" s="64" t="s">
        <v>154</v>
      </c>
      <c r="G855" s="64">
        <f>IF('Wall Volumes'!$K$4&gt;0,'Wall Volumes'!$K$3,0)</f>
        <v>0</v>
      </c>
    </row>
    <row r="856" spans="1:7">
      <c r="A856" s="64" t="str">
        <f t="shared" si="13"/>
        <v>BL.VW.00021.M10.ST.ST.0</v>
      </c>
      <c r="B856" s="64">
        <f>_xlfn.XLOOKUP(F856,'Wall Volumes'!P:P,'Wall Volumes'!K:K)</f>
        <v>0</v>
      </c>
      <c r="C856" s="64">
        <f>_xlfn.XLOOKUP(F856,'Wall Volumes'!P:P,'Wall Volumes'!C:C)</f>
        <v>752.5</v>
      </c>
      <c r="F856" s="64" t="s">
        <v>159</v>
      </c>
      <c r="G856" s="64">
        <f>IF('Wall Volumes'!$K$4&gt;0,'Wall Volumes'!$K$3,0)</f>
        <v>0</v>
      </c>
    </row>
    <row r="857" spans="1:7">
      <c r="A857" s="64" t="str">
        <f t="shared" si="13"/>
        <v>BL.VW.00022.M10.ST.ST.0</v>
      </c>
      <c r="B857" s="64">
        <f>_xlfn.XLOOKUP(F857,'Wall Volumes'!P:P,'Wall Volumes'!K:K)</f>
        <v>0</v>
      </c>
      <c r="C857" s="64">
        <f>_xlfn.XLOOKUP(F857,'Wall Volumes'!P:P,'Wall Volumes'!C:C)</f>
        <v>1172.5</v>
      </c>
      <c r="F857" s="64" t="s">
        <v>164</v>
      </c>
      <c r="G857" s="64">
        <f>IF('Wall Volumes'!$K$4&gt;0,'Wall Volumes'!$K$3,0)</f>
        <v>0</v>
      </c>
    </row>
    <row r="858" spans="1:7">
      <c r="A858" s="64" t="str">
        <f t="shared" si="13"/>
        <v>BL.VW.00025.M10.ST.ST.0</v>
      </c>
      <c r="B858" s="64">
        <f>_xlfn.XLOOKUP(F858,'Wall Volumes'!P:P,'Wall Volumes'!K:K)</f>
        <v>0</v>
      </c>
      <c r="C858" s="64">
        <f>_xlfn.XLOOKUP(F858,'Wall Volumes'!P:P,'Wall Volumes'!C:C)</f>
        <v>365</v>
      </c>
      <c r="F858" s="64" t="s">
        <v>168</v>
      </c>
      <c r="G858" s="64">
        <f>IF('Wall Volumes'!$K$4&gt;0,'Wall Volumes'!$K$3,0)</f>
        <v>0</v>
      </c>
    </row>
    <row r="859" spans="1:7">
      <c r="A859" s="64" t="str">
        <f t="shared" si="13"/>
        <v>BL.VW.00026.M10.ST.ST.0</v>
      </c>
      <c r="B859" s="64" t="e">
        <f>_xlfn.XLOOKUP(F859,'Wall Volumes'!P:P,'Wall Volumes'!K:K)</f>
        <v>#N/A</v>
      </c>
      <c r="C859" s="64" t="e">
        <f>_xlfn.XLOOKUP(F859,'Wall Volumes'!P:P,'Wall Volumes'!C:C)</f>
        <v>#N/A</v>
      </c>
      <c r="F859" s="64" t="s">
        <v>1327</v>
      </c>
      <c r="G859" s="64">
        <f>IF('Wall Volumes'!$K$4&gt;0,'Wall Volumes'!$K$3,0)</f>
        <v>0</v>
      </c>
    </row>
    <row r="860" spans="1:7">
      <c r="A860" s="64" t="str">
        <f t="shared" si="13"/>
        <v>BL.VW.00027.M10.ST.ST.0</v>
      </c>
      <c r="B860" s="64" t="e">
        <f>_xlfn.XLOOKUP(F860,'Wall Volumes'!P:P,'Wall Volumes'!K:K)</f>
        <v>#N/A</v>
      </c>
      <c r="C860" s="64" t="e">
        <f>_xlfn.XLOOKUP(F860,'Wall Volumes'!P:P,'Wall Volumes'!C:C)</f>
        <v>#N/A</v>
      </c>
      <c r="F860" s="64" t="s">
        <v>1328</v>
      </c>
      <c r="G860" s="64">
        <f>IF('Wall Volumes'!$K$4&gt;0,'Wall Volumes'!$K$3,0)</f>
        <v>0</v>
      </c>
    </row>
    <row r="861" spans="1:7">
      <c r="A861" s="64" t="str">
        <f t="shared" si="13"/>
        <v>BL.VW.00028.M10.ST.ST.0</v>
      </c>
      <c r="B861" s="64" t="e">
        <f>_xlfn.XLOOKUP(F861,'Wall Volumes'!P:P,'Wall Volumes'!K:K)</f>
        <v>#N/A</v>
      </c>
      <c r="C861" s="64" t="e">
        <f>_xlfn.XLOOKUP(F861,'Wall Volumes'!P:P,'Wall Volumes'!C:C)</f>
        <v>#N/A</v>
      </c>
      <c r="F861" s="64" t="s">
        <v>1329</v>
      </c>
      <c r="G861" s="64">
        <f>IF('Wall Volumes'!$K$4&gt;0,'Wall Volumes'!$K$3,0)</f>
        <v>0</v>
      </c>
    </row>
    <row r="862" spans="1:7">
      <c r="A862" s="64" t="str">
        <f t="shared" si="13"/>
        <v>BL.VW.00029.M10.ST.ST.0</v>
      </c>
      <c r="B862" s="64" t="e">
        <f>_xlfn.XLOOKUP(F862,'Wall Volumes'!P:P,'Wall Volumes'!K:K)</f>
        <v>#N/A</v>
      </c>
      <c r="C862" s="64" t="e">
        <f>_xlfn.XLOOKUP(F862,'Wall Volumes'!P:P,'Wall Volumes'!C:C)</f>
        <v>#N/A</v>
      </c>
      <c r="F862" s="64" t="s">
        <v>1330</v>
      </c>
      <c r="G862" s="64">
        <f>IF('Wall Volumes'!$K$4&gt;0,'Wall Volumes'!$K$3,0)</f>
        <v>0</v>
      </c>
    </row>
    <row r="863" spans="1:7">
      <c r="A863" s="64" t="str">
        <f t="shared" si="13"/>
        <v>BL.VW.00030.M10.ST.ST.0</v>
      </c>
      <c r="B863" s="64">
        <f>_xlfn.XLOOKUP(F863,'Wall Volumes'!P:P,'Wall Volumes'!K:K)</f>
        <v>0</v>
      </c>
      <c r="C863" s="64">
        <f>_xlfn.XLOOKUP(F863,'Wall Volumes'!P:P,'Wall Volumes'!C:C)</f>
        <v>212.5</v>
      </c>
      <c r="F863" s="64" t="s">
        <v>173</v>
      </c>
      <c r="G863" s="64">
        <f>IF('Wall Volumes'!$K$4&gt;0,'Wall Volumes'!$K$3,0)</f>
        <v>0</v>
      </c>
    </row>
    <row r="864" spans="1:7">
      <c r="A864" s="64" t="str">
        <f t="shared" si="13"/>
        <v>BL.VW.00031.M10.ST.ST.0</v>
      </c>
      <c r="B864" s="64">
        <f>_xlfn.XLOOKUP(F864,'Wall Volumes'!P:P,'Wall Volumes'!K:K)</f>
        <v>0</v>
      </c>
      <c r="C864" s="64">
        <f>_xlfn.XLOOKUP(F864,'Wall Volumes'!P:P,'Wall Volumes'!C:C)</f>
        <v>212.5</v>
      </c>
      <c r="F864" s="64" t="s">
        <v>178</v>
      </c>
      <c r="G864" s="64">
        <f>IF('Wall Volumes'!$K$4&gt;0,'Wall Volumes'!$K$3,0)</f>
        <v>0</v>
      </c>
    </row>
    <row r="865" spans="1:7">
      <c r="A865" s="64" t="str">
        <f t="shared" si="13"/>
        <v>BL.VW.00032.M10.ST.ST.0</v>
      </c>
      <c r="B865" s="64">
        <f>_xlfn.XLOOKUP(F865,'Wall Volumes'!P:P,'Wall Volumes'!K:K)</f>
        <v>0</v>
      </c>
      <c r="C865" s="64">
        <f>_xlfn.XLOOKUP(F865,'Wall Volumes'!P:P,'Wall Volumes'!C:C)</f>
        <v>462.5</v>
      </c>
      <c r="F865" s="64" t="s">
        <v>183</v>
      </c>
      <c r="G865" s="64">
        <f>IF('Wall Volumes'!$K$4&gt;0,'Wall Volumes'!$K$3,0)</f>
        <v>0</v>
      </c>
    </row>
    <row r="866" spans="1:7">
      <c r="A866" s="64" t="str">
        <f t="shared" si="13"/>
        <v>BL.VW.00033.M10.ST.ST.0</v>
      </c>
      <c r="B866" s="64">
        <f>_xlfn.XLOOKUP(F866,'Wall Volumes'!P:P,'Wall Volumes'!K:K)</f>
        <v>0</v>
      </c>
      <c r="C866" s="64">
        <f>_xlfn.XLOOKUP(F866,'Wall Volumes'!P:P,'Wall Volumes'!C:C)</f>
        <v>462.5</v>
      </c>
      <c r="F866" s="64" t="s">
        <v>188</v>
      </c>
      <c r="G866" s="64">
        <f>IF('Wall Volumes'!$K$4&gt;0,'Wall Volumes'!$K$3,0)</f>
        <v>0</v>
      </c>
    </row>
    <row r="867" spans="1:7">
      <c r="A867" s="64" t="str">
        <f t="shared" si="13"/>
        <v>BL.VW.00034.M10.ST.ST.0</v>
      </c>
      <c r="B867" s="64">
        <f>_xlfn.XLOOKUP(F867,'Wall Volumes'!P:P,'Wall Volumes'!K:K)</f>
        <v>0</v>
      </c>
      <c r="C867" s="64">
        <f>_xlfn.XLOOKUP(F867,'Wall Volumes'!P:P,'Wall Volumes'!C:C)</f>
        <v>350</v>
      </c>
      <c r="F867" s="64" t="s">
        <v>193</v>
      </c>
      <c r="G867" s="64">
        <f>IF('Wall Volumes'!$K$4&gt;0,'Wall Volumes'!$K$3,0)</f>
        <v>0</v>
      </c>
    </row>
    <row r="868" spans="1:7">
      <c r="A868" s="64" t="str">
        <f t="shared" si="13"/>
        <v>BL.VW.00035.M10.ST.ST.0</v>
      </c>
      <c r="B868" s="64">
        <f>_xlfn.XLOOKUP(F868,'Wall Volumes'!P:P,'Wall Volumes'!K:K)</f>
        <v>0</v>
      </c>
      <c r="C868" s="64">
        <f>_xlfn.XLOOKUP(F868,'Wall Volumes'!P:P,'Wall Volumes'!C:C)</f>
        <v>647.5</v>
      </c>
      <c r="F868" s="64" t="s">
        <v>198</v>
      </c>
      <c r="G868" s="64">
        <f>IF('Wall Volumes'!$K$4&gt;0,'Wall Volumes'!$K$3,0)</f>
        <v>0</v>
      </c>
    </row>
    <row r="869" spans="1:7">
      <c r="A869" s="64" t="str">
        <f t="shared" si="13"/>
        <v>BL.VW.00036.M10.ST.ST.0</v>
      </c>
      <c r="B869" s="64">
        <f>_xlfn.XLOOKUP(F869,'Wall Volumes'!P:P,'Wall Volumes'!K:K)</f>
        <v>0</v>
      </c>
      <c r="C869" s="64">
        <f>_xlfn.XLOOKUP(F869,'Wall Volumes'!P:P,'Wall Volumes'!C:C)</f>
        <v>1005</v>
      </c>
      <c r="F869" s="64" t="s">
        <v>203</v>
      </c>
      <c r="G869" s="64">
        <f>IF('Wall Volumes'!$K$4&gt;0,'Wall Volumes'!$K$3,0)</f>
        <v>0</v>
      </c>
    </row>
    <row r="870" spans="1:7">
      <c r="A870" s="64" t="str">
        <f t="shared" si="13"/>
        <v>BL.VW.00037.M10.ST.ST.0</v>
      </c>
      <c r="B870" s="64">
        <f>_xlfn.XLOOKUP(F870,'Wall Volumes'!P:P,'Wall Volumes'!K:K)</f>
        <v>0</v>
      </c>
      <c r="C870" s="64">
        <f>_xlfn.XLOOKUP(F870,'Wall Volumes'!P:P,'Wall Volumes'!C:C)</f>
        <v>1472.5</v>
      </c>
      <c r="F870" s="64" t="s">
        <v>208</v>
      </c>
      <c r="G870" s="64">
        <f>IF('Wall Volumes'!$K$4&gt;0,'Wall Volumes'!$K$3,0)</f>
        <v>0</v>
      </c>
    </row>
    <row r="871" spans="1:7">
      <c r="A871" s="64" t="str">
        <f t="shared" si="13"/>
        <v>BL.VW.00038.M10.ST.ST.0</v>
      </c>
      <c r="B871" s="64" t="e">
        <f>_xlfn.XLOOKUP(F871,'Wall Volumes'!P:P,'Wall Volumes'!K:K)</f>
        <v>#N/A</v>
      </c>
      <c r="C871" s="64" t="e">
        <f>_xlfn.XLOOKUP(F871,'Wall Volumes'!P:P,'Wall Volumes'!C:C)</f>
        <v>#N/A</v>
      </c>
      <c r="F871" s="64" t="s">
        <v>1331</v>
      </c>
      <c r="G871" s="64">
        <f>IF('Wall Volumes'!$K$4&gt;0,'Wall Volumes'!$K$3,0)</f>
        <v>0</v>
      </c>
    </row>
    <row r="872" spans="1:7">
      <c r="A872" s="64" t="str">
        <f t="shared" si="13"/>
        <v>BL.VW.00040.M10.ST.ST.0</v>
      </c>
      <c r="B872" s="64">
        <f>_xlfn.XLOOKUP(F872,'Wall Volumes'!P:P,'Wall Volumes'!K:K)</f>
        <v>0</v>
      </c>
      <c r="C872" s="64">
        <f>_xlfn.XLOOKUP(F872,'Wall Volumes'!P:P,'Wall Volumes'!C:C)</f>
        <v>189.125</v>
      </c>
      <c r="F872" s="64" t="s">
        <v>455</v>
      </c>
      <c r="G872" s="64">
        <f>IF('Wall Volumes'!$K$4&gt;0,'Wall Volumes'!$K$3,0)</f>
        <v>0</v>
      </c>
    </row>
    <row r="873" spans="1:7">
      <c r="A873" s="64" t="str">
        <f t="shared" si="13"/>
        <v>BL.VW.00041.M10.ST.ST.0</v>
      </c>
      <c r="B873" s="64">
        <f>_xlfn.XLOOKUP(F873,'Wall Volumes'!P:P,'Wall Volumes'!K:K)</f>
        <v>0</v>
      </c>
      <c r="C873" s="64">
        <f>_xlfn.XLOOKUP(F873,'Wall Volumes'!P:P,'Wall Volumes'!C:C)</f>
        <v>367.63</v>
      </c>
      <c r="F873" s="64" t="s">
        <v>457</v>
      </c>
      <c r="G873" s="64">
        <f>IF('Wall Volumes'!$K$4&gt;0,'Wall Volumes'!$K$3,0)</f>
        <v>0</v>
      </c>
    </row>
    <row r="874" spans="1:7">
      <c r="A874" s="64" t="str">
        <f t="shared" si="13"/>
        <v>BL.VW.00042.M10.ST.ST.0</v>
      </c>
      <c r="B874" s="64">
        <f>_xlfn.XLOOKUP(F874,'Wall Volumes'!P:P,'Wall Volumes'!K:K)</f>
        <v>0</v>
      </c>
      <c r="C874" s="64">
        <f>_xlfn.XLOOKUP(F874,'Wall Volumes'!P:P,'Wall Volumes'!C:C)</f>
        <v>195.5</v>
      </c>
      <c r="F874" s="64" t="s">
        <v>453</v>
      </c>
      <c r="G874" s="64">
        <f>IF('Wall Volumes'!$K$4&gt;0,'Wall Volumes'!$K$3,0)</f>
        <v>0</v>
      </c>
    </row>
    <row r="875" spans="1:7">
      <c r="A875" s="64" t="str">
        <f t="shared" si="13"/>
        <v>BL.VW.00052.M10.ST.ST.0</v>
      </c>
      <c r="B875" s="64">
        <f>_xlfn.XLOOKUP(F875,'Wall Volumes'!P:P,'Wall Volumes'!K:K)</f>
        <v>0</v>
      </c>
      <c r="C875" s="64">
        <f>_xlfn.XLOOKUP(F875,'Wall Volumes'!P:P,'Wall Volumes'!C:C)</f>
        <v>125</v>
      </c>
      <c r="F875" s="64" t="s">
        <v>213</v>
      </c>
      <c r="G875" s="64">
        <f>IF('Wall Volumes'!$K$4&gt;0,'Wall Volumes'!$K$3,0)</f>
        <v>0</v>
      </c>
    </row>
    <row r="876" spans="1:7">
      <c r="A876" s="64" t="str">
        <f t="shared" si="13"/>
        <v>BL.VW.00053.M10.ST.ST.0</v>
      </c>
      <c r="B876" s="64">
        <f>_xlfn.XLOOKUP(F876,'Wall Volumes'!P:P,'Wall Volumes'!K:K)</f>
        <v>0</v>
      </c>
      <c r="C876" s="64">
        <f>_xlfn.XLOOKUP(F876,'Wall Volumes'!P:P,'Wall Volumes'!C:C)</f>
        <v>230</v>
      </c>
      <c r="F876" s="64" t="s">
        <v>218</v>
      </c>
      <c r="G876" s="64">
        <f>IF('Wall Volumes'!$K$4&gt;0,'Wall Volumes'!$K$3,0)</f>
        <v>0</v>
      </c>
    </row>
    <row r="877" spans="1:7">
      <c r="A877" s="64" t="str">
        <f t="shared" si="13"/>
        <v>BL.VW.00054.M10.ST.ST.0</v>
      </c>
      <c r="B877" s="64">
        <f>_xlfn.XLOOKUP(F877,'Wall Volumes'!P:P,'Wall Volumes'!K:K)</f>
        <v>0</v>
      </c>
      <c r="C877" s="64">
        <f>_xlfn.XLOOKUP(F877,'Wall Volumes'!P:P,'Wall Volumes'!C:C)</f>
        <v>460</v>
      </c>
      <c r="F877" s="64" t="s">
        <v>223</v>
      </c>
      <c r="G877" s="64">
        <f>IF('Wall Volumes'!$K$4&gt;0,'Wall Volumes'!$K$3,0)</f>
        <v>0</v>
      </c>
    </row>
    <row r="878" spans="1:7">
      <c r="A878" s="64" t="str">
        <f t="shared" si="13"/>
        <v>BL.VW.00055.M10.ST.ST.0</v>
      </c>
      <c r="B878" s="64">
        <f>_xlfn.XLOOKUP(F878,'Wall Volumes'!P:P,'Wall Volumes'!K:K)</f>
        <v>0</v>
      </c>
      <c r="C878" s="64">
        <f>_xlfn.XLOOKUP(F878,'Wall Volumes'!P:P,'Wall Volumes'!C:C)</f>
        <v>77.5</v>
      </c>
      <c r="F878" s="64" t="s">
        <v>228</v>
      </c>
      <c r="G878" s="64">
        <f>IF('Wall Volumes'!$K$4&gt;0,'Wall Volumes'!$K$3,0)</f>
        <v>0</v>
      </c>
    </row>
    <row r="879" spans="1:7">
      <c r="A879" s="64" t="str">
        <f t="shared" si="13"/>
        <v>BL.VW.00056.M10.ST.ST.0</v>
      </c>
      <c r="B879" s="64">
        <f>_xlfn.XLOOKUP(F879,'Wall Volumes'!P:P,'Wall Volumes'!K:K)</f>
        <v>0</v>
      </c>
      <c r="C879" s="64">
        <f>_xlfn.XLOOKUP(F879,'Wall Volumes'!P:P,'Wall Volumes'!C:C)</f>
        <v>142.5</v>
      </c>
      <c r="F879" s="64" t="s">
        <v>233</v>
      </c>
      <c r="G879" s="64">
        <f>IF('Wall Volumes'!$K$4&gt;0,'Wall Volumes'!$K$3,0)</f>
        <v>0</v>
      </c>
    </row>
    <row r="880" spans="1:7">
      <c r="A880" s="64" t="str">
        <f t="shared" si="13"/>
        <v>BL.VW.00057.M10.ST.ST.0</v>
      </c>
      <c r="B880" s="64">
        <f>_xlfn.XLOOKUP(F880,'Wall Volumes'!P:P,'Wall Volumes'!K:K)</f>
        <v>0</v>
      </c>
      <c r="C880" s="64">
        <f>_xlfn.XLOOKUP(F880,'Wall Volumes'!P:P,'Wall Volumes'!C:C)</f>
        <v>305</v>
      </c>
      <c r="F880" s="64" t="s">
        <v>238</v>
      </c>
      <c r="G880" s="64">
        <f>IF('Wall Volumes'!$K$4&gt;0,'Wall Volumes'!$K$3,0)</f>
        <v>0</v>
      </c>
    </row>
    <row r="881" spans="1:7">
      <c r="A881" s="64" t="str">
        <f t="shared" si="13"/>
        <v>BL.VW.00058.M10.ST.ST.0</v>
      </c>
      <c r="B881" s="64">
        <f>_xlfn.XLOOKUP(F881,'Wall Volumes'!P:P,'Wall Volumes'!K:K)</f>
        <v>0</v>
      </c>
      <c r="C881" s="64">
        <f>_xlfn.XLOOKUP(F881,'Wall Volumes'!P:P,'Wall Volumes'!C:C)</f>
        <v>137.5</v>
      </c>
      <c r="F881" s="64" t="s">
        <v>243</v>
      </c>
      <c r="G881" s="64">
        <f>IF('Wall Volumes'!$K$4&gt;0,'Wall Volumes'!$K$3,0)</f>
        <v>0</v>
      </c>
    </row>
    <row r="882" spans="1:7">
      <c r="A882" s="64" t="str">
        <f t="shared" si="13"/>
        <v>BL.VW.00059.M10.ST.ST.0</v>
      </c>
      <c r="B882" s="64">
        <f>_xlfn.XLOOKUP(F882,'Wall Volumes'!P:P,'Wall Volumes'!K:K)</f>
        <v>0</v>
      </c>
      <c r="C882" s="64">
        <f>_xlfn.XLOOKUP(F882,'Wall Volumes'!P:P,'Wall Volumes'!C:C)</f>
        <v>262.5</v>
      </c>
      <c r="F882" s="64" t="s">
        <v>248</v>
      </c>
      <c r="G882" s="64">
        <f>IF('Wall Volumes'!$K$4&gt;0,'Wall Volumes'!$K$3,0)</f>
        <v>0</v>
      </c>
    </row>
    <row r="883" spans="1:7">
      <c r="A883" s="64" t="str">
        <f t="shared" si="13"/>
        <v>BL.VW.00060.M10.ST.ST.0</v>
      </c>
      <c r="B883" s="64">
        <f>_xlfn.XLOOKUP(F883,'Wall Volumes'!P:P,'Wall Volumes'!K:K)</f>
        <v>0</v>
      </c>
      <c r="C883" s="64">
        <f>_xlfn.XLOOKUP(F883,'Wall Volumes'!P:P,'Wall Volumes'!C:C)</f>
        <v>432.5</v>
      </c>
      <c r="F883" s="64" t="s">
        <v>253</v>
      </c>
      <c r="G883" s="64">
        <f>IF('Wall Volumes'!$K$4&gt;0,'Wall Volumes'!$K$3,0)</f>
        <v>0</v>
      </c>
    </row>
    <row r="884" spans="1:7">
      <c r="A884" s="64" t="str">
        <f t="shared" si="13"/>
        <v>BL.VW.00061.M10.ST.ST.0</v>
      </c>
      <c r="B884" s="64">
        <f>_xlfn.XLOOKUP(F884,'Wall Volumes'!P:P,'Wall Volumes'!K:K)</f>
        <v>0</v>
      </c>
      <c r="C884" s="64">
        <f>_xlfn.XLOOKUP(F884,'Wall Volumes'!P:P,'Wall Volumes'!C:C)</f>
        <v>87.5</v>
      </c>
      <c r="F884" s="64" t="s">
        <v>258</v>
      </c>
      <c r="G884" s="64">
        <f>IF('Wall Volumes'!$K$4&gt;0,'Wall Volumes'!$K$3,0)</f>
        <v>0</v>
      </c>
    </row>
    <row r="885" spans="1:7">
      <c r="A885" s="64" t="str">
        <f t="shared" si="13"/>
        <v>BL.VW.00062.M10.ST.ST.0</v>
      </c>
      <c r="B885" s="64">
        <f>_xlfn.XLOOKUP(F885,'Wall Volumes'!P:P,'Wall Volumes'!K:K)</f>
        <v>0</v>
      </c>
      <c r="C885" s="64">
        <f>_xlfn.XLOOKUP(F885,'Wall Volumes'!P:P,'Wall Volumes'!C:C)</f>
        <v>190</v>
      </c>
      <c r="F885" s="64" t="s">
        <v>263</v>
      </c>
      <c r="G885" s="64">
        <f>IF('Wall Volumes'!$K$4&gt;0,'Wall Volumes'!$K$3,0)</f>
        <v>0</v>
      </c>
    </row>
    <row r="886" spans="1:7">
      <c r="A886" s="64" t="str">
        <f t="shared" si="13"/>
        <v>BL.VW.00063.M10.ST.ST.0</v>
      </c>
      <c r="B886" s="64">
        <f>_xlfn.XLOOKUP(F886,'Wall Volumes'!P:P,'Wall Volumes'!K:K)</f>
        <v>0</v>
      </c>
      <c r="C886" s="64">
        <f>_xlfn.XLOOKUP(F886,'Wall Volumes'!P:P,'Wall Volumes'!C:C)</f>
        <v>592.5</v>
      </c>
      <c r="F886" s="64" t="s">
        <v>268</v>
      </c>
      <c r="G886" s="64">
        <f>IF('Wall Volumes'!$K$4&gt;0,'Wall Volumes'!$K$3,0)</f>
        <v>0</v>
      </c>
    </row>
    <row r="887" spans="1:7">
      <c r="A887" s="64" t="str">
        <f t="shared" si="13"/>
        <v>BL.VW.00064.M10.ST.ST.0</v>
      </c>
      <c r="B887" s="64">
        <f>_xlfn.XLOOKUP(F887,'Wall Volumes'!P:P,'Wall Volumes'!K:K)</f>
        <v>0</v>
      </c>
      <c r="C887" s="64">
        <f>_xlfn.XLOOKUP(F887,'Wall Volumes'!P:P,'Wall Volumes'!C:C)</f>
        <v>117.5</v>
      </c>
      <c r="F887" s="64" t="s">
        <v>273</v>
      </c>
      <c r="G887" s="64">
        <f>IF('Wall Volumes'!$K$4&gt;0,'Wall Volumes'!$K$3,0)</f>
        <v>0</v>
      </c>
    </row>
    <row r="888" spans="1:7">
      <c r="A888" s="64" t="str">
        <f t="shared" si="13"/>
        <v>BL.VW.00065.M10.ST.ST.0</v>
      </c>
      <c r="B888" s="64">
        <f>_xlfn.XLOOKUP(F888,'Wall Volumes'!P:P,'Wall Volumes'!K:K)</f>
        <v>0</v>
      </c>
      <c r="C888" s="64">
        <f>_xlfn.XLOOKUP(F888,'Wall Volumes'!P:P,'Wall Volumes'!C:C)</f>
        <v>320</v>
      </c>
      <c r="F888" s="64" t="s">
        <v>278</v>
      </c>
      <c r="G888" s="64">
        <f>IF('Wall Volumes'!$K$4&gt;0,'Wall Volumes'!$K$3,0)</f>
        <v>0</v>
      </c>
    </row>
    <row r="889" spans="1:7">
      <c r="A889" s="64" t="str">
        <f t="shared" si="13"/>
        <v>BL.VW.00066.M10.ST.ST.0</v>
      </c>
      <c r="B889" s="64">
        <f>_xlfn.XLOOKUP(F889,'Wall Volumes'!P:P,'Wall Volumes'!K:K)</f>
        <v>0</v>
      </c>
      <c r="C889" s="64">
        <f>_xlfn.XLOOKUP(F889,'Wall Volumes'!P:P,'Wall Volumes'!C:C)</f>
        <v>970</v>
      </c>
      <c r="F889" s="64" t="s">
        <v>283</v>
      </c>
      <c r="G889" s="64">
        <f>IF('Wall Volumes'!$K$4&gt;0,'Wall Volumes'!$K$3,0)</f>
        <v>0</v>
      </c>
    </row>
    <row r="890" spans="1:7">
      <c r="A890" s="64" t="str">
        <f t="shared" si="13"/>
        <v>BL.VW.00067.M10.ST.ST.0</v>
      </c>
      <c r="B890" s="64">
        <f>_xlfn.XLOOKUP(F890,'Wall Volumes'!P:P,'Wall Volumes'!K:K)</f>
        <v>0</v>
      </c>
      <c r="C890" s="64">
        <f>_xlfn.XLOOKUP(F890,'Wall Volumes'!P:P,'Wall Volumes'!C:C)</f>
        <v>192.5</v>
      </c>
      <c r="F890" s="64" t="s">
        <v>288</v>
      </c>
      <c r="G890" s="64">
        <f>IF('Wall Volumes'!$K$4&gt;0,'Wall Volumes'!$K$3,0)</f>
        <v>0</v>
      </c>
    </row>
    <row r="891" spans="1:7">
      <c r="A891" s="64" t="str">
        <f t="shared" si="13"/>
        <v>BL.VW.00068.M10.ST.ST.0</v>
      </c>
      <c r="B891" s="64">
        <f>_xlfn.XLOOKUP(F891,'Wall Volumes'!P:P,'Wall Volumes'!K:K)</f>
        <v>0</v>
      </c>
      <c r="C891" s="64">
        <f>_xlfn.XLOOKUP(F891,'Wall Volumes'!P:P,'Wall Volumes'!C:C)</f>
        <v>515</v>
      </c>
      <c r="F891" s="64" t="s">
        <v>293</v>
      </c>
      <c r="G891" s="64">
        <f>IF('Wall Volumes'!$K$4&gt;0,'Wall Volumes'!$K$3,0)</f>
        <v>0</v>
      </c>
    </row>
    <row r="892" spans="1:7">
      <c r="A892" s="64" t="str">
        <f t="shared" si="13"/>
        <v>BL.VW.00069.M10.ST.ST.0</v>
      </c>
      <c r="B892" s="64">
        <f>_xlfn.XLOOKUP(F892,'Wall Volumes'!P:P,'Wall Volumes'!K:K)</f>
        <v>0</v>
      </c>
      <c r="C892" s="64">
        <f>_xlfn.XLOOKUP(F892,'Wall Volumes'!P:P,'Wall Volumes'!C:C)</f>
        <v>1660</v>
      </c>
      <c r="F892" s="64" t="s">
        <v>298</v>
      </c>
      <c r="G892" s="64">
        <f>IF('Wall Volumes'!$K$4&gt;0,'Wall Volumes'!$K$3,0)</f>
        <v>0</v>
      </c>
    </row>
    <row r="893" spans="1:7">
      <c r="A893" s="64" t="str">
        <f t="shared" si="13"/>
        <v>BL.VW.00070.M10.ST.ST.0</v>
      </c>
      <c r="B893" s="64">
        <f>_xlfn.XLOOKUP(F893,'Wall Volumes'!P:P,'Wall Volumes'!K:K)</f>
        <v>0</v>
      </c>
      <c r="C893" s="64">
        <f>_xlfn.XLOOKUP(F893,'Wall Volumes'!P:P,'Wall Volumes'!C:C)</f>
        <v>142.5</v>
      </c>
      <c r="F893" s="64" t="s">
        <v>303</v>
      </c>
      <c r="G893" s="64">
        <f>IF('Wall Volumes'!$K$4&gt;0,'Wall Volumes'!$K$3,0)</f>
        <v>0</v>
      </c>
    </row>
    <row r="894" spans="1:7">
      <c r="A894" s="64" t="str">
        <f t="shared" si="13"/>
        <v>BL.VW.00071.M10.ST.ST.0</v>
      </c>
      <c r="B894" s="64">
        <f>_xlfn.XLOOKUP(F894,'Wall Volumes'!P:P,'Wall Volumes'!K:K)</f>
        <v>0</v>
      </c>
      <c r="C894" s="64">
        <f>_xlfn.XLOOKUP(F894,'Wall Volumes'!P:P,'Wall Volumes'!C:C)</f>
        <v>375</v>
      </c>
      <c r="F894" s="64" t="s">
        <v>308</v>
      </c>
      <c r="G894" s="64">
        <f>IF('Wall Volumes'!$K$4&gt;0,'Wall Volumes'!$K$3,0)</f>
        <v>0</v>
      </c>
    </row>
    <row r="895" spans="1:7">
      <c r="A895" s="64" t="str">
        <f t="shared" si="13"/>
        <v>BL.VW.00072.M10.ST.ST.0</v>
      </c>
      <c r="B895" s="64">
        <f>_xlfn.XLOOKUP(F895,'Wall Volumes'!P:P,'Wall Volumes'!K:K)</f>
        <v>0</v>
      </c>
      <c r="C895" s="64">
        <f>_xlfn.XLOOKUP(F895,'Wall Volumes'!P:P,'Wall Volumes'!C:C)</f>
        <v>1160</v>
      </c>
      <c r="F895" s="64" t="s">
        <v>313</v>
      </c>
      <c r="G895" s="64">
        <f>IF('Wall Volumes'!$K$4&gt;0,'Wall Volumes'!$K$3,0)</f>
        <v>0</v>
      </c>
    </row>
    <row r="896" spans="1:7">
      <c r="A896" s="64" t="str">
        <f t="shared" si="13"/>
        <v>BL.VW.00073.M10.ST.ST.0</v>
      </c>
      <c r="B896" s="64">
        <f>_xlfn.XLOOKUP(F896,'Wall Volumes'!P:P,'Wall Volumes'!K:K)</f>
        <v>0</v>
      </c>
      <c r="C896" s="64">
        <f>_xlfn.XLOOKUP(F896,'Wall Volumes'!P:P,'Wall Volumes'!C:C)</f>
        <v>405</v>
      </c>
      <c r="F896" s="64" t="s">
        <v>318</v>
      </c>
      <c r="G896" s="64">
        <f>IF('Wall Volumes'!$K$4&gt;0,'Wall Volumes'!$K$3,0)</f>
        <v>0</v>
      </c>
    </row>
    <row r="897" spans="1:7">
      <c r="A897" s="64" t="str">
        <f t="shared" si="13"/>
        <v>BL.VW.00074.M10.ST.ST.0</v>
      </c>
      <c r="B897" s="64">
        <f>_xlfn.XLOOKUP(F897,'Wall Volumes'!P:P,'Wall Volumes'!K:K)</f>
        <v>0</v>
      </c>
      <c r="C897" s="64">
        <f>_xlfn.XLOOKUP(F897,'Wall Volumes'!P:P,'Wall Volumes'!C:C)</f>
        <v>480</v>
      </c>
      <c r="F897" s="64" t="s">
        <v>323</v>
      </c>
      <c r="G897" s="64">
        <f>IF('Wall Volumes'!$K$4&gt;0,'Wall Volumes'!$K$3,0)</f>
        <v>0</v>
      </c>
    </row>
    <row r="898" spans="1:7">
      <c r="A898" s="64" t="str">
        <f t="shared" ref="A898:A961" si="14">F898&amp;"."&amp;G898</f>
        <v>BL.VW.00075.M10.ST.ST.0</v>
      </c>
      <c r="B898" s="64">
        <f>_xlfn.XLOOKUP(F898,'Wall Volumes'!P:P,'Wall Volumes'!K:K)</f>
        <v>0</v>
      </c>
      <c r="C898" s="64">
        <f>_xlfn.XLOOKUP(F898,'Wall Volumes'!P:P,'Wall Volumes'!C:C)</f>
        <v>527.5</v>
      </c>
      <c r="F898" s="64" t="s">
        <v>328</v>
      </c>
      <c r="G898" s="64">
        <f>IF('Wall Volumes'!$K$4&gt;0,'Wall Volumes'!$K$3,0)</f>
        <v>0</v>
      </c>
    </row>
    <row r="899" spans="1:7">
      <c r="A899" s="64" t="str">
        <f t="shared" si="14"/>
        <v>BL.VW.00076.M10.ST.ST.0</v>
      </c>
      <c r="B899" s="64">
        <f>_xlfn.XLOOKUP(F899,'Wall Volumes'!P:P,'Wall Volumes'!K:K)</f>
        <v>0</v>
      </c>
      <c r="C899" s="64">
        <f>_xlfn.XLOOKUP(F899,'Wall Volumes'!P:P,'Wall Volumes'!C:C)</f>
        <v>240</v>
      </c>
      <c r="F899" s="64" t="s">
        <v>333</v>
      </c>
      <c r="G899" s="64">
        <f>IF('Wall Volumes'!$K$4&gt;0,'Wall Volumes'!$K$3,0)</f>
        <v>0</v>
      </c>
    </row>
    <row r="900" spans="1:7">
      <c r="A900" s="64" t="str">
        <f t="shared" si="14"/>
        <v>BL.VW.00077.M10.ST.ST.0</v>
      </c>
      <c r="B900" s="64">
        <f>_xlfn.XLOOKUP(F900,'Wall Volumes'!P:P,'Wall Volumes'!K:K)</f>
        <v>0</v>
      </c>
      <c r="C900" s="64">
        <f>_xlfn.XLOOKUP(F900,'Wall Volumes'!P:P,'Wall Volumes'!C:C)</f>
        <v>690</v>
      </c>
      <c r="F900" s="64" t="s">
        <v>338</v>
      </c>
      <c r="G900" s="64">
        <f>IF('Wall Volumes'!$K$4&gt;0,'Wall Volumes'!$K$3,0)</f>
        <v>0</v>
      </c>
    </row>
    <row r="901" spans="1:7">
      <c r="A901" s="64" t="str">
        <f t="shared" si="14"/>
        <v>BL.VW.00078.M10.ST.ST.0</v>
      </c>
      <c r="B901" s="64">
        <f>_xlfn.XLOOKUP(F901,'Wall Volumes'!P:P,'Wall Volumes'!K:K)</f>
        <v>0</v>
      </c>
      <c r="C901" s="64">
        <f>_xlfn.XLOOKUP(F901,'Wall Volumes'!P:P,'Wall Volumes'!C:C)</f>
        <v>1347.5</v>
      </c>
      <c r="F901" s="64" t="s">
        <v>343</v>
      </c>
      <c r="G901" s="64">
        <f>IF('Wall Volumes'!$K$4&gt;0,'Wall Volumes'!$K$3,0)</f>
        <v>0</v>
      </c>
    </row>
    <row r="902" spans="1:7">
      <c r="A902" s="64" t="str">
        <f t="shared" si="14"/>
        <v>BL.VW.00089.M10.ST.ST.0</v>
      </c>
      <c r="B902" s="64">
        <f>_xlfn.XLOOKUP(F902,'Wall Volumes'!P:P,'Wall Volumes'!K:K)</f>
        <v>0</v>
      </c>
      <c r="C902" s="64">
        <f>_xlfn.XLOOKUP(F902,'Wall Volumes'!P:P,'Wall Volumes'!C:C)</f>
        <v>335</v>
      </c>
      <c r="F902" s="64" t="s">
        <v>348</v>
      </c>
      <c r="G902" s="64">
        <f>IF('Wall Volumes'!$K$4&gt;0,'Wall Volumes'!$K$3,0)</f>
        <v>0</v>
      </c>
    </row>
    <row r="903" spans="1:7">
      <c r="A903" s="64" t="str">
        <f t="shared" si="14"/>
        <v>BL.VW.00090.M10.ST.ST.0</v>
      </c>
      <c r="B903" s="64">
        <f>_xlfn.XLOOKUP(F903,'Wall Volumes'!P:P,'Wall Volumes'!K:K)</f>
        <v>0</v>
      </c>
      <c r="C903" s="64">
        <f>_xlfn.XLOOKUP(F903,'Wall Volumes'!P:P,'Wall Volumes'!C:C)</f>
        <v>980</v>
      </c>
      <c r="F903" s="64" t="s">
        <v>353</v>
      </c>
      <c r="G903" s="64">
        <f>IF('Wall Volumes'!$K$4&gt;0,'Wall Volumes'!$K$3,0)</f>
        <v>0</v>
      </c>
    </row>
    <row r="904" spans="1:7">
      <c r="A904" s="64" t="str">
        <f t="shared" si="14"/>
        <v>BL.VW.00091.M10.ST.ST.0</v>
      </c>
      <c r="B904" s="64">
        <f>_xlfn.XLOOKUP(F904,'Wall Volumes'!P:P,'Wall Volumes'!K:K)</f>
        <v>0</v>
      </c>
      <c r="C904" s="64">
        <f>_xlfn.XLOOKUP(F904,'Wall Volumes'!P:P,'Wall Volumes'!C:C)</f>
        <v>1935</v>
      </c>
      <c r="F904" s="64" t="s">
        <v>358</v>
      </c>
      <c r="G904" s="64">
        <f>IF('Wall Volumes'!$K$4&gt;0,'Wall Volumes'!$K$3,0)</f>
        <v>0</v>
      </c>
    </row>
    <row r="905" spans="1:7">
      <c r="A905" s="64" t="str">
        <f t="shared" si="14"/>
        <v>BL.VW.00092.M10.ST.ST.0</v>
      </c>
      <c r="B905" s="64">
        <f>_xlfn.XLOOKUP(F905,'Wall Volumes'!P:P,'Wall Volumes'!K:K)</f>
        <v>0</v>
      </c>
      <c r="C905" s="64">
        <f>_xlfn.XLOOKUP(F905,'Wall Volumes'!P:P,'Wall Volumes'!C:C)</f>
        <v>70</v>
      </c>
      <c r="F905" s="64" t="s">
        <v>362</v>
      </c>
      <c r="G905" s="64">
        <f>IF('Wall Volumes'!$K$4&gt;0,'Wall Volumes'!$K$3,0)</f>
        <v>0</v>
      </c>
    </row>
    <row r="906" spans="1:7">
      <c r="A906" s="64" t="str">
        <f t="shared" si="14"/>
        <v>BL.VW.00101.M10.ST.ST.0</v>
      </c>
      <c r="B906" s="64">
        <f>_xlfn.XLOOKUP(F906,'Wall Volumes'!P:P,'Wall Volumes'!K:K)</f>
        <v>0</v>
      </c>
      <c r="C906" s="64">
        <f>_xlfn.XLOOKUP(F906,'Wall Volumes'!P:P,'Wall Volumes'!C:C)</f>
        <v>70</v>
      </c>
      <c r="F906" s="64" t="s">
        <v>368</v>
      </c>
      <c r="G906" s="64">
        <f>IF('Wall Volumes'!$K$4&gt;0,'Wall Volumes'!$K$3,0)</f>
        <v>0</v>
      </c>
    </row>
    <row r="907" spans="1:7">
      <c r="A907" s="64" t="str">
        <f t="shared" si="14"/>
        <v>BL.VW.00093.M10.ST.ST.0</v>
      </c>
      <c r="B907" s="64">
        <f>_xlfn.XLOOKUP(F907,'Wall Volumes'!P:P,'Wall Volumes'!K:K)</f>
        <v>0</v>
      </c>
      <c r="C907" s="64">
        <f>_xlfn.XLOOKUP(F907,'Wall Volumes'!P:P,'Wall Volumes'!C:C)</f>
        <v>70</v>
      </c>
      <c r="F907" s="64" t="s">
        <v>373</v>
      </c>
      <c r="G907" s="64">
        <f>IF('Wall Volumes'!$K$4&gt;0,'Wall Volumes'!$K$3,0)</f>
        <v>0</v>
      </c>
    </row>
    <row r="908" spans="1:7">
      <c r="A908" s="64" t="str">
        <f t="shared" si="14"/>
        <v>BL.VW.00102.M10.ST.ST.0</v>
      </c>
      <c r="B908" s="64">
        <f>_xlfn.XLOOKUP(F908,'Wall Volumes'!P:P,'Wall Volumes'!K:K)</f>
        <v>0</v>
      </c>
      <c r="C908" s="64">
        <f>_xlfn.XLOOKUP(F908,'Wall Volumes'!P:P,'Wall Volumes'!C:C)</f>
        <v>70</v>
      </c>
      <c r="F908" s="64" t="s">
        <v>379</v>
      </c>
      <c r="G908" s="64">
        <f>IF('Wall Volumes'!$K$4&gt;0,'Wall Volumes'!$K$3,0)</f>
        <v>0</v>
      </c>
    </row>
    <row r="909" spans="1:7">
      <c r="A909" s="64" t="str">
        <f t="shared" si="14"/>
        <v>BL.VW.00094.M10.ST.ST.0</v>
      </c>
      <c r="B909" s="64">
        <f>_xlfn.XLOOKUP(F909,'Wall Volumes'!P:P,'Wall Volumes'!K:K)</f>
        <v>0</v>
      </c>
      <c r="C909" s="64">
        <f>_xlfn.XLOOKUP(F909,'Wall Volumes'!P:P,'Wall Volumes'!C:C)</f>
        <v>72.5</v>
      </c>
      <c r="F909" s="64" t="s">
        <v>383</v>
      </c>
      <c r="G909" s="64">
        <f>IF('Wall Volumes'!$K$4&gt;0,'Wall Volumes'!$K$3,0)</f>
        <v>0</v>
      </c>
    </row>
    <row r="910" spans="1:7">
      <c r="A910" s="64" t="str">
        <f t="shared" si="14"/>
        <v>BL.VW.00103.M10.ST.ST.0</v>
      </c>
      <c r="B910" s="64">
        <f>_xlfn.XLOOKUP(F910,'Wall Volumes'!P:P,'Wall Volumes'!K:K)</f>
        <v>0</v>
      </c>
      <c r="C910" s="64">
        <f>_xlfn.XLOOKUP(F910,'Wall Volumes'!P:P,'Wall Volumes'!C:C)</f>
        <v>72.5</v>
      </c>
      <c r="F910" s="64" t="s">
        <v>389</v>
      </c>
      <c r="G910" s="64">
        <f>IF('Wall Volumes'!$K$4&gt;0,'Wall Volumes'!$K$3,0)</f>
        <v>0</v>
      </c>
    </row>
    <row r="911" spans="1:7">
      <c r="A911" s="64" t="str">
        <f t="shared" si="14"/>
        <v>BL.VW.00095.M10.ST.ST.0</v>
      </c>
      <c r="B911" s="64">
        <f>_xlfn.XLOOKUP(F911,'Wall Volumes'!P:P,'Wall Volumes'!K:K)</f>
        <v>0</v>
      </c>
      <c r="C911" s="64">
        <f>_xlfn.XLOOKUP(F911,'Wall Volumes'!P:P,'Wall Volumes'!C:C)</f>
        <v>187.5</v>
      </c>
      <c r="F911" s="64" t="s">
        <v>391</v>
      </c>
      <c r="G911" s="64">
        <f>IF('Wall Volumes'!$K$4&gt;0,'Wall Volumes'!$K$3,0)</f>
        <v>0</v>
      </c>
    </row>
    <row r="912" spans="1:7">
      <c r="A912" s="64" t="str">
        <f t="shared" si="14"/>
        <v>BL.VW.00104.M10.ST.ST.0</v>
      </c>
      <c r="B912" s="64">
        <f>_xlfn.XLOOKUP(F912,'Wall Volumes'!P:P,'Wall Volumes'!K:K)</f>
        <v>0</v>
      </c>
      <c r="C912" s="64">
        <f>_xlfn.XLOOKUP(F912,'Wall Volumes'!P:P,'Wall Volumes'!C:C)</f>
        <v>187.5</v>
      </c>
      <c r="F912" s="64" t="s">
        <v>394</v>
      </c>
      <c r="G912" s="64">
        <f>IF('Wall Volumes'!$K$4&gt;0,'Wall Volumes'!$K$3,0)</f>
        <v>0</v>
      </c>
    </row>
    <row r="913" spans="1:7">
      <c r="A913" s="64" t="str">
        <f t="shared" si="14"/>
        <v>BL.VW.00096.M10.ST.ST.0</v>
      </c>
      <c r="B913" s="64">
        <f>_xlfn.XLOOKUP(F913,'Wall Volumes'!P:P,'Wall Volumes'!K:K)</f>
        <v>0</v>
      </c>
      <c r="C913" s="64">
        <f>_xlfn.XLOOKUP(F913,'Wall Volumes'!P:P,'Wall Volumes'!C:C)</f>
        <v>197.5</v>
      </c>
      <c r="F913" s="64" t="s">
        <v>396</v>
      </c>
      <c r="G913" s="64">
        <f>IF('Wall Volumes'!$K$4&gt;0,'Wall Volumes'!$K$3,0)</f>
        <v>0</v>
      </c>
    </row>
    <row r="914" spans="1:7">
      <c r="A914" s="64" t="str">
        <f t="shared" si="14"/>
        <v>BL.VW.00105.M10.ST.ST.0</v>
      </c>
      <c r="B914" s="64">
        <f>_xlfn.XLOOKUP(F914,'Wall Volumes'!P:P,'Wall Volumes'!K:K)</f>
        <v>0</v>
      </c>
      <c r="C914" s="64">
        <f>_xlfn.XLOOKUP(F914,'Wall Volumes'!P:P,'Wall Volumes'!C:C)</f>
        <v>197.5</v>
      </c>
      <c r="F914" s="64" t="s">
        <v>399</v>
      </c>
      <c r="G914" s="64">
        <f>IF('Wall Volumes'!$K$4&gt;0,'Wall Volumes'!$K$3,0)</f>
        <v>0</v>
      </c>
    </row>
    <row r="915" spans="1:7">
      <c r="A915" s="64" t="str">
        <f t="shared" si="14"/>
        <v>BL.VW.00097.M10.ST.ST.0</v>
      </c>
      <c r="B915" s="64">
        <f>_xlfn.XLOOKUP(F915,'Wall Volumes'!P:P,'Wall Volumes'!K:K)</f>
        <v>0</v>
      </c>
      <c r="C915" s="64">
        <f>_xlfn.XLOOKUP(F915,'Wall Volumes'!P:P,'Wall Volumes'!C:C)</f>
        <v>205</v>
      </c>
      <c r="F915" s="64" t="s">
        <v>401</v>
      </c>
      <c r="G915" s="64">
        <f>IF('Wall Volumes'!$K$4&gt;0,'Wall Volumes'!$K$3,0)</f>
        <v>0</v>
      </c>
    </row>
    <row r="916" spans="1:7">
      <c r="A916" s="64" t="str">
        <f t="shared" si="14"/>
        <v>BL.VW.00106.M10.ST.ST.0</v>
      </c>
      <c r="B916" s="64">
        <f>_xlfn.XLOOKUP(F916,'Wall Volumes'!P:P,'Wall Volumes'!K:K)</f>
        <v>0</v>
      </c>
      <c r="C916" s="64">
        <f>_xlfn.XLOOKUP(F916,'Wall Volumes'!P:P,'Wall Volumes'!C:C)</f>
        <v>205</v>
      </c>
      <c r="F916" s="64" t="s">
        <v>404</v>
      </c>
      <c r="G916" s="64">
        <f>IF('Wall Volumes'!$K$4&gt;0,'Wall Volumes'!$K$3,0)</f>
        <v>0</v>
      </c>
    </row>
    <row r="917" spans="1:7">
      <c r="A917" s="64" t="str">
        <f t="shared" si="14"/>
        <v>BL.VW.00098.M10.ST.ST.0</v>
      </c>
      <c r="B917" s="64">
        <f>_xlfn.XLOOKUP(F917,'Wall Volumes'!P:P,'Wall Volumes'!K:K)</f>
        <v>0</v>
      </c>
      <c r="C917" s="64">
        <f>_xlfn.XLOOKUP(F917,'Wall Volumes'!P:P,'Wall Volumes'!C:C)</f>
        <v>427.5</v>
      </c>
      <c r="F917" s="64" t="s">
        <v>406</v>
      </c>
      <c r="G917" s="64">
        <f>IF('Wall Volumes'!$K$4&gt;0,'Wall Volumes'!$K$3,0)</f>
        <v>0</v>
      </c>
    </row>
    <row r="918" spans="1:7">
      <c r="A918" s="64" t="str">
        <f t="shared" si="14"/>
        <v>BL.VW.00107.M10.ST.ST.0</v>
      </c>
      <c r="B918" s="64">
        <f>_xlfn.XLOOKUP(F918,'Wall Volumes'!P:P,'Wall Volumes'!K:K)</f>
        <v>0</v>
      </c>
      <c r="C918" s="64">
        <f>_xlfn.XLOOKUP(F918,'Wall Volumes'!P:P,'Wall Volumes'!C:C)</f>
        <v>427.5</v>
      </c>
      <c r="F918" s="64" t="s">
        <v>409</v>
      </c>
      <c r="G918" s="64">
        <f>IF('Wall Volumes'!$K$4&gt;0,'Wall Volumes'!$K$3,0)</f>
        <v>0</v>
      </c>
    </row>
    <row r="919" spans="1:7">
      <c r="A919" s="64" t="str">
        <f t="shared" si="14"/>
        <v>BL.VW.00099.M10.ST.ST.0</v>
      </c>
      <c r="B919" s="64">
        <f>_xlfn.XLOOKUP(F919,'Wall Volumes'!P:P,'Wall Volumes'!K:K)</f>
        <v>0</v>
      </c>
      <c r="C919" s="64">
        <f>_xlfn.XLOOKUP(F919,'Wall Volumes'!P:P,'Wall Volumes'!C:C)</f>
        <v>447.5</v>
      </c>
      <c r="F919" s="64" t="s">
        <v>411</v>
      </c>
      <c r="G919" s="64">
        <f>IF('Wall Volumes'!$K$4&gt;0,'Wall Volumes'!$K$3,0)</f>
        <v>0</v>
      </c>
    </row>
    <row r="920" spans="1:7">
      <c r="A920" s="64" t="str">
        <f t="shared" si="14"/>
        <v>BL.VW.00108.M10.ST.ST.0</v>
      </c>
      <c r="B920" s="64">
        <f>_xlfn.XLOOKUP(F920,'Wall Volumes'!P:P,'Wall Volumes'!K:K)</f>
        <v>0</v>
      </c>
      <c r="C920" s="64">
        <f>_xlfn.XLOOKUP(F920,'Wall Volumes'!P:P,'Wall Volumes'!C:C)</f>
        <v>447.5</v>
      </c>
      <c r="F920" s="64" t="s">
        <v>414</v>
      </c>
      <c r="G920" s="64">
        <f>IF('Wall Volumes'!$K$4&gt;0,'Wall Volumes'!$K$3,0)</f>
        <v>0</v>
      </c>
    </row>
    <row r="921" spans="1:7">
      <c r="A921" s="64" t="str">
        <f t="shared" si="14"/>
        <v>BL.VW.00100.M10.ST.ST.0</v>
      </c>
      <c r="B921" s="64">
        <f>_xlfn.XLOOKUP(F921,'Wall Volumes'!P:P,'Wall Volumes'!K:K)</f>
        <v>0</v>
      </c>
      <c r="C921" s="64">
        <f>_xlfn.XLOOKUP(F921,'Wall Volumes'!P:P,'Wall Volumes'!C:C)</f>
        <v>470</v>
      </c>
      <c r="F921" s="64" t="s">
        <v>416</v>
      </c>
      <c r="G921" s="64">
        <f>IF('Wall Volumes'!$K$4&gt;0,'Wall Volumes'!$K$3,0)</f>
        <v>0</v>
      </c>
    </row>
    <row r="922" spans="1:7">
      <c r="A922" s="64" t="str">
        <f t="shared" si="14"/>
        <v>BL.VW.00109.M10.ST.ST.0</v>
      </c>
      <c r="B922" s="64">
        <f>_xlfn.XLOOKUP(F922,'Wall Volumes'!P:P,'Wall Volumes'!K:K)</f>
        <v>0</v>
      </c>
      <c r="C922" s="64">
        <f>_xlfn.XLOOKUP(F922,'Wall Volumes'!P:P,'Wall Volumes'!C:C)</f>
        <v>470</v>
      </c>
      <c r="F922" s="64" t="s">
        <v>419</v>
      </c>
      <c r="G922" s="64">
        <f>IF('Wall Volumes'!$K$4&gt;0,'Wall Volumes'!$K$3,0)</f>
        <v>0</v>
      </c>
    </row>
    <row r="923" spans="1:7">
      <c r="A923" s="64" t="str">
        <f t="shared" si="14"/>
        <v>BL.VW.00001.NB.ST.ST.0</v>
      </c>
      <c r="B923" s="64" t="e">
        <f>_xlfn.XLOOKUP(F923,'Wall Volumes'!P:P,'Wall Volumes'!K:K)</f>
        <v>#N/A</v>
      </c>
      <c r="C923" s="64" t="e">
        <f>_xlfn.XLOOKUP(F923,'Wall Volumes'!P:P,'Wall Volumes'!C:C)</f>
        <v>#N/A</v>
      </c>
      <c r="F923" s="64" t="s">
        <v>1332</v>
      </c>
      <c r="G923" s="64">
        <f>IF('Wall Volumes'!$K$4&gt;0,'Wall Volumes'!$K$3,0)</f>
        <v>0</v>
      </c>
    </row>
    <row r="924" spans="1:7">
      <c r="A924" s="64" t="str">
        <f t="shared" si="14"/>
        <v>BL.VW.00006.NB.ST.ST.0</v>
      </c>
      <c r="B924" s="64" t="e">
        <f>_xlfn.XLOOKUP(F924,'Wall Volumes'!P:P,'Wall Volumes'!K:K)</f>
        <v>#N/A</v>
      </c>
      <c r="C924" s="64" t="e">
        <f>_xlfn.XLOOKUP(F924,'Wall Volumes'!P:P,'Wall Volumes'!C:C)</f>
        <v>#N/A</v>
      </c>
      <c r="F924" s="64" t="s">
        <v>1333</v>
      </c>
      <c r="G924" s="64">
        <f>IF('Wall Volumes'!$K$4&gt;0,'Wall Volumes'!$K$3,0)</f>
        <v>0</v>
      </c>
    </row>
    <row r="925" spans="1:7">
      <c r="A925" s="64" t="str">
        <f t="shared" si="14"/>
        <v>BL.VW.00007.NB.ST.ST.0</v>
      </c>
      <c r="B925" s="64" t="e">
        <f>_xlfn.XLOOKUP(F925,'Wall Volumes'!P:P,'Wall Volumes'!K:K)</f>
        <v>#N/A</v>
      </c>
      <c r="C925" s="64" t="e">
        <f>_xlfn.XLOOKUP(F925,'Wall Volumes'!P:P,'Wall Volumes'!C:C)</f>
        <v>#N/A</v>
      </c>
      <c r="F925" s="64" t="s">
        <v>1334</v>
      </c>
      <c r="G925" s="64">
        <f>IF('Wall Volumes'!$K$4&gt;0,'Wall Volumes'!$K$3,0)</f>
        <v>0</v>
      </c>
    </row>
    <row r="926" spans="1:7">
      <c r="A926" s="64" t="str">
        <f t="shared" si="14"/>
        <v>BL.VW.00009.NB.ST.ST.0</v>
      </c>
      <c r="B926" s="64" t="e">
        <f>_xlfn.XLOOKUP(F926,'Wall Volumes'!P:P,'Wall Volumes'!K:K)</f>
        <v>#N/A</v>
      </c>
      <c r="C926" s="64" t="e">
        <f>_xlfn.XLOOKUP(F926,'Wall Volumes'!P:P,'Wall Volumes'!C:C)</f>
        <v>#N/A</v>
      </c>
      <c r="F926" s="64" t="s">
        <v>1335</v>
      </c>
      <c r="G926" s="64">
        <f>IF('Wall Volumes'!$K$4&gt;0,'Wall Volumes'!$K$3,0)</f>
        <v>0</v>
      </c>
    </row>
    <row r="927" spans="1:7">
      <c r="A927" s="64" t="str">
        <f t="shared" si="14"/>
        <v>BL.VW.00010.NB.ST.ST.0</v>
      </c>
      <c r="B927" s="64" t="e">
        <f>_xlfn.XLOOKUP(F927,'Wall Volumes'!P:P,'Wall Volumes'!K:K)</f>
        <v>#N/A</v>
      </c>
      <c r="C927" s="64" t="e">
        <f>_xlfn.XLOOKUP(F927,'Wall Volumes'!P:P,'Wall Volumes'!C:C)</f>
        <v>#N/A</v>
      </c>
      <c r="F927" s="64" t="s">
        <v>1336</v>
      </c>
      <c r="G927" s="64">
        <f>IF('Wall Volumes'!$K$4&gt;0,'Wall Volumes'!$K$3,0)</f>
        <v>0</v>
      </c>
    </row>
    <row r="928" spans="1:7">
      <c r="A928" s="64" t="str">
        <f t="shared" si="14"/>
        <v>BL.VW.00011.NB.ST.ST.0</v>
      </c>
      <c r="B928" s="64" t="e">
        <f>_xlfn.XLOOKUP(F928,'Wall Volumes'!P:P,'Wall Volumes'!K:K)</f>
        <v>#N/A</v>
      </c>
      <c r="C928" s="64" t="e">
        <f>_xlfn.XLOOKUP(F928,'Wall Volumes'!P:P,'Wall Volumes'!C:C)</f>
        <v>#N/A</v>
      </c>
      <c r="F928" s="64" t="s">
        <v>1337</v>
      </c>
      <c r="G928" s="64">
        <f>IF('Wall Volumes'!$K$4&gt;0,'Wall Volumes'!$K$3,0)</f>
        <v>0</v>
      </c>
    </row>
    <row r="929" spans="1:7">
      <c r="A929" s="64" t="str">
        <f t="shared" si="14"/>
        <v>BL.VW.00012.NB.ST.ST.0</v>
      </c>
      <c r="B929" s="64" t="e">
        <f>_xlfn.XLOOKUP(F929,'Wall Volumes'!P:P,'Wall Volumes'!K:K)</f>
        <v>#N/A</v>
      </c>
      <c r="C929" s="64" t="e">
        <f>_xlfn.XLOOKUP(F929,'Wall Volumes'!P:P,'Wall Volumes'!C:C)</f>
        <v>#N/A</v>
      </c>
      <c r="F929" s="64" t="s">
        <v>1338</v>
      </c>
      <c r="G929" s="64">
        <f>IF('Wall Volumes'!$K$4&gt;0,'Wall Volumes'!$K$3,0)</f>
        <v>0</v>
      </c>
    </row>
    <row r="930" spans="1:7">
      <c r="A930" s="64" t="str">
        <f t="shared" si="14"/>
        <v>BL.VW.00014.NB.ST.ST.0</v>
      </c>
      <c r="B930" s="64" t="e">
        <f>_xlfn.XLOOKUP(F930,'Wall Volumes'!P:P,'Wall Volumes'!K:K)</f>
        <v>#N/A</v>
      </c>
      <c r="C930" s="64" t="e">
        <f>_xlfn.XLOOKUP(F930,'Wall Volumes'!P:P,'Wall Volumes'!C:C)</f>
        <v>#N/A</v>
      </c>
      <c r="F930" s="64" t="s">
        <v>1339</v>
      </c>
      <c r="G930" s="64">
        <f>IF('Wall Volumes'!$K$4&gt;0,'Wall Volumes'!$K$3,0)</f>
        <v>0</v>
      </c>
    </row>
    <row r="931" spans="1:7">
      <c r="A931" s="64" t="str">
        <f t="shared" si="14"/>
        <v>BL.VW.00015.NB.ST.ST.0</v>
      </c>
      <c r="B931" s="64" t="e">
        <f>_xlfn.XLOOKUP(F931,'Wall Volumes'!P:P,'Wall Volumes'!K:K)</f>
        <v>#N/A</v>
      </c>
      <c r="C931" s="64" t="e">
        <f>_xlfn.XLOOKUP(F931,'Wall Volumes'!P:P,'Wall Volumes'!C:C)</f>
        <v>#N/A</v>
      </c>
      <c r="F931" s="64" t="s">
        <v>1340</v>
      </c>
      <c r="G931" s="64">
        <f>IF('Wall Volumes'!$K$4&gt;0,'Wall Volumes'!$K$3,0)</f>
        <v>0</v>
      </c>
    </row>
    <row r="932" spans="1:7">
      <c r="A932" s="64" t="str">
        <f t="shared" si="14"/>
        <v>BL.VW.00023.NB.ST.ST.0</v>
      </c>
      <c r="B932" s="64">
        <f>_xlfn.XLOOKUP(F932,'Wall Volumes'!P:P,'Wall Volumes'!K:K)</f>
        <v>0</v>
      </c>
      <c r="C932" s="64">
        <f>_xlfn.XLOOKUP(F932,'Wall Volumes'!P:P,'Wall Volumes'!C:C)</f>
        <v>125.375</v>
      </c>
      <c r="F932" s="64" t="s">
        <v>466</v>
      </c>
      <c r="G932" s="64">
        <f>IF('Wall Volumes'!$K$4&gt;0,'Wall Volumes'!$K$3,0)</f>
        <v>0</v>
      </c>
    </row>
    <row r="933" spans="1:7">
      <c r="A933" s="64" t="str">
        <f t="shared" si="14"/>
        <v>BL.VW.00024.NB.ST.ST.0</v>
      </c>
      <c r="B933" s="64">
        <f>_xlfn.XLOOKUP(F933,'Wall Volumes'!P:P,'Wall Volumes'!K:K)</f>
        <v>0</v>
      </c>
      <c r="C933" s="64">
        <f>_xlfn.XLOOKUP(F933,'Wall Volumes'!P:P,'Wall Volumes'!C:C)</f>
        <v>125.375</v>
      </c>
      <c r="F933" s="64" t="s">
        <v>468</v>
      </c>
      <c r="G933" s="64">
        <f>IF('Wall Volumes'!$K$4&gt;0,'Wall Volumes'!$K$3,0)</f>
        <v>0</v>
      </c>
    </row>
    <row r="934" spans="1:7">
      <c r="A934" s="64" t="str">
        <f t="shared" si="14"/>
        <v>BL.VW.00030.NB.ST.ST.0</v>
      </c>
      <c r="B934" s="64" t="e">
        <f>_xlfn.XLOOKUP(F934,'Wall Volumes'!P:P,'Wall Volumes'!K:K)</f>
        <v>#N/A</v>
      </c>
      <c r="C934" s="64" t="e">
        <f>_xlfn.XLOOKUP(F934,'Wall Volumes'!P:P,'Wall Volumes'!C:C)</f>
        <v>#N/A</v>
      </c>
      <c r="F934" s="64" t="s">
        <v>1341</v>
      </c>
      <c r="G934" s="64">
        <f>IF('Wall Volumes'!$K$4&gt;0,'Wall Volumes'!$K$3,0)</f>
        <v>0</v>
      </c>
    </row>
    <row r="935" spans="1:7">
      <c r="A935" s="64" t="str">
        <f t="shared" si="14"/>
        <v>BL.VW.00031.NB.ST.ST.0</v>
      </c>
      <c r="B935" s="64" t="e">
        <f>_xlfn.XLOOKUP(F935,'Wall Volumes'!P:P,'Wall Volumes'!K:K)</f>
        <v>#N/A</v>
      </c>
      <c r="C935" s="64" t="e">
        <f>_xlfn.XLOOKUP(F935,'Wall Volumes'!P:P,'Wall Volumes'!C:C)</f>
        <v>#N/A</v>
      </c>
      <c r="F935" s="64" t="s">
        <v>1342</v>
      </c>
      <c r="G935" s="64">
        <f>IF('Wall Volumes'!$K$4&gt;0,'Wall Volumes'!$K$3,0)</f>
        <v>0</v>
      </c>
    </row>
    <row r="936" spans="1:7">
      <c r="A936" s="64" t="str">
        <f t="shared" si="14"/>
        <v>BL.VW.00055.NB.ST.ST.0</v>
      </c>
      <c r="B936" s="64">
        <f>_xlfn.XLOOKUP(F936,'Wall Volumes'!P:P,'Wall Volumes'!K:K)</f>
        <v>0</v>
      </c>
      <c r="C936" s="64">
        <f>_xlfn.XLOOKUP(F936,'Wall Volumes'!P:P,'Wall Volumes'!C:C)</f>
        <v>56.1</v>
      </c>
      <c r="F936" s="64" t="s">
        <v>470</v>
      </c>
      <c r="G936" s="64">
        <f>IF('Wall Volumes'!$K$4&gt;0,'Wall Volumes'!$K$3,0)</f>
        <v>0</v>
      </c>
    </row>
    <row r="937" spans="1:7">
      <c r="A937" s="64" t="str">
        <f t="shared" si="14"/>
        <v>BL.VW.00058.NB.ST.ST.0</v>
      </c>
      <c r="B937" s="64">
        <f>_xlfn.XLOOKUP(F937,'Wall Volumes'!P:P,'Wall Volumes'!K:K)</f>
        <v>0</v>
      </c>
      <c r="C937" s="64">
        <f>_xlfn.XLOOKUP(F937,'Wall Volumes'!P:P,'Wall Volumes'!C:C)</f>
        <v>95.625</v>
      </c>
      <c r="F937" s="64" t="s">
        <v>472</v>
      </c>
      <c r="G937" s="64">
        <f>IF('Wall Volumes'!$K$4&gt;0,'Wall Volumes'!$K$3,0)</f>
        <v>0</v>
      </c>
    </row>
    <row r="938" spans="1:7">
      <c r="A938" s="64" t="str">
        <f t="shared" si="14"/>
        <v>BL.VW.00059.NB.ST.ST.0</v>
      </c>
      <c r="B938" s="64">
        <f>_xlfn.XLOOKUP(F938,'Wall Volumes'!P:P,'Wall Volumes'!K:K)</f>
        <v>0</v>
      </c>
      <c r="C938" s="64">
        <f>_xlfn.XLOOKUP(F938,'Wall Volumes'!P:P,'Wall Volumes'!C:C)</f>
        <v>174.25</v>
      </c>
      <c r="F938" s="64" t="s">
        <v>474</v>
      </c>
      <c r="G938" s="64">
        <f>IF('Wall Volumes'!$K$4&gt;0,'Wall Volumes'!$K$3,0)</f>
        <v>0</v>
      </c>
    </row>
    <row r="939" spans="1:7">
      <c r="A939" s="64" t="str">
        <f t="shared" si="14"/>
        <v>BL.VW.00060.NB.ST.ST.0</v>
      </c>
      <c r="B939" s="64" t="e">
        <f>_xlfn.XLOOKUP(F939,'Wall Volumes'!P:P,'Wall Volumes'!K:K)</f>
        <v>#N/A</v>
      </c>
      <c r="C939" s="64" t="e">
        <f>_xlfn.XLOOKUP(F939,'Wall Volumes'!P:P,'Wall Volumes'!C:C)</f>
        <v>#N/A</v>
      </c>
      <c r="F939" s="64" t="s">
        <v>1343</v>
      </c>
      <c r="G939" s="64">
        <f>IF('Wall Volumes'!$K$4&gt;0,'Wall Volumes'!$K$3,0)</f>
        <v>0</v>
      </c>
    </row>
    <row r="940" spans="1:7">
      <c r="A940" s="64" t="str">
        <f t="shared" si="14"/>
        <v>BL.VW.00062.NB.ST.ST.0</v>
      </c>
      <c r="B940" s="64">
        <f>_xlfn.XLOOKUP(F940,'Wall Volumes'!P:P,'Wall Volumes'!K:K)</f>
        <v>0</v>
      </c>
      <c r="C940" s="64">
        <f>_xlfn.XLOOKUP(F940,'Wall Volumes'!P:P,'Wall Volumes'!C:C)</f>
        <v>127.925</v>
      </c>
      <c r="F940" s="64" t="s">
        <v>476</v>
      </c>
      <c r="G940" s="64">
        <f>IF('Wall Volumes'!$K$4&gt;0,'Wall Volumes'!$K$3,0)</f>
        <v>0</v>
      </c>
    </row>
    <row r="941" spans="1:7">
      <c r="A941" s="64" t="str">
        <f t="shared" si="14"/>
        <v>BL.VW.00065.NB.ST.ST.0</v>
      </c>
      <c r="B941" s="64" t="e">
        <f>_xlfn.XLOOKUP(F941,'Wall Volumes'!P:P,'Wall Volumes'!K:K)</f>
        <v>#N/A</v>
      </c>
      <c r="C941" s="64" t="e">
        <f>_xlfn.XLOOKUP(F941,'Wall Volumes'!P:P,'Wall Volumes'!C:C)</f>
        <v>#N/A</v>
      </c>
      <c r="F941" s="64" t="s">
        <v>1344</v>
      </c>
      <c r="G941" s="64">
        <f>IF('Wall Volumes'!$K$4&gt;0,'Wall Volumes'!$K$3,0)</f>
        <v>0</v>
      </c>
    </row>
    <row r="942" spans="1:7">
      <c r="A942" s="64" t="str">
        <f t="shared" si="14"/>
        <v>BL.VW.00068.NB.ST.ST.0</v>
      </c>
      <c r="B942" s="64">
        <f>_xlfn.XLOOKUP(F942,'Wall Volumes'!P:P,'Wall Volumes'!K:K)</f>
        <v>0</v>
      </c>
      <c r="C942" s="64">
        <f>_xlfn.XLOOKUP(F942,'Wall Volumes'!P:P,'Wall Volumes'!C:C)</f>
        <v>339.15</v>
      </c>
      <c r="F942" s="64" t="s">
        <v>478</v>
      </c>
      <c r="G942" s="64">
        <f>IF('Wall Volumes'!$K$4&gt;0,'Wall Volumes'!$K$3,0)</f>
        <v>0</v>
      </c>
    </row>
    <row r="943" spans="1:7">
      <c r="A943" s="64" t="str">
        <f t="shared" si="14"/>
        <v>BL.VW.00001.M10.BO.ST.0</v>
      </c>
      <c r="B943" s="64">
        <f>_xlfn.XLOOKUP(F943,'Wall Volumes'!P:P,'Wall Volumes'!K:K)</f>
        <v>0</v>
      </c>
      <c r="C943" s="64">
        <f>_xlfn.XLOOKUP(F943,'Wall Volumes'!P:P,'Wall Volumes'!C:C)</f>
        <v>52.5</v>
      </c>
      <c r="F943" s="64" t="s">
        <v>421</v>
      </c>
      <c r="G943" s="64">
        <f>IF('Wall Volumes'!$K$4&gt;0,'Wall Volumes'!$K$3,0)</f>
        <v>0</v>
      </c>
    </row>
    <row r="944" spans="1:7">
      <c r="A944" s="64" t="str">
        <f t="shared" si="14"/>
        <v>BL.VW.00002.M10.BO.ST.0</v>
      </c>
      <c r="B944" s="64">
        <f>_xlfn.XLOOKUP(F944,'Wall Volumes'!P:P,'Wall Volumes'!K:K)</f>
        <v>0</v>
      </c>
      <c r="C944" s="64">
        <f>_xlfn.XLOOKUP(F944,'Wall Volumes'!P:P,'Wall Volumes'!C:C)</f>
        <v>80</v>
      </c>
      <c r="F944" s="64" t="s">
        <v>422</v>
      </c>
      <c r="G944" s="64">
        <f>IF('Wall Volumes'!$K$4&gt;0,'Wall Volumes'!$K$3,0)</f>
        <v>0</v>
      </c>
    </row>
    <row r="945" spans="1:7">
      <c r="A945" s="64" t="str">
        <f t="shared" si="14"/>
        <v>BL.VW.00003.M10.BO.ST.0</v>
      </c>
      <c r="B945" s="64">
        <f>_xlfn.XLOOKUP(F945,'Wall Volumes'!P:P,'Wall Volumes'!K:K)</f>
        <v>0</v>
      </c>
      <c r="C945" s="64">
        <f>_xlfn.XLOOKUP(F945,'Wall Volumes'!P:P,'Wall Volumes'!C:C)</f>
        <v>135</v>
      </c>
      <c r="F945" s="64" t="s">
        <v>423</v>
      </c>
      <c r="G945" s="64">
        <f>IF('Wall Volumes'!$K$4&gt;0,'Wall Volumes'!$K$3,0)</f>
        <v>0</v>
      </c>
    </row>
    <row r="946" spans="1:7">
      <c r="A946" s="64" t="str">
        <f t="shared" si="14"/>
        <v>BL.VW.00004.M10.BO.ST.0</v>
      </c>
      <c r="B946" s="64">
        <f>_xlfn.XLOOKUP(F946,'Wall Volumes'!P:P,'Wall Volumes'!K:K)</f>
        <v>0</v>
      </c>
      <c r="C946" s="64">
        <f>_xlfn.XLOOKUP(F946,'Wall Volumes'!P:P,'Wall Volumes'!C:C)</f>
        <v>222.5</v>
      </c>
      <c r="F946" s="64" t="s">
        <v>424</v>
      </c>
      <c r="G946" s="64">
        <f>IF('Wall Volumes'!$K$4&gt;0,'Wall Volumes'!$K$3,0)</f>
        <v>0</v>
      </c>
    </row>
    <row r="947" spans="1:7">
      <c r="A947" s="64" t="str">
        <f t="shared" si="14"/>
        <v>BL.VW.00006.M10.BO.ST.0</v>
      </c>
      <c r="B947" s="64">
        <f>_xlfn.XLOOKUP(F947,'Wall Volumes'!P:P,'Wall Volumes'!K:K)</f>
        <v>0</v>
      </c>
      <c r="C947" s="64">
        <f>_xlfn.XLOOKUP(F947,'Wall Volumes'!P:P,'Wall Volumes'!C:C)</f>
        <v>70</v>
      </c>
      <c r="F947" s="64" t="s">
        <v>425</v>
      </c>
      <c r="G947" s="64">
        <f>IF('Wall Volumes'!$K$4&gt;0,'Wall Volumes'!$K$3,0)</f>
        <v>0</v>
      </c>
    </row>
    <row r="948" spans="1:7">
      <c r="A948" s="64" t="str">
        <f t="shared" si="14"/>
        <v>BL.VW.00007.M10.BO.ST.0</v>
      </c>
      <c r="B948" s="64">
        <f>_xlfn.XLOOKUP(F948,'Wall Volumes'!P:P,'Wall Volumes'!K:K)</f>
        <v>0</v>
      </c>
      <c r="C948" s="64">
        <f>_xlfn.XLOOKUP(F948,'Wall Volumes'!P:P,'Wall Volumes'!C:C)</f>
        <v>115</v>
      </c>
      <c r="F948" s="64" t="s">
        <v>426</v>
      </c>
      <c r="G948" s="64">
        <f>IF('Wall Volumes'!$K$4&gt;0,'Wall Volumes'!$K$3,0)</f>
        <v>0</v>
      </c>
    </row>
    <row r="949" spans="1:7">
      <c r="A949" s="64" t="str">
        <f t="shared" si="14"/>
        <v>BL.VW.00008.M10.BO.ST.0</v>
      </c>
      <c r="B949" s="64">
        <f>_xlfn.XLOOKUP(F949,'Wall Volumes'!P:P,'Wall Volumes'!K:K)</f>
        <v>0</v>
      </c>
      <c r="C949" s="64">
        <f>_xlfn.XLOOKUP(F949,'Wall Volumes'!P:P,'Wall Volumes'!C:C)</f>
        <v>180</v>
      </c>
      <c r="F949" s="64" t="s">
        <v>427</v>
      </c>
      <c r="G949" s="64">
        <f>IF('Wall Volumes'!$K$4&gt;0,'Wall Volumes'!$K$3,0)</f>
        <v>0</v>
      </c>
    </row>
    <row r="950" spans="1:7">
      <c r="A950" s="64" t="str">
        <f t="shared" si="14"/>
        <v>BL.VW.00009.M10.BO.ST.0</v>
      </c>
      <c r="B950" s="64">
        <f>_xlfn.XLOOKUP(F950,'Wall Volumes'!P:P,'Wall Volumes'!K:K)</f>
        <v>0</v>
      </c>
      <c r="C950" s="64">
        <f>_xlfn.XLOOKUP(F950,'Wall Volumes'!P:P,'Wall Volumes'!C:C)</f>
        <v>365</v>
      </c>
      <c r="F950" s="64" t="s">
        <v>428</v>
      </c>
      <c r="G950" s="64">
        <f>IF('Wall Volumes'!$K$4&gt;0,'Wall Volumes'!$K$3,0)</f>
        <v>0</v>
      </c>
    </row>
    <row r="951" spans="1:7">
      <c r="A951" s="64" t="str">
        <f t="shared" si="14"/>
        <v>BL.VW.00010.M10.BO.ST.0</v>
      </c>
      <c r="B951" s="64">
        <f>_xlfn.XLOOKUP(F951,'Wall Volumes'!P:P,'Wall Volumes'!K:K)</f>
        <v>0</v>
      </c>
      <c r="C951" s="64">
        <f>_xlfn.XLOOKUP(F951,'Wall Volumes'!P:P,'Wall Volumes'!C:C)</f>
        <v>105</v>
      </c>
      <c r="F951" s="64" t="s">
        <v>429</v>
      </c>
      <c r="G951" s="64">
        <f>IF('Wall Volumes'!$K$4&gt;0,'Wall Volumes'!$K$3,0)</f>
        <v>0</v>
      </c>
    </row>
    <row r="952" spans="1:7">
      <c r="A952" s="64" t="str">
        <f t="shared" si="14"/>
        <v>BL.VW.00011.M10.BO.ST.0</v>
      </c>
      <c r="B952" s="64">
        <f>_xlfn.XLOOKUP(F952,'Wall Volumes'!P:P,'Wall Volumes'!K:K)</f>
        <v>0</v>
      </c>
      <c r="C952" s="64">
        <f>_xlfn.XLOOKUP(F952,'Wall Volumes'!P:P,'Wall Volumes'!C:C)</f>
        <v>160</v>
      </c>
      <c r="F952" s="64" t="s">
        <v>430</v>
      </c>
      <c r="G952" s="64">
        <f>IF('Wall Volumes'!$K$4&gt;0,'Wall Volumes'!$K$3,0)</f>
        <v>0</v>
      </c>
    </row>
    <row r="953" spans="1:7">
      <c r="A953" s="64" t="str">
        <f t="shared" si="14"/>
        <v>BL.VW.00012.M10.BO.ST.0</v>
      </c>
      <c r="B953" s="64">
        <f>_xlfn.XLOOKUP(F953,'Wall Volumes'!P:P,'Wall Volumes'!K:K)</f>
        <v>0</v>
      </c>
      <c r="C953" s="64">
        <f>_xlfn.XLOOKUP(F953,'Wall Volumes'!P:P,'Wall Volumes'!C:C)</f>
        <v>325</v>
      </c>
      <c r="F953" s="64" t="s">
        <v>431</v>
      </c>
      <c r="G953" s="64">
        <f>IF('Wall Volumes'!$K$4&gt;0,'Wall Volumes'!$K$3,0)</f>
        <v>0</v>
      </c>
    </row>
    <row r="954" spans="1:7">
      <c r="A954" s="64" t="str">
        <f t="shared" si="14"/>
        <v>BL.VW.00014.M10.BO.ST.0</v>
      </c>
      <c r="B954" s="64">
        <f>_xlfn.XLOOKUP(F954,'Wall Volumes'!P:P,'Wall Volumes'!K:K)</f>
        <v>0</v>
      </c>
      <c r="C954" s="64">
        <f>_xlfn.XLOOKUP(F954,'Wall Volumes'!P:P,'Wall Volumes'!C:C)</f>
        <v>117.5</v>
      </c>
      <c r="F954" s="64" t="s">
        <v>432</v>
      </c>
      <c r="G954" s="64">
        <f>IF('Wall Volumes'!$K$4&gt;0,'Wall Volumes'!$K$3,0)</f>
        <v>0</v>
      </c>
    </row>
    <row r="955" spans="1:7">
      <c r="A955" s="64" t="str">
        <f t="shared" si="14"/>
        <v>BL.VW.00015.M10.BO.ST.0</v>
      </c>
      <c r="B955" s="64">
        <f>_xlfn.XLOOKUP(F955,'Wall Volumes'!P:P,'Wall Volumes'!K:K)</f>
        <v>0</v>
      </c>
      <c r="C955" s="64">
        <f>_xlfn.XLOOKUP(F955,'Wall Volumes'!P:P,'Wall Volumes'!C:C)</f>
        <v>117.5</v>
      </c>
      <c r="F955" s="64" t="s">
        <v>433</v>
      </c>
      <c r="G955" s="64">
        <f>IF('Wall Volumes'!$K$4&gt;0,'Wall Volumes'!$K$3,0)</f>
        <v>0</v>
      </c>
    </row>
    <row r="956" spans="1:7">
      <c r="A956" s="64" t="str">
        <f t="shared" si="14"/>
        <v>BL.VW.00018.M10.BO.ST.0</v>
      </c>
      <c r="B956" s="64">
        <f>_xlfn.XLOOKUP(F956,'Wall Volumes'!P:P,'Wall Volumes'!K:K)</f>
        <v>0</v>
      </c>
      <c r="C956" s="64">
        <f>_xlfn.XLOOKUP(F956,'Wall Volumes'!P:P,'Wall Volumes'!C:C)</f>
        <v>90</v>
      </c>
      <c r="F956" s="64" t="s">
        <v>434</v>
      </c>
      <c r="G956" s="64">
        <f>IF('Wall Volumes'!$K$4&gt;0,'Wall Volumes'!$K$3,0)</f>
        <v>0</v>
      </c>
    </row>
    <row r="957" spans="1:7">
      <c r="A957" s="64" t="str">
        <f t="shared" si="14"/>
        <v>BL.VW.00019.M10.BO.ST.0</v>
      </c>
      <c r="B957" s="64">
        <f>_xlfn.XLOOKUP(F957,'Wall Volumes'!P:P,'Wall Volumes'!K:K)</f>
        <v>0</v>
      </c>
      <c r="C957" s="64">
        <f>_xlfn.XLOOKUP(F957,'Wall Volumes'!P:P,'Wall Volumes'!C:C)</f>
        <v>177.5</v>
      </c>
      <c r="F957" s="64" t="s">
        <v>435</v>
      </c>
      <c r="G957" s="64">
        <f>IF('Wall Volumes'!$K$4&gt;0,'Wall Volumes'!$K$3,0)</f>
        <v>0</v>
      </c>
    </row>
    <row r="958" spans="1:7">
      <c r="A958" s="64" t="str">
        <f t="shared" si="14"/>
        <v>BL.VW.00023.M10.BO.ST.0</v>
      </c>
      <c r="B958" s="64">
        <f>_xlfn.XLOOKUP(F958,'Wall Volumes'!P:P,'Wall Volumes'!K:K)</f>
        <v>0</v>
      </c>
      <c r="C958" s="64">
        <f>_xlfn.XLOOKUP(F958,'Wall Volumes'!P:P,'Wall Volumes'!C:C)</f>
        <v>192.5</v>
      </c>
      <c r="F958" s="64" t="s">
        <v>437</v>
      </c>
      <c r="G958" s="64">
        <f>IF('Wall Volumes'!$K$4&gt;0,'Wall Volumes'!$K$3,0)</f>
        <v>0</v>
      </c>
    </row>
    <row r="959" spans="1:7">
      <c r="A959" s="64" t="str">
        <f t="shared" si="14"/>
        <v>BL.VW.00024.M10.BO.ST.0</v>
      </c>
      <c r="B959" s="64">
        <f>_xlfn.XLOOKUP(F959,'Wall Volumes'!P:P,'Wall Volumes'!K:K)</f>
        <v>0</v>
      </c>
      <c r="C959" s="64">
        <f>_xlfn.XLOOKUP(F959,'Wall Volumes'!P:P,'Wall Volumes'!C:C)</f>
        <v>192.5</v>
      </c>
      <c r="F959" s="64" t="s">
        <v>439</v>
      </c>
      <c r="G959" s="64">
        <f>IF('Wall Volumes'!$K$4&gt;0,'Wall Volumes'!$K$3,0)</f>
        <v>0</v>
      </c>
    </row>
    <row r="960" spans="1:7">
      <c r="A960" s="64" t="str">
        <f t="shared" si="14"/>
        <v>BL.VW.00025.M10.BO.ST.0</v>
      </c>
      <c r="B960" s="64">
        <f>_xlfn.XLOOKUP(F960,'Wall Volumes'!P:P,'Wall Volumes'!K:K)</f>
        <v>0</v>
      </c>
      <c r="C960" s="64">
        <f>_xlfn.XLOOKUP(F960,'Wall Volumes'!P:P,'Wall Volumes'!C:C)</f>
        <v>385</v>
      </c>
      <c r="F960" s="64" t="s">
        <v>440</v>
      </c>
      <c r="G960" s="64">
        <f>IF('Wall Volumes'!$K$4&gt;0,'Wall Volumes'!$K$3,0)</f>
        <v>0</v>
      </c>
    </row>
    <row r="961" spans="1:7">
      <c r="A961" s="64" t="str">
        <f t="shared" si="14"/>
        <v>BL.VW.00026.M10.BO.ST.0</v>
      </c>
      <c r="B961" s="64" t="e">
        <f>_xlfn.XLOOKUP(F961,'Wall Volumes'!P:P,'Wall Volumes'!K:K)</f>
        <v>#N/A</v>
      </c>
      <c r="C961" s="64" t="e">
        <f>_xlfn.XLOOKUP(F961,'Wall Volumes'!P:P,'Wall Volumes'!C:C)</f>
        <v>#N/A</v>
      </c>
      <c r="F961" s="64" t="s">
        <v>1345</v>
      </c>
      <c r="G961" s="64">
        <f>IF('Wall Volumes'!$K$4&gt;0,'Wall Volumes'!$K$3,0)</f>
        <v>0</v>
      </c>
    </row>
    <row r="962" spans="1:7">
      <c r="A962" s="64" t="str">
        <f t="shared" ref="A962:A1025" si="15">F962&amp;"."&amp;G962</f>
        <v>BL.VW.00027.M10.BO.ST.0</v>
      </c>
      <c r="B962" s="64" t="e">
        <f>_xlfn.XLOOKUP(F962,'Wall Volumes'!P:P,'Wall Volumes'!K:K)</f>
        <v>#N/A</v>
      </c>
      <c r="C962" s="64" t="e">
        <f>_xlfn.XLOOKUP(F962,'Wall Volumes'!P:P,'Wall Volumes'!C:C)</f>
        <v>#N/A</v>
      </c>
      <c r="F962" s="64" t="s">
        <v>1346</v>
      </c>
      <c r="G962" s="64">
        <f>IF('Wall Volumes'!$K$4&gt;0,'Wall Volumes'!$K$3,0)</f>
        <v>0</v>
      </c>
    </row>
    <row r="963" spans="1:7">
      <c r="A963" s="64" t="str">
        <f t="shared" si="15"/>
        <v>BL.VW.00030.M10.BO.ST.0</v>
      </c>
      <c r="B963" s="64">
        <f>_xlfn.XLOOKUP(F963,'Wall Volumes'!P:P,'Wall Volumes'!K:K)</f>
        <v>0</v>
      </c>
      <c r="C963" s="64">
        <f>_xlfn.XLOOKUP(F963,'Wall Volumes'!P:P,'Wall Volumes'!C:C)</f>
        <v>227.5</v>
      </c>
      <c r="F963" s="64" t="s">
        <v>441</v>
      </c>
      <c r="G963" s="64">
        <f>IF('Wall Volumes'!$K$4&gt;0,'Wall Volumes'!$K$3,0)</f>
        <v>0</v>
      </c>
    </row>
    <row r="964" spans="1:7">
      <c r="A964" s="64" t="str">
        <f t="shared" si="15"/>
        <v>BL.VW.00031.M10.BO.ST.0</v>
      </c>
      <c r="B964" s="64">
        <f>_xlfn.XLOOKUP(F964,'Wall Volumes'!P:P,'Wall Volumes'!K:K)</f>
        <v>0</v>
      </c>
      <c r="C964" s="64">
        <f>_xlfn.XLOOKUP(F964,'Wall Volumes'!P:P,'Wall Volumes'!C:C)</f>
        <v>227.5</v>
      </c>
      <c r="F964" s="64" t="s">
        <v>442</v>
      </c>
      <c r="G964" s="64">
        <f>IF('Wall Volumes'!$K$4&gt;0,'Wall Volumes'!$K$3,0)</f>
        <v>0</v>
      </c>
    </row>
    <row r="965" spans="1:7">
      <c r="A965" s="64" t="str">
        <f t="shared" si="15"/>
        <v>BL.VW.00034.M10.BO.ST.0</v>
      </c>
      <c r="B965" s="64">
        <f>_xlfn.XLOOKUP(F965,'Wall Volumes'!P:P,'Wall Volumes'!K:K)</f>
        <v>0</v>
      </c>
      <c r="C965" s="64">
        <f>_xlfn.XLOOKUP(F965,'Wall Volumes'!P:P,'Wall Volumes'!C:C)</f>
        <v>365</v>
      </c>
      <c r="F965" s="64" t="s">
        <v>443</v>
      </c>
      <c r="G965" s="64">
        <f>IF('Wall Volumes'!$K$4&gt;0,'Wall Volumes'!$K$3,0)</f>
        <v>0</v>
      </c>
    </row>
    <row r="966" spans="1:7">
      <c r="A966" s="64" t="str">
        <f t="shared" si="15"/>
        <v>BL.VW.00042.M10.BO.ST.0</v>
      </c>
      <c r="B966" s="64">
        <f>_xlfn.XLOOKUP(F966,'Wall Volumes'!P:P,'Wall Volumes'!K:K)</f>
        <v>0</v>
      </c>
      <c r="C966" s="64">
        <f>_xlfn.XLOOKUP(F966,'Wall Volumes'!P:P,'Wall Volumes'!C:C)</f>
        <v>206.125</v>
      </c>
      <c r="F966" s="64" t="s">
        <v>459</v>
      </c>
      <c r="G966" s="64">
        <f>IF('Wall Volumes'!$K$4&gt;0,'Wall Volumes'!$K$3,0)</f>
        <v>0</v>
      </c>
    </row>
    <row r="967" spans="1:7">
      <c r="A967" s="64" t="str">
        <f t="shared" si="15"/>
        <v>BL.VW.00043.M10.BO.ST.0</v>
      </c>
      <c r="B967" s="64">
        <f>_xlfn.XLOOKUP(F967,'Wall Volumes'!P:P,'Wall Volumes'!K:K)</f>
        <v>0</v>
      </c>
      <c r="C967" s="64">
        <f>_xlfn.XLOOKUP(F967,'Wall Volumes'!P:P,'Wall Volumes'!C:C)</f>
        <v>320.875</v>
      </c>
      <c r="F967" s="64" t="s">
        <v>461</v>
      </c>
      <c r="G967" s="64">
        <f>IF('Wall Volumes'!$K$4&gt;0,'Wall Volumes'!$K$3,0)</f>
        <v>0</v>
      </c>
    </row>
    <row r="968" spans="1:7">
      <c r="A968" s="64" t="str">
        <f t="shared" si="15"/>
        <v>BL.VW.00052.M10.BO.ST.0</v>
      </c>
      <c r="B968" s="64">
        <f>_xlfn.XLOOKUP(F968,'Wall Volumes'!P:P,'Wall Volumes'!K:K)</f>
        <v>0</v>
      </c>
      <c r="C968" s="64">
        <f>_xlfn.XLOOKUP(F968,'Wall Volumes'!P:P,'Wall Volumes'!C:C)</f>
        <v>135</v>
      </c>
      <c r="F968" s="64" t="s">
        <v>444</v>
      </c>
      <c r="G968" s="64">
        <f>IF('Wall Volumes'!$K$4&gt;0,'Wall Volumes'!$K$3,0)</f>
        <v>0</v>
      </c>
    </row>
    <row r="969" spans="1:7">
      <c r="A969" s="64" t="str">
        <f t="shared" si="15"/>
        <v>BL.VW.00053.M10.BO.ST.0</v>
      </c>
      <c r="B969" s="64">
        <f>_xlfn.XLOOKUP(F969,'Wall Volumes'!P:P,'Wall Volumes'!K:K)</f>
        <v>0</v>
      </c>
      <c r="C969" s="64">
        <f>_xlfn.XLOOKUP(F969,'Wall Volumes'!P:P,'Wall Volumes'!C:C)</f>
        <v>245</v>
      </c>
      <c r="F969" s="64" t="s">
        <v>445</v>
      </c>
      <c r="G969" s="64">
        <f>IF('Wall Volumes'!$K$4&gt;0,'Wall Volumes'!$K$3,0)</f>
        <v>0</v>
      </c>
    </row>
    <row r="970" spans="1:7">
      <c r="A970" s="64" t="str">
        <f t="shared" si="15"/>
        <v>BL.VW.00055.M10.BO.ST.0</v>
      </c>
      <c r="B970" s="64">
        <f>_xlfn.XLOOKUP(F970,'Wall Volumes'!P:P,'Wall Volumes'!K:K)</f>
        <v>0</v>
      </c>
      <c r="C970" s="64">
        <f>_xlfn.XLOOKUP(F970,'Wall Volumes'!P:P,'Wall Volumes'!C:C)</f>
        <v>87.5</v>
      </c>
      <c r="F970" s="64" t="s">
        <v>446</v>
      </c>
      <c r="G970" s="64">
        <f>IF('Wall Volumes'!$K$4&gt;0,'Wall Volumes'!$K$3,0)</f>
        <v>0</v>
      </c>
    </row>
    <row r="971" spans="1:7">
      <c r="A971" s="64" t="str">
        <f t="shared" si="15"/>
        <v>BL.VW.00056.M10.BO.ST.0</v>
      </c>
      <c r="B971" s="64">
        <f>_xlfn.XLOOKUP(F971,'Wall Volumes'!P:P,'Wall Volumes'!K:K)</f>
        <v>0</v>
      </c>
      <c r="C971" s="64">
        <f>_xlfn.XLOOKUP(F971,'Wall Volumes'!P:P,'Wall Volumes'!C:C)</f>
        <v>157.5</v>
      </c>
      <c r="F971" s="64" t="s">
        <v>447</v>
      </c>
      <c r="G971" s="64">
        <f>IF('Wall Volumes'!$K$4&gt;0,'Wall Volumes'!$K$3,0)</f>
        <v>0</v>
      </c>
    </row>
    <row r="972" spans="1:7">
      <c r="A972" s="64" t="str">
        <f t="shared" si="15"/>
        <v>BL.VW.00058.M10.BO.ST.0</v>
      </c>
      <c r="B972" s="64">
        <f>_xlfn.XLOOKUP(F972,'Wall Volumes'!P:P,'Wall Volumes'!K:K)</f>
        <v>0</v>
      </c>
      <c r="C972" s="64">
        <f>_xlfn.XLOOKUP(F972,'Wall Volumes'!P:P,'Wall Volumes'!C:C)</f>
        <v>147.5</v>
      </c>
      <c r="F972" s="64" t="s">
        <v>448</v>
      </c>
      <c r="G972" s="64">
        <f>IF('Wall Volumes'!$K$4&gt;0,'Wall Volumes'!$K$3,0)</f>
        <v>0</v>
      </c>
    </row>
    <row r="973" spans="1:7">
      <c r="A973" s="64" t="str">
        <f t="shared" si="15"/>
        <v>BL.VW.00059.M10.BO.ST.0</v>
      </c>
      <c r="B973" s="64">
        <f>_xlfn.XLOOKUP(F973,'Wall Volumes'!P:P,'Wall Volumes'!K:K)</f>
        <v>0</v>
      </c>
      <c r="C973" s="64">
        <f>_xlfn.XLOOKUP(F973,'Wall Volumes'!P:P,'Wall Volumes'!C:C)</f>
        <v>277.5</v>
      </c>
      <c r="F973" s="64" t="s">
        <v>449</v>
      </c>
      <c r="G973" s="64">
        <f>IF('Wall Volumes'!$K$4&gt;0,'Wall Volumes'!$K$3,0)</f>
        <v>0</v>
      </c>
    </row>
    <row r="974" spans="1:7">
      <c r="A974" s="64" t="str">
        <f t="shared" si="15"/>
        <v>BL.VW.00060.M10.BO.ST.0</v>
      </c>
      <c r="B974" s="64">
        <f>_xlfn.XLOOKUP(F974,'Wall Volumes'!P:P,'Wall Volumes'!K:K)</f>
        <v>0</v>
      </c>
      <c r="C974" s="64">
        <f>_xlfn.XLOOKUP(F974,'Wall Volumes'!P:P,'Wall Volumes'!C:C)</f>
        <v>447.5</v>
      </c>
      <c r="F974" s="64" t="s">
        <v>450</v>
      </c>
      <c r="G974" s="64">
        <f>IF('Wall Volumes'!$K$4&gt;0,'Wall Volumes'!$K$3,0)</f>
        <v>0</v>
      </c>
    </row>
    <row r="975" spans="1:7">
      <c r="A975" s="64" t="str">
        <f t="shared" si="15"/>
        <v>BL.VW.00001.M10.ST.ST.0</v>
      </c>
      <c r="B975" s="64">
        <f>_xlfn.XLOOKUP(F975,'Wall Volumes'!P:P,'Wall Volumes'!L:L)</f>
        <v>0</v>
      </c>
      <c r="C975" s="64">
        <f>_xlfn.XLOOKUP(F975,'Wall Volumes'!P:P,'Wall Volumes'!C:C)</f>
        <v>47.5</v>
      </c>
      <c r="F975" s="64" t="s">
        <v>61</v>
      </c>
      <c r="G975" s="64">
        <f>IF('Wall Volumes'!$L$4&gt;0,'Wall Volumes'!$L$3,0)</f>
        <v>0</v>
      </c>
    </row>
    <row r="976" spans="1:7">
      <c r="A976" s="64" t="str">
        <f t="shared" si="15"/>
        <v>BL.VW.00002.M10.ST.ST.0</v>
      </c>
      <c r="B976" s="64">
        <f>_xlfn.XLOOKUP(F976,'Wall Volumes'!P:P,'Wall Volumes'!L:L)</f>
        <v>0</v>
      </c>
      <c r="C976" s="64">
        <f>_xlfn.XLOOKUP(F976,'Wall Volumes'!P:P,'Wall Volumes'!C:C)</f>
        <v>72.5</v>
      </c>
      <c r="F976" s="64" t="s">
        <v>66</v>
      </c>
      <c r="G976" s="64">
        <f>IF('Wall Volumes'!$L$4&gt;0,'Wall Volumes'!$L$3,0)</f>
        <v>0</v>
      </c>
    </row>
    <row r="977" spans="1:7">
      <c r="A977" s="64" t="str">
        <f t="shared" si="15"/>
        <v>BL.VW.00003.M10.ST.ST.0</v>
      </c>
      <c r="B977" s="64">
        <f>_xlfn.XLOOKUP(F977,'Wall Volumes'!P:P,'Wall Volumes'!L:L)</f>
        <v>0</v>
      </c>
      <c r="C977" s="64">
        <f>_xlfn.XLOOKUP(F977,'Wall Volumes'!P:P,'Wall Volumes'!C:C)</f>
        <v>125</v>
      </c>
      <c r="F977" s="64" t="s">
        <v>71</v>
      </c>
      <c r="G977" s="64">
        <f>IF('Wall Volumes'!$L$4&gt;0,'Wall Volumes'!$L$3,0)</f>
        <v>0</v>
      </c>
    </row>
    <row r="978" spans="1:7">
      <c r="A978" s="64" t="str">
        <f t="shared" si="15"/>
        <v>BL.VW.00004.M10.ST.ST.0</v>
      </c>
      <c r="B978" s="64">
        <f>_xlfn.XLOOKUP(F978,'Wall Volumes'!P:P,'Wall Volumes'!L:L)</f>
        <v>0</v>
      </c>
      <c r="C978" s="64">
        <f>_xlfn.XLOOKUP(F978,'Wall Volumes'!P:P,'Wall Volumes'!C:C)</f>
        <v>210</v>
      </c>
      <c r="F978" s="64" t="s">
        <v>76</v>
      </c>
      <c r="G978" s="64">
        <f>IF('Wall Volumes'!$L$4&gt;0,'Wall Volumes'!$L$3,0)</f>
        <v>0</v>
      </c>
    </row>
    <row r="979" spans="1:7">
      <c r="A979" s="64" t="str">
        <f t="shared" si="15"/>
        <v>BL.VW.00005.M10.ST.ST.0</v>
      </c>
      <c r="B979" s="64">
        <f>_xlfn.XLOOKUP(F979,'Wall Volumes'!P:P,'Wall Volumes'!L:L)</f>
        <v>0</v>
      </c>
      <c r="C979" s="64">
        <f>_xlfn.XLOOKUP(F979,'Wall Volumes'!P:P,'Wall Volumes'!C:C)</f>
        <v>420</v>
      </c>
      <c r="F979" s="64" t="s">
        <v>81</v>
      </c>
      <c r="G979" s="64">
        <f>IF('Wall Volumes'!$L$4&gt;0,'Wall Volumes'!$L$3,0)</f>
        <v>0</v>
      </c>
    </row>
    <row r="980" spans="1:7">
      <c r="A980" s="64" t="str">
        <f t="shared" si="15"/>
        <v>BL.VW.00006.M10.ST.ST.0</v>
      </c>
      <c r="B980" s="64">
        <f>_xlfn.XLOOKUP(F980,'Wall Volumes'!P:P,'Wall Volumes'!L:L)</f>
        <v>0</v>
      </c>
      <c r="C980" s="64">
        <f>_xlfn.XLOOKUP(F980,'Wall Volumes'!P:P,'Wall Volumes'!C:C)</f>
        <v>62.5</v>
      </c>
      <c r="F980" s="64" t="s">
        <v>86</v>
      </c>
      <c r="G980" s="64">
        <f>IF('Wall Volumes'!$L$4&gt;0,'Wall Volumes'!$L$3,0)</f>
        <v>0</v>
      </c>
    </row>
    <row r="981" spans="1:7">
      <c r="A981" s="64" t="str">
        <f t="shared" si="15"/>
        <v>BL.VW.00007.M10.ST.ST.0</v>
      </c>
      <c r="B981" s="64">
        <f>_xlfn.XLOOKUP(F981,'Wall Volumes'!P:P,'Wall Volumes'!L:L)</f>
        <v>0</v>
      </c>
      <c r="C981" s="64">
        <f>_xlfn.XLOOKUP(F981,'Wall Volumes'!P:P,'Wall Volumes'!C:C)</f>
        <v>105</v>
      </c>
      <c r="F981" s="64" t="s">
        <v>91</v>
      </c>
      <c r="G981" s="64">
        <f>IF('Wall Volumes'!$L$4&gt;0,'Wall Volumes'!$L$3,0)</f>
        <v>0</v>
      </c>
    </row>
    <row r="982" spans="1:7">
      <c r="A982" s="64" t="str">
        <f t="shared" si="15"/>
        <v>BL.VW.00008.M10.ST.ST.0</v>
      </c>
      <c r="B982" s="64">
        <f>_xlfn.XLOOKUP(F982,'Wall Volumes'!P:P,'Wall Volumes'!L:L)</f>
        <v>0</v>
      </c>
      <c r="C982" s="64">
        <f>_xlfn.XLOOKUP(F982,'Wall Volumes'!P:P,'Wall Volumes'!C:C)</f>
        <v>167.5</v>
      </c>
      <c r="F982" s="64" t="s">
        <v>96</v>
      </c>
      <c r="G982" s="64">
        <f>IF('Wall Volumes'!$L$4&gt;0,'Wall Volumes'!$L$3,0)</f>
        <v>0</v>
      </c>
    </row>
    <row r="983" spans="1:7">
      <c r="A983" s="64" t="str">
        <f t="shared" si="15"/>
        <v>BL.VW.00009.M10.ST.ST.0</v>
      </c>
      <c r="B983" s="64">
        <f>_xlfn.XLOOKUP(F983,'Wall Volumes'!P:P,'Wall Volumes'!L:L)</f>
        <v>0</v>
      </c>
      <c r="C983" s="64">
        <f>_xlfn.XLOOKUP(F983,'Wall Volumes'!P:P,'Wall Volumes'!C:C)</f>
        <v>350</v>
      </c>
      <c r="F983" s="64" t="s">
        <v>100</v>
      </c>
      <c r="G983" s="64">
        <f>IF('Wall Volumes'!$L$4&gt;0,'Wall Volumes'!$L$3,0)</f>
        <v>0</v>
      </c>
    </row>
    <row r="984" spans="1:7">
      <c r="A984" s="64" t="str">
        <f t="shared" si="15"/>
        <v>BL.VW.00010.M10.ST.ST.0</v>
      </c>
      <c r="B984" s="64">
        <f>_xlfn.XLOOKUP(F984,'Wall Volumes'!P:P,'Wall Volumes'!L:L)</f>
        <v>0</v>
      </c>
      <c r="C984" s="64">
        <f>_xlfn.XLOOKUP(F984,'Wall Volumes'!P:P,'Wall Volumes'!C:C)</f>
        <v>95</v>
      </c>
      <c r="F984" s="64" t="s">
        <v>105</v>
      </c>
      <c r="G984" s="64">
        <f>IF('Wall Volumes'!$L$4&gt;0,'Wall Volumes'!$L$3,0)</f>
        <v>0</v>
      </c>
    </row>
    <row r="985" spans="1:7">
      <c r="A985" s="64" t="str">
        <f t="shared" si="15"/>
        <v>BL.VW.00011.M10.ST.ST.0</v>
      </c>
      <c r="B985" s="64">
        <f>_xlfn.XLOOKUP(F985,'Wall Volumes'!P:P,'Wall Volumes'!L:L)</f>
        <v>0</v>
      </c>
      <c r="C985" s="64">
        <f>_xlfn.XLOOKUP(F985,'Wall Volumes'!P:P,'Wall Volumes'!C:C)</f>
        <v>147.5</v>
      </c>
      <c r="F985" s="64" t="s">
        <v>110</v>
      </c>
      <c r="G985" s="64">
        <f>IF('Wall Volumes'!$L$4&gt;0,'Wall Volumes'!$L$3,0)</f>
        <v>0</v>
      </c>
    </row>
    <row r="986" spans="1:7">
      <c r="A986" s="64" t="str">
        <f t="shared" si="15"/>
        <v>BL.VW.00012.M10.ST.ST.0</v>
      </c>
      <c r="B986" s="64">
        <f>_xlfn.XLOOKUP(F986,'Wall Volumes'!P:P,'Wall Volumes'!L:L)</f>
        <v>0</v>
      </c>
      <c r="C986" s="64">
        <f>_xlfn.XLOOKUP(F986,'Wall Volumes'!P:P,'Wall Volumes'!C:C)</f>
        <v>310</v>
      </c>
      <c r="F986" s="64" t="s">
        <v>115</v>
      </c>
      <c r="G986" s="64">
        <f>IF('Wall Volumes'!$L$4&gt;0,'Wall Volumes'!$L$3,0)</f>
        <v>0</v>
      </c>
    </row>
    <row r="987" spans="1:7">
      <c r="A987" s="64" t="str">
        <f t="shared" si="15"/>
        <v>BL.VW.00013.M10.ST.ST.0</v>
      </c>
      <c r="B987" s="64">
        <f>_xlfn.XLOOKUP(F987,'Wall Volumes'!P:P,'Wall Volumes'!L:L)</f>
        <v>0</v>
      </c>
      <c r="C987" s="64">
        <f>_xlfn.XLOOKUP(F987,'Wall Volumes'!P:P,'Wall Volumes'!C:C)</f>
        <v>687.5</v>
      </c>
      <c r="F987" s="64" t="s">
        <v>120</v>
      </c>
      <c r="G987" s="64">
        <f>IF('Wall Volumes'!$L$4&gt;0,'Wall Volumes'!$L$3,0)</f>
        <v>0</v>
      </c>
    </row>
    <row r="988" spans="1:7">
      <c r="A988" s="64" t="str">
        <f t="shared" si="15"/>
        <v>BL.VW.00014.M10.ST.ST.0</v>
      </c>
      <c r="B988" s="64">
        <f>_xlfn.XLOOKUP(F988,'Wall Volumes'!P:P,'Wall Volumes'!L:L)</f>
        <v>0</v>
      </c>
      <c r="C988" s="64">
        <f>_xlfn.XLOOKUP(F988,'Wall Volumes'!P:P,'Wall Volumes'!C:C)</f>
        <v>105</v>
      </c>
      <c r="F988" s="64" t="s">
        <v>125</v>
      </c>
      <c r="G988" s="64">
        <f>IF('Wall Volumes'!$L$4&gt;0,'Wall Volumes'!$L$3,0)</f>
        <v>0</v>
      </c>
    </row>
    <row r="989" spans="1:7">
      <c r="A989" s="64" t="str">
        <f t="shared" si="15"/>
        <v>BL.VW.00015.M10.ST.ST.0</v>
      </c>
      <c r="B989" s="64">
        <f>_xlfn.XLOOKUP(F989,'Wall Volumes'!P:P,'Wall Volumes'!L:L)</f>
        <v>0</v>
      </c>
      <c r="C989" s="64">
        <f>_xlfn.XLOOKUP(F989,'Wall Volumes'!P:P,'Wall Volumes'!C:C)</f>
        <v>105</v>
      </c>
      <c r="F989" s="64" t="s">
        <v>129</v>
      </c>
      <c r="G989" s="64">
        <f>IF('Wall Volumes'!$L$4&gt;0,'Wall Volumes'!$L$3,0)</f>
        <v>0</v>
      </c>
    </row>
    <row r="990" spans="1:7">
      <c r="A990" s="64" t="str">
        <f t="shared" si="15"/>
        <v>BL.VW.00016.M10.ST.ST.0</v>
      </c>
      <c r="B990" s="64">
        <f>_xlfn.XLOOKUP(F990,'Wall Volumes'!P:P,'Wall Volumes'!L:L)</f>
        <v>0</v>
      </c>
      <c r="C990" s="64">
        <f>_xlfn.XLOOKUP(F990,'Wall Volumes'!P:P,'Wall Volumes'!C:C)</f>
        <v>325</v>
      </c>
      <c r="F990" s="64" t="s">
        <v>134</v>
      </c>
      <c r="G990" s="64">
        <f>IF('Wall Volumes'!$L$4&gt;0,'Wall Volumes'!$L$3,0)</f>
        <v>0</v>
      </c>
    </row>
    <row r="991" spans="1:7">
      <c r="A991" s="64" t="str">
        <f t="shared" si="15"/>
        <v>BL.VW.00017.M10.ST.ST.0</v>
      </c>
      <c r="B991" s="64">
        <f>_xlfn.XLOOKUP(F991,'Wall Volumes'!P:P,'Wall Volumes'!L:L)</f>
        <v>0</v>
      </c>
      <c r="C991" s="64">
        <f>_xlfn.XLOOKUP(F991,'Wall Volumes'!P:P,'Wall Volumes'!C:C)</f>
        <v>325</v>
      </c>
      <c r="F991" s="64" t="s">
        <v>139</v>
      </c>
      <c r="G991" s="64">
        <f>IF('Wall Volumes'!$L$4&gt;0,'Wall Volumes'!$L$3,0)</f>
        <v>0</v>
      </c>
    </row>
    <row r="992" spans="1:7">
      <c r="A992" s="64" t="str">
        <f t="shared" si="15"/>
        <v>BL.VW.00018.M10.ST.ST.0</v>
      </c>
      <c r="B992" s="64">
        <f>_xlfn.XLOOKUP(F992,'Wall Volumes'!P:P,'Wall Volumes'!L:L)</f>
        <v>0</v>
      </c>
      <c r="C992" s="64">
        <f>_xlfn.XLOOKUP(F992,'Wall Volumes'!P:P,'Wall Volumes'!C:C)</f>
        <v>80</v>
      </c>
      <c r="F992" s="64" t="s">
        <v>144</v>
      </c>
      <c r="G992" s="64">
        <f>IF('Wall Volumes'!$L$4&gt;0,'Wall Volumes'!$L$3,0)</f>
        <v>0</v>
      </c>
    </row>
    <row r="993" spans="1:7">
      <c r="A993" s="64" t="str">
        <f t="shared" si="15"/>
        <v>BL.VW.00019.M10.ST.ST.0</v>
      </c>
      <c r="B993" s="64">
        <f>_xlfn.XLOOKUP(F993,'Wall Volumes'!P:P,'Wall Volumes'!L:L)</f>
        <v>0</v>
      </c>
      <c r="C993" s="64">
        <f>_xlfn.XLOOKUP(F993,'Wall Volumes'!P:P,'Wall Volumes'!C:C)</f>
        <v>165</v>
      </c>
      <c r="F993" s="64" t="s">
        <v>149</v>
      </c>
      <c r="G993" s="64">
        <f>IF('Wall Volumes'!$L$4&gt;0,'Wall Volumes'!$L$3,0)</f>
        <v>0</v>
      </c>
    </row>
    <row r="994" spans="1:7">
      <c r="A994" s="64" t="str">
        <f t="shared" si="15"/>
        <v>BL.VW.00020.M10.ST.ST.0</v>
      </c>
      <c r="B994" s="64">
        <f>_xlfn.XLOOKUP(F994,'Wall Volumes'!P:P,'Wall Volumes'!L:L)</f>
        <v>0</v>
      </c>
      <c r="C994" s="64">
        <f>_xlfn.XLOOKUP(F994,'Wall Volumes'!P:P,'Wall Volumes'!C:C)</f>
        <v>377.5</v>
      </c>
      <c r="F994" s="64" t="s">
        <v>154</v>
      </c>
      <c r="G994" s="64">
        <f>IF('Wall Volumes'!$L$4&gt;0,'Wall Volumes'!$L$3,0)</f>
        <v>0</v>
      </c>
    </row>
    <row r="995" spans="1:7">
      <c r="A995" s="64" t="str">
        <f t="shared" si="15"/>
        <v>BL.VW.00021.M10.ST.ST.0</v>
      </c>
      <c r="B995" s="64">
        <f>_xlfn.XLOOKUP(F995,'Wall Volumes'!P:P,'Wall Volumes'!L:L)</f>
        <v>0</v>
      </c>
      <c r="C995" s="64">
        <f>_xlfn.XLOOKUP(F995,'Wall Volumes'!P:P,'Wall Volumes'!C:C)</f>
        <v>752.5</v>
      </c>
      <c r="F995" s="64" t="s">
        <v>159</v>
      </c>
      <c r="G995" s="64">
        <f>IF('Wall Volumes'!$L$4&gt;0,'Wall Volumes'!$L$3,0)</f>
        <v>0</v>
      </c>
    </row>
    <row r="996" spans="1:7">
      <c r="A996" s="64" t="str">
        <f t="shared" si="15"/>
        <v>BL.VW.00022.M10.ST.ST.0</v>
      </c>
      <c r="B996" s="64">
        <f>_xlfn.XLOOKUP(F996,'Wall Volumes'!P:P,'Wall Volumes'!L:L)</f>
        <v>0</v>
      </c>
      <c r="C996" s="64">
        <f>_xlfn.XLOOKUP(F996,'Wall Volumes'!P:P,'Wall Volumes'!C:C)</f>
        <v>1172.5</v>
      </c>
      <c r="F996" s="64" t="s">
        <v>164</v>
      </c>
      <c r="G996" s="64">
        <f>IF('Wall Volumes'!$L$4&gt;0,'Wall Volumes'!$L$3,0)</f>
        <v>0</v>
      </c>
    </row>
    <row r="997" spans="1:7">
      <c r="A997" s="64" t="str">
        <f t="shared" si="15"/>
        <v>BL.VW.00025.M10.ST.ST.0</v>
      </c>
      <c r="B997" s="64">
        <f>_xlfn.XLOOKUP(F997,'Wall Volumes'!P:P,'Wall Volumes'!L:L)</f>
        <v>0</v>
      </c>
      <c r="C997" s="64">
        <f>_xlfn.XLOOKUP(F997,'Wall Volumes'!P:P,'Wall Volumes'!C:C)</f>
        <v>365</v>
      </c>
      <c r="F997" s="64" t="s">
        <v>168</v>
      </c>
      <c r="G997" s="64">
        <f>IF('Wall Volumes'!$L$4&gt;0,'Wall Volumes'!$L$3,0)</f>
        <v>0</v>
      </c>
    </row>
    <row r="998" spans="1:7">
      <c r="A998" s="64" t="str">
        <f t="shared" si="15"/>
        <v>BL.VW.00026.M10.ST.ST.0</v>
      </c>
      <c r="B998" s="64" t="e">
        <f>_xlfn.XLOOKUP(F998,'Wall Volumes'!P:P,'Wall Volumes'!L:L)</f>
        <v>#N/A</v>
      </c>
      <c r="C998" s="64" t="e">
        <f>_xlfn.XLOOKUP(F998,'Wall Volumes'!P:P,'Wall Volumes'!C:C)</f>
        <v>#N/A</v>
      </c>
      <c r="F998" s="64" t="s">
        <v>1327</v>
      </c>
      <c r="G998" s="64">
        <f>IF('Wall Volumes'!$L$4&gt;0,'Wall Volumes'!$L$3,0)</f>
        <v>0</v>
      </c>
    </row>
    <row r="999" spans="1:7">
      <c r="A999" s="64" t="str">
        <f t="shared" si="15"/>
        <v>BL.VW.00027.M10.ST.ST.0</v>
      </c>
      <c r="B999" s="64" t="e">
        <f>_xlfn.XLOOKUP(F999,'Wall Volumes'!P:P,'Wall Volumes'!L:L)</f>
        <v>#N/A</v>
      </c>
      <c r="C999" s="64" t="e">
        <f>_xlfn.XLOOKUP(F999,'Wall Volumes'!P:P,'Wall Volumes'!C:C)</f>
        <v>#N/A</v>
      </c>
      <c r="F999" s="64" t="s">
        <v>1328</v>
      </c>
      <c r="G999" s="64">
        <f>IF('Wall Volumes'!$L$4&gt;0,'Wall Volumes'!$L$3,0)</f>
        <v>0</v>
      </c>
    </row>
    <row r="1000" spans="1:7">
      <c r="A1000" s="64" t="str">
        <f t="shared" si="15"/>
        <v>BL.VW.00028.M10.ST.ST.0</v>
      </c>
      <c r="B1000" s="64" t="e">
        <f>_xlfn.XLOOKUP(F1000,'Wall Volumes'!P:P,'Wall Volumes'!L:L)</f>
        <v>#N/A</v>
      </c>
      <c r="C1000" s="64" t="e">
        <f>_xlfn.XLOOKUP(F1000,'Wall Volumes'!P:P,'Wall Volumes'!C:C)</f>
        <v>#N/A</v>
      </c>
      <c r="F1000" s="64" t="s">
        <v>1329</v>
      </c>
      <c r="G1000" s="64">
        <f>IF('Wall Volumes'!$L$4&gt;0,'Wall Volumes'!$L$3,0)</f>
        <v>0</v>
      </c>
    </row>
    <row r="1001" spans="1:7">
      <c r="A1001" s="64" t="str">
        <f t="shared" si="15"/>
        <v>BL.VW.00029.M10.ST.ST.0</v>
      </c>
      <c r="B1001" s="64" t="e">
        <f>_xlfn.XLOOKUP(F1001,'Wall Volumes'!P:P,'Wall Volumes'!L:L)</f>
        <v>#N/A</v>
      </c>
      <c r="C1001" s="64" t="e">
        <f>_xlfn.XLOOKUP(F1001,'Wall Volumes'!P:P,'Wall Volumes'!C:C)</f>
        <v>#N/A</v>
      </c>
      <c r="F1001" s="64" t="s">
        <v>1330</v>
      </c>
      <c r="G1001" s="64">
        <f>IF('Wall Volumes'!$L$4&gt;0,'Wall Volumes'!$L$3,0)</f>
        <v>0</v>
      </c>
    </row>
    <row r="1002" spans="1:7">
      <c r="A1002" s="64" t="str">
        <f t="shared" si="15"/>
        <v>BL.VW.00030.M10.ST.ST.0</v>
      </c>
      <c r="B1002" s="64">
        <f>_xlfn.XLOOKUP(F1002,'Wall Volumes'!P:P,'Wall Volumes'!L:L)</f>
        <v>0</v>
      </c>
      <c r="C1002" s="64">
        <f>_xlfn.XLOOKUP(F1002,'Wall Volumes'!P:P,'Wall Volumes'!C:C)</f>
        <v>212.5</v>
      </c>
      <c r="F1002" s="64" t="s">
        <v>173</v>
      </c>
      <c r="G1002" s="64">
        <f>IF('Wall Volumes'!$L$4&gt;0,'Wall Volumes'!$L$3,0)</f>
        <v>0</v>
      </c>
    </row>
    <row r="1003" spans="1:7">
      <c r="A1003" s="64" t="str">
        <f t="shared" si="15"/>
        <v>BL.VW.00031.M10.ST.ST.0</v>
      </c>
      <c r="B1003" s="64">
        <f>_xlfn.XLOOKUP(F1003,'Wall Volumes'!P:P,'Wall Volumes'!L:L)</f>
        <v>0</v>
      </c>
      <c r="C1003" s="64">
        <f>_xlfn.XLOOKUP(F1003,'Wall Volumes'!P:P,'Wall Volumes'!C:C)</f>
        <v>212.5</v>
      </c>
      <c r="F1003" s="64" t="s">
        <v>178</v>
      </c>
      <c r="G1003" s="64">
        <f>IF('Wall Volumes'!$L$4&gt;0,'Wall Volumes'!$L$3,0)</f>
        <v>0</v>
      </c>
    </row>
    <row r="1004" spans="1:7">
      <c r="A1004" s="64" t="str">
        <f t="shared" si="15"/>
        <v>BL.VW.00032.M10.ST.ST.0</v>
      </c>
      <c r="B1004" s="64">
        <f>_xlfn.XLOOKUP(F1004,'Wall Volumes'!P:P,'Wall Volumes'!L:L)</f>
        <v>0</v>
      </c>
      <c r="C1004" s="64">
        <f>_xlfn.XLOOKUP(F1004,'Wall Volumes'!P:P,'Wall Volumes'!C:C)</f>
        <v>462.5</v>
      </c>
      <c r="F1004" s="64" t="s">
        <v>183</v>
      </c>
      <c r="G1004" s="64">
        <f>IF('Wall Volumes'!$L$4&gt;0,'Wall Volumes'!$L$3,0)</f>
        <v>0</v>
      </c>
    </row>
    <row r="1005" spans="1:7">
      <c r="A1005" s="64" t="str">
        <f t="shared" si="15"/>
        <v>BL.VW.00033.M10.ST.ST.0</v>
      </c>
      <c r="B1005" s="64">
        <f>_xlfn.XLOOKUP(F1005,'Wall Volumes'!P:P,'Wall Volumes'!L:L)</f>
        <v>0</v>
      </c>
      <c r="C1005" s="64">
        <f>_xlfn.XLOOKUP(F1005,'Wall Volumes'!P:P,'Wall Volumes'!C:C)</f>
        <v>462.5</v>
      </c>
      <c r="F1005" s="64" t="s">
        <v>188</v>
      </c>
      <c r="G1005" s="64">
        <f>IF('Wall Volumes'!$L$4&gt;0,'Wall Volumes'!$L$3,0)</f>
        <v>0</v>
      </c>
    </row>
    <row r="1006" spans="1:7">
      <c r="A1006" s="64" t="str">
        <f t="shared" si="15"/>
        <v>BL.VW.00034.M10.ST.ST.0</v>
      </c>
      <c r="B1006" s="64">
        <f>_xlfn.XLOOKUP(F1006,'Wall Volumes'!P:P,'Wall Volumes'!L:L)</f>
        <v>0</v>
      </c>
      <c r="C1006" s="64">
        <f>_xlfn.XLOOKUP(F1006,'Wall Volumes'!P:P,'Wall Volumes'!C:C)</f>
        <v>350</v>
      </c>
      <c r="F1006" s="64" t="s">
        <v>193</v>
      </c>
      <c r="G1006" s="64">
        <f>IF('Wall Volumes'!$L$4&gt;0,'Wall Volumes'!$L$3,0)</f>
        <v>0</v>
      </c>
    </row>
    <row r="1007" spans="1:7">
      <c r="A1007" s="64" t="str">
        <f t="shared" si="15"/>
        <v>BL.VW.00035.M10.ST.ST.0</v>
      </c>
      <c r="B1007" s="64">
        <f>_xlfn.XLOOKUP(F1007,'Wall Volumes'!P:P,'Wall Volumes'!L:L)</f>
        <v>0</v>
      </c>
      <c r="C1007" s="64">
        <f>_xlfn.XLOOKUP(F1007,'Wall Volumes'!P:P,'Wall Volumes'!C:C)</f>
        <v>647.5</v>
      </c>
      <c r="F1007" s="64" t="s">
        <v>198</v>
      </c>
      <c r="G1007" s="64">
        <f>IF('Wall Volumes'!$L$4&gt;0,'Wall Volumes'!$L$3,0)</f>
        <v>0</v>
      </c>
    </row>
    <row r="1008" spans="1:7">
      <c r="A1008" s="64" t="str">
        <f t="shared" si="15"/>
        <v>BL.VW.00036.M10.ST.ST.0</v>
      </c>
      <c r="B1008" s="64">
        <f>_xlfn.XLOOKUP(F1008,'Wall Volumes'!P:P,'Wall Volumes'!L:L)</f>
        <v>0</v>
      </c>
      <c r="C1008" s="64">
        <f>_xlfn.XLOOKUP(F1008,'Wall Volumes'!P:P,'Wall Volumes'!C:C)</f>
        <v>1005</v>
      </c>
      <c r="F1008" s="64" t="s">
        <v>203</v>
      </c>
      <c r="G1008" s="64">
        <f>IF('Wall Volumes'!$L$4&gt;0,'Wall Volumes'!$L$3,0)</f>
        <v>0</v>
      </c>
    </row>
    <row r="1009" spans="1:7">
      <c r="A1009" s="64" t="str">
        <f t="shared" si="15"/>
        <v>BL.VW.00037.M10.ST.ST.0</v>
      </c>
      <c r="B1009" s="64">
        <f>_xlfn.XLOOKUP(F1009,'Wall Volumes'!P:P,'Wall Volumes'!L:L)</f>
        <v>0</v>
      </c>
      <c r="C1009" s="64">
        <f>_xlfn.XLOOKUP(F1009,'Wall Volumes'!P:P,'Wall Volumes'!C:C)</f>
        <v>1472.5</v>
      </c>
      <c r="F1009" s="64" t="s">
        <v>208</v>
      </c>
      <c r="G1009" s="64">
        <f>IF('Wall Volumes'!$L$4&gt;0,'Wall Volumes'!$L$3,0)</f>
        <v>0</v>
      </c>
    </row>
    <row r="1010" spans="1:7">
      <c r="A1010" s="64" t="str">
        <f t="shared" si="15"/>
        <v>BL.VW.00038.M10.ST.ST.0</v>
      </c>
      <c r="B1010" s="64" t="e">
        <f>_xlfn.XLOOKUP(F1010,'Wall Volumes'!P:P,'Wall Volumes'!L:L)</f>
        <v>#N/A</v>
      </c>
      <c r="C1010" s="64" t="e">
        <f>_xlfn.XLOOKUP(F1010,'Wall Volumes'!P:P,'Wall Volumes'!C:C)</f>
        <v>#N/A</v>
      </c>
      <c r="F1010" s="64" t="s">
        <v>1331</v>
      </c>
      <c r="G1010" s="64">
        <f>IF('Wall Volumes'!$L$4&gt;0,'Wall Volumes'!$L$3,0)</f>
        <v>0</v>
      </c>
    </row>
    <row r="1011" spans="1:7">
      <c r="A1011" s="64" t="str">
        <f t="shared" si="15"/>
        <v>BL.VW.00040.M10.ST.ST.0</v>
      </c>
      <c r="B1011" s="64">
        <f>_xlfn.XLOOKUP(F1011,'Wall Volumes'!P:P,'Wall Volumes'!L:L)</f>
        <v>0</v>
      </c>
      <c r="C1011" s="64">
        <f>_xlfn.XLOOKUP(F1011,'Wall Volumes'!P:P,'Wall Volumes'!C:C)</f>
        <v>189.125</v>
      </c>
      <c r="F1011" s="64" t="s">
        <v>455</v>
      </c>
      <c r="G1011" s="64">
        <f>IF('Wall Volumes'!$L$4&gt;0,'Wall Volumes'!$L$3,0)</f>
        <v>0</v>
      </c>
    </row>
    <row r="1012" spans="1:7">
      <c r="A1012" s="64" t="str">
        <f t="shared" si="15"/>
        <v>BL.VW.00041.M10.ST.ST.0</v>
      </c>
      <c r="B1012" s="64">
        <f>_xlfn.XLOOKUP(F1012,'Wall Volumes'!P:P,'Wall Volumes'!L:L)</f>
        <v>0</v>
      </c>
      <c r="C1012" s="64">
        <f>_xlfn.XLOOKUP(F1012,'Wall Volumes'!P:P,'Wall Volumes'!C:C)</f>
        <v>367.63</v>
      </c>
      <c r="F1012" s="64" t="s">
        <v>457</v>
      </c>
      <c r="G1012" s="64">
        <f>IF('Wall Volumes'!$L$4&gt;0,'Wall Volumes'!$L$3,0)</f>
        <v>0</v>
      </c>
    </row>
    <row r="1013" spans="1:7">
      <c r="A1013" s="64" t="str">
        <f t="shared" si="15"/>
        <v>BL.VW.00042.M10.ST.ST.0</v>
      </c>
      <c r="B1013" s="64">
        <f>_xlfn.XLOOKUP(F1013,'Wall Volumes'!P:P,'Wall Volumes'!L:L)</f>
        <v>0</v>
      </c>
      <c r="C1013" s="64">
        <f>_xlfn.XLOOKUP(F1013,'Wall Volumes'!P:P,'Wall Volumes'!C:C)</f>
        <v>195.5</v>
      </c>
      <c r="F1013" s="64" t="s">
        <v>453</v>
      </c>
      <c r="G1013" s="64">
        <f>IF('Wall Volumes'!$L$4&gt;0,'Wall Volumes'!$L$3,0)</f>
        <v>0</v>
      </c>
    </row>
    <row r="1014" spans="1:7">
      <c r="A1014" s="64" t="str">
        <f t="shared" si="15"/>
        <v>BL.VW.00052.M10.ST.ST.0</v>
      </c>
      <c r="B1014" s="64">
        <f>_xlfn.XLOOKUP(F1014,'Wall Volumes'!P:P,'Wall Volumes'!L:L)</f>
        <v>0</v>
      </c>
      <c r="C1014" s="64">
        <f>_xlfn.XLOOKUP(F1014,'Wall Volumes'!P:P,'Wall Volumes'!C:C)</f>
        <v>125</v>
      </c>
      <c r="F1014" s="64" t="s">
        <v>213</v>
      </c>
      <c r="G1014" s="64">
        <f>IF('Wall Volumes'!$L$4&gt;0,'Wall Volumes'!$L$3,0)</f>
        <v>0</v>
      </c>
    </row>
    <row r="1015" spans="1:7">
      <c r="A1015" s="64" t="str">
        <f t="shared" si="15"/>
        <v>BL.VW.00053.M10.ST.ST.0</v>
      </c>
      <c r="B1015" s="64">
        <f>_xlfn.XLOOKUP(F1015,'Wall Volumes'!P:P,'Wall Volumes'!L:L)</f>
        <v>0</v>
      </c>
      <c r="C1015" s="64">
        <f>_xlfn.XLOOKUP(F1015,'Wall Volumes'!P:P,'Wall Volumes'!C:C)</f>
        <v>230</v>
      </c>
      <c r="F1015" s="64" t="s">
        <v>218</v>
      </c>
      <c r="G1015" s="64">
        <f>IF('Wall Volumes'!$L$4&gt;0,'Wall Volumes'!$L$3,0)</f>
        <v>0</v>
      </c>
    </row>
    <row r="1016" spans="1:7">
      <c r="A1016" s="64" t="str">
        <f t="shared" si="15"/>
        <v>BL.VW.00054.M10.ST.ST.0</v>
      </c>
      <c r="B1016" s="64">
        <f>_xlfn.XLOOKUP(F1016,'Wall Volumes'!P:P,'Wall Volumes'!L:L)</f>
        <v>0</v>
      </c>
      <c r="C1016" s="64">
        <f>_xlfn.XLOOKUP(F1016,'Wall Volumes'!P:P,'Wall Volumes'!C:C)</f>
        <v>460</v>
      </c>
      <c r="F1016" s="64" t="s">
        <v>223</v>
      </c>
      <c r="G1016" s="64">
        <f>IF('Wall Volumes'!$L$4&gt;0,'Wall Volumes'!$L$3,0)</f>
        <v>0</v>
      </c>
    </row>
    <row r="1017" spans="1:7">
      <c r="A1017" s="64" t="str">
        <f t="shared" si="15"/>
        <v>BL.VW.00055.M10.ST.ST.0</v>
      </c>
      <c r="B1017" s="64">
        <f>_xlfn.XLOOKUP(F1017,'Wall Volumes'!P:P,'Wall Volumes'!L:L)</f>
        <v>0</v>
      </c>
      <c r="C1017" s="64">
        <f>_xlfn.XLOOKUP(F1017,'Wall Volumes'!P:P,'Wall Volumes'!C:C)</f>
        <v>77.5</v>
      </c>
      <c r="F1017" s="64" t="s">
        <v>228</v>
      </c>
      <c r="G1017" s="64">
        <f>IF('Wall Volumes'!$L$4&gt;0,'Wall Volumes'!$L$3,0)</f>
        <v>0</v>
      </c>
    </row>
    <row r="1018" spans="1:7">
      <c r="A1018" s="64" t="str">
        <f t="shared" si="15"/>
        <v>BL.VW.00056.M10.ST.ST.0</v>
      </c>
      <c r="B1018" s="64">
        <f>_xlfn.XLOOKUP(F1018,'Wall Volumes'!P:P,'Wall Volumes'!L:L)</f>
        <v>0</v>
      </c>
      <c r="C1018" s="64">
        <f>_xlfn.XLOOKUP(F1018,'Wall Volumes'!P:P,'Wall Volumes'!C:C)</f>
        <v>142.5</v>
      </c>
      <c r="F1018" s="64" t="s">
        <v>233</v>
      </c>
      <c r="G1018" s="64">
        <f>IF('Wall Volumes'!$L$4&gt;0,'Wall Volumes'!$L$3,0)</f>
        <v>0</v>
      </c>
    </row>
    <row r="1019" spans="1:7">
      <c r="A1019" s="64" t="str">
        <f t="shared" si="15"/>
        <v>BL.VW.00057.M10.ST.ST.0</v>
      </c>
      <c r="B1019" s="64">
        <f>_xlfn.XLOOKUP(F1019,'Wall Volumes'!P:P,'Wall Volumes'!L:L)</f>
        <v>0</v>
      </c>
      <c r="C1019" s="64">
        <f>_xlfn.XLOOKUP(F1019,'Wall Volumes'!P:P,'Wall Volumes'!C:C)</f>
        <v>305</v>
      </c>
      <c r="F1019" s="64" t="s">
        <v>238</v>
      </c>
      <c r="G1019" s="64">
        <f>IF('Wall Volumes'!$L$4&gt;0,'Wall Volumes'!$L$3,0)</f>
        <v>0</v>
      </c>
    </row>
    <row r="1020" spans="1:7">
      <c r="A1020" s="64" t="str">
        <f t="shared" si="15"/>
        <v>BL.VW.00058.M10.ST.ST.0</v>
      </c>
      <c r="B1020" s="64">
        <f>_xlfn.XLOOKUP(F1020,'Wall Volumes'!P:P,'Wall Volumes'!L:L)</f>
        <v>0</v>
      </c>
      <c r="C1020" s="64">
        <f>_xlfn.XLOOKUP(F1020,'Wall Volumes'!P:P,'Wall Volumes'!C:C)</f>
        <v>137.5</v>
      </c>
      <c r="F1020" s="64" t="s">
        <v>243</v>
      </c>
      <c r="G1020" s="64">
        <f>IF('Wall Volumes'!$L$4&gt;0,'Wall Volumes'!$L$3,0)</f>
        <v>0</v>
      </c>
    </row>
    <row r="1021" spans="1:7">
      <c r="A1021" s="64" t="str">
        <f t="shared" si="15"/>
        <v>BL.VW.00059.M10.ST.ST.0</v>
      </c>
      <c r="B1021" s="64">
        <f>_xlfn.XLOOKUP(F1021,'Wall Volumes'!P:P,'Wall Volumes'!L:L)</f>
        <v>0</v>
      </c>
      <c r="C1021" s="64">
        <f>_xlfn.XLOOKUP(F1021,'Wall Volumes'!P:P,'Wall Volumes'!C:C)</f>
        <v>262.5</v>
      </c>
      <c r="F1021" s="64" t="s">
        <v>248</v>
      </c>
      <c r="G1021" s="64">
        <f>IF('Wall Volumes'!$L$4&gt;0,'Wall Volumes'!$L$3,0)</f>
        <v>0</v>
      </c>
    </row>
    <row r="1022" spans="1:7">
      <c r="A1022" s="64" t="str">
        <f t="shared" si="15"/>
        <v>BL.VW.00060.M10.ST.ST.0</v>
      </c>
      <c r="B1022" s="64">
        <f>_xlfn.XLOOKUP(F1022,'Wall Volumes'!P:P,'Wall Volumes'!L:L)</f>
        <v>0</v>
      </c>
      <c r="C1022" s="64">
        <f>_xlfn.XLOOKUP(F1022,'Wall Volumes'!P:P,'Wall Volumes'!C:C)</f>
        <v>432.5</v>
      </c>
      <c r="F1022" s="64" t="s">
        <v>253</v>
      </c>
      <c r="G1022" s="64">
        <f>IF('Wall Volumes'!$L$4&gt;0,'Wall Volumes'!$L$3,0)</f>
        <v>0</v>
      </c>
    </row>
    <row r="1023" spans="1:7">
      <c r="A1023" s="64" t="str">
        <f t="shared" si="15"/>
        <v>BL.VW.00061.M10.ST.ST.0</v>
      </c>
      <c r="B1023" s="64">
        <f>_xlfn.XLOOKUP(F1023,'Wall Volumes'!P:P,'Wall Volumes'!L:L)</f>
        <v>0</v>
      </c>
      <c r="C1023" s="64">
        <f>_xlfn.XLOOKUP(F1023,'Wall Volumes'!P:P,'Wall Volumes'!C:C)</f>
        <v>87.5</v>
      </c>
      <c r="F1023" s="64" t="s">
        <v>258</v>
      </c>
      <c r="G1023" s="64">
        <f>IF('Wall Volumes'!$L$4&gt;0,'Wall Volumes'!$L$3,0)</f>
        <v>0</v>
      </c>
    </row>
    <row r="1024" spans="1:7">
      <c r="A1024" s="64" t="str">
        <f t="shared" si="15"/>
        <v>BL.VW.00062.M10.ST.ST.0</v>
      </c>
      <c r="B1024" s="64">
        <f>_xlfn.XLOOKUP(F1024,'Wall Volumes'!P:P,'Wall Volumes'!L:L)</f>
        <v>0</v>
      </c>
      <c r="C1024" s="64">
        <f>_xlfn.XLOOKUP(F1024,'Wall Volumes'!P:P,'Wall Volumes'!C:C)</f>
        <v>190</v>
      </c>
      <c r="F1024" s="64" t="s">
        <v>263</v>
      </c>
      <c r="G1024" s="64">
        <f>IF('Wall Volumes'!$L$4&gt;0,'Wall Volumes'!$L$3,0)</f>
        <v>0</v>
      </c>
    </row>
    <row r="1025" spans="1:7">
      <c r="A1025" s="64" t="str">
        <f t="shared" si="15"/>
        <v>BL.VW.00063.M10.ST.ST.0</v>
      </c>
      <c r="B1025" s="64">
        <f>_xlfn.XLOOKUP(F1025,'Wall Volumes'!P:P,'Wall Volumes'!L:L)</f>
        <v>0</v>
      </c>
      <c r="C1025" s="64">
        <f>_xlfn.XLOOKUP(F1025,'Wall Volumes'!P:P,'Wall Volumes'!C:C)</f>
        <v>592.5</v>
      </c>
      <c r="F1025" s="64" t="s">
        <v>268</v>
      </c>
      <c r="G1025" s="64">
        <f>IF('Wall Volumes'!$L$4&gt;0,'Wall Volumes'!$L$3,0)</f>
        <v>0</v>
      </c>
    </row>
    <row r="1026" spans="1:7">
      <c r="A1026" s="64" t="str">
        <f t="shared" ref="A1026:A1089" si="16">F1026&amp;"."&amp;G1026</f>
        <v>BL.VW.00064.M10.ST.ST.0</v>
      </c>
      <c r="B1026" s="64">
        <f>_xlfn.XLOOKUP(F1026,'Wall Volumes'!P:P,'Wall Volumes'!L:L)</f>
        <v>0</v>
      </c>
      <c r="C1026" s="64">
        <f>_xlfn.XLOOKUP(F1026,'Wall Volumes'!P:P,'Wall Volumes'!C:C)</f>
        <v>117.5</v>
      </c>
      <c r="F1026" s="64" t="s">
        <v>273</v>
      </c>
      <c r="G1026" s="64">
        <f>IF('Wall Volumes'!$L$4&gt;0,'Wall Volumes'!$L$3,0)</f>
        <v>0</v>
      </c>
    </row>
    <row r="1027" spans="1:7">
      <c r="A1027" s="64" t="str">
        <f t="shared" si="16"/>
        <v>BL.VW.00065.M10.ST.ST.0</v>
      </c>
      <c r="B1027" s="64">
        <f>_xlfn.XLOOKUP(F1027,'Wall Volumes'!P:P,'Wall Volumes'!L:L)</f>
        <v>0</v>
      </c>
      <c r="C1027" s="64">
        <f>_xlfn.XLOOKUP(F1027,'Wall Volumes'!P:P,'Wall Volumes'!C:C)</f>
        <v>320</v>
      </c>
      <c r="F1027" s="64" t="s">
        <v>278</v>
      </c>
      <c r="G1027" s="64">
        <f>IF('Wall Volumes'!$L$4&gt;0,'Wall Volumes'!$L$3,0)</f>
        <v>0</v>
      </c>
    </row>
    <row r="1028" spans="1:7">
      <c r="A1028" s="64" t="str">
        <f t="shared" si="16"/>
        <v>BL.VW.00066.M10.ST.ST.0</v>
      </c>
      <c r="B1028" s="64">
        <f>_xlfn.XLOOKUP(F1028,'Wall Volumes'!P:P,'Wall Volumes'!L:L)</f>
        <v>0</v>
      </c>
      <c r="C1028" s="64">
        <f>_xlfn.XLOOKUP(F1028,'Wall Volumes'!P:P,'Wall Volumes'!C:C)</f>
        <v>970</v>
      </c>
      <c r="F1028" s="64" t="s">
        <v>283</v>
      </c>
      <c r="G1028" s="64">
        <f>IF('Wall Volumes'!$L$4&gt;0,'Wall Volumes'!$L$3,0)</f>
        <v>0</v>
      </c>
    </row>
    <row r="1029" spans="1:7">
      <c r="A1029" s="64" t="str">
        <f t="shared" si="16"/>
        <v>BL.VW.00067.M10.ST.ST.0</v>
      </c>
      <c r="B1029" s="64">
        <f>_xlfn.XLOOKUP(F1029,'Wall Volumes'!P:P,'Wall Volumes'!L:L)</f>
        <v>0</v>
      </c>
      <c r="C1029" s="64">
        <f>_xlfn.XLOOKUP(F1029,'Wall Volumes'!P:P,'Wall Volumes'!C:C)</f>
        <v>192.5</v>
      </c>
      <c r="F1029" s="64" t="s">
        <v>288</v>
      </c>
      <c r="G1029" s="64">
        <f>IF('Wall Volumes'!$L$4&gt;0,'Wall Volumes'!$L$3,0)</f>
        <v>0</v>
      </c>
    </row>
    <row r="1030" spans="1:7">
      <c r="A1030" s="64" t="str">
        <f t="shared" si="16"/>
        <v>BL.VW.00068.M10.ST.ST.0</v>
      </c>
      <c r="B1030" s="64">
        <f>_xlfn.XLOOKUP(F1030,'Wall Volumes'!P:P,'Wall Volumes'!L:L)</f>
        <v>0</v>
      </c>
      <c r="C1030" s="64">
        <f>_xlfn.XLOOKUP(F1030,'Wall Volumes'!P:P,'Wall Volumes'!C:C)</f>
        <v>515</v>
      </c>
      <c r="F1030" s="64" t="s">
        <v>293</v>
      </c>
      <c r="G1030" s="64">
        <f>IF('Wall Volumes'!$L$4&gt;0,'Wall Volumes'!$L$3,0)</f>
        <v>0</v>
      </c>
    </row>
    <row r="1031" spans="1:7">
      <c r="A1031" s="64" t="str">
        <f t="shared" si="16"/>
        <v>BL.VW.00069.M10.ST.ST.0</v>
      </c>
      <c r="B1031" s="64">
        <f>_xlfn.XLOOKUP(F1031,'Wall Volumes'!P:P,'Wall Volumes'!L:L)</f>
        <v>0</v>
      </c>
      <c r="C1031" s="64">
        <f>_xlfn.XLOOKUP(F1031,'Wall Volumes'!P:P,'Wall Volumes'!C:C)</f>
        <v>1660</v>
      </c>
      <c r="F1031" s="64" t="s">
        <v>298</v>
      </c>
      <c r="G1031" s="64">
        <f>IF('Wall Volumes'!$L$4&gt;0,'Wall Volumes'!$L$3,0)</f>
        <v>0</v>
      </c>
    </row>
    <row r="1032" spans="1:7">
      <c r="A1032" s="64" t="str">
        <f t="shared" si="16"/>
        <v>BL.VW.00070.M10.ST.ST.0</v>
      </c>
      <c r="B1032" s="64">
        <f>_xlfn.XLOOKUP(F1032,'Wall Volumes'!P:P,'Wall Volumes'!L:L)</f>
        <v>0</v>
      </c>
      <c r="C1032" s="64">
        <f>_xlfn.XLOOKUP(F1032,'Wall Volumes'!P:P,'Wall Volumes'!C:C)</f>
        <v>142.5</v>
      </c>
      <c r="F1032" s="64" t="s">
        <v>303</v>
      </c>
      <c r="G1032" s="64">
        <f>IF('Wall Volumes'!$L$4&gt;0,'Wall Volumes'!$L$3,0)</f>
        <v>0</v>
      </c>
    </row>
    <row r="1033" spans="1:7">
      <c r="A1033" s="64" t="str">
        <f t="shared" si="16"/>
        <v>BL.VW.00071.M10.ST.ST.0</v>
      </c>
      <c r="B1033" s="64">
        <f>_xlfn.XLOOKUP(F1033,'Wall Volumes'!P:P,'Wall Volumes'!L:L)</f>
        <v>0</v>
      </c>
      <c r="C1033" s="64">
        <f>_xlfn.XLOOKUP(F1033,'Wall Volumes'!P:P,'Wall Volumes'!C:C)</f>
        <v>375</v>
      </c>
      <c r="F1033" s="64" t="s">
        <v>308</v>
      </c>
      <c r="G1033" s="64">
        <f>IF('Wall Volumes'!$L$4&gt;0,'Wall Volumes'!$L$3,0)</f>
        <v>0</v>
      </c>
    </row>
    <row r="1034" spans="1:7">
      <c r="A1034" s="64" t="str">
        <f t="shared" si="16"/>
        <v>BL.VW.00072.M10.ST.ST.0</v>
      </c>
      <c r="B1034" s="64">
        <f>_xlfn.XLOOKUP(F1034,'Wall Volumes'!P:P,'Wall Volumes'!L:L)</f>
        <v>0</v>
      </c>
      <c r="C1034" s="64">
        <f>_xlfn.XLOOKUP(F1034,'Wall Volumes'!P:P,'Wall Volumes'!C:C)</f>
        <v>1160</v>
      </c>
      <c r="F1034" s="64" t="s">
        <v>313</v>
      </c>
      <c r="G1034" s="64">
        <f>IF('Wall Volumes'!$L$4&gt;0,'Wall Volumes'!$L$3,0)</f>
        <v>0</v>
      </c>
    </row>
    <row r="1035" spans="1:7">
      <c r="A1035" s="64" t="str">
        <f t="shared" si="16"/>
        <v>BL.VW.00073.M10.ST.ST.0</v>
      </c>
      <c r="B1035" s="64">
        <f>_xlfn.XLOOKUP(F1035,'Wall Volumes'!P:P,'Wall Volumes'!L:L)</f>
        <v>0</v>
      </c>
      <c r="C1035" s="64">
        <f>_xlfn.XLOOKUP(F1035,'Wall Volumes'!P:P,'Wall Volumes'!C:C)</f>
        <v>405</v>
      </c>
      <c r="F1035" s="64" t="s">
        <v>318</v>
      </c>
      <c r="G1035" s="64">
        <f>IF('Wall Volumes'!$L$4&gt;0,'Wall Volumes'!$L$3,0)</f>
        <v>0</v>
      </c>
    </row>
    <row r="1036" spans="1:7">
      <c r="A1036" s="64" t="str">
        <f t="shared" si="16"/>
        <v>BL.VW.00074.M10.ST.ST.0</v>
      </c>
      <c r="B1036" s="64">
        <f>_xlfn.XLOOKUP(F1036,'Wall Volumes'!P:P,'Wall Volumes'!L:L)</f>
        <v>0</v>
      </c>
      <c r="C1036" s="64">
        <f>_xlfn.XLOOKUP(F1036,'Wall Volumes'!P:P,'Wall Volumes'!C:C)</f>
        <v>480</v>
      </c>
      <c r="F1036" s="64" t="s">
        <v>323</v>
      </c>
      <c r="G1036" s="64">
        <f>IF('Wall Volumes'!$L$4&gt;0,'Wall Volumes'!$L$3,0)</f>
        <v>0</v>
      </c>
    </row>
    <row r="1037" spans="1:7">
      <c r="A1037" s="64" t="str">
        <f t="shared" si="16"/>
        <v>BL.VW.00075.M10.ST.ST.0</v>
      </c>
      <c r="B1037" s="64">
        <f>_xlfn.XLOOKUP(F1037,'Wall Volumes'!P:P,'Wall Volumes'!L:L)</f>
        <v>0</v>
      </c>
      <c r="C1037" s="64">
        <f>_xlfn.XLOOKUP(F1037,'Wall Volumes'!P:P,'Wall Volumes'!C:C)</f>
        <v>527.5</v>
      </c>
      <c r="F1037" s="64" t="s">
        <v>328</v>
      </c>
      <c r="G1037" s="64">
        <f>IF('Wall Volumes'!$L$4&gt;0,'Wall Volumes'!$L$3,0)</f>
        <v>0</v>
      </c>
    </row>
    <row r="1038" spans="1:7">
      <c r="A1038" s="64" t="str">
        <f t="shared" si="16"/>
        <v>BL.VW.00076.M10.ST.ST.0</v>
      </c>
      <c r="B1038" s="64">
        <f>_xlfn.XLOOKUP(F1038,'Wall Volumes'!P:P,'Wall Volumes'!L:L)</f>
        <v>0</v>
      </c>
      <c r="C1038" s="64">
        <f>_xlfn.XLOOKUP(F1038,'Wall Volumes'!P:P,'Wall Volumes'!C:C)</f>
        <v>240</v>
      </c>
      <c r="F1038" s="64" t="s">
        <v>333</v>
      </c>
      <c r="G1038" s="64">
        <f>IF('Wall Volumes'!$L$4&gt;0,'Wall Volumes'!$L$3,0)</f>
        <v>0</v>
      </c>
    </row>
    <row r="1039" spans="1:7">
      <c r="A1039" s="64" t="str">
        <f t="shared" si="16"/>
        <v>BL.VW.00077.M10.ST.ST.0</v>
      </c>
      <c r="B1039" s="64">
        <f>_xlfn.XLOOKUP(F1039,'Wall Volumes'!P:P,'Wall Volumes'!L:L)</f>
        <v>0</v>
      </c>
      <c r="C1039" s="64">
        <f>_xlfn.XLOOKUP(F1039,'Wall Volumes'!P:P,'Wall Volumes'!C:C)</f>
        <v>690</v>
      </c>
      <c r="F1039" s="64" t="s">
        <v>338</v>
      </c>
      <c r="G1039" s="64">
        <f>IF('Wall Volumes'!$L$4&gt;0,'Wall Volumes'!$L$3,0)</f>
        <v>0</v>
      </c>
    </row>
    <row r="1040" spans="1:7">
      <c r="A1040" s="64" t="str">
        <f t="shared" si="16"/>
        <v>BL.VW.00078.M10.ST.ST.0</v>
      </c>
      <c r="B1040" s="64">
        <f>_xlfn.XLOOKUP(F1040,'Wall Volumes'!P:P,'Wall Volumes'!L:L)</f>
        <v>0</v>
      </c>
      <c r="C1040" s="64">
        <f>_xlfn.XLOOKUP(F1040,'Wall Volumes'!P:P,'Wall Volumes'!C:C)</f>
        <v>1347.5</v>
      </c>
      <c r="F1040" s="64" t="s">
        <v>343</v>
      </c>
      <c r="G1040" s="64">
        <f>IF('Wall Volumes'!$L$4&gt;0,'Wall Volumes'!$L$3,0)</f>
        <v>0</v>
      </c>
    </row>
    <row r="1041" spans="1:7">
      <c r="A1041" s="64" t="str">
        <f t="shared" si="16"/>
        <v>BL.VW.00089.M10.ST.ST.0</v>
      </c>
      <c r="B1041" s="64">
        <f>_xlfn.XLOOKUP(F1041,'Wall Volumes'!P:P,'Wall Volumes'!L:L)</f>
        <v>0</v>
      </c>
      <c r="C1041" s="64">
        <f>_xlfn.XLOOKUP(F1041,'Wall Volumes'!P:P,'Wall Volumes'!C:C)</f>
        <v>335</v>
      </c>
      <c r="F1041" s="64" t="s">
        <v>348</v>
      </c>
      <c r="G1041" s="64">
        <f>IF('Wall Volumes'!$L$4&gt;0,'Wall Volumes'!$L$3,0)</f>
        <v>0</v>
      </c>
    </row>
    <row r="1042" spans="1:7">
      <c r="A1042" s="64" t="str">
        <f t="shared" si="16"/>
        <v>BL.VW.00090.M10.ST.ST.0</v>
      </c>
      <c r="B1042" s="64">
        <f>_xlfn.XLOOKUP(F1042,'Wall Volumes'!P:P,'Wall Volumes'!L:L)</f>
        <v>0</v>
      </c>
      <c r="C1042" s="64">
        <f>_xlfn.XLOOKUP(F1042,'Wall Volumes'!P:P,'Wall Volumes'!C:C)</f>
        <v>980</v>
      </c>
      <c r="F1042" s="64" t="s">
        <v>353</v>
      </c>
      <c r="G1042" s="64">
        <f>IF('Wall Volumes'!$L$4&gt;0,'Wall Volumes'!$L$3,0)</f>
        <v>0</v>
      </c>
    </row>
    <row r="1043" spans="1:7">
      <c r="A1043" s="64" t="str">
        <f t="shared" si="16"/>
        <v>BL.VW.00091.M10.ST.ST.0</v>
      </c>
      <c r="B1043" s="64">
        <f>_xlfn.XLOOKUP(F1043,'Wall Volumes'!P:P,'Wall Volumes'!L:L)</f>
        <v>0</v>
      </c>
      <c r="C1043" s="64">
        <f>_xlfn.XLOOKUP(F1043,'Wall Volumes'!P:P,'Wall Volumes'!C:C)</f>
        <v>1935</v>
      </c>
      <c r="F1043" s="64" t="s">
        <v>358</v>
      </c>
      <c r="G1043" s="64">
        <f>IF('Wall Volumes'!$L$4&gt;0,'Wall Volumes'!$L$3,0)</f>
        <v>0</v>
      </c>
    </row>
    <row r="1044" spans="1:7">
      <c r="A1044" s="64" t="str">
        <f t="shared" si="16"/>
        <v>BL.VW.00092.M10.ST.ST.0</v>
      </c>
      <c r="B1044" s="64">
        <f>_xlfn.XLOOKUP(F1044,'Wall Volumes'!P:P,'Wall Volumes'!L:L)</f>
        <v>0</v>
      </c>
      <c r="C1044" s="64">
        <f>_xlfn.XLOOKUP(F1044,'Wall Volumes'!P:P,'Wall Volumes'!C:C)</f>
        <v>70</v>
      </c>
      <c r="F1044" s="64" t="s">
        <v>362</v>
      </c>
      <c r="G1044" s="64">
        <f>IF('Wall Volumes'!$L$4&gt;0,'Wall Volumes'!$L$3,0)</f>
        <v>0</v>
      </c>
    </row>
    <row r="1045" spans="1:7">
      <c r="A1045" s="64" t="str">
        <f t="shared" si="16"/>
        <v>BL.VW.00101.M10.ST.ST.0</v>
      </c>
      <c r="B1045" s="64">
        <f>_xlfn.XLOOKUP(F1045,'Wall Volumes'!P:P,'Wall Volumes'!L:L)</f>
        <v>0</v>
      </c>
      <c r="C1045" s="64">
        <f>_xlfn.XLOOKUP(F1045,'Wall Volumes'!P:P,'Wall Volumes'!C:C)</f>
        <v>70</v>
      </c>
      <c r="F1045" s="64" t="s">
        <v>368</v>
      </c>
      <c r="G1045" s="64">
        <f>IF('Wall Volumes'!$L$4&gt;0,'Wall Volumes'!$L$3,0)</f>
        <v>0</v>
      </c>
    </row>
    <row r="1046" spans="1:7">
      <c r="A1046" s="64" t="str">
        <f t="shared" si="16"/>
        <v>BL.VW.00093.M10.ST.ST.0</v>
      </c>
      <c r="B1046" s="64">
        <f>_xlfn.XLOOKUP(F1046,'Wall Volumes'!P:P,'Wall Volumes'!L:L)</f>
        <v>0</v>
      </c>
      <c r="C1046" s="64">
        <f>_xlfn.XLOOKUP(F1046,'Wall Volumes'!P:P,'Wall Volumes'!C:C)</f>
        <v>70</v>
      </c>
      <c r="F1046" s="64" t="s">
        <v>373</v>
      </c>
      <c r="G1046" s="64">
        <f>IF('Wall Volumes'!$L$4&gt;0,'Wall Volumes'!$L$3,0)</f>
        <v>0</v>
      </c>
    </row>
    <row r="1047" spans="1:7">
      <c r="A1047" s="64" t="str">
        <f t="shared" si="16"/>
        <v>BL.VW.00102.M10.ST.ST.0</v>
      </c>
      <c r="B1047" s="64">
        <f>_xlfn.XLOOKUP(F1047,'Wall Volumes'!P:P,'Wall Volumes'!L:L)</f>
        <v>0</v>
      </c>
      <c r="C1047" s="64">
        <f>_xlfn.XLOOKUP(F1047,'Wall Volumes'!P:P,'Wall Volumes'!C:C)</f>
        <v>70</v>
      </c>
      <c r="F1047" s="64" t="s">
        <v>379</v>
      </c>
      <c r="G1047" s="64">
        <f>IF('Wall Volumes'!$L$4&gt;0,'Wall Volumes'!$L$3,0)</f>
        <v>0</v>
      </c>
    </row>
    <row r="1048" spans="1:7">
      <c r="A1048" s="64" t="str">
        <f t="shared" si="16"/>
        <v>BL.VW.00094.M10.ST.ST.0</v>
      </c>
      <c r="B1048" s="64">
        <f>_xlfn.XLOOKUP(F1048,'Wall Volumes'!P:P,'Wall Volumes'!L:L)</f>
        <v>0</v>
      </c>
      <c r="C1048" s="64">
        <f>_xlfn.XLOOKUP(F1048,'Wall Volumes'!P:P,'Wall Volumes'!C:C)</f>
        <v>72.5</v>
      </c>
      <c r="F1048" s="64" t="s">
        <v>383</v>
      </c>
      <c r="G1048" s="64">
        <f>IF('Wall Volumes'!$L$4&gt;0,'Wall Volumes'!$L$3,0)</f>
        <v>0</v>
      </c>
    </row>
    <row r="1049" spans="1:7">
      <c r="A1049" s="64" t="str">
        <f t="shared" si="16"/>
        <v>BL.VW.00103.M10.ST.ST.0</v>
      </c>
      <c r="B1049" s="64">
        <f>_xlfn.XLOOKUP(F1049,'Wall Volumes'!P:P,'Wall Volumes'!L:L)</f>
        <v>0</v>
      </c>
      <c r="C1049" s="64">
        <f>_xlfn.XLOOKUP(F1049,'Wall Volumes'!P:P,'Wall Volumes'!C:C)</f>
        <v>72.5</v>
      </c>
      <c r="F1049" s="64" t="s">
        <v>389</v>
      </c>
      <c r="G1049" s="64">
        <f>IF('Wall Volumes'!$L$4&gt;0,'Wall Volumes'!$L$3,0)</f>
        <v>0</v>
      </c>
    </row>
    <row r="1050" spans="1:7">
      <c r="A1050" s="64" t="str">
        <f t="shared" si="16"/>
        <v>BL.VW.00095.M10.ST.ST.0</v>
      </c>
      <c r="B1050" s="64">
        <f>_xlfn.XLOOKUP(F1050,'Wall Volumes'!P:P,'Wall Volumes'!L:L)</f>
        <v>0</v>
      </c>
      <c r="C1050" s="64">
        <f>_xlfn.XLOOKUP(F1050,'Wall Volumes'!P:P,'Wall Volumes'!C:C)</f>
        <v>187.5</v>
      </c>
      <c r="F1050" s="64" t="s">
        <v>391</v>
      </c>
      <c r="G1050" s="64">
        <f>IF('Wall Volumes'!$L$4&gt;0,'Wall Volumes'!$L$3,0)</f>
        <v>0</v>
      </c>
    </row>
    <row r="1051" spans="1:7">
      <c r="A1051" s="64" t="str">
        <f t="shared" si="16"/>
        <v>BL.VW.00104.M10.ST.ST.0</v>
      </c>
      <c r="B1051" s="64">
        <f>_xlfn.XLOOKUP(F1051,'Wall Volumes'!P:P,'Wall Volumes'!L:L)</f>
        <v>0</v>
      </c>
      <c r="C1051" s="64">
        <f>_xlfn.XLOOKUP(F1051,'Wall Volumes'!P:P,'Wall Volumes'!C:C)</f>
        <v>187.5</v>
      </c>
      <c r="F1051" s="64" t="s">
        <v>394</v>
      </c>
      <c r="G1051" s="64">
        <f>IF('Wall Volumes'!$L$4&gt;0,'Wall Volumes'!$L$3,0)</f>
        <v>0</v>
      </c>
    </row>
    <row r="1052" spans="1:7">
      <c r="A1052" s="64" t="str">
        <f t="shared" si="16"/>
        <v>BL.VW.00096.M10.ST.ST.0</v>
      </c>
      <c r="B1052" s="64">
        <f>_xlfn.XLOOKUP(F1052,'Wall Volumes'!P:P,'Wall Volumes'!L:L)</f>
        <v>0</v>
      </c>
      <c r="C1052" s="64">
        <f>_xlfn.XLOOKUP(F1052,'Wall Volumes'!P:P,'Wall Volumes'!C:C)</f>
        <v>197.5</v>
      </c>
      <c r="F1052" s="64" t="s">
        <v>396</v>
      </c>
      <c r="G1052" s="64">
        <f>IF('Wall Volumes'!$L$4&gt;0,'Wall Volumes'!$L$3,0)</f>
        <v>0</v>
      </c>
    </row>
    <row r="1053" spans="1:7">
      <c r="A1053" s="64" t="str">
        <f t="shared" si="16"/>
        <v>BL.VW.00105.M10.ST.ST.0</v>
      </c>
      <c r="B1053" s="64">
        <f>_xlfn.XLOOKUP(F1053,'Wall Volumes'!P:P,'Wall Volumes'!L:L)</f>
        <v>0</v>
      </c>
      <c r="C1053" s="64">
        <f>_xlfn.XLOOKUP(F1053,'Wall Volumes'!P:P,'Wall Volumes'!C:C)</f>
        <v>197.5</v>
      </c>
      <c r="F1053" s="64" t="s">
        <v>399</v>
      </c>
      <c r="G1053" s="64">
        <f>IF('Wall Volumes'!$L$4&gt;0,'Wall Volumes'!$L$3,0)</f>
        <v>0</v>
      </c>
    </row>
    <row r="1054" spans="1:7">
      <c r="A1054" s="64" t="str">
        <f t="shared" si="16"/>
        <v>BL.VW.00097.M10.ST.ST.0</v>
      </c>
      <c r="B1054" s="64">
        <f>_xlfn.XLOOKUP(F1054,'Wall Volumes'!P:P,'Wall Volumes'!L:L)</f>
        <v>0</v>
      </c>
      <c r="C1054" s="64">
        <f>_xlfn.XLOOKUP(F1054,'Wall Volumes'!P:P,'Wall Volumes'!C:C)</f>
        <v>205</v>
      </c>
      <c r="F1054" s="64" t="s">
        <v>401</v>
      </c>
      <c r="G1054" s="64">
        <f>IF('Wall Volumes'!$L$4&gt;0,'Wall Volumes'!$L$3,0)</f>
        <v>0</v>
      </c>
    </row>
    <row r="1055" spans="1:7">
      <c r="A1055" s="64" t="str">
        <f t="shared" si="16"/>
        <v>BL.VW.00106.M10.ST.ST.0</v>
      </c>
      <c r="B1055" s="64">
        <f>_xlfn.XLOOKUP(F1055,'Wall Volumes'!P:P,'Wall Volumes'!L:L)</f>
        <v>0</v>
      </c>
      <c r="C1055" s="64">
        <f>_xlfn.XLOOKUP(F1055,'Wall Volumes'!P:P,'Wall Volumes'!C:C)</f>
        <v>205</v>
      </c>
      <c r="F1055" s="64" t="s">
        <v>404</v>
      </c>
      <c r="G1055" s="64">
        <f>IF('Wall Volumes'!$L$4&gt;0,'Wall Volumes'!$L$3,0)</f>
        <v>0</v>
      </c>
    </row>
    <row r="1056" spans="1:7">
      <c r="A1056" s="64" t="str">
        <f t="shared" si="16"/>
        <v>BL.VW.00098.M10.ST.ST.0</v>
      </c>
      <c r="B1056" s="64">
        <f>_xlfn.XLOOKUP(F1056,'Wall Volumes'!P:P,'Wall Volumes'!L:L)</f>
        <v>0</v>
      </c>
      <c r="C1056" s="64">
        <f>_xlfn.XLOOKUP(F1056,'Wall Volumes'!P:P,'Wall Volumes'!C:C)</f>
        <v>427.5</v>
      </c>
      <c r="F1056" s="64" t="s">
        <v>406</v>
      </c>
      <c r="G1056" s="64">
        <f>IF('Wall Volumes'!$L$4&gt;0,'Wall Volumes'!$L$3,0)</f>
        <v>0</v>
      </c>
    </row>
    <row r="1057" spans="1:7">
      <c r="A1057" s="64" t="str">
        <f t="shared" si="16"/>
        <v>BL.VW.00107.M10.ST.ST.0</v>
      </c>
      <c r="B1057" s="64">
        <f>_xlfn.XLOOKUP(F1057,'Wall Volumes'!P:P,'Wall Volumes'!L:L)</f>
        <v>0</v>
      </c>
      <c r="C1057" s="64">
        <f>_xlfn.XLOOKUP(F1057,'Wall Volumes'!P:P,'Wall Volumes'!C:C)</f>
        <v>427.5</v>
      </c>
      <c r="F1057" s="64" t="s">
        <v>409</v>
      </c>
      <c r="G1057" s="64">
        <f>IF('Wall Volumes'!$L$4&gt;0,'Wall Volumes'!$L$3,0)</f>
        <v>0</v>
      </c>
    </row>
    <row r="1058" spans="1:7">
      <c r="A1058" s="64" t="str">
        <f t="shared" si="16"/>
        <v>BL.VW.00099.M10.ST.ST.0</v>
      </c>
      <c r="B1058" s="64">
        <f>_xlfn.XLOOKUP(F1058,'Wall Volumes'!P:P,'Wall Volumes'!L:L)</f>
        <v>0</v>
      </c>
      <c r="C1058" s="64">
        <f>_xlfn.XLOOKUP(F1058,'Wall Volumes'!P:P,'Wall Volumes'!C:C)</f>
        <v>447.5</v>
      </c>
      <c r="F1058" s="64" t="s">
        <v>411</v>
      </c>
      <c r="G1058" s="64">
        <f>IF('Wall Volumes'!$L$4&gt;0,'Wall Volumes'!$L$3,0)</f>
        <v>0</v>
      </c>
    </row>
    <row r="1059" spans="1:7">
      <c r="A1059" s="64" t="str">
        <f t="shared" si="16"/>
        <v>BL.VW.00108.M10.ST.ST.0</v>
      </c>
      <c r="B1059" s="64">
        <f>_xlfn.XLOOKUP(F1059,'Wall Volumes'!P:P,'Wall Volumes'!L:L)</f>
        <v>0</v>
      </c>
      <c r="C1059" s="64">
        <f>_xlfn.XLOOKUP(F1059,'Wall Volumes'!P:P,'Wall Volumes'!C:C)</f>
        <v>447.5</v>
      </c>
      <c r="F1059" s="64" t="s">
        <v>414</v>
      </c>
      <c r="G1059" s="64">
        <f>IF('Wall Volumes'!$L$4&gt;0,'Wall Volumes'!$L$3,0)</f>
        <v>0</v>
      </c>
    </row>
    <row r="1060" spans="1:7">
      <c r="A1060" s="64" t="str">
        <f t="shared" si="16"/>
        <v>BL.VW.00100.M10.ST.ST.0</v>
      </c>
      <c r="B1060" s="64">
        <f>_xlfn.XLOOKUP(F1060,'Wall Volumes'!P:P,'Wall Volumes'!L:L)</f>
        <v>0</v>
      </c>
      <c r="C1060" s="64">
        <f>_xlfn.XLOOKUP(F1060,'Wall Volumes'!P:P,'Wall Volumes'!C:C)</f>
        <v>470</v>
      </c>
      <c r="F1060" s="64" t="s">
        <v>416</v>
      </c>
      <c r="G1060" s="64">
        <f>IF('Wall Volumes'!$L$4&gt;0,'Wall Volumes'!$L$3,0)</f>
        <v>0</v>
      </c>
    </row>
    <row r="1061" spans="1:7">
      <c r="A1061" s="64" t="str">
        <f t="shared" si="16"/>
        <v>BL.VW.00109.M10.ST.ST.0</v>
      </c>
      <c r="B1061" s="64">
        <f>_xlfn.XLOOKUP(F1061,'Wall Volumes'!P:P,'Wall Volumes'!L:L)</f>
        <v>0</v>
      </c>
      <c r="C1061" s="64">
        <f>_xlfn.XLOOKUP(F1061,'Wall Volumes'!P:P,'Wall Volumes'!C:C)</f>
        <v>470</v>
      </c>
      <c r="F1061" s="64" t="s">
        <v>419</v>
      </c>
      <c r="G1061" s="64">
        <f>IF('Wall Volumes'!$L$4&gt;0,'Wall Volumes'!$L$3,0)</f>
        <v>0</v>
      </c>
    </row>
    <row r="1062" spans="1:7">
      <c r="A1062" s="64" t="str">
        <f t="shared" si="16"/>
        <v>BL.VW.00001.NB.ST.ST.0</v>
      </c>
      <c r="B1062" s="64" t="e">
        <f>_xlfn.XLOOKUP(F1062,'Wall Volumes'!P:P,'Wall Volumes'!L:L)</f>
        <v>#N/A</v>
      </c>
      <c r="C1062" s="64" t="e">
        <f>_xlfn.XLOOKUP(F1062,'Wall Volumes'!P:P,'Wall Volumes'!C:C)</f>
        <v>#N/A</v>
      </c>
      <c r="F1062" s="64" t="s">
        <v>1332</v>
      </c>
      <c r="G1062" s="64">
        <f>IF('Wall Volumes'!$L$4&gt;0,'Wall Volumes'!$L$3,0)</f>
        <v>0</v>
      </c>
    </row>
    <row r="1063" spans="1:7">
      <c r="A1063" s="64" t="str">
        <f t="shared" si="16"/>
        <v>BL.VW.00006.NB.ST.ST.0</v>
      </c>
      <c r="B1063" s="64" t="e">
        <f>_xlfn.XLOOKUP(F1063,'Wall Volumes'!P:P,'Wall Volumes'!L:L)</f>
        <v>#N/A</v>
      </c>
      <c r="C1063" s="64" t="e">
        <f>_xlfn.XLOOKUP(F1063,'Wall Volumes'!P:P,'Wall Volumes'!C:C)</f>
        <v>#N/A</v>
      </c>
      <c r="F1063" s="64" t="s">
        <v>1333</v>
      </c>
      <c r="G1063" s="64">
        <f>IF('Wall Volumes'!$L$4&gt;0,'Wall Volumes'!$L$3,0)</f>
        <v>0</v>
      </c>
    </row>
    <row r="1064" spans="1:7">
      <c r="A1064" s="64" t="str">
        <f t="shared" si="16"/>
        <v>BL.VW.00007.NB.ST.ST.0</v>
      </c>
      <c r="B1064" s="64" t="e">
        <f>_xlfn.XLOOKUP(F1064,'Wall Volumes'!P:P,'Wall Volumes'!L:L)</f>
        <v>#N/A</v>
      </c>
      <c r="C1064" s="64" t="e">
        <f>_xlfn.XLOOKUP(F1064,'Wall Volumes'!P:P,'Wall Volumes'!C:C)</f>
        <v>#N/A</v>
      </c>
      <c r="F1064" s="64" t="s">
        <v>1334</v>
      </c>
      <c r="G1064" s="64">
        <f>IF('Wall Volumes'!$L$4&gt;0,'Wall Volumes'!$L$3,0)</f>
        <v>0</v>
      </c>
    </row>
    <row r="1065" spans="1:7">
      <c r="A1065" s="64" t="str">
        <f t="shared" si="16"/>
        <v>BL.VW.00009.NB.ST.ST.0</v>
      </c>
      <c r="B1065" s="64" t="e">
        <f>_xlfn.XLOOKUP(F1065,'Wall Volumes'!P:P,'Wall Volumes'!L:L)</f>
        <v>#N/A</v>
      </c>
      <c r="C1065" s="64" t="e">
        <f>_xlfn.XLOOKUP(F1065,'Wall Volumes'!P:P,'Wall Volumes'!C:C)</f>
        <v>#N/A</v>
      </c>
      <c r="F1065" s="64" t="s">
        <v>1335</v>
      </c>
      <c r="G1065" s="64">
        <f>IF('Wall Volumes'!$L$4&gt;0,'Wall Volumes'!$L$3,0)</f>
        <v>0</v>
      </c>
    </row>
    <row r="1066" spans="1:7">
      <c r="A1066" s="64" t="str">
        <f t="shared" si="16"/>
        <v>BL.VW.00010.NB.ST.ST.0</v>
      </c>
      <c r="B1066" s="64" t="e">
        <f>_xlfn.XLOOKUP(F1066,'Wall Volumes'!P:P,'Wall Volumes'!L:L)</f>
        <v>#N/A</v>
      </c>
      <c r="C1066" s="64" t="e">
        <f>_xlfn.XLOOKUP(F1066,'Wall Volumes'!P:P,'Wall Volumes'!C:C)</f>
        <v>#N/A</v>
      </c>
      <c r="F1066" s="64" t="s">
        <v>1336</v>
      </c>
      <c r="G1066" s="64">
        <f>IF('Wall Volumes'!$L$4&gt;0,'Wall Volumes'!$L$3,0)</f>
        <v>0</v>
      </c>
    </row>
    <row r="1067" spans="1:7">
      <c r="A1067" s="64" t="str">
        <f t="shared" si="16"/>
        <v>BL.VW.00011.NB.ST.ST.0</v>
      </c>
      <c r="B1067" s="64" t="e">
        <f>_xlfn.XLOOKUP(F1067,'Wall Volumes'!P:P,'Wall Volumes'!L:L)</f>
        <v>#N/A</v>
      </c>
      <c r="C1067" s="64" t="e">
        <f>_xlfn.XLOOKUP(F1067,'Wall Volumes'!P:P,'Wall Volumes'!C:C)</f>
        <v>#N/A</v>
      </c>
      <c r="F1067" s="64" t="s">
        <v>1337</v>
      </c>
      <c r="G1067" s="64">
        <f>IF('Wall Volumes'!$L$4&gt;0,'Wall Volumes'!$L$3,0)</f>
        <v>0</v>
      </c>
    </row>
    <row r="1068" spans="1:7">
      <c r="A1068" s="64" t="str">
        <f t="shared" si="16"/>
        <v>BL.VW.00012.NB.ST.ST.0</v>
      </c>
      <c r="B1068" s="64" t="e">
        <f>_xlfn.XLOOKUP(F1068,'Wall Volumes'!P:P,'Wall Volumes'!L:L)</f>
        <v>#N/A</v>
      </c>
      <c r="C1068" s="64" t="e">
        <f>_xlfn.XLOOKUP(F1068,'Wall Volumes'!P:P,'Wall Volumes'!C:C)</f>
        <v>#N/A</v>
      </c>
      <c r="F1068" s="64" t="s">
        <v>1338</v>
      </c>
      <c r="G1068" s="64">
        <f>IF('Wall Volumes'!$L$4&gt;0,'Wall Volumes'!$L$3,0)</f>
        <v>0</v>
      </c>
    </row>
    <row r="1069" spans="1:7">
      <c r="A1069" s="64" t="str">
        <f t="shared" si="16"/>
        <v>BL.VW.00014.NB.ST.ST.0</v>
      </c>
      <c r="B1069" s="64" t="e">
        <f>_xlfn.XLOOKUP(F1069,'Wall Volumes'!P:P,'Wall Volumes'!L:L)</f>
        <v>#N/A</v>
      </c>
      <c r="C1069" s="64" t="e">
        <f>_xlfn.XLOOKUP(F1069,'Wall Volumes'!P:P,'Wall Volumes'!C:C)</f>
        <v>#N/A</v>
      </c>
      <c r="F1069" s="64" t="s">
        <v>1339</v>
      </c>
      <c r="G1069" s="64">
        <f>IF('Wall Volumes'!$L$4&gt;0,'Wall Volumes'!$L$3,0)</f>
        <v>0</v>
      </c>
    </row>
    <row r="1070" spans="1:7">
      <c r="A1070" s="64" t="str">
        <f t="shared" si="16"/>
        <v>BL.VW.00015.NB.ST.ST.0</v>
      </c>
      <c r="B1070" s="64" t="e">
        <f>_xlfn.XLOOKUP(F1070,'Wall Volumes'!P:P,'Wall Volumes'!L:L)</f>
        <v>#N/A</v>
      </c>
      <c r="C1070" s="64" t="e">
        <f>_xlfn.XLOOKUP(F1070,'Wall Volumes'!P:P,'Wall Volumes'!C:C)</f>
        <v>#N/A</v>
      </c>
      <c r="F1070" s="64" t="s">
        <v>1340</v>
      </c>
      <c r="G1070" s="64">
        <f>IF('Wall Volumes'!$L$4&gt;0,'Wall Volumes'!$L$3,0)</f>
        <v>0</v>
      </c>
    </row>
    <row r="1071" spans="1:7">
      <c r="A1071" s="64" t="str">
        <f t="shared" si="16"/>
        <v>BL.VW.00023.NB.ST.ST.0</v>
      </c>
      <c r="B1071" s="64">
        <f>_xlfn.XLOOKUP(F1071,'Wall Volumes'!P:P,'Wall Volumes'!L:L)</f>
        <v>0</v>
      </c>
      <c r="C1071" s="64">
        <f>_xlfn.XLOOKUP(F1071,'Wall Volumes'!P:P,'Wall Volumes'!C:C)</f>
        <v>125.375</v>
      </c>
      <c r="F1071" s="64" t="s">
        <v>466</v>
      </c>
      <c r="G1071" s="64">
        <f>IF('Wall Volumes'!$L$4&gt;0,'Wall Volumes'!$L$3,0)</f>
        <v>0</v>
      </c>
    </row>
    <row r="1072" spans="1:7">
      <c r="A1072" s="64" t="str">
        <f t="shared" si="16"/>
        <v>BL.VW.00024.NB.ST.ST.0</v>
      </c>
      <c r="B1072" s="64">
        <f>_xlfn.XLOOKUP(F1072,'Wall Volumes'!P:P,'Wall Volumes'!L:L)</f>
        <v>0</v>
      </c>
      <c r="C1072" s="64">
        <f>_xlfn.XLOOKUP(F1072,'Wall Volumes'!P:P,'Wall Volumes'!C:C)</f>
        <v>125.375</v>
      </c>
      <c r="F1072" s="64" t="s">
        <v>468</v>
      </c>
      <c r="G1072" s="64">
        <f>IF('Wall Volumes'!$L$4&gt;0,'Wall Volumes'!$L$3,0)</f>
        <v>0</v>
      </c>
    </row>
    <row r="1073" spans="1:7">
      <c r="A1073" s="64" t="str">
        <f t="shared" si="16"/>
        <v>BL.VW.00030.NB.ST.ST.0</v>
      </c>
      <c r="B1073" s="64" t="e">
        <f>_xlfn.XLOOKUP(F1073,'Wall Volumes'!P:P,'Wall Volumes'!L:L)</f>
        <v>#N/A</v>
      </c>
      <c r="C1073" s="64" t="e">
        <f>_xlfn.XLOOKUP(F1073,'Wall Volumes'!P:P,'Wall Volumes'!C:C)</f>
        <v>#N/A</v>
      </c>
      <c r="F1073" s="64" t="s">
        <v>1341</v>
      </c>
      <c r="G1073" s="64">
        <f>IF('Wall Volumes'!$L$4&gt;0,'Wall Volumes'!$L$3,0)</f>
        <v>0</v>
      </c>
    </row>
    <row r="1074" spans="1:7">
      <c r="A1074" s="64" t="str">
        <f t="shared" si="16"/>
        <v>BL.VW.00031.NB.ST.ST.0</v>
      </c>
      <c r="B1074" s="64" t="e">
        <f>_xlfn.XLOOKUP(F1074,'Wall Volumes'!P:P,'Wall Volumes'!L:L)</f>
        <v>#N/A</v>
      </c>
      <c r="C1074" s="64" t="e">
        <f>_xlfn.XLOOKUP(F1074,'Wall Volumes'!P:P,'Wall Volumes'!C:C)</f>
        <v>#N/A</v>
      </c>
      <c r="F1074" s="64" t="s">
        <v>1342</v>
      </c>
      <c r="G1074" s="64">
        <f>IF('Wall Volumes'!$L$4&gt;0,'Wall Volumes'!$L$3,0)</f>
        <v>0</v>
      </c>
    </row>
    <row r="1075" spans="1:7">
      <c r="A1075" s="64" t="str">
        <f t="shared" si="16"/>
        <v>BL.VW.00055.NB.ST.ST.0</v>
      </c>
      <c r="B1075" s="64">
        <f>_xlfn.XLOOKUP(F1075,'Wall Volumes'!P:P,'Wall Volumes'!L:L)</f>
        <v>0</v>
      </c>
      <c r="C1075" s="64">
        <f>_xlfn.XLOOKUP(F1075,'Wall Volumes'!P:P,'Wall Volumes'!C:C)</f>
        <v>56.1</v>
      </c>
      <c r="F1075" s="64" t="s">
        <v>470</v>
      </c>
      <c r="G1075" s="64">
        <f>IF('Wall Volumes'!$L$4&gt;0,'Wall Volumes'!$L$3,0)</f>
        <v>0</v>
      </c>
    </row>
    <row r="1076" spans="1:7">
      <c r="A1076" s="64" t="str">
        <f t="shared" si="16"/>
        <v>BL.VW.00058.NB.ST.ST.0</v>
      </c>
      <c r="B1076" s="64">
        <f>_xlfn.XLOOKUP(F1076,'Wall Volumes'!P:P,'Wall Volumes'!L:L)</f>
        <v>0</v>
      </c>
      <c r="C1076" s="64">
        <f>_xlfn.XLOOKUP(F1076,'Wall Volumes'!P:P,'Wall Volumes'!C:C)</f>
        <v>95.625</v>
      </c>
      <c r="F1076" s="64" t="s">
        <v>472</v>
      </c>
      <c r="G1076" s="64">
        <f>IF('Wall Volumes'!$L$4&gt;0,'Wall Volumes'!$L$3,0)</f>
        <v>0</v>
      </c>
    </row>
    <row r="1077" spans="1:7">
      <c r="A1077" s="64" t="str">
        <f t="shared" si="16"/>
        <v>BL.VW.00059.NB.ST.ST.0</v>
      </c>
      <c r="B1077" s="64">
        <f>_xlfn.XLOOKUP(F1077,'Wall Volumes'!P:P,'Wall Volumes'!L:L)</f>
        <v>0</v>
      </c>
      <c r="C1077" s="64">
        <f>_xlfn.XLOOKUP(F1077,'Wall Volumes'!P:P,'Wall Volumes'!C:C)</f>
        <v>174.25</v>
      </c>
      <c r="F1077" s="64" t="s">
        <v>474</v>
      </c>
      <c r="G1077" s="64">
        <f>IF('Wall Volumes'!$L$4&gt;0,'Wall Volumes'!$L$3,0)</f>
        <v>0</v>
      </c>
    </row>
    <row r="1078" spans="1:7">
      <c r="A1078" s="64" t="str">
        <f t="shared" si="16"/>
        <v>BL.VW.00060.NB.ST.ST.0</v>
      </c>
      <c r="B1078" s="64" t="e">
        <f>_xlfn.XLOOKUP(F1078,'Wall Volumes'!P:P,'Wall Volumes'!L:L)</f>
        <v>#N/A</v>
      </c>
      <c r="C1078" s="64" t="e">
        <f>_xlfn.XLOOKUP(F1078,'Wall Volumes'!P:P,'Wall Volumes'!C:C)</f>
        <v>#N/A</v>
      </c>
      <c r="F1078" s="64" t="s">
        <v>1343</v>
      </c>
      <c r="G1078" s="64">
        <f>IF('Wall Volumes'!$L$4&gt;0,'Wall Volumes'!$L$3,0)</f>
        <v>0</v>
      </c>
    </row>
    <row r="1079" spans="1:7">
      <c r="A1079" s="64" t="str">
        <f t="shared" si="16"/>
        <v>BL.VW.00062.NB.ST.ST.0</v>
      </c>
      <c r="B1079" s="64">
        <f>_xlfn.XLOOKUP(F1079,'Wall Volumes'!P:P,'Wall Volumes'!L:L)</f>
        <v>0</v>
      </c>
      <c r="C1079" s="64">
        <f>_xlfn.XLOOKUP(F1079,'Wall Volumes'!P:P,'Wall Volumes'!C:C)</f>
        <v>127.925</v>
      </c>
      <c r="F1079" s="64" t="s">
        <v>476</v>
      </c>
      <c r="G1079" s="64">
        <f>IF('Wall Volumes'!$L$4&gt;0,'Wall Volumes'!$L$3,0)</f>
        <v>0</v>
      </c>
    </row>
    <row r="1080" spans="1:7">
      <c r="A1080" s="64" t="str">
        <f t="shared" si="16"/>
        <v>BL.VW.00065.NB.ST.ST.0</v>
      </c>
      <c r="B1080" s="64" t="e">
        <f>_xlfn.XLOOKUP(F1080,'Wall Volumes'!P:P,'Wall Volumes'!L:L)</f>
        <v>#N/A</v>
      </c>
      <c r="C1080" s="64" t="e">
        <f>_xlfn.XLOOKUP(F1080,'Wall Volumes'!P:P,'Wall Volumes'!C:C)</f>
        <v>#N/A</v>
      </c>
      <c r="F1080" s="64" t="s">
        <v>1344</v>
      </c>
      <c r="G1080" s="64">
        <f>IF('Wall Volumes'!$L$4&gt;0,'Wall Volumes'!$L$3,0)</f>
        <v>0</v>
      </c>
    </row>
    <row r="1081" spans="1:7">
      <c r="A1081" s="64" t="str">
        <f t="shared" si="16"/>
        <v>BL.VW.00068.NB.ST.ST.0</v>
      </c>
      <c r="B1081" s="64">
        <f>_xlfn.XLOOKUP(F1081,'Wall Volumes'!P:P,'Wall Volumes'!L:L)</f>
        <v>0</v>
      </c>
      <c r="C1081" s="64">
        <f>_xlfn.XLOOKUP(F1081,'Wall Volumes'!P:P,'Wall Volumes'!C:C)</f>
        <v>339.15</v>
      </c>
      <c r="F1081" s="64" t="s">
        <v>478</v>
      </c>
      <c r="G1081" s="64">
        <f>IF('Wall Volumes'!$L$4&gt;0,'Wall Volumes'!$L$3,0)</f>
        <v>0</v>
      </c>
    </row>
    <row r="1082" spans="1:7">
      <c r="A1082" s="64" t="str">
        <f t="shared" si="16"/>
        <v>BL.VW.00001.M10.BO.ST.0</v>
      </c>
      <c r="B1082" s="64">
        <f>_xlfn.XLOOKUP(F1082,'Wall Volumes'!P:P,'Wall Volumes'!L:L)</f>
        <v>0</v>
      </c>
      <c r="C1082" s="64">
        <f>_xlfn.XLOOKUP(F1082,'Wall Volumes'!P:P,'Wall Volumes'!C:C)</f>
        <v>52.5</v>
      </c>
      <c r="F1082" s="64" t="s">
        <v>421</v>
      </c>
      <c r="G1082" s="64">
        <f>IF('Wall Volumes'!$L$4&gt;0,'Wall Volumes'!$L$3,0)</f>
        <v>0</v>
      </c>
    </row>
    <row r="1083" spans="1:7">
      <c r="A1083" s="64" t="str">
        <f t="shared" si="16"/>
        <v>BL.VW.00002.M10.BO.ST.0</v>
      </c>
      <c r="B1083" s="64">
        <f>_xlfn.XLOOKUP(F1083,'Wall Volumes'!P:P,'Wall Volumes'!L:L)</f>
        <v>0</v>
      </c>
      <c r="C1083" s="64">
        <f>_xlfn.XLOOKUP(F1083,'Wall Volumes'!P:P,'Wall Volumes'!C:C)</f>
        <v>80</v>
      </c>
      <c r="F1083" s="64" t="s">
        <v>422</v>
      </c>
      <c r="G1083" s="64">
        <f>IF('Wall Volumes'!$L$4&gt;0,'Wall Volumes'!$L$3,0)</f>
        <v>0</v>
      </c>
    </row>
    <row r="1084" spans="1:7">
      <c r="A1084" s="64" t="str">
        <f t="shared" si="16"/>
        <v>BL.VW.00003.M10.BO.ST.0</v>
      </c>
      <c r="B1084" s="64">
        <f>_xlfn.XLOOKUP(F1084,'Wall Volumes'!P:P,'Wall Volumes'!L:L)</f>
        <v>0</v>
      </c>
      <c r="C1084" s="64">
        <f>_xlfn.XLOOKUP(F1084,'Wall Volumes'!P:P,'Wall Volumes'!C:C)</f>
        <v>135</v>
      </c>
      <c r="F1084" s="64" t="s">
        <v>423</v>
      </c>
      <c r="G1084" s="64">
        <f>IF('Wall Volumes'!$L$4&gt;0,'Wall Volumes'!$L$3,0)</f>
        <v>0</v>
      </c>
    </row>
    <row r="1085" spans="1:7">
      <c r="A1085" s="64" t="str">
        <f t="shared" si="16"/>
        <v>BL.VW.00004.M10.BO.ST.0</v>
      </c>
      <c r="B1085" s="64">
        <f>_xlfn.XLOOKUP(F1085,'Wall Volumes'!P:P,'Wall Volumes'!L:L)</f>
        <v>0</v>
      </c>
      <c r="C1085" s="64">
        <f>_xlfn.XLOOKUP(F1085,'Wall Volumes'!P:P,'Wall Volumes'!C:C)</f>
        <v>222.5</v>
      </c>
      <c r="F1085" s="64" t="s">
        <v>424</v>
      </c>
      <c r="G1085" s="64">
        <f>IF('Wall Volumes'!$L$4&gt;0,'Wall Volumes'!$L$3,0)</f>
        <v>0</v>
      </c>
    </row>
    <row r="1086" spans="1:7">
      <c r="A1086" s="64" t="str">
        <f t="shared" si="16"/>
        <v>BL.VW.00006.M10.BO.ST.0</v>
      </c>
      <c r="B1086" s="64">
        <f>_xlfn.XLOOKUP(F1086,'Wall Volumes'!P:P,'Wall Volumes'!L:L)</f>
        <v>0</v>
      </c>
      <c r="C1086" s="64">
        <f>_xlfn.XLOOKUP(F1086,'Wall Volumes'!P:P,'Wall Volumes'!C:C)</f>
        <v>70</v>
      </c>
      <c r="F1086" s="64" t="s">
        <v>425</v>
      </c>
      <c r="G1086" s="64">
        <f>IF('Wall Volumes'!$L$4&gt;0,'Wall Volumes'!$L$3,0)</f>
        <v>0</v>
      </c>
    </row>
    <row r="1087" spans="1:7">
      <c r="A1087" s="64" t="str">
        <f t="shared" si="16"/>
        <v>BL.VW.00007.M10.BO.ST.0</v>
      </c>
      <c r="B1087" s="64">
        <f>_xlfn.XLOOKUP(F1087,'Wall Volumes'!P:P,'Wall Volumes'!L:L)</f>
        <v>0</v>
      </c>
      <c r="C1087" s="64">
        <f>_xlfn.XLOOKUP(F1087,'Wall Volumes'!P:P,'Wall Volumes'!C:C)</f>
        <v>115</v>
      </c>
      <c r="F1087" s="64" t="s">
        <v>426</v>
      </c>
      <c r="G1087" s="64">
        <f>IF('Wall Volumes'!$L$4&gt;0,'Wall Volumes'!$L$3,0)</f>
        <v>0</v>
      </c>
    </row>
    <row r="1088" spans="1:7">
      <c r="A1088" s="64" t="str">
        <f t="shared" si="16"/>
        <v>BL.VW.00008.M10.BO.ST.0</v>
      </c>
      <c r="B1088" s="64">
        <f>_xlfn.XLOOKUP(F1088,'Wall Volumes'!P:P,'Wall Volumes'!L:L)</f>
        <v>0</v>
      </c>
      <c r="C1088" s="64">
        <f>_xlfn.XLOOKUP(F1088,'Wall Volumes'!P:P,'Wall Volumes'!C:C)</f>
        <v>180</v>
      </c>
      <c r="F1088" s="64" t="s">
        <v>427</v>
      </c>
      <c r="G1088" s="64">
        <f>IF('Wall Volumes'!$L$4&gt;0,'Wall Volumes'!$L$3,0)</f>
        <v>0</v>
      </c>
    </row>
    <row r="1089" spans="1:7">
      <c r="A1089" s="64" t="str">
        <f t="shared" si="16"/>
        <v>BL.VW.00009.M10.BO.ST.0</v>
      </c>
      <c r="B1089" s="64">
        <f>_xlfn.XLOOKUP(F1089,'Wall Volumes'!P:P,'Wall Volumes'!L:L)</f>
        <v>0</v>
      </c>
      <c r="C1089" s="64">
        <f>_xlfn.XLOOKUP(F1089,'Wall Volumes'!P:P,'Wall Volumes'!C:C)</f>
        <v>365</v>
      </c>
      <c r="F1089" s="64" t="s">
        <v>428</v>
      </c>
      <c r="G1089" s="64">
        <f>IF('Wall Volumes'!$L$4&gt;0,'Wall Volumes'!$L$3,0)</f>
        <v>0</v>
      </c>
    </row>
    <row r="1090" spans="1:7">
      <c r="A1090" s="64" t="str">
        <f t="shared" ref="A1090:A1153" si="17">F1090&amp;"."&amp;G1090</f>
        <v>BL.VW.00010.M10.BO.ST.0</v>
      </c>
      <c r="B1090" s="64">
        <f>_xlfn.XLOOKUP(F1090,'Wall Volumes'!P:P,'Wall Volumes'!L:L)</f>
        <v>0</v>
      </c>
      <c r="C1090" s="64">
        <f>_xlfn.XLOOKUP(F1090,'Wall Volumes'!P:P,'Wall Volumes'!C:C)</f>
        <v>105</v>
      </c>
      <c r="F1090" s="64" t="s">
        <v>429</v>
      </c>
      <c r="G1090" s="64">
        <f>IF('Wall Volumes'!$L$4&gt;0,'Wall Volumes'!$L$3,0)</f>
        <v>0</v>
      </c>
    </row>
    <row r="1091" spans="1:7">
      <c r="A1091" s="64" t="str">
        <f t="shared" si="17"/>
        <v>BL.VW.00011.M10.BO.ST.0</v>
      </c>
      <c r="B1091" s="64">
        <f>_xlfn.XLOOKUP(F1091,'Wall Volumes'!P:P,'Wall Volumes'!L:L)</f>
        <v>0</v>
      </c>
      <c r="C1091" s="64">
        <f>_xlfn.XLOOKUP(F1091,'Wall Volumes'!P:P,'Wall Volumes'!C:C)</f>
        <v>160</v>
      </c>
      <c r="F1091" s="64" t="s">
        <v>430</v>
      </c>
      <c r="G1091" s="64">
        <f>IF('Wall Volumes'!$L$4&gt;0,'Wall Volumes'!$L$3,0)</f>
        <v>0</v>
      </c>
    </row>
    <row r="1092" spans="1:7">
      <c r="A1092" s="64" t="str">
        <f t="shared" si="17"/>
        <v>BL.VW.00012.M10.BO.ST.0</v>
      </c>
      <c r="B1092" s="64">
        <f>_xlfn.XLOOKUP(F1092,'Wall Volumes'!P:P,'Wall Volumes'!L:L)</f>
        <v>0</v>
      </c>
      <c r="C1092" s="64">
        <f>_xlfn.XLOOKUP(F1092,'Wall Volumes'!P:P,'Wall Volumes'!C:C)</f>
        <v>325</v>
      </c>
      <c r="F1092" s="64" t="s">
        <v>431</v>
      </c>
      <c r="G1092" s="64">
        <f>IF('Wall Volumes'!$L$4&gt;0,'Wall Volumes'!$L$3,0)</f>
        <v>0</v>
      </c>
    </row>
    <row r="1093" spans="1:7">
      <c r="A1093" s="64" t="str">
        <f t="shared" si="17"/>
        <v>BL.VW.00014.M10.BO.ST.0</v>
      </c>
      <c r="B1093" s="64">
        <f>_xlfn.XLOOKUP(F1093,'Wall Volumes'!P:P,'Wall Volumes'!L:L)</f>
        <v>0</v>
      </c>
      <c r="C1093" s="64">
        <f>_xlfn.XLOOKUP(F1093,'Wall Volumes'!P:P,'Wall Volumes'!C:C)</f>
        <v>117.5</v>
      </c>
      <c r="F1093" s="64" t="s">
        <v>432</v>
      </c>
      <c r="G1093" s="64">
        <f>IF('Wall Volumes'!$L$4&gt;0,'Wall Volumes'!$L$3,0)</f>
        <v>0</v>
      </c>
    </row>
    <row r="1094" spans="1:7">
      <c r="A1094" s="64" t="str">
        <f t="shared" si="17"/>
        <v>BL.VW.00015.M10.BO.ST.0</v>
      </c>
      <c r="B1094" s="64">
        <f>_xlfn.XLOOKUP(F1094,'Wall Volumes'!P:P,'Wall Volumes'!L:L)</f>
        <v>0</v>
      </c>
      <c r="C1094" s="64">
        <f>_xlfn.XLOOKUP(F1094,'Wall Volumes'!P:P,'Wall Volumes'!C:C)</f>
        <v>117.5</v>
      </c>
      <c r="F1094" s="64" t="s">
        <v>433</v>
      </c>
      <c r="G1094" s="64">
        <f>IF('Wall Volumes'!$L$4&gt;0,'Wall Volumes'!$L$3,0)</f>
        <v>0</v>
      </c>
    </row>
    <row r="1095" spans="1:7">
      <c r="A1095" s="64" t="str">
        <f t="shared" si="17"/>
        <v>BL.VW.00018.M10.BO.ST.0</v>
      </c>
      <c r="B1095" s="64">
        <f>_xlfn.XLOOKUP(F1095,'Wall Volumes'!P:P,'Wall Volumes'!L:L)</f>
        <v>0</v>
      </c>
      <c r="C1095" s="64">
        <f>_xlfn.XLOOKUP(F1095,'Wall Volumes'!P:P,'Wall Volumes'!C:C)</f>
        <v>90</v>
      </c>
      <c r="F1095" s="64" t="s">
        <v>434</v>
      </c>
      <c r="G1095" s="64">
        <f>IF('Wall Volumes'!$L$4&gt;0,'Wall Volumes'!$L$3,0)</f>
        <v>0</v>
      </c>
    </row>
    <row r="1096" spans="1:7">
      <c r="A1096" s="64" t="str">
        <f t="shared" si="17"/>
        <v>BL.VW.00019.M10.BO.ST.0</v>
      </c>
      <c r="B1096" s="64">
        <f>_xlfn.XLOOKUP(F1096,'Wall Volumes'!P:P,'Wall Volumes'!L:L)</f>
        <v>0</v>
      </c>
      <c r="C1096" s="64">
        <f>_xlfn.XLOOKUP(F1096,'Wall Volumes'!P:P,'Wall Volumes'!C:C)</f>
        <v>177.5</v>
      </c>
      <c r="F1096" s="64" t="s">
        <v>435</v>
      </c>
      <c r="G1096" s="64">
        <f>IF('Wall Volumes'!$L$4&gt;0,'Wall Volumes'!$L$3,0)</f>
        <v>0</v>
      </c>
    </row>
    <row r="1097" spans="1:7">
      <c r="A1097" s="64" t="str">
        <f t="shared" si="17"/>
        <v>BL.VW.00023.M10.BO.ST.0</v>
      </c>
      <c r="B1097" s="64">
        <f>_xlfn.XLOOKUP(F1097,'Wall Volumes'!P:P,'Wall Volumes'!L:L)</f>
        <v>0</v>
      </c>
      <c r="C1097" s="64">
        <f>_xlfn.XLOOKUP(F1097,'Wall Volumes'!P:P,'Wall Volumes'!C:C)</f>
        <v>192.5</v>
      </c>
      <c r="F1097" s="64" t="s">
        <v>437</v>
      </c>
      <c r="G1097" s="64">
        <f>IF('Wall Volumes'!$L$4&gt;0,'Wall Volumes'!$L$3,0)</f>
        <v>0</v>
      </c>
    </row>
    <row r="1098" spans="1:7">
      <c r="A1098" s="64" t="str">
        <f t="shared" si="17"/>
        <v>BL.VW.00024.M10.BO.ST.0</v>
      </c>
      <c r="B1098" s="64">
        <f>_xlfn.XLOOKUP(F1098,'Wall Volumes'!P:P,'Wall Volumes'!L:L)</f>
        <v>0</v>
      </c>
      <c r="C1098" s="64">
        <f>_xlfn.XLOOKUP(F1098,'Wall Volumes'!P:P,'Wall Volumes'!C:C)</f>
        <v>192.5</v>
      </c>
      <c r="F1098" s="64" t="s">
        <v>439</v>
      </c>
      <c r="G1098" s="64">
        <f>IF('Wall Volumes'!$L$4&gt;0,'Wall Volumes'!$L$3,0)</f>
        <v>0</v>
      </c>
    </row>
    <row r="1099" spans="1:7">
      <c r="A1099" s="64" t="str">
        <f t="shared" si="17"/>
        <v>BL.VW.00025.M10.BO.ST.0</v>
      </c>
      <c r="B1099" s="64">
        <f>_xlfn.XLOOKUP(F1099,'Wall Volumes'!P:P,'Wall Volumes'!L:L)</f>
        <v>0</v>
      </c>
      <c r="C1099" s="64">
        <f>_xlfn.XLOOKUP(F1099,'Wall Volumes'!P:P,'Wall Volumes'!C:C)</f>
        <v>385</v>
      </c>
      <c r="F1099" s="64" t="s">
        <v>440</v>
      </c>
      <c r="G1099" s="64">
        <f>IF('Wall Volumes'!$L$4&gt;0,'Wall Volumes'!$L$3,0)</f>
        <v>0</v>
      </c>
    </row>
    <row r="1100" spans="1:7">
      <c r="A1100" s="64" t="str">
        <f t="shared" si="17"/>
        <v>BL.VW.00026.M10.BO.ST.0</v>
      </c>
      <c r="B1100" s="64" t="e">
        <f>_xlfn.XLOOKUP(F1100,'Wall Volumes'!P:P,'Wall Volumes'!L:L)</f>
        <v>#N/A</v>
      </c>
      <c r="C1100" s="64" t="e">
        <f>_xlfn.XLOOKUP(F1100,'Wall Volumes'!P:P,'Wall Volumes'!C:C)</f>
        <v>#N/A</v>
      </c>
      <c r="F1100" s="64" t="s">
        <v>1345</v>
      </c>
      <c r="G1100" s="64">
        <f>IF('Wall Volumes'!$L$4&gt;0,'Wall Volumes'!$L$3,0)</f>
        <v>0</v>
      </c>
    </row>
    <row r="1101" spans="1:7">
      <c r="A1101" s="64" t="str">
        <f t="shared" si="17"/>
        <v>BL.VW.00027.M10.BO.ST.0</v>
      </c>
      <c r="B1101" s="64" t="e">
        <f>_xlfn.XLOOKUP(F1101,'Wall Volumes'!P:P,'Wall Volumes'!L:L)</f>
        <v>#N/A</v>
      </c>
      <c r="C1101" s="64" t="e">
        <f>_xlfn.XLOOKUP(F1101,'Wall Volumes'!P:P,'Wall Volumes'!C:C)</f>
        <v>#N/A</v>
      </c>
      <c r="F1101" s="64" t="s">
        <v>1346</v>
      </c>
      <c r="G1101" s="64">
        <f>IF('Wall Volumes'!$L$4&gt;0,'Wall Volumes'!$L$3,0)</f>
        <v>0</v>
      </c>
    </row>
    <row r="1102" spans="1:7">
      <c r="A1102" s="64" t="str">
        <f t="shared" si="17"/>
        <v>BL.VW.00030.M10.BO.ST.0</v>
      </c>
      <c r="B1102" s="64">
        <f>_xlfn.XLOOKUP(F1102,'Wall Volumes'!P:P,'Wall Volumes'!L:L)</f>
        <v>0</v>
      </c>
      <c r="C1102" s="64">
        <f>_xlfn.XLOOKUP(F1102,'Wall Volumes'!P:P,'Wall Volumes'!C:C)</f>
        <v>227.5</v>
      </c>
      <c r="F1102" s="64" t="s">
        <v>441</v>
      </c>
      <c r="G1102" s="64">
        <f>IF('Wall Volumes'!$L$4&gt;0,'Wall Volumes'!$L$3,0)</f>
        <v>0</v>
      </c>
    </row>
    <row r="1103" spans="1:7">
      <c r="A1103" s="64" t="str">
        <f t="shared" si="17"/>
        <v>BL.VW.00031.M10.BO.ST.0</v>
      </c>
      <c r="B1103" s="64">
        <f>_xlfn.XLOOKUP(F1103,'Wall Volumes'!P:P,'Wall Volumes'!L:L)</f>
        <v>0</v>
      </c>
      <c r="C1103" s="64">
        <f>_xlfn.XLOOKUP(F1103,'Wall Volumes'!P:P,'Wall Volumes'!C:C)</f>
        <v>227.5</v>
      </c>
      <c r="F1103" s="64" t="s">
        <v>442</v>
      </c>
      <c r="G1103" s="64">
        <f>IF('Wall Volumes'!$L$4&gt;0,'Wall Volumes'!$L$3,0)</f>
        <v>0</v>
      </c>
    </row>
    <row r="1104" spans="1:7">
      <c r="A1104" s="64" t="str">
        <f t="shared" si="17"/>
        <v>BL.VW.00034.M10.BO.ST.0</v>
      </c>
      <c r="B1104" s="64">
        <f>_xlfn.XLOOKUP(F1104,'Wall Volumes'!P:P,'Wall Volumes'!L:L)</f>
        <v>0</v>
      </c>
      <c r="C1104" s="64">
        <f>_xlfn.XLOOKUP(F1104,'Wall Volumes'!P:P,'Wall Volumes'!C:C)</f>
        <v>365</v>
      </c>
      <c r="F1104" s="64" t="s">
        <v>443</v>
      </c>
      <c r="G1104" s="64">
        <f>IF('Wall Volumes'!$L$4&gt;0,'Wall Volumes'!$L$3,0)</f>
        <v>0</v>
      </c>
    </row>
    <row r="1105" spans="1:7">
      <c r="A1105" s="64" t="str">
        <f t="shared" si="17"/>
        <v>BL.VW.00042.M10.BO.ST.0</v>
      </c>
      <c r="B1105" s="64">
        <f>_xlfn.XLOOKUP(F1105,'Wall Volumes'!P:P,'Wall Volumes'!L:L)</f>
        <v>0</v>
      </c>
      <c r="C1105" s="64">
        <f>_xlfn.XLOOKUP(F1105,'Wall Volumes'!P:P,'Wall Volumes'!C:C)</f>
        <v>206.125</v>
      </c>
      <c r="F1105" s="64" t="s">
        <v>459</v>
      </c>
      <c r="G1105" s="64">
        <f>IF('Wall Volumes'!$L$4&gt;0,'Wall Volumes'!$L$3,0)</f>
        <v>0</v>
      </c>
    </row>
    <row r="1106" spans="1:7">
      <c r="A1106" s="64" t="str">
        <f t="shared" si="17"/>
        <v>BL.VW.00043.M10.BO.ST.0</v>
      </c>
      <c r="B1106" s="64">
        <f>_xlfn.XLOOKUP(F1106,'Wall Volumes'!P:P,'Wall Volumes'!L:L)</f>
        <v>0</v>
      </c>
      <c r="C1106" s="64">
        <f>_xlfn.XLOOKUP(F1106,'Wall Volumes'!P:P,'Wall Volumes'!C:C)</f>
        <v>320.875</v>
      </c>
      <c r="F1106" s="64" t="s">
        <v>461</v>
      </c>
      <c r="G1106" s="64">
        <f>IF('Wall Volumes'!$L$4&gt;0,'Wall Volumes'!$L$3,0)</f>
        <v>0</v>
      </c>
    </row>
    <row r="1107" spans="1:7">
      <c r="A1107" s="64" t="str">
        <f t="shared" si="17"/>
        <v>BL.VW.00052.M10.BO.ST.0</v>
      </c>
      <c r="B1107" s="64">
        <f>_xlfn.XLOOKUP(F1107,'Wall Volumes'!P:P,'Wall Volumes'!L:L)</f>
        <v>0</v>
      </c>
      <c r="C1107" s="64">
        <f>_xlfn.XLOOKUP(F1107,'Wall Volumes'!P:P,'Wall Volumes'!C:C)</f>
        <v>135</v>
      </c>
      <c r="F1107" s="64" t="s">
        <v>444</v>
      </c>
      <c r="G1107" s="64">
        <f>IF('Wall Volumes'!$L$4&gt;0,'Wall Volumes'!$L$3,0)</f>
        <v>0</v>
      </c>
    </row>
    <row r="1108" spans="1:7">
      <c r="A1108" s="64" t="str">
        <f t="shared" si="17"/>
        <v>BL.VW.00053.M10.BO.ST.0</v>
      </c>
      <c r="B1108" s="64">
        <f>_xlfn.XLOOKUP(F1108,'Wall Volumes'!P:P,'Wall Volumes'!L:L)</f>
        <v>0</v>
      </c>
      <c r="C1108" s="64">
        <f>_xlfn.XLOOKUP(F1108,'Wall Volumes'!P:P,'Wall Volumes'!C:C)</f>
        <v>245</v>
      </c>
      <c r="F1108" s="64" t="s">
        <v>445</v>
      </c>
      <c r="G1108" s="64">
        <f>IF('Wall Volumes'!$L$4&gt;0,'Wall Volumes'!$L$3,0)</f>
        <v>0</v>
      </c>
    </row>
    <row r="1109" spans="1:7">
      <c r="A1109" s="64" t="str">
        <f t="shared" si="17"/>
        <v>BL.VW.00055.M10.BO.ST.0</v>
      </c>
      <c r="B1109" s="64">
        <f>_xlfn.XLOOKUP(F1109,'Wall Volumes'!P:P,'Wall Volumes'!L:L)</f>
        <v>0</v>
      </c>
      <c r="C1109" s="64">
        <f>_xlfn.XLOOKUP(F1109,'Wall Volumes'!P:P,'Wall Volumes'!C:C)</f>
        <v>87.5</v>
      </c>
      <c r="F1109" s="64" t="s">
        <v>446</v>
      </c>
      <c r="G1109" s="64">
        <f>IF('Wall Volumes'!$L$4&gt;0,'Wall Volumes'!$L$3,0)</f>
        <v>0</v>
      </c>
    </row>
    <row r="1110" spans="1:7">
      <c r="A1110" s="64" t="str">
        <f t="shared" si="17"/>
        <v>BL.VW.00056.M10.BO.ST.0</v>
      </c>
      <c r="B1110" s="64">
        <f>_xlfn.XLOOKUP(F1110,'Wall Volumes'!P:P,'Wall Volumes'!L:L)</f>
        <v>0</v>
      </c>
      <c r="C1110" s="64">
        <f>_xlfn.XLOOKUP(F1110,'Wall Volumes'!P:P,'Wall Volumes'!C:C)</f>
        <v>157.5</v>
      </c>
      <c r="F1110" s="64" t="s">
        <v>447</v>
      </c>
      <c r="G1110" s="64">
        <f>IF('Wall Volumes'!$L$4&gt;0,'Wall Volumes'!$L$3,0)</f>
        <v>0</v>
      </c>
    </row>
    <row r="1111" spans="1:7">
      <c r="A1111" s="64" t="str">
        <f t="shared" si="17"/>
        <v>BL.VW.00058.M10.BO.ST.0</v>
      </c>
      <c r="B1111" s="64">
        <f>_xlfn.XLOOKUP(F1111,'Wall Volumes'!P:P,'Wall Volumes'!L:L)</f>
        <v>0</v>
      </c>
      <c r="C1111" s="64">
        <f>_xlfn.XLOOKUP(F1111,'Wall Volumes'!P:P,'Wall Volumes'!C:C)</f>
        <v>147.5</v>
      </c>
      <c r="F1111" s="64" t="s">
        <v>448</v>
      </c>
      <c r="G1111" s="64">
        <f>IF('Wall Volumes'!$L$4&gt;0,'Wall Volumes'!$L$3,0)</f>
        <v>0</v>
      </c>
    </row>
    <row r="1112" spans="1:7">
      <c r="A1112" s="64" t="str">
        <f t="shared" si="17"/>
        <v>BL.VW.00059.M10.BO.ST.0</v>
      </c>
      <c r="B1112" s="64">
        <f>_xlfn.XLOOKUP(F1112,'Wall Volumes'!P:P,'Wall Volumes'!L:L)</f>
        <v>0</v>
      </c>
      <c r="C1112" s="64">
        <f>_xlfn.XLOOKUP(F1112,'Wall Volumes'!P:P,'Wall Volumes'!C:C)</f>
        <v>277.5</v>
      </c>
      <c r="F1112" s="64" t="s">
        <v>449</v>
      </c>
      <c r="G1112" s="64">
        <f>IF('Wall Volumes'!$L$4&gt;0,'Wall Volumes'!$L$3,0)</f>
        <v>0</v>
      </c>
    </row>
    <row r="1113" spans="1:7">
      <c r="A1113" s="64" t="str">
        <f t="shared" si="17"/>
        <v>BL.VW.00060.M10.BO.ST.0</v>
      </c>
      <c r="B1113" s="64">
        <f>_xlfn.XLOOKUP(F1113,'Wall Volumes'!P:P,'Wall Volumes'!L:L)</f>
        <v>0</v>
      </c>
      <c r="C1113" s="64">
        <f>_xlfn.XLOOKUP(F1113,'Wall Volumes'!P:P,'Wall Volumes'!C:C)</f>
        <v>447.5</v>
      </c>
      <c r="F1113" s="64" t="s">
        <v>450</v>
      </c>
      <c r="G1113" s="64">
        <f>IF('Wall Volumes'!$L$4&gt;0,'Wall Volumes'!$L$3,0)</f>
        <v>0</v>
      </c>
    </row>
    <row r="1114" spans="1:7">
      <c r="A1114" s="64" t="str">
        <f t="shared" si="17"/>
        <v>BL.VW.00001.M10.ST.ST.0</v>
      </c>
      <c r="B1114" s="64">
        <f>_xlfn.XLOOKUP(F1114,'Wall Volumes'!P:P,'Wall Volumes'!M:M)</f>
        <v>0</v>
      </c>
      <c r="C1114" s="64">
        <f>_xlfn.XLOOKUP(F1114,'Wall Volumes'!P:P,'Wall Volumes'!C:C)</f>
        <v>47.5</v>
      </c>
      <c r="F1114" s="64" t="s">
        <v>61</v>
      </c>
      <c r="G1114" s="64">
        <f>IF('Wall Volumes'!$M$4&gt;0,'Wall Volumes'!$M$3,0)</f>
        <v>0</v>
      </c>
    </row>
    <row r="1115" spans="1:7">
      <c r="A1115" s="64" t="str">
        <f t="shared" si="17"/>
        <v>BL.VW.00002.M10.ST.ST.0</v>
      </c>
      <c r="B1115" s="64">
        <f>_xlfn.XLOOKUP(F1115,'Wall Volumes'!P:P,'Wall Volumes'!M:M)</f>
        <v>0</v>
      </c>
      <c r="C1115" s="64">
        <f>_xlfn.XLOOKUP(F1115,'Wall Volumes'!P:P,'Wall Volumes'!C:C)</f>
        <v>72.5</v>
      </c>
      <c r="F1115" s="64" t="s">
        <v>66</v>
      </c>
      <c r="G1115" s="64">
        <f>IF('Wall Volumes'!$M$4&gt;0,'Wall Volumes'!$M$3,0)</f>
        <v>0</v>
      </c>
    </row>
    <row r="1116" spans="1:7">
      <c r="A1116" s="64" t="str">
        <f t="shared" si="17"/>
        <v>BL.VW.00003.M10.ST.ST.0</v>
      </c>
      <c r="B1116" s="64">
        <f>_xlfn.XLOOKUP(F1116,'Wall Volumes'!P:P,'Wall Volumes'!M:M)</f>
        <v>0</v>
      </c>
      <c r="C1116" s="64">
        <f>_xlfn.XLOOKUP(F1116,'Wall Volumes'!P:P,'Wall Volumes'!C:C)</f>
        <v>125</v>
      </c>
      <c r="F1116" s="64" t="s">
        <v>71</v>
      </c>
      <c r="G1116" s="64">
        <f>IF('Wall Volumes'!$M$4&gt;0,'Wall Volumes'!$M$3,0)</f>
        <v>0</v>
      </c>
    </row>
    <row r="1117" spans="1:7">
      <c r="A1117" s="64" t="str">
        <f t="shared" si="17"/>
        <v>BL.VW.00004.M10.ST.ST.0</v>
      </c>
      <c r="B1117" s="64">
        <f>_xlfn.XLOOKUP(F1117,'Wall Volumes'!P:P,'Wall Volumes'!M:M)</f>
        <v>0</v>
      </c>
      <c r="C1117" s="64">
        <f>_xlfn.XLOOKUP(F1117,'Wall Volumes'!P:P,'Wall Volumes'!C:C)</f>
        <v>210</v>
      </c>
      <c r="F1117" s="64" t="s">
        <v>76</v>
      </c>
      <c r="G1117" s="64">
        <f>IF('Wall Volumes'!$M$4&gt;0,'Wall Volumes'!$M$3,0)</f>
        <v>0</v>
      </c>
    </row>
    <row r="1118" spans="1:7">
      <c r="A1118" s="64" t="str">
        <f t="shared" si="17"/>
        <v>BL.VW.00005.M10.ST.ST.0</v>
      </c>
      <c r="B1118" s="64">
        <f>_xlfn.XLOOKUP(F1118,'Wall Volumes'!P:P,'Wall Volumes'!M:M)</f>
        <v>0</v>
      </c>
      <c r="C1118" s="64">
        <f>_xlfn.XLOOKUP(F1118,'Wall Volumes'!P:P,'Wall Volumes'!C:C)</f>
        <v>420</v>
      </c>
      <c r="F1118" s="64" t="s">
        <v>81</v>
      </c>
      <c r="G1118" s="64">
        <f>IF('Wall Volumes'!$M$4&gt;0,'Wall Volumes'!$M$3,0)</f>
        <v>0</v>
      </c>
    </row>
    <row r="1119" spans="1:7">
      <c r="A1119" s="64" t="str">
        <f t="shared" si="17"/>
        <v>BL.VW.00006.M10.ST.ST.0</v>
      </c>
      <c r="B1119" s="64">
        <f>_xlfn.XLOOKUP(F1119,'Wall Volumes'!P:P,'Wall Volumes'!M:M)</f>
        <v>0</v>
      </c>
      <c r="C1119" s="64">
        <f>_xlfn.XLOOKUP(F1119,'Wall Volumes'!P:P,'Wall Volumes'!C:C)</f>
        <v>62.5</v>
      </c>
      <c r="F1119" s="64" t="s">
        <v>86</v>
      </c>
      <c r="G1119" s="64">
        <f>IF('Wall Volumes'!$M$4&gt;0,'Wall Volumes'!$M$3,0)</f>
        <v>0</v>
      </c>
    </row>
    <row r="1120" spans="1:7">
      <c r="A1120" s="64" t="str">
        <f t="shared" si="17"/>
        <v>BL.VW.00007.M10.ST.ST.0</v>
      </c>
      <c r="B1120" s="64">
        <f>_xlfn.XLOOKUP(F1120,'Wall Volumes'!P:P,'Wall Volumes'!M:M)</f>
        <v>0</v>
      </c>
      <c r="C1120" s="64">
        <f>_xlfn.XLOOKUP(F1120,'Wall Volumes'!P:P,'Wall Volumes'!C:C)</f>
        <v>105</v>
      </c>
      <c r="F1120" s="64" t="s">
        <v>91</v>
      </c>
      <c r="G1120" s="64">
        <f>IF('Wall Volumes'!$M$4&gt;0,'Wall Volumes'!$M$3,0)</f>
        <v>0</v>
      </c>
    </row>
    <row r="1121" spans="1:7">
      <c r="A1121" s="64" t="str">
        <f t="shared" si="17"/>
        <v>BL.VW.00008.M10.ST.ST.0</v>
      </c>
      <c r="B1121" s="64">
        <f>_xlfn.XLOOKUP(F1121,'Wall Volumes'!P:P,'Wall Volumes'!M:M)</f>
        <v>0</v>
      </c>
      <c r="C1121" s="64">
        <f>_xlfn.XLOOKUP(F1121,'Wall Volumes'!P:P,'Wall Volumes'!C:C)</f>
        <v>167.5</v>
      </c>
      <c r="F1121" s="64" t="s">
        <v>96</v>
      </c>
      <c r="G1121" s="64">
        <f>IF('Wall Volumes'!$M$4&gt;0,'Wall Volumes'!$M$3,0)</f>
        <v>0</v>
      </c>
    </row>
    <row r="1122" spans="1:7">
      <c r="A1122" s="64" t="str">
        <f t="shared" si="17"/>
        <v>BL.VW.00009.M10.ST.ST.0</v>
      </c>
      <c r="B1122" s="64">
        <f>_xlfn.XLOOKUP(F1122,'Wall Volumes'!P:P,'Wall Volumes'!M:M)</f>
        <v>0</v>
      </c>
      <c r="C1122" s="64">
        <f>_xlfn.XLOOKUP(F1122,'Wall Volumes'!P:P,'Wall Volumes'!C:C)</f>
        <v>350</v>
      </c>
      <c r="F1122" s="64" t="s">
        <v>100</v>
      </c>
      <c r="G1122" s="64">
        <f>IF('Wall Volumes'!$M$4&gt;0,'Wall Volumes'!$M$3,0)</f>
        <v>0</v>
      </c>
    </row>
    <row r="1123" spans="1:7">
      <c r="A1123" s="64" t="str">
        <f t="shared" si="17"/>
        <v>BL.VW.00010.M10.ST.ST.0</v>
      </c>
      <c r="B1123" s="64">
        <f>_xlfn.XLOOKUP(F1123,'Wall Volumes'!P:P,'Wall Volumes'!M:M)</f>
        <v>0</v>
      </c>
      <c r="C1123" s="64">
        <f>_xlfn.XLOOKUP(F1123,'Wall Volumes'!P:P,'Wall Volumes'!C:C)</f>
        <v>95</v>
      </c>
      <c r="F1123" s="64" t="s">
        <v>105</v>
      </c>
      <c r="G1123" s="64">
        <f>IF('Wall Volumes'!$M$4&gt;0,'Wall Volumes'!$M$3,0)</f>
        <v>0</v>
      </c>
    </row>
    <row r="1124" spans="1:7">
      <c r="A1124" s="64" t="str">
        <f t="shared" si="17"/>
        <v>BL.VW.00011.M10.ST.ST.0</v>
      </c>
      <c r="B1124" s="64">
        <f>_xlfn.XLOOKUP(F1124,'Wall Volumes'!P:P,'Wall Volumes'!M:M)</f>
        <v>0</v>
      </c>
      <c r="C1124" s="64">
        <f>_xlfn.XLOOKUP(F1124,'Wall Volumes'!P:P,'Wall Volumes'!C:C)</f>
        <v>147.5</v>
      </c>
      <c r="F1124" s="64" t="s">
        <v>110</v>
      </c>
      <c r="G1124" s="64">
        <f>IF('Wall Volumes'!$M$4&gt;0,'Wall Volumes'!$M$3,0)</f>
        <v>0</v>
      </c>
    </row>
    <row r="1125" spans="1:7">
      <c r="A1125" s="64" t="str">
        <f t="shared" si="17"/>
        <v>BL.VW.00012.M10.ST.ST.0</v>
      </c>
      <c r="B1125" s="64">
        <f>_xlfn.XLOOKUP(F1125,'Wall Volumes'!P:P,'Wall Volumes'!M:M)</f>
        <v>0</v>
      </c>
      <c r="C1125" s="64">
        <f>_xlfn.XLOOKUP(F1125,'Wall Volumes'!P:P,'Wall Volumes'!C:C)</f>
        <v>310</v>
      </c>
      <c r="F1125" s="64" t="s">
        <v>115</v>
      </c>
      <c r="G1125" s="64">
        <f>IF('Wall Volumes'!$M$4&gt;0,'Wall Volumes'!$M$3,0)</f>
        <v>0</v>
      </c>
    </row>
    <row r="1126" spans="1:7">
      <c r="A1126" s="64" t="str">
        <f t="shared" si="17"/>
        <v>BL.VW.00013.M10.ST.ST.0</v>
      </c>
      <c r="B1126" s="64">
        <f>_xlfn.XLOOKUP(F1126,'Wall Volumes'!P:P,'Wall Volumes'!M:M)</f>
        <v>0</v>
      </c>
      <c r="C1126" s="64">
        <f>_xlfn.XLOOKUP(F1126,'Wall Volumes'!P:P,'Wall Volumes'!C:C)</f>
        <v>687.5</v>
      </c>
      <c r="F1126" s="64" t="s">
        <v>120</v>
      </c>
      <c r="G1126" s="64">
        <f>IF('Wall Volumes'!$M$4&gt;0,'Wall Volumes'!$M$3,0)</f>
        <v>0</v>
      </c>
    </row>
    <row r="1127" spans="1:7">
      <c r="A1127" s="64" t="str">
        <f t="shared" si="17"/>
        <v>BL.VW.00014.M10.ST.ST.0</v>
      </c>
      <c r="B1127" s="64">
        <f>_xlfn.XLOOKUP(F1127,'Wall Volumes'!P:P,'Wall Volumes'!M:M)</f>
        <v>0</v>
      </c>
      <c r="C1127" s="64">
        <f>_xlfn.XLOOKUP(F1127,'Wall Volumes'!P:P,'Wall Volumes'!C:C)</f>
        <v>105</v>
      </c>
      <c r="F1127" s="64" t="s">
        <v>125</v>
      </c>
      <c r="G1127" s="64">
        <f>IF('Wall Volumes'!$M$4&gt;0,'Wall Volumes'!$M$3,0)</f>
        <v>0</v>
      </c>
    </row>
    <row r="1128" spans="1:7">
      <c r="A1128" s="64" t="str">
        <f t="shared" si="17"/>
        <v>BL.VW.00015.M10.ST.ST.0</v>
      </c>
      <c r="B1128" s="64">
        <f>_xlfn.XLOOKUP(F1128,'Wall Volumes'!P:P,'Wall Volumes'!M:M)</f>
        <v>0</v>
      </c>
      <c r="C1128" s="64">
        <f>_xlfn.XLOOKUP(F1128,'Wall Volumes'!P:P,'Wall Volumes'!C:C)</f>
        <v>105</v>
      </c>
      <c r="F1128" s="64" t="s">
        <v>129</v>
      </c>
      <c r="G1128" s="64">
        <f>IF('Wall Volumes'!$M$4&gt;0,'Wall Volumes'!$M$3,0)</f>
        <v>0</v>
      </c>
    </row>
    <row r="1129" spans="1:7">
      <c r="A1129" s="64" t="str">
        <f t="shared" si="17"/>
        <v>BL.VW.00016.M10.ST.ST.0</v>
      </c>
      <c r="B1129" s="64">
        <f>_xlfn.XLOOKUP(F1129,'Wall Volumes'!P:P,'Wall Volumes'!M:M)</f>
        <v>0</v>
      </c>
      <c r="C1129" s="64">
        <f>_xlfn.XLOOKUP(F1129,'Wall Volumes'!P:P,'Wall Volumes'!C:C)</f>
        <v>325</v>
      </c>
      <c r="F1129" s="64" t="s">
        <v>134</v>
      </c>
      <c r="G1129" s="64">
        <f>IF('Wall Volumes'!$M$4&gt;0,'Wall Volumes'!$M$3,0)</f>
        <v>0</v>
      </c>
    </row>
    <row r="1130" spans="1:7">
      <c r="A1130" s="64" t="str">
        <f t="shared" si="17"/>
        <v>BL.VW.00017.M10.ST.ST.0</v>
      </c>
      <c r="B1130" s="64">
        <f>_xlfn.XLOOKUP(F1130,'Wall Volumes'!P:P,'Wall Volumes'!M:M)</f>
        <v>0</v>
      </c>
      <c r="C1130" s="64">
        <f>_xlfn.XLOOKUP(F1130,'Wall Volumes'!P:P,'Wall Volumes'!C:C)</f>
        <v>325</v>
      </c>
      <c r="F1130" s="64" t="s">
        <v>139</v>
      </c>
      <c r="G1130" s="64">
        <f>IF('Wall Volumes'!$M$4&gt;0,'Wall Volumes'!$M$3,0)</f>
        <v>0</v>
      </c>
    </row>
    <row r="1131" spans="1:7">
      <c r="A1131" s="64" t="str">
        <f t="shared" si="17"/>
        <v>BL.VW.00018.M10.ST.ST.0</v>
      </c>
      <c r="B1131" s="64">
        <f>_xlfn.XLOOKUP(F1131,'Wall Volumes'!P:P,'Wall Volumes'!M:M)</f>
        <v>0</v>
      </c>
      <c r="C1131" s="64">
        <f>_xlfn.XLOOKUP(F1131,'Wall Volumes'!P:P,'Wall Volumes'!C:C)</f>
        <v>80</v>
      </c>
      <c r="F1131" s="64" t="s">
        <v>144</v>
      </c>
      <c r="G1131" s="64">
        <f>IF('Wall Volumes'!$M$4&gt;0,'Wall Volumes'!$M$3,0)</f>
        <v>0</v>
      </c>
    </row>
    <row r="1132" spans="1:7">
      <c r="A1132" s="64" t="str">
        <f t="shared" si="17"/>
        <v>BL.VW.00019.M10.ST.ST.0</v>
      </c>
      <c r="B1132" s="64">
        <f>_xlfn.XLOOKUP(F1132,'Wall Volumes'!P:P,'Wall Volumes'!M:M)</f>
        <v>0</v>
      </c>
      <c r="C1132" s="64">
        <f>_xlfn.XLOOKUP(F1132,'Wall Volumes'!P:P,'Wall Volumes'!C:C)</f>
        <v>165</v>
      </c>
      <c r="F1132" s="64" t="s">
        <v>149</v>
      </c>
      <c r="G1132" s="64">
        <f>IF('Wall Volumes'!$M$4&gt;0,'Wall Volumes'!$M$3,0)</f>
        <v>0</v>
      </c>
    </row>
    <row r="1133" spans="1:7">
      <c r="A1133" s="64" t="str">
        <f t="shared" si="17"/>
        <v>BL.VW.00020.M10.ST.ST.0</v>
      </c>
      <c r="B1133" s="64">
        <f>_xlfn.XLOOKUP(F1133,'Wall Volumes'!P:P,'Wall Volumes'!M:M)</f>
        <v>0</v>
      </c>
      <c r="C1133" s="64">
        <f>_xlfn.XLOOKUP(F1133,'Wall Volumes'!P:P,'Wall Volumes'!C:C)</f>
        <v>377.5</v>
      </c>
      <c r="F1133" s="64" t="s">
        <v>154</v>
      </c>
      <c r="G1133" s="64">
        <f>IF('Wall Volumes'!$M$4&gt;0,'Wall Volumes'!$M$3,0)</f>
        <v>0</v>
      </c>
    </row>
    <row r="1134" spans="1:7">
      <c r="A1134" s="64" t="str">
        <f t="shared" si="17"/>
        <v>BL.VW.00021.M10.ST.ST.0</v>
      </c>
      <c r="B1134" s="64">
        <f>_xlfn.XLOOKUP(F1134,'Wall Volumes'!P:P,'Wall Volumes'!M:M)</f>
        <v>0</v>
      </c>
      <c r="C1134" s="64">
        <f>_xlfn.XLOOKUP(F1134,'Wall Volumes'!P:P,'Wall Volumes'!C:C)</f>
        <v>752.5</v>
      </c>
      <c r="F1134" s="64" t="s">
        <v>159</v>
      </c>
      <c r="G1134" s="64">
        <f>IF('Wall Volumes'!$M$4&gt;0,'Wall Volumes'!$M$3,0)</f>
        <v>0</v>
      </c>
    </row>
    <row r="1135" spans="1:7">
      <c r="A1135" s="64" t="str">
        <f t="shared" si="17"/>
        <v>BL.VW.00022.M10.ST.ST.0</v>
      </c>
      <c r="B1135" s="64">
        <f>_xlfn.XLOOKUP(F1135,'Wall Volumes'!P:P,'Wall Volumes'!M:M)</f>
        <v>0</v>
      </c>
      <c r="C1135" s="64">
        <f>_xlfn.XLOOKUP(F1135,'Wall Volumes'!P:P,'Wall Volumes'!C:C)</f>
        <v>1172.5</v>
      </c>
      <c r="F1135" s="64" t="s">
        <v>164</v>
      </c>
      <c r="G1135" s="64">
        <f>IF('Wall Volumes'!$M$4&gt;0,'Wall Volumes'!$M$3,0)</f>
        <v>0</v>
      </c>
    </row>
    <row r="1136" spans="1:7">
      <c r="A1136" s="64" t="str">
        <f t="shared" si="17"/>
        <v>BL.VW.00025.M10.ST.ST.0</v>
      </c>
      <c r="B1136" s="64">
        <f>_xlfn.XLOOKUP(F1136,'Wall Volumes'!P:P,'Wall Volumes'!M:M)</f>
        <v>0</v>
      </c>
      <c r="C1136" s="64">
        <f>_xlfn.XLOOKUP(F1136,'Wall Volumes'!P:P,'Wall Volumes'!C:C)</f>
        <v>365</v>
      </c>
      <c r="F1136" s="64" t="s">
        <v>168</v>
      </c>
      <c r="G1136" s="64">
        <f>IF('Wall Volumes'!$M$4&gt;0,'Wall Volumes'!$M$3,0)</f>
        <v>0</v>
      </c>
    </row>
    <row r="1137" spans="1:7">
      <c r="A1137" s="64" t="str">
        <f t="shared" si="17"/>
        <v>BL.VW.00026.M10.ST.ST.0</v>
      </c>
      <c r="B1137" s="64" t="e">
        <f>_xlfn.XLOOKUP(F1137,'Wall Volumes'!P:P,'Wall Volumes'!M:M)</f>
        <v>#N/A</v>
      </c>
      <c r="C1137" s="64" t="e">
        <f>_xlfn.XLOOKUP(F1137,'Wall Volumes'!P:P,'Wall Volumes'!C:C)</f>
        <v>#N/A</v>
      </c>
      <c r="F1137" s="64" t="s">
        <v>1327</v>
      </c>
      <c r="G1137" s="64">
        <f>IF('Wall Volumes'!$M$4&gt;0,'Wall Volumes'!$M$3,0)</f>
        <v>0</v>
      </c>
    </row>
    <row r="1138" spans="1:7">
      <c r="A1138" s="64" t="str">
        <f t="shared" si="17"/>
        <v>BL.VW.00027.M10.ST.ST.0</v>
      </c>
      <c r="B1138" s="64" t="e">
        <f>_xlfn.XLOOKUP(F1138,'Wall Volumes'!P:P,'Wall Volumes'!M:M)</f>
        <v>#N/A</v>
      </c>
      <c r="C1138" s="64" t="e">
        <f>_xlfn.XLOOKUP(F1138,'Wall Volumes'!P:P,'Wall Volumes'!C:C)</f>
        <v>#N/A</v>
      </c>
      <c r="F1138" s="64" t="s">
        <v>1328</v>
      </c>
      <c r="G1138" s="64">
        <f>IF('Wall Volumes'!$M$4&gt;0,'Wall Volumes'!$M$3,0)</f>
        <v>0</v>
      </c>
    </row>
    <row r="1139" spans="1:7">
      <c r="A1139" s="64" t="str">
        <f t="shared" si="17"/>
        <v>BL.VW.00028.M10.ST.ST.0</v>
      </c>
      <c r="B1139" s="64" t="e">
        <f>_xlfn.XLOOKUP(F1139,'Wall Volumes'!P:P,'Wall Volumes'!M:M)</f>
        <v>#N/A</v>
      </c>
      <c r="C1139" s="64" t="e">
        <f>_xlfn.XLOOKUP(F1139,'Wall Volumes'!P:P,'Wall Volumes'!C:C)</f>
        <v>#N/A</v>
      </c>
      <c r="F1139" s="64" t="s">
        <v>1329</v>
      </c>
      <c r="G1139" s="64">
        <f>IF('Wall Volumes'!$M$4&gt;0,'Wall Volumes'!$M$3,0)</f>
        <v>0</v>
      </c>
    </row>
    <row r="1140" spans="1:7">
      <c r="A1140" s="64" t="str">
        <f t="shared" si="17"/>
        <v>BL.VW.00029.M10.ST.ST.0</v>
      </c>
      <c r="B1140" s="64" t="e">
        <f>_xlfn.XLOOKUP(F1140,'Wall Volumes'!P:P,'Wall Volumes'!M:M)</f>
        <v>#N/A</v>
      </c>
      <c r="C1140" s="64" t="e">
        <f>_xlfn.XLOOKUP(F1140,'Wall Volumes'!P:P,'Wall Volumes'!C:C)</f>
        <v>#N/A</v>
      </c>
      <c r="F1140" s="64" t="s">
        <v>1330</v>
      </c>
      <c r="G1140" s="64">
        <f>IF('Wall Volumes'!$M$4&gt;0,'Wall Volumes'!$M$3,0)</f>
        <v>0</v>
      </c>
    </row>
    <row r="1141" spans="1:7">
      <c r="A1141" s="64" t="str">
        <f t="shared" si="17"/>
        <v>BL.VW.00030.M10.ST.ST.0</v>
      </c>
      <c r="B1141" s="64">
        <f>_xlfn.XLOOKUP(F1141,'Wall Volumes'!P:P,'Wall Volumes'!M:M)</f>
        <v>0</v>
      </c>
      <c r="C1141" s="64">
        <f>_xlfn.XLOOKUP(F1141,'Wall Volumes'!P:P,'Wall Volumes'!C:C)</f>
        <v>212.5</v>
      </c>
      <c r="F1141" s="64" t="s">
        <v>173</v>
      </c>
      <c r="G1141" s="64">
        <f>IF('Wall Volumes'!$M$4&gt;0,'Wall Volumes'!$M$3,0)</f>
        <v>0</v>
      </c>
    </row>
    <row r="1142" spans="1:7">
      <c r="A1142" s="64" t="str">
        <f t="shared" si="17"/>
        <v>BL.VW.00031.M10.ST.ST.0</v>
      </c>
      <c r="B1142" s="64">
        <f>_xlfn.XLOOKUP(F1142,'Wall Volumes'!P:P,'Wall Volumes'!M:M)</f>
        <v>0</v>
      </c>
      <c r="C1142" s="64">
        <f>_xlfn.XLOOKUP(F1142,'Wall Volumes'!P:P,'Wall Volumes'!C:C)</f>
        <v>212.5</v>
      </c>
      <c r="F1142" s="64" t="s">
        <v>178</v>
      </c>
      <c r="G1142" s="64">
        <f>IF('Wall Volumes'!$M$4&gt;0,'Wall Volumes'!$M$3,0)</f>
        <v>0</v>
      </c>
    </row>
    <row r="1143" spans="1:7">
      <c r="A1143" s="64" t="str">
        <f t="shared" si="17"/>
        <v>BL.VW.00032.M10.ST.ST.0</v>
      </c>
      <c r="B1143" s="64">
        <f>_xlfn.XLOOKUP(F1143,'Wall Volumes'!P:P,'Wall Volumes'!M:M)</f>
        <v>0</v>
      </c>
      <c r="C1143" s="64">
        <f>_xlfn.XLOOKUP(F1143,'Wall Volumes'!P:P,'Wall Volumes'!C:C)</f>
        <v>462.5</v>
      </c>
      <c r="F1143" s="64" t="s">
        <v>183</v>
      </c>
      <c r="G1143" s="64">
        <f>IF('Wall Volumes'!$M$4&gt;0,'Wall Volumes'!$M$3,0)</f>
        <v>0</v>
      </c>
    </row>
    <row r="1144" spans="1:7">
      <c r="A1144" s="64" t="str">
        <f t="shared" si="17"/>
        <v>BL.VW.00033.M10.ST.ST.0</v>
      </c>
      <c r="B1144" s="64">
        <f>_xlfn.XLOOKUP(F1144,'Wall Volumes'!P:P,'Wall Volumes'!M:M)</f>
        <v>0</v>
      </c>
      <c r="C1144" s="64">
        <f>_xlfn.XLOOKUP(F1144,'Wall Volumes'!P:P,'Wall Volumes'!C:C)</f>
        <v>462.5</v>
      </c>
      <c r="F1144" s="64" t="s">
        <v>188</v>
      </c>
      <c r="G1144" s="64">
        <f>IF('Wall Volumes'!$M$4&gt;0,'Wall Volumes'!$M$3,0)</f>
        <v>0</v>
      </c>
    </row>
    <row r="1145" spans="1:7">
      <c r="A1145" s="64" t="str">
        <f t="shared" si="17"/>
        <v>BL.VW.00034.M10.ST.ST.0</v>
      </c>
      <c r="B1145" s="64">
        <f>_xlfn.XLOOKUP(F1145,'Wall Volumes'!P:P,'Wall Volumes'!M:M)</f>
        <v>0</v>
      </c>
      <c r="C1145" s="64">
        <f>_xlfn.XLOOKUP(F1145,'Wall Volumes'!P:P,'Wall Volumes'!C:C)</f>
        <v>350</v>
      </c>
      <c r="F1145" s="64" t="s">
        <v>193</v>
      </c>
      <c r="G1145" s="64">
        <f>IF('Wall Volumes'!$M$4&gt;0,'Wall Volumes'!$M$3,0)</f>
        <v>0</v>
      </c>
    </row>
    <row r="1146" spans="1:7">
      <c r="A1146" s="64" t="str">
        <f t="shared" si="17"/>
        <v>BL.VW.00035.M10.ST.ST.0</v>
      </c>
      <c r="B1146" s="64">
        <f>_xlfn.XLOOKUP(F1146,'Wall Volumes'!P:P,'Wall Volumes'!M:M)</f>
        <v>0</v>
      </c>
      <c r="C1146" s="64">
        <f>_xlfn.XLOOKUP(F1146,'Wall Volumes'!P:P,'Wall Volumes'!C:C)</f>
        <v>647.5</v>
      </c>
      <c r="F1146" s="64" t="s">
        <v>198</v>
      </c>
      <c r="G1146" s="64">
        <f>IF('Wall Volumes'!$M$4&gt;0,'Wall Volumes'!$M$3,0)</f>
        <v>0</v>
      </c>
    </row>
    <row r="1147" spans="1:7">
      <c r="A1147" s="64" t="str">
        <f t="shared" si="17"/>
        <v>BL.VW.00036.M10.ST.ST.0</v>
      </c>
      <c r="B1147" s="64">
        <f>_xlfn.XLOOKUP(F1147,'Wall Volumes'!P:P,'Wall Volumes'!M:M)</f>
        <v>0</v>
      </c>
      <c r="C1147" s="64">
        <f>_xlfn.XLOOKUP(F1147,'Wall Volumes'!P:P,'Wall Volumes'!C:C)</f>
        <v>1005</v>
      </c>
      <c r="F1147" s="64" t="s">
        <v>203</v>
      </c>
      <c r="G1147" s="64">
        <f>IF('Wall Volumes'!$M$4&gt;0,'Wall Volumes'!$M$3,0)</f>
        <v>0</v>
      </c>
    </row>
    <row r="1148" spans="1:7">
      <c r="A1148" s="64" t="str">
        <f t="shared" si="17"/>
        <v>BL.VW.00037.M10.ST.ST.0</v>
      </c>
      <c r="B1148" s="64">
        <f>_xlfn.XLOOKUP(F1148,'Wall Volumes'!P:P,'Wall Volumes'!M:M)</f>
        <v>0</v>
      </c>
      <c r="C1148" s="64">
        <f>_xlfn.XLOOKUP(F1148,'Wall Volumes'!P:P,'Wall Volumes'!C:C)</f>
        <v>1472.5</v>
      </c>
      <c r="F1148" s="64" t="s">
        <v>208</v>
      </c>
      <c r="G1148" s="64">
        <f>IF('Wall Volumes'!$M$4&gt;0,'Wall Volumes'!$M$3,0)</f>
        <v>0</v>
      </c>
    </row>
    <row r="1149" spans="1:7">
      <c r="A1149" s="64" t="str">
        <f t="shared" si="17"/>
        <v>BL.VW.00038.M10.ST.ST.0</v>
      </c>
      <c r="B1149" s="64" t="e">
        <f>_xlfn.XLOOKUP(F1149,'Wall Volumes'!P:P,'Wall Volumes'!M:M)</f>
        <v>#N/A</v>
      </c>
      <c r="C1149" s="64" t="e">
        <f>_xlfn.XLOOKUP(F1149,'Wall Volumes'!P:P,'Wall Volumes'!C:C)</f>
        <v>#N/A</v>
      </c>
      <c r="F1149" s="64" t="s">
        <v>1331</v>
      </c>
      <c r="G1149" s="64">
        <f>IF('Wall Volumes'!$M$4&gt;0,'Wall Volumes'!$M$3,0)</f>
        <v>0</v>
      </c>
    </row>
    <row r="1150" spans="1:7">
      <c r="A1150" s="64" t="str">
        <f t="shared" si="17"/>
        <v>BL.VW.00040.M10.ST.ST.0</v>
      </c>
      <c r="B1150" s="64">
        <f>_xlfn.XLOOKUP(F1150,'Wall Volumes'!P:P,'Wall Volumes'!M:M)</f>
        <v>0</v>
      </c>
      <c r="C1150" s="64">
        <f>_xlfn.XLOOKUP(F1150,'Wall Volumes'!P:P,'Wall Volumes'!C:C)</f>
        <v>189.125</v>
      </c>
      <c r="F1150" s="64" t="s">
        <v>455</v>
      </c>
      <c r="G1150" s="64">
        <f>IF('Wall Volumes'!$M$4&gt;0,'Wall Volumes'!$M$3,0)</f>
        <v>0</v>
      </c>
    </row>
    <row r="1151" spans="1:7">
      <c r="A1151" s="64" t="str">
        <f t="shared" si="17"/>
        <v>BL.VW.00041.M10.ST.ST.0</v>
      </c>
      <c r="B1151" s="64">
        <f>_xlfn.XLOOKUP(F1151,'Wall Volumes'!P:P,'Wall Volumes'!M:M)</f>
        <v>0</v>
      </c>
      <c r="C1151" s="64">
        <f>_xlfn.XLOOKUP(F1151,'Wall Volumes'!P:P,'Wall Volumes'!C:C)</f>
        <v>367.63</v>
      </c>
      <c r="F1151" s="64" t="s">
        <v>457</v>
      </c>
      <c r="G1151" s="64">
        <f>IF('Wall Volumes'!$M$4&gt;0,'Wall Volumes'!$M$3,0)</f>
        <v>0</v>
      </c>
    </row>
    <row r="1152" spans="1:7">
      <c r="A1152" s="64" t="str">
        <f t="shared" si="17"/>
        <v>BL.VW.00042.M10.ST.ST.0</v>
      </c>
      <c r="B1152" s="64">
        <f>_xlfn.XLOOKUP(F1152,'Wall Volumes'!P:P,'Wall Volumes'!M:M)</f>
        <v>0</v>
      </c>
      <c r="C1152" s="64">
        <f>_xlfn.XLOOKUP(F1152,'Wall Volumes'!P:P,'Wall Volumes'!C:C)</f>
        <v>195.5</v>
      </c>
      <c r="F1152" s="64" t="s">
        <v>453</v>
      </c>
      <c r="G1152" s="64">
        <f>IF('Wall Volumes'!$M$4&gt;0,'Wall Volumes'!$M$3,0)</f>
        <v>0</v>
      </c>
    </row>
    <row r="1153" spans="1:7">
      <c r="A1153" s="64" t="str">
        <f t="shared" si="17"/>
        <v>BL.VW.00052.M10.ST.ST.0</v>
      </c>
      <c r="B1153" s="64">
        <f>_xlfn.XLOOKUP(F1153,'Wall Volumes'!P:P,'Wall Volumes'!M:M)</f>
        <v>0</v>
      </c>
      <c r="C1153" s="64">
        <f>_xlfn.XLOOKUP(F1153,'Wall Volumes'!P:P,'Wall Volumes'!C:C)</f>
        <v>125</v>
      </c>
      <c r="F1153" s="64" t="s">
        <v>213</v>
      </c>
      <c r="G1153" s="64">
        <f>IF('Wall Volumes'!$M$4&gt;0,'Wall Volumes'!$M$3,0)</f>
        <v>0</v>
      </c>
    </row>
    <row r="1154" spans="1:7">
      <c r="A1154" s="64" t="str">
        <f t="shared" ref="A1154:A1217" si="18">F1154&amp;"."&amp;G1154</f>
        <v>BL.VW.00053.M10.ST.ST.0</v>
      </c>
      <c r="B1154" s="64">
        <f>_xlfn.XLOOKUP(F1154,'Wall Volumes'!P:P,'Wall Volumes'!M:M)</f>
        <v>0</v>
      </c>
      <c r="C1154" s="64">
        <f>_xlfn.XLOOKUP(F1154,'Wall Volumes'!P:P,'Wall Volumes'!C:C)</f>
        <v>230</v>
      </c>
      <c r="F1154" s="64" t="s">
        <v>218</v>
      </c>
      <c r="G1154" s="64">
        <f>IF('Wall Volumes'!$M$4&gt;0,'Wall Volumes'!$M$3,0)</f>
        <v>0</v>
      </c>
    </row>
    <row r="1155" spans="1:7">
      <c r="A1155" s="64" t="str">
        <f t="shared" si="18"/>
        <v>BL.VW.00054.M10.ST.ST.0</v>
      </c>
      <c r="B1155" s="64">
        <f>_xlfn.XLOOKUP(F1155,'Wall Volumes'!P:P,'Wall Volumes'!M:M)</f>
        <v>0</v>
      </c>
      <c r="C1155" s="64">
        <f>_xlfn.XLOOKUP(F1155,'Wall Volumes'!P:P,'Wall Volumes'!C:C)</f>
        <v>460</v>
      </c>
      <c r="F1155" s="64" t="s">
        <v>223</v>
      </c>
      <c r="G1155" s="64">
        <f>IF('Wall Volumes'!$M$4&gt;0,'Wall Volumes'!$M$3,0)</f>
        <v>0</v>
      </c>
    </row>
    <row r="1156" spans="1:7">
      <c r="A1156" s="64" t="str">
        <f t="shared" si="18"/>
        <v>BL.VW.00055.M10.ST.ST.0</v>
      </c>
      <c r="B1156" s="64">
        <f>_xlfn.XLOOKUP(F1156,'Wall Volumes'!P:P,'Wall Volumes'!M:M)</f>
        <v>0</v>
      </c>
      <c r="C1156" s="64">
        <f>_xlfn.XLOOKUP(F1156,'Wall Volumes'!P:P,'Wall Volumes'!C:C)</f>
        <v>77.5</v>
      </c>
      <c r="F1156" s="64" t="s">
        <v>228</v>
      </c>
      <c r="G1156" s="64">
        <f>IF('Wall Volumes'!$M$4&gt;0,'Wall Volumes'!$M$3,0)</f>
        <v>0</v>
      </c>
    </row>
    <row r="1157" spans="1:7">
      <c r="A1157" s="64" t="str">
        <f t="shared" si="18"/>
        <v>BL.VW.00056.M10.ST.ST.0</v>
      </c>
      <c r="B1157" s="64">
        <f>_xlfn.XLOOKUP(F1157,'Wall Volumes'!P:P,'Wall Volumes'!M:M)</f>
        <v>0</v>
      </c>
      <c r="C1157" s="64">
        <f>_xlfn.XLOOKUP(F1157,'Wall Volumes'!P:P,'Wall Volumes'!C:C)</f>
        <v>142.5</v>
      </c>
      <c r="F1157" s="64" t="s">
        <v>233</v>
      </c>
      <c r="G1157" s="64">
        <f>IF('Wall Volumes'!$M$4&gt;0,'Wall Volumes'!$M$3,0)</f>
        <v>0</v>
      </c>
    </row>
    <row r="1158" spans="1:7">
      <c r="A1158" s="64" t="str">
        <f t="shared" si="18"/>
        <v>BL.VW.00057.M10.ST.ST.0</v>
      </c>
      <c r="B1158" s="64">
        <f>_xlfn.XLOOKUP(F1158,'Wall Volumes'!P:P,'Wall Volumes'!M:M)</f>
        <v>0</v>
      </c>
      <c r="C1158" s="64">
        <f>_xlfn.XLOOKUP(F1158,'Wall Volumes'!P:P,'Wall Volumes'!C:C)</f>
        <v>305</v>
      </c>
      <c r="F1158" s="64" t="s">
        <v>238</v>
      </c>
      <c r="G1158" s="64">
        <f>IF('Wall Volumes'!$M$4&gt;0,'Wall Volumes'!$M$3,0)</f>
        <v>0</v>
      </c>
    </row>
    <row r="1159" spans="1:7">
      <c r="A1159" s="64" t="str">
        <f t="shared" si="18"/>
        <v>BL.VW.00058.M10.ST.ST.0</v>
      </c>
      <c r="B1159" s="64">
        <f>_xlfn.XLOOKUP(F1159,'Wall Volumes'!P:P,'Wall Volumes'!M:M)</f>
        <v>0</v>
      </c>
      <c r="C1159" s="64">
        <f>_xlfn.XLOOKUP(F1159,'Wall Volumes'!P:P,'Wall Volumes'!C:C)</f>
        <v>137.5</v>
      </c>
      <c r="F1159" s="64" t="s">
        <v>243</v>
      </c>
      <c r="G1159" s="64">
        <f>IF('Wall Volumes'!$M$4&gt;0,'Wall Volumes'!$M$3,0)</f>
        <v>0</v>
      </c>
    </row>
    <row r="1160" spans="1:7">
      <c r="A1160" s="64" t="str">
        <f t="shared" si="18"/>
        <v>BL.VW.00059.M10.ST.ST.0</v>
      </c>
      <c r="B1160" s="64">
        <f>_xlfn.XLOOKUP(F1160,'Wall Volumes'!P:P,'Wall Volumes'!M:M)</f>
        <v>0</v>
      </c>
      <c r="C1160" s="64">
        <f>_xlfn.XLOOKUP(F1160,'Wall Volumes'!P:P,'Wall Volumes'!C:C)</f>
        <v>262.5</v>
      </c>
      <c r="F1160" s="64" t="s">
        <v>248</v>
      </c>
      <c r="G1160" s="64">
        <f>IF('Wall Volumes'!$M$4&gt;0,'Wall Volumes'!$M$3,0)</f>
        <v>0</v>
      </c>
    </row>
    <row r="1161" spans="1:7">
      <c r="A1161" s="64" t="str">
        <f t="shared" si="18"/>
        <v>BL.VW.00060.M10.ST.ST.0</v>
      </c>
      <c r="B1161" s="64">
        <f>_xlfn.XLOOKUP(F1161,'Wall Volumes'!P:P,'Wall Volumes'!M:M)</f>
        <v>0</v>
      </c>
      <c r="C1161" s="64">
        <f>_xlfn.XLOOKUP(F1161,'Wall Volumes'!P:P,'Wall Volumes'!C:C)</f>
        <v>432.5</v>
      </c>
      <c r="F1161" s="64" t="s">
        <v>253</v>
      </c>
      <c r="G1161" s="64">
        <f>IF('Wall Volumes'!$M$4&gt;0,'Wall Volumes'!$M$3,0)</f>
        <v>0</v>
      </c>
    </row>
    <row r="1162" spans="1:7">
      <c r="A1162" s="64" t="str">
        <f t="shared" si="18"/>
        <v>BL.VW.00061.M10.ST.ST.0</v>
      </c>
      <c r="B1162" s="64">
        <f>_xlfn.XLOOKUP(F1162,'Wall Volumes'!P:P,'Wall Volumes'!M:M)</f>
        <v>0</v>
      </c>
      <c r="C1162" s="64">
        <f>_xlfn.XLOOKUP(F1162,'Wall Volumes'!P:P,'Wall Volumes'!C:C)</f>
        <v>87.5</v>
      </c>
      <c r="F1162" s="64" t="s">
        <v>258</v>
      </c>
      <c r="G1162" s="64">
        <f>IF('Wall Volumes'!$M$4&gt;0,'Wall Volumes'!$M$3,0)</f>
        <v>0</v>
      </c>
    </row>
    <row r="1163" spans="1:7">
      <c r="A1163" s="64" t="str">
        <f t="shared" si="18"/>
        <v>BL.VW.00062.M10.ST.ST.0</v>
      </c>
      <c r="B1163" s="64">
        <f>_xlfn.XLOOKUP(F1163,'Wall Volumes'!P:P,'Wall Volumes'!M:M)</f>
        <v>0</v>
      </c>
      <c r="C1163" s="64">
        <f>_xlfn.XLOOKUP(F1163,'Wall Volumes'!P:P,'Wall Volumes'!C:C)</f>
        <v>190</v>
      </c>
      <c r="F1163" s="64" t="s">
        <v>263</v>
      </c>
      <c r="G1163" s="64">
        <f>IF('Wall Volumes'!$M$4&gt;0,'Wall Volumes'!$M$3,0)</f>
        <v>0</v>
      </c>
    </row>
    <row r="1164" spans="1:7">
      <c r="A1164" s="64" t="str">
        <f t="shared" si="18"/>
        <v>BL.VW.00063.M10.ST.ST.0</v>
      </c>
      <c r="B1164" s="64">
        <f>_xlfn.XLOOKUP(F1164,'Wall Volumes'!P:P,'Wall Volumes'!M:M)</f>
        <v>0</v>
      </c>
      <c r="C1164" s="64">
        <f>_xlfn.XLOOKUP(F1164,'Wall Volumes'!P:P,'Wall Volumes'!C:C)</f>
        <v>592.5</v>
      </c>
      <c r="F1164" s="64" t="s">
        <v>268</v>
      </c>
      <c r="G1164" s="64">
        <f>IF('Wall Volumes'!$M$4&gt;0,'Wall Volumes'!$M$3,0)</f>
        <v>0</v>
      </c>
    </row>
    <row r="1165" spans="1:7">
      <c r="A1165" s="64" t="str">
        <f t="shared" si="18"/>
        <v>BL.VW.00064.M10.ST.ST.0</v>
      </c>
      <c r="B1165" s="64">
        <f>_xlfn.XLOOKUP(F1165,'Wall Volumes'!P:P,'Wall Volumes'!M:M)</f>
        <v>0</v>
      </c>
      <c r="C1165" s="64">
        <f>_xlfn.XLOOKUP(F1165,'Wall Volumes'!P:P,'Wall Volumes'!C:C)</f>
        <v>117.5</v>
      </c>
      <c r="F1165" s="64" t="s">
        <v>273</v>
      </c>
      <c r="G1165" s="64">
        <f>IF('Wall Volumes'!$M$4&gt;0,'Wall Volumes'!$M$3,0)</f>
        <v>0</v>
      </c>
    </row>
    <row r="1166" spans="1:7">
      <c r="A1166" s="64" t="str">
        <f t="shared" si="18"/>
        <v>BL.VW.00065.M10.ST.ST.0</v>
      </c>
      <c r="B1166" s="64">
        <f>_xlfn.XLOOKUP(F1166,'Wall Volumes'!P:P,'Wall Volumes'!M:M)</f>
        <v>0</v>
      </c>
      <c r="C1166" s="64">
        <f>_xlfn.XLOOKUP(F1166,'Wall Volumes'!P:P,'Wall Volumes'!C:C)</f>
        <v>320</v>
      </c>
      <c r="F1166" s="64" t="s">
        <v>278</v>
      </c>
      <c r="G1166" s="64">
        <f>IF('Wall Volumes'!$M$4&gt;0,'Wall Volumes'!$M$3,0)</f>
        <v>0</v>
      </c>
    </row>
    <row r="1167" spans="1:7">
      <c r="A1167" s="64" t="str">
        <f t="shared" si="18"/>
        <v>BL.VW.00066.M10.ST.ST.0</v>
      </c>
      <c r="B1167" s="64">
        <f>_xlfn.XLOOKUP(F1167,'Wall Volumes'!P:P,'Wall Volumes'!M:M)</f>
        <v>0</v>
      </c>
      <c r="C1167" s="64">
        <f>_xlfn.XLOOKUP(F1167,'Wall Volumes'!P:P,'Wall Volumes'!C:C)</f>
        <v>970</v>
      </c>
      <c r="F1167" s="64" t="s">
        <v>283</v>
      </c>
      <c r="G1167" s="64">
        <f>IF('Wall Volumes'!$M$4&gt;0,'Wall Volumes'!$M$3,0)</f>
        <v>0</v>
      </c>
    </row>
    <row r="1168" spans="1:7">
      <c r="A1168" s="64" t="str">
        <f t="shared" si="18"/>
        <v>BL.VW.00067.M10.ST.ST.0</v>
      </c>
      <c r="B1168" s="64">
        <f>_xlfn.XLOOKUP(F1168,'Wall Volumes'!P:P,'Wall Volumes'!M:M)</f>
        <v>0</v>
      </c>
      <c r="C1168" s="64">
        <f>_xlfn.XLOOKUP(F1168,'Wall Volumes'!P:P,'Wall Volumes'!C:C)</f>
        <v>192.5</v>
      </c>
      <c r="F1168" s="64" t="s">
        <v>288</v>
      </c>
      <c r="G1168" s="64">
        <f>IF('Wall Volumes'!$M$4&gt;0,'Wall Volumes'!$M$3,0)</f>
        <v>0</v>
      </c>
    </row>
    <row r="1169" spans="1:7">
      <c r="A1169" s="64" t="str">
        <f t="shared" si="18"/>
        <v>BL.VW.00068.M10.ST.ST.0</v>
      </c>
      <c r="B1169" s="64">
        <f>_xlfn.XLOOKUP(F1169,'Wall Volumes'!P:P,'Wall Volumes'!M:M)</f>
        <v>0</v>
      </c>
      <c r="C1169" s="64">
        <f>_xlfn.XLOOKUP(F1169,'Wall Volumes'!P:P,'Wall Volumes'!C:C)</f>
        <v>515</v>
      </c>
      <c r="F1169" s="64" t="s">
        <v>293</v>
      </c>
      <c r="G1169" s="64">
        <f>IF('Wall Volumes'!$M$4&gt;0,'Wall Volumes'!$M$3,0)</f>
        <v>0</v>
      </c>
    </row>
    <row r="1170" spans="1:7">
      <c r="A1170" s="64" t="str">
        <f t="shared" si="18"/>
        <v>BL.VW.00069.M10.ST.ST.0</v>
      </c>
      <c r="B1170" s="64">
        <f>_xlfn.XLOOKUP(F1170,'Wall Volumes'!P:P,'Wall Volumes'!M:M)</f>
        <v>0</v>
      </c>
      <c r="C1170" s="64">
        <f>_xlfn.XLOOKUP(F1170,'Wall Volumes'!P:P,'Wall Volumes'!C:C)</f>
        <v>1660</v>
      </c>
      <c r="F1170" s="64" t="s">
        <v>298</v>
      </c>
      <c r="G1170" s="64">
        <f>IF('Wall Volumes'!$M$4&gt;0,'Wall Volumes'!$M$3,0)</f>
        <v>0</v>
      </c>
    </row>
    <row r="1171" spans="1:7">
      <c r="A1171" s="64" t="str">
        <f t="shared" si="18"/>
        <v>BL.VW.00070.M10.ST.ST.0</v>
      </c>
      <c r="B1171" s="64">
        <f>_xlfn.XLOOKUP(F1171,'Wall Volumes'!P:P,'Wall Volumes'!M:M)</f>
        <v>0</v>
      </c>
      <c r="C1171" s="64">
        <f>_xlfn.XLOOKUP(F1171,'Wall Volumes'!P:P,'Wall Volumes'!C:C)</f>
        <v>142.5</v>
      </c>
      <c r="F1171" s="64" t="s">
        <v>303</v>
      </c>
      <c r="G1171" s="64">
        <f>IF('Wall Volumes'!$M$4&gt;0,'Wall Volumes'!$M$3,0)</f>
        <v>0</v>
      </c>
    </row>
    <row r="1172" spans="1:7">
      <c r="A1172" s="64" t="str">
        <f t="shared" si="18"/>
        <v>BL.VW.00071.M10.ST.ST.0</v>
      </c>
      <c r="B1172" s="64">
        <f>_xlfn.XLOOKUP(F1172,'Wall Volumes'!P:P,'Wall Volumes'!M:M)</f>
        <v>0</v>
      </c>
      <c r="C1172" s="64">
        <f>_xlfn.XLOOKUP(F1172,'Wall Volumes'!P:P,'Wall Volumes'!C:C)</f>
        <v>375</v>
      </c>
      <c r="F1172" s="64" t="s">
        <v>308</v>
      </c>
      <c r="G1172" s="64">
        <f>IF('Wall Volumes'!$M$4&gt;0,'Wall Volumes'!$M$3,0)</f>
        <v>0</v>
      </c>
    </row>
    <row r="1173" spans="1:7">
      <c r="A1173" s="64" t="str">
        <f t="shared" si="18"/>
        <v>BL.VW.00072.M10.ST.ST.0</v>
      </c>
      <c r="B1173" s="64">
        <f>_xlfn.XLOOKUP(F1173,'Wall Volumes'!P:P,'Wall Volumes'!M:M)</f>
        <v>0</v>
      </c>
      <c r="C1173" s="64">
        <f>_xlfn.XLOOKUP(F1173,'Wall Volumes'!P:P,'Wall Volumes'!C:C)</f>
        <v>1160</v>
      </c>
      <c r="F1173" s="64" t="s">
        <v>313</v>
      </c>
      <c r="G1173" s="64">
        <f>IF('Wall Volumes'!$M$4&gt;0,'Wall Volumes'!$M$3,0)</f>
        <v>0</v>
      </c>
    </row>
    <row r="1174" spans="1:7">
      <c r="A1174" s="64" t="str">
        <f t="shared" si="18"/>
        <v>BL.VW.00073.M10.ST.ST.0</v>
      </c>
      <c r="B1174" s="64">
        <f>_xlfn.XLOOKUP(F1174,'Wall Volumes'!P:P,'Wall Volumes'!M:M)</f>
        <v>0</v>
      </c>
      <c r="C1174" s="64">
        <f>_xlfn.XLOOKUP(F1174,'Wall Volumes'!P:P,'Wall Volumes'!C:C)</f>
        <v>405</v>
      </c>
      <c r="F1174" s="64" t="s">
        <v>318</v>
      </c>
      <c r="G1174" s="64">
        <f>IF('Wall Volumes'!$M$4&gt;0,'Wall Volumes'!$M$3,0)</f>
        <v>0</v>
      </c>
    </row>
    <row r="1175" spans="1:7">
      <c r="A1175" s="64" t="str">
        <f t="shared" si="18"/>
        <v>BL.VW.00074.M10.ST.ST.0</v>
      </c>
      <c r="B1175" s="64">
        <f>_xlfn.XLOOKUP(F1175,'Wall Volumes'!P:P,'Wall Volumes'!M:M)</f>
        <v>0</v>
      </c>
      <c r="C1175" s="64">
        <f>_xlfn.XLOOKUP(F1175,'Wall Volumes'!P:P,'Wall Volumes'!C:C)</f>
        <v>480</v>
      </c>
      <c r="F1175" s="64" t="s">
        <v>323</v>
      </c>
      <c r="G1175" s="64">
        <f>IF('Wall Volumes'!$M$4&gt;0,'Wall Volumes'!$M$3,0)</f>
        <v>0</v>
      </c>
    </row>
    <row r="1176" spans="1:7">
      <c r="A1176" s="64" t="str">
        <f t="shared" si="18"/>
        <v>BL.VW.00075.M10.ST.ST.0</v>
      </c>
      <c r="B1176" s="64">
        <f>_xlfn.XLOOKUP(F1176,'Wall Volumes'!P:P,'Wall Volumes'!M:M)</f>
        <v>0</v>
      </c>
      <c r="C1176" s="64">
        <f>_xlfn.XLOOKUP(F1176,'Wall Volumes'!P:P,'Wall Volumes'!C:C)</f>
        <v>527.5</v>
      </c>
      <c r="F1176" s="64" t="s">
        <v>328</v>
      </c>
      <c r="G1176" s="64">
        <f>IF('Wall Volumes'!$M$4&gt;0,'Wall Volumes'!$M$3,0)</f>
        <v>0</v>
      </c>
    </row>
    <row r="1177" spans="1:7">
      <c r="A1177" s="64" t="str">
        <f t="shared" si="18"/>
        <v>BL.VW.00076.M10.ST.ST.0</v>
      </c>
      <c r="B1177" s="64">
        <f>_xlfn.XLOOKUP(F1177,'Wall Volumes'!P:P,'Wall Volumes'!M:M)</f>
        <v>0</v>
      </c>
      <c r="C1177" s="64">
        <f>_xlfn.XLOOKUP(F1177,'Wall Volumes'!P:P,'Wall Volumes'!C:C)</f>
        <v>240</v>
      </c>
      <c r="F1177" s="64" t="s">
        <v>333</v>
      </c>
      <c r="G1177" s="64">
        <f>IF('Wall Volumes'!$M$4&gt;0,'Wall Volumes'!$M$3,0)</f>
        <v>0</v>
      </c>
    </row>
    <row r="1178" spans="1:7">
      <c r="A1178" s="64" t="str">
        <f t="shared" si="18"/>
        <v>BL.VW.00077.M10.ST.ST.0</v>
      </c>
      <c r="B1178" s="64">
        <f>_xlfn.XLOOKUP(F1178,'Wall Volumes'!P:P,'Wall Volumes'!M:M)</f>
        <v>0</v>
      </c>
      <c r="C1178" s="64">
        <f>_xlfn.XLOOKUP(F1178,'Wall Volumes'!P:P,'Wall Volumes'!C:C)</f>
        <v>690</v>
      </c>
      <c r="F1178" s="64" t="s">
        <v>338</v>
      </c>
      <c r="G1178" s="64">
        <f>IF('Wall Volumes'!$M$4&gt;0,'Wall Volumes'!$M$3,0)</f>
        <v>0</v>
      </c>
    </row>
    <row r="1179" spans="1:7">
      <c r="A1179" s="64" t="str">
        <f t="shared" si="18"/>
        <v>BL.VW.00078.M10.ST.ST.0</v>
      </c>
      <c r="B1179" s="64">
        <f>_xlfn.XLOOKUP(F1179,'Wall Volumes'!P:P,'Wall Volumes'!M:M)</f>
        <v>0</v>
      </c>
      <c r="C1179" s="64">
        <f>_xlfn.XLOOKUP(F1179,'Wall Volumes'!P:P,'Wall Volumes'!C:C)</f>
        <v>1347.5</v>
      </c>
      <c r="F1179" s="64" t="s">
        <v>343</v>
      </c>
      <c r="G1179" s="64">
        <f>IF('Wall Volumes'!$M$4&gt;0,'Wall Volumes'!$M$3,0)</f>
        <v>0</v>
      </c>
    </row>
    <row r="1180" spans="1:7">
      <c r="A1180" s="64" t="str">
        <f t="shared" si="18"/>
        <v>BL.VW.00089.M10.ST.ST.0</v>
      </c>
      <c r="B1180" s="64">
        <f>_xlfn.XLOOKUP(F1180,'Wall Volumes'!P:P,'Wall Volumes'!M:M)</f>
        <v>0</v>
      </c>
      <c r="C1180" s="64">
        <f>_xlfn.XLOOKUP(F1180,'Wall Volumes'!P:P,'Wall Volumes'!C:C)</f>
        <v>335</v>
      </c>
      <c r="F1180" s="64" t="s">
        <v>348</v>
      </c>
      <c r="G1180" s="64">
        <f>IF('Wall Volumes'!$M$4&gt;0,'Wall Volumes'!$M$3,0)</f>
        <v>0</v>
      </c>
    </row>
    <row r="1181" spans="1:7">
      <c r="A1181" s="64" t="str">
        <f t="shared" si="18"/>
        <v>BL.VW.00090.M10.ST.ST.0</v>
      </c>
      <c r="B1181" s="64">
        <f>_xlfn.XLOOKUP(F1181,'Wall Volumes'!P:P,'Wall Volumes'!M:M)</f>
        <v>0</v>
      </c>
      <c r="C1181" s="64">
        <f>_xlfn.XLOOKUP(F1181,'Wall Volumes'!P:P,'Wall Volumes'!C:C)</f>
        <v>980</v>
      </c>
      <c r="F1181" s="64" t="s">
        <v>353</v>
      </c>
      <c r="G1181" s="64">
        <f>IF('Wall Volumes'!$M$4&gt;0,'Wall Volumes'!$M$3,0)</f>
        <v>0</v>
      </c>
    </row>
    <row r="1182" spans="1:7">
      <c r="A1182" s="64" t="str">
        <f t="shared" si="18"/>
        <v>BL.VW.00091.M10.ST.ST.0</v>
      </c>
      <c r="B1182" s="64">
        <f>_xlfn.XLOOKUP(F1182,'Wall Volumes'!P:P,'Wall Volumes'!M:M)</f>
        <v>0</v>
      </c>
      <c r="C1182" s="64">
        <f>_xlfn.XLOOKUP(F1182,'Wall Volumes'!P:P,'Wall Volumes'!C:C)</f>
        <v>1935</v>
      </c>
      <c r="F1182" s="64" t="s">
        <v>358</v>
      </c>
      <c r="G1182" s="64">
        <f>IF('Wall Volumes'!$M$4&gt;0,'Wall Volumes'!$M$3,0)</f>
        <v>0</v>
      </c>
    </row>
    <row r="1183" spans="1:7">
      <c r="A1183" s="64" t="str">
        <f t="shared" si="18"/>
        <v>BL.VW.00092.M10.ST.ST.0</v>
      </c>
      <c r="B1183" s="64">
        <f>_xlfn.XLOOKUP(F1183,'Wall Volumes'!P:P,'Wall Volumes'!M:M)</f>
        <v>0</v>
      </c>
      <c r="C1183" s="64">
        <f>_xlfn.XLOOKUP(F1183,'Wall Volumes'!P:P,'Wall Volumes'!C:C)</f>
        <v>70</v>
      </c>
      <c r="F1183" s="64" t="s">
        <v>362</v>
      </c>
      <c r="G1183" s="64">
        <f>IF('Wall Volumes'!$M$4&gt;0,'Wall Volumes'!$M$3,0)</f>
        <v>0</v>
      </c>
    </row>
    <row r="1184" spans="1:7">
      <c r="A1184" s="64" t="str">
        <f t="shared" si="18"/>
        <v>BL.VW.00101.M10.ST.ST.0</v>
      </c>
      <c r="B1184" s="64">
        <f>_xlfn.XLOOKUP(F1184,'Wall Volumes'!P:P,'Wall Volumes'!M:M)</f>
        <v>0</v>
      </c>
      <c r="C1184" s="64">
        <f>_xlfn.XLOOKUP(F1184,'Wall Volumes'!P:P,'Wall Volumes'!C:C)</f>
        <v>70</v>
      </c>
      <c r="F1184" s="64" t="s">
        <v>368</v>
      </c>
      <c r="G1184" s="64">
        <f>IF('Wall Volumes'!$M$4&gt;0,'Wall Volumes'!$M$3,0)</f>
        <v>0</v>
      </c>
    </row>
    <row r="1185" spans="1:7">
      <c r="A1185" s="64" t="str">
        <f t="shared" si="18"/>
        <v>BL.VW.00093.M10.ST.ST.0</v>
      </c>
      <c r="B1185" s="64">
        <f>_xlfn.XLOOKUP(F1185,'Wall Volumes'!P:P,'Wall Volumes'!M:M)</f>
        <v>0</v>
      </c>
      <c r="C1185" s="64">
        <f>_xlfn.XLOOKUP(F1185,'Wall Volumes'!P:P,'Wall Volumes'!C:C)</f>
        <v>70</v>
      </c>
      <c r="F1185" s="64" t="s">
        <v>373</v>
      </c>
      <c r="G1185" s="64">
        <f>IF('Wall Volumes'!$M$4&gt;0,'Wall Volumes'!$M$3,0)</f>
        <v>0</v>
      </c>
    </row>
    <row r="1186" spans="1:7">
      <c r="A1186" s="64" t="str">
        <f t="shared" si="18"/>
        <v>BL.VW.00102.M10.ST.ST.0</v>
      </c>
      <c r="B1186" s="64">
        <f>_xlfn.XLOOKUP(F1186,'Wall Volumes'!P:P,'Wall Volumes'!M:M)</f>
        <v>0</v>
      </c>
      <c r="C1186" s="64">
        <f>_xlfn.XLOOKUP(F1186,'Wall Volumes'!P:P,'Wall Volumes'!C:C)</f>
        <v>70</v>
      </c>
      <c r="F1186" s="64" t="s">
        <v>379</v>
      </c>
      <c r="G1186" s="64">
        <f>IF('Wall Volumes'!$M$4&gt;0,'Wall Volumes'!$M$3,0)</f>
        <v>0</v>
      </c>
    </row>
    <row r="1187" spans="1:7">
      <c r="A1187" s="64" t="str">
        <f t="shared" si="18"/>
        <v>BL.VW.00094.M10.ST.ST.0</v>
      </c>
      <c r="B1187" s="64">
        <f>_xlfn.XLOOKUP(F1187,'Wall Volumes'!P:P,'Wall Volumes'!M:M)</f>
        <v>0</v>
      </c>
      <c r="C1187" s="64">
        <f>_xlfn.XLOOKUP(F1187,'Wall Volumes'!P:P,'Wall Volumes'!C:C)</f>
        <v>72.5</v>
      </c>
      <c r="F1187" s="64" t="s">
        <v>383</v>
      </c>
      <c r="G1187" s="64">
        <f>IF('Wall Volumes'!$M$4&gt;0,'Wall Volumes'!$M$3,0)</f>
        <v>0</v>
      </c>
    </row>
    <row r="1188" spans="1:7">
      <c r="A1188" s="64" t="str">
        <f t="shared" si="18"/>
        <v>BL.VW.00103.M10.ST.ST.0</v>
      </c>
      <c r="B1188" s="64">
        <f>_xlfn.XLOOKUP(F1188,'Wall Volumes'!P:P,'Wall Volumes'!M:M)</f>
        <v>0</v>
      </c>
      <c r="C1188" s="64">
        <f>_xlfn.XLOOKUP(F1188,'Wall Volumes'!P:P,'Wall Volumes'!C:C)</f>
        <v>72.5</v>
      </c>
      <c r="F1188" s="64" t="s">
        <v>389</v>
      </c>
      <c r="G1188" s="64">
        <f>IF('Wall Volumes'!$M$4&gt;0,'Wall Volumes'!$M$3,0)</f>
        <v>0</v>
      </c>
    </row>
    <row r="1189" spans="1:7">
      <c r="A1189" s="64" t="str">
        <f t="shared" si="18"/>
        <v>BL.VW.00095.M10.ST.ST.0</v>
      </c>
      <c r="B1189" s="64">
        <f>_xlfn.XLOOKUP(F1189,'Wall Volumes'!P:P,'Wall Volumes'!M:M)</f>
        <v>0</v>
      </c>
      <c r="C1189" s="64">
        <f>_xlfn.XLOOKUP(F1189,'Wall Volumes'!P:P,'Wall Volumes'!C:C)</f>
        <v>187.5</v>
      </c>
      <c r="F1189" s="64" t="s">
        <v>391</v>
      </c>
      <c r="G1189" s="64">
        <f>IF('Wall Volumes'!$M$4&gt;0,'Wall Volumes'!$M$3,0)</f>
        <v>0</v>
      </c>
    </row>
    <row r="1190" spans="1:7">
      <c r="A1190" s="64" t="str">
        <f t="shared" si="18"/>
        <v>BL.VW.00104.M10.ST.ST.0</v>
      </c>
      <c r="B1190" s="64">
        <f>_xlfn.XLOOKUP(F1190,'Wall Volumes'!P:P,'Wall Volumes'!M:M)</f>
        <v>0</v>
      </c>
      <c r="C1190" s="64">
        <f>_xlfn.XLOOKUP(F1190,'Wall Volumes'!P:P,'Wall Volumes'!C:C)</f>
        <v>187.5</v>
      </c>
      <c r="F1190" s="64" t="s">
        <v>394</v>
      </c>
      <c r="G1190" s="64">
        <f>IF('Wall Volumes'!$M$4&gt;0,'Wall Volumes'!$M$3,0)</f>
        <v>0</v>
      </c>
    </row>
    <row r="1191" spans="1:7">
      <c r="A1191" s="64" t="str">
        <f t="shared" si="18"/>
        <v>BL.VW.00096.M10.ST.ST.0</v>
      </c>
      <c r="B1191" s="64">
        <f>_xlfn.XLOOKUP(F1191,'Wall Volumes'!P:P,'Wall Volumes'!M:M)</f>
        <v>0</v>
      </c>
      <c r="C1191" s="64">
        <f>_xlfn.XLOOKUP(F1191,'Wall Volumes'!P:P,'Wall Volumes'!C:C)</f>
        <v>197.5</v>
      </c>
      <c r="F1191" s="64" t="s">
        <v>396</v>
      </c>
      <c r="G1191" s="64">
        <f>IF('Wall Volumes'!$M$4&gt;0,'Wall Volumes'!$M$3,0)</f>
        <v>0</v>
      </c>
    </row>
    <row r="1192" spans="1:7">
      <c r="A1192" s="64" t="str">
        <f t="shared" si="18"/>
        <v>BL.VW.00105.M10.ST.ST.0</v>
      </c>
      <c r="B1192" s="64">
        <f>_xlfn.XLOOKUP(F1192,'Wall Volumes'!P:P,'Wall Volumes'!M:M)</f>
        <v>0</v>
      </c>
      <c r="C1192" s="64">
        <f>_xlfn.XLOOKUP(F1192,'Wall Volumes'!P:P,'Wall Volumes'!C:C)</f>
        <v>197.5</v>
      </c>
      <c r="F1192" s="64" t="s">
        <v>399</v>
      </c>
      <c r="G1192" s="64">
        <f>IF('Wall Volumes'!$M$4&gt;0,'Wall Volumes'!$M$3,0)</f>
        <v>0</v>
      </c>
    </row>
    <row r="1193" spans="1:7">
      <c r="A1193" s="64" t="str">
        <f t="shared" si="18"/>
        <v>BL.VW.00097.M10.ST.ST.0</v>
      </c>
      <c r="B1193" s="64">
        <f>_xlfn.XLOOKUP(F1193,'Wall Volumes'!P:P,'Wall Volumes'!M:M)</f>
        <v>0</v>
      </c>
      <c r="C1193" s="64">
        <f>_xlfn.XLOOKUP(F1193,'Wall Volumes'!P:P,'Wall Volumes'!C:C)</f>
        <v>205</v>
      </c>
      <c r="F1193" s="64" t="s">
        <v>401</v>
      </c>
      <c r="G1193" s="64">
        <f>IF('Wall Volumes'!$M$4&gt;0,'Wall Volumes'!$M$3,0)</f>
        <v>0</v>
      </c>
    </row>
    <row r="1194" spans="1:7">
      <c r="A1194" s="64" t="str">
        <f t="shared" si="18"/>
        <v>BL.VW.00106.M10.ST.ST.0</v>
      </c>
      <c r="B1194" s="64">
        <f>_xlfn.XLOOKUP(F1194,'Wall Volumes'!P:P,'Wall Volumes'!M:M)</f>
        <v>0</v>
      </c>
      <c r="C1194" s="64">
        <f>_xlfn.XLOOKUP(F1194,'Wall Volumes'!P:P,'Wall Volumes'!C:C)</f>
        <v>205</v>
      </c>
      <c r="F1194" s="64" t="s">
        <v>404</v>
      </c>
      <c r="G1194" s="64">
        <f>IF('Wall Volumes'!$M$4&gt;0,'Wall Volumes'!$M$3,0)</f>
        <v>0</v>
      </c>
    </row>
    <row r="1195" spans="1:7">
      <c r="A1195" s="64" t="str">
        <f t="shared" si="18"/>
        <v>BL.VW.00098.M10.ST.ST.0</v>
      </c>
      <c r="B1195" s="64">
        <f>_xlfn.XLOOKUP(F1195,'Wall Volumes'!P:P,'Wall Volumes'!M:M)</f>
        <v>0</v>
      </c>
      <c r="C1195" s="64">
        <f>_xlfn.XLOOKUP(F1195,'Wall Volumes'!P:P,'Wall Volumes'!C:C)</f>
        <v>427.5</v>
      </c>
      <c r="F1195" s="64" t="s">
        <v>406</v>
      </c>
      <c r="G1195" s="64">
        <f>IF('Wall Volumes'!$M$4&gt;0,'Wall Volumes'!$M$3,0)</f>
        <v>0</v>
      </c>
    </row>
    <row r="1196" spans="1:7">
      <c r="A1196" s="64" t="str">
        <f t="shared" si="18"/>
        <v>BL.VW.00107.M10.ST.ST.0</v>
      </c>
      <c r="B1196" s="64">
        <f>_xlfn.XLOOKUP(F1196,'Wall Volumes'!P:P,'Wall Volumes'!M:M)</f>
        <v>0</v>
      </c>
      <c r="C1196" s="64">
        <f>_xlfn.XLOOKUP(F1196,'Wall Volumes'!P:P,'Wall Volumes'!C:C)</f>
        <v>427.5</v>
      </c>
      <c r="F1196" s="64" t="s">
        <v>409</v>
      </c>
      <c r="G1196" s="64">
        <f>IF('Wall Volumes'!$M$4&gt;0,'Wall Volumes'!$M$3,0)</f>
        <v>0</v>
      </c>
    </row>
    <row r="1197" spans="1:7">
      <c r="A1197" s="64" t="str">
        <f t="shared" si="18"/>
        <v>BL.VW.00099.M10.ST.ST.0</v>
      </c>
      <c r="B1197" s="64">
        <f>_xlfn.XLOOKUP(F1197,'Wall Volumes'!P:P,'Wall Volumes'!M:M)</f>
        <v>0</v>
      </c>
      <c r="C1197" s="64">
        <f>_xlfn.XLOOKUP(F1197,'Wall Volumes'!P:P,'Wall Volumes'!C:C)</f>
        <v>447.5</v>
      </c>
      <c r="F1197" s="64" t="s">
        <v>411</v>
      </c>
      <c r="G1197" s="64">
        <f>IF('Wall Volumes'!$M$4&gt;0,'Wall Volumes'!$M$3,0)</f>
        <v>0</v>
      </c>
    </row>
    <row r="1198" spans="1:7">
      <c r="A1198" s="64" t="str">
        <f t="shared" si="18"/>
        <v>BL.VW.00108.M10.ST.ST.0</v>
      </c>
      <c r="B1198" s="64">
        <f>_xlfn.XLOOKUP(F1198,'Wall Volumes'!P:P,'Wall Volumes'!M:M)</f>
        <v>0</v>
      </c>
      <c r="C1198" s="64">
        <f>_xlfn.XLOOKUP(F1198,'Wall Volumes'!P:P,'Wall Volumes'!C:C)</f>
        <v>447.5</v>
      </c>
      <c r="F1198" s="64" t="s">
        <v>414</v>
      </c>
      <c r="G1198" s="64">
        <f>IF('Wall Volumes'!$M$4&gt;0,'Wall Volumes'!$M$3,0)</f>
        <v>0</v>
      </c>
    </row>
    <row r="1199" spans="1:7">
      <c r="A1199" s="64" t="str">
        <f t="shared" si="18"/>
        <v>BL.VW.00100.M10.ST.ST.0</v>
      </c>
      <c r="B1199" s="64">
        <f>_xlfn.XLOOKUP(F1199,'Wall Volumes'!P:P,'Wall Volumes'!M:M)</f>
        <v>0</v>
      </c>
      <c r="C1199" s="64">
        <f>_xlfn.XLOOKUP(F1199,'Wall Volumes'!P:P,'Wall Volumes'!C:C)</f>
        <v>470</v>
      </c>
      <c r="F1199" s="64" t="s">
        <v>416</v>
      </c>
      <c r="G1199" s="64">
        <f>IF('Wall Volumes'!$M$4&gt;0,'Wall Volumes'!$M$3,0)</f>
        <v>0</v>
      </c>
    </row>
    <row r="1200" spans="1:7">
      <c r="A1200" s="64" t="str">
        <f t="shared" si="18"/>
        <v>BL.VW.00109.M10.ST.ST.0</v>
      </c>
      <c r="B1200" s="64">
        <f>_xlfn.XLOOKUP(F1200,'Wall Volumes'!P:P,'Wall Volumes'!M:M)</f>
        <v>0</v>
      </c>
      <c r="C1200" s="64">
        <f>_xlfn.XLOOKUP(F1200,'Wall Volumes'!P:P,'Wall Volumes'!C:C)</f>
        <v>470</v>
      </c>
      <c r="F1200" s="64" t="s">
        <v>419</v>
      </c>
      <c r="G1200" s="64">
        <f>IF('Wall Volumes'!$M$4&gt;0,'Wall Volumes'!$M$3,0)</f>
        <v>0</v>
      </c>
    </row>
    <row r="1201" spans="1:7">
      <c r="A1201" s="64" t="str">
        <f t="shared" si="18"/>
        <v>BL.VW.00001.NB.ST.ST.0</v>
      </c>
      <c r="B1201" s="64" t="e">
        <f>_xlfn.XLOOKUP(F1201,'Wall Volumes'!P:P,'Wall Volumes'!M:M)</f>
        <v>#N/A</v>
      </c>
      <c r="C1201" s="64" t="e">
        <f>_xlfn.XLOOKUP(F1201,'Wall Volumes'!P:P,'Wall Volumes'!C:C)</f>
        <v>#N/A</v>
      </c>
      <c r="F1201" s="64" t="s">
        <v>1332</v>
      </c>
      <c r="G1201" s="64">
        <f>IF('Wall Volumes'!$M$4&gt;0,'Wall Volumes'!$M$3,0)</f>
        <v>0</v>
      </c>
    </row>
    <row r="1202" spans="1:7">
      <c r="A1202" s="64" t="str">
        <f t="shared" si="18"/>
        <v>BL.VW.00006.NB.ST.ST.0</v>
      </c>
      <c r="B1202" s="64" t="e">
        <f>_xlfn.XLOOKUP(F1202,'Wall Volumes'!P:P,'Wall Volumes'!M:M)</f>
        <v>#N/A</v>
      </c>
      <c r="C1202" s="64" t="e">
        <f>_xlfn.XLOOKUP(F1202,'Wall Volumes'!P:P,'Wall Volumes'!C:C)</f>
        <v>#N/A</v>
      </c>
      <c r="F1202" s="64" t="s">
        <v>1333</v>
      </c>
      <c r="G1202" s="64">
        <f>IF('Wall Volumes'!$M$4&gt;0,'Wall Volumes'!$M$3,0)</f>
        <v>0</v>
      </c>
    </row>
    <row r="1203" spans="1:7">
      <c r="A1203" s="64" t="str">
        <f t="shared" si="18"/>
        <v>BL.VW.00007.NB.ST.ST.0</v>
      </c>
      <c r="B1203" s="64" t="e">
        <f>_xlfn.XLOOKUP(F1203,'Wall Volumes'!P:P,'Wall Volumes'!M:M)</f>
        <v>#N/A</v>
      </c>
      <c r="C1203" s="64" t="e">
        <f>_xlfn.XLOOKUP(F1203,'Wall Volumes'!P:P,'Wall Volumes'!C:C)</f>
        <v>#N/A</v>
      </c>
      <c r="F1203" s="64" t="s">
        <v>1334</v>
      </c>
      <c r="G1203" s="64">
        <f>IF('Wall Volumes'!$M$4&gt;0,'Wall Volumes'!$M$3,0)</f>
        <v>0</v>
      </c>
    </row>
    <row r="1204" spans="1:7">
      <c r="A1204" s="64" t="str">
        <f t="shared" si="18"/>
        <v>BL.VW.00009.NB.ST.ST.0</v>
      </c>
      <c r="B1204" s="64" t="e">
        <f>_xlfn.XLOOKUP(F1204,'Wall Volumes'!P:P,'Wall Volumes'!M:M)</f>
        <v>#N/A</v>
      </c>
      <c r="C1204" s="64" t="e">
        <f>_xlfn.XLOOKUP(F1204,'Wall Volumes'!P:P,'Wall Volumes'!C:C)</f>
        <v>#N/A</v>
      </c>
      <c r="F1204" s="64" t="s">
        <v>1335</v>
      </c>
      <c r="G1204" s="64">
        <f>IF('Wall Volumes'!$M$4&gt;0,'Wall Volumes'!$M$3,0)</f>
        <v>0</v>
      </c>
    </row>
    <row r="1205" spans="1:7">
      <c r="A1205" s="64" t="str">
        <f t="shared" si="18"/>
        <v>BL.VW.00010.NB.ST.ST.0</v>
      </c>
      <c r="B1205" s="64" t="e">
        <f>_xlfn.XLOOKUP(F1205,'Wall Volumes'!P:P,'Wall Volumes'!M:M)</f>
        <v>#N/A</v>
      </c>
      <c r="C1205" s="64" t="e">
        <f>_xlfn.XLOOKUP(F1205,'Wall Volumes'!P:P,'Wall Volumes'!C:C)</f>
        <v>#N/A</v>
      </c>
      <c r="F1205" s="64" t="s">
        <v>1336</v>
      </c>
      <c r="G1205" s="64">
        <f>IF('Wall Volumes'!$M$4&gt;0,'Wall Volumes'!$M$3,0)</f>
        <v>0</v>
      </c>
    </row>
    <row r="1206" spans="1:7">
      <c r="A1206" s="64" t="str">
        <f t="shared" si="18"/>
        <v>BL.VW.00011.NB.ST.ST.0</v>
      </c>
      <c r="B1206" s="64" t="e">
        <f>_xlfn.XLOOKUP(F1206,'Wall Volumes'!P:P,'Wall Volumes'!M:M)</f>
        <v>#N/A</v>
      </c>
      <c r="C1206" s="64" t="e">
        <f>_xlfn.XLOOKUP(F1206,'Wall Volumes'!P:P,'Wall Volumes'!C:C)</f>
        <v>#N/A</v>
      </c>
      <c r="F1206" s="64" t="s">
        <v>1337</v>
      </c>
      <c r="G1206" s="64">
        <f>IF('Wall Volumes'!$M$4&gt;0,'Wall Volumes'!$M$3,0)</f>
        <v>0</v>
      </c>
    </row>
    <row r="1207" spans="1:7">
      <c r="A1207" s="64" t="str">
        <f t="shared" si="18"/>
        <v>BL.VW.00012.NB.ST.ST.0</v>
      </c>
      <c r="B1207" s="64" t="e">
        <f>_xlfn.XLOOKUP(F1207,'Wall Volumes'!P:P,'Wall Volumes'!M:M)</f>
        <v>#N/A</v>
      </c>
      <c r="C1207" s="64" t="e">
        <f>_xlfn.XLOOKUP(F1207,'Wall Volumes'!P:P,'Wall Volumes'!C:C)</f>
        <v>#N/A</v>
      </c>
      <c r="F1207" s="64" t="s">
        <v>1338</v>
      </c>
      <c r="G1207" s="64">
        <f>IF('Wall Volumes'!$M$4&gt;0,'Wall Volumes'!$M$3,0)</f>
        <v>0</v>
      </c>
    </row>
    <row r="1208" spans="1:7">
      <c r="A1208" s="64" t="str">
        <f t="shared" si="18"/>
        <v>BL.VW.00014.NB.ST.ST.0</v>
      </c>
      <c r="B1208" s="64" t="e">
        <f>_xlfn.XLOOKUP(F1208,'Wall Volumes'!P:P,'Wall Volumes'!M:M)</f>
        <v>#N/A</v>
      </c>
      <c r="C1208" s="64" t="e">
        <f>_xlfn.XLOOKUP(F1208,'Wall Volumes'!P:P,'Wall Volumes'!C:C)</f>
        <v>#N/A</v>
      </c>
      <c r="F1208" s="64" t="s">
        <v>1339</v>
      </c>
      <c r="G1208" s="64">
        <f>IF('Wall Volumes'!$M$4&gt;0,'Wall Volumes'!$M$3,0)</f>
        <v>0</v>
      </c>
    </row>
    <row r="1209" spans="1:7">
      <c r="A1209" s="64" t="str">
        <f t="shared" si="18"/>
        <v>BL.VW.00015.NB.ST.ST.0</v>
      </c>
      <c r="B1209" s="64" t="e">
        <f>_xlfn.XLOOKUP(F1209,'Wall Volumes'!P:P,'Wall Volumes'!M:M)</f>
        <v>#N/A</v>
      </c>
      <c r="C1209" s="64" t="e">
        <f>_xlfn.XLOOKUP(F1209,'Wall Volumes'!P:P,'Wall Volumes'!C:C)</f>
        <v>#N/A</v>
      </c>
      <c r="F1209" s="64" t="s">
        <v>1340</v>
      </c>
      <c r="G1209" s="64">
        <f>IF('Wall Volumes'!$M$4&gt;0,'Wall Volumes'!$M$3,0)</f>
        <v>0</v>
      </c>
    </row>
    <row r="1210" spans="1:7">
      <c r="A1210" s="64" t="str">
        <f t="shared" si="18"/>
        <v>BL.VW.00023.NB.ST.ST.0</v>
      </c>
      <c r="B1210" s="64">
        <f>_xlfn.XLOOKUP(F1210,'Wall Volumes'!P:P,'Wall Volumes'!M:M)</f>
        <v>0</v>
      </c>
      <c r="C1210" s="64">
        <f>_xlfn.XLOOKUP(F1210,'Wall Volumes'!P:P,'Wall Volumes'!C:C)</f>
        <v>125.375</v>
      </c>
      <c r="F1210" s="64" t="s">
        <v>466</v>
      </c>
      <c r="G1210" s="64">
        <f>IF('Wall Volumes'!$M$4&gt;0,'Wall Volumes'!$M$3,0)</f>
        <v>0</v>
      </c>
    </row>
    <row r="1211" spans="1:7">
      <c r="A1211" s="64" t="str">
        <f t="shared" si="18"/>
        <v>BL.VW.00024.NB.ST.ST.0</v>
      </c>
      <c r="B1211" s="64">
        <f>_xlfn.XLOOKUP(F1211,'Wall Volumes'!P:P,'Wall Volumes'!M:M)</f>
        <v>0</v>
      </c>
      <c r="C1211" s="64">
        <f>_xlfn.XLOOKUP(F1211,'Wall Volumes'!P:P,'Wall Volumes'!C:C)</f>
        <v>125.375</v>
      </c>
      <c r="F1211" s="64" t="s">
        <v>468</v>
      </c>
      <c r="G1211" s="64">
        <f>IF('Wall Volumes'!$M$4&gt;0,'Wall Volumes'!$M$3,0)</f>
        <v>0</v>
      </c>
    </row>
    <row r="1212" spans="1:7">
      <c r="A1212" s="64" t="str">
        <f t="shared" si="18"/>
        <v>BL.VW.00030.NB.ST.ST.0</v>
      </c>
      <c r="B1212" s="64" t="e">
        <f>_xlfn.XLOOKUP(F1212,'Wall Volumes'!P:P,'Wall Volumes'!M:M)</f>
        <v>#N/A</v>
      </c>
      <c r="C1212" s="64" t="e">
        <f>_xlfn.XLOOKUP(F1212,'Wall Volumes'!P:P,'Wall Volumes'!C:C)</f>
        <v>#N/A</v>
      </c>
      <c r="F1212" s="64" t="s">
        <v>1341</v>
      </c>
      <c r="G1212" s="64">
        <f>IF('Wall Volumes'!$M$4&gt;0,'Wall Volumes'!$M$3,0)</f>
        <v>0</v>
      </c>
    </row>
    <row r="1213" spans="1:7">
      <c r="A1213" s="64" t="str">
        <f t="shared" si="18"/>
        <v>BL.VW.00031.NB.ST.ST.0</v>
      </c>
      <c r="B1213" s="64" t="e">
        <f>_xlfn.XLOOKUP(F1213,'Wall Volumes'!P:P,'Wall Volumes'!M:M)</f>
        <v>#N/A</v>
      </c>
      <c r="C1213" s="64" t="e">
        <f>_xlfn.XLOOKUP(F1213,'Wall Volumes'!P:P,'Wall Volumes'!C:C)</f>
        <v>#N/A</v>
      </c>
      <c r="F1213" s="64" t="s">
        <v>1342</v>
      </c>
      <c r="G1213" s="64">
        <f>IF('Wall Volumes'!$M$4&gt;0,'Wall Volumes'!$M$3,0)</f>
        <v>0</v>
      </c>
    </row>
    <row r="1214" spans="1:7">
      <c r="A1214" s="64" t="str">
        <f t="shared" si="18"/>
        <v>BL.VW.00055.NB.ST.ST.0</v>
      </c>
      <c r="B1214" s="64">
        <f>_xlfn.XLOOKUP(F1214,'Wall Volumes'!P:P,'Wall Volumes'!M:M)</f>
        <v>0</v>
      </c>
      <c r="C1214" s="64">
        <f>_xlfn.XLOOKUP(F1214,'Wall Volumes'!P:P,'Wall Volumes'!C:C)</f>
        <v>56.1</v>
      </c>
      <c r="F1214" s="64" t="s">
        <v>470</v>
      </c>
      <c r="G1214" s="64">
        <f>IF('Wall Volumes'!$M$4&gt;0,'Wall Volumes'!$M$3,0)</f>
        <v>0</v>
      </c>
    </row>
    <row r="1215" spans="1:7">
      <c r="A1215" s="64" t="str">
        <f t="shared" si="18"/>
        <v>BL.VW.00058.NB.ST.ST.0</v>
      </c>
      <c r="B1215" s="64">
        <f>_xlfn.XLOOKUP(F1215,'Wall Volumes'!P:P,'Wall Volumes'!M:M)</f>
        <v>0</v>
      </c>
      <c r="C1215" s="64">
        <f>_xlfn.XLOOKUP(F1215,'Wall Volumes'!P:P,'Wall Volumes'!C:C)</f>
        <v>95.625</v>
      </c>
      <c r="F1215" s="64" t="s">
        <v>472</v>
      </c>
      <c r="G1215" s="64">
        <f>IF('Wall Volumes'!$M$4&gt;0,'Wall Volumes'!$M$3,0)</f>
        <v>0</v>
      </c>
    </row>
    <row r="1216" spans="1:7">
      <c r="A1216" s="64" t="str">
        <f t="shared" si="18"/>
        <v>BL.VW.00059.NB.ST.ST.0</v>
      </c>
      <c r="B1216" s="64">
        <f>_xlfn.XLOOKUP(F1216,'Wall Volumes'!P:P,'Wall Volumes'!M:M)</f>
        <v>0</v>
      </c>
      <c r="C1216" s="64">
        <f>_xlfn.XLOOKUP(F1216,'Wall Volumes'!P:P,'Wall Volumes'!C:C)</f>
        <v>174.25</v>
      </c>
      <c r="F1216" s="64" t="s">
        <v>474</v>
      </c>
      <c r="G1216" s="64">
        <f>IF('Wall Volumes'!$M$4&gt;0,'Wall Volumes'!$M$3,0)</f>
        <v>0</v>
      </c>
    </row>
    <row r="1217" spans="1:7">
      <c r="A1217" s="64" t="str">
        <f t="shared" si="18"/>
        <v>BL.VW.00060.NB.ST.ST.0</v>
      </c>
      <c r="B1217" s="64" t="e">
        <f>_xlfn.XLOOKUP(F1217,'Wall Volumes'!P:P,'Wall Volumes'!M:M)</f>
        <v>#N/A</v>
      </c>
      <c r="C1217" s="64" t="e">
        <f>_xlfn.XLOOKUP(F1217,'Wall Volumes'!P:P,'Wall Volumes'!C:C)</f>
        <v>#N/A</v>
      </c>
      <c r="F1217" s="64" t="s">
        <v>1343</v>
      </c>
      <c r="G1217" s="64">
        <f>IF('Wall Volumes'!$M$4&gt;0,'Wall Volumes'!$M$3,0)</f>
        <v>0</v>
      </c>
    </row>
    <row r="1218" spans="1:7">
      <c r="A1218" s="64" t="str">
        <f t="shared" ref="A1218:A1252" si="19">F1218&amp;"."&amp;G1218</f>
        <v>BL.VW.00062.NB.ST.ST.0</v>
      </c>
      <c r="B1218" s="64">
        <f>_xlfn.XLOOKUP(F1218,'Wall Volumes'!P:P,'Wall Volumes'!M:M)</f>
        <v>0</v>
      </c>
      <c r="C1218" s="64">
        <f>_xlfn.XLOOKUP(F1218,'Wall Volumes'!P:P,'Wall Volumes'!C:C)</f>
        <v>127.925</v>
      </c>
      <c r="F1218" s="64" t="s">
        <v>476</v>
      </c>
      <c r="G1218" s="64">
        <f>IF('Wall Volumes'!$M$4&gt;0,'Wall Volumes'!$M$3,0)</f>
        <v>0</v>
      </c>
    </row>
    <row r="1219" spans="1:7">
      <c r="A1219" s="64" t="str">
        <f t="shared" si="19"/>
        <v>BL.VW.00065.NB.ST.ST.0</v>
      </c>
      <c r="B1219" s="64" t="e">
        <f>_xlfn.XLOOKUP(F1219,'Wall Volumes'!P:P,'Wall Volumes'!M:M)</f>
        <v>#N/A</v>
      </c>
      <c r="C1219" s="64" t="e">
        <f>_xlfn.XLOOKUP(F1219,'Wall Volumes'!P:P,'Wall Volumes'!C:C)</f>
        <v>#N/A</v>
      </c>
      <c r="F1219" s="64" t="s">
        <v>1344</v>
      </c>
      <c r="G1219" s="64">
        <f>IF('Wall Volumes'!$M$4&gt;0,'Wall Volumes'!$M$3,0)</f>
        <v>0</v>
      </c>
    </row>
    <row r="1220" spans="1:7">
      <c r="A1220" s="64" t="str">
        <f t="shared" si="19"/>
        <v>BL.VW.00068.NB.ST.ST.0</v>
      </c>
      <c r="B1220" s="64">
        <f>_xlfn.XLOOKUP(F1220,'Wall Volumes'!P:P,'Wall Volumes'!M:M)</f>
        <v>0</v>
      </c>
      <c r="C1220" s="64">
        <f>_xlfn.XLOOKUP(F1220,'Wall Volumes'!P:P,'Wall Volumes'!C:C)</f>
        <v>339.15</v>
      </c>
      <c r="F1220" s="64" t="s">
        <v>478</v>
      </c>
      <c r="G1220" s="64">
        <f>IF('Wall Volumes'!$M$4&gt;0,'Wall Volumes'!$M$3,0)</f>
        <v>0</v>
      </c>
    </row>
    <row r="1221" spans="1:7">
      <c r="A1221" s="64" t="str">
        <f t="shared" si="19"/>
        <v>BL.VW.00001.M10.BO.ST.0</v>
      </c>
      <c r="B1221" s="64">
        <f>_xlfn.XLOOKUP(F1221,'Wall Volumes'!P:P,'Wall Volumes'!M:M)</f>
        <v>0</v>
      </c>
      <c r="C1221" s="64">
        <f>_xlfn.XLOOKUP(F1221,'Wall Volumes'!P:P,'Wall Volumes'!C:C)</f>
        <v>52.5</v>
      </c>
      <c r="F1221" s="64" t="s">
        <v>421</v>
      </c>
      <c r="G1221" s="64">
        <f>IF('Wall Volumes'!$M$4&gt;0,'Wall Volumes'!$M$3,0)</f>
        <v>0</v>
      </c>
    </row>
    <row r="1222" spans="1:7">
      <c r="A1222" s="64" t="str">
        <f t="shared" si="19"/>
        <v>BL.VW.00002.M10.BO.ST.0</v>
      </c>
      <c r="B1222" s="64">
        <f>_xlfn.XLOOKUP(F1222,'Wall Volumes'!P:P,'Wall Volumes'!M:M)</f>
        <v>0</v>
      </c>
      <c r="C1222" s="64">
        <f>_xlfn.XLOOKUP(F1222,'Wall Volumes'!P:P,'Wall Volumes'!C:C)</f>
        <v>80</v>
      </c>
      <c r="F1222" s="64" t="s">
        <v>422</v>
      </c>
      <c r="G1222" s="64">
        <f>IF('Wall Volumes'!$M$4&gt;0,'Wall Volumes'!$M$3,0)</f>
        <v>0</v>
      </c>
    </row>
    <row r="1223" spans="1:7">
      <c r="A1223" s="64" t="str">
        <f t="shared" si="19"/>
        <v>BL.VW.00003.M10.BO.ST.0</v>
      </c>
      <c r="B1223" s="64">
        <f>_xlfn.XLOOKUP(F1223,'Wall Volumes'!P:P,'Wall Volumes'!M:M)</f>
        <v>0</v>
      </c>
      <c r="C1223" s="64">
        <f>_xlfn.XLOOKUP(F1223,'Wall Volumes'!P:P,'Wall Volumes'!C:C)</f>
        <v>135</v>
      </c>
      <c r="F1223" s="64" t="s">
        <v>423</v>
      </c>
      <c r="G1223" s="64">
        <f>IF('Wall Volumes'!$M$4&gt;0,'Wall Volumes'!$M$3,0)</f>
        <v>0</v>
      </c>
    </row>
    <row r="1224" spans="1:7">
      <c r="A1224" s="64" t="str">
        <f t="shared" si="19"/>
        <v>BL.VW.00004.M10.BO.ST.0</v>
      </c>
      <c r="B1224" s="64">
        <f>_xlfn.XLOOKUP(F1224,'Wall Volumes'!P:P,'Wall Volumes'!M:M)</f>
        <v>0</v>
      </c>
      <c r="C1224" s="64">
        <f>_xlfn.XLOOKUP(F1224,'Wall Volumes'!P:P,'Wall Volumes'!C:C)</f>
        <v>222.5</v>
      </c>
      <c r="F1224" s="64" t="s">
        <v>424</v>
      </c>
      <c r="G1224" s="64">
        <f>IF('Wall Volumes'!$M$4&gt;0,'Wall Volumes'!$M$3,0)</f>
        <v>0</v>
      </c>
    </row>
    <row r="1225" spans="1:7">
      <c r="A1225" s="64" t="str">
        <f t="shared" si="19"/>
        <v>BL.VW.00006.M10.BO.ST.0</v>
      </c>
      <c r="B1225" s="64">
        <f>_xlfn.XLOOKUP(F1225,'Wall Volumes'!P:P,'Wall Volumes'!M:M)</f>
        <v>0</v>
      </c>
      <c r="C1225" s="64">
        <f>_xlfn.XLOOKUP(F1225,'Wall Volumes'!P:P,'Wall Volumes'!C:C)</f>
        <v>70</v>
      </c>
      <c r="F1225" s="64" t="s">
        <v>425</v>
      </c>
      <c r="G1225" s="64">
        <f>IF('Wall Volumes'!$M$4&gt;0,'Wall Volumes'!$M$3,0)</f>
        <v>0</v>
      </c>
    </row>
    <row r="1226" spans="1:7">
      <c r="A1226" s="64" t="str">
        <f t="shared" si="19"/>
        <v>BL.VW.00007.M10.BO.ST.0</v>
      </c>
      <c r="B1226" s="64">
        <f>_xlfn.XLOOKUP(F1226,'Wall Volumes'!P:P,'Wall Volumes'!M:M)</f>
        <v>0</v>
      </c>
      <c r="C1226" s="64">
        <f>_xlfn.XLOOKUP(F1226,'Wall Volumes'!P:P,'Wall Volumes'!C:C)</f>
        <v>115</v>
      </c>
      <c r="F1226" s="64" t="s">
        <v>426</v>
      </c>
      <c r="G1226" s="64">
        <f>IF('Wall Volumes'!$M$4&gt;0,'Wall Volumes'!$M$3,0)</f>
        <v>0</v>
      </c>
    </row>
    <row r="1227" spans="1:7">
      <c r="A1227" s="64" t="str">
        <f t="shared" si="19"/>
        <v>BL.VW.00008.M10.BO.ST.0</v>
      </c>
      <c r="B1227" s="64">
        <f>_xlfn.XLOOKUP(F1227,'Wall Volumes'!P:P,'Wall Volumes'!M:M)</f>
        <v>0</v>
      </c>
      <c r="C1227" s="64">
        <f>_xlfn.XLOOKUP(F1227,'Wall Volumes'!P:P,'Wall Volumes'!C:C)</f>
        <v>180</v>
      </c>
      <c r="F1227" s="64" t="s">
        <v>427</v>
      </c>
      <c r="G1227" s="64">
        <f>IF('Wall Volumes'!$M$4&gt;0,'Wall Volumes'!$M$3,0)</f>
        <v>0</v>
      </c>
    </row>
    <row r="1228" spans="1:7">
      <c r="A1228" s="64" t="str">
        <f t="shared" si="19"/>
        <v>BL.VW.00009.M10.BO.ST.0</v>
      </c>
      <c r="B1228" s="64">
        <f>_xlfn.XLOOKUP(F1228,'Wall Volumes'!P:P,'Wall Volumes'!M:M)</f>
        <v>0</v>
      </c>
      <c r="C1228" s="64">
        <f>_xlfn.XLOOKUP(F1228,'Wall Volumes'!P:P,'Wall Volumes'!C:C)</f>
        <v>365</v>
      </c>
      <c r="F1228" s="64" t="s">
        <v>428</v>
      </c>
      <c r="G1228" s="64">
        <f>IF('Wall Volumes'!$M$4&gt;0,'Wall Volumes'!$M$3,0)</f>
        <v>0</v>
      </c>
    </row>
    <row r="1229" spans="1:7">
      <c r="A1229" s="64" t="str">
        <f t="shared" si="19"/>
        <v>BL.VW.00010.M10.BO.ST.0</v>
      </c>
      <c r="B1229" s="64">
        <f>_xlfn.XLOOKUP(F1229,'Wall Volumes'!P:P,'Wall Volumes'!M:M)</f>
        <v>0</v>
      </c>
      <c r="C1229" s="64">
        <f>_xlfn.XLOOKUP(F1229,'Wall Volumes'!P:P,'Wall Volumes'!C:C)</f>
        <v>105</v>
      </c>
      <c r="F1229" s="64" t="s">
        <v>429</v>
      </c>
      <c r="G1229" s="64">
        <f>IF('Wall Volumes'!$M$4&gt;0,'Wall Volumes'!$M$3,0)</f>
        <v>0</v>
      </c>
    </row>
    <row r="1230" spans="1:7">
      <c r="A1230" s="64" t="str">
        <f t="shared" si="19"/>
        <v>BL.VW.00011.M10.BO.ST.0</v>
      </c>
      <c r="B1230" s="64">
        <f>_xlfn.XLOOKUP(F1230,'Wall Volumes'!P:P,'Wall Volumes'!M:M)</f>
        <v>0</v>
      </c>
      <c r="C1230" s="64">
        <f>_xlfn.XLOOKUP(F1230,'Wall Volumes'!P:P,'Wall Volumes'!C:C)</f>
        <v>160</v>
      </c>
      <c r="F1230" s="64" t="s">
        <v>430</v>
      </c>
      <c r="G1230" s="64">
        <f>IF('Wall Volumes'!$M$4&gt;0,'Wall Volumes'!$M$3,0)</f>
        <v>0</v>
      </c>
    </row>
    <row r="1231" spans="1:7">
      <c r="A1231" s="64" t="str">
        <f t="shared" si="19"/>
        <v>BL.VW.00012.M10.BO.ST.0</v>
      </c>
      <c r="B1231" s="64">
        <f>_xlfn.XLOOKUP(F1231,'Wall Volumes'!P:P,'Wall Volumes'!M:M)</f>
        <v>0</v>
      </c>
      <c r="C1231" s="64">
        <f>_xlfn.XLOOKUP(F1231,'Wall Volumes'!P:P,'Wall Volumes'!C:C)</f>
        <v>325</v>
      </c>
      <c r="F1231" s="64" t="s">
        <v>431</v>
      </c>
      <c r="G1231" s="64">
        <f>IF('Wall Volumes'!$M$4&gt;0,'Wall Volumes'!$M$3,0)</f>
        <v>0</v>
      </c>
    </row>
    <row r="1232" spans="1:7">
      <c r="A1232" s="64" t="str">
        <f t="shared" si="19"/>
        <v>BL.VW.00014.M10.BO.ST.0</v>
      </c>
      <c r="B1232" s="64">
        <f>_xlfn.XLOOKUP(F1232,'Wall Volumes'!P:P,'Wall Volumes'!M:M)</f>
        <v>0</v>
      </c>
      <c r="C1232" s="64">
        <f>_xlfn.XLOOKUP(F1232,'Wall Volumes'!P:P,'Wall Volumes'!C:C)</f>
        <v>117.5</v>
      </c>
      <c r="F1232" s="64" t="s">
        <v>432</v>
      </c>
      <c r="G1232" s="64">
        <f>IF('Wall Volumes'!$M$4&gt;0,'Wall Volumes'!$M$3,0)</f>
        <v>0</v>
      </c>
    </row>
    <row r="1233" spans="1:7">
      <c r="A1233" s="64" t="str">
        <f t="shared" si="19"/>
        <v>BL.VW.00015.M10.BO.ST.0</v>
      </c>
      <c r="B1233" s="64">
        <f>_xlfn.XLOOKUP(F1233,'Wall Volumes'!P:P,'Wall Volumes'!M:M)</f>
        <v>0</v>
      </c>
      <c r="C1233" s="64">
        <f>_xlfn.XLOOKUP(F1233,'Wall Volumes'!P:P,'Wall Volumes'!C:C)</f>
        <v>117.5</v>
      </c>
      <c r="F1233" s="64" t="s">
        <v>433</v>
      </c>
      <c r="G1233" s="64">
        <f>IF('Wall Volumes'!$M$4&gt;0,'Wall Volumes'!$M$3,0)</f>
        <v>0</v>
      </c>
    </row>
    <row r="1234" spans="1:7">
      <c r="A1234" s="64" t="str">
        <f t="shared" si="19"/>
        <v>BL.VW.00018.M10.BO.ST.0</v>
      </c>
      <c r="B1234" s="64">
        <f>_xlfn.XLOOKUP(F1234,'Wall Volumes'!P:P,'Wall Volumes'!M:M)</f>
        <v>0</v>
      </c>
      <c r="C1234" s="64">
        <f>_xlfn.XLOOKUP(F1234,'Wall Volumes'!P:P,'Wall Volumes'!C:C)</f>
        <v>90</v>
      </c>
      <c r="F1234" s="64" t="s">
        <v>434</v>
      </c>
      <c r="G1234" s="64">
        <f>IF('Wall Volumes'!$M$4&gt;0,'Wall Volumes'!$M$3,0)</f>
        <v>0</v>
      </c>
    </row>
    <row r="1235" spans="1:7">
      <c r="A1235" s="64" t="str">
        <f t="shared" si="19"/>
        <v>BL.VW.00019.M10.BO.ST.0</v>
      </c>
      <c r="B1235" s="64">
        <f>_xlfn.XLOOKUP(F1235,'Wall Volumes'!P:P,'Wall Volumes'!M:M)</f>
        <v>0</v>
      </c>
      <c r="C1235" s="64">
        <f>_xlfn.XLOOKUP(F1235,'Wall Volumes'!P:P,'Wall Volumes'!C:C)</f>
        <v>177.5</v>
      </c>
      <c r="F1235" s="64" t="s">
        <v>435</v>
      </c>
      <c r="G1235" s="64">
        <f>IF('Wall Volumes'!$M$4&gt;0,'Wall Volumes'!$M$3,0)</f>
        <v>0</v>
      </c>
    </row>
    <row r="1236" spans="1:7">
      <c r="A1236" s="64" t="str">
        <f t="shared" si="19"/>
        <v>BL.VW.00023.M10.BO.ST.0</v>
      </c>
      <c r="B1236" s="64">
        <f>_xlfn.XLOOKUP(F1236,'Wall Volumes'!P:P,'Wall Volumes'!M:M)</f>
        <v>0</v>
      </c>
      <c r="C1236" s="64">
        <f>_xlfn.XLOOKUP(F1236,'Wall Volumes'!P:P,'Wall Volumes'!C:C)</f>
        <v>192.5</v>
      </c>
      <c r="F1236" s="64" t="s">
        <v>437</v>
      </c>
      <c r="G1236" s="64">
        <f>IF('Wall Volumes'!$M$4&gt;0,'Wall Volumes'!$M$3,0)</f>
        <v>0</v>
      </c>
    </row>
    <row r="1237" spans="1:7">
      <c r="A1237" s="64" t="str">
        <f t="shared" si="19"/>
        <v>BL.VW.00024.M10.BO.ST.0</v>
      </c>
      <c r="B1237" s="64">
        <f>_xlfn.XLOOKUP(F1237,'Wall Volumes'!P:P,'Wall Volumes'!M:M)</f>
        <v>0</v>
      </c>
      <c r="C1237" s="64">
        <f>_xlfn.XLOOKUP(F1237,'Wall Volumes'!P:P,'Wall Volumes'!C:C)</f>
        <v>192.5</v>
      </c>
      <c r="F1237" s="64" t="s">
        <v>439</v>
      </c>
      <c r="G1237" s="64">
        <f>IF('Wall Volumes'!$M$4&gt;0,'Wall Volumes'!$M$3,0)</f>
        <v>0</v>
      </c>
    </row>
    <row r="1238" spans="1:7">
      <c r="A1238" s="64" t="str">
        <f t="shared" si="19"/>
        <v>BL.VW.00025.M10.BO.ST.0</v>
      </c>
      <c r="B1238" s="64">
        <f>_xlfn.XLOOKUP(F1238,'Wall Volumes'!P:P,'Wall Volumes'!M:M)</f>
        <v>0</v>
      </c>
      <c r="C1238" s="64">
        <f>_xlfn.XLOOKUP(F1238,'Wall Volumes'!P:P,'Wall Volumes'!C:C)</f>
        <v>385</v>
      </c>
      <c r="F1238" s="64" t="s">
        <v>440</v>
      </c>
      <c r="G1238" s="64">
        <f>IF('Wall Volumes'!$M$4&gt;0,'Wall Volumes'!$M$3,0)</f>
        <v>0</v>
      </c>
    </row>
    <row r="1239" spans="1:7">
      <c r="A1239" s="64" t="str">
        <f t="shared" si="19"/>
        <v>BL.VW.00026.M10.BO.ST.0</v>
      </c>
      <c r="B1239" s="64" t="e">
        <f>_xlfn.XLOOKUP(F1239,'Wall Volumes'!P:P,'Wall Volumes'!M:M)</f>
        <v>#N/A</v>
      </c>
      <c r="C1239" s="64" t="e">
        <f>_xlfn.XLOOKUP(F1239,'Wall Volumes'!P:P,'Wall Volumes'!C:C)</f>
        <v>#N/A</v>
      </c>
      <c r="F1239" s="64" t="s">
        <v>1345</v>
      </c>
      <c r="G1239" s="64">
        <f>IF('Wall Volumes'!$M$4&gt;0,'Wall Volumes'!$M$3,0)</f>
        <v>0</v>
      </c>
    </row>
    <row r="1240" spans="1:7">
      <c r="A1240" s="64" t="str">
        <f t="shared" si="19"/>
        <v>BL.VW.00027.M10.BO.ST.0</v>
      </c>
      <c r="B1240" s="64" t="e">
        <f>_xlfn.XLOOKUP(F1240,'Wall Volumes'!P:P,'Wall Volumes'!M:M)</f>
        <v>#N/A</v>
      </c>
      <c r="C1240" s="64" t="e">
        <f>_xlfn.XLOOKUP(F1240,'Wall Volumes'!P:P,'Wall Volumes'!C:C)</f>
        <v>#N/A</v>
      </c>
      <c r="F1240" s="64" t="s">
        <v>1346</v>
      </c>
      <c r="G1240" s="64">
        <f>IF('Wall Volumes'!$M$4&gt;0,'Wall Volumes'!$M$3,0)</f>
        <v>0</v>
      </c>
    </row>
    <row r="1241" spans="1:7">
      <c r="A1241" s="64" t="str">
        <f t="shared" si="19"/>
        <v>BL.VW.00030.M10.BO.ST.0</v>
      </c>
      <c r="B1241" s="64">
        <f>_xlfn.XLOOKUP(F1241,'Wall Volumes'!P:P,'Wall Volumes'!M:M)</f>
        <v>0</v>
      </c>
      <c r="C1241" s="64">
        <f>_xlfn.XLOOKUP(F1241,'Wall Volumes'!P:P,'Wall Volumes'!C:C)</f>
        <v>227.5</v>
      </c>
      <c r="F1241" s="64" t="s">
        <v>441</v>
      </c>
      <c r="G1241" s="64">
        <f>IF('Wall Volumes'!$M$4&gt;0,'Wall Volumes'!$M$3,0)</f>
        <v>0</v>
      </c>
    </row>
    <row r="1242" spans="1:7">
      <c r="A1242" s="64" t="str">
        <f t="shared" si="19"/>
        <v>BL.VW.00031.M10.BO.ST.0</v>
      </c>
      <c r="B1242" s="64">
        <f>_xlfn.XLOOKUP(F1242,'Wall Volumes'!P:P,'Wall Volumes'!M:M)</f>
        <v>0</v>
      </c>
      <c r="C1242" s="64">
        <f>_xlfn.XLOOKUP(F1242,'Wall Volumes'!P:P,'Wall Volumes'!C:C)</f>
        <v>227.5</v>
      </c>
      <c r="F1242" s="64" t="s">
        <v>442</v>
      </c>
      <c r="G1242" s="64">
        <f>IF('Wall Volumes'!$M$4&gt;0,'Wall Volumes'!$M$3,0)</f>
        <v>0</v>
      </c>
    </row>
    <row r="1243" spans="1:7">
      <c r="A1243" s="64" t="str">
        <f t="shared" si="19"/>
        <v>BL.VW.00034.M10.BO.ST.0</v>
      </c>
      <c r="B1243" s="64">
        <f>_xlfn.XLOOKUP(F1243,'Wall Volumes'!P:P,'Wall Volumes'!M:M)</f>
        <v>0</v>
      </c>
      <c r="C1243" s="64">
        <f>_xlfn.XLOOKUP(F1243,'Wall Volumes'!P:P,'Wall Volumes'!C:C)</f>
        <v>365</v>
      </c>
      <c r="F1243" s="64" t="s">
        <v>443</v>
      </c>
      <c r="G1243" s="64">
        <f>IF('Wall Volumes'!$M$4&gt;0,'Wall Volumes'!$M$3,0)</f>
        <v>0</v>
      </c>
    </row>
    <row r="1244" spans="1:7">
      <c r="A1244" s="64" t="str">
        <f t="shared" si="19"/>
        <v>BL.VW.00042.M10.BO.ST.0</v>
      </c>
      <c r="B1244" s="64">
        <f>_xlfn.XLOOKUP(F1244,'Wall Volumes'!P:P,'Wall Volumes'!M:M)</f>
        <v>0</v>
      </c>
      <c r="C1244" s="64">
        <f>_xlfn.XLOOKUP(F1244,'Wall Volumes'!P:P,'Wall Volumes'!C:C)</f>
        <v>206.125</v>
      </c>
      <c r="F1244" s="64" t="s">
        <v>459</v>
      </c>
      <c r="G1244" s="64">
        <f>IF('Wall Volumes'!$M$4&gt;0,'Wall Volumes'!$M$3,0)</f>
        <v>0</v>
      </c>
    </row>
    <row r="1245" spans="1:7">
      <c r="A1245" s="64" t="str">
        <f t="shared" si="19"/>
        <v>BL.VW.00043.M10.BO.ST.0</v>
      </c>
      <c r="B1245" s="64">
        <f>_xlfn.XLOOKUP(F1245,'Wall Volumes'!P:P,'Wall Volumes'!M:M)</f>
        <v>0</v>
      </c>
      <c r="C1245" s="64">
        <f>_xlfn.XLOOKUP(F1245,'Wall Volumes'!P:P,'Wall Volumes'!C:C)</f>
        <v>320.875</v>
      </c>
      <c r="F1245" s="64" t="s">
        <v>461</v>
      </c>
      <c r="G1245" s="64">
        <f>IF('Wall Volumes'!$M$4&gt;0,'Wall Volumes'!$M$3,0)</f>
        <v>0</v>
      </c>
    </row>
    <row r="1246" spans="1:7">
      <c r="A1246" s="64" t="str">
        <f t="shared" si="19"/>
        <v>BL.VW.00052.M10.BO.ST.0</v>
      </c>
      <c r="B1246" s="64">
        <f>_xlfn.XLOOKUP(F1246,'Wall Volumes'!P:P,'Wall Volumes'!M:M)</f>
        <v>0</v>
      </c>
      <c r="C1246" s="64">
        <f>_xlfn.XLOOKUP(F1246,'Wall Volumes'!P:P,'Wall Volumes'!C:C)</f>
        <v>135</v>
      </c>
      <c r="F1246" s="64" t="s">
        <v>444</v>
      </c>
      <c r="G1246" s="64">
        <f>IF('Wall Volumes'!$M$4&gt;0,'Wall Volumes'!$M$3,0)</f>
        <v>0</v>
      </c>
    </row>
    <row r="1247" spans="1:7">
      <c r="A1247" s="64" t="str">
        <f t="shared" si="19"/>
        <v>BL.VW.00053.M10.BO.ST.0</v>
      </c>
      <c r="B1247" s="64">
        <f>_xlfn.XLOOKUP(F1247,'Wall Volumes'!P:P,'Wall Volumes'!M:M)</f>
        <v>0</v>
      </c>
      <c r="C1247" s="64">
        <f>_xlfn.XLOOKUP(F1247,'Wall Volumes'!P:P,'Wall Volumes'!C:C)</f>
        <v>245</v>
      </c>
      <c r="F1247" s="64" t="s">
        <v>445</v>
      </c>
      <c r="G1247" s="64">
        <f>IF('Wall Volumes'!$M$4&gt;0,'Wall Volumes'!$M$3,0)</f>
        <v>0</v>
      </c>
    </row>
    <row r="1248" spans="1:7">
      <c r="A1248" s="64" t="str">
        <f t="shared" si="19"/>
        <v>BL.VW.00055.M10.BO.ST.0</v>
      </c>
      <c r="B1248" s="64">
        <f>_xlfn.XLOOKUP(F1248,'Wall Volumes'!P:P,'Wall Volumes'!M:M)</f>
        <v>0</v>
      </c>
      <c r="C1248" s="64">
        <f>_xlfn.XLOOKUP(F1248,'Wall Volumes'!P:P,'Wall Volumes'!C:C)</f>
        <v>87.5</v>
      </c>
      <c r="F1248" s="64" t="s">
        <v>446</v>
      </c>
      <c r="G1248" s="64">
        <f>IF('Wall Volumes'!$M$4&gt;0,'Wall Volumes'!$M$3,0)</f>
        <v>0</v>
      </c>
    </row>
    <row r="1249" spans="1:7">
      <c r="A1249" s="64" t="str">
        <f t="shared" si="19"/>
        <v>BL.VW.00056.M10.BO.ST.0</v>
      </c>
      <c r="B1249" s="64">
        <f>_xlfn.XLOOKUP(F1249,'Wall Volumes'!P:P,'Wall Volumes'!M:M)</f>
        <v>0</v>
      </c>
      <c r="C1249" s="64">
        <f>_xlfn.XLOOKUP(F1249,'Wall Volumes'!P:P,'Wall Volumes'!C:C)</f>
        <v>157.5</v>
      </c>
      <c r="F1249" s="64" t="s">
        <v>447</v>
      </c>
      <c r="G1249" s="64">
        <f>IF('Wall Volumes'!$M$4&gt;0,'Wall Volumes'!$M$3,0)</f>
        <v>0</v>
      </c>
    </row>
    <row r="1250" spans="1:7">
      <c r="A1250" s="64" t="str">
        <f t="shared" si="19"/>
        <v>BL.VW.00058.M10.BO.ST.0</v>
      </c>
      <c r="B1250" s="64">
        <f>_xlfn.XLOOKUP(F1250,'Wall Volumes'!P:P,'Wall Volumes'!M:M)</f>
        <v>0</v>
      </c>
      <c r="C1250" s="64">
        <f>_xlfn.XLOOKUP(F1250,'Wall Volumes'!P:P,'Wall Volumes'!C:C)</f>
        <v>147.5</v>
      </c>
      <c r="F1250" s="64" t="s">
        <v>448</v>
      </c>
      <c r="G1250" s="64">
        <f>IF('Wall Volumes'!$M$4&gt;0,'Wall Volumes'!$M$3,0)</f>
        <v>0</v>
      </c>
    </row>
    <row r="1251" spans="1:7">
      <c r="A1251" s="64" t="str">
        <f t="shared" si="19"/>
        <v>BL.VW.00059.M10.BO.ST.0</v>
      </c>
      <c r="B1251" s="64">
        <f>_xlfn.XLOOKUP(F1251,'Wall Volumes'!P:P,'Wall Volumes'!M:M)</f>
        <v>0</v>
      </c>
      <c r="C1251" s="64">
        <f>_xlfn.XLOOKUP(F1251,'Wall Volumes'!P:P,'Wall Volumes'!C:C)</f>
        <v>277.5</v>
      </c>
      <c r="F1251" s="64" t="s">
        <v>449</v>
      </c>
      <c r="G1251" s="64">
        <f>IF('Wall Volumes'!$M$4&gt;0,'Wall Volumes'!$M$3,0)</f>
        <v>0</v>
      </c>
    </row>
    <row r="1252" spans="1:7">
      <c r="A1252" s="64" t="str">
        <f t="shared" si="19"/>
        <v>BL.VW.00060.M10.BO.ST.0</v>
      </c>
      <c r="B1252" s="64">
        <f>_xlfn.XLOOKUP(F1252,'Wall Volumes'!P:P,'Wall Volumes'!M:M)</f>
        <v>0</v>
      </c>
      <c r="C1252" s="64">
        <f>_xlfn.XLOOKUP(F1252,'Wall Volumes'!P:P,'Wall Volumes'!C:C)</f>
        <v>447.5</v>
      </c>
      <c r="F1252" s="64" t="s">
        <v>450</v>
      </c>
      <c r="G1252" s="64">
        <f>IF('Wall Volumes'!$M$4&gt;0,'Wall Volumes'!$M$3,0)</f>
        <v>0</v>
      </c>
    </row>
    <row r="1253" spans="1:7">
      <c r="A1253" s="64" t="str">
        <f t="shared" ref="A1253:A1316" si="20">F1253&amp;"-"&amp;G1253</f>
        <v>BL.VG.00001-10084</v>
      </c>
      <c r="B1253" s="64">
        <f>_xlfn.XLOOKUP(F1253,'Volume Holds'!U:U,'Volume Holds'!E:E)+IF('Volume Holds'!$E$8&gt;0,'Volume Holds'!$E$8,0)</f>
        <v>0</v>
      </c>
      <c r="C1253" s="64">
        <f>_xlfn.XLOOKUP(F1253,'Volume Holds'!U:U,'Volume Holds'!D:D)</f>
        <v>122.5</v>
      </c>
      <c r="D1253" s="168"/>
      <c r="F1253" s="64" t="s">
        <v>585</v>
      </c>
      <c r="G1253" s="64">
        <v>10084</v>
      </c>
    </row>
    <row r="1254" spans="1:7">
      <c r="A1254" s="64" t="str">
        <f t="shared" si="20"/>
        <v>BL.VG.00002-10084</v>
      </c>
      <c r="B1254" s="64">
        <f>_xlfn.XLOOKUP(F1254,'Volume Holds'!U:U,'Volume Holds'!E:E)+IF('Volume Holds'!$E$8&gt;0,'Volume Holds'!$E$8,0)</f>
        <v>0</v>
      </c>
      <c r="C1254" s="64">
        <f>_xlfn.XLOOKUP(F1254,'Volume Holds'!U:U,'Volume Holds'!D:D)</f>
        <v>127.5</v>
      </c>
      <c r="D1254" s="168"/>
      <c r="F1254" s="64" t="s">
        <v>587</v>
      </c>
      <c r="G1254" s="64">
        <v>10084</v>
      </c>
    </row>
    <row r="1255" spans="1:7">
      <c r="A1255" s="64" t="str">
        <f t="shared" si="20"/>
        <v>BL.VG.00003-10084</v>
      </c>
      <c r="B1255" s="64">
        <f>_xlfn.XLOOKUP(F1255,'Volume Holds'!U:U,'Volume Holds'!E:E)+IF('Volume Holds'!$E$9&gt;0,'Volume Holds'!$E$9,0)</f>
        <v>0</v>
      </c>
      <c r="C1255" s="64">
        <f>_xlfn.XLOOKUP(F1255,'Volume Holds'!U:U,'Volume Holds'!D:D)</f>
        <v>92.5</v>
      </c>
      <c r="D1255" s="168"/>
      <c r="F1255" s="64" t="s">
        <v>589</v>
      </c>
      <c r="G1255" s="64">
        <v>10084</v>
      </c>
    </row>
    <row r="1256" spans="1:7">
      <c r="A1256" s="64" t="str">
        <f t="shared" si="20"/>
        <v>BL.VG.00004-10084</v>
      </c>
      <c r="B1256" s="64">
        <f>_xlfn.XLOOKUP(F1256,'Volume Holds'!U:U,'Volume Holds'!E:E)+IF('Volume Holds'!$E$9&gt;0,'Volume Holds'!$E$9,0)</f>
        <v>0</v>
      </c>
      <c r="C1256" s="64">
        <f>_xlfn.XLOOKUP(F1256,'Volume Holds'!U:U,'Volume Holds'!D:D)</f>
        <v>87.5</v>
      </c>
      <c r="D1256" s="168"/>
      <c r="F1256" s="64" t="s">
        <v>591</v>
      </c>
      <c r="G1256" s="64">
        <v>10084</v>
      </c>
    </row>
    <row r="1257" spans="1:7">
      <c r="A1257" s="64" t="str">
        <f t="shared" si="20"/>
        <v>BL.VG.00005-10084</v>
      </c>
      <c r="B1257" s="64">
        <f>_xlfn.XLOOKUP(F1257,'Volume Holds'!U:U,'Volume Holds'!E:E)+IF('Volume Holds'!$E$9&gt;0,'Volume Holds'!$E$9,0)</f>
        <v>0</v>
      </c>
      <c r="C1257" s="64">
        <f>_xlfn.XLOOKUP(F1257,'Volume Holds'!U:U,'Volume Holds'!D:D)</f>
        <v>82.5</v>
      </c>
      <c r="F1257" s="64" t="s">
        <v>593</v>
      </c>
      <c r="G1257" s="64">
        <v>10084</v>
      </c>
    </row>
    <row r="1258" spans="1:7">
      <c r="A1258" s="64" t="str">
        <f t="shared" si="20"/>
        <v>BL.VG.00006-10084</v>
      </c>
      <c r="B1258" s="64">
        <f>_xlfn.XLOOKUP(F1258,'Volume Holds'!U:U,'Volume Holds'!E:E)+IF('Volume Holds'!$E$9&gt;0,'Volume Holds'!$E$9,0)</f>
        <v>0</v>
      </c>
      <c r="C1258" s="64">
        <f>_xlfn.XLOOKUP(F1258,'Volume Holds'!U:U,'Volume Holds'!D:D)</f>
        <v>97.5</v>
      </c>
      <c r="F1258" s="64" t="s">
        <v>595</v>
      </c>
      <c r="G1258" s="64">
        <v>10084</v>
      </c>
    </row>
    <row r="1259" spans="1:7">
      <c r="A1259" s="64" t="str">
        <f t="shared" si="20"/>
        <v>BL.VG.00007-10084</v>
      </c>
      <c r="B1259" s="64">
        <f>_xlfn.XLOOKUP(F1259,'Volume Holds'!U:U,'Volume Holds'!E:E)+IF('Volume Holds'!$E$10&gt;0,'Volume Holds'!$E$10,0)</f>
        <v>0</v>
      </c>
      <c r="C1259" s="64">
        <f>_xlfn.XLOOKUP(F1259,'Volume Holds'!U:U,'Volume Holds'!D:D)</f>
        <v>107.5</v>
      </c>
      <c r="F1259" s="64" t="s">
        <v>597</v>
      </c>
      <c r="G1259" s="64">
        <v>10084</v>
      </c>
    </row>
    <row r="1260" spans="1:7">
      <c r="A1260" s="64" t="str">
        <f t="shared" si="20"/>
        <v>BL.VG.00008-10084</v>
      </c>
      <c r="B1260" s="64">
        <f>_xlfn.XLOOKUP(F1260,'Volume Holds'!U:U,'Volume Holds'!E:E)+IF('Volume Holds'!$E$10&gt;0,'Volume Holds'!$E$10,0)</f>
        <v>0</v>
      </c>
      <c r="C1260" s="64">
        <f>_xlfn.XLOOKUP(F1260,'Volume Holds'!U:U,'Volume Holds'!D:D)</f>
        <v>107.5</v>
      </c>
      <c r="F1260" s="64" t="s">
        <v>599</v>
      </c>
      <c r="G1260" s="64">
        <v>10084</v>
      </c>
    </row>
    <row r="1261" spans="1:7">
      <c r="A1261" s="64" t="str">
        <f t="shared" si="20"/>
        <v>BL.VG.00009-10084</v>
      </c>
      <c r="B1261" s="64">
        <f>_xlfn.XLOOKUP(F1261,'Volume Holds'!U:U,'Volume Holds'!E:E)+IF('Volume Holds'!$E$10&gt;0,'Volume Holds'!$E$10,0)</f>
        <v>0</v>
      </c>
      <c r="C1261" s="64">
        <f>_xlfn.XLOOKUP(F1261,'Volume Holds'!U:U,'Volume Holds'!D:D)</f>
        <v>107.5</v>
      </c>
      <c r="F1261" s="64" t="s">
        <v>601</v>
      </c>
      <c r="G1261" s="64">
        <v>10084</v>
      </c>
    </row>
    <row r="1262" spans="1:7">
      <c r="A1262" s="64" t="str">
        <f t="shared" si="20"/>
        <v>BL.VG.00010-10084</v>
      </c>
      <c r="B1262" s="64">
        <f>_xlfn.XLOOKUP(F1262,'Volume Holds'!U:U,'Volume Holds'!E:E)+IF('Volume Holds'!$E$10&gt;0,'Volume Holds'!$E$10,0)</f>
        <v>0</v>
      </c>
      <c r="C1262" s="64">
        <f>_xlfn.XLOOKUP(F1262,'Volume Holds'!U:U,'Volume Holds'!D:D)</f>
        <v>107.5</v>
      </c>
      <c r="F1262" s="64" t="s">
        <v>603</v>
      </c>
      <c r="G1262" s="64">
        <v>10084</v>
      </c>
    </row>
    <row r="1263" spans="1:7">
      <c r="A1263" s="64" t="str">
        <f t="shared" si="20"/>
        <v>BL.VG.00011-10084</v>
      </c>
      <c r="B1263" s="64">
        <f>_xlfn.XLOOKUP(F1263,'Volume Holds'!U:U,'Volume Holds'!E:E)+IF('Volume Holds'!$E$10&gt;0,'Volume Holds'!$E$10,0)</f>
        <v>0</v>
      </c>
      <c r="C1263" s="64">
        <f>_xlfn.XLOOKUP(F1263,'Volume Holds'!U:U,'Volume Holds'!D:D)</f>
        <v>110</v>
      </c>
      <c r="F1263" s="64" t="s">
        <v>605</v>
      </c>
      <c r="G1263" s="64">
        <v>10084</v>
      </c>
    </row>
    <row r="1264" spans="1:7">
      <c r="A1264" s="64" t="str">
        <f t="shared" si="20"/>
        <v>BL.VG.00012-10084</v>
      </c>
      <c r="B1264" s="64">
        <f>_xlfn.XLOOKUP(F1264,'Volume Holds'!U:U,'Volume Holds'!E:E)+IF('Volume Holds'!$E$10&gt;0,'Volume Holds'!$E$10,0)</f>
        <v>0</v>
      </c>
      <c r="C1264" s="64">
        <f>_xlfn.XLOOKUP(F1264,'Volume Holds'!U:U,'Volume Holds'!D:D)</f>
        <v>110</v>
      </c>
      <c r="F1264" s="64" t="s">
        <v>607</v>
      </c>
      <c r="G1264" s="64">
        <v>10084</v>
      </c>
    </row>
    <row r="1265" spans="1:7">
      <c r="A1265" s="64" t="str">
        <f t="shared" si="20"/>
        <v>BL.VG.00013-10084</v>
      </c>
      <c r="B1265" s="64">
        <f>_xlfn.XLOOKUP(F1265,'Volume Holds'!U:U,'Volume Holds'!E:E)+IF('Volume Holds'!$E$10&gt;0,'Volume Holds'!$E$10,0)</f>
        <v>0</v>
      </c>
      <c r="C1265" s="64">
        <f>_xlfn.XLOOKUP(F1265,'Volume Holds'!U:U,'Volume Holds'!D:D)</f>
        <v>117.5</v>
      </c>
      <c r="F1265" s="64" t="s">
        <v>609</v>
      </c>
      <c r="G1265" s="64">
        <v>10084</v>
      </c>
    </row>
    <row r="1266" spans="1:7">
      <c r="A1266" s="64" t="str">
        <f t="shared" si="20"/>
        <v>BL.VG.00014-10084</v>
      </c>
      <c r="B1266" s="64">
        <f>_xlfn.XLOOKUP(F1266,'Volume Holds'!U:U,'Volume Holds'!E:E)+IF('Volume Holds'!$E$10&gt;0,'Volume Holds'!$E$10,0)</f>
        <v>0</v>
      </c>
      <c r="C1266" s="64">
        <f>_xlfn.XLOOKUP(F1266,'Volume Holds'!U:U,'Volume Holds'!D:D)</f>
        <v>117.5</v>
      </c>
      <c r="F1266" s="64" t="s">
        <v>611</v>
      </c>
      <c r="G1266" s="64">
        <v>10084</v>
      </c>
    </row>
    <row r="1267" spans="1:7">
      <c r="A1267" s="64" t="str">
        <f t="shared" si="20"/>
        <v>BL.VG.00015-10084</v>
      </c>
      <c r="B1267" s="64">
        <f>_xlfn.XLOOKUP(F1267,'Volume Holds'!U:U,'Volume Holds'!E:E)+IF('Volume Holds'!$E$11&gt;0,'Volume Holds'!$E$11,0)</f>
        <v>0</v>
      </c>
      <c r="C1267" s="64">
        <f>_xlfn.XLOOKUP(F1267,'Volume Holds'!U:U,'Volume Holds'!D:D)</f>
        <v>210</v>
      </c>
      <c r="F1267" s="64" t="s">
        <v>613</v>
      </c>
      <c r="G1267" s="64">
        <v>10084</v>
      </c>
    </row>
    <row r="1268" spans="1:7">
      <c r="A1268" s="64" t="str">
        <f t="shared" si="20"/>
        <v>BL.VG.00016-10084</v>
      </c>
      <c r="B1268" s="64">
        <f>_xlfn.XLOOKUP(F1268,'Volume Holds'!U:U,'Volume Holds'!E:E)+IF('Volume Holds'!$E$11&gt;0,'Volume Holds'!$E$11,0)</f>
        <v>0</v>
      </c>
      <c r="C1268" s="64">
        <f>_xlfn.XLOOKUP(F1268,'Volume Holds'!U:U,'Volume Holds'!D:D)</f>
        <v>210</v>
      </c>
      <c r="F1268" s="64" t="s">
        <v>615</v>
      </c>
      <c r="G1268" s="64">
        <v>10084</v>
      </c>
    </row>
    <row r="1269" spans="1:7">
      <c r="A1269" s="64" t="str">
        <f t="shared" si="20"/>
        <v>BL.VG.00017-10084</v>
      </c>
      <c r="B1269" s="64">
        <f>_xlfn.XLOOKUP(F1269,'Volume Holds'!U:U,'Volume Holds'!E:E)+IF('Volume Holds'!$E$11&gt;0,'Volume Holds'!$E$11,0)</f>
        <v>0</v>
      </c>
      <c r="C1269" s="64">
        <f>_xlfn.XLOOKUP(F1269,'Volume Holds'!U:U,'Volume Holds'!D:D)</f>
        <v>215</v>
      </c>
      <c r="F1269" s="64" t="s">
        <v>617</v>
      </c>
      <c r="G1269" s="64">
        <v>10084</v>
      </c>
    </row>
    <row r="1270" spans="1:7">
      <c r="A1270" s="64" t="str">
        <f t="shared" si="20"/>
        <v>BL.VG.00018-10084</v>
      </c>
      <c r="B1270" s="64">
        <f>_xlfn.XLOOKUP(F1270,'Volume Holds'!U:U,'Volume Holds'!E:E)+IF('Volume Holds'!$E$11&gt;0,'Volume Holds'!$E$11,0)</f>
        <v>0</v>
      </c>
      <c r="C1270" s="64">
        <f>_xlfn.XLOOKUP(F1270,'Volume Holds'!U:U,'Volume Holds'!D:D)</f>
        <v>215</v>
      </c>
      <c r="F1270" s="64" t="s">
        <v>619</v>
      </c>
      <c r="G1270" s="64">
        <v>10084</v>
      </c>
    </row>
    <row r="1271" spans="1:7">
      <c r="A1271" s="64" t="str">
        <f t="shared" si="20"/>
        <v>BL.VG.00019-10084</v>
      </c>
      <c r="B1271" s="64">
        <f>_xlfn.XLOOKUP(F1271,'Volume Holds'!U:U,'Volume Holds'!E:E)+IF('Volume Holds'!$E$11&gt;0,'Volume Holds'!$E$11,0)</f>
        <v>0</v>
      </c>
      <c r="C1271" s="64">
        <f>_xlfn.XLOOKUP(F1271,'Volume Holds'!U:U,'Volume Holds'!D:D)</f>
        <v>227.5</v>
      </c>
      <c r="F1271" s="64" t="s">
        <v>621</v>
      </c>
      <c r="G1271" s="64">
        <v>10084</v>
      </c>
    </row>
    <row r="1272" spans="1:7">
      <c r="A1272" s="64" t="str">
        <f t="shared" si="20"/>
        <v>BL.VG.00020-10084</v>
      </c>
      <c r="B1272" s="64">
        <f>_xlfn.XLOOKUP(F1272,'Volume Holds'!U:U,'Volume Holds'!E:E)+IF('Volume Holds'!$E$11&gt;0,'Volume Holds'!$E$11,0)</f>
        <v>0</v>
      </c>
      <c r="C1272" s="64">
        <f>_xlfn.XLOOKUP(F1272,'Volume Holds'!U:U,'Volume Holds'!D:D)</f>
        <v>227.5</v>
      </c>
      <c r="F1272" s="64" t="s">
        <v>623</v>
      </c>
      <c r="G1272" s="64">
        <v>10084</v>
      </c>
    </row>
    <row r="1273" spans="1:7">
      <c r="A1273" s="64" t="str">
        <f t="shared" si="20"/>
        <v>BL.VG.00021-10084</v>
      </c>
      <c r="B1273" s="64">
        <f>_xlfn.XLOOKUP(F1273,'Volume Holds'!U:U,'Volume Holds'!E:E)+IF('Volume Holds'!$E$11&gt;0,'Volume Holds'!$E$11,0)</f>
        <v>0</v>
      </c>
      <c r="C1273" s="64">
        <f>_xlfn.XLOOKUP(F1273,'Volume Holds'!U:U,'Volume Holds'!D:D)</f>
        <v>242.5</v>
      </c>
      <c r="F1273" s="64" t="s">
        <v>625</v>
      </c>
      <c r="G1273" s="64">
        <v>10084</v>
      </c>
    </row>
    <row r="1274" spans="1:7">
      <c r="A1274" s="64" t="str">
        <f t="shared" si="20"/>
        <v>BL.VG.00022-10084</v>
      </c>
      <c r="B1274" s="64">
        <f>_xlfn.XLOOKUP(F1274,'Volume Holds'!U:U,'Volume Holds'!E:E)+IF('Volume Holds'!$E$11&gt;0,'Volume Holds'!$E$11,0)</f>
        <v>0</v>
      </c>
      <c r="C1274" s="64">
        <f>_xlfn.XLOOKUP(F1274,'Volume Holds'!U:U,'Volume Holds'!D:D)</f>
        <v>242.5</v>
      </c>
      <c r="F1274" s="64" t="s">
        <v>627</v>
      </c>
      <c r="G1274" s="64">
        <v>10084</v>
      </c>
    </row>
    <row r="1275" spans="1:7">
      <c r="A1275" s="64" t="str">
        <f t="shared" si="20"/>
        <v>BL.VG.00023-10084</v>
      </c>
      <c r="B1275" s="64" t="e">
        <f>_xlfn.XLOOKUP(F1275,'Volume Holds'!U:U,'Volume Holds'!E:E)+IF('Volume Holds'!#REF!&gt;0,'Volume Holds'!#REF!,0)</f>
        <v>#N/A</v>
      </c>
      <c r="C1275" s="64" t="e">
        <f>_xlfn.XLOOKUP(F1275,'Volume Holds'!U:U,'Volume Holds'!D:D)</f>
        <v>#N/A</v>
      </c>
      <c r="F1275" s="64" t="s">
        <v>1347</v>
      </c>
      <c r="G1275" s="64">
        <v>10084</v>
      </c>
    </row>
    <row r="1276" spans="1:7">
      <c r="A1276" s="64" t="str">
        <f t="shared" si="20"/>
        <v>BL.VG.00024-10084</v>
      </c>
      <c r="B1276" s="64" t="e">
        <f>_xlfn.XLOOKUP(F1276,'Volume Holds'!U:U,'Volume Holds'!E:E)+IF('Volume Holds'!#REF!&gt;0,'Volume Holds'!#REF!,0)</f>
        <v>#N/A</v>
      </c>
      <c r="C1276" s="64" t="e">
        <f>_xlfn.XLOOKUP(F1276,'Volume Holds'!U:U,'Volume Holds'!D:D)</f>
        <v>#N/A</v>
      </c>
      <c r="F1276" s="64" t="s">
        <v>1348</v>
      </c>
      <c r="G1276" s="64">
        <v>10084</v>
      </c>
    </row>
    <row r="1277" spans="1:7">
      <c r="A1277" s="64" t="str">
        <f t="shared" si="20"/>
        <v>BL.VG.00025-10084</v>
      </c>
      <c r="B1277" s="64" t="e">
        <f>_xlfn.XLOOKUP(F1277,'Volume Holds'!U:U,'Volume Holds'!E:E)+IF('Volume Holds'!#REF!&gt;0,'Volume Holds'!#REF!,0)</f>
        <v>#N/A</v>
      </c>
      <c r="C1277" s="64" t="e">
        <f>_xlfn.XLOOKUP(F1277,'Volume Holds'!U:U,'Volume Holds'!D:D)</f>
        <v>#N/A</v>
      </c>
      <c r="F1277" s="64" t="s">
        <v>1349</v>
      </c>
      <c r="G1277" s="64">
        <v>10084</v>
      </c>
    </row>
    <row r="1278" spans="1:7">
      <c r="A1278" s="64" t="str">
        <f t="shared" si="20"/>
        <v>BL.VG.00026-10084</v>
      </c>
      <c r="B1278" s="64" t="e">
        <f>_xlfn.XLOOKUP(F1278,'Volume Holds'!U:U,'Volume Holds'!E:E)+IF('Volume Holds'!#REF!&gt;0,'Volume Holds'!#REF!,0)</f>
        <v>#REF!</v>
      </c>
      <c r="C1278" s="64">
        <f>_xlfn.XLOOKUP(F1278,'Volume Holds'!U:U,'Volume Holds'!D:D)</f>
        <v>76.5</v>
      </c>
      <c r="F1278" s="64" t="s">
        <v>876</v>
      </c>
      <c r="G1278" s="64">
        <v>10084</v>
      </c>
    </row>
    <row r="1279" spans="1:7">
      <c r="A1279" s="64" t="str">
        <f t="shared" si="20"/>
        <v>BL.VG.00027-10084</v>
      </c>
      <c r="B1279" s="64">
        <f>_xlfn.XLOOKUP(F1279,'Volume Holds'!U:U,'Volume Holds'!E:E)</f>
        <v>0</v>
      </c>
      <c r="C1279" s="64">
        <f>_xlfn.XLOOKUP(F1279,'Volume Holds'!U:U,'Volume Holds'!D:D)</f>
        <v>150</v>
      </c>
      <c r="F1279" s="64" t="s">
        <v>629</v>
      </c>
      <c r="G1279" s="64">
        <v>10084</v>
      </c>
    </row>
    <row r="1280" spans="1:7">
      <c r="A1280" s="64" t="str">
        <f t="shared" si="20"/>
        <v>BL.VG.00028-10084</v>
      </c>
      <c r="B1280" s="64">
        <f>_xlfn.XLOOKUP(F1280,'Volume Holds'!U:U,'Volume Holds'!E:E)+IF('Volume Holds'!$E$12&gt;0,'Volume Holds'!$E$12,0)</f>
        <v>0</v>
      </c>
      <c r="C1280" s="64">
        <f>_xlfn.XLOOKUP(F1280,'Volume Holds'!U:U,'Volume Holds'!D:D)</f>
        <v>145</v>
      </c>
      <c r="F1280" s="64" t="s">
        <v>631</v>
      </c>
      <c r="G1280" s="64">
        <v>10084</v>
      </c>
    </row>
    <row r="1281" spans="1:7">
      <c r="A1281" s="64" t="str">
        <f t="shared" si="20"/>
        <v>BL.VG.00029-10084</v>
      </c>
      <c r="B1281" s="64">
        <f>_xlfn.XLOOKUP(F1281,'Volume Holds'!U:U,'Volume Holds'!E:E)+IF('Volume Holds'!$E$12&gt;0,'Volume Holds'!$E$12,0)</f>
        <v>0</v>
      </c>
      <c r="C1281" s="64">
        <f>_xlfn.XLOOKUP(F1281,'Volume Holds'!U:U,'Volume Holds'!D:D)</f>
        <v>145</v>
      </c>
      <c r="F1281" s="64" t="s">
        <v>633</v>
      </c>
      <c r="G1281" s="64">
        <v>10084</v>
      </c>
    </row>
    <row r="1282" spans="1:7">
      <c r="A1282" s="64" t="str">
        <f t="shared" si="20"/>
        <v>BL.VG.00030-10084</v>
      </c>
      <c r="B1282" s="64">
        <f>_xlfn.XLOOKUP(F1282,'Volume Holds'!U:U,'Volume Holds'!E:E)+IF('Volume Holds'!$E$12&gt;0,'Volume Holds'!$E$12,0)</f>
        <v>0</v>
      </c>
      <c r="C1282" s="64">
        <f>_xlfn.XLOOKUP(F1282,'Volume Holds'!U:U,'Volume Holds'!D:D)</f>
        <v>150</v>
      </c>
      <c r="F1282" s="64" t="s">
        <v>635</v>
      </c>
      <c r="G1282" s="64">
        <v>10084</v>
      </c>
    </row>
    <row r="1283" spans="1:7">
      <c r="A1283" s="64" t="str">
        <f t="shared" si="20"/>
        <v>BL.VG.00031-10084</v>
      </c>
      <c r="B1283" s="64">
        <f>_xlfn.XLOOKUP(F1283,'Volume Holds'!U:U,'Volume Holds'!E:E)+IF('Volume Holds'!$E$12&gt;0,'Volume Holds'!$E$12,0)</f>
        <v>0</v>
      </c>
      <c r="C1283" s="64">
        <f>_xlfn.XLOOKUP(F1283,'Volume Holds'!U:U,'Volume Holds'!D:D)</f>
        <v>150</v>
      </c>
      <c r="F1283" s="64" t="s">
        <v>637</v>
      </c>
      <c r="G1283" s="64">
        <v>10084</v>
      </c>
    </row>
    <row r="1284" spans="1:7">
      <c r="A1284" s="64" t="str">
        <f t="shared" si="20"/>
        <v>BL.VG.00032-10084</v>
      </c>
      <c r="B1284" s="64">
        <f>_xlfn.XLOOKUP(F1284,'Volume Holds'!U:U,'Volume Holds'!E:E)+IF('Volume Holds'!$E$12&gt;0,'Volume Holds'!$E$12,0)</f>
        <v>0</v>
      </c>
      <c r="C1284" s="64">
        <f>_xlfn.XLOOKUP(F1284,'Volume Holds'!U:U,'Volume Holds'!D:D)</f>
        <v>162.5</v>
      </c>
      <c r="F1284" s="64" t="s">
        <v>639</v>
      </c>
      <c r="G1284" s="64">
        <v>10084</v>
      </c>
    </row>
    <row r="1285" spans="1:7">
      <c r="A1285" s="64" t="str">
        <f t="shared" si="20"/>
        <v>BL.VG.00033-10084</v>
      </c>
      <c r="B1285" s="64">
        <f>_xlfn.XLOOKUP(F1285,'Volume Holds'!U:U,'Volume Holds'!E:E)+IF('Volume Holds'!$E$12&gt;0,'Volume Holds'!$E$12,0)</f>
        <v>0</v>
      </c>
      <c r="C1285" s="64">
        <f>_xlfn.XLOOKUP(F1285,'Volume Holds'!U:U,'Volume Holds'!D:D)</f>
        <v>162.5</v>
      </c>
      <c r="F1285" s="64" t="s">
        <v>641</v>
      </c>
      <c r="G1285" s="64">
        <v>10084</v>
      </c>
    </row>
    <row r="1286" spans="1:7">
      <c r="A1286" s="64" t="str">
        <f t="shared" si="20"/>
        <v>BL.VG.00034-10084</v>
      </c>
      <c r="B1286" s="64">
        <f>_xlfn.XLOOKUP(F1286,'Volume Holds'!U:U,'Volume Holds'!E:E)+IF('Volume Holds'!$E$13&gt;0,'Volume Holds'!$E$13,0)</f>
        <v>0</v>
      </c>
      <c r="C1286" s="64">
        <f>_xlfn.XLOOKUP(F1286,'Volume Holds'!U:U,'Volume Holds'!D:D)</f>
        <v>222.5</v>
      </c>
      <c r="F1286" s="64" t="s">
        <v>643</v>
      </c>
      <c r="G1286" s="64">
        <v>10084</v>
      </c>
    </row>
    <row r="1287" spans="1:7">
      <c r="A1287" s="64" t="str">
        <f t="shared" si="20"/>
        <v>BL.VG.00035-10084</v>
      </c>
      <c r="B1287" s="64">
        <f>_xlfn.XLOOKUP(F1287,'Volume Holds'!U:U,'Volume Holds'!E:E)+IF('Volume Holds'!$E$13&gt;0,'Volume Holds'!$E$13,0)</f>
        <v>0</v>
      </c>
      <c r="C1287" s="64">
        <f>_xlfn.XLOOKUP(F1287,'Volume Holds'!U:U,'Volume Holds'!D:D)</f>
        <v>222.5</v>
      </c>
      <c r="F1287" s="64" t="s">
        <v>645</v>
      </c>
      <c r="G1287" s="64">
        <v>10084</v>
      </c>
    </row>
    <row r="1288" spans="1:7">
      <c r="A1288" s="64" t="str">
        <f t="shared" si="20"/>
        <v>BL.VG.00036-10084</v>
      </c>
      <c r="B1288" s="64">
        <f>_xlfn.XLOOKUP(F1288,'Volume Holds'!U:U,'Volume Holds'!E:E)+IF('Volume Holds'!$E$13&gt;0,'Volume Holds'!$E$13,0)</f>
        <v>0</v>
      </c>
      <c r="C1288" s="64">
        <f>_xlfn.XLOOKUP(F1288,'Volume Holds'!U:U,'Volume Holds'!D:D)</f>
        <v>232.5</v>
      </c>
      <c r="F1288" s="64" t="s">
        <v>647</v>
      </c>
      <c r="G1288" s="64">
        <v>10084</v>
      </c>
    </row>
    <row r="1289" spans="1:7">
      <c r="A1289" s="64" t="str">
        <f t="shared" si="20"/>
        <v>BL.VG.00037-10084</v>
      </c>
      <c r="B1289" s="64">
        <f>_xlfn.XLOOKUP(F1289,'Volume Holds'!U:U,'Volume Holds'!E:E)+IF('Volume Holds'!$E$13&gt;0,'Volume Holds'!$E$13,0)</f>
        <v>0</v>
      </c>
      <c r="C1289" s="64">
        <f>_xlfn.XLOOKUP(F1289,'Volume Holds'!U:U,'Volume Holds'!D:D)</f>
        <v>232.5</v>
      </c>
      <c r="F1289" s="64" t="s">
        <v>649</v>
      </c>
      <c r="G1289" s="64">
        <v>10084</v>
      </c>
    </row>
    <row r="1290" spans="1:7">
      <c r="A1290" s="64" t="str">
        <f t="shared" si="20"/>
        <v>BL.VG.00038-10084</v>
      </c>
      <c r="B1290" s="64">
        <f>_xlfn.XLOOKUP(F1290,'Volume Holds'!U:U,'Volume Holds'!E:E)+IF('Volume Holds'!$E$13&gt;0,'Volume Holds'!$E$13,0)</f>
        <v>0</v>
      </c>
      <c r="C1290" s="64">
        <f>_xlfn.XLOOKUP(F1290,'Volume Holds'!U:U,'Volume Holds'!D:D)</f>
        <v>252.5</v>
      </c>
      <c r="F1290" s="64" t="s">
        <v>651</v>
      </c>
      <c r="G1290" s="64">
        <v>10084</v>
      </c>
    </row>
    <row r="1291" spans="1:7">
      <c r="A1291" s="64" t="str">
        <f t="shared" si="20"/>
        <v>BL.VG.00039-10084</v>
      </c>
      <c r="B1291" s="64">
        <f>_xlfn.XLOOKUP(F1291,'Volume Holds'!U:U,'Volume Holds'!E:E)+IF('Volume Holds'!$E$13&gt;0,'Volume Holds'!$E$13,0)</f>
        <v>0</v>
      </c>
      <c r="C1291" s="64">
        <f>_xlfn.XLOOKUP(F1291,'Volume Holds'!U:U,'Volume Holds'!D:D)</f>
        <v>252.5</v>
      </c>
      <c r="F1291" s="64" t="s">
        <v>653</v>
      </c>
      <c r="G1291" s="64">
        <v>10084</v>
      </c>
    </row>
    <row r="1292" spans="1:7">
      <c r="A1292" s="64" t="str">
        <f t="shared" si="20"/>
        <v>BL.VG.00040-10084</v>
      </c>
      <c r="B1292" s="64">
        <f>_xlfn.XLOOKUP(F1292,'Volume Holds'!U:U,'Volume Holds'!E:E)+IF('Volume Holds'!$E$14&gt;0,'Volume Holds'!$E$14,0)</f>
        <v>0</v>
      </c>
      <c r="C1292" s="64">
        <f>_xlfn.XLOOKUP(F1292,'Volume Holds'!U:U,'Volume Holds'!D:D)</f>
        <v>342.5</v>
      </c>
      <c r="F1292" s="64" t="s">
        <v>655</v>
      </c>
      <c r="G1292" s="64">
        <v>10084</v>
      </c>
    </row>
    <row r="1293" spans="1:7">
      <c r="A1293" s="64" t="str">
        <f t="shared" si="20"/>
        <v>BL.VG.00041-10084</v>
      </c>
      <c r="B1293" s="64">
        <f>_xlfn.XLOOKUP(F1293,'Volume Holds'!U:U,'Volume Holds'!E:E)+IF('Volume Holds'!$E$14&gt;0,'Volume Holds'!$E$14,0)</f>
        <v>0</v>
      </c>
      <c r="C1293" s="64">
        <f>_xlfn.XLOOKUP(F1293,'Volume Holds'!U:U,'Volume Holds'!D:D)</f>
        <v>342.5</v>
      </c>
      <c r="F1293" s="64" t="s">
        <v>657</v>
      </c>
      <c r="G1293" s="64">
        <v>10084</v>
      </c>
    </row>
    <row r="1294" spans="1:7">
      <c r="A1294" s="64" t="str">
        <f t="shared" si="20"/>
        <v>BL.VG.00042-10084</v>
      </c>
      <c r="B1294" s="64">
        <f>_xlfn.XLOOKUP(F1294,'Volume Holds'!U:U,'Volume Holds'!E:E)+IF('Volume Holds'!$E$14&gt;0,'Volume Holds'!$E$14,0)</f>
        <v>0</v>
      </c>
      <c r="C1294" s="64">
        <f>_xlfn.XLOOKUP(F1294,'Volume Holds'!U:U,'Volume Holds'!D:D)</f>
        <v>360</v>
      </c>
      <c r="F1294" s="64" t="s">
        <v>659</v>
      </c>
      <c r="G1294" s="64">
        <v>10084</v>
      </c>
    </row>
    <row r="1295" spans="1:7">
      <c r="A1295" s="64" t="str">
        <f t="shared" si="20"/>
        <v>BL.VG.00043-10084</v>
      </c>
      <c r="B1295" s="64">
        <f>_xlfn.XLOOKUP(F1295,'Volume Holds'!U:U,'Volume Holds'!E:E)+IF('Volume Holds'!$E$14&gt;0,'Volume Holds'!$E$14,0)</f>
        <v>0</v>
      </c>
      <c r="C1295" s="64">
        <f>_xlfn.XLOOKUP(F1295,'Volume Holds'!U:U,'Volume Holds'!D:D)</f>
        <v>360</v>
      </c>
      <c r="F1295" s="64" t="s">
        <v>661</v>
      </c>
      <c r="G1295" s="64">
        <v>10084</v>
      </c>
    </row>
    <row r="1296" spans="1:7">
      <c r="A1296" s="64" t="str">
        <f t="shared" si="20"/>
        <v>BL.VG.00044-10084</v>
      </c>
      <c r="B1296" s="64">
        <f>_xlfn.XLOOKUP(F1296,'Volume Holds'!U:U,'Volume Holds'!E:E)+IF('Volume Holds'!$E$14&gt;0,'Volume Holds'!$E$14,0)</f>
        <v>0</v>
      </c>
      <c r="C1296" s="64">
        <f>_xlfn.XLOOKUP(F1296,'Volume Holds'!U:U,'Volume Holds'!D:D)</f>
        <v>400</v>
      </c>
      <c r="F1296" s="64" t="s">
        <v>663</v>
      </c>
      <c r="G1296" s="64">
        <v>10084</v>
      </c>
    </row>
    <row r="1297" spans="1:7">
      <c r="A1297" s="64" t="str">
        <f t="shared" si="20"/>
        <v>BL.VG.00045-10084</v>
      </c>
      <c r="B1297" s="64">
        <f>_xlfn.XLOOKUP(F1297,'Volume Holds'!U:U,'Volume Holds'!E:E)+IF('Volume Holds'!$E$14&gt;0,'Volume Holds'!$E$14,0)</f>
        <v>0</v>
      </c>
      <c r="C1297" s="64">
        <f>_xlfn.XLOOKUP(F1297,'Volume Holds'!U:U,'Volume Holds'!D:D)</f>
        <v>400</v>
      </c>
      <c r="F1297" s="64" t="s">
        <v>665</v>
      </c>
      <c r="G1297" s="64">
        <v>10084</v>
      </c>
    </row>
    <row r="1298" spans="1:7">
      <c r="A1298" s="64" t="str">
        <f t="shared" si="20"/>
        <v>BL.VG.00046-10084</v>
      </c>
      <c r="B1298" s="64">
        <f>_xlfn.XLOOKUP(F1298,'Volume Holds'!U:U,'Volume Holds'!E:E)+IF('Volume Holds'!$E$15&gt;0,'Volume Holds'!$E$15,0)</f>
        <v>0</v>
      </c>
      <c r="C1298" s="64">
        <f>_xlfn.XLOOKUP(F1298,'Volume Holds'!U:U,'Volume Holds'!D:D)</f>
        <v>137.5</v>
      </c>
      <c r="F1298" s="64" t="s">
        <v>667</v>
      </c>
      <c r="G1298" s="64">
        <v>10084</v>
      </c>
    </row>
    <row r="1299" spans="1:7">
      <c r="A1299" s="64" t="str">
        <f t="shared" si="20"/>
        <v>BL.VG.00047-10084</v>
      </c>
      <c r="B1299" s="64">
        <f>_xlfn.XLOOKUP(F1299,'Volume Holds'!U:U,'Volume Holds'!E:E)+IF('Volume Holds'!$E$15&gt;0,'Volume Holds'!$E$15,0)</f>
        <v>0</v>
      </c>
      <c r="C1299" s="64">
        <f>_xlfn.XLOOKUP(F1299,'Volume Holds'!U:U,'Volume Holds'!D:D)</f>
        <v>147.5</v>
      </c>
      <c r="F1299" s="64" t="s">
        <v>669</v>
      </c>
      <c r="G1299" s="64">
        <v>10084</v>
      </c>
    </row>
    <row r="1300" spans="1:7">
      <c r="A1300" s="64" t="str">
        <f t="shared" si="20"/>
        <v>BL.VG.00048-10084</v>
      </c>
      <c r="B1300" s="64">
        <f>_xlfn.XLOOKUP(F1300,'Volume Holds'!U:U,'Volume Holds'!E:E)+IF('Volume Holds'!$E$15&gt;0,'Volume Holds'!$E$15,0)</f>
        <v>0</v>
      </c>
      <c r="C1300" s="64">
        <f>_xlfn.XLOOKUP(F1300,'Volume Holds'!U:U,'Volume Holds'!D:D)</f>
        <v>170</v>
      </c>
      <c r="F1300" s="64" t="s">
        <v>671</v>
      </c>
      <c r="G1300" s="64">
        <v>10084</v>
      </c>
    </row>
    <row r="1301" spans="1:7">
      <c r="A1301" s="64" t="str">
        <f t="shared" si="20"/>
        <v>BL.VG.00049-10084</v>
      </c>
      <c r="B1301" s="64">
        <f>_xlfn.XLOOKUP(F1301,'Volume Holds'!U:U,'Volume Holds'!E:E)+IF('Volume Holds'!$E$15&gt;0,'Volume Holds'!$E$15,0)</f>
        <v>0</v>
      </c>
      <c r="C1301" s="64">
        <f>_xlfn.XLOOKUP(F1301,'Volume Holds'!U:U,'Volume Holds'!D:D)</f>
        <v>132.5</v>
      </c>
      <c r="F1301" s="64" t="s">
        <v>673</v>
      </c>
      <c r="G1301" s="64">
        <v>10084</v>
      </c>
    </row>
    <row r="1302" spans="1:7">
      <c r="A1302" s="64" t="str">
        <f t="shared" si="20"/>
        <v>BL.VG.00050-10084</v>
      </c>
      <c r="B1302" s="64">
        <f>_xlfn.XLOOKUP(F1302,'Volume Holds'!U:U,'Volume Holds'!E:E)+IF('Volume Holds'!$E$15&gt;0,'Volume Holds'!$E$15,0)</f>
        <v>0</v>
      </c>
      <c r="C1302" s="64">
        <f>_xlfn.XLOOKUP(F1302,'Volume Holds'!U:U,'Volume Holds'!D:D)</f>
        <v>142.5</v>
      </c>
      <c r="F1302" s="64" t="s">
        <v>675</v>
      </c>
      <c r="G1302" s="64">
        <v>10084</v>
      </c>
    </row>
    <row r="1303" spans="1:7">
      <c r="A1303" s="64" t="str">
        <f t="shared" si="20"/>
        <v>BL.VG.00051-10084</v>
      </c>
      <c r="B1303" s="64">
        <f>_xlfn.XLOOKUP(F1303,'Volume Holds'!U:U,'Volume Holds'!E:E)+IF('Volume Holds'!$E$15&gt;0,'Volume Holds'!$E$15,0)</f>
        <v>0</v>
      </c>
      <c r="C1303" s="64">
        <f>_xlfn.XLOOKUP(F1303,'Volume Holds'!U:U,'Volume Holds'!D:D)</f>
        <v>172.5</v>
      </c>
      <c r="F1303" s="64" t="s">
        <v>677</v>
      </c>
      <c r="G1303" s="64">
        <v>10084</v>
      </c>
    </row>
    <row r="1304" spans="1:7">
      <c r="A1304" s="64" t="str">
        <f t="shared" si="20"/>
        <v>BL.VG.00052-10084</v>
      </c>
      <c r="B1304" s="64">
        <f>_xlfn.XLOOKUP(F1304,'Volume Holds'!U:U,'Volume Holds'!E:E)+IF('Volume Holds'!$E$16&gt;0,'Volume Holds'!$E$16,0)</f>
        <v>0</v>
      </c>
      <c r="C1304" s="64">
        <f>_xlfn.XLOOKUP(F1304,'Volume Holds'!U:U,'Volume Holds'!D:D)</f>
        <v>72.5</v>
      </c>
      <c r="F1304" s="64" t="s">
        <v>679</v>
      </c>
      <c r="G1304" s="64">
        <v>10084</v>
      </c>
    </row>
    <row r="1305" spans="1:7">
      <c r="A1305" s="64" t="str">
        <f t="shared" si="20"/>
        <v>BL.VG.00061-10084</v>
      </c>
      <c r="B1305" s="64">
        <f>_xlfn.XLOOKUP(F1305,'Volume Holds'!U:U,'Volume Holds'!E:E)+IF('Volume Holds'!$E$16&gt;0,'Volume Holds'!$E$16,0)</f>
        <v>0</v>
      </c>
      <c r="C1305" s="64">
        <f>_xlfn.XLOOKUP(F1305,'Volume Holds'!U:U,'Volume Holds'!D:D)</f>
        <v>72.5</v>
      </c>
      <c r="F1305" s="64" t="s">
        <v>681</v>
      </c>
      <c r="G1305" s="64">
        <v>10084</v>
      </c>
    </row>
    <row r="1306" spans="1:7">
      <c r="A1306" s="64" t="str">
        <f t="shared" si="20"/>
        <v>BL.VG.00053-10084</v>
      </c>
      <c r="B1306" s="64">
        <f>_xlfn.XLOOKUP(F1306,'Volume Holds'!U:U,'Volume Holds'!E:E)+IF('Volume Holds'!$E$16&gt;0,'Volume Holds'!$E$16,0)</f>
        <v>0</v>
      </c>
      <c r="C1306" s="64">
        <f>_xlfn.XLOOKUP(F1306,'Volume Holds'!U:U,'Volume Holds'!D:D)</f>
        <v>72.5</v>
      </c>
      <c r="F1306" s="64" t="s">
        <v>683</v>
      </c>
      <c r="G1306" s="64">
        <v>10084</v>
      </c>
    </row>
    <row r="1307" spans="1:7">
      <c r="A1307" s="64" t="str">
        <f t="shared" si="20"/>
        <v>BL.VG.00062-10084</v>
      </c>
      <c r="B1307" s="64">
        <f>_xlfn.XLOOKUP(F1307,'Volume Holds'!U:U,'Volume Holds'!E:E)+IF('Volume Holds'!$E$16&gt;0,'Volume Holds'!$E$16,0)</f>
        <v>0</v>
      </c>
      <c r="C1307" s="64">
        <f>_xlfn.XLOOKUP(F1307,'Volume Holds'!U:U,'Volume Holds'!D:D)</f>
        <v>72.5</v>
      </c>
      <c r="F1307" s="64" t="s">
        <v>685</v>
      </c>
      <c r="G1307" s="64">
        <v>10084</v>
      </c>
    </row>
    <row r="1308" spans="1:7">
      <c r="A1308" s="64" t="str">
        <f t="shared" si="20"/>
        <v>BL.VG.00054-10084</v>
      </c>
      <c r="B1308" s="64">
        <f>_xlfn.XLOOKUP(F1308,'Volume Holds'!U:U,'Volume Holds'!E:E)+IF('Volume Holds'!$E$16&gt;0,'Volume Holds'!$E$16,0)</f>
        <v>0</v>
      </c>
      <c r="C1308" s="64">
        <f>_xlfn.XLOOKUP(F1308,'Volume Holds'!U:U,'Volume Holds'!D:D)</f>
        <v>75</v>
      </c>
      <c r="F1308" s="64" t="s">
        <v>687</v>
      </c>
      <c r="G1308" s="64">
        <v>10084</v>
      </c>
    </row>
    <row r="1309" spans="1:7">
      <c r="A1309" s="64" t="str">
        <f t="shared" si="20"/>
        <v>BL.VG.00063-10084</v>
      </c>
      <c r="B1309" s="64">
        <f>_xlfn.XLOOKUP(F1309,'Volume Holds'!U:U,'Volume Holds'!E:E)+IF('Volume Holds'!$E$16&gt;0,'Volume Holds'!$E$16,0)</f>
        <v>0</v>
      </c>
      <c r="C1309" s="64">
        <f>_xlfn.XLOOKUP(F1309,'Volume Holds'!U:U,'Volume Holds'!D:D)</f>
        <v>75</v>
      </c>
      <c r="F1309" s="64" t="s">
        <v>689</v>
      </c>
      <c r="G1309" s="64">
        <v>10084</v>
      </c>
    </row>
    <row r="1310" spans="1:7">
      <c r="A1310" s="64" t="str">
        <f t="shared" si="20"/>
        <v>BL.VG.00055-10084</v>
      </c>
      <c r="B1310" s="64">
        <f>_xlfn.XLOOKUP(F1310,'Volume Holds'!U:U,'Volume Holds'!E:E)+IF('Volume Holds'!$E$17&gt;0,'Volume Holds'!$E$17,0)</f>
        <v>0</v>
      </c>
      <c r="C1310" s="64">
        <f>_xlfn.XLOOKUP(F1310,'Volume Holds'!U:U,'Volume Holds'!D:D)</f>
        <v>192.5</v>
      </c>
      <c r="F1310" s="64" t="s">
        <v>691</v>
      </c>
      <c r="G1310" s="64">
        <v>10084</v>
      </c>
    </row>
    <row r="1311" spans="1:7">
      <c r="A1311" s="64" t="str">
        <f t="shared" si="20"/>
        <v>BL.VG.00064-10084</v>
      </c>
      <c r="B1311" s="64">
        <f>_xlfn.XLOOKUP(F1311,'Volume Holds'!U:U,'Volume Holds'!E:E)+IF('Volume Holds'!$E$17&gt;0,'Volume Holds'!$E$17,0)</f>
        <v>0</v>
      </c>
      <c r="C1311" s="64">
        <f>_xlfn.XLOOKUP(F1311,'Volume Holds'!U:U,'Volume Holds'!D:D)</f>
        <v>192.5</v>
      </c>
      <c r="F1311" s="64" t="s">
        <v>693</v>
      </c>
      <c r="G1311" s="64">
        <v>10084</v>
      </c>
    </row>
    <row r="1312" spans="1:7">
      <c r="A1312" s="64" t="str">
        <f t="shared" si="20"/>
        <v>BL.VG.00056-10084</v>
      </c>
      <c r="B1312" s="64">
        <f>_xlfn.XLOOKUP(F1312,'Volume Holds'!U:U,'Volume Holds'!E:E)+IF('Volume Holds'!$E$17&gt;0,'Volume Holds'!$E$17,0)</f>
        <v>0</v>
      </c>
      <c r="C1312" s="64">
        <f>_xlfn.XLOOKUP(F1312,'Volume Holds'!U:U,'Volume Holds'!D:D)</f>
        <v>202.5</v>
      </c>
      <c r="F1312" s="64" t="s">
        <v>695</v>
      </c>
      <c r="G1312" s="64">
        <v>10084</v>
      </c>
    </row>
    <row r="1313" spans="1:7">
      <c r="A1313" s="64" t="str">
        <f t="shared" si="20"/>
        <v>BL.VG.00065-10084</v>
      </c>
      <c r="B1313" s="64">
        <f>_xlfn.XLOOKUP(F1313,'Volume Holds'!U:U,'Volume Holds'!E:E)+IF('Volume Holds'!$E$17&gt;0,'Volume Holds'!$E$17,0)</f>
        <v>0</v>
      </c>
      <c r="C1313" s="64">
        <f>_xlfn.XLOOKUP(F1313,'Volume Holds'!U:U,'Volume Holds'!D:D)</f>
        <v>202.5</v>
      </c>
      <c r="F1313" s="64" t="s">
        <v>697</v>
      </c>
      <c r="G1313" s="64">
        <v>10084</v>
      </c>
    </row>
    <row r="1314" spans="1:7">
      <c r="A1314" s="64" t="str">
        <f t="shared" si="20"/>
        <v>BL.VG.00057-10084</v>
      </c>
      <c r="B1314" s="64">
        <f>_xlfn.XLOOKUP(F1314,'Volume Holds'!U:U,'Volume Holds'!E:E)+IF('Volume Holds'!$E$17&gt;0,'Volume Holds'!$E$17,0)</f>
        <v>0</v>
      </c>
      <c r="C1314" s="64">
        <f>_xlfn.XLOOKUP(F1314,'Volume Holds'!U:U,'Volume Holds'!D:D)</f>
        <v>210</v>
      </c>
      <c r="F1314" s="64" t="s">
        <v>699</v>
      </c>
      <c r="G1314" s="64">
        <v>10084</v>
      </c>
    </row>
    <row r="1315" spans="1:7">
      <c r="A1315" s="64" t="str">
        <f t="shared" si="20"/>
        <v>BL.VG.00066-10084</v>
      </c>
      <c r="B1315" s="64">
        <f>_xlfn.XLOOKUP(F1315,'Volume Holds'!U:U,'Volume Holds'!E:E)+IF('Volume Holds'!$E$17&gt;0,'Volume Holds'!$E$17,0)</f>
        <v>0</v>
      </c>
      <c r="C1315" s="64">
        <f>_xlfn.XLOOKUP(F1315,'Volume Holds'!U:U,'Volume Holds'!D:D)</f>
        <v>210</v>
      </c>
      <c r="F1315" s="64" t="s">
        <v>701</v>
      </c>
      <c r="G1315" s="64">
        <v>10084</v>
      </c>
    </row>
    <row r="1316" spans="1:7">
      <c r="A1316" s="64" t="str">
        <f t="shared" si="20"/>
        <v>BL.VG.00058-10084</v>
      </c>
      <c r="B1316" s="64">
        <f>_xlfn.XLOOKUP(F1316,'Volume Holds'!U:U,'Volume Holds'!E:E)+IF('Volume Holds'!$E$18&gt;0,'Volume Holds'!$E$18,0)</f>
        <v>0</v>
      </c>
      <c r="C1316" s="64">
        <f>_xlfn.XLOOKUP(F1316,'Volume Holds'!U:U,'Volume Holds'!D:D)</f>
        <v>437.5</v>
      </c>
      <c r="F1316" s="64" t="s">
        <v>703</v>
      </c>
      <c r="G1316" s="64">
        <v>10084</v>
      </c>
    </row>
    <row r="1317" spans="1:7">
      <c r="A1317" s="64" t="str">
        <f t="shared" ref="A1317:A1380" si="21">F1317&amp;"-"&amp;G1317</f>
        <v>BL.VG.00067-10084</v>
      </c>
      <c r="B1317" s="64">
        <f>_xlfn.XLOOKUP(F1317,'Volume Holds'!U:U,'Volume Holds'!E:E)+IF('Volume Holds'!$E$18&gt;0,'Volume Holds'!$E$18,0)</f>
        <v>0</v>
      </c>
      <c r="C1317" s="64">
        <f>_xlfn.XLOOKUP(F1317,'Volume Holds'!U:U,'Volume Holds'!D:D)</f>
        <v>437.5</v>
      </c>
      <c r="F1317" s="64" t="s">
        <v>705</v>
      </c>
      <c r="G1317" s="64">
        <v>10084</v>
      </c>
    </row>
    <row r="1318" spans="1:7">
      <c r="A1318" s="64" t="str">
        <f t="shared" si="21"/>
        <v>BL.VG.00059-10084</v>
      </c>
      <c r="B1318" s="64">
        <f>_xlfn.XLOOKUP(F1318,'Volume Holds'!U:U,'Volume Holds'!E:E)+IF('Volume Holds'!$E$18&gt;0,'Volume Holds'!$E$18,0)</f>
        <v>0</v>
      </c>
      <c r="C1318" s="64">
        <f>_xlfn.XLOOKUP(F1318,'Volume Holds'!U:U,'Volume Holds'!D:D)</f>
        <v>460</v>
      </c>
      <c r="F1318" s="64" t="s">
        <v>707</v>
      </c>
      <c r="G1318" s="64">
        <v>10084</v>
      </c>
    </row>
    <row r="1319" spans="1:7">
      <c r="A1319" s="64" t="str">
        <f t="shared" si="21"/>
        <v>BL.VG.00068-10084</v>
      </c>
      <c r="B1319" s="64">
        <f>_xlfn.XLOOKUP(F1319,'Volume Holds'!U:U,'Volume Holds'!E:E)+IF('Volume Holds'!$E$18&gt;0,'Volume Holds'!$E$18,0)</f>
        <v>0</v>
      </c>
      <c r="C1319" s="64">
        <f>_xlfn.XLOOKUP(F1319,'Volume Holds'!U:U,'Volume Holds'!D:D)</f>
        <v>460</v>
      </c>
      <c r="F1319" s="64" t="s">
        <v>709</v>
      </c>
      <c r="G1319" s="64">
        <v>10084</v>
      </c>
    </row>
    <row r="1320" spans="1:7">
      <c r="A1320" s="64" t="str">
        <f t="shared" si="21"/>
        <v>BL.VG.00060-10084</v>
      </c>
      <c r="B1320" s="64">
        <f>_xlfn.XLOOKUP(F1320,'Volume Holds'!U:U,'Volume Holds'!E:E)+IF('Volume Holds'!$E$18&gt;0,'Volume Holds'!$E$18,0)</f>
        <v>0</v>
      </c>
      <c r="C1320" s="64">
        <f>_xlfn.XLOOKUP(F1320,'Volume Holds'!U:U,'Volume Holds'!D:D)</f>
        <v>485</v>
      </c>
      <c r="F1320" s="64" t="s">
        <v>711</v>
      </c>
      <c r="G1320" s="64">
        <v>10084</v>
      </c>
    </row>
    <row r="1321" spans="1:7">
      <c r="A1321" s="64" t="str">
        <f t="shared" si="21"/>
        <v>BL.VG.00069-10084</v>
      </c>
      <c r="B1321" s="64">
        <f>_xlfn.XLOOKUP(F1321,'Volume Holds'!U:U,'Volume Holds'!E:E)+IF('Volume Holds'!$E$18&gt;0,'Volume Holds'!$E$18,0)</f>
        <v>0</v>
      </c>
      <c r="C1321" s="64">
        <f>_xlfn.XLOOKUP(F1321,'Volume Holds'!U:U,'Volume Holds'!D:D)</f>
        <v>485</v>
      </c>
      <c r="F1321" s="64" t="s">
        <v>713</v>
      </c>
      <c r="G1321" s="64">
        <v>10084</v>
      </c>
    </row>
    <row r="1322" spans="1:7">
      <c r="A1322" s="64" t="str">
        <f t="shared" si="21"/>
        <v>BL.VG.00001-10085</v>
      </c>
      <c r="B1322" s="64">
        <f>_xlfn.XLOOKUP(F1322,'Volume Holds'!U:U,'Volume Holds'!F:F)+IF('Volume Holds'!$F$8&gt;0,'Volume Holds'!$F$8,0)</f>
        <v>0</v>
      </c>
      <c r="C1322" s="64">
        <f>_xlfn.XLOOKUP(F1322,'Volume Holds'!U:U,'Volume Holds'!D:D)</f>
        <v>122.5</v>
      </c>
      <c r="F1322" s="64" t="s">
        <v>585</v>
      </c>
      <c r="G1322" s="64">
        <v>10085</v>
      </c>
    </row>
    <row r="1323" spans="1:7">
      <c r="A1323" s="64" t="str">
        <f t="shared" si="21"/>
        <v>BL.VG.00002-10085</v>
      </c>
      <c r="B1323" s="64">
        <f>_xlfn.XLOOKUP(F1323,'Volume Holds'!U:U,'Volume Holds'!F:F)+IF('Volume Holds'!$F$8&gt;0,'Volume Holds'!$F$8,0)</f>
        <v>0</v>
      </c>
      <c r="C1323" s="64">
        <f>_xlfn.XLOOKUP(F1323,'Volume Holds'!U:U,'Volume Holds'!D:D)</f>
        <v>127.5</v>
      </c>
      <c r="F1323" s="64" t="s">
        <v>587</v>
      </c>
      <c r="G1323" s="64">
        <v>10085</v>
      </c>
    </row>
    <row r="1324" spans="1:7">
      <c r="A1324" s="64" t="str">
        <f t="shared" si="21"/>
        <v>BL.VG.00003-10085</v>
      </c>
      <c r="B1324" s="64">
        <f>_xlfn.XLOOKUP(F1324,'Volume Holds'!U:U,'Volume Holds'!F:F)+IF('Volume Holds'!$F$9&gt;0,'Volume Holds'!$F$9,0)</f>
        <v>0</v>
      </c>
      <c r="C1324" s="64">
        <f>_xlfn.XLOOKUP(F1324,'Volume Holds'!U:U,'Volume Holds'!D:D)</f>
        <v>92.5</v>
      </c>
      <c r="F1324" s="64" t="s">
        <v>589</v>
      </c>
      <c r="G1324" s="64">
        <v>10085</v>
      </c>
    </row>
    <row r="1325" spans="1:7">
      <c r="A1325" s="64" t="str">
        <f t="shared" si="21"/>
        <v>BL.VG.00004-10085</v>
      </c>
      <c r="B1325" s="64">
        <f>_xlfn.XLOOKUP(F1325,'Volume Holds'!U:U,'Volume Holds'!F:F)+IF('Volume Holds'!$F$9&gt;0,'Volume Holds'!$F$9,0)</f>
        <v>0</v>
      </c>
      <c r="C1325" s="64">
        <f>_xlfn.XLOOKUP(F1325,'Volume Holds'!U:U,'Volume Holds'!D:D)</f>
        <v>87.5</v>
      </c>
      <c r="F1325" s="64" t="s">
        <v>591</v>
      </c>
      <c r="G1325" s="64">
        <v>10085</v>
      </c>
    </row>
    <row r="1326" spans="1:7">
      <c r="A1326" s="64" t="str">
        <f t="shared" si="21"/>
        <v>BL.VG.00005-10085</v>
      </c>
      <c r="B1326" s="64">
        <f>_xlfn.XLOOKUP(F1326,'Volume Holds'!U:U,'Volume Holds'!F:F)+IF('Volume Holds'!$F$9&gt;0,'Volume Holds'!$F$9,0)</f>
        <v>0</v>
      </c>
      <c r="C1326" s="64">
        <f>_xlfn.XLOOKUP(F1326,'Volume Holds'!U:U,'Volume Holds'!D:D)</f>
        <v>82.5</v>
      </c>
      <c r="F1326" s="64" t="s">
        <v>593</v>
      </c>
      <c r="G1326" s="64">
        <v>10085</v>
      </c>
    </row>
    <row r="1327" spans="1:7">
      <c r="A1327" s="64" t="str">
        <f t="shared" si="21"/>
        <v>BL.VG.00006-10085</v>
      </c>
      <c r="B1327" s="64">
        <f>_xlfn.XLOOKUP(F1327,'Volume Holds'!U:U,'Volume Holds'!F:F)+IF('Volume Holds'!$F$9&gt;0,'Volume Holds'!$F$9,0)</f>
        <v>0</v>
      </c>
      <c r="C1327" s="64">
        <f>_xlfn.XLOOKUP(F1327,'Volume Holds'!U:U,'Volume Holds'!D:D)</f>
        <v>97.5</v>
      </c>
      <c r="F1327" s="64" t="s">
        <v>595</v>
      </c>
      <c r="G1327" s="64">
        <v>10085</v>
      </c>
    </row>
    <row r="1328" spans="1:7">
      <c r="A1328" s="64" t="str">
        <f t="shared" si="21"/>
        <v>BL.VG.00007-10085</v>
      </c>
      <c r="B1328" s="64">
        <f>_xlfn.XLOOKUP(F1328,'Volume Holds'!U:U,'Volume Holds'!F:F)+IF('Volume Holds'!$F$10&gt;0,'Volume Holds'!$F$10,0)</f>
        <v>0</v>
      </c>
      <c r="C1328" s="64">
        <f>_xlfn.XLOOKUP(F1328,'Volume Holds'!U:U,'Volume Holds'!D:D)</f>
        <v>107.5</v>
      </c>
      <c r="F1328" s="64" t="s">
        <v>597</v>
      </c>
      <c r="G1328" s="64">
        <v>10085</v>
      </c>
    </row>
    <row r="1329" spans="1:7">
      <c r="A1329" s="64" t="str">
        <f t="shared" si="21"/>
        <v>BL.VG.00008-10085</v>
      </c>
      <c r="B1329" s="64">
        <f>_xlfn.XLOOKUP(F1329,'Volume Holds'!U:U,'Volume Holds'!F:F)+IF('Volume Holds'!$F$10&gt;0,'Volume Holds'!$F$10,0)</f>
        <v>0</v>
      </c>
      <c r="C1329" s="64">
        <f>_xlfn.XLOOKUP(F1329,'Volume Holds'!U:U,'Volume Holds'!D:D)</f>
        <v>107.5</v>
      </c>
      <c r="F1329" s="64" t="s">
        <v>599</v>
      </c>
      <c r="G1329" s="64">
        <v>10085</v>
      </c>
    </row>
    <row r="1330" spans="1:7">
      <c r="A1330" s="64" t="str">
        <f t="shared" si="21"/>
        <v>BL.VG.00009-10085</v>
      </c>
      <c r="B1330" s="64">
        <f>_xlfn.XLOOKUP(F1330,'Volume Holds'!U:U,'Volume Holds'!F:F)+IF('Volume Holds'!$F$10&gt;0,'Volume Holds'!$F$10,0)</f>
        <v>0</v>
      </c>
      <c r="C1330" s="64">
        <f>_xlfn.XLOOKUP(F1330,'Volume Holds'!U:U,'Volume Holds'!D:D)</f>
        <v>107.5</v>
      </c>
      <c r="F1330" s="64" t="s">
        <v>601</v>
      </c>
      <c r="G1330" s="64">
        <v>10085</v>
      </c>
    </row>
    <row r="1331" spans="1:7">
      <c r="A1331" s="64" t="str">
        <f t="shared" si="21"/>
        <v>BL.VG.00010-10085</v>
      </c>
      <c r="B1331" s="64">
        <f>_xlfn.XLOOKUP(F1331,'Volume Holds'!U:U,'Volume Holds'!F:F)+IF('Volume Holds'!$F$10&gt;0,'Volume Holds'!$F$10,0)</f>
        <v>0</v>
      </c>
      <c r="C1331" s="64">
        <f>_xlfn.XLOOKUP(F1331,'Volume Holds'!U:U,'Volume Holds'!D:D)</f>
        <v>107.5</v>
      </c>
      <c r="F1331" s="64" t="s">
        <v>603</v>
      </c>
      <c r="G1331" s="64">
        <v>10085</v>
      </c>
    </row>
    <row r="1332" spans="1:7">
      <c r="A1332" s="64" t="str">
        <f t="shared" si="21"/>
        <v>BL.VG.00011-10085</v>
      </c>
      <c r="B1332" s="64">
        <f>_xlfn.XLOOKUP(F1332,'Volume Holds'!U:U,'Volume Holds'!F:F)+IF('Volume Holds'!$F$10&gt;0,'Volume Holds'!$F$10,0)</f>
        <v>0</v>
      </c>
      <c r="C1332" s="64">
        <f>_xlfn.XLOOKUP(F1332,'Volume Holds'!U:U,'Volume Holds'!D:D)</f>
        <v>110</v>
      </c>
      <c r="F1332" s="64" t="s">
        <v>605</v>
      </c>
      <c r="G1332" s="64">
        <v>10085</v>
      </c>
    </row>
    <row r="1333" spans="1:7">
      <c r="A1333" s="64" t="str">
        <f t="shared" si="21"/>
        <v>BL.VG.00012-10085</v>
      </c>
      <c r="B1333" s="64">
        <f>_xlfn.XLOOKUP(F1333,'Volume Holds'!U:U,'Volume Holds'!F:F)+IF('Volume Holds'!$F$10&gt;0,'Volume Holds'!$F$10,0)</f>
        <v>0</v>
      </c>
      <c r="C1333" s="64">
        <f>_xlfn.XLOOKUP(F1333,'Volume Holds'!U:U,'Volume Holds'!D:D)</f>
        <v>110</v>
      </c>
      <c r="F1333" s="64" t="s">
        <v>607</v>
      </c>
      <c r="G1333" s="64">
        <v>10085</v>
      </c>
    </row>
    <row r="1334" spans="1:7">
      <c r="A1334" s="64" t="str">
        <f t="shared" si="21"/>
        <v>BL.VG.00013-10085</v>
      </c>
      <c r="B1334" s="64">
        <f>_xlfn.XLOOKUP(F1334,'Volume Holds'!U:U,'Volume Holds'!F:F)+IF('Volume Holds'!$F$10&gt;0,'Volume Holds'!$F$10,0)</f>
        <v>0</v>
      </c>
      <c r="C1334" s="64">
        <f>_xlfn.XLOOKUP(F1334,'Volume Holds'!U:U,'Volume Holds'!D:D)</f>
        <v>117.5</v>
      </c>
      <c r="F1334" s="64" t="s">
        <v>609</v>
      </c>
      <c r="G1334" s="64">
        <v>10085</v>
      </c>
    </row>
    <row r="1335" spans="1:7">
      <c r="A1335" s="64" t="str">
        <f t="shared" si="21"/>
        <v>BL.VG.00014-10085</v>
      </c>
      <c r="B1335" s="64">
        <f>_xlfn.XLOOKUP(F1335,'Volume Holds'!U:U,'Volume Holds'!F:F)+IF('Volume Holds'!$F$10&gt;0,'Volume Holds'!$F$10,0)</f>
        <v>0</v>
      </c>
      <c r="C1335" s="64">
        <f>_xlfn.XLOOKUP(F1335,'Volume Holds'!U:U,'Volume Holds'!D:D)</f>
        <v>117.5</v>
      </c>
      <c r="F1335" s="64" t="s">
        <v>611</v>
      </c>
      <c r="G1335" s="64">
        <v>10085</v>
      </c>
    </row>
    <row r="1336" spans="1:7">
      <c r="A1336" s="64" t="str">
        <f t="shared" si="21"/>
        <v>BL.VG.00015-10085</v>
      </c>
      <c r="B1336" s="64">
        <f>_xlfn.XLOOKUP(F1336,'Volume Holds'!U:U,'Volume Holds'!F:F)+IF('Volume Holds'!$F$11&gt;0,'Volume Holds'!$F$11,0)</f>
        <v>0</v>
      </c>
      <c r="C1336" s="64">
        <f>_xlfn.XLOOKUP(F1336,'Volume Holds'!U:U,'Volume Holds'!D:D)</f>
        <v>210</v>
      </c>
      <c r="F1336" s="64" t="s">
        <v>613</v>
      </c>
      <c r="G1336" s="64">
        <v>10085</v>
      </c>
    </row>
    <row r="1337" spans="1:7">
      <c r="A1337" s="64" t="str">
        <f t="shared" si="21"/>
        <v>BL.VG.00016-10085</v>
      </c>
      <c r="B1337" s="64">
        <f>_xlfn.XLOOKUP(F1337,'Volume Holds'!U:U,'Volume Holds'!F:F)+IF('Volume Holds'!$F$11&gt;0,'Volume Holds'!$F$11,0)</f>
        <v>0</v>
      </c>
      <c r="C1337" s="64">
        <f>_xlfn.XLOOKUP(F1337,'Volume Holds'!U:U,'Volume Holds'!D:D)</f>
        <v>210</v>
      </c>
      <c r="F1337" s="64" t="s">
        <v>615</v>
      </c>
      <c r="G1337" s="64">
        <v>10085</v>
      </c>
    </row>
    <row r="1338" spans="1:7">
      <c r="A1338" s="64" t="str">
        <f t="shared" si="21"/>
        <v>BL.VG.00017-10085</v>
      </c>
      <c r="B1338" s="64">
        <f>_xlfn.XLOOKUP(F1338,'Volume Holds'!U:U,'Volume Holds'!F:F)+IF('Volume Holds'!$F$11&gt;0,'Volume Holds'!$F$11,0)</f>
        <v>0</v>
      </c>
      <c r="C1338" s="64">
        <f>_xlfn.XLOOKUP(F1338,'Volume Holds'!U:U,'Volume Holds'!D:D)</f>
        <v>215</v>
      </c>
      <c r="F1338" s="64" t="s">
        <v>617</v>
      </c>
      <c r="G1338" s="64">
        <v>10085</v>
      </c>
    </row>
    <row r="1339" spans="1:7">
      <c r="A1339" s="64" t="str">
        <f t="shared" si="21"/>
        <v>BL.VG.00018-10085</v>
      </c>
      <c r="B1339" s="64">
        <f>_xlfn.XLOOKUP(F1339,'Volume Holds'!U:U,'Volume Holds'!F:F)+IF('Volume Holds'!$F$11&gt;0,'Volume Holds'!$F$11,0)</f>
        <v>0</v>
      </c>
      <c r="C1339" s="64">
        <f>_xlfn.XLOOKUP(F1339,'Volume Holds'!U:U,'Volume Holds'!D:D)</f>
        <v>215</v>
      </c>
      <c r="F1339" s="64" t="s">
        <v>619</v>
      </c>
      <c r="G1339" s="64">
        <v>10085</v>
      </c>
    </row>
    <row r="1340" spans="1:7">
      <c r="A1340" s="64" t="str">
        <f t="shared" si="21"/>
        <v>BL.VG.00019-10085</v>
      </c>
      <c r="B1340" s="64">
        <f>_xlfn.XLOOKUP(F1340,'Volume Holds'!U:U,'Volume Holds'!F:F)+IF('Volume Holds'!$F$11&gt;0,'Volume Holds'!$F$11,0)</f>
        <v>0</v>
      </c>
      <c r="C1340" s="64">
        <f>_xlfn.XLOOKUP(F1340,'Volume Holds'!U:U,'Volume Holds'!D:D)</f>
        <v>227.5</v>
      </c>
      <c r="F1340" s="64" t="s">
        <v>621</v>
      </c>
      <c r="G1340" s="64">
        <v>10085</v>
      </c>
    </row>
    <row r="1341" spans="1:7">
      <c r="A1341" s="64" t="str">
        <f t="shared" si="21"/>
        <v>BL.VG.00020-10085</v>
      </c>
      <c r="B1341" s="64">
        <f>_xlfn.XLOOKUP(F1341,'Volume Holds'!U:U,'Volume Holds'!F:F)+IF('Volume Holds'!$F$11&gt;0,'Volume Holds'!$F$11,0)</f>
        <v>0</v>
      </c>
      <c r="C1341" s="64">
        <f>_xlfn.XLOOKUP(F1341,'Volume Holds'!U:U,'Volume Holds'!D:D)</f>
        <v>227.5</v>
      </c>
      <c r="F1341" s="64" t="s">
        <v>623</v>
      </c>
      <c r="G1341" s="64">
        <v>10085</v>
      </c>
    </row>
    <row r="1342" spans="1:7">
      <c r="A1342" s="64" t="str">
        <f t="shared" si="21"/>
        <v>BL.VG.00021-10085</v>
      </c>
      <c r="B1342" s="64">
        <f>_xlfn.XLOOKUP(F1342,'Volume Holds'!U:U,'Volume Holds'!F:F)+IF('Volume Holds'!$F$11&gt;0,'Volume Holds'!$F$11,0)</f>
        <v>0</v>
      </c>
      <c r="C1342" s="64">
        <f>_xlfn.XLOOKUP(F1342,'Volume Holds'!U:U,'Volume Holds'!D:D)</f>
        <v>242.5</v>
      </c>
      <c r="F1342" s="64" t="s">
        <v>625</v>
      </c>
      <c r="G1342" s="64">
        <v>10085</v>
      </c>
    </row>
    <row r="1343" spans="1:7">
      <c r="A1343" s="64" t="str">
        <f t="shared" si="21"/>
        <v>BL.VG.00022-10085</v>
      </c>
      <c r="B1343" s="64">
        <f>_xlfn.XLOOKUP(F1343,'Volume Holds'!U:U,'Volume Holds'!F:F)+IF('Volume Holds'!$F$11&gt;0,'Volume Holds'!$F$11,0)</f>
        <v>0</v>
      </c>
      <c r="C1343" s="64">
        <f>_xlfn.XLOOKUP(F1343,'Volume Holds'!U:U,'Volume Holds'!D:D)</f>
        <v>242.5</v>
      </c>
      <c r="F1343" s="64" t="s">
        <v>627</v>
      </c>
      <c r="G1343" s="64">
        <v>10085</v>
      </c>
    </row>
    <row r="1344" spans="1:7">
      <c r="A1344" s="64" t="str">
        <f t="shared" si="21"/>
        <v>BL.VG.00023-10085</v>
      </c>
      <c r="B1344" s="64" t="e">
        <f>_xlfn.XLOOKUP(F1344,'Volume Holds'!U:U,'Volume Holds'!F:F)+IF('Volume Holds'!#REF!&gt;0,'Volume Holds'!#REF!,0)</f>
        <v>#N/A</v>
      </c>
      <c r="C1344" s="64" t="e">
        <f>_xlfn.XLOOKUP(F1344,'Volume Holds'!U:U,'Volume Holds'!D:D)</f>
        <v>#N/A</v>
      </c>
      <c r="F1344" s="64" t="s">
        <v>1347</v>
      </c>
      <c r="G1344" s="64">
        <v>10085</v>
      </c>
    </row>
    <row r="1345" spans="1:7">
      <c r="A1345" s="64" t="str">
        <f t="shared" si="21"/>
        <v>BL.VG.00024-10085</v>
      </c>
      <c r="B1345" s="64" t="e">
        <f>_xlfn.XLOOKUP(F1345,'Volume Holds'!U:U,'Volume Holds'!F:F)+IF('Volume Holds'!#REF!&gt;0,'Volume Holds'!#REF!,0)</f>
        <v>#N/A</v>
      </c>
      <c r="C1345" s="64" t="e">
        <f>_xlfn.XLOOKUP(F1345,'Volume Holds'!U:U,'Volume Holds'!D:D)</f>
        <v>#N/A</v>
      </c>
      <c r="F1345" s="64" t="s">
        <v>1348</v>
      </c>
      <c r="G1345" s="64">
        <v>10085</v>
      </c>
    </row>
    <row r="1346" spans="1:7">
      <c r="A1346" s="64" t="str">
        <f t="shared" si="21"/>
        <v>BL.VG.00025-10085</v>
      </c>
      <c r="B1346" s="64" t="e">
        <f>_xlfn.XLOOKUP(F1346,'Volume Holds'!U:U,'Volume Holds'!F:F)+IF('Volume Holds'!#REF!&gt;0,'Volume Holds'!#REF!,0)</f>
        <v>#N/A</v>
      </c>
      <c r="C1346" s="64" t="e">
        <f>_xlfn.XLOOKUP(F1346,'Volume Holds'!U:U,'Volume Holds'!D:D)</f>
        <v>#N/A</v>
      </c>
      <c r="F1346" s="64" t="s">
        <v>1349</v>
      </c>
      <c r="G1346" s="64">
        <v>10085</v>
      </c>
    </row>
    <row r="1347" spans="1:7">
      <c r="A1347" s="64" t="str">
        <f t="shared" si="21"/>
        <v>BL.VG.00026-10085</v>
      </c>
      <c r="B1347" s="64" t="e">
        <f>_xlfn.XLOOKUP(F1347,'Volume Holds'!U:U,'Volume Holds'!F:F)+IF('Volume Holds'!#REF!&gt;0,'Volume Holds'!#REF!,0)</f>
        <v>#REF!</v>
      </c>
      <c r="C1347" s="64">
        <f>_xlfn.XLOOKUP(F1347,'Volume Holds'!U:U,'Volume Holds'!D:D)</f>
        <v>76.5</v>
      </c>
      <c r="F1347" s="64" t="s">
        <v>876</v>
      </c>
      <c r="G1347" s="64">
        <v>10085</v>
      </c>
    </row>
    <row r="1348" spans="1:7">
      <c r="A1348" s="64" t="str">
        <f t="shared" si="21"/>
        <v>BL.VG.00027-10085</v>
      </c>
      <c r="B1348" s="64">
        <f>_xlfn.XLOOKUP(F1348,'Volume Holds'!U:U,'Volume Holds'!F:F)</f>
        <v>0</v>
      </c>
      <c r="C1348" s="64">
        <f>_xlfn.XLOOKUP(F1348,'Volume Holds'!U:U,'Volume Holds'!D:D)</f>
        <v>150</v>
      </c>
      <c r="F1348" s="64" t="s">
        <v>629</v>
      </c>
      <c r="G1348" s="64">
        <v>10085</v>
      </c>
    </row>
    <row r="1349" spans="1:7">
      <c r="A1349" s="64" t="str">
        <f t="shared" si="21"/>
        <v>BL.VG.00028-10085</v>
      </c>
      <c r="B1349" s="64">
        <f>_xlfn.XLOOKUP(F1349,'Volume Holds'!U:U,'Volume Holds'!F:F)+IF('Volume Holds'!$F$12&gt;0,'Volume Holds'!$F$12,0)</f>
        <v>0</v>
      </c>
      <c r="C1349" s="64">
        <f>_xlfn.XLOOKUP(F1349,'Volume Holds'!U:U,'Volume Holds'!D:D)</f>
        <v>145</v>
      </c>
      <c r="F1349" s="64" t="s">
        <v>631</v>
      </c>
      <c r="G1349" s="64">
        <v>10085</v>
      </c>
    </row>
    <row r="1350" spans="1:7">
      <c r="A1350" s="64" t="str">
        <f t="shared" si="21"/>
        <v>BL.VG.00029-10085</v>
      </c>
      <c r="B1350" s="64">
        <f>_xlfn.XLOOKUP(F1350,'Volume Holds'!U:U,'Volume Holds'!F:F)+IF('Volume Holds'!$F$12&gt;0,'Volume Holds'!$F$12,0)</f>
        <v>0</v>
      </c>
      <c r="C1350" s="64">
        <f>_xlfn.XLOOKUP(F1350,'Volume Holds'!U:U,'Volume Holds'!D:D)</f>
        <v>145</v>
      </c>
      <c r="F1350" s="64" t="s">
        <v>633</v>
      </c>
      <c r="G1350" s="64">
        <v>10085</v>
      </c>
    </row>
    <row r="1351" spans="1:7">
      <c r="A1351" s="64" t="str">
        <f t="shared" si="21"/>
        <v>BL.VG.00030-10085</v>
      </c>
      <c r="B1351" s="64">
        <f>_xlfn.XLOOKUP(F1351,'Volume Holds'!U:U,'Volume Holds'!F:F)+IF('Volume Holds'!$F$12&gt;0,'Volume Holds'!$F$12,0)</f>
        <v>0</v>
      </c>
      <c r="C1351" s="64">
        <f>_xlfn.XLOOKUP(F1351,'Volume Holds'!U:U,'Volume Holds'!D:D)</f>
        <v>150</v>
      </c>
      <c r="F1351" s="64" t="s">
        <v>635</v>
      </c>
      <c r="G1351" s="64">
        <v>10085</v>
      </c>
    </row>
    <row r="1352" spans="1:7">
      <c r="A1352" s="64" t="str">
        <f t="shared" si="21"/>
        <v>BL.VG.00031-10085</v>
      </c>
      <c r="B1352" s="64">
        <f>_xlfn.XLOOKUP(F1352,'Volume Holds'!U:U,'Volume Holds'!F:F)+IF('Volume Holds'!$F$12&gt;0,'Volume Holds'!$F$12,0)</f>
        <v>0</v>
      </c>
      <c r="C1352" s="64">
        <f>_xlfn.XLOOKUP(F1352,'Volume Holds'!U:U,'Volume Holds'!D:D)</f>
        <v>150</v>
      </c>
      <c r="F1352" s="64" t="s">
        <v>637</v>
      </c>
      <c r="G1352" s="64">
        <v>10085</v>
      </c>
    </row>
    <row r="1353" spans="1:7">
      <c r="A1353" s="64" t="str">
        <f t="shared" si="21"/>
        <v>BL.VG.00032-10085</v>
      </c>
      <c r="B1353" s="64">
        <f>_xlfn.XLOOKUP(F1353,'Volume Holds'!U:U,'Volume Holds'!F:F)+IF('Volume Holds'!$F$12&gt;0,'Volume Holds'!$F$12,0)</f>
        <v>0</v>
      </c>
      <c r="C1353" s="64">
        <f>_xlfn.XLOOKUP(F1353,'Volume Holds'!U:U,'Volume Holds'!D:D)</f>
        <v>162.5</v>
      </c>
      <c r="F1353" s="64" t="s">
        <v>639</v>
      </c>
      <c r="G1353" s="64">
        <v>10085</v>
      </c>
    </row>
    <row r="1354" spans="1:7">
      <c r="A1354" s="64" t="str">
        <f t="shared" si="21"/>
        <v>BL.VG.00033-10085</v>
      </c>
      <c r="B1354" s="64">
        <f>_xlfn.XLOOKUP(F1354,'Volume Holds'!U:U,'Volume Holds'!F:F)+IF('Volume Holds'!$F$12&gt;0,'Volume Holds'!$F$12,0)</f>
        <v>0</v>
      </c>
      <c r="C1354" s="64">
        <f>_xlfn.XLOOKUP(F1354,'Volume Holds'!U:U,'Volume Holds'!D:D)</f>
        <v>162.5</v>
      </c>
      <c r="F1354" s="64" t="s">
        <v>641</v>
      </c>
      <c r="G1354" s="64">
        <v>10085</v>
      </c>
    </row>
    <row r="1355" spans="1:7">
      <c r="A1355" s="64" t="str">
        <f t="shared" si="21"/>
        <v>BL.VG.00034-10085</v>
      </c>
      <c r="B1355" s="64">
        <f>_xlfn.XLOOKUP(F1355,'Volume Holds'!U:U,'Volume Holds'!F:F)+IF('Volume Holds'!$F$13&gt;0,'Volume Holds'!$F$13,0)</f>
        <v>0</v>
      </c>
      <c r="C1355" s="64">
        <f>_xlfn.XLOOKUP(F1355,'Volume Holds'!U:U,'Volume Holds'!D:D)</f>
        <v>222.5</v>
      </c>
      <c r="F1355" s="64" t="s">
        <v>643</v>
      </c>
      <c r="G1355" s="64">
        <v>10085</v>
      </c>
    </row>
    <row r="1356" spans="1:7">
      <c r="A1356" s="64" t="str">
        <f t="shared" si="21"/>
        <v>BL.VG.00035-10085</v>
      </c>
      <c r="B1356" s="64">
        <f>_xlfn.XLOOKUP(F1356,'Volume Holds'!U:U,'Volume Holds'!F:F)+IF('Volume Holds'!$F$13&gt;0,'Volume Holds'!$F$13,0)</f>
        <v>0</v>
      </c>
      <c r="C1356" s="64">
        <f>_xlfn.XLOOKUP(F1356,'Volume Holds'!U:U,'Volume Holds'!D:D)</f>
        <v>222.5</v>
      </c>
      <c r="F1356" s="64" t="s">
        <v>645</v>
      </c>
      <c r="G1356" s="64">
        <v>10085</v>
      </c>
    </row>
    <row r="1357" spans="1:7">
      <c r="A1357" s="64" t="str">
        <f t="shared" si="21"/>
        <v>BL.VG.00036-10085</v>
      </c>
      <c r="B1357" s="64">
        <f>_xlfn.XLOOKUP(F1357,'Volume Holds'!U:U,'Volume Holds'!F:F)+IF('Volume Holds'!$F$13&gt;0,'Volume Holds'!$F$13,0)</f>
        <v>0</v>
      </c>
      <c r="C1357" s="64">
        <f>_xlfn.XLOOKUP(F1357,'Volume Holds'!U:U,'Volume Holds'!D:D)</f>
        <v>232.5</v>
      </c>
      <c r="F1357" s="64" t="s">
        <v>647</v>
      </c>
      <c r="G1357" s="64">
        <v>10085</v>
      </c>
    </row>
    <row r="1358" spans="1:7">
      <c r="A1358" s="64" t="str">
        <f t="shared" si="21"/>
        <v>BL.VG.00037-10085</v>
      </c>
      <c r="B1358" s="64">
        <f>_xlfn.XLOOKUP(F1358,'Volume Holds'!U:U,'Volume Holds'!F:F)+IF('Volume Holds'!$F$13&gt;0,'Volume Holds'!$F$13,0)</f>
        <v>0</v>
      </c>
      <c r="C1358" s="64">
        <f>_xlfn.XLOOKUP(F1358,'Volume Holds'!U:U,'Volume Holds'!D:D)</f>
        <v>232.5</v>
      </c>
      <c r="F1358" s="64" t="s">
        <v>649</v>
      </c>
      <c r="G1358" s="64">
        <v>10085</v>
      </c>
    </row>
    <row r="1359" spans="1:7">
      <c r="A1359" s="64" t="str">
        <f t="shared" si="21"/>
        <v>BL.VG.00038-10085</v>
      </c>
      <c r="B1359" s="64">
        <f>_xlfn.XLOOKUP(F1359,'Volume Holds'!U:U,'Volume Holds'!F:F)+IF('Volume Holds'!$F$13&gt;0,'Volume Holds'!$F$13,0)</f>
        <v>0</v>
      </c>
      <c r="C1359" s="64">
        <f>_xlfn.XLOOKUP(F1359,'Volume Holds'!U:U,'Volume Holds'!D:D)</f>
        <v>252.5</v>
      </c>
      <c r="F1359" s="64" t="s">
        <v>651</v>
      </c>
      <c r="G1359" s="64">
        <v>10085</v>
      </c>
    </row>
    <row r="1360" spans="1:7">
      <c r="A1360" s="64" t="str">
        <f t="shared" si="21"/>
        <v>BL.VG.00039-10085</v>
      </c>
      <c r="B1360" s="64">
        <f>_xlfn.XLOOKUP(F1360,'Volume Holds'!U:U,'Volume Holds'!F:F)+IF('Volume Holds'!$F$13&gt;0,'Volume Holds'!$F$13,0)</f>
        <v>0</v>
      </c>
      <c r="C1360" s="64">
        <f>_xlfn.XLOOKUP(F1360,'Volume Holds'!U:U,'Volume Holds'!D:D)</f>
        <v>252.5</v>
      </c>
      <c r="F1360" s="64" t="s">
        <v>653</v>
      </c>
      <c r="G1360" s="64">
        <v>10085</v>
      </c>
    </row>
    <row r="1361" spans="1:7">
      <c r="A1361" s="64" t="str">
        <f t="shared" si="21"/>
        <v>BL.VG.00040-10085</v>
      </c>
      <c r="B1361" s="64">
        <f>_xlfn.XLOOKUP(F1361,'Volume Holds'!U:U,'Volume Holds'!F:F)+IF('Volume Holds'!$F$14&gt;0,'Volume Holds'!$F$14,0)</f>
        <v>0</v>
      </c>
      <c r="C1361" s="64">
        <f>_xlfn.XLOOKUP(F1361,'Volume Holds'!U:U,'Volume Holds'!D:D)</f>
        <v>342.5</v>
      </c>
      <c r="F1361" s="64" t="s">
        <v>655</v>
      </c>
      <c r="G1361" s="64">
        <v>10085</v>
      </c>
    </row>
    <row r="1362" spans="1:7">
      <c r="A1362" s="64" t="str">
        <f t="shared" si="21"/>
        <v>BL.VG.00041-10085</v>
      </c>
      <c r="B1362" s="64">
        <f>_xlfn.XLOOKUP(F1362,'Volume Holds'!U:U,'Volume Holds'!F:F)+IF('Volume Holds'!$F$14&gt;0,'Volume Holds'!$F$14,0)</f>
        <v>0</v>
      </c>
      <c r="C1362" s="64">
        <f>_xlfn.XLOOKUP(F1362,'Volume Holds'!U:U,'Volume Holds'!D:D)</f>
        <v>342.5</v>
      </c>
      <c r="F1362" s="64" t="s">
        <v>657</v>
      </c>
      <c r="G1362" s="64">
        <v>10085</v>
      </c>
    </row>
    <row r="1363" spans="1:7">
      <c r="A1363" s="64" t="str">
        <f t="shared" si="21"/>
        <v>BL.VG.00042-10085</v>
      </c>
      <c r="B1363" s="64">
        <f>_xlfn.XLOOKUP(F1363,'Volume Holds'!U:U,'Volume Holds'!F:F)+IF('Volume Holds'!$F$14&gt;0,'Volume Holds'!$F$14,0)</f>
        <v>0</v>
      </c>
      <c r="C1363" s="64">
        <f>_xlfn.XLOOKUP(F1363,'Volume Holds'!U:U,'Volume Holds'!D:D)</f>
        <v>360</v>
      </c>
      <c r="F1363" s="64" t="s">
        <v>659</v>
      </c>
      <c r="G1363" s="64">
        <v>10085</v>
      </c>
    </row>
    <row r="1364" spans="1:7">
      <c r="A1364" s="64" t="str">
        <f t="shared" si="21"/>
        <v>BL.VG.00043-10085</v>
      </c>
      <c r="B1364" s="64">
        <f>_xlfn.XLOOKUP(F1364,'Volume Holds'!U:U,'Volume Holds'!F:F)+IF('Volume Holds'!$F$14&gt;0,'Volume Holds'!$F$14,0)</f>
        <v>0</v>
      </c>
      <c r="C1364" s="64">
        <f>_xlfn.XLOOKUP(F1364,'Volume Holds'!U:U,'Volume Holds'!D:D)</f>
        <v>360</v>
      </c>
      <c r="F1364" s="64" t="s">
        <v>661</v>
      </c>
      <c r="G1364" s="64">
        <v>10085</v>
      </c>
    </row>
    <row r="1365" spans="1:7">
      <c r="A1365" s="64" t="str">
        <f t="shared" si="21"/>
        <v>BL.VG.00044-10085</v>
      </c>
      <c r="B1365" s="64">
        <f>_xlfn.XLOOKUP(F1365,'Volume Holds'!U:U,'Volume Holds'!F:F)+IF('Volume Holds'!$F$14&gt;0,'Volume Holds'!$F$14,0)</f>
        <v>0</v>
      </c>
      <c r="C1365" s="64">
        <f>_xlfn.XLOOKUP(F1365,'Volume Holds'!U:U,'Volume Holds'!D:D)</f>
        <v>400</v>
      </c>
      <c r="F1365" s="64" t="s">
        <v>663</v>
      </c>
      <c r="G1365" s="64">
        <v>10085</v>
      </c>
    </row>
    <row r="1366" spans="1:7">
      <c r="A1366" s="64" t="str">
        <f t="shared" si="21"/>
        <v>BL.VG.00045-10085</v>
      </c>
      <c r="B1366" s="64">
        <f>_xlfn.XLOOKUP(F1366,'Volume Holds'!U:U,'Volume Holds'!F:F)+IF('Volume Holds'!$F$14&gt;0,'Volume Holds'!$F$14,0)</f>
        <v>0</v>
      </c>
      <c r="C1366" s="64">
        <f>_xlfn.XLOOKUP(F1366,'Volume Holds'!U:U,'Volume Holds'!D:D)</f>
        <v>400</v>
      </c>
      <c r="F1366" s="64" t="s">
        <v>665</v>
      </c>
      <c r="G1366" s="64">
        <v>10085</v>
      </c>
    </row>
    <row r="1367" spans="1:7">
      <c r="A1367" s="64" t="str">
        <f t="shared" si="21"/>
        <v>BL.VG.00046-10085</v>
      </c>
      <c r="B1367" s="64">
        <f>_xlfn.XLOOKUP(F1367,'Volume Holds'!U:U,'Volume Holds'!F:F)+IF('Volume Holds'!$F$15&gt;0,'Volume Holds'!$F$15,0)</f>
        <v>0</v>
      </c>
      <c r="C1367" s="64">
        <f>_xlfn.XLOOKUP(F1367,'Volume Holds'!U:U,'Volume Holds'!D:D)</f>
        <v>137.5</v>
      </c>
      <c r="F1367" s="64" t="s">
        <v>667</v>
      </c>
      <c r="G1367" s="64">
        <v>10085</v>
      </c>
    </row>
    <row r="1368" spans="1:7">
      <c r="A1368" s="64" t="str">
        <f t="shared" si="21"/>
        <v>BL.VG.00047-10085</v>
      </c>
      <c r="B1368" s="64">
        <f>_xlfn.XLOOKUP(F1368,'Volume Holds'!U:U,'Volume Holds'!F:F)+IF('Volume Holds'!$F$15&gt;0,'Volume Holds'!$F$15,0)</f>
        <v>0</v>
      </c>
      <c r="C1368" s="64">
        <f>_xlfn.XLOOKUP(F1368,'Volume Holds'!U:U,'Volume Holds'!D:D)</f>
        <v>147.5</v>
      </c>
      <c r="F1368" s="64" t="s">
        <v>669</v>
      </c>
      <c r="G1368" s="64">
        <v>10085</v>
      </c>
    </row>
    <row r="1369" spans="1:7">
      <c r="A1369" s="64" t="str">
        <f t="shared" si="21"/>
        <v>BL.VG.00048-10085</v>
      </c>
      <c r="B1369" s="64">
        <f>_xlfn.XLOOKUP(F1369,'Volume Holds'!U:U,'Volume Holds'!F:F)+IF('Volume Holds'!$F$15&gt;0,'Volume Holds'!$F$15,0)</f>
        <v>0</v>
      </c>
      <c r="C1369" s="64">
        <f>_xlfn.XLOOKUP(F1369,'Volume Holds'!U:U,'Volume Holds'!D:D)</f>
        <v>170</v>
      </c>
      <c r="F1369" s="64" t="s">
        <v>671</v>
      </c>
      <c r="G1369" s="64">
        <v>10085</v>
      </c>
    </row>
    <row r="1370" spans="1:7">
      <c r="A1370" s="64" t="str">
        <f t="shared" si="21"/>
        <v>BL.VG.00049-10085</v>
      </c>
      <c r="B1370" s="64">
        <f>_xlfn.XLOOKUP(F1370,'Volume Holds'!U:U,'Volume Holds'!F:F)+IF('Volume Holds'!$F$15&gt;0,'Volume Holds'!$F$15,0)</f>
        <v>0</v>
      </c>
      <c r="C1370" s="64">
        <f>_xlfn.XLOOKUP(F1370,'Volume Holds'!U:U,'Volume Holds'!D:D)</f>
        <v>132.5</v>
      </c>
      <c r="F1370" s="64" t="s">
        <v>673</v>
      </c>
      <c r="G1370" s="64">
        <v>10085</v>
      </c>
    </row>
    <row r="1371" spans="1:7">
      <c r="A1371" s="64" t="str">
        <f t="shared" si="21"/>
        <v>BL.VG.00050-10085</v>
      </c>
      <c r="B1371" s="64">
        <f>_xlfn.XLOOKUP(F1371,'Volume Holds'!U:U,'Volume Holds'!F:F)+IF('Volume Holds'!$F$15&gt;0,'Volume Holds'!$F$15,0)</f>
        <v>0</v>
      </c>
      <c r="C1371" s="64">
        <f>_xlfn.XLOOKUP(F1371,'Volume Holds'!U:U,'Volume Holds'!D:D)</f>
        <v>142.5</v>
      </c>
      <c r="F1371" s="64" t="s">
        <v>675</v>
      </c>
      <c r="G1371" s="64">
        <v>10085</v>
      </c>
    </row>
    <row r="1372" spans="1:7">
      <c r="A1372" s="64" t="str">
        <f t="shared" si="21"/>
        <v>BL.VG.00051-10085</v>
      </c>
      <c r="B1372" s="64">
        <f>_xlfn.XLOOKUP(F1372,'Volume Holds'!U:U,'Volume Holds'!F:F)+IF('Volume Holds'!$F$15&gt;0,'Volume Holds'!$F$15,0)</f>
        <v>0</v>
      </c>
      <c r="C1372" s="64">
        <f>_xlfn.XLOOKUP(F1372,'Volume Holds'!U:U,'Volume Holds'!D:D)</f>
        <v>172.5</v>
      </c>
      <c r="F1372" s="64" t="s">
        <v>677</v>
      </c>
      <c r="G1372" s="64">
        <v>10085</v>
      </c>
    </row>
    <row r="1373" spans="1:7">
      <c r="A1373" s="64" t="str">
        <f t="shared" si="21"/>
        <v>BL.VG.00052-10085</v>
      </c>
      <c r="B1373" s="64">
        <f>_xlfn.XLOOKUP(F1373,'Volume Holds'!U:U,'Volume Holds'!F:F)+IF('Volume Holds'!$F$16&gt;0,'Volume Holds'!$F$16,0)</f>
        <v>0</v>
      </c>
      <c r="C1373" s="64">
        <f>_xlfn.XLOOKUP(F1373,'Volume Holds'!U:U,'Volume Holds'!D:D)</f>
        <v>72.5</v>
      </c>
      <c r="F1373" s="64" t="s">
        <v>679</v>
      </c>
      <c r="G1373" s="64">
        <v>10085</v>
      </c>
    </row>
    <row r="1374" spans="1:7">
      <c r="A1374" s="64" t="str">
        <f t="shared" si="21"/>
        <v>BL.VG.00061-10085</v>
      </c>
      <c r="B1374" s="64">
        <f>_xlfn.XLOOKUP(F1374,'Volume Holds'!U:U,'Volume Holds'!F:F)+IF('Volume Holds'!$F$16&gt;0,'Volume Holds'!$F$16,0)</f>
        <v>0</v>
      </c>
      <c r="C1374" s="64">
        <f>_xlfn.XLOOKUP(F1374,'Volume Holds'!U:U,'Volume Holds'!D:D)</f>
        <v>72.5</v>
      </c>
      <c r="F1374" s="64" t="s">
        <v>681</v>
      </c>
      <c r="G1374" s="64">
        <v>10085</v>
      </c>
    </row>
    <row r="1375" spans="1:7">
      <c r="A1375" s="64" t="str">
        <f t="shared" si="21"/>
        <v>BL.VG.00053-10085</v>
      </c>
      <c r="B1375" s="64">
        <f>_xlfn.XLOOKUP(F1375,'Volume Holds'!U:U,'Volume Holds'!F:F)+IF('Volume Holds'!$F$16&gt;0,'Volume Holds'!$F$16,0)</f>
        <v>0</v>
      </c>
      <c r="C1375" s="64">
        <f>_xlfn.XLOOKUP(F1375,'Volume Holds'!U:U,'Volume Holds'!D:D)</f>
        <v>72.5</v>
      </c>
      <c r="F1375" s="64" t="s">
        <v>683</v>
      </c>
      <c r="G1375" s="64">
        <v>10085</v>
      </c>
    </row>
    <row r="1376" spans="1:7">
      <c r="A1376" s="64" t="str">
        <f t="shared" si="21"/>
        <v>BL.VG.00062-10085</v>
      </c>
      <c r="B1376" s="64">
        <f>_xlfn.XLOOKUP(F1376,'Volume Holds'!U:U,'Volume Holds'!F:F)+IF('Volume Holds'!$F$16&gt;0,'Volume Holds'!$F$16,0)</f>
        <v>0</v>
      </c>
      <c r="C1376" s="64">
        <f>_xlfn.XLOOKUP(F1376,'Volume Holds'!U:U,'Volume Holds'!D:D)</f>
        <v>72.5</v>
      </c>
      <c r="F1376" s="64" t="s">
        <v>685</v>
      </c>
      <c r="G1376" s="64">
        <v>10085</v>
      </c>
    </row>
    <row r="1377" spans="1:7">
      <c r="A1377" s="64" t="str">
        <f t="shared" si="21"/>
        <v>BL.VG.00054-10085</v>
      </c>
      <c r="B1377" s="64">
        <f>_xlfn.XLOOKUP(F1377,'Volume Holds'!U:U,'Volume Holds'!F:F)+IF('Volume Holds'!$F$16&gt;0,'Volume Holds'!$F$16,0)</f>
        <v>0</v>
      </c>
      <c r="C1377" s="64">
        <f>_xlfn.XLOOKUP(F1377,'Volume Holds'!U:U,'Volume Holds'!D:D)</f>
        <v>75</v>
      </c>
      <c r="F1377" s="64" t="s">
        <v>687</v>
      </c>
      <c r="G1377" s="64">
        <v>10085</v>
      </c>
    </row>
    <row r="1378" spans="1:7">
      <c r="A1378" s="64" t="str">
        <f t="shared" si="21"/>
        <v>BL.VG.00063-10085</v>
      </c>
      <c r="B1378" s="64">
        <f>_xlfn.XLOOKUP(F1378,'Volume Holds'!U:U,'Volume Holds'!F:F)+IF('Volume Holds'!$F$16&gt;0,'Volume Holds'!$F$16,0)</f>
        <v>0</v>
      </c>
      <c r="C1378" s="64">
        <f>_xlfn.XLOOKUP(F1378,'Volume Holds'!U:U,'Volume Holds'!D:D)</f>
        <v>75</v>
      </c>
      <c r="F1378" s="64" t="s">
        <v>689</v>
      </c>
      <c r="G1378" s="64">
        <v>10085</v>
      </c>
    </row>
    <row r="1379" spans="1:7">
      <c r="A1379" s="64" t="str">
        <f t="shared" si="21"/>
        <v>BL.VG.00055-10085</v>
      </c>
      <c r="B1379" s="64">
        <f>_xlfn.XLOOKUP(F1379,'Volume Holds'!U:U,'Volume Holds'!F:F)+IF('Volume Holds'!$F$17&gt;0,'Volume Holds'!$F$17,0)</f>
        <v>0</v>
      </c>
      <c r="C1379" s="64">
        <f>_xlfn.XLOOKUP(F1379,'Volume Holds'!U:U,'Volume Holds'!D:D)</f>
        <v>192.5</v>
      </c>
      <c r="F1379" s="64" t="s">
        <v>691</v>
      </c>
      <c r="G1379" s="64">
        <v>10085</v>
      </c>
    </row>
    <row r="1380" spans="1:7">
      <c r="A1380" s="64" t="str">
        <f t="shared" si="21"/>
        <v>BL.VG.00064-10085</v>
      </c>
      <c r="B1380" s="64">
        <f>_xlfn.XLOOKUP(F1380,'Volume Holds'!U:U,'Volume Holds'!F:F)+IF('Volume Holds'!$F$17&gt;0,'Volume Holds'!$F$17,0)</f>
        <v>0</v>
      </c>
      <c r="C1380" s="64">
        <f>_xlfn.XLOOKUP(F1380,'Volume Holds'!U:U,'Volume Holds'!D:D)</f>
        <v>192.5</v>
      </c>
      <c r="F1380" s="64" t="s">
        <v>693</v>
      </c>
      <c r="G1380" s="64">
        <v>10085</v>
      </c>
    </row>
    <row r="1381" spans="1:7">
      <c r="A1381" s="64" t="str">
        <f t="shared" ref="A1381:A1444" si="22">F1381&amp;"-"&amp;G1381</f>
        <v>BL.VG.00056-10085</v>
      </c>
      <c r="B1381" s="64">
        <f>_xlfn.XLOOKUP(F1381,'Volume Holds'!U:U,'Volume Holds'!F:F)+IF('Volume Holds'!$F$17&gt;0,'Volume Holds'!$F$17,0)</f>
        <v>0</v>
      </c>
      <c r="C1381" s="64">
        <f>_xlfn.XLOOKUP(F1381,'Volume Holds'!U:U,'Volume Holds'!D:D)</f>
        <v>202.5</v>
      </c>
      <c r="F1381" s="64" t="s">
        <v>695</v>
      </c>
      <c r="G1381" s="64">
        <v>10085</v>
      </c>
    </row>
    <row r="1382" spans="1:7">
      <c r="A1382" s="64" t="str">
        <f t="shared" si="22"/>
        <v>BL.VG.00065-10085</v>
      </c>
      <c r="B1382" s="64">
        <f>_xlfn.XLOOKUP(F1382,'Volume Holds'!U:U,'Volume Holds'!F:F)+IF('Volume Holds'!$F$17&gt;0,'Volume Holds'!$F$17,0)</f>
        <v>0</v>
      </c>
      <c r="C1382" s="64">
        <f>_xlfn.XLOOKUP(F1382,'Volume Holds'!U:U,'Volume Holds'!D:D)</f>
        <v>202.5</v>
      </c>
      <c r="F1382" s="64" t="s">
        <v>697</v>
      </c>
      <c r="G1382" s="64">
        <v>10085</v>
      </c>
    </row>
    <row r="1383" spans="1:7">
      <c r="A1383" s="64" t="str">
        <f t="shared" si="22"/>
        <v>BL.VG.00057-10085</v>
      </c>
      <c r="B1383" s="64">
        <f>_xlfn.XLOOKUP(F1383,'Volume Holds'!U:U,'Volume Holds'!F:F)+IF('Volume Holds'!$F$17&gt;0,'Volume Holds'!$F$17,0)</f>
        <v>0</v>
      </c>
      <c r="C1383" s="64">
        <f>_xlfn.XLOOKUP(F1383,'Volume Holds'!U:U,'Volume Holds'!D:D)</f>
        <v>210</v>
      </c>
      <c r="F1383" s="64" t="s">
        <v>699</v>
      </c>
      <c r="G1383" s="64">
        <v>10085</v>
      </c>
    </row>
    <row r="1384" spans="1:7">
      <c r="A1384" s="64" t="str">
        <f t="shared" si="22"/>
        <v>BL.VG.00066-10085</v>
      </c>
      <c r="B1384" s="64">
        <f>_xlfn.XLOOKUP(F1384,'Volume Holds'!U:U,'Volume Holds'!F:F)+IF('Volume Holds'!$F$17&gt;0,'Volume Holds'!$F$17,0)</f>
        <v>0</v>
      </c>
      <c r="C1384" s="64">
        <f>_xlfn.XLOOKUP(F1384,'Volume Holds'!U:U,'Volume Holds'!D:D)</f>
        <v>210</v>
      </c>
      <c r="F1384" s="64" t="s">
        <v>701</v>
      </c>
      <c r="G1384" s="64">
        <v>10085</v>
      </c>
    </row>
    <row r="1385" spans="1:7">
      <c r="A1385" s="64" t="str">
        <f t="shared" si="22"/>
        <v>BL.VG.00058-10085</v>
      </c>
      <c r="B1385" s="64">
        <f>_xlfn.XLOOKUP(F1385,'Volume Holds'!U:U,'Volume Holds'!F:F)+IF('Volume Holds'!$F$18&gt;0,'Volume Holds'!$F$18,0)</f>
        <v>0</v>
      </c>
      <c r="C1385" s="64">
        <f>_xlfn.XLOOKUP(F1385,'Volume Holds'!U:U,'Volume Holds'!D:D)</f>
        <v>437.5</v>
      </c>
      <c r="F1385" s="64" t="s">
        <v>703</v>
      </c>
      <c r="G1385" s="64">
        <v>10085</v>
      </c>
    </row>
    <row r="1386" spans="1:7">
      <c r="A1386" s="64" t="str">
        <f t="shared" si="22"/>
        <v>BL.VG.00067-10085</v>
      </c>
      <c r="B1386" s="64">
        <f>_xlfn.XLOOKUP(F1386,'Volume Holds'!U:U,'Volume Holds'!F:F)+IF('Volume Holds'!$F$18&gt;0,'Volume Holds'!$F$18,0)</f>
        <v>0</v>
      </c>
      <c r="C1386" s="64">
        <f>_xlfn.XLOOKUP(F1386,'Volume Holds'!U:U,'Volume Holds'!D:D)</f>
        <v>437.5</v>
      </c>
      <c r="F1386" s="64" t="s">
        <v>705</v>
      </c>
      <c r="G1386" s="64">
        <v>10085</v>
      </c>
    </row>
    <row r="1387" spans="1:7">
      <c r="A1387" s="64" t="str">
        <f t="shared" si="22"/>
        <v>BL.VG.00059-10085</v>
      </c>
      <c r="B1387" s="64">
        <f>_xlfn.XLOOKUP(F1387,'Volume Holds'!U:U,'Volume Holds'!F:F)+IF('Volume Holds'!$F$18&gt;0,'Volume Holds'!$F$18,0)</f>
        <v>0</v>
      </c>
      <c r="C1387" s="64">
        <f>_xlfn.XLOOKUP(F1387,'Volume Holds'!U:U,'Volume Holds'!D:D)</f>
        <v>460</v>
      </c>
      <c r="F1387" s="64" t="s">
        <v>707</v>
      </c>
      <c r="G1387" s="64">
        <v>10085</v>
      </c>
    </row>
    <row r="1388" spans="1:7">
      <c r="A1388" s="64" t="str">
        <f t="shared" si="22"/>
        <v>BL.VG.00068-10085</v>
      </c>
      <c r="B1388" s="64">
        <f>_xlfn.XLOOKUP(F1388,'Volume Holds'!U:U,'Volume Holds'!F:F)+IF('Volume Holds'!$F$18&gt;0,'Volume Holds'!$F$18,0)</f>
        <v>0</v>
      </c>
      <c r="C1388" s="64">
        <f>_xlfn.XLOOKUP(F1388,'Volume Holds'!U:U,'Volume Holds'!D:D)</f>
        <v>460</v>
      </c>
      <c r="F1388" s="64" t="s">
        <v>709</v>
      </c>
      <c r="G1388" s="64">
        <v>10085</v>
      </c>
    </row>
    <row r="1389" spans="1:7">
      <c r="A1389" s="64" t="str">
        <f t="shared" si="22"/>
        <v>BL.VG.00060-10085</v>
      </c>
      <c r="B1389" s="64">
        <f>_xlfn.XLOOKUP(F1389,'Volume Holds'!U:U,'Volume Holds'!F:F)+IF('Volume Holds'!$F$18&gt;0,'Volume Holds'!$F$18,0)</f>
        <v>0</v>
      </c>
      <c r="C1389" s="64">
        <f>_xlfn.XLOOKUP(F1389,'Volume Holds'!U:U,'Volume Holds'!D:D)</f>
        <v>485</v>
      </c>
      <c r="F1389" s="64" t="s">
        <v>711</v>
      </c>
      <c r="G1389" s="64">
        <v>10085</v>
      </c>
    </row>
    <row r="1390" spans="1:7">
      <c r="A1390" s="64" t="str">
        <f t="shared" si="22"/>
        <v>BL.VG.00069-10085</v>
      </c>
      <c r="B1390" s="64">
        <f>_xlfn.XLOOKUP(F1390,'Volume Holds'!U:U,'Volume Holds'!F:F)+IF('Volume Holds'!$F$18&gt;0,'Volume Holds'!$F$18,0)</f>
        <v>0</v>
      </c>
      <c r="C1390" s="64">
        <f>_xlfn.XLOOKUP(F1390,'Volume Holds'!U:U,'Volume Holds'!D:D)</f>
        <v>485</v>
      </c>
      <c r="F1390" s="64" t="s">
        <v>713</v>
      </c>
      <c r="G1390" s="64">
        <v>10085</v>
      </c>
    </row>
    <row r="1391" spans="1:7">
      <c r="A1391" s="64" t="str">
        <f t="shared" si="22"/>
        <v>BL.VG.00001-10086</v>
      </c>
      <c r="B1391" s="64">
        <f>_xlfn.XLOOKUP(F1391,'Volume Holds'!U:U,'Volume Holds'!G:G)+IF('Volume Holds'!$G$8&gt;0,'Volume Holds'!$G$8,0)</f>
        <v>0</v>
      </c>
      <c r="C1391" s="64">
        <f>_xlfn.XLOOKUP(F1391,'Volume Holds'!U:U,'Volume Holds'!D:D)</f>
        <v>122.5</v>
      </c>
      <c r="F1391" s="64" t="s">
        <v>585</v>
      </c>
      <c r="G1391" s="64">
        <v>10086</v>
      </c>
    </row>
    <row r="1392" spans="1:7">
      <c r="A1392" s="64" t="str">
        <f t="shared" si="22"/>
        <v>BL.VG.00002-10086</v>
      </c>
      <c r="B1392" s="64">
        <f>_xlfn.XLOOKUP(F1392,'Volume Holds'!U:U,'Volume Holds'!G:G)+IF('Volume Holds'!$G$8&gt;0,'Volume Holds'!$G$8,0)</f>
        <v>0</v>
      </c>
      <c r="C1392" s="64">
        <f>_xlfn.XLOOKUP(F1392,'Volume Holds'!U:U,'Volume Holds'!D:D)</f>
        <v>127.5</v>
      </c>
      <c r="F1392" s="64" t="s">
        <v>587</v>
      </c>
      <c r="G1392" s="64">
        <v>10086</v>
      </c>
    </row>
    <row r="1393" spans="1:7">
      <c r="A1393" s="64" t="str">
        <f t="shared" si="22"/>
        <v>BL.VG.00003-10086</v>
      </c>
      <c r="B1393" s="64">
        <f>_xlfn.XLOOKUP(F1393,'Volume Holds'!U:U,'Volume Holds'!G:G)+IF('Volume Holds'!$G$9&gt;0,'Volume Holds'!$G$9,0)</f>
        <v>0</v>
      </c>
      <c r="C1393" s="64">
        <f>_xlfn.XLOOKUP(F1393,'Volume Holds'!U:U,'Volume Holds'!D:D)</f>
        <v>92.5</v>
      </c>
      <c r="F1393" s="64" t="s">
        <v>589</v>
      </c>
      <c r="G1393" s="64">
        <v>10086</v>
      </c>
    </row>
    <row r="1394" spans="1:7">
      <c r="A1394" s="64" t="str">
        <f t="shared" si="22"/>
        <v>BL.VG.00004-10086</v>
      </c>
      <c r="B1394" s="64">
        <f>_xlfn.XLOOKUP(F1394,'Volume Holds'!U:U,'Volume Holds'!G:G)+IF('Volume Holds'!$G$9&gt;0,'Volume Holds'!$G$9,0)</f>
        <v>0</v>
      </c>
      <c r="C1394" s="64">
        <f>_xlfn.XLOOKUP(F1394,'Volume Holds'!U:U,'Volume Holds'!D:D)</f>
        <v>87.5</v>
      </c>
      <c r="F1394" s="64" t="s">
        <v>591</v>
      </c>
      <c r="G1394" s="64">
        <v>10086</v>
      </c>
    </row>
    <row r="1395" spans="1:7">
      <c r="A1395" s="64" t="str">
        <f t="shared" si="22"/>
        <v>BL.VG.00005-10086</v>
      </c>
      <c r="B1395" s="64">
        <f>_xlfn.XLOOKUP(F1395,'Volume Holds'!U:U,'Volume Holds'!G:G)+IF('Volume Holds'!$G$9&gt;0,'Volume Holds'!$G$9,0)</f>
        <v>0</v>
      </c>
      <c r="C1395" s="64">
        <f>_xlfn.XLOOKUP(F1395,'Volume Holds'!U:U,'Volume Holds'!D:D)</f>
        <v>82.5</v>
      </c>
      <c r="F1395" s="64" t="s">
        <v>593</v>
      </c>
      <c r="G1395" s="64">
        <v>10086</v>
      </c>
    </row>
    <row r="1396" spans="1:7">
      <c r="A1396" s="64" t="str">
        <f t="shared" si="22"/>
        <v>BL.VG.00006-10086</v>
      </c>
      <c r="B1396" s="64">
        <f>_xlfn.XLOOKUP(F1396,'Volume Holds'!U:U,'Volume Holds'!G:G)+IF('Volume Holds'!$G$9&gt;0,'Volume Holds'!$G$9,0)</f>
        <v>0</v>
      </c>
      <c r="C1396" s="64">
        <f>_xlfn.XLOOKUP(F1396,'Volume Holds'!U:U,'Volume Holds'!D:D)</f>
        <v>97.5</v>
      </c>
      <c r="F1396" s="64" t="s">
        <v>595</v>
      </c>
      <c r="G1396" s="64">
        <v>10086</v>
      </c>
    </row>
    <row r="1397" spans="1:7">
      <c r="A1397" s="64" t="str">
        <f t="shared" si="22"/>
        <v>BL.VG.00007-10086</v>
      </c>
      <c r="B1397" s="64">
        <f>_xlfn.XLOOKUP(F1397,'Volume Holds'!U:U,'Volume Holds'!G:G)+IF('Volume Holds'!$G$10&gt;0,'Volume Holds'!$G$10,0)</f>
        <v>0</v>
      </c>
      <c r="C1397" s="64">
        <f>_xlfn.XLOOKUP(F1397,'Volume Holds'!U:U,'Volume Holds'!D:D)</f>
        <v>107.5</v>
      </c>
      <c r="F1397" s="64" t="s">
        <v>597</v>
      </c>
      <c r="G1397" s="64">
        <v>10086</v>
      </c>
    </row>
    <row r="1398" spans="1:7">
      <c r="A1398" s="64" t="str">
        <f t="shared" si="22"/>
        <v>BL.VG.00008-10086</v>
      </c>
      <c r="B1398" s="64">
        <f>_xlfn.XLOOKUP(F1398,'Volume Holds'!U:U,'Volume Holds'!G:G)+IF('Volume Holds'!$G$10&gt;0,'Volume Holds'!$G$10,0)</f>
        <v>0</v>
      </c>
      <c r="C1398" s="64">
        <f>_xlfn.XLOOKUP(F1398,'Volume Holds'!U:U,'Volume Holds'!D:D)</f>
        <v>107.5</v>
      </c>
      <c r="F1398" s="64" t="s">
        <v>599</v>
      </c>
      <c r="G1398" s="64">
        <v>10086</v>
      </c>
    </row>
    <row r="1399" spans="1:7">
      <c r="A1399" s="64" t="str">
        <f t="shared" si="22"/>
        <v>BL.VG.00009-10086</v>
      </c>
      <c r="B1399" s="64">
        <f>_xlfn.XLOOKUP(F1399,'Volume Holds'!U:U,'Volume Holds'!G:G)+IF('Volume Holds'!$G$10&gt;0,'Volume Holds'!$G$10,0)</f>
        <v>0</v>
      </c>
      <c r="C1399" s="64">
        <f>_xlfn.XLOOKUP(F1399,'Volume Holds'!U:U,'Volume Holds'!D:D)</f>
        <v>107.5</v>
      </c>
      <c r="F1399" s="64" t="s">
        <v>601</v>
      </c>
      <c r="G1399" s="64">
        <v>10086</v>
      </c>
    </row>
    <row r="1400" spans="1:7">
      <c r="A1400" s="64" t="str">
        <f t="shared" si="22"/>
        <v>BL.VG.00010-10086</v>
      </c>
      <c r="B1400" s="64">
        <f>_xlfn.XLOOKUP(F1400,'Volume Holds'!U:U,'Volume Holds'!G:G)+IF('Volume Holds'!$G$10&gt;0,'Volume Holds'!$G$10,0)</f>
        <v>0</v>
      </c>
      <c r="C1400" s="64">
        <f>_xlfn.XLOOKUP(F1400,'Volume Holds'!U:U,'Volume Holds'!D:D)</f>
        <v>107.5</v>
      </c>
      <c r="F1400" s="64" t="s">
        <v>603</v>
      </c>
      <c r="G1400" s="64">
        <v>10086</v>
      </c>
    </row>
    <row r="1401" spans="1:7">
      <c r="A1401" s="64" t="str">
        <f t="shared" si="22"/>
        <v>BL.VG.00011-10086</v>
      </c>
      <c r="B1401" s="64">
        <f>_xlfn.XLOOKUP(F1401,'Volume Holds'!U:U,'Volume Holds'!G:G)+IF('Volume Holds'!$G$10&gt;0,'Volume Holds'!$G$10,0)</f>
        <v>0</v>
      </c>
      <c r="C1401" s="64">
        <f>_xlfn.XLOOKUP(F1401,'Volume Holds'!U:U,'Volume Holds'!D:D)</f>
        <v>110</v>
      </c>
      <c r="F1401" s="64" t="s">
        <v>605</v>
      </c>
      <c r="G1401" s="64">
        <v>10086</v>
      </c>
    </row>
    <row r="1402" spans="1:7">
      <c r="A1402" s="64" t="str">
        <f t="shared" si="22"/>
        <v>BL.VG.00012-10086</v>
      </c>
      <c r="B1402" s="64">
        <f>_xlfn.XLOOKUP(F1402,'Volume Holds'!U:U,'Volume Holds'!G:G)+IF('Volume Holds'!$G$10&gt;0,'Volume Holds'!$G$10,0)</f>
        <v>0</v>
      </c>
      <c r="C1402" s="64">
        <f>_xlfn.XLOOKUP(F1402,'Volume Holds'!U:U,'Volume Holds'!D:D)</f>
        <v>110</v>
      </c>
      <c r="F1402" s="64" t="s">
        <v>607</v>
      </c>
      <c r="G1402" s="64">
        <v>10086</v>
      </c>
    </row>
    <row r="1403" spans="1:7">
      <c r="A1403" s="64" t="str">
        <f t="shared" si="22"/>
        <v>BL.VG.00013-10086</v>
      </c>
      <c r="B1403" s="64">
        <f>_xlfn.XLOOKUP(F1403,'Volume Holds'!U:U,'Volume Holds'!G:G)+IF('Volume Holds'!$G$10&gt;0,'Volume Holds'!$G$10,0)</f>
        <v>0</v>
      </c>
      <c r="C1403" s="64">
        <f>_xlfn.XLOOKUP(F1403,'Volume Holds'!U:U,'Volume Holds'!D:D)</f>
        <v>117.5</v>
      </c>
      <c r="F1403" s="64" t="s">
        <v>609</v>
      </c>
      <c r="G1403" s="64">
        <v>10086</v>
      </c>
    </row>
    <row r="1404" spans="1:7">
      <c r="A1404" s="64" t="str">
        <f t="shared" si="22"/>
        <v>BL.VG.00014-10086</v>
      </c>
      <c r="B1404" s="64">
        <f>_xlfn.XLOOKUP(F1404,'Volume Holds'!U:U,'Volume Holds'!G:G)+IF('Volume Holds'!$G$10&gt;0,'Volume Holds'!$G$10,0)</f>
        <v>0</v>
      </c>
      <c r="C1404" s="64">
        <f>_xlfn.XLOOKUP(F1404,'Volume Holds'!U:U,'Volume Holds'!D:D)</f>
        <v>117.5</v>
      </c>
      <c r="F1404" s="64" t="s">
        <v>611</v>
      </c>
      <c r="G1404" s="64">
        <v>10086</v>
      </c>
    </row>
    <row r="1405" spans="1:7">
      <c r="A1405" s="64" t="str">
        <f t="shared" si="22"/>
        <v>BL.VG.00015-10086</v>
      </c>
      <c r="B1405" s="64">
        <f>_xlfn.XLOOKUP(F1405,'Volume Holds'!U:U,'Volume Holds'!G:G)+IF('Volume Holds'!$G$11&gt;0,'Volume Holds'!$G$11,0)</f>
        <v>0</v>
      </c>
      <c r="C1405" s="64">
        <f>_xlfn.XLOOKUP(F1405,'Volume Holds'!U:U,'Volume Holds'!D:D)</f>
        <v>210</v>
      </c>
      <c r="F1405" s="64" t="s">
        <v>613</v>
      </c>
      <c r="G1405" s="64">
        <v>10086</v>
      </c>
    </row>
    <row r="1406" spans="1:7">
      <c r="A1406" s="64" t="str">
        <f t="shared" si="22"/>
        <v>BL.VG.00016-10086</v>
      </c>
      <c r="B1406" s="64">
        <f>_xlfn.XLOOKUP(F1406,'Volume Holds'!U:U,'Volume Holds'!G:G)+IF('Volume Holds'!$G$11&gt;0,'Volume Holds'!$G$11,0)</f>
        <v>0</v>
      </c>
      <c r="C1406" s="64">
        <f>_xlfn.XLOOKUP(F1406,'Volume Holds'!U:U,'Volume Holds'!D:D)</f>
        <v>210</v>
      </c>
      <c r="F1406" s="64" t="s">
        <v>615</v>
      </c>
      <c r="G1406" s="64">
        <v>10086</v>
      </c>
    </row>
    <row r="1407" spans="1:7">
      <c r="A1407" s="64" t="str">
        <f t="shared" si="22"/>
        <v>BL.VG.00017-10086</v>
      </c>
      <c r="B1407" s="64">
        <f>_xlfn.XLOOKUP(F1407,'Volume Holds'!U:U,'Volume Holds'!G:G)+IF('Volume Holds'!$G$11&gt;0,'Volume Holds'!$G$11,0)</f>
        <v>0</v>
      </c>
      <c r="C1407" s="64">
        <f>_xlfn.XLOOKUP(F1407,'Volume Holds'!U:U,'Volume Holds'!D:D)</f>
        <v>215</v>
      </c>
      <c r="F1407" s="64" t="s">
        <v>617</v>
      </c>
      <c r="G1407" s="64">
        <v>10086</v>
      </c>
    </row>
    <row r="1408" spans="1:7">
      <c r="A1408" s="64" t="str">
        <f t="shared" si="22"/>
        <v>BL.VG.00018-10086</v>
      </c>
      <c r="B1408" s="64">
        <f>_xlfn.XLOOKUP(F1408,'Volume Holds'!U:U,'Volume Holds'!G:G)+IF('Volume Holds'!$G$11&gt;0,'Volume Holds'!$G$11,0)</f>
        <v>0</v>
      </c>
      <c r="C1408" s="64">
        <f>_xlfn.XLOOKUP(F1408,'Volume Holds'!U:U,'Volume Holds'!D:D)</f>
        <v>215</v>
      </c>
      <c r="F1408" s="64" t="s">
        <v>619</v>
      </c>
      <c r="G1408" s="64">
        <v>10086</v>
      </c>
    </row>
    <row r="1409" spans="1:7">
      <c r="A1409" s="64" t="str">
        <f t="shared" si="22"/>
        <v>BL.VG.00019-10086</v>
      </c>
      <c r="B1409" s="64">
        <f>_xlfn.XLOOKUP(F1409,'Volume Holds'!U:U,'Volume Holds'!G:G)+IF('Volume Holds'!$G$11&gt;0,'Volume Holds'!$G$11,0)</f>
        <v>0</v>
      </c>
      <c r="C1409" s="64">
        <f>_xlfn.XLOOKUP(F1409,'Volume Holds'!U:U,'Volume Holds'!D:D)</f>
        <v>227.5</v>
      </c>
      <c r="F1409" s="64" t="s">
        <v>621</v>
      </c>
      <c r="G1409" s="64">
        <v>10086</v>
      </c>
    </row>
    <row r="1410" spans="1:7">
      <c r="A1410" s="64" t="str">
        <f t="shared" si="22"/>
        <v>BL.VG.00020-10086</v>
      </c>
      <c r="B1410" s="64">
        <f>_xlfn.XLOOKUP(F1410,'Volume Holds'!U:U,'Volume Holds'!G:G)+IF('Volume Holds'!$G$11&gt;0,'Volume Holds'!$G$11,0)</f>
        <v>0</v>
      </c>
      <c r="C1410" s="64">
        <f>_xlfn.XLOOKUP(F1410,'Volume Holds'!U:U,'Volume Holds'!D:D)</f>
        <v>227.5</v>
      </c>
      <c r="F1410" s="64" t="s">
        <v>623</v>
      </c>
      <c r="G1410" s="64">
        <v>10086</v>
      </c>
    </row>
    <row r="1411" spans="1:7">
      <c r="A1411" s="64" t="str">
        <f t="shared" si="22"/>
        <v>BL.VG.00021-10086</v>
      </c>
      <c r="B1411" s="64">
        <f>_xlfn.XLOOKUP(F1411,'Volume Holds'!U:U,'Volume Holds'!G:G)+IF('Volume Holds'!$G$11&gt;0,'Volume Holds'!$G$11,0)</f>
        <v>0</v>
      </c>
      <c r="C1411" s="64">
        <f>_xlfn.XLOOKUP(F1411,'Volume Holds'!U:U,'Volume Holds'!D:D)</f>
        <v>242.5</v>
      </c>
      <c r="F1411" s="64" t="s">
        <v>625</v>
      </c>
      <c r="G1411" s="64">
        <v>10086</v>
      </c>
    </row>
    <row r="1412" spans="1:7">
      <c r="A1412" s="64" t="str">
        <f t="shared" si="22"/>
        <v>BL.VG.00022-10086</v>
      </c>
      <c r="B1412" s="64">
        <f>_xlfn.XLOOKUP(F1412,'Volume Holds'!U:U,'Volume Holds'!G:G)+IF('Volume Holds'!$G$11&gt;0,'Volume Holds'!$G$11,0)</f>
        <v>0</v>
      </c>
      <c r="C1412" s="64">
        <f>_xlfn.XLOOKUP(F1412,'Volume Holds'!U:U,'Volume Holds'!D:D)</f>
        <v>242.5</v>
      </c>
      <c r="F1412" s="64" t="s">
        <v>627</v>
      </c>
      <c r="G1412" s="64">
        <v>10086</v>
      </c>
    </row>
    <row r="1413" spans="1:7">
      <c r="A1413" s="64" t="str">
        <f t="shared" si="22"/>
        <v>BL.VG.00023-10086</v>
      </c>
      <c r="B1413" s="64" t="e">
        <f>_xlfn.XLOOKUP(F1413,'Volume Holds'!U:U,'Volume Holds'!G:G)+IF('Volume Holds'!#REF!&gt;0,'Volume Holds'!#REF!,0)</f>
        <v>#N/A</v>
      </c>
      <c r="C1413" s="64" t="e">
        <f>_xlfn.XLOOKUP(F1413,'Volume Holds'!U:U,'Volume Holds'!D:D)</f>
        <v>#N/A</v>
      </c>
      <c r="F1413" s="64" t="s">
        <v>1347</v>
      </c>
      <c r="G1413" s="64">
        <v>10086</v>
      </c>
    </row>
    <row r="1414" spans="1:7">
      <c r="A1414" s="64" t="str">
        <f t="shared" si="22"/>
        <v>BL.VG.00024-10086</v>
      </c>
      <c r="B1414" s="64" t="e">
        <f>_xlfn.XLOOKUP(F1414,'Volume Holds'!U:U,'Volume Holds'!G:G)+IF('Volume Holds'!#REF!&gt;0,'Volume Holds'!#REF!,0)</f>
        <v>#N/A</v>
      </c>
      <c r="C1414" s="64" t="e">
        <f>_xlfn.XLOOKUP(F1414,'Volume Holds'!U:U,'Volume Holds'!D:D)</f>
        <v>#N/A</v>
      </c>
      <c r="F1414" s="64" t="s">
        <v>1348</v>
      </c>
      <c r="G1414" s="64">
        <v>10086</v>
      </c>
    </row>
    <row r="1415" spans="1:7">
      <c r="A1415" s="64" t="str">
        <f t="shared" si="22"/>
        <v>BL.VG.00025-10086</v>
      </c>
      <c r="B1415" s="64" t="e">
        <f>_xlfn.XLOOKUP(F1415,'Volume Holds'!U:U,'Volume Holds'!G:G)+IF('Volume Holds'!#REF!&gt;0,'Volume Holds'!#REF!,0)</f>
        <v>#N/A</v>
      </c>
      <c r="C1415" s="64" t="e">
        <f>_xlfn.XLOOKUP(F1415,'Volume Holds'!U:U,'Volume Holds'!D:D)</f>
        <v>#N/A</v>
      </c>
      <c r="F1415" s="64" t="s">
        <v>1349</v>
      </c>
      <c r="G1415" s="64">
        <v>10086</v>
      </c>
    </row>
    <row r="1416" spans="1:7">
      <c r="A1416" s="64" t="str">
        <f t="shared" si="22"/>
        <v>BL.VG.00026-10086</v>
      </c>
      <c r="B1416" s="64" t="e">
        <f>_xlfn.XLOOKUP(F1416,'Volume Holds'!U:U,'Volume Holds'!G:G)+IF('Volume Holds'!#REF!&gt;0,'Volume Holds'!#REF!,0)</f>
        <v>#REF!</v>
      </c>
      <c r="C1416" s="64">
        <f>_xlfn.XLOOKUP(F1416,'Volume Holds'!U:U,'Volume Holds'!D:D)</f>
        <v>76.5</v>
      </c>
      <c r="F1416" s="64" t="s">
        <v>876</v>
      </c>
      <c r="G1416" s="64">
        <v>10086</v>
      </c>
    </row>
    <row r="1417" spans="1:7">
      <c r="A1417" s="64" t="str">
        <f t="shared" si="22"/>
        <v>BL.VG.00027-10086</v>
      </c>
      <c r="B1417" s="64">
        <f>_xlfn.XLOOKUP(F1417,'Volume Holds'!U:U,'Volume Holds'!G:G)</f>
        <v>0</v>
      </c>
      <c r="C1417" s="64">
        <f>_xlfn.XLOOKUP(F1417,'Volume Holds'!U:U,'Volume Holds'!D:D)</f>
        <v>150</v>
      </c>
      <c r="F1417" s="64" t="s">
        <v>629</v>
      </c>
      <c r="G1417" s="64">
        <v>10086</v>
      </c>
    </row>
    <row r="1418" spans="1:7">
      <c r="A1418" s="64" t="str">
        <f t="shared" si="22"/>
        <v>BL.VG.00028-10086</v>
      </c>
      <c r="B1418" s="64">
        <f>_xlfn.XLOOKUP(F1418,'Volume Holds'!U:U,'Volume Holds'!G:G)+IF('Volume Holds'!$G$12&gt;0,'Volume Holds'!$G$12,0)</f>
        <v>0</v>
      </c>
      <c r="C1418" s="64">
        <f>_xlfn.XLOOKUP(F1418,'Volume Holds'!U:U,'Volume Holds'!D:D)</f>
        <v>145</v>
      </c>
      <c r="F1418" s="64" t="s">
        <v>631</v>
      </c>
      <c r="G1418" s="64">
        <v>10086</v>
      </c>
    </row>
    <row r="1419" spans="1:7">
      <c r="A1419" s="64" t="str">
        <f t="shared" si="22"/>
        <v>BL.VG.00029-10086</v>
      </c>
      <c r="B1419" s="64">
        <f>_xlfn.XLOOKUP(F1419,'Volume Holds'!U:U,'Volume Holds'!G:G)+IF('Volume Holds'!$G$12&gt;0,'Volume Holds'!$G$12,0)</f>
        <v>0</v>
      </c>
      <c r="C1419" s="64">
        <f>_xlfn.XLOOKUP(F1419,'Volume Holds'!U:U,'Volume Holds'!D:D)</f>
        <v>145</v>
      </c>
      <c r="F1419" s="64" t="s">
        <v>633</v>
      </c>
      <c r="G1419" s="64">
        <v>10086</v>
      </c>
    </row>
    <row r="1420" spans="1:7">
      <c r="A1420" s="64" t="str">
        <f t="shared" si="22"/>
        <v>BL.VG.00030-10086</v>
      </c>
      <c r="B1420" s="64">
        <f>_xlfn.XLOOKUP(F1420,'Volume Holds'!U:U,'Volume Holds'!G:G)+IF('Volume Holds'!$G$12&gt;0,'Volume Holds'!$G$12,0)</f>
        <v>0</v>
      </c>
      <c r="C1420" s="64">
        <f>_xlfn.XLOOKUP(F1420,'Volume Holds'!U:U,'Volume Holds'!D:D)</f>
        <v>150</v>
      </c>
      <c r="F1420" s="64" t="s">
        <v>635</v>
      </c>
      <c r="G1420" s="64">
        <v>10086</v>
      </c>
    </row>
    <row r="1421" spans="1:7">
      <c r="A1421" s="64" t="str">
        <f t="shared" si="22"/>
        <v>BL.VG.00031-10086</v>
      </c>
      <c r="B1421" s="64">
        <f>_xlfn.XLOOKUP(F1421,'Volume Holds'!U:U,'Volume Holds'!G:G)+IF('Volume Holds'!$G$12&gt;0,'Volume Holds'!$G$12,0)</f>
        <v>0</v>
      </c>
      <c r="C1421" s="64">
        <f>_xlfn.XLOOKUP(F1421,'Volume Holds'!U:U,'Volume Holds'!D:D)</f>
        <v>150</v>
      </c>
      <c r="F1421" s="64" t="s">
        <v>637</v>
      </c>
      <c r="G1421" s="64">
        <v>10086</v>
      </c>
    </row>
    <row r="1422" spans="1:7">
      <c r="A1422" s="64" t="str">
        <f t="shared" si="22"/>
        <v>BL.VG.00032-10086</v>
      </c>
      <c r="B1422" s="64">
        <f>_xlfn.XLOOKUP(F1422,'Volume Holds'!U:U,'Volume Holds'!G:G)+IF('Volume Holds'!$G$12&gt;0,'Volume Holds'!$G$12,0)</f>
        <v>0</v>
      </c>
      <c r="C1422" s="64">
        <f>_xlfn.XLOOKUP(F1422,'Volume Holds'!U:U,'Volume Holds'!D:D)</f>
        <v>162.5</v>
      </c>
      <c r="F1422" s="64" t="s">
        <v>639</v>
      </c>
      <c r="G1422" s="64">
        <v>10086</v>
      </c>
    </row>
    <row r="1423" spans="1:7">
      <c r="A1423" s="64" t="str">
        <f t="shared" si="22"/>
        <v>BL.VG.00033-10086</v>
      </c>
      <c r="B1423" s="64">
        <f>_xlfn.XLOOKUP(F1423,'Volume Holds'!U:U,'Volume Holds'!G:G)+IF('Volume Holds'!$G$12&gt;0,'Volume Holds'!$G$12,0)</f>
        <v>0</v>
      </c>
      <c r="C1423" s="64">
        <f>_xlfn.XLOOKUP(F1423,'Volume Holds'!U:U,'Volume Holds'!D:D)</f>
        <v>162.5</v>
      </c>
      <c r="F1423" s="64" t="s">
        <v>641</v>
      </c>
      <c r="G1423" s="64">
        <v>10086</v>
      </c>
    </row>
    <row r="1424" spans="1:7">
      <c r="A1424" s="64" t="str">
        <f t="shared" si="22"/>
        <v>BL.VG.00034-10086</v>
      </c>
      <c r="B1424" s="64">
        <f>_xlfn.XLOOKUP(F1424,'Volume Holds'!U:U,'Volume Holds'!G:G)+IF('Volume Holds'!$G$13&gt;0,'Volume Holds'!$G$13,0)</f>
        <v>0</v>
      </c>
      <c r="C1424" s="64">
        <f>_xlfn.XLOOKUP(F1424,'Volume Holds'!U:U,'Volume Holds'!D:D)</f>
        <v>222.5</v>
      </c>
      <c r="F1424" s="64" t="s">
        <v>643</v>
      </c>
      <c r="G1424" s="64">
        <v>10086</v>
      </c>
    </row>
    <row r="1425" spans="1:7">
      <c r="A1425" s="64" t="str">
        <f t="shared" si="22"/>
        <v>BL.VG.00035-10086</v>
      </c>
      <c r="B1425" s="64">
        <f>_xlfn.XLOOKUP(F1425,'Volume Holds'!U:U,'Volume Holds'!G:G)+IF('Volume Holds'!$G$13&gt;0,'Volume Holds'!$G$13,0)</f>
        <v>0</v>
      </c>
      <c r="C1425" s="64">
        <f>_xlfn.XLOOKUP(F1425,'Volume Holds'!U:U,'Volume Holds'!D:D)</f>
        <v>222.5</v>
      </c>
      <c r="F1425" s="64" t="s">
        <v>645</v>
      </c>
      <c r="G1425" s="64">
        <v>10086</v>
      </c>
    </row>
    <row r="1426" spans="1:7">
      <c r="A1426" s="64" t="str">
        <f t="shared" si="22"/>
        <v>BL.VG.00036-10086</v>
      </c>
      <c r="B1426" s="64">
        <f>_xlfn.XLOOKUP(F1426,'Volume Holds'!U:U,'Volume Holds'!G:G)+IF('Volume Holds'!$G$13&gt;0,'Volume Holds'!$G$13,0)</f>
        <v>0</v>
      </c>
      <c r="C1426" s="64">
        <f>_xlfn.XLOOKUP(F1426,'Volume Holds'!U:U,'Volume Holds'!D:D)</f>
        <v>232.5</v>
      </c>
      <c r="F1426" s="64" t="s">
        <v>647</v>
      </c>
      <c r="G1426" s="64">
        <v>10086</v>
      </c>
    </row>
    <row r="1427" spans="1:7">
      <c r="A1427" s="64" t="str">
        <f t="shared" si="22"/>
        <v>BL.VG.00037-10086</v>
      </c>
      <c r="B1427" s="64">
        <f>_xlfn.XLOOKUP(F1427,'Volume Holds'!U:U,'Volume Holds'!G:G)+IF('Volume Holds'!$G$13&gt;0,'Volume Holds'!$G$13,0)</f>
        <v>0</v>
      </c>
      <c r="C1427" s="64">
        <f>_xlfn.XLOOKUP(F1427,'Volume Holds'!U:U,'Volume Holds'!D:D)</f>
        <v>232.5</v>
      </c>
      <c r="F1427" s="64" t="s">
        <v>649</v>
      </c>
      <c r="G1427" s="64">
        <v>10086</v>
      </c>
    </row>
    <row r="1428" spans="1:7">
      <c r="A1428" s="64" t="str">
        <f t="shared" si="22"/>
        <v>BL.VG.00038-10086</v>
      </c>
      <c r="B1428" s="64">
        <f>_xlfn.XLOOKUP(F1428,'Volume Holds'!U:U,'Volume Holds'!G:G)+IF('Volume Holds'!$G$13&gt;0,'Volume Holds'!$G$13,0)</f>
        <v>0</v>
      </c>
      <c r="C1428" s="64">
        <f>_xlfn.XLOOKUP(F1428,'Volume Holds'!U:U,'Volume Holds'!D:D)</f>
        <v>252.5</v>
      </c>
      <c r="F1428" s="64" t="s">
        <v>651</v>
      </c>
      <c r="G1428" s="64">
        <v>10086</v>
      </c>
    </row>
    <row r="1429" spans="1:7">
      <c r="A1429" s="64" t="str">
        <f t="shared" si="22"/>
        <v>BL.VG.00039-10086</v>
      </c>
      <c r="B1429" s="64">
        <f>_xlfn.XLOOKUP(F1429,'Volume Holds'!U:U,'Volume Holds'!G:G)+IF('Volume Holds'!$G$13&gt;0,'Volume Holds'!$G$13,0)</f>
        <v>0</v>
      </c>
      <c r="C1429" s="64">
        <f>_xlfn.XLOOKUP(F1429,'Volume Holds'!U:U,'Volume Holds'!D:D)</f>
        <v>252.5</v>
      </c>
      <c r="F1429" s="64" t="s">
        <v>653</v>
      </c>
      <c r="G1429" s="64">
        <v>10086</v>
      </c>
    </row>
    <row r="1430" spans="1:7">
      <c r="A1430" s="64" t="str">
        <f t="shared" si="22"/>
        <v>BL.VG.00040-10086</v>
      </c>
      <c r="B1430" s="64">
        <f>_xlfn.XLOOKUP(F1430,'Volume Holds'!U:U,'Volume Holds'!G:G)+IF('Volume Holds'!$G$14&gt;0,'Volume Holds'!$G$14,0)</f>
        <v>0</v>
      </c>
      <c r="C1430" s="64">
        <f>_xlfn.XLOOKUP(F1430,'Volume Holds'!U:U,'Volume Holds'!D:D)</f>
        <v>342.5</v>
      </c>
      <c r="F1430" s="64" t="s">
        <v>655</v>
      </c>
      <c r="G1430" s="64">
        <v>10086</v>
      </c>
    </row>
    <row r="1431" spans="1:7">
      <c r="A1431" s="64" t="str">
        <f t="shared" si="22"/>
        <v>BL.VG.00041-10086</v>
      </c>
      <c r="B1431" s="64">
        <f>_xlfn.XLOOKUP(F1431,'Volume Holds'!U:U,'Volume Holds'!G:G)+IF('Volume Holds'!$G$14&gt;0,'Volume Holds'!$G$14,0)</f>
        <v>0</v>
      </c>
      <c r="C1431" s="64">
        <f>_xlfn.XLOOKUP(F1431,'Volume Holds'!U:U,'Volume Holds'!D:D)</f>
        <v>342.5</v>
      </c>
      <c r="F1431" s="64" t="s">
        <v>657</v>
      </c>
      <c r="G1431" s="64">
        <v>10086</v>
      </c>
    </row>
    <row r="1432" spans="1:7">
      <c r="A1432" s="64" t="str">
        <f t="shared" si="22"/>
        <v>BL.VG.00042-10086</v>
      </c>
      <c r="B1432" s="64">
        <f>_xlfn.XLOOKUP(F1432,'Volume Holds'!U:U,'Volume Holds'!G:G)+IF('Volume Holds'!$G$14&gt;0,'Volume Holds'!$G$14,0)</f>
        <v>0</v>
      </c>
      <c r="C1432" s="64">
        <f>_xlfn.XLOOKUP(F1432,'Volume Holds'!U:U,'Volume Holds'!D:D)</f>
        <v>360</v>
      </c>
      <c r="F1432" s="64" t="s">
        <v>659</v>
      </c>
      <c r="G1432" s="64">
        <v>10086</v>
      </c>
    </row>
    <row r="1433" spans="1:7">
      <c r="A1433" s="64" t="str">
        <f t="shared" si="22"/>
        <v>BL.VG.00043-10086</v>
      </c>
      <c r="B1433" s="64">
        <f>_xlfn.XLOOKUP(F1433,'Volume Holds'!U:U,'Volume Holds'!G:G)+IF('Volume Holds'!$G$14&gt;0,'Volume Holds'!$G$14,0)</f>
        <v>0</v>
      </c>
      <c r="C1433" s="64">
        <f>_xlfn.XLOOKUP(F1433,'Volume Holds'!U:U,'Volume Holds'!D:D)</f>
        <v>360</v>
      </c>
      <c r="F1433" s="64" t="s">
        <v>661</v>
      </c>
      <c r="G1433" s="64">
        <v>10086</v>
      </c>
    </row>
    <row r="1434" spans="1:7">
      <c r="A1434" s="64" t="str">
        <f t="shared" si="22"/>
        <v>BL.VG.00044-10086</v>
      </c>
      <c r="B1434" s="64">
        <f>_xlfn.XLOOKUP(F1434,'Volume Holds'!U:U,'Volume Holds'!G:G)+IF('Volume Holds'!$G$14&gt;0,'Volume Holds'!$G$14,0)</f>
        <v>0</v>
      </c>
      <c r="C1434" s="64">
        <f>_xlfn.XLOOKUP(F1434,'Volume Holds'!U:U,'Volume Holds'!D:D)</f>
        <v>400</v>
      </c>
      <c r="F1434" s="64" t="s">
        <v>663</v>
      </c>
      <c r="G1434" s="64">
        <v>10086</v>
      </c>
    </row>
    <row r="1435" spans="1:7">
      <c r="A1435" s="64" t="str">
        <f t="shared" si="22"/>
        <v>BL.VG.00045-10086</v>
      </c>
      <c r="B1435" s="64">
        <f>_xlfn.XLOOKUP(F1435,'Volume Holds'!U:U,'Volume Holds'!G:G)+IF('Volume Holds'!$G$14&gt;0,'Volume Holds'!$G$14,0)</f>
        <v>0</v>
      </c>
      <c r="C1435" s="64">
        <f>_xlfn.XLOOKUP(F1435,'Volume Holds'!U:U,'Volume Holds'!D:D)</f>
        <v>400</v>
      </c>
      <c r="F1435" s="64" t="s">
        <v>665</v>
      </c>
      <c r="G1435" s="64">
        <v>10086</v>
      </c>
    </row>
    <row r="1436" spans="1:7">
      <c r="A1436" s="64" t="str">
        <f t="shared" si="22"/>
        <v>BL.VG.00046-10086</v>
      </c>
      <c r="B1436" s="64">
        <f>_xlfn.XLOOKUP(F1436,'Volume Holds'!U:U,'Volume Holds'!G:G)+IF('Volume Holds'!$G$15&gt;0,'Volume Holds'!$G$15,0)</f>
        <v>0</v>
      </c>
      <c r="C1436" s="64">
        <f>_xlfn.XLOOKUP(F1436,'Volume Holds'!U:U,'Volume Holds'!D:D)</f>
        <v>137.5</v>
      </c>
      <c r="F1436" s="64" t="s">
        <v>667</v>
      </c>
      <c r="G1436" s="64">
        <v>10086</v>
      </c>
    </row>
    <row r="1437" spans="1:7">
      <c r="A1437" s="64" t="str">
        <f t="shared" si="22"/>
        <v>BL.VG.00047-10086</v>
      </c>
      <c r="B1437" s="64">
        <f>_xlfn.XLOOKUP(F1437,'Volume Holds'!U:U,'Volume Holds'!G:G)+IF('Volume Holds'!$G$15&gt;0,'Volume Holds'!$G$15,0)</f>
        <v>0</v>
      </c>
      <c r="C1437" s="64">
        <f>_xlfn.XLOOKUP(F1437,'Volume Holds'!U:U,'Volume Holds'!D:D)</f>
        <v>147.5</v>
      </c>
      <c r="F1437" s="64" t="s">
        <v>669</v>
      </c>
      <c r="G1437" s="64">
        <v>10086</v>
      </c>
    </row>
    <row r="1438" spans="1:7">
      <c r="A1438" s="64" t="str">
        <f t="shared" si="22"/>
        <v>BL.VG.00048-10086</v>
      </c>
      <c r="B1438" s="64">
        <f>_xlfn.XLOOKUP(F1438,'Volume Holds'!U:U,'Volume Holds'!G:G)+IF('Volume Holds'!$G$15&gt;0,'Volume Holds'!$G$15,0)</f>
        <v>0</v>
      </c>
      <c r="C1438" s="64">
        <f>_xlfn.XLOOKUP(F1438,'Volume Holds'!U:U,'Volume Holds'!D:D)</f>
        <v>170</v>
      </c>
      <c r="F1438" s="64" t="s">
        <v>671</v>
      </c>
      <c r="G1438" s="64">
        <v>10086</v>
      </c>
    </row>
    <row r="1439" spans="1:7">
      <c r="A1439" s="64" t="str">
        <f t="shared" si="22"/>
        <v>BL.VG.00049-10086</v>
      </c>
      <c r="B1439" s="64">
        <f>_xlfn.XLOOKUP(F1439,'Volume Holds'!U:U,'Volume Holds'!G:G)+IF('Volume Holds'!$G$15&gt;0,'Volume Holds'!$G$15,0)</f>
        <v>0</v>
      </c>
      <c r="C1439" s="64">
        <f>_xlfn.XLOOKUP(F1439,'Volume Holds'!U:U,'Volume Holds'!D:D)</f>
        <v>132.5</v>
      </c>
      <c r="F1439" s="64" t="s">
        <v>673</v>
      </c>
      <c r="G1439" s="64">
        <v>10086</v>
      </c>
    </row>
    <row r="1440" spans="1:7">
      <c r="A1440" s="64" t="str">
        <f t="shared" si="22"/>
        <v>BL.VG.00050-10086</v>
      </c>
      <c r="B1440" s="64">
        <f>_xlfn.XLOOKUP(F1440,'Volume Holds'!U:U,'Volume Holds'!G:G)+IF('Volume Holds'!$G$15&gt;0,'Volume Holds'!$G$15,0)</f>
        <v>0</v>
      </c>
      <c r="C1440" s="64">
        <f>_xlfn.XLOOKUP(F1440,'Volume Holds'!U:U,'Volume Holds'!D:D)</f>
        <v>142.5</v>
      </c>
      <c r="F1440" s="64" t="s">
        <v>675</v>
      </c>
      <c r="G1440" s="64">
        <v>10086</v>
      </c>
    </row>
    <row r="1441" spans="1:7">
      <c r="A1441" s="64" t="str">
        <f t="shared" si="22"/>
        <v>BL.VG.00051-10086</v>
      </c>
      <c r="B1441" s="64">
        <f>_xlfn.XLOOKUP(F1441,'Volume Holds'!U:U,'Volume Holds'!G:G)+IF('Volume Holds'!$G$15&gt;0,'Volume Holds'!$G$15,0)</f>
        <v>0</v>
      </c>
      <c r="C1441" s="64">
        <f>_xlfn.XLOOKUP(F1441,'Volume Holds'!U:U,'Volume Holds'!D:D)</f>
        <v>172.5</v>
      </c>
      <c r="F1441" s="64" t="s">
        <v>677</v>
      </c>
      <c r="G1441" s="64">
        <v>10086</v>
      </c>
    </row>
    <row r="1442" spans="1:7">
      <c r="A1442" s="64" t="str">
        <f t="shared" si="22"/>
        <v>BL.VG.00052-10086</v>
      </c>
      <c r="B1442" s="64">
        <f>_xlfn.XLOOKUP(F1442,'Volume Holds'!U:U,'Volume Holds'!G:G)+IF('Volume Holds'!$G$16&gt;0,'Volume Holds'!$G$16,0)</f>
        <v>0</v>
      </c>
      <c r="C1442" s="64">
        <f>_xlfn.XLOOKUP(F1442,'Volume Holds'!U:U,'Volume Holds'!D:D)</f>
        <v>72.5</v>
      </c>
      <c r="F1442" s="64" t="s">
        <v>679</v>
      </c>
      <c r="G1442" s="64">
        <v>10086</v>
      </c>
    </row>
    <row r="1443" spans="1:7">
      <c r="A1443" s="64" t="str">
        <f t="shared" si="22"/>
        <v>BL.VG.00061-10086</v>
      </c>
      <c r="B1443" s="64">
        <f>_xlfn.XLOOKUP(F1443,'Volume Holds'!U:U,'Volume Holds'!G:G)+IF('Volume Holds'!$G$16&gt;0,'Volume Holds'!$G$16,0)</f>
        <v>0</v>
      </c>
      <c r="C1443" s="64">
        <f>_xlfn.XLOOKUP(F1443,'Volume Holds'!U:U,'Volume Holds'!D:D)</f>
        <v>72.5</v>
      </c>
      <c r="F1443" s="64" t="s">
        <v>681</v>
      </c>
      <c r="G1443" s="64">
        <v>10086</v>
      </c>
    </row>
    <row r="1444" spans="1:7">
      <c r="A1444" s="64" t="str">
        <f t="shared" si="22"/>
        <v>BL.VG.00053-10086</v>
      </c>
      <c r="B1444" s="64">
        <f>_xlfn.XLOOKUP(F1444,'Volume Holds'!U:U,'Volume Holds'!G:G)+IF('Volume Holds'!$G$16&gt;0,'Volume Holds'!$G$16,0)</f>
        <v>0</v>
      </c>
      <c r="C1444" s="64">
        <f>_xlfn.XLOOKUP(F1444,'Volume Holds'!U:U,'Volume Holds'!D:D)</f>
        <v>72.5</v>
      </c>
      <c r="F1444" s="64" t="s">
        <v>683</v>
      </c>
      <c r="G1444" s="64">
        <v>10086</v>
      </c>
    </row>
    <row r="1445" spans="1:7">
      <c r="A1445" s="64" t="str">
        <f t="shared" ref="A1445:A1508" si="23">F1445&amp;"-"&amp;G1445</f>
        <v>BL.VG.00062-10086</v>
      </c>
      <c r="B1445" s="64">
        <f>_xlfn.XLOOKUP(F1445,'Volume Holds'!U:U,'Volume Holds'!G:G)+IF('Volume Holds'!$G$16&gt;0,'Volume Holds'!$G$16,0)</f>
        <v>0</v>
      </c>
      <c r="C1445" s="64">
        <f>_xlfn.XLOOKUP(F1445,'Volume Holds'!U:U,'Volume Holds'!D:D)</f>
        <v>72.5</v>
      </c>
      <c r="F1445" s="64" t="s">
        <v>685</v>
      </c>
      <c r="G1445" s="64">
        <v>10086</v>
      </c>
    </row>
    <row r="1446" spans="1:7">
      <c r="A1446" s="64" t="str">
        <f t="shared" si="23"/>
        <v>BL.VG.00054-10086</v>
      </c>
      <c r="B1446" s="64">
        <f>_xlfn.XLOOKUP(F1446,'Volume Holds'!U:U,'Volume Holds'!G:G)+IF('Volume Holds'!$G$16&gt;0,'Volume Holds'!$G$16,0)</f>
        <v>0</v>
      </c>
      <c r="C1446" s="64">
        <f>_xlfn.XLOOKUP(F1446,'Volume Holds'!U:U,'Volume Holds'!D:D)</f>
        <v>75</v>
      </c>
      <c r="F1446" s="64" t="s">
        <v>687</v>
      </c>
      <c r="G1446" s="64">
        <v>10086</v>
      </c>
    </row>
    <row r="1447" spans="1:7">
      <c r="A1447" s="64" t="str">
        <f t="shared" si="23"/>
        <v>BL.VG.00063-10086</v>
      </c>
      <c r="B1447" s="64">
        <f>_xlfn.XLOOKUP(F1447,'Volume Holds'!U:U,'Volume Holds'!G:G)+IF('Volume Holds'!$G$16&gt;0,'Volume Holds'!$G$16,0)</f>
        <v>0</v>
      </c>
      <c r="C1447" s="64">
        <f>_xlfn.XLOOKUP(F1447,'Volume Holds'!U:U,'Volume Holds'!D:D)</f>
        <v>75</v>
      </c>
      <c r="F1447" s="64" t="s">
        <v>689</v>
      </c>
      <c r="G1447" s="64">
        <v>10086</v>
      </c>
    </row>
    <row r="1448" spans="1:7">
      <c r="A1448" s="64" t="str">
        <f t="shared" si="23"/>
        <v>BL.VG.00055-10086</v>
      </c>
      <c r="B1448" s="64">
        <f>_xlfn.XLOOKUP(F1448,'Volume Holds'!U:U,'Volume Holds'!G:G)+IF('Volume Holds'!$G$17&gt;0,'Volume Holds'!$G$17,0)</f>
        <v>0</v>
      </c>
      <c r="C1448" s="64">
        <f>_xlfn.XLOOKUP(F1448,'Volume Holds'!U:U,'Volume Holds'!D:D)</f>
        <v>192.5</v>
      </c>
      <c r="F1448" s="64" t="s">
        <v>691</v>
      </c>
      <c r="G1448" s="64">
        <v>10086</v>
      </c>
    </row>
    <row r="1449" spans="1:7">
      <c r="A1449" s="64" t="str">
        <f t="shared" si="23"/>
        <v>BL.VG.00064-10086</v>
      </c>
      <c r="B1449" s="64">
        <f>_xlfn.XLOOKUP(F1449,'Volume Holds'!U:U,'Volume Holds'!G:G)+IF('Volume Holds'!$G$17&gt;0,'Volume Holds'!$G$17,0)</f>
        <v>0</v>
      </c>
      <c r="C1449" s="64">
        <f>_xlfn.XLOOKUP(F1449,'Volume Holds'!U:U,'Volume Holds'!D:D)</f>
        <v>192.5</v>
      </c>
      <c r="F1449" s="64" t="s">
        <v>693</v>
      </c>
      <c r="G1449" s="64">
        <v>10086</v>
      </c>
    </row>
    <row r="1450" spans="1:7">
      <c r="A1450" s="64" t="str">
        <f t="shared" si="23"/>
        <v>BL.VG.00056-10086</v>
      </c>
      <c r="B1450" s="64">
        <f>_xlfn.XLOOKUP(F1450,'Volume Holds'!U:U,'Volume Holds'!G:G)+IF('Volume Holds'!$G$17&gt;0,'Volume Holds'!$G$17,0)</f>
        <v>0</v>
      </c>
      <c r="C1450" s="64">
        <f>_xlfn.XLOOKUP(F1450,'Volume Holds'!U:U,'Volume Holds'!D:D)</f>
        <v>202.5</v>
      </c>
      <c r="F1450" s="64" t="s">
        <v>695</v>
      </c>
      <c r="G1450" s="64">
        <v>10086</v>
      </c>
    </row>
    <row r="1451" spans="1:7">
      <c r="A1451" s="64" t="str">
        <f t="shared" si="23"/>
        <v>BL.VG.00065-10086</v>
      </c>
      <c r="B1451" s="64">
        <f>_xlfn.XLOOKUP(F1451,'Volume Holds'!U:U,'Volume Holds'!G:G)+IF('Volume Holds'!$G$17&gt;0,'Volume Holds'!$G$17,0)</f>
        <v>0</v>
      </c>
      <c r="C1451" s="64">
        <f>_xlfn.XLOOKUP(F1451,'Volume Holds'!U:U,'Volume Holds'!D:D)</f>
        <v>202.5</v>
      </c>
      <c r="F1451" s="64" t="s">
        <v>697</v>
      </c>
      <c r="G1451" s="64">
        <v>10086</v>
      </c>
    </row>
    <row r="1452" spans="1:7">
      <c r="A1452" s="64" t="str">
        <f t="shared" si="23"/>
        <v>BL.VG.00057-10086</v>
      </c>
      <c r="B1452" s="64">
        <f>_xlfn.XLOOKUP(F1452,'Volume Holds'!U:U,'Volume Holds'!G:G)+IF('Volume Holds'!$G$17&gt;0,'Volume Holds'!$G$17,0)</f>
        <v>0</v>
      </c>
      <c r="C1452" s="64">
        <f>_xlfn.XLOOKUP(F1452,'Volume Holds'!U:U,'Volume Holds'!D:D)</f>
        <v>210</v>
      </c>
      <c r="F1452" s="64" t="s">
        <v>699</v>
      </c>
      <c r="G1452" s="64">
        <v>10086</v>
      </c>
    </row>
    <row r="1453" spans="1:7">
      <c r="A1453" s="64" t="str">
        <f t="shared" si="23"/>
        <v>BL.VG.00066-10086</v>
      </c>
      <c r="B1453" s="64">
        <f>_xlfn.XLOOKUP(F1453,'Volume Holds'!U:U,'Volume Holds'!G:G)+IF('Volume Holds'!$G$17&gt;0,'Volume Holds'!$G$17,0)</f>
        <v>0</v>
      </c>
      <c r="C1453" s="64">
        <f>_xlfn.XLOOKUP(F1453,'Volume Holds'!U:U,'Volume Holds'!D:D)</f>
        <v>210</v>
      </c>
      <c r="F1453" s="64" t="s">
        <v>701</v>
      </c>
      <c r="G1453" s="64">
        <v>10086</v>
      </c>
    </row>
    <row r="1454" spans="1:7">
      <c r="A1454" s="64" t="str">
        <f t="shared" si="23"/>
        <v>BL.VG.00058-10086</v>
      </c>
      <c r="B1454" s="64">
        <f>_xlfn.XLOOKUP(F1454,'Volume Holds'!U:U,'Volume Holds'!G:G)+IF('Volume Holds'!$G$18&gt;0,'Volume Holds'!$G$18,0)</f>
        <v>0</v>
      </c>
      <c r="C1454" s="64">
        <f>_xlfn.XLOOKUP(F1454,'Volume Holds'!U:U,'Volume Holds'!D:D)</f>
        <v>437.5</v>
      </c>
      <c r="F1454" s="64" t="s">
        <v>703</v>
      </c>
      <c r="G1454" s="64">
        <v>10086</v>
      </c>
    </row>
    <row r="1455" spans="1:7">
      <c r="A1455" s="64" t="str">
        <f t="shared" si="23"/>
        <v>BL.VG.00067-10086</v>
      </c>
      <c r="B1455" s="64">
        <f>_xlfn.XLOOKUP(F1455,'Volume Holds'!U:U,'Volume Holds'!G:G)+IF('Volume Holds'!$G$18&gt;0,'Volume Holds'!$G$18,0)</f>
        <v>0</v>
      </c>
      <c r="C1455" s="64">
        <f>_xlfn.XLOOKUP(F1455,'Volume Holds'!U:U,'Volume Holds'!D:D)</f>
        <v>437.5</v>
      </c>
      <c r="F1455" s="64" t="s">
        <v>705</v>
      </c>
      <c r="G1455" s="64">
        <v>10086</v>
      </c>
    </row>
    <row r="1456" spans="1:7">
      <c r="A1456" s="64" t="str">
        <f t="shared" si="23"/>
        <v>BL.VG.00059-10086</v>
      </c>
      <c r="B1456" s="64">
        <f>_xlfn.XLOOKUP(F1456,'Volume Holds'!U:U,'Volume Holds'!G:G)+IF('Volume Holds'!$G$18&gt;0,'Volume Holds'!$G$18,0)</f>
        <v>0</v>
      </c>
      <c r="C1456" s="64">
        <f>_xlfn.XLOOKUP(F1456,'Volume Holds'!U:U,'Volume Holds'!D:D)</f>
        <v>460</v>
      </c>
      <c r="F1456" s="64" t="s">
        <v>707</v>
      </c>
      <c r="G1456" s="64">
        <v>10086</v>
      </c>
    </row>
    <row r="1457" spans="1:7">
      <c r="A1457" s="64" t="str">
        <f t="shared" si="23"/>
        <v>BL.VG.00068-10086</v>
      </c>
      <c r="B1457" s="64">
        <f>_xlfn.XLOOKUP(F1457,'Volume Holds'!U:U,'Volume Holds'!G:G)+IF('Volume Holds'!$G$18&gt;0,'Volume Holds'!$G$18,0)</f>
        <v>0</v>
      </c>
      <c r="C1457" s="64">
        <f>_xlfn.XLOOKUP(F1457,'Volume Holds'!U:U,'Volume Holds'!D:D)</f>
        <v>460</v>
      </c>
      <c r="F1457" s="64" t="s">
        <v>709</v>
      </c>
      <c r="G1457" s="64">
        <v>10086</v>
      </c>
    </row>
    <row r="1458" spans="1:7">
      <c r="A1458" s="64" t="str">
        <f t="shared" si="23"/>
        <v>BL.VG.00060-10086</v>
      </c>
      <c r="B1458" s="64">
        <f>_xlfn.XLOOKUP(F1458,'Volume Holds'!U:U,'Volume Holds'!G:G)+IF('Volume Holds'!$G$18&gt;0,'Volume Holds'!$G$18,0)</f>
        <v>0</v>
      </c>
      <c r="C1458" s="64">
        <f>_xlfn.XLOOKUP(F1458,'Volume Holds'!U:U,'Volume Holds'!D:D)</f>
        <v>485</v>
      </c>
      <c r="F1458" s="64" t="s">
        <v>711</v>
      </c>
      <c r="G1458" s="64">
        <v>10086</v>
      </c>
    </row>
    <row r="1459" spans="1:7">
      <c r="A1459" s="64" t="str">
        <f t="shared" si="23"/>
        <v>BL.VG.00069-10086</v>
      </c>
      <c r="B1459" s="64">
        <f>_xlfn.XLOOKUP(F1459,'Volume Holds'!U:U,'Volume Holds'!G:G)+IF('Volume Holds'!$G$18&gt;0,'Volume Holds'!$G$18,0)</f>
        <v>0</v>
      </c>
      <c r="C1459" s="64">
        <f>_xlfn.XLOOKUP(F1459,'Volume Holds'!U:U,'Volume Holds'!D:D)</f>
        <v>485</v>
      </c>
      <c r="F1459" s="64" t="s">
        <v>713</v>
      </c>
      <c r="G1459" s="64">
        <v>10086</v>
      </c>
    </row>
    <row r="1460" spans="1:7">
      <c r="A1460" s="64" t="str">
        <f t="shared" si="23"/>
        <v>BL.VG.00001-10088</v>
      </c>
      <c r="B1460" s="64">
        <f>_xlfn.XLOOKUP(F1460,'Volume Holds'!U:U,'Volume Holds'!H:H)+IF('Volume Holds'!$H$8&gt;0,'Volume Holds'!$H$8,0)</f>
        <v>0</v>
      </c>
      <c r="C1460" s="64">
        <f>_xlfn.XLOOKUP(F1460,'Volume Holds'!U:U,'Volume Holds'!D:D)</f>
        <v>122.5</v>
      </c>
      <c r="F1460" s="64" t="s">
        <v>585</v>
      </c>
      <c r="G1460" s="64">
        <v>10088</v>
      </c>
    </row>
    <row r="1461" spans="1:7">
      <c r="A1461" s="64" t="str">
        <f t="shared" si="23"/>
        <v>BL.VG.00002-10088</v>
      </c>
      <c r="B1461" s="64">
        <f>_xlfn.XLOOKUP(F1461,'Volume Holds'!U:U,'Volume Holds'!H:H)+IF('Volume Holds'!$H$8&gt;0,'Volume Holds'!$H$8,0)</f>
        <v>0</v>
      </c>
      <c r="C1461" s="64">
        <f>_xlfn.XLOOKUP(F1461,'Volume Holds'!U:U,'Volume Holds'!D:D)</f>
        <v>127.5</v>
      </c>
      <c r="F1461" s="64" t="s">
        <v>587</v>
      </c>
      <c r="G1461" s="64">
        <v>10088</v>
      </c>
    </row>
    <row r="1462" spans="1:7">
      <c r="A1462" s="64" t="str">
        <f t="shared" si="23"/>
        <v>BL.VG.00003-10088</v>
      </c>
      <c r="B1462" s="64">
        <f>_xlfn.XLOOKUP(F1462,'Volume Holds'!U:U,'Volume Holds'!H:H)+IF('Volume Holds'!$H$9&gt;0,'Volume Holds'!$H$9,0)</f>
        <v>0</v>
      </c>
      <c r="C1462" s="64">
        <f>_xlfn.XLOOKUP(F1462,'Volume Holds'!U:U,'Volume Holds'!D:D)</f>
        <v>92.5</v>
      </c>
      <c r="F1462" s="64" t="s">
        <v>589</v>
      </c>
      <c r="G1462" s="64">
        <v>10088</v>
      </c>
    </row>
    <row r="1463" spans="1:7">
      <c r="A1463" s="64" t="str">
        <f t="shared" si="23"/>
        <v>BL.VG.00004-10088</v>
      </c>
      <c r="B1463" s="64">
        <f>_xlfn.XLOOKUP(F1463,'Volume Holds'!U:U,'Volume Holds'!H:H)+IF('Volume Holds'!$H$9&gt;0,'Volume Holds'!$H$9,0)</f>
        <v>0</v>
      </c>
      <c r="C1463" s="64">
        <f>_xlfn.XLOOKUP(F1463,'Volume Holds'!U:U,'Volume Holds'!D:D)</f>
        <v>87.5</v>
      </c>
      <c r="F1463" s="64" t="s">
        <v>591</v>
      </c>
      <c r="G1463" s="64">
        <v>10088</v>
      </c>
    </row>
    <row r="1464" spans="1:7">
      <c r="A1464" s="64" t="str">
        <f t="shared" si="23"/>
        <v>BL.VG.00005-10088</v>
      </c>
      <c r="B1464" s="64">
        <f>_xlfn.XLOOKUP(F1464,'Volume Holds'!U:U,'Volume Holds'!H:H)+IF('Volume Holds'!$H$9&gt;0,'Volume Holds'!$H$9,0)</f>
        <v>0</v>
      </c>
      <c r="C1464" s="64">
        <f>_xlfn.XLOOKUP(F1464,'Volume Holds'!U:U,'Volume Holds'!D:D)</f>
        <v>82.5</v>
      </c>
      <c r="F1464" s="64" t="s">
        <v>593</v>
      </c>
      <c r="G1464" s="64">
        <v>10088</v>
      </c>
    </row>
    <row r="1465" spans="1:7">
      <c r="A1465" s="64" t="str">
        <f t="shared" si="23"/>
        <v>BL.VG.00006-10088</v>
      </c>
      <c r="B1465" s="64">
        <f>_xlfn.XLOOKUP(F1465,'Volume Holds'!U:U,'Volume Holds'!H:H)+IF('Volume Holds'!$H$9&gt;0,'Volume Holds'!$H$9,0)</f>
        <v>0</v>
      </c>
      <c r="C1465" s="64">
        <f>_xlfn.XLOOKUP(F1465,'Volume Holds'!U:U,'Volume Holds'!D:D)</f>
        <v>97.5</v>
      </c>
      <c r="F1465" s="64" t="s">
        <v>595</v>
      </c>
      <c r="G1465" s="64">
        <v>10088</v>
      </c>
    </row>
    <row r="1466" spans="1:7">
      <c r="A1466" s="64" t="str">
        <f t="shared" si="23"/>
        <v>BL.VG.00007-10088</v>
      </c>
      <c r="B1466" s="64">
        <f>_xlfn.XLOOKUP(F1466,'Volume Holds'!U:U,'Volume Holds'!H:H)+IF('Volume Holds'!$H$10&gt;0,'Volume Holds'!$H$10,0)</f>
        <v>0</v>
      </c>
      <c r="C1466" s="64">
        <f>_xlfn.XLOOKUP(F1466,'Volume Holds'!U:U,'Volume Holds'!D:D)</f>
        <v>107.5</v>
      </c>
      <c r="F1466" s="64" t="s">
        <v>597</v>
      </c>
      <c r="G1466" s="64">
        <v>10088</v>
      </c>
    </row>
    <row r="1467" spans="1:7">
      <c r="A1467" s="64" t="str">
        <f t="shared" si="23"/>
        <v>BL.VG.00008-10088</v>
      </c>
      <c r="B1467" s="64">
        <f>_xlfn.XLOOKUP(F1467,'Volume Holds'!U:U,'Volume Holds'!H:H)+IF('Volume Holds'!$H$10&gt;0,'Volume Holds'!$H$10,0)</f>
        <v>0</v>
      </c>
      <c r="C1467" s="64">
        <f>_xlfn.XLOOKUP(F1467,'Volume Holds'!U:U,'Volume Holds'!D:D)</f>
        <v>107.5</v>
      </c>
      <c r="F1467" s="64" t="s">
        <v>599</v>
      </c>
      <c r="G1467" s="64">
        <v>10088</v>
      </c>
    </row>
    <row r="1468" spans="1:7">
      <c r="A1468" s="64" t="str">
        <f t="shared" si="23"/>
        <v>BL.VG.00009-10088</v>
      </c>
      <c r="B1468" s="64">
        <f>_xlfn.XLOOKUP(F1468,'Volume Holds'!U:U,'Volume Holds'!H:H)+IF('Volume Holds'!$H$10&gt;0,'Volume Holds'!$H$10,0)</f>
        <v>0</v>
      </c>
      <c r="C1468" s="64">
        <f>_xlfn.XLOOKUP(F1468,'Volume Holds'!U:U,'Volume Holds'!D:D)</f>
        <v>107.5</v>
      </c>
      <c r="F1468" s="64" t="s">
        <v>601</v>
      </c>
      <c r="G1468" s="64">
        <v>10088</v>
      </c>
    </row>
    <row r="1469" spans="1:7">
      <c r="A1469" s="64" t="str">
        <f t="shared" si="23"/>
        <v>BL.VG.00010-10088</v>
      </c>
      <c r="B1469" s="64">
        <f>_xlfn.XLOOKUP(F1469,'Volume Holds'!U:U,'Volume Holds'!H:H)+IF('Volume Holds'!$H$10&gt;0,'Volume Holds'!$H$10,0)</f>
        <v>0</v>
      </c>
      <c r="C1469" s="64">
        <f>_xlfn.XLOOKUP(F1469,'Volume Holds'!U:U,'Volume Holds'!D:D)</f>
        <v>107.5</v>
      </c>
      <c r="F1469" s="64" t="s">
        <v>603</v>
      </c>
      <c r="G1469" s="64">
        <v>10088</v>
      </c>
    </row>
    <row r="1470" spans="1:7">
      <c r="A1470" s="64" t="str">
        <f t="shared" si="23"/>
        <v>BL.VG.00011-10088</v>
      </c>
      <c r="B1470" s="64">
        <f>_xlfn.XLOOKUP(F1470,'Volume Holds'!U:U,'Volume Holds'!H:H)+IF('Volume Holds'!$H$10&gt;0,'Volume Holds'!$H$10,0)</f>
        <v>0</v>
      </c>
      <c r="C1470" s="64">
        <f>_xlfn.XLOOKUP(F1470,'Volume Holds'!U:U,'Volume Holds'!D:D)</f>
        <v>110</v>
      </c>
      <c r="F1470" s="64" t="s">
        <v>605</v>
      </c>
      <c r="G1470" s="64">
        <v>10088</v>
      </c>
    </row>
    <row r="1471" spans="1:7">
      <c r="A1471" s="64" t="str">
        <f t="shared" si="23"/>
        <v>BL.VG.00012-10088</v>
      </c>
      <c r="B1471" s="64">
        <f>_xlfn.XLOOKUP(F1471,'Volume Holds'!U:U,'Volume Holds'!H:H)+IF('Volume Holds'!$H$10&gt;0,'Volume Holds'!$H$10,0)</f>
        <v>0</v>
      </c>
      <c r="C1471" s="64">
        <f>_xlfn.XLOOKUP(F1471,'Volume Holds'!U:U,'Volume Holds'!D:D)</f>
        <v>110</v>
      </c>
      <c r="F1471" s="64" t="s">
        <v>607</v>
      </c>
      <c r="G1471" s="64">
        <v>10088</v>
      </c>
    </row>
    <row r="1472" spans="1:7">
      <c r="A1472" s="64" t="str">
        <f t="shared" si="23"/>
        <v>BL.VG.00013-10088</v>
      </c>
      <c r="B1472" s="64">
        <f>_xlfn.XLOOKUP(F1472,'Volume Holds'!U:U,'Volume Holds'!H:H)+IF('Volume Holds'!$H$10&gt;0,'Volume Holds'!$H$10,0)</f>
        <v>0</v>
      </c>
      <c r="C1472" s="64">
        <f>_xlfn.XLOOKUP(F1472,'Volume Holds'!U:U,'Volume Holds'!D:D)</f>
        <v>117.5</v>
      </c>
      <c r="F1472" s="64" t="s">
        <v>609</v>
      </c>
      <c r="G1472" s="64">
        <v>10088</v>
      </c>
    </row>
    <row r="1473" spans="1:7">
      <c r="A1473" s="64" t="str">
        <f t="shared" si="23"/>
        <v>BL.VG.00014-10088</v>
      </c>
      <c r="B1473" s="64">
        <f>_xlfn.XLOOKUP(F1473,'Volume Holds'!U:U,'Volume Holds'!H:H)+IF('Volume Holds'!$H$10&gt;0,'Volume Holds'!$H$10,0)</f>
        <v>0</v>
      </c>
      <c r="C1473" s="64">
        <f>_xlfn.XLOOKUP(F1473,'Volume Holds'!U:U,'Volume Holds'!D:D)</f>
        <v>117.5</v>
      </c>
      <c r="F1473" s="64" t="s">
        <v>611</v>
      </c>
      <c r="G1473" s="64">
        <v>10088</v>
      </c>
    </row>
    <row r="1474" spans="1:7">
      <c r="A1474" s="64" t="str">
        <f t="shared" si="23"/>
        <v>BL.VG.00015-10088</v>
      </c>
      <c r="B1474" s="64">
        <f>_xlfn.XLOOKUP(F1474,'Volume Holds'!U:U,'Volume Holds'!H:H)+IF('Volume Holds'!$H$11&gt;0,'Volume Holds'!$H$11,0)</f>
        <v>0</v>
      </c>
      <c r="C1474" s="64">
        <f>_xlfn.XLOOKUP(F1474,'Volume Holds'!U:U,'Volume Holds'!D:D)</f>
        <v>210</v>
      </c>
      <c r="F1474" s="64" t="s">
        <v>613</v>
      </c>
      <c r="G1474" s="64">
        <v>10088</v>
      </c>
    </row>
    <row r="1475" spans="1:7">
      <c r="A1475" s="64" t="str">
        <f t="shared" si="23"/>
        <v>BL.VG.00016-10088</v>
      </c>
      <c r="B1475" s="64">
        <f>_xlfn.XLOOKUP(F1475,'Volume Holds'!U:U,'Volume Holds'!H:H)+IF('Volume Holds'!$H$11&gt;0,'Volume Holds'!$H$11,0)</f>
        <v>0</v>
      </c>
      <c r="C1475" s="64">
        <f>_xlfn.XLOOKUP(F1475,'Volume Holds'!U:U,'Volume Holds'!D:D)</f>
        <v>210</v>
      </c>
      <c r="F1475" s="64" t="s">
        <v>615</v>
      </c>
      <c r="G1475" s="64">
        <v>10088</v>
      </c>
    </row>
    <row r="1476" spans="1:7">
      <c r="A1476" s="64" t="str">
        <f t="shared" si="23"/>
        <v>BL.VG.00017-10088</v>
      </c>
      <c r="B1476" s="64">
        <f>_xlfn.XLOOKUP(F1476,'Volume Holds'!U:U,'Volume Holds'!H:H)+IF('Volume Holds'!$H$11&gt;0,'Volume Holds'!$H$11,0)</f>
        <v>0</v>
      </c>
      <c r="C1476" s="64">
        <f>_xlfn.XLOOKUP(F1476,'Volume Holds'!U:U,'Volume Holds'!D:D)</f>
        <v>215</v>
      </c>
      <c r="F1476" s="64" t="s">
        <v>617</v>
      </c>
      <c r="G1476" s="64">
        <v>10088</v>
      </c>
    </row>
    <row r="1477" spans="1:7">
      <c r="A1477" s="64" t="str">
        <f t="shared" si="23"/>
        <v>BL.VG.00018-10088</v>
      </c>
      <c r="B1477" s="64">
        <f>_xlfn.XLOOKUP(F1477,'Volume Holds'!U:U,'Volume Holds'!H:H)+IF('Volume Holds'!$H$11&gt;0,'Volume Holds'!$H$11,0)</f>
        <v>0</v>
      </c>
      <c r="C1477" s="64">
        <f>_xlfn.XLOOKUP(F1477,'Volume Holds'!U:U,'Volume Holds'!D:D)</f>
        <v>215</v>
      </c>
      <c r="F1477" s="64" t="s">
        <v>619</v>
      </c>
      <c r="G1477" s="64">
        <v>10088</v>
      </c>
    </row>
    <row r="1478" spans="1:7">
      <c r="A1478" s="64" t="str">
        <f t="shared" si="23"/>
        <v>BL.VG.00019-10088</v>
      </c>
      <c r="B1478" s="64">
        <f>_xlfn.XLOOKUP(F1478,'Volume Holds'!U:U,'Volume Holds'!H:H)+IF('Volume Holds'!$H$11&gt;0,'Volume Holds'!$H$11,0)</f>
        <v>0</v>
      </c>
      <c r="C1478" s="64">
        <f>_xlfn.XLOOKUP(F1478,'Volume Holds'!U:U,'Volume Holds'!D:D)</f>
        <v>227.5</v>
      </c>
      <c r="F1478" s="64" t="s">
        <v>621</v>
      </c>
      <c r="G1478" s="64">
        <v>10088</v>
      </c>
    </row>
    <row r="1479" spans="1:7">
      <c r="A1479" s="64" t="str">
        <f t="shared" si="23"/>
        <v>BL.VG.00020-10088</v>
      </c>
      <c r="B1479" s="64">
        <f>_xlfn.XLOOKUP(F1479,'Volume Holds'!U:U,'Volume Holds'!H:H)+IF('Volume Holds'!$H$11&gt;0,'Volume Holds'!$H$11,0)</f>
        <v>0</v>
      </c>
      <c r="C1479" s="64">
        <f>_xlfn.XLOOKUP(F1479,'Volume Holds'!U:U,'Volume Holds'!D:D)</f>
        <v>227.5</v>
      </c>
      <c r="F1479" s="64" t="s">
        <v>623</v>
      </c>
      <c r="G1479" s="64">
        <v>10088</v>
      </c>
    </row>
    <row r="1480" spans="1:7">
      <c r="A1480" s="64" t="str">
        <f t="shared" si="23"/>
        <v>BL.VG.00021-10088</v>
      </c>
      <c r="B1480" s="64">
        <f>_xlfn.XLOOKUP(F1480,'Volume Holds'!U:U,'Volume Holds'!H:H)+IF('Volume Holds'!$H$11&gt;0,'Volume Holds'!$H$11,0)</f>
        <v>0</v>
      </c>
      <c r="C1480" s="64">
        <f>_xlfn.XLOOKUP(F1480,'Volume Holds'!U:U,'Volume Holds'!D:D)</f>
        <v>242.5</v>
      </c>
      <c r="F1480" s="64" t="s">
        <v>625</v>
      </c>
      <c r="G1480" s="64">
        <v>10088</v>
      </c>
    </row>
    <row r="1481" spans="1:7">
      <c r="A1481" s="64" t="str">
        <f t="shared" si="23"/>
        <v>BL.VG.00022-10088</v>
      </c>
      <c r="B1481" s="64">
        <f>_xlfn.XLOOKUP(F1481,'Volume Holds'!U:U,'Volume Holds'!H:H)+IF('Volume Holds'!$H$11&gt;0,'Volume Holds'!$H$11,0)</f>
        <v>0</v>
      </c>
      <c r="C1481" s="64">
        <f>_xlfn.XLOOKUP(F1481,'Volume Holds'!U:U,'Volume Holds'!D:D)</f>
        <v>242.5</v>
      </c>
      <c r="F1481" s="64" t="s">
        <v>627</v>
      </c>
      <c r="G1481" s="64">
        <v>10088</v>
      </c>
    </row>
    <row r="1482" spans="1:7">
      <c r="A1482" s="64" t="str">
        <f t="shared" si="23"/>
        <v>BL.VG.00023-10088</v>
      </c>
      <c r="B1482" s="64" t="e">
        <f>_xlfn.XLOOKUP(F1482,'Volume Holds'!U:U,'Volume Holds'!H:H)+IF('Volume Holds'!#REF!&gt;0,'Volume Holds'!#REF!,0)</f>
        <v>#N/A</v>
      </c>
      <c r="C1482" s="64" t="e">
        <f>_xlfn.XLOOKUP(F1482,'Volume Holds'!U:U,'Volume Holds'!D:D)</f>
        <v>#N/A</v>
      </c>
      <c r="F1482" s="64" t="s">
        <v>1347</v>
      </c>
      <c r="G1482" s="64">
        <v>10088</v>
      </c>
    </row>
    <row r="1483" spans="1:7">
      <c r="A1483" s="64" t="str">
        <f t="shared" si="23"/>
        <v>BL.VG.00024-10088</v>
      </c>
      <c r="B1483" s="64" t="e">
        <f>_xlfn.XLOOKUP(F1483,'Volume Holds'!U:U,'Volume Holds'!H:H)+IF('Volume Holds'!#REF!&gt;0,'Volume Holds'!#REF!,0)</f>
        <v>#N/A</v>
      </c>
      <c r="C1483" s="64" t="e">
        <f>_xlfn.XLOOKUP(F1483,'Volume Holds'!U:U,'Volume Holds'!D:D)</f>
        <v>#N/A</v>
      </c>
      <c r="F1483" s="64" t="s">
        <v>1348</v>
      </c>
      <c r="G1483" s="64">
        <v>10088</v>
      </c>
    </row>
    <row r="1484" spans="1:7">
      <c r="A1484" s="64" t="str">
        <f t="shared" si="23"/>
        <v>BL.VG.00025-10088</v>
      </c>
      <c r="B1484" s="64" t="e">
        <f>_xlfn.XLOOKUP(F1484,'Volume Holds'!U:U,'Volume Holds'!H:H)+IF('Volume Holds'!#REF!&gt;0,'Volume Holds'!#REF!,0)</f>
        <v>#N/A</v>
      </c>
      <c r="C1484" s="64" t="e">
        <f>_xlfn.XLOOKUP(F1484,'Volume Holds'!U:U,'Volume Holds'!D:D)</f>
        <v>#N/A</v>
      </c>
      <c r="F1484" s="64" t="s">
        <v>1349</v>
      </c>
      <c r="G1484" s="64">
        <v>10088</v>
      </c>
    </row>
    <row r="1485" spans="1:7">
      <c r="A1485" s="64" t="str">
        <f t="shared" si="23"/>
        <v>BL.VG.00026-10088</v>
      </c>
      <c r="B1485" s="64" t="e">
        <f>_xlfn.XLOOKUP(F1485,'Volume Holds'!U:U,'Volume Holds'!H:H)+IF('Volume Holds'!#REF!&gt;0,'Volume Holds'!#REF!,0)</f>
        <v>#REF!</v>
      </c>
      <c r="C1485" s="64">
        <f>_xlfn.XLOOKUP(F1485,'Volume Holds'!U:U,'Volume Holds'!D:D)</f>
        <v>76.5</v>
      </c>
      <c r="F1485" s="64" t="s">
        <v>876</v>
      </c>
      <c r="G1485" s="64">
        <v>10088</v>
      </c>
    </row>
    <row r="1486" spans="1:7">
      <c r="A1486" s="64" t="str">
        <f t="shared" si="23"/>
        <v>BL.VG.00027-10088</v>
      </c>
      <c r="B1486" s="64">
        <f>_xlfn.XLOOKUP(F1486,'Volume Holds'!U:U,'Volume Holds'!H:H)</f>
        <v>0</v>
      </c>
      <c r="C1486" s="64">
        <f>_xlfn.XLOOKUP(F1486,'Volume Holds'!U:U,'Volume Holds'!D:D)</f>
        <v>150</v>
      </c>
      <c r="F1486" s="64" t="s">
        <v>629</v>
      </c>
      <c r="G1486" s="64">
        <v>10088</v>
      </c>
    </row>
    <row r="1487" spans="1:7">
      <c r="A1487" s="64" t="str">
        <f t="shared" si="23"/>
        <v>BL.VG.00028-10088</v>
      </c>
      <c r="B1487" s="64">
        <f>_xlfn.XLOOKUP(F1487,'Volume Holds'!U:U,'Volume Holds'!H:H)+IF('Volume Holds'!$H$12&gt;0,'Volume Holds'!$H$12,0)</f>
        <v>0</v>
      </c>
      <c r="C1487" s="64">
        <f>_xlfn.XLOOKUP(F1487,'Volume Holds'!U:U,'Volume Holds'!D:D)</f>
        <v>145</v>
      </c>
      <c r="F1487" s="64" t="s">
        <v>631</v>
      </c>
      <c r="G1487" s="64">
        <v>10088</v>
      </c>
    </row>
    <row r="1488" spans="1:7">
      <c r="A1488" s="64" t="str">
        <f t="shared" si="23"/>
        <v>BL.VG.00029-10088</v>
      </c>
      <c r="B1488" s="64">
        <f>_xlfn.XLOOKUP(F1488,'Volume Holds'!U:U,'Volume Holds'!H:H)+IF('Volume Holds'!$H$12&gt;0,'Volume Holds'!$H$12,0)</f>
        <v>0</v>
      </c>
      <c r="C1488" s="64">
        <f>_xlfn.XLOOKUP(F1488,'Volume Holds'!U:U,'Volume Holds'!D:D)</f>
        <v>145</v>
      </c>
      <c r="F1488" s="64" t="s">
        <v>633</v>
      </c>
      <c r="G1488" s="64">
        <v>10088</v>
      </c>
    </row>
    <row r="1489" spans="1:7">
      <c r="A1489" s="64" t="str">
        <f t="shared" si="23"/>
        <v>BL.VG.00030-10088</v>
      </c>
      <c r="B1489" s="64">
        <f>_xlfn.XLOOKUP(F1489,'Volume Holds'!U:U,'Volume Holds'!H:H)+IF('Volume Holds'!$H$12&gt;0,'Volume Holds'!$H$12,0)</f>
        <v>0</v>
      </c>
      <c r="C1489" s="64">
        <f>_xlfn.XLOOKUP(F1489,'Volume Holds'!U:U,'Volume Holds'!D:D)</f>
        <v>150</v>
      </c>
      <c r="F1489" s="64" t="s">
        <v>635</v>
      </c>
      <c r="G1489" s="64">
        <v>10088</v>
      </c>
    </row>
    <row r="1490" spans="1:7">
      <c r="A1490" s="64" t="str">
        <f t="shared" si="23"/>
        <v>BL.VG.00031-10088</v>
      </c>
      <c r="B1490" s="64">
        <f>_xlfn.XLOOKUP(F1490,'Volume Holds'!U:U,'Volume Holds'!H:H)+IF('Volume Holds'!$H$12&gt;0,'Volume Holds'!$H$12,0)</f>
        <v>0</v>
      </c>
      <c r="C1490" s="64">
        <f>_xlfn.XLOOKUP(F1490,'Volume Holds'!U:U,'Volume Holds'!D:D)</f>
        <v>150</v>
      </c>
      <c r="F1490" s="64" t="s">
        <v>637</v>
      </c>
      <c r="G1490" s="64">
        <v>10088</v>
      </c>
    </row>
    <row r="1491" spans="1:7">
      <c r="A1491" s="64" t="str">
        <f t="shared" si="23"/>
        <v>BL.VG.00032-10088</v>
      </c>
      <c r="B1491" s="64">
        <f>_xlfn.XLOOKUP(F1491,'Volume Holds'!U:U,'Volume Holds'!H:H)+IF('Volume Holds'!$H$12&gt;0,'Volume Holds'!$H$12,0)</f>
        <v>0</v>
      </c>
      <c r="C1491" s="64">
        <f>_xlfn.XLOOKUP(F1491,'Volume Holds'!U:U,'Volume Holds'!D:D)</f>
        <v>162.5</v>
      </c>
      <c r="F1491" s="64" t="s">
        <v>639</v>
      </c>
      <c r="G1491" s="64">
        <v>10088</v>
      </c>
    </row>
    <row r="1492" spans="1:7">
      <c r="A1492" s="64" t="str">
        <f t="shared" si="23"/>
        <v>BL.VG.00033-10088</v>
      </c>
      <c r="B1492" s="64">
        <f>_xlfn.XLOOKUP(F1492,'Volume Holds'!U:U,'Volume Holds'!H:H)+IF('Volume Holds'!$H$12&gt;0,'Volume Holds'!$H$12,0)</f>
        <v>0</v>
      </c>
      <c r="C1492" s="64">
        <f>_xlfn.XLOOKUP(F1492,'Volume Holds'!U:U,'Volume Holds'!D:D)</f>
        <v>162.5</v>
      </c>
      <c r="F1492" s="64" t="s">
        <v>641</v>
      </c>
      <c r="G1492" s="64">
        <v>10088</v>
      </c>
    </row>
    <row r="1493" spans="1:7">
      <c r="A1493" s="64" t="str">
        <f t="shared" si="23"/>
        <v>BL.VG.00034-10088</v>
      </c>
      <c r="B1493" s="64">
        <f>_xlfn.XLOOKUP(F1493,'Volume Holds'!U:U,'Volume Holds'!H:H)+IF('Volume Holds'!$H$13&gt;0,'Volume Holds'!$H$13,0)</f>
        <v>0</v>
      </c>
      <c r="C1493" s="64">
        <f>_xlfn.XLOOKUP(F1493,'Volume Holds'!U:U,'Volume Holds'!D:D)</f>
        <v>222.5</v>
      </c>
      <c r="F1493" s="64" t="s">
        <v>643</v>
      </c>
      <c r="G1493" s="64">
        <v>10088</v>
      </c>
    </row>
    <row r="1494" spans="1:7">
      <c r="A1494" s="64" t="str">
        <f t="shared" si="23"/>
        <v>BL.VG.00035-10088</v>
      </c>
      <c r="B1494" s="64">
        <f>_xlfn.XLOOKUP(F1494,'Volume Holds'!U:U,'Volume Holds'!H:H)+IF('Volume Holds'!$H$13&gt;0,'Volume Holds'!$H$13,0)</f>
        <v>0</v>
      </c>
      <c r="C1494" s="64">
        <f>_xlfn.XLOOKUP(F1494,'Volume Holds'!U:U,'Volume Holds'!D:D)</f>
        <v>222.5</v>
      </c>
      <c r="F1494" s="64" t="s">
        <v>645</v>
      </c>
      <c r="G1494" s="64">
        <v>10088</v>
      </c>
    </row>
    <row r="1495" spans="1:7">
      <c r="A1495" s="64" t="str">
        <f t="shared" si="23"/>
        <v>BL.VG.00036-10088</v>
      </c>
      <c r="B1495" s="64">
        <f>_xlfn.XLOOKUP(F1495,'Volume Holds'!U:U,'Volume Holds'!H:H)+IF('Volume Holds'!$H$13&gt;0,'Volume Holds'!$H$13,0)</f>
        <v>0</v>
      </c>
      <c r="C1495" s="64">
        <f>_xlfn.XLOOKUP(F1495,'Volume Holds'!U:U,'Volume Holds'!D:D)</f>
        <v>232.5</v>
      </c>
      <c r="F1495" s="64" t="s">
        <v>647</v>
      </c>
      <c r="G1495" s="64">
        <v>10088</v>
      </c>
    </row>
    <row r="1496" spans="1:7">
      <c r="A1496" s="64" t="str">
        <f t="shared" si="23"/>
        <v>BL.VG.00037-10088</v>
      </c>
      <c r="B1496" s="64">
        <f>_xlfn.XLOOKUP(F1496,'Volume Holds'!U:U,'Volume Holds'!H:H)+IF('Volume Holds'!$H$13&gt;0,'Volume Holds'!$H$13,0)</f>
        <v>0</v>
      </c>
      <c r="C1496" s="64">
        <f>_xlfn.XLOOKUP(F1496,'Volume Holds'!U:U,'Volume Holds'!D:D)</f>
        <v>232.5</v>
      </c>
      <c r="F1496" s="64" t="s">
        <v>649</v>
      </c>
      <c r="G1496" s="64">
        <v>10088</v>
      </c>
    </row>
    <row r="1497" spans="1:7">
      <c r="A1497" s="64" t="str">
        <f t="shared" si="23"/>
        <v>BL.VG.00038-10088</v>
      </c>
      <c r="B1497" s="64">
        <f>_xlfn.XLOOKUP(F1497,'Volume Holds'!U:U,'Volume Holds'!H:H)+IF('Volume Holds'!$H$13&gt;0,'Volume Holds'!$H$13,0)</f>
        <v>0</v>
      </c>
      <c r="C1497" s="64">
        <f>_xlfn.XLOOKUP(F1497,'Volume Holds'!U:U,'Volume Holds'!D:D)</f>
        <v>252.5</v>
      </c>
      <c r="F1497" s="64" t="s">
        <v>651</v>
      </c>
      <c r="G1497" s="64">
        <v>10088</v>
      </c>
    </row>
    <row r="1498" spans="1:7">
      <c r="A1498" s="64" t="str">
        <f t="shared" si="23"/>
        <v>BL.VG.00039-10088</v>
      </c>
      <c r="B1498" s="64">
        <f>_xlfn.XLOOKUP(F1498,'Volume Holds'!U:U,'Volume Holds'!H:H)+IF('Volume Holds'!$H$13&gt;0,'Volume Holds'!$H$13,0)</f>
        <v>0</v>
      </c>
      <c r="C1498" s="64">
        <f>_xlfn.XLOOKUP(F1498,'Volume Holds'!U:U,'Volume Holds'!D:D)</f>
        <v>252.5</v>
      </c>
      <c r="F1498" s="64" t="s">
        <v>653</v>
      </c>
      <c r="G1498" s="64">
        <v>10088</v>
      </c>
    </row>
    <row r="1499" spans="1:7">
      <c r="A1499" s="64" t="str">
        <f t="shared" si="23"/>
        <v>BL.VG.00040-10088</v>
      </c>
      <c r="B1499" s="64">
        <f>_xlfn.XLOOKUP(F1499,'Volume Holds'!U:U,'Volume Holds'!H:H)+IF('Volume Holds'!$H$14&gt;0,'Volume Holds'!$H$14,0)</f>
        <v>0</v>
      </c>
      <c r="C1499" s="64">
        <f>_xlfn.XLOOKUP(F1499,'Volume Holds'!U:U,'Volume Holds'!D:D)</f>
        <v>342.5</v>
      </c>
      <c r="F1499" s="64" t="s">
        <v>655</v>
      </c>
      <c r="G1499" s="64">
        <v>10088</v>
      </c>
    </row>
    <row r="1500" spans="1:7">
      <c r="A1500" s="64" t="str">
        <f t="shared" si="23"/>
        <v>BL.VG.00041-10088</v>
      </c>
      <c r="B1500" s="64">
        <f>_xlfn.XLOOKUP(F1500,'Volume Holds'!U:U,'Volume Holds'!H:H)+IF('Volume Holds'!$H$14&gt;0,'Volume Holds'!$H$14,0)</f>
        <v>0</v>
      </c>
      <c r="C1500" s="64">
        <f>_xlfn.XLOOKUP(F1500,'Volume Holds'!U:U,'Volume Holds'!D:D)</f>
        <v>342.5</v>
      </c>
      <c r="F1500" s="64" t="s">
        <v>657</v>
      </c>
      <c r="G1500" s="64">
        <v>10088</v>
      </c>
    </row>
    <row r="1501" spans="1:7">
      <c r="A1501" s="64" t="str">
        <f t="shared" si="23"/>
        <v>BL.VG.00042-10088</v>
      </c>
      <c r="B1501" s="64">
        <f>_xlfn.XLOOKUP(F1501,'Volume Holds'!U:U,'Volume Holds'!H:H)+IF('Volume Holds'!$H$14&gt;0,'Volume Holds'!$H$14,0)</f>
        <v>0</v>
      </c>
      <c r="C1501" s="64">
        <f>_xlfn.XLOOKUP(F1501,'Volume Holds'!U:U,'Volume Holds'!D:D)</f>
        <v>360</v>
      </c>
      <c r="F1501" s="64" t="s">
        <v>659</v>
      </c>
      <c r="G1501" s="64">
        <v>10088</v>
      </c>
    </row>
    <row r="1502" spans="1:7">
      <c r="A1502" s="64" t="str">
        <f t="shared" si="23"/>
        <v>BL.VG.00043-10088</v>
      </c>
      <c r="B1502" s="64">
        <f>_xlfn.XLOOKUP(F1502,'Volume Holds'!U:U,'Volume Holds'!H:H)+IF('Volume Holds'!$H$14&gt;0,'Volume Holds'!$H$14,0)</f>
        <v>0</v>
      </c>
      <c r="C1502" s="64">
        <f>_xlfn.XLOOKUP(F1502,'Volume Holds'!U:U,'Volume Holds'!D:D)</f>
        <v>360</v>
      </c>
      <c r="F1502" s="64" t="s">
        <v>661</v>
      </c>
      <c r="G1502" s="64">
        <v>10088</v>
      </c>
    </row>
    <row r="1503" spans="1:7">
      <c r="A1503" s="64" t="str">
        <f t="shared" si="23"/>
        <v>BL.VG.00044-10088</v>
      </c>
      <c r="B1503" s="64">
        <f>_xlfn.XLOOKUP(F1503,'Volume Holds'!U:U,'Volume Holds'!H:H)+IF('Volume Holds'!$H$14&gt;0,'Volume Holds'!$H$14,0)</f>
        <v>0</v>
      </c>
      <c r="C1503" s="64">
        <f>_xlfn.XLOOKUP(F1503,'Volume Holds'!U:U,'Volume Holds'!D:D)</f>
        <v>400</v>
      </c>
      <c r="F1503" s="64" t="s">
        <v>663</v>
      </c>
      <c r="G1503" s="64">
        <v>10088</v>
      </c>
    </row>
    <row r="1504" spans="1:7">
      <c r="A1504" s="64" t="str">
        <f t="shared" si="23"/>
        <v>BL.VG.00045-10088</v>
      </c>
      <c r="B1504" s="64">
        <f>_xlfn.XLOOKUP(F1504,'Volume Holds'!U:U,'Volume Holds'!H:H)+IF('Volume Holds'!$H$14&gt;0,'Volume Holds'!$H$14,0)</f>
        <v>0</v>
      </c>
      <c r="C1504" s="64">
        <f>_xlfn.XLOOKUP(F1504,'Volume Holds'!U:U,'Volume Holds'!D:D)</f>
        <v>400</v>
      </c>
      <c r="F1504" s="64" t="s">
        <v>665</v>
      </c>
      <c r="G1504" s="64">
        <v>10088</v>
      </c>
    </row>
    <row r="1505" spans="1:7">
      <c r="A1505" s="64" t="str">
        <f t="shared" si="23"/>
        <v>BL.VG.00046-10088</v>
      </c>
      <c r="B1505" s="64">
        <f>_xlfn.XLOOKUP(F1505,'Volume Holds'!U:U,'Volume Holds'!H:H)+IF('Volume Holds'!$H$15&gt;0,'Volume Holds'!$H$15,0)</f>
        <v>0</v>
      </c>
      <c r="C1505" s="64">
        <f>_xlfn.XLOOKUP(F1505,'Volume Holds'!U:U,'Volume Holds'!D:D)</f>
        <v>137.5</v>
      </c>
      <c r="F1505" s="64" t="s">
        <v>667</v>
      </c>
      <c r="G1505" s="64">
        <v>10088</v>
      </c>
    </row>
    <row r="1506" spans="1:7">
      <c r="A1506" s="64" t="str">
        <f t="shared" si="23"/>
        <v>BL.VG.00047-10088</v>
      </c>
      <c r="B1506" s="64">
        <f>_xlfn.XLOOKUP(F1506,'Volume Holds'!U:U,'Volume Holds'!H:H)+IF('Volume Holds'!$H$15&gt;0,'Volume Holds'!$H$15,0)</f>
        <v>0</v>
      </c>
      <c r="C1506" s="64">
        <f>_xlfn.XLOOKUP(F1506,'Volume Holds'!U:U,'Volume Holds'!D:D)</f>
        <v>147.5</v>
      </c>
      <c r="F1506" s="64" t="s">
        <v>669</v>
      </c>
      <c r="G1506" s="64">
        <v>10088</v>
      </c>
    </row>
    <row r="1507" spans="1:7">
      <c r="A1507" s="64" t="str">
        <f t="shared" si="23"/>
        <v>BL.VG.00048-10088</v>
      </c>
      <c r="B1507" s="64">
        <f>_xlfn.XLOOKUP(F1507,'Volume Holds'!U:U,'Volume Holds'!H:H)+IF('Volume Holds'!$H$15&gt;0,'Volume Holds'!$H$15,0)</f>
        <v>0</v>
      </c>
      <c r="C1507" s="64">
        <f>_xlfn.XLOOKUP(F1507,'Volume Holds'!U:U,'Volume Holds'!D:D)</f>
        <v>170</v>
      </c>
      <c r="F1507" s="64" t="s">
        <v>671</v>
      </c>
      <c r="G1507" s="64">
        <v>10088</v>
      </c>
    </row>
    <row r="1508" spans="1:7">
      <c r="A1508" s="64" t="str">
        <f t="shared" si="23"/>
        <v>BL.VG.00049-10088</v>
      </c>
      <c r="B1508" s="64">
        <f>_xlfn.XLOOKUP(F1508,'Volume Holds'!U:U,'Volume Holds'!H:H)+IF('Volume Holds'!$H$15&gt;0,'Volume Holds'!$H$15,0)</f>
        <v>0</v>
      </c>
      <c r="C1508" s="64">
        <f>_xlfn.XLOOKUP(F1508,'Volume Holds'!U:U,'Volume Holds'!D:D)</f>
        <v>132.5</v>
      </c>
      <c r="F1508" s="64" t="s">
        <v>673</v>
      </c>
      <c r="G1508" s="64">
        <v>10088</v>
      </c>
    </row>
    <row r="1509" spans="1:7">
      <c r="A1509" s="64" t="str">
        <f t="shared" ref="A1509:A1572" si="24">F1509&amp;"-"&amp;G1509</f>
        <v>BL.VG.00050-10088</v>
      </c>
      <c r="B1509" s="64">
        <f>_xlfn.XLOOKUP(F1509,'Volume Holds'!U:U,'Volume Holds'!H:H)+IF('Volume Holds'!$H$15&gt;0,'Volume Holds'!$H$15,0)</f>
        <v>0</v>
      </c>
      <c r="C1509" s="64">
        <f>_xlfn.XLOOKUP(F1509,'Volume Holds'!U:U,'Volume Holds'!D:D)</f>
        <v>142.5</v>
      </c>
      <c r="F1509" s="64" t="s">
        <v>675</v>
      </c>
      <c r="G1509" s="64">
        <v>10088</v>
      </c>
    </row>
    <row r="1510" spans="1:7">
      <c r="A1510" s="64" t="str">
        <f t="shared" si="24"/>
        <v>BL.VG.00051-10088</v>
      </c>
      <c r="B1510" s="64">
        <f>_xlfn.XLOOKUP(F1510,'Volume Holds'!U:U,'Volume Holds'!H:H)+IF('Volume Holds'!$H$15&gt;0,'Volume Holds'!$H$15,0)</f>
        <v>0</v>
      </c>
      <c r="C1510" s="64">
        <f>_xlfn.XLOOKUP(F1510,'Volume Holds'!U:U,'Volume Holds'!D:D)</f>
        <v>172.5</v>
      </c>
      <c r="F1510" s="64" t="s">
        <v>677</v>
      </c>
      <c r="G1510" s="64">
        <v>10088</v>
      </c>
    </row>
    <row r="1511" spans="1:7">
      <c r="A1511" s="64" t="str">
        <f t="shared" si="24"/>
        <v>BL.VG.00052-10088</v>
      </c>
      <c r="B1511" s="64">
        <f>_xlfn.XLOOKUP(F1511,'Volume Holds'!U:U,'Volume Holds'!H:H)+IF('Volume Holds'!$H$16&gt;0,'Volume Holds'!$H$16,0)</f>
        <v>0</v>
      </c>
      <c r="C1511" s="64">
        <f>_xlfn.XLOOKUP(F1511,'Volume Holds'!U:U,'Volume Holds'!D:D)</f>
        <v>72.5</v>
      </c>
      <c r="F1511" s="64" t="s">
        <v>679</v>
      </c>
      <c r="G1511" s="64">
        <v>10088</v>
      </c>
    </row>
    <row r="1512" spans="1:7">
      <c r="A1512" s="64" t="str">
        <f t="shared" si="24"/>
        <v>BL.VG.00061-10088</v>
      </c>
      <c r="B1512" s="64">
        <f>_xlfn.XLOOKUP(F1512,'Volume Holds'!U:U,'Volume Holds'!H:H)+IF('Volume Holds'!$H$16&gt;0,'Volume Holds'!$H$16,0)</f>
        <v>0</v>
      </c>
      <c r="C1512" s="64">
        <f>_xlfn.XLOOKUP(F1512,'Volume Holds'!U:U,'Volume Holds'!D:D)</f>
        <v>72.5</v>
      </c>
      <c r="F1512" s="64" t="s">
        <v>681</v>
      </c>
      <c r="G1512" s="64">
        <v>10088</v>
      </c>
    </row>
    <row r="1513" spans="1:7">
      <c r="A1513" s="64" t="str">
        <f t="shared" si="24"/>
        <v>BL.VG.00053-10088</v>
      </c>
      <c r="B1513" s="64">
        <f>_xlfn.XLOOKUP(F1513,'Volume Holds'!U:U,'Volume Holds'!H:H)+IF('Volume Holds'!$H$16&gt;0,'Volume Holds'!$H$16,0)</f>
        <v>0</v>
      </c>
      <c r="C1513" s="64">
        <f>_xlfn.XLOOKUP(F1513,'Volume Holds'!U:U,'Volume Holds'!D:D)</f>
        <v>72.5</v>
      </c>
      <c r="F1513" s="64" t="s">
        <v>683</v>
      </c>
      <c r="G1513" s="64">
        <v>10088</v>
      </c>
    </row>
    <row r="1514" spans="1:7">
      <c r="A1514" s="64" t="str">
        <f t="shared" si="24"/>
        <v>BL.VG.00062-10088</v>
      </c>
      <c r="B1514" s="64">
        <f>_xlfn.XLOOKUP(F1514,'Volume Holds'!U:U,'Volume Holds'!H:H)+IF('Volume Holds'!$H$16&gt;0,'Volume Holds'!$H$16,0)</f>
        <v>0</v>
      </c>
      <c r="C1514" s="64">
        <f>_xlfn.XLOOKUP(F1514,'Volume Holds'!U:U,'Volume Holds'!D:D)</f>
        <v>72.5</v>
      </c>
      <c r="F1514" s="64" t="s">
        <v>685</v>
      </c>
      <c r="G1514" s="64">
        <v>10088</v>
      </c>
    </row>
    <row r="1515" spans="1:7">
      <c r="A1515" s="64" t="str">
        <f t="shared" si="24"/>
        <v>BL.VG.00054-10088</v>
      </c>
      <c r="B1515" s="64">
        <f>_xlfn.XLOOKUP(F1515,'Volume Holds'!U:U,'Volume Holds'!H:H)+IF('Volume Holds'!$H$16&gt;0,'Volume Holds'!$H$16,0)</f>
        <v>0</v>
      </c>
      <c r="C1515" s="64">
        <f>_xlfn.XLOOKUP(F1515,'Volume Holds'!U:U,'Volume Holds'!D:D)</f>
        <v>75</v>
      </c>
      <c r="F1515" s="64" t="s">
        <v>687</v>
      </c>
      <c r="G1515" s="64">
        <v>10088</v>
      </c>
    </row>
    <row r="1516" spans="1:7">
      <c r="A1516" s="64" t="str">
        <f t="shared" si="24"/>
        <v>BL.VG.00063-10088</v>
      </c>
      <c r="B1516" s="64">
        <f>_xlfn.XLOOKUP(F1516,'Volume Holds'!U:U,'Volume Holds'!H:H)+IF('Volume Holds'!$H$16&gt;0,'Volume Holds'!$H$16,0)</f>
        <v>0</v>
      </c>
      <c r="C1516" s="64">
        <f>_xlfn.XLOOKUP(F1516,'Volume Holds'!U:U,'Volume Holds'!D:D)</f>
        <v>75</v>
      </c>
      <c r="F1516" s="64" t="s">
        <v>689</v>
      </c>
      <c r="G1516" s="64">
        <v>10088</v>
      </c>
    </row>
    <row r="1517" spans="1:7">
      <c r="A1517" s="64" t="str">
        <f t="shared" si="24"/>
        <v>BL.VG.00055-10088</v>
      </c>
      <c r="B1517" s="64">
        <f>_xlfn.XLOOKUP(F1517,'Volume Holds'!U:U,'Volume Holds'!H:H)+IF('Volume Holds'!$H$17&gt;0,'Volume Holds'!$H$17,0)</f>
        <v>0</v>
      </c>
      <c r="C1517" s="64">
        <f>_xlfn.XLOOKUP(F1517,'Volume Holds'!U:U,'Volume Holds'!D:D)</f>
        <v>192.5</v>
      </c>
      <c r="F1517" s="64" t="s">
        <v>691</v>
      </c>
      <c r="G1517" s="64">
        <v>10088</v>
      </c>
    </row>
    <row r="1518" spans="1:7">
      <c r="A1518" s="64" t="str">
        <f t="shared" si="24"/>
        <v>BL.VG.00064-10088</v>
      </c>
      <c r="B1518" s="64">
        <f>_xlfn.XLOOKUP(F1518,'Volume Holds'!U:U,'Volume Holds'!H:H)+IF('Volume Holds'!$H$17&gt;0,'Volume Holds'!$H$17,0)</f>
        <v>0</v>
      </c>
      <c r="C1518" s="64">
        <f>_xlfn.XLOOKUP(F1518,'Volume Holds'!U:U,'Volume Holds'!D:D)</f>
        <v>192.5</v>
      </c>
      <c r="F1518" s="64" t="s">
        <v>693</v>
      </c>
      <c r="G1518" s="64">
        <v>10088</v>
      </c>
    </row>
    <row r="1519" spans="1:7">
      <c r="A1519" s="64" t="str">
        <f t="shared" si="24"/>
        <v>BL.VG.00056-10088</v>
      </c>
      <c r="B1519" s="64">
        <f>_xlfn.XLOOKUP(F1519,'Volume Holds'!U:U,'Volume Holds'!H:H)+IF('Volume Holds'!$H$17&gt;0,'Volume Holds'!$H$17,0)</f>
        <v>0</v>
      </c>
      <c r="C1519" s="64">
        <f>_xlfn.XLOOKUP(F1519,'Volume Holds'!U:U,'Volume Holds'!D:D)</f>
        <v>202.5</v>
      </c>
      <c r="F1519" s="64" t="s">
        <v>695</v>
      </c>
      <c r="G1519" s="64">
        <v>10088</v>
      </c>
    </row>
    <row r="1520" spans="1:7">
      <c r="A1520" s="64" t="str">
        <f t="shared" si="24"/>
        <v>BL.VG.00065-10088</v>
      </c>
      <c r="B1520" s="64">
        <f>_xlfn.XLOOKUP(F1520,'Volume Holds'!U:U,'Volume Holds'!H:H)+IF('Volume Holds'!$H$17&gt;0,'Volume Holds'!$H$17,0)</f>
        <v>0</v>
      </c>
      <c r="C1520" s="64">
        <f>_xlfn.XLOOKUP(F1520,'Volume Holds'!U:U,'Volume Holds'!D:D)</f>
        <v>202.5</v>
      </c>
      <c r="F1520" s="64" t="s">
        <v>697</v>
      </c>
      <c r="G1520" s="64">
        <v>10088</v>
      </c>
    </row>
    <row r="1521" spans="1:7">
      <c r="A1521" s="64" t="str">
        <f t="shared" si="24"/>
        <v>BL.VG.00057-10088</v>
      </c>
      <c r="B1521" s="64">
        <f>_xlfn.XLOOKUP(F1521,'Volume Holds'!U:U,'Volume Holds'!H:H)+IF('Volume Holds'!$H$17&gt;0,'Volume Holds'!$H$17,0)</f>
        <v>0</v>
      </c>
      <c r="C1521" s="64">
        <f>_xlfn.XLOOKUP(F1521,'Volume Holds'!U:U,'Volume Holds'!D:D)</f>
        <v>210</v>
      </c>
      <c r="F1521" s="64" t="s">
        <v>699</v>
      </c>
      <c r="G1521" s="64">
        <v>10088</v>
      </c>
    </row>
    <row r="1522" spans="1:7">
      <c r="A1522" s="64" t="str">
        <f t="shared" si="24"/>
        <v>BL.VG.00066-10088</v>
      </c>
      <c r="B1522" s="64">
        <f>_xlfn.XLOOKUP(F1522,'Volume Holds'!U:U,'Volume Holds'!H:H)+IF('Volume Holds'!$H$17&gt;0,'Volume Holds'!$H$17,0)</f>
        <v>0</v>
      </c>
      <c r="C1522" s="64">
        <f>_xlfn.XLOOKUP(F1522,'Volume Holds'!U:U,'Volume Holds'!D:D)</f>
        <v>210</v>
      </c>
      <c r="F1522" s="64" t="s">
        <v>701</v>
      </c>
      <c r="G1522" s="64">
        <v>10088</v>
      </c>
    </row>
    <row r="1523" spans="1:7">
      <c r="A1523" s="64" t="str">
        <f t="shared" si="24"/>
        <v>BL.VG.00058-10088</v>
      </c>
      <c r="B1523" s="64">
        <f>_xlfn.XLOOKUP(F1523,'Volume Holds'!U:U,'Volume Holds'!H:H)+IF('Volume Holds'!$H$18&gt;0,'Volume Holds'!$H$18,0)</f>
        <v>0</v>
      </c>
      <c r="C1523" s="64">
        <f>_xlfn.XLOOKUP(F1523,'Volume Holds'!U:U,'Volume Holds'!D:D)</f>
        <v>437.5</v>
      </c>
      <c r="F1523" s="64" t="s">
        <v>703</v>
      </c>
      <c r="G1523" s="64">
        <v>10088</v>
      </c>
    </row>
    <row r="1524" spans="1:7">
      <c r="A1524" s="64" t="str">
        <f t="shared" si="24"/>
        <v>BL.VG.00067-10088</v>
      </c>
      <c r="B1524" s="64">
        <f>_xlfn.XLOOKUP(F1524,'Volume Holds'!U:U,'Volume Holds'!H:H)+IF('Volume Holds'!$H$18&gt;0,'Volume Holds'!$H$18,0)</f>
        <v>0</v>
      </c>
      <c r="C1524" s="64">
        <f>_xlfn.XLOOKUP(F1524,'Volume Holds'!U:U,'Volume Holds'!D:D)</f>
        <v>437.5</v>
      </c>
      <c r="F1524" s="64" t="s">
        <v>705</v>
      </c>
      <c r="G1524" s="64">
        <v>10088</v>
      </c>
    </row>
    <row r="1525" spans="1:7">
      <c r="A1525" s="64" t="str">
        <f t="shared" si="24"/>
        <v>BL.VG.00059-10088</v>
      </c>
      <c r="B1525" s="64">
        <f>_xlfn.XLOOKUP(F1525,'Volume Holds'!U:U,'Volume Holds'!H:H)+IF('Volume Holds'!$H$18&gt;0,'Volume Holds'!$H$18,0)</f>
        <v>0</v>
      </c>
      <c r="C1525" s="64">
        <f>_xlfn.XLOOKUP(F1525,'Volume Holds'!U:U,'Volume Holds'!D:D)</f>
        <v>460</v>
      </c>
      <c r="F1525" s="64" t="s">
        <v>707</v>
      </c>
      <c r="G1525" s="64">
        <v>10088</v>
      </c>
    </row>
    <row r="1526" spans="1:7">
      <c r="A1526" s="64" t="str">
        <f t="shared" si="24"/>
        <v>BL.VG.00068-10088</v>
      </c>
      <c r="B1526" s="64">
        <f>_xlfn.XLOOKUP(F1526,'Volume Holds'!U:U,'Volume Holds'!H:H)+IF('Volume Holds'!$H$18&gt;0,'Volume Holds'!$H$18,0)</f>
        <v>0</v>
      </c>
      <c r="C1526" s="64">
        <f>_xlfn.XLOOKUP(F1526,'Volume Holds'!U:U,'Volume Holds'!D:D)</f>
        <v>460</v>
      </c>
      <c r="F1526" s="64" t="s">
        <v>709</v>
      </c>
      <c r="G1526" s="64">
        <v>10088</v>
      </c>
    </row>
    <row r="1527" spans="1:7">
      <c r="A1527" s="64" t="str">
        <f t="shared" si="24"/>
        <v>BL.VG.00060-10088</v>
      </c>
      <c r="B1527" s="64">
        <f>_xlfn.XLOOKUP(F1527,'Volume Holds'!U:U,'Volume Holds'!H:H)+IF('Volume Holds'!$H$18&gt;0,'Volume Holds'!$H$18,0)</f>
        <v>0</v>
      </c>
      <c r="C1527" s="64">
        <f>_xlfn.XLOOKUP(F1527,'Volume Holds'!U:U,'Volume Holds'!D:D)</f>
        <v>485</v>
      </c>
      <c r="F1527" s="64" t="s">
        <v>711</v>
      </c>
      <c r="G1527" s="64">
        <v>10088</v>
      </c>
    </row>
    <row r="1528" spans="1:7">
      <c r="A1528" s="64" t="str">
        <f t="shared" si="24"/>
        <v>BL.VG.00069-10088</v>
      </c>
      <c r="B1528" s="64">
        <f>_xlfn.XLOOKUP(F1528,'Volume Holds'!U:U,'Volume Holds'!H:H)+IF('Volume Holds'!$H$18&gt;0,'Volume Holds'!$H$18,0)</f>
        <v>0</v>
      </c>
      <c r="C1528" s="64">
        <f>_xlfn.XLOOKUP(F1528,'Volume Holds'!U:U,'Volume Holds'!D:D)</f>
        <v>485</v>
      </c>
      <c r="F1528" s="64" t="s">
        <v>713</v>
      </c>
      <c r="G1528" s="64">
        <v>10088</v>
      </c>
    </row>
    <row r="1529" spans="1:7">
      <c r="A1529" s="64" t="str">
        <f t="shared" si="24"/>
        <v>BL.VG.00001-10089</v>
      </c>
      <c r="B1529" s="64">
        <f>_xlfn.XLOOKUP(F1529,'Volume Holds'!U:U,'Volume Holds'!I:I)+IF('Volume Holds'!$I$8&gt;0,'Volume Holds'!$I$8,0)</f>
        <v>0</v>
      </c>
      <c r="C1529" s="64">
        <f>_xlfn.XLOOKUP(F1529,'Volume Holds'!U:U,'Volume Holds'!D:D)</f>
        <v>122.5</v>
      </c>
      <c r="F1529" s="64" t="s">
        <v>585</v>
      </c>
      <c r="G1529" s="64">
        <v>10089</v>
      </c>
    </row>
    <row r="1530" spans="1:7">
      <c r="A1530" s="64" t="str">
        <f t="shared" si="24"/>
        <v>BL.VG.00002-10089</v>
      </c>
      <c r="B1530" s="64">
        <f>_xlfn.XLOOKUP(F1530,'Volume Holds'!U:U,'Volume Holds'!I:I)+IF('Volume Holds'!$I$8&gt;0,'Volume Holds'!$I$8,0)</f>
        <v>0</v>
      </c>
      <c r="C1530" s="64">
        <f>_xlfn.XLOOKUP(F1530,'Volume Holds'!U:U,'Volume Holds'!D:D)</f>
        <v>127.5</v>
      </c>
      <c r="F1530" s="64" t="s">
        <v>587</v>
      </c>
      <c r="G1530" s="64">
        <v>10089</v>
      </c>
    </row>
    <row r="1531" spans="1:7">
      <c r="A1531" s="64" t="str">
        <f t="shared" si="24"/>
        <v>BL.VG.00003-10089</v>
      </c>
      <c r="B1531" s="64">
        <f>_xlfn.XLOOKUP(F1531,'Volume Holds'!U:U,'Volume Holds'!I:I)+IF('Volume Holds'!$I$9&gt;0,'Volume Holds'!$I$9,0)</f>
        <v>0</v>
      </c>
      <c r="C1531" s="64">
        <f>_xlfn.XLOOKUP(F1531,'Volume Holds'!U:U,'Volume Holds'!D:D)</f>
        <v>92.5</v>
      </c>
      <c r="F1531" s="64" t="s">
        <v>589</v>
      </c>
      <c r="G1531" s="64">
        <v>10089</v>
      </c>
    </row>
    <row r="1532" spans="1:7">
      <c r="A1532" s="64" t="str">
        <f t="shared" si="24"/>
        <v>BL.VG.00004-10089</v>
      </c>
      <c r="B1532" s="64">
        <f>_xlfn.XLOOKUP(F1532,'Volume Holds'!U:U,'Volume Holds'!I:I)+IF('Volume Holds'!$I$9&gt;0,'Volume Holds'!$I$9,0)</f>
        <v>0</v>
      </c>
      <c r="C1532" s="64">
        <f>_xlfn.XLOOKUP(F1532,'Volume Holds'!U:U,'Volume Holds'!D:D)</f>
        <v>87.5</v>
      </c>
      <c r="F1532" s="64" t="s">
        <v>591</v>
      </c>
      <c r="G1532" s="64">
        <v>10089</v>
      </c>
    </row>
    <row r="1533" spans="1:7">
      <c r="A1533" s="64" t="str">
        <f t="shared" si="24"/>
        <v>BL.VG.00005-10089</v>
      </c>
      <c r="B1533" s="64">
        <f>_xlfn.XLOOKUP(F1533,'Volume Holds'!U:U,'Volume Holds'!I:I)+IF('Volume Holds'!$I$9&gt;0,'Volume Holds'!$I$9,0)</f>
        <v>0</v>
      </c>
      <c r="C1533" s="64">
        <f>_xlfn.XLOOKUP(F1533,'Volume Holds'!U:U,'Volume Holds'!D:D)</f>
        <v>82.5</v>
      </c>
      <c r="F1533" s="64" t="s">
        <v>593</v>
      </c>
      <c r="G1533" s="64">
        <v>10089</v>
      </c>
    </row>
    <row r="1534" spans="1:7">
      <c r="A1534" s="64" t="str">
        <f t="shared" si="24"/>
        <v>BL.VG.00006-10089</v>
      </c>
      <c r="B1534" s="64">
        <f>_xlfn.XLOOKUP(F1534,'Volume Holds'!U:U,'Volume Holds'!I:I)+IF('Volume Holds'!$I$9&gt;0,'Volume Holds'!$I$9,0)</f>
        <v>0</v>
      </c>
      <c r="C1534" s="64">
        <f>_xlfn.XLOOKUP(F1534,'Volume Holds'!U:U,'Volume Holds'!D:D)</f>
        <v>97.5</v>
      </c>
      <c r="F1534" s="64" t="s">
        <v>595</v>
      </c>
      <c r="G1534" s="64">
        <v>10089</v>
      </c>
    </row>
    <row r="1535" spans="1:7">
      <c r="A1535" s="64" t="str">
        <f t="shared" si="24"/>
        <v>BL.VG.00007-10089</v>
      </c>
      <c r="B1535" s="64">
        <f>_xlfn.XLOOKUP(F1535,'Volume Holds'!U:U,'Volume Holds'!I:I)+IF('Volume Holds'!$I$10&gt;0,'Volume Holds'!$I$10,0)</f>
        <v>0</v>
      </c>
      <c r="C1535" s="64">
        <f>_xlfn.XLOOKUP(F1535,'Volume Holds'!U:U,'Volume Holds'!D:D)</f>
        <v>107.5</v>
      </c>
      <c r="F1535" s="64" t="s">
        <v>597</v>
      </c>
      <c r="G1535" s="64">
        <v>10089</v>
      </c>
    </row>
    <row r="1536" spans="1:7">
      <c r="A1536" s="64" t="str">
        <f t="shared" si="24"/>
        <v>BL.VG.00008-10089</v>
      </c>
      <c r="B1536" s="64">
        <f>_xlfn.XLOOKUP(F1536,'Volume Holds'!U:U,'Volume Holds'!I:I)+IF('Volume Holds'!$I$10&gt;0,'Volume Holds'!$I$10,0)</f>
        <v>0</v>
      </c>
      <c r="C1536" s="64">
        <f>_xlfn.XLOOKUP(F1536,'Volume Holds'!U:U,'Volume Holds'!D:D)</f>
        <v>107.5</v>
      </c>
      <c r="F1536" s="64" t="s">
        <v>599</v>
      </c>
      <c r="G1536" s="64">
        <v>10089</v>
      </c>
    </row>
    <row r="1537" spans="1:7">
      <c r="A1537" s="64" t="str">
        <f t="shared" si="24"/>
        <v>BL.VG.00009-10089</v>
      </c>
      <c r="B1537" s="64">
        <f>_xlfn.XLOOKUP(F1537,'Volume Holds'!U:U,'Volume Holds'!I:I)+IF('Volume Holds'!$I$10&gt;0,'Volume Holds'!$I$10,0)</f>
        <v>0</v>
      </c>
      <c r="C1537" s="64">
        <f>_xlfn.XLOOKUP(F1537,'Volume Holds'!U:U,'Volume Holds'!D:D)</f>
        <v>107.5</v>
      </c>
      <c r="F1537" s="64" t="s">
        <v>601</v>
      </c>
      <c r="G1537" s="64">
        <v>10089</v>
      </c>
    </row>
    <row r="1538" spans="1:7">
      <c r="A1538" s="64" t="str">
        <f t="shared" si="24"/>
        <v>BL.VG.00010-10089</v>
      </c>
      <c r="B1538" s="64">
        <f>_xlfn.XLOOKUP(F1538,'Volume Holds'!U:U,'Volume Holds'!I:I)+IF('Volume Holds'!$I$10&gt;0,'Volume Holds'!$I$10,0)</f>
        <v>0</v>
      </c>
      <c r="C1538" s="64">
        <f>_xlfn.XLOOKUP(F1538,'Volume Holds'!U:U,'Volume Holds'!D:D)</f>
        <v>107.5</v>
      </c>
      <c r="F1538" s="64" t="s">
        <v>603</v>
      </c>
      <c r="G1538" s="64">
        <v>10089</v>
      </c>
    </row>
    <row r="1539" spans="1:7">
      <c r="A1539" s="64" t="str">
        <f t="shared" si="24"/>
        <v>BL.VG.00011-10089</v>
      </c>
      <c r="B1539" s="64">
        <f>_xlfn.XLOOKUP(F1539,'Volume Holds'!U:U,'Volume Holds'!I:I)+IF('Volume Holds'!$I$10&gt;0,'Volume Holds'!$I$10,0)</f>
        <v>0</v>
      </c>
      <c r="C1539" s="64">
        <f>_xlfn.XLOOKUP(F1539,'Volume Holds'!U:U,'Volume Holds'!D:D)</f>
        <v>110</v>
      </c>
      <c r="F1539" s="64" t="s">
        <v>605</v>
      </c>
      <c r="G1539" s="64">
        <v>10089</v>
      </c>
    </row>
    <row r="1540" spans="1:7">
      <c r="A1540" s="64" t="str">
        <f t="shared" si="24"/>
        <v>BL.VG.00012-10089</v>
      </c>
      <c r="B1540" s="64">
        <f>_xlfn.XLOOKUP(F1540,'Volume Holds'!U:U,'Volume Holds'!I:I)+IF('Volume Holds'!$I$10&gt;0,'Volume Holds'!$I$10,0)</f>
        <v>0</v>
      </c>
      <c r="C1540" s="64">
        <f>_xlfn.XLOOKUP(F1540,'Volume Holds'!U:U,'Volume Holds'!D:D)</f>
        <v>110</v>
      </c>
      <c r="F1540" s="64" t="s">
        <v>607</v>
      </c>
      <c r="G1540" s="64">
        <v>10089</v>
      </c>
    </row>
    <row r="1541" spans="1:7">
      <c r="A1541" s="64" t="str">
        <f t="shared" si="24"/>
        <v>BL.VG.00013-10089</v>
      </c>
      <c r="B1541" s="64">
        <f>_xlfn.XLOOKUP(F1541,'Volume Holds'!U:U,'Volume Holds'!I:I)+IF('Volume Holds'!$I$10&gt;0,'Volume Holds'!$I$10,0)</f>
        <v>0</v>
      </c>
      <c r="C1541" s="64">
        <f>_xlfn.XLOOKUP(F1541,'Volume Holds'!U:U,'Volume Holds'!D:D)</f>
        <v>117.5</v>
      </c>
      <c r="F1541" s="64" t="s">
        <v>609</v>
      </c>
      <c r="G1541" s="64">
        <v>10089</v>
      </c>
    </row>
    <row r="1542" spans="1:7">
      <c r="A1542" s="64" t="str">
        <f t="shared" si="24"/>
        <v>BL.VG.00014-10089</v>
      </c>
      <c r="B1542" s="64">
        <f>_xlfn.XLOOKUP(F1542,'Volume Holds'!U:U,'Volume Holds'!I:I)+IF('Volume Holds'!$I$10&gt;0,'Volume Holds'!$I$10,0)</f>
        <v>0</v>
      </c>
      <c r="C1542" s="64">
        <f>_xlfn.XLOOKUP(F1542,'Volume Holds'!U:U,'Volume Holds'!D:D)</f>
        <v>117.5</v>
      </c>
      <c r="F1542" s="64" t="s">
        <v>611</v>
      </c>
      <c r="G1542" s="64">
        <v>10089</v>
      </c>
    </row>
    <row r="1543" spans="1:7">
      <c r="A1543" s="64" t="str">
        <f t="shared" si="24"/>
        <v>BL.VG.00015-10089</v>
      </c>
      <c r="B1543" s="64">
        <f>_xlfn.XLOOKUP(F1543,'Volume Holds'!U:U,'Volume Holds'!I:I)+IF('Volume Holds'!$I$11&gt;0,'Volume Holds'!$I$11,0)</f>
        <v>0</v>
      </c>
      <c r="C1543" s="64">
        <f>_xlfn.XLOOKUP(F1543,'Volume Holds'!U:U,'Volume Holds'!D:D)</f>
        <v>210</v>
      </c>
      <c r="F1543" s="64" t="s">
        <v>613</v>
      </c>
      <c r="G1543" s="64">
        <v>10089</v>
      </c>
    </row>
    <row r="1544" spans="1:7">
      <c r="A1544" s="64" t="str">
        <f t="shared" si="24"/>
        <v>BL.VG.00016-10089</v>
      </c>
      <c r="B1544" s="64">
        <f>_xlfn.XLOOKUP(F1544,'Volume Holds'!U:U,'Volume Holds'!I:I)+IF('Volume Holds'!$I$11&gt;0,'Volume Holds'!$I$11,0)</f>
        <v>0</v>
      </c>
      <c r="C1544" s="64">
        <f>_xlfn.XLOOKUP(F1544,'Volume Holds'!U:U,'Volume Holds'!D:D)</f>
        <v>210</v>
      </c>
      <c r="F1544" s="64" t="s">
        <v>615</v>
      </c>
      <c r="G1544" s="64">
        <v>10089</v>
      </c>
    </row>
    <row r="1545" spans="1:7">
      <c r="A1545" s="64" t="str">
        <f t="shared" si="24"/>
        <v>BL.VG.00017-10089</v>
      </c>
      <c r="B1545" s="64">
        <f>_xlfn.XLOOKUP(F1545,'Volume Holds'!U:U,'Volume Holds'!I:I)+IF('Volume Holds'!$I$11&gt;0,'Volume Holds'!$I$11,0)</f>
        <v>0</v>
      </c>
      <c r="C1545" s="64">
        <f>_xlfn.XLOOKUP(F1545,'Volume Holds'!U:U,'Volume Holds'!D:D)</f>
        <v>215</v>
      </c>
      <c r="F1545" s="64" t="s">
        <v>617</v>
      </c>
      <c r="G1545" s="64">
        <v>10089</v>
      </c>
    </row>
    <row r="1546" spans="1:7">
      <c r="A1546" s="64" t="str">
        <f t="shared" si="24"/>
        <v>BL.VG.00018-10089</v>
      </c>
      <c r="B1546" s="64">
        <f>_xlfn.XLOOKUP(F1546,'Volume Holds'!U:U,'Volume Holds'!I:I)+IF('Volume Holds'!$I$11&gt;0,'Volume Holds'!$I$11,0)</f>
        <v>0</v>
      </c>
      <c r="C1546" s="64">
        <f>_xlfn.XLOOKUP(F1546,'Volume Holds'!U:U,'Volume Holds'!D:D)</f>
        <v>215</v>
      </c>
      <c r="F1546" s="64" t="s">
        <v>619</v>
      </c>
      <c r="G1546" s="64">
        <v>10089</v>
      </c>
    </row>
    <row r="1547" spans="1:7">
      <c r="A1547" s="64" t="str">
        <f t="shared" si="24"/>
        <v>BL.VG.00019-10089</v>
      </c>
      <c r="B1547" s="64">
        <f>_xlfn.XLOOKUP(F1547,'Volume Holds'!U:U,'Volume Holds'!I:I)+IF('Volume Holds'!$I$11&gt;0,'Volume Holds'!$I$11,0)</f>
        <v>0</v>
      </c>
      <c r="C1547" s="64">
        <f>_xlfn.XLOOKUP(F1547,'Volume Holds'!U:U,'Volume Holds'!D:D)</f>
        <v>227.5</v>
      </c>
      <c r="F1547" s="64" t="s">
        <v>621</v>
      </c>
      <c r="G1547" s="64">
        <v>10089</v>
      </c>
    </row>
    <row r="1548" spans="1:7">
      <c r="A1548" s="64" t="str">
        <f t="shared" si="24"/>
        <v>BL.VG.00020-10089</v>
      </c>
      <c r="B1548" s="64">
        <f>_xlfn.XLOOKUP(F1548,'Volume Holds'!U:U,'Volume Holds'!I:I)+IF('Volume Holds'!$I$11&gt;0,'Volume Holds'!$I$11,0)</f>
        <v>0</v>
      </c>
      <c r="C1548" s="64">
        <f>_xlfn.XLOOKUP(F1548,'Volume Holds'!U:U,'Volume Holds'!D:D)</f>
        <v>227.5</v>
      </c>
      <c r="F1548" s="64" t="s">
        <v>623</v>
      </c>
      <c r="G1548" s="64">
        <v>10089</v>
      </c>
    </row>
    <row r="1549" spans="1:7">
      <c r="A1549" s="64" t="str">
        <f t="shared" si="24"/>
        <v>BL.VG.00021-10089</v>
      </c>
      <c r="B1549" s="64">
        <f>_xlfn.XLOOKUP(F1549,'Volume Holds'!U:U,'Volume Holds'!I:I)+IF('Volume Holds'!$I$11&gt;0,'Volume Holds'!$I$11,0)</f>
        <v>0</v>
      </c>
      <c r="C1549" s="64">
        <f>_xlfn.XLOOKUP(F1549,'Volume Holds'!U:U,'Volume Holds'!D:D)</f>
        <v>242.5</v>
      </c>
      <c r="F1549" s="64" t="s">
        <v>625</v>
      </c>
      <c r="G1549" s="64">
        <v>10089</v>
      </c>
    </row>
    <row r="1550" spans="1:7">
      <c r="A1550" s="64" t="str">
        <f t="shared" si="24"/>
        <v>BL.VG.00022-10089</v>
      </c>
      <c r="B1550" s="64">
        <f>_xlfn.XLOOKUP(F1550,'Volume Holds'!U:U,'Volume Holds'!I:I)+IF('Volume Holds'!$I$11&gt;0,'Volume Holds'!$I$11,0)</f>
        <v>0</v>
      </c>
      <c r="C1550" s="64">
        <f>_xlfn.XLOOKUP(F1550,'Volume Holds'!U:U,'Volume Holds'!D:D)</f>
        <v>242.5</v>
      </c>
      <c r="F1550" s="64" t="s">
        <v>627</v>
      </c>
      <c r="G1550" s="64">
        <v>10089</v>
      </c>
    </row>
    <row r="1551" spans="1:7">
      <c r="A1551" s="64" t="str">
        <f t="shared" si="24"/>
        <v>BL.VG.00023-10089</v>
      </c>
      <c r="B1551" s="64" t="e">
        <f>_xlfn.XLOOKUP(F1551,'Volume Holds'!U:U,'Volume Holds'!I:I)+IF('Volume Holds'!#REF!&gt;0,'Volume Holds'!#REF!,0)</f>
        <v>#N/A</v>
      </c>
      <c r="C1551" s="64" t="e">
        <f>_xlfn.XLOOKUP(F1551,'Volume Holds'!U:U,'Volume Holds'!D:D)</f>
        <v>#N/A</v>
      </c>
      <c r="F1551" s="64" t="s">
        <v>1347</v>
      </c>
      <c r="G1551" s="64">
        <v>10089</v>
      </c>
    </row>
    <row r="1552" spans="1:7">
      <c r="A1552" s="64" t="str">
        <f t="shared" si="24"/>
        <v>BL.VG.00024-10089</v>
      </c>
      <c r="B1552" s="64" t="e">
        <f>_xlfn.XLOOKUP(F1552,'Volume Holds'!U:U,'Volume Holds'!I:I)+IF('Volume Holds'!#REF!&gt;0,'Volume Holds'!#REF!,0)</f>
        <v>#N/A</v>
      </c>
      <c r="C1552" s="64" t="e">
        <f>_xlfn.XLOOKUP(F1552,'Volume Holds'!U:U,'Volume Holds'!D:D)</f>
        <v>#N/A</v>
      </c>
      <c r="F1552" s="64" t="s">
        <v>1348</v>
      </c>
      <c r="G1552" s="64">
        <v>10089</v>
      </c>
    </row>
    <row r="1553" spans="1:7">
      <c r="A1553" s="64" t="str">
        <f t="shared" si="24"/>
        <v>BL.VG.00025-10089</v>
      </c>
      <c r="B1553" s="64" t="e">
        <f>_xlfn.XLOOKUP(F1553,'Volume Holds'!U:U,'Volume Holds'!I:I)+IF('Volume Holds'!#REF!&gt;0,'Volume Holds'!#REF!,0)</f>
        <v>#N/A</v>
      </c>
      <c r="C1553" s="64" t="e">
        <f>_xlfn.XLOOKUP(F1553,'Volume Holds'!U:U,'Volume Holds'!D:D)</f>
        <v>#N/A</v>
      </c>
      <c r="F1553" s="64" t="s">
        <v>1349</v>
      </c>
      <c r="G1553" s="64">
        <v>10089</v>
      </c>
    </row>
    <row r="1554" spans="1:7">
      <c r="A1554" s="64" t="str">
        <f t="shared" si="24"/>
        <v>BL.VG.00026-10089</v>
      </c>
      <c r="B1554" s="64" t="e">
        <f>_xlfn.XLOOKUP(F1554,'Volume Holds'!U:U,'Volume Holds'!I:I)+IF('Volume Holds'!#REF!&gt;0,'Volume Holds'!#REF!,0)</f>
        <v>#REF!</v>
      </c>
      <c r="C1554" s="64">
        <f>_xlfn.XLOOKUP(F1554,'Volume Holds'!U:U,'Volume Holds'!D:D)</f>
        <v>76.5</v>
      </c>
      <c r="F1554" s="64" t="s">
        <v>876</v>
      </c>
      <c r="G1554" s="64">
        <v>10089</v>
      </c>
    </row>
    <row r="1555" spans="1:7">
      <c r="A1555" s="64" t="str">
        <f t="shared" si="24"/>
        <v>BL.VG.00027-10089</v>
      </c>
      <c r="B1555" s="64">
        <f>_xlfn.XLOOKUP(F1555,'Volume Holds'!U:U,'Volume Holds'!I:I)</f>
        <v>0</v>
      </c>
      <c r="C1555" s="64">
        <f>_xlfn.XLOOKUP(F1555,'Volume Holds'!U:U,'Volume Holds'!D:D)</f>
        <v>150</v>
      </c>
      <c r="F1555" s="64" t="s">
        <v>629</v>
      </c>
      <c r="G1555" s="64">
        <v>10089</v>
      </c>
    </row>
    <row r="1556" spans="1:7">
      <c r="A1556" s="64" t="str">
        <f t="shared" si="24"/>
        <v>BL.VG.00028-10089</v>
      </c>
      <c r="B1556" s="64">
        <f>_xlfn.XLOOKUP(F1556,'Volume Holds'!U:U,'Volume Holds'!I:I)+IF('Volume Holds'!$I$12&gt;0,'Volume Holds'!$I$12,0)</f>
        <v>0</v>
      </c>
      <c r="C1556" s="64">
        <f>_xlfn.XLOOKUP(F1556,'Volume Holds'!U:U,'Volume Holds'!D:D)</f>
        <v>145</v>
      </c>
      <c r="F1556" s="64" t="s">
        <v>631</v>
      </c>
      <c r="G1556" s="64">
        <v>10089</v>
      </c>
    </row>
    <row r="1557" spans="1:7">
      <c r="A1557" s="64" t="str">
        <f t="shared" si="24"/>
        <v>BL.VG.00029-10089</v>
      </c>
      <c r="B1557" s="64">
        <f>_xlfn.XLOOKUP(F1557,'Volume Holds'!U:U,'Volume Holds'!I:I)+IF('Volume Holds'!$I$12&gt;0,'Volume Holds'!$I$12,0)</f>
        <v>0</v>
      </c>
      <c r="C1557" s="64">
        <f>_xlfn.XLOOKUP(F1557,'Volume Holds'!U:U,'Volume Holds'!D:D)</f>
        <v>145</v>
      </c>
      <c r="F1557" s="64" t="s">
        <v>633</v>
      </c>
      <c r="G1557" s="64">
        <v>10089</v>
      </c>
    </row>
    <row r="1558" spans="1:7">
      <c r="A1558" s="64" t="str">
        <f t="shared" si="24"/>
        <v>BL.VG.00030-10089</v>
      </c>
      <c r="B1558" s="64">
        <f>_xlfn.XLOOKUP(F1558,'Volume Holds'!U:U,'Volume Holds'!I:I)+IF('Volume Holds'!$I$12&gt;0,'Volume Holds'!$I$12,0)</f>
        <v>0</v>
      </c>
      <c r="C1558" s="64">
        <f>_xlfn.XLOOKUP(F1558,'Volume Holds'!U:U,'Volume Holds'!D:D)</f>
        <v>150</v>
      </c>
      <c r="F1558" s="64" t="s">
        <v>635</v>
      </c>
      <c r="G1558" s="64">
        <v>10089</v>
      </c>
    </row>
    <row r="1559" spans="1:7">
      <c r="A1559" s="64" t="str">
        <f t="shared" si="24"/>
        <v>BL.VG.00031-10089</v>
      </c>
      <c r="B1559" s="64">
        <f>_xlfn.XLOOKUP(F1559,'Volume Holds'!U:U,'Volume Holds'!I:I)+IF('Volume Holds'!$I$12&gt;0,'Volume Holds'!$I$12,0)</f>
        <v>0</v>
      </c>
      <c r="C1559" s="64">
        <f>_xlfn.XLOOKUP(F1559,'Volume Holds'!U:U,'Volume Holds'!D:D)</f>
        <v>150</v>
      </c>
      <c r="F1559" s="64" t="s">
        <v>637</v>
      </c>
      <c r="G1559" s="64">
        <v>10089</v>
      </c>
    </row>
    <row r="1560" spans="1:7">
      <c r="A1560" s="64" t="str">
        <f t="shared" si="24"/>
        <v>BL.VG.00032-10089</v>
      </c>
      <c r="B1560" s="64">
        <f>_xlfn.XLOOKUP(F1560,'Volume Holds'!U:U,'Volume Holds'!I:I)+IF('Volume Holds'!$I$12&gt;0,'Volume Holds'!$I$12,0)</f>
        <v>0</v>
      </c>
      <c r="C1560" s="64">
        <f>_xlfn.XLOOKUP(F1560,'Volume Holds'!U:U,'Volume Holds'!D:D)</f>
        <v>162.5</v>
      </c>
      <c r="F1560" s="64" t="s">
        <v>639</v>
      </c>
      <c r="G1560" s="64">
        <v>10089</v>
      </c>
    </row>
    <row r="1561" spans="1:7">
      <c r="A1561" s="64" t="str">
        <f t="shared" si="24"/>
        <v>BL.VG.00033-10089</v>
      </c>
      <c r="B1561" s="64">
        <f>_xlfn.XLOOKUP(F1561,'Volume Holds'!U:U,'Volume Holds'!I:I)+IF('Volume Holds'!$I$12&gt;0,'Volume Holds'!$I$12,0)</f>
        <v>0</v>
      </c>
      <c r="C1561" s="64">
        <f>_xlfn.XLOOKUP(F1561,'Volume Holds'!U:U,'Volume Holds'!D:D)</f>
        <v>162.5</v>
      </c>
      <c r="F1561" s="64" t="s">
        <v>641</v>
      </c>
      <c r="G1561" s="64">
        <v>10089</v>
      </c>
    </row>
    <row r="1562" spans="1:7">
      <c r="A1562" s="64" t="str">
        <f t="shared" si="24"/>
        <v>BL.VG.00034-10089</v>
      </c>
      <c r="B1562" s="64">
        <f>_xlfn.XLOOKUP(F1562,'Volume Holds'!U:U,'Volume Holds'!I:I)+IF('Volume Holds'!$I$13&gt;0,'Volume Holds'!$I$13,0)</f>
        <v>0</v>
      </c>
      <c r="C1562" s="64">
        <f>_xlfn.XLOOKUP(F1562,'Volume Holds'!U:U,'Volume Holds'!D:D)</f>
        <v>222.5</v>
      </c>
      <c r="F1562" s="64" t="s">
        <v>643</v>
      </c>
      <c r="G1562" s="64">
        <v>10089</v>
      </c>
    </row>
    <row r="1563" spans="1:7">
      <c r="A1563" s="64" t="str">
        <f t="shared" si="24"/>
        <v>BL.VG.00035-10089</v>
      </c>
      <c r="B1563" s="64">
        <f>_xlfn.XLOOKUP(F1563,'Volume Holds'!U:U,'Volume Holds'!I:I)+IF('Volume Holds'!$I$13&gt;0,'Volume Holds'!$I$13,0)</f>
        <v>0</v>
      </c>
      <c r="C1563" s="64">
        <f>_xlfn.XLOOKUP(F1563,'Volume Holds'!U:U,'Volume Holds'!D:D)</f>
        <v>222.5</v>
      </c>
      <c r="F1563" s="64" t="s">
        <v>645</v>
      </c>
      <c r="G1563" s="64">
        <v>10089</v>
      </c>
    </row>
    <row r="1564" spans="1:7">
      <c r="A1564" s="64" t="str">
        <f t="shared" si="24"/>
        <v>BL.VG.00036-10089</v>
      </c>
      <c r="B1564" s="64">
        <f>_xlfn.XLOOKUP(F1564,'Volume Holds'!U:U,'Volume Holds'!I:I)+IF('Volume Holds'!$I$13&gt;0,'Volume Holds'!$I$13,0)</f>
        <v>0</v>
      </c>
      <c r="C1564" s="64">
        <f>_xlfn.XLOOKUP(F1564,'Volume Holds'!U:U,'Volume Holds'!D:D)</f>
        <v>232.5</v>
      </c>
      <c r="F1564" s="64" t="s">
        <v>647</v>
      </c>
      <c r="G1564" s="64">
        <v>10089</v>
      </c>
    </row>
    <row r="1565" spans="1:7">
      <c r="A1565" s="64" t="str">
        <f t="shared" si="24"/>
        <v>BL.VG.00037-10089</v>
      </c>
      <c r="B1565" s="64">
        <f>_xlfn.XLOOKUP(F1565,'Volume Holds'!U:U,'Volume Holds'!I:I)+IF('Volume Holds'!$I$13&gt;0,'Volume Holds'!$I$13,0)</f>
        <v>0</v>
      </c>
      <c r="C1565" s="64">
        <f>_xlfn.XLOOKUP(F1565,'Volume Holds'!U:U,'Volume Holds'!D:D)</f>
        <v>232.5</v>
      </c>
      <c r="F1565" s="64" t="s">
        <v>649</v>
      </c>
      <c r="G1565" s="64">
        <v>10089</v>
      </c>
    </row>
    <row r="1566" spans="1:7">
      <c r="A1566" s="64" t="str">
        <f t="shared" si="24"/>
        <v>BL.VG.00038-10089</v>
      </c>
      <c r="B1566" s="64">
        <f>_xlfn.XLOOKUP(F1566,'Volume Holds'!U:U,'Volume Holds'!I:I)+IF('Volume Holds'!$I$13&gt;0,'Volume Holds'!$I$13,0)</f>
        <v>0</v>
      </c>
      <c r="C1566" s="64">
        <f>_xlfn.XLOOKUP(F1566,'Volume Holds'!U:U,'Volume Holds'!D:D)</f>
        <v>252.5</v>
      </c>
      <c r="F1566" s="64" t="s">
        <v>651</v>
      </c>
      <c r="G1566" s="64">
        <v>10089</v>
      </c>
    </row>
    <row r="1567" spans="1:7">
      <c r="A1567" s="64" t="str">
        <f t="shared" si="24"/>
        <v>BL.VG.00039-10089</v>
      </c>
      <c r="B1567" s="64">
        <f>_xlfn.XLOOKUP(F1567,'Volume Holds'!U:U,'Volume Holds'!I:I)+IF('Volume Holds'!$I$13&gt;0,'Volume Holds'!$I$13,0)</f>
        <v>0</v>
      </c>
      <c r="C1567" s="64">
        <f>_xlfn.XLOOKUP(F1567,'Volume Holds'!U:U,'Volume Holds'!D:D)</f>
        <v>252.5</v>
      </c>
      <c r="F1567" s="64" t="s">
        <v>653</v>
      </c>
      <c r="G1567" s="64">
        <v>10089</v>
      </c>
    </row>
    <row r="1568" spans="1:7">
      <c r="A1568" s="64" t="str">
        <f t="shared" si="24"/>
        <v>BL.VG.00040-10089</v>
      </c>
      <c r="B1568" s="64">
        <f>_xlfn.XLOOKUP(F1568,'Volume Holds'!U:U,'Volume Holds'!I:I)+IF('Volume Holds'!$I$14&gt;0,'Volume Holds'!$I$14,0)</f>
        <v>0</v>
      </c>
      <c r="C1568" s="64">
        <f>_xlfn.XLOOKUP(F1568,'Volume Holds'!U:U,'Volume Holds'!D:D)</f>
        <v>342.5</v>
      </c>
      <c r="F1568" s="64" t="s">
        <v>655</v>
      </c>
      <c r="G1568" s="64">
        <v>10089</v>
      </c>
    </row>
    <row r="1569" spans="1:7">
      <c r="A1569" s="64" t="str">
        <f t="shared" si="24"/>
        <v>BL.VG.00041-10089</v>
      </c>
      <c r="B1569" s="64">
        <f>_xlfn.XLOOKUP(F1569,'Volume Holds'!U:U,'Volume Holds'!I:I)+IF('Volume Holds'!$I$14&gt;0,'Volume Holds'!$I$14,0)</f>
        <v>0</v>
      </c>
      <c r="C1569" s="64">
        <f>_xlfn.XLOOKUP(F1569,'Volume Holds'!U:U,'Volume Holds'!D:D)</f>
        <v>342.5</v>
      </c>
      <c r="F1569" s="64" t="s">
        <v>657</v>
      </c>
      <c r="G1569" s="64">
        <v>10089</v>
      </c>
    </row>
    <row r="1570" spans="1:7">
      <c r="A1570" s="64" t="str">
        <f t="shared" si="24"/>
        <v>BL.VG.00042-10089</v>
      </c>
      <c r="B1570" s="64">
        <f>_xlfn.XLOOKUP(F1570,'Volume Holds'!U:U,'Volume Holds'!I:I)+IF('Volume Holds'!$I$14&gt;0,'Volume Holds'!$I$14,0)</f>
        <v>0</v>
      </c>
      <c r="C1570" s="64">
        <f>_xlfn.XLOOKUP(F1570,'Volume Holds'!U:U,'Volume Holds'!D:D)</f>
        <v>360</v>
      </c>
      <c r="F1570" s="64" t="s">
        <v>659</v>
      </c>
      <c r="G1570" s="64">
        <v>10089</v>
      </c>
    </row>
    <row r="1571" spans="1:7">
      <c r="A1571" s="64" t="str">
        <f t="shared" si="24"/>
        <v>BL.VG.00043-10089</v>
      </c>
      <c r="B1571" s="64">
        <f>_xlfn.XLOOKUP(F1571,'Volume Holds'!U:U,'Volume Holds'!I:I)+IF('Volume Holds'!$I$14&gt;0,'Volume Holds'!$I$14,0)</f>
        <v>0</v>
      </c>
      <c r="C1571" s="64">
        <f>_xlfn.XLOOKUP(F1571,'Volume Holds'!U:U,'Volume Holds'!D:D)</f>
        <v>360</v>
      </c>
      <c r="F1571" s="64" t="s">
        <v>661</v>
      </c>
      <c r="G1571" s="64">
        <v>10089</v>
      </c>
    </row>
    <row r="1572" spans="1:7">
      <c r="A1572" s="64" t="str">
        <f t="shared" si="24"/>
        <v>BL.VG.00044-10089</v>
      </c>
      <c r="B1572" s="64">
        <f>_xlfn.XLOOKUP(F1572,'Volume Holds'!U:U,'Volume Holds'!I:I)+IF('Volume Holds'!$I$14&gt;0,'Volume Holds'!$I$14,0)</f>
        <v>0</v>
      </c>
      <c r="C1572" s="64">
        <f>_xlfn.XLOOKUP(F1572,'Volume Holds'!U:U,'Volume Holds'!D:D)</f>
        <v>400</v>
      </c>
      <c r="F1572" s="64" t="s">
        <v>663</v>
      </c>
      <c r="G1572" s="64">
        <v>10089</v>
      </c>
    </row>
    <row r="1573" spans="1:7">
      <c r="A1573" s="64" t="str">
        <f t="shared" ref="A1573:A1636" si="25">F1573&amp;"-"&amp;G1573</f>
        <v>BL.VG.00045-10089</v>
      </c>
      <c r="B1573" s="64">
        <f>_xlfn.XLOOKUP(F1573,'Volume Holds'!U:U,'Volume Holds'!I:I)+IF('Volume Holds'!$I$14&gt;0,'Volume Holds'!$I$14,0)</f>
        <v>0</v>
      </c>
      <c r="C1573" s="64">
        <f>_xlfn.XLOOKUP(F1573,'Volume Holds'!U:U,'Volume Holds'!D:D)</f>
        <v>400</v>
      </c>
      <c r="F1573" s="64" t="s">
        <v>665</v>
      </c>
      <c r="G1573" s="64">
        <v>10089</v>
      </c>
    </row>
    <row r="1574" spans="1:7">
      <c r="A1574" s="64" t="str">
        <f t="shared" si="25"/>
        <v>BL.VG.00046-10089</v>
      </c>
      <c r="B1574" s="64">
        <f>_xlfn.XLOOKUP(F1574,'Volume Holds'!U:U,'Volume Holds'!I:I)+IF('Volume Holds'!$I$15&gt;0,'Volume Holds'!$I$15,0)</f>
        <v>0</v>
      </c>
      <c r="C1574" s="64">
        <f>_xlfn.XLOOKUP(F1574,'Volume Holds'!U:U,'Volume Holds'!D:D)</f>
        <v>137.5</v>
      </c>
      <c r="F1574" s="64" t="s">
        <v>667</v>
      </c>
      <c r="G1574" s="64">
        <v>10089</v>
      </c>
    </row>
    <row r="1575" spans="1:7">
      <c r="A1575" s="64" t="str">
        <f t="shared" si="25"/>
        <v>BL.VG.00047-10089</v>
      </c>
      <c r="B1575" s="64">
        <f>_xlfn.XLOOKUP(F1575,'Volume Holds'!U:U,'Volume Holds'!I:I)+IF('Volume Holds'!$I$15&gt;0,'Volume Holds'!$I$15,0)</f>
        <v>0</v>
      </c>
      <c r="C1575" s="64">
        <f>_xlfn.XLOOKUP(F1575,'Volume Holds'!U:U,'Volume Holds'!D:D)</f>
        <v>147.5</v>
      </c>
      <c r="F1575" s="64" t="s">
        <v>669</v>
      </c>
      <c r="G1575" s="64">
        <v>10089</v>
      </c>
    </row>
    <row r="1576" spans="1:7">
      <c r="A1576" s="64" t="str">
        <f t="shared" si="25"/>
        <v>BL.VG.00048-10089</v>
      </c>
      <c r="B1576" s="64">
        <f>_xlfn.XLOOKUP(F1576,'Volume Holds'!U:U,'Volume Holds'!I:I)+IF('Volume Holds'!$I$15&gt;0,'Volume Holds'!$I$15,0)</f>
        <v>0</v>
      </c>
      <c r="C1576" s="64">
        <f>_xlfn.XLOOKUP(F1576,'Volume Holds'!U:U,'Volume Holds'!D:D)</f>
        <v>170</v>
      </c>
      <c r="F1576" s="64" t="s">
        <v>671</v>
      </c>
      <c r="G1576" s="64">
        <v>10089</v>
      </c>
    </row>
    <row r="1577" spans="1:7">
      <c r="A1577" s="64" t="str">
        <f t="shared" si="25"/>
        <v>BL.VG.00049-10089</v>
      </c>
      <c r="B1577" s="64">
        <f>_xlfn.XLOOKUP(F1577,'Volume Holds'!U:U,'Volume Holds'!I:I)+IF('Volume Holds'!$I$15&gt;0,'Volume Holds'!$I$15,0)</f>
        <v>0</v>
      </c>
      <c r="C1577" s="64">
        <f>_xlfn.XLOOKUP(F1577,'Volume Holds'!U:U,'Volume Holds'!D:D)</f>
        <v>132.5</v>
      </c>
      <c r="F1577" s="64" t="s">
        <v>673</v>
      </c>
      <c r="G1577" s="64">
        <v>10089</v>
      </c>
    </row>
    <row r="1578" spans="1:7">
      <c r="A1578" s="64" t="str">
        <f t="shared" si="25"/>
        <v>BL.VG.00050-10089</v>
      </c>
      <c r="B1578" s="64">
        <f>_xlfn.XLOOKUP(F1578,'Volume Holds'!U:U,'Volume Holds'!I:I)+IF('Volume Holds'!$I$15&gt;0,'Volume Holds'!$I$15,0)</f>
        <v>0</v>
      </c>
      <c r="C1578" s="64">
        <f>_xlfn.XLOOKUP(F1578,'Volume Holds'!U:U,'Volume Holds'!D:D)</f>
        <v>142.5</v>
      </c>
      <c r="F1578" s="64" t="s">
        <v>675</v>
      </c>
      <c r="G1578" s="64">
        <v>10089</v>
      </c>
    </row>
    <row r="1579" spans="1:7">
      <c r="A1579" s="64" t="str">
        <f t="shared" si="25"/>
        <v>BL.VG.00051-10089</v>
      </c>
      <c r="B1579" s="64">
        <f>_xlfn.XLOOKUP(F1579,'Volume Holds'!U:U,'Volume Holds'!I:I)+IF('Volume Holds'!$I$15&gt;0,'Volume Holds'!$I$15,0)</f>
        <v>0</v>
      </c>
      <c r="C1579" s="64">
        <f>_xlfn.XLOOKUP(F1579,'Volume Holds'!U:U,'Volume Holds'!D:D)</f>
        <v>172.5</v>
      </c>
      <c r="F1579" s="64" t="s">
        <v>677</v>
      </c>
      <c r="G1579" s="64">
        <v>10089</v>
      </c>
    </row>
    <row r="1580" spans="1:7">
      <c r="A1580" s="64" t="str">
        <f t="shared" si="25"/>
        <v>BL.VG.00052-10089</v>
      </c>
      <c r="B1580" s="64">
        <f>_xlfn.XLOOKUP(F1580,'Volume Holds'!U:U,'Volume Holds'!I:I)+IF('Volume Holds'!$I$16&gt;0,'Volume Holds'!$I$16,0)</f>
        <v>0</v>
      </c>
      <c r="C1580" s="64">
        <f>_xlfn.XLOOKUP(F1580,'Volume Holds'!U:U,'Volume Holds'!D:D)</f>
        <v>72.5</v>
      </c>
      <c r="F1580" s="64" t="s">
        <v>679</v>
      </c>
      <c r="G1580" s="64">
        <v>10089</v>
      </c>
    </row>
    <row r="1581" spans="1:7">
      <c r="A1581" s="64" t="str">
        <f t="shared" si="25"/>
        <v>BL.VG.00061-10089</v>
      </c>
      <c r="B1581" s="64">
        <f>_xlfn.XLOOKUP(F1581,'Volume Holds'!U:U,'Volume Holds'!I:I)+IF('Volume Holds'!$I$16&gt;0,'Volume Holds'!$I$16,0)</f>
        <v>0</v>
      </c>
      <c r="C1581" s="64">
        <f>_xlfn.XLOOKUP(F1581,'Volume Holds'!U:U,'Volume Holds'!D:D)</f>
        <v>72.5</v>
      </c>
      <c r="F1581" s="64" t="s">
        <v>681</v>
      </c>
      <c r="G1581" s="64">
        <v>10089</v>
      </c>
    </row>
    <row r="1582" spans="1:7">
      <c r="A1582" s="64" t="str">
        <f t="shared" si="25"/>
        <v>BL.VG.00053-10089</v>
      </c>
      <c r="B1582" s="64">
        <f>_xlfn.XLOOKUP(F1582,'Volume Holds'!U:U,'Volume Holds'!I:I)+IF('Volume Holds'!$I$16&gt;0,'Volume Holds'!$I$16,0)</f>
        <v>0</v>
      </c>
      <c r="C1582" s="64">
        <f>_xlfn.XLOOKUP(F1582,'Volume Holds'!U:U,'Volume Holds'!D:D)</f>
        <v>72.5</v>
      </c>
      <c r="F1582" s="64" t="s">
        <v>683</v>
      </c>
      <c r="G1582" s="64">
        <v>10089</v>
      </c>
    </row>
    <row r="1583" spans="1:7">
      <c r="A1583" s="64" t="str">
        <f t="shared" si="25"/>
        <v>BL.VG.00062-10089</v>
      </c>
      <c r="B1583" s="64">
        <f>_xlfn.XLOOKUP(F1583,'Volume Holds'!U:U,'Volume Holds'!I:I)+IF('Volume Holds'!$I$16&gt;0,'Volume Holds'!$I$16,0)</f>
        <v>0</v>
      </c>
      <c r="C1583" s="64">
        <f>_xlfn.XLOOKUP(F1583,'Volume Holds'!U:U,'Volume Holds'!D:D)</f>
        <v>72.5</v>
      </c>
      <c r="F1583" s="64" t="s">
        <v>685</v>
      </c>
      <c r="G1583" s="64">
        <v>10089</v>
      </c>
    </row>
    <row r="1584" spans="1:7">
      <c r="A1584" s="64" t="str">
        <f t="shared" si="25"/>
        <v>BL.VG.00054-10089</v>
      </c>
      <c r="B1584" s="64">
        <f>_xlfn.XLOOKUP(F1584,'Volume Holds'!U:U,'Volume Holds'!I:I)+IF('Volume Holds'!$I$16&gt;0,'Volume Holds'!$I$16,0)</f>
        <v>0</v>
      </c>
      <c r="C1584" s="64">
        <f>_xlfn.XLOOKUP(F1584,'Volume Holds'!U:U,'Volume Holds'!D:D)</f>
        <v>75</v>
      </c>
      <c r="F1584" s="64" t="s">
        <v>687</v>
      </c>
      <c r="G1584" s="64">
        <v>10089</v>
      </c>
    </row>
    <row r="1585" spans="1:7">
      <c r="A1585" s="64" t="str">
        <f t="shared" si="25"/>
        <v>BL.VG.00063-10089</v>
      </c>
      <c r="B1585" s="64">
        <f>_xlfn.XLOOKUP(F1585,'Volume Holds'!U:U,'Volume Holds'!I:I)+IF('Volume Holds'!$I$16&gt;0,'Volume Holds'!$I$16,0)</f>
        <v>0</v>
      </c>
      <c r="C1585" s="64">
        <f>_xlfn.XLOOKUP(F1585,'Volume Holds'!U:U,'Volume Holds'!D:D)</f>
        <v>75</v>
      </c>
      <c r="F1585" s="64" t="s">
        <v>689</v>
      </c>
      <c r="G1585" s="64">
        <v>10089</v>
      </c>
    </row>
    <row r="1586" spans="1:7">
      <c r="A1586" s="64" t="str">
        <f t="shared" si="25"/>
        <v>BL.VG.00055-10089</v>
      </c>
      <c r="B1586" s="64">
        <f>_xlfn.XLOOKUP(F1586,'Volume Holds'!U:U,'Volume Holds'!I:I)+IF('Volume Holds'!$I$17&gt;0,'Volume Holds'!$I$17,0)</f>
        <v>0</v>
      </c>
      <c r="C1586" s="64">
        <f>_xlfn.XLOOKUP(F1586,'Volume Holds'!U:U,'Volume Holds'!D:D)</f>
        <v>192.5</v>
      </c>
      <c r="F1586" s="64" t="s">
        <v>691</v>
      </c>
      <c r="G1586" s="64">
        <v>10089</v>
      </c>
    </row>
    <row r="1587" spans="1:7">
      <c r="A1587" s="64" t="str">
        <f t="shared" si="25"/>
        <v>BL.VG.00064-10089</v>
      </c>
      <c r="B1587" s="64">
        <f>_xlfn.XLOOKUP(F1587,'Volume Holds'!U:U,'Volume Holds'!I:I)+IF('Volume Holds'!$I$17&gt;0,'Volume Holds'!$I$17,0)</f>
        <v>0</v>
      </c>
      <c r="C1587" s="64">
        <f>_xlfn.XLOOKUP(F1587,'Volume Holds'!U:U,'Volume Holds'!D:D)</f>
        <v>192.5</v>
      </c>
      <c r="F1587" s="64" t="s">
        <v>693</v>
      </c>
      <c r="G1587" s="64">
        <v>10089</v>
      </c>
    </row>
    <row r="1588" spans="1:7">
      <c r="A1588" s="64" t="str">
        <f t="shared" si="25"/>
        <v>BL.VG.00056-10089</v>
      </c>
      <c r="B1588" s="64">
        <f>_xlfn.XLOOKUP(F1588,'Volume Holds'!U:U,'Volume Holds'!I:I)+IF('Volume Holds'!$I$17&gt;0,'Volume Holds'!$I$17,0)</f>
        <v>0</v>
      </c>
      <c r="C1588" s="64">
        <f>_xlfn.XLOOKUP(F1588,'Volume Holds'!U:U,'Volume Holds'!D:D)</f>
        <v>202.5</v>
      </c>
      <c r="F1588" s="64" t="s">
        <v>695</v>
      </c>
      <c r="G1588" s="64">
        <v>10089</v>
      </c>
    </row>
    <row r="1589" spans="1:7">
      <c r="A1589" s="64" t="str">
        <f t="shared" si="25"/>
        <v>BL.VG.00065-10089</v>
      </c>
      <c r="B1589" s="64">
        <f>_xlfn.XLOOKUP(F1589,'Volume Holds'!U:U,'Volume Holds'!I:I)+IF('Volume Holds'!$I$17&gt;0,'Volume Holds'!$I$17,0)</f>
        <v>0</v>
      </c>
      <c r="C1589" s="64">
        <f>_xlfn.XLOOKUP(F1589,'Volume Holds'!U:U,'Volume Holds'!D:D)</f>
        <v>202.5</v>
      </c>
      <c r="F1589" s="64" t="s">
        <v>697</v>
      </c>
      <c r="G1589" s="64">
        <v>10089</v>
      </c>
    </row>
    <row r="1590" spans="1:7">
      <c r="A1590" s="64" t="str">
        <f t="shared" si="25"/>
        <v>BL.VG.00057-10089</v>
      </c>
      <c r="B1590" s="64">
        <f>_xlfn.XLOOKUP(F1590,'Volume Holds'!U:U,'Volume Holds'!I:I)+IF('Volume Holds'!$I$17&gt;0,'Volume Holds'!$I$17,0)</f>
        <v>0</v>
      </c>
      <c r="C1590" s="64">
        <f>_xlfn.XLOOKUP(F1590,'Volume Holds'!U:U,'Volume Holds'!D:D)</f>
        <v>210</v>
      </c>
      <c r="F1590" s="64" t="s">
        <v>699</v>
      </c>
      <c r="G1590" s="64">
        <v>10089</v>
      </c>
    </row>
    <row r="1591" spans="1:7">
      <c r="A1591" s="64" t="str">
        <f t="shared" si="25"/>
        <v>BL.VG.00066-10089</v>
      </c>
      <c r="B1591" s="64">
        <f>_xlfn.XLOOKUP(F1591,'Volume Holds'!U:U,'Volume Holds'!I:I)+IF('Volume Holds'!$I$17&gt;0,'Volume Holds'!$I$17,0)</f>
        <v>0</v>
      </c>
      <c r="C1591" s="64">
        <f>_xlfn.XLOOKUP(F1591,'Volume Holds'!U:U,'Volume Holds'!D:D)</f>
        <v>210</v>
      </c>
      <c r="F1591" s="64" t="s">
        <v>701</v>
      </c>
      <c r="G1591" s="64">
        <v>10089</v>
      </c>
    </row>
    <row r="1592" spans="1:7">
      <c r="A1592" s="64" t="str">
        <f t="shared" si="25"/>
        <v>BL.VG.00058-10089</v>
      </c>
      <c r="B1592" s="64">
        <f>_xlfn.XLOOKUP(F1592,'Volume Holds'!U:U,'Volume Holds'!I:I)+IF('Volume Holds'!$I$18&gt;0,'Volume Holds'!$I$18,0)</f>
        <v>0</v>
      </c>
      <c r="C1592" s="64">
        <f>_xlfn.XLOOKUP(F1592,'Volume Holds'!U:U,'Volume Holds'!D:D)</f>
        <v>437.5</v>
      </c>
      <c r="F1592" s="64" t="s">
        <v>703</v>
      </c>
      <c r="G1592" s="64">
        <v>10089</v>
      </c>
    </row>
    <row r="1593" spans="1:7">
      <c r="A1593" s="64" t="str">
        <f t="shared" si="25"/>
        <v>BL.VG.00067-10089</v>
      </c>
      <c r="B1593" s="64">
        <f>_xlfn.XLOOKUP(F1593,'Volume Holds'!U:U,'Volume Holds'!I:I)+IF('Volume Holds'!$I$18&gt;0,'Volume Holds'!$I$18,0)</f>
        <v>0</v>
      </c>
      <c r="C1593" s="64">
        <f>_xlfn.XLOOKUP(F1593,'Volume Holds'!U:U,'Volume Holds'!D:D)</f>
        <v>437.5</v>
      </c>
      <c r="F1593" s="64" t="s">
        <v>705</v>
      </c>
      <c r="G1593" s="64">
        <v>10089</v>
      </c>
    </row>
    <row r="1594" spans="1:7">
      <c r="A1594" s="64" t="str">
        <f t="shared" si="25"/>
        <v>BL.VG.00059-10089</v>
      </c>
      <c r="B1594" s="64">
        <f>_xlfn.XLOOKUP(F1594,'Volume Holds'!U:U,'Volume Holds'!I:I)+IF('Volume Holds'!$I$18&gt;0,'Volume Holds'!$I$18,0)</f>
        <v>0</v>
      </c>
      <c r="C1594" s="64">
        <f>_xlfn.XLOOKUP(F1594,'Volume Holds'!U:U,'Volume Holds'!D:D)</f>
        <v>460</v>
      </c>
      <c r="F1594" s="64" t="s">
        <v>707</v>
      </c>
      <c r="G1594" s="64">
        <v>10089</v>
      </c>
    </row>
    <row r="1595" spans="1:7">
      <c r="A1595" s="64" t="str">
        <f t="shared" si="25"/>
        <v>BL.VG.00068-10089</v>
      </c>
      <c r="B1595" s="64">
        <f>_xlfn.XLOOKUP(F1595,'Volume Holds'!U:U,'Volume Holds'!I:I)+IF('Volume Holds'!$I$18&gt;0,'Volume Holds'!$I$18,0)</f>
        <v>0</v>
      </c>
      <c r="C1595" s="64">
        <f>_xlfn.XLOOKUP(F1595,'Volume Holds'!U:U,'Volume Holds'!D:D)</f>
        <v>460</v>
      </c>
      <c r="F1595" s="64" t="s">
        <v>709</v>
      </c>
      <c r="G1595" s="64">
        <v>10089</v>
      </c>
    </row>
    <row r="1596" spans="1:7">
      <c r="A1596" s="64" t="str">
        <f t="shared" si="25"/>
        <v>BL.VG.00060-10089</v>
      </c>
      <c r="B1596" s="64">
        <f>_xlfn.XLOOKUP(F1596,'Volume Holds'!U:U,'Volume Holds'!I:I)+IF('Volume Holds'!$I$18&gt;0,'Volume Holds'!$I$18,0)</f>
        <v>0</v>
      </c>
      <c r="C1596" s="64">
        <f>_xlfn.XLOOKUP(F1596,'Volume Holds'!U:U,'Volume Holds'!D:D)</f>
        <v>485</v>
      </c>
      <c r="F1596" s="64" t="s">
        <v>711</v>
      </c>
      <c r="G1596" s="64">
        <v>10089</v>
      </c>
    </row>
    <row r="1597" spans="1:7">
      <c r="A1597" s="64" t="str">
        <f t="shared" si="25"/>
        <v>BL.VG.00069-10089</v>
      </c>
      <c r="B1597" s="64">
        <f>_xlfn.XLOOKUP(F1597,'Volume Holds'!U:U,'Volume Holds'!I:I)+IF('Volume Holds'!$I$18&gt;0,'Volume Holds'!$I$18,0)</f>
        <v>0</v>
      </c>
      <c r="C1597" s="64">
        <f>_xlfn.XLOOKUP(F1597,'Volume Holds'!U:U,'Volume Holds'!D:D)</f>
        <v>485</v>
      </c>
      <c r="F1597" s="64" t="s">
        <v>713</v>
      </c>
      <c r="G1597" s="64">
        <v>10089</v>
      </c>
    </row>
    <row r="1598" spans="1:7">
      <c r="A1598" s="64" t="str">
        <f t="shared" si="25"/>
        <v>BL.VG.00001-10090</v>
      </c>
      <c r="B1598" s="64">
        <f>_xlfn.XLOOKUP(F1598,'Volume Holds'!U:U,'Volume Holds'!L:L)+IF('Volume Holds'!$L$8&gt;0,'Volume Holds'!$L$8,0)</f>
        <v>0</v>
      </c>
      <c r="C1598" s="64">
        <f>_xlfn.XLOOKUP(F1598,'Volume Holds'!U:U,'Volume Holds'!D:D)</f>
        <v>122.5</v>
      </c>
      <c r="F1598" s="64" t="s">
        <v>585</v>
      </c>
      <c r="G1598" s="64">
        <v>10090</v>
      </c>
    </row>
    <row r="1599" spans="1:7">
      <c r="A1599" s="64" t="str">
        <f t="shared" si="25"/>
        <v>BL.VG.00002-10090</v>
      </c>
      <c r="B1599" s="64">
        <f>_xlfn.XLOOKUP(F1599,'Volume Holds'!U:U,'Volume Holds'!L:L)+IF('Volume Holds'!$L$8&gt;0,'Volume Holds'!$L$8,0)</f>
        <v>0</v>
      </c>
      <c r="C1599" s="64">
        <f>_xlfn.XLOOKUP(F1599,'Volume Holds'!U:U,'Volume Holds'!D:D)</f>
        <v>127.5</v>
      </c>
      <c r="F1599" s="64" t="s">
        <v>587</v>
      </c>
      <c r="G1599" s="64">
        <v>10090</v>
      </c>
    </row>
    <row r="1600" spans="1:7">
      <c r="A1600" s="64" t="str">
        <f t="shared" si="25"/>
        <v>BL.VG.00003-10090</v>
      </c>
      <c r="B1600" s="64">
        <f>_xlfn.XLOOKUP(F1600,'Volume Holds'!U:U,'Volume Holds'!L:L)+IF('Volume Holds'!$L$9&gt;0,'Volume Holds'!$L$9,0)</f>
        <v>0</v>
      </c>
      <c r="C1600" s="64">
        <f>_xlfn.XLOOKUP(F1600,'Volume Holds'!U:U,'Volume Holds'!D:D)</f>
        <v>92.5</v>
      </c>
      <c r="F1600" s="64" t="s">
        <v>589</v>
      </c>
      <c r="G1600" s="64">
        <v>10090</v>
      </c>
    </row>
    <row r="1601" spans="1:7">
      <c r="A1601" s="64" t="str">
        <f t="shared" si="25"/>
        <v>BL.VG.00004-10090</v>
      </c>
      <c r="B1601" s="64">
        <f>_xlfn.XLOOKUP(F1601,'Volume Holds'!U:U,'Volume Holds'!L:L)+IF('Volume Holds'!$L$9&gt;0,'Volume Holds'!$L$9,0)</f>
        <v>0</v>
      </c>
      <c r="C1601" s="64">
        <f>_xlfn.XLOOKUP(F1601,'Volume Holds'!U:U,'Volume Holds'!D:D)</f>
        <v>87.5</v>
      </c>
      <c r="F1601" s="64" t="s">
        <v>591</v>
      </c>
      <c r="G1601" s="64">
        <v>10090</v>
      </c>
    </row>
    <row r="1602" spans="1:7">
      <c r="A1602" s="64" t="str">
        <f t="shared" si="25"/>
        <v>BL.VG.00005-10090</v>
      </c>
      <c r="B1602" s="64">
        <f>_xlfn.XLOOKUP(F1602,'Volume Holds'!U:U,'Volume Holds'!L:L)+IF('Volume Holds'!$L$9&gt;0,'Volume Holds'!$L$9,0)</f>
        <v>0</v>
      </c>
      <c r="C1602" s="64">
        <f>_xlfn.XLOOKUP(F1602,'Volume Holds'!U:U,'Volume Holds'!D:D)</f>
        <v>82.5</v>
      </c>
      <c r="F1602" s="64" t="s">
        <v>593</v>
      </c>
      <c r="G1602" s="64">
        <v>10090</v>
      </c>
    </row>
    <row r="1603" spans="1:7">
      <c r="A1603" s="64" t="str">
        <f t="shared" si="25"/>
        <v>BL.VG.00006-10090</v>
      </c>
      <c r="B1603" s="64">
        <f>_xlfn.XLOOKUP(F1603,'Volume Holds'!U:U,'Volume Holds'!L:L)+IF('Volume Holds'!$L$9&gt;0,'Volume Holds'!$L$9,0)</f>
        <v>0</v>
      </c>
      <c r="C1603" s="64">
        <f>_xlfn.XLOOKUP(F1603,'Volume Holds'!U:U,'Volume Holds'!D:D)</f>
        <v>97.5</v>
      </c>
      <c r="F1603" s="64" t="s">
        <v>595</v>
      </c>
      <c r="G1603" s="64">
        <v>10090</v>
      </c>
    </row>
    <row r="1604" spans="1:7">
      <c r="A1604" s="64" t="str">
        <f t="shared" si="25"/>
        <v>BL.VG.00007-10090</v>
      </c>
      <c r="B1604" s="64">
        <f>_xlfn.XLOOKUP(F1604,'Volume Holds'!U:U,'Volume Holds'!L:L)+IF('Volume Holds'!$L$10&gt;0,'Volume Holds'!$L$10,0)</f>
        <v>0</v>
      </c>
      <c r="C1604" s="64">
        <f>_xlfn.XLOOKUP(F1604,'Volume Holds'!U:U,'Volume Holds'!D:D)</f>
        <v>107.5</v>
      </c>
      <c r="F1604" s="64" t="s">
        <v>597</v>
      </c>
      <c r="G1604" s="64">
        <v>10090</v>
      </c>
    </row>
    <row r="1605" spans="1:7">
      <c r="A1605" s="64" t="str">
        <f t="shared" si="25"/>
        <v>BL.VG.00008-10090</v>
      </c>
      <c r="B1605" s="64">
        <f>_xlfn.XLOOKUP(F1605,'Volume Holds'!U:U,'Volume Holds'!L:L)+IF('Volume Holds'!$L$10&gt;0,'Volume Holds'!$L$10,0)</f>
        <v>0</v>
      </c>
      <c r="C1605" s="64">
        <f>_xlfn.XLOOKUP(F1605,'Volume Holds'!U:U,'Volume Holds'!D:D)</f>
        <v>107.5</v>
      </c>
      <c r="F1605" s="64" t="s">
        <v>599</v>
      </c>
      <c r="G1605" s="64">
        <v>10090</v>
      </c>
    </row>
    <row r="1606" spans="1:7">
      <c r="A1606" s="64" t="str">
        <f t="shared" si="25"/>
        <v>BL.VG.00009-10090</v>
      </c>
      <c r="B1606" s="64">
        <f>_xlfn.XLOOKUP(F1606,'Volume Holds'!U:U,'Volume Holds'!L:L)+IF('Volume Holds'!$L$10&gt;0,'Volume Holds'!$L$10,0)</f>
        <v>0</v>
      </c>
      <c r="C1606" s="64">
        <f>_xlfn.XLOOKUP(F1606,'Volume Holds'!U:U,'Volume Holds'!D:D)</f>
        <v>107.5</v>
      </c>
      <c r="F1606" s="64" t="s">
        <v>601</v>
      </c>
      <c r="G1606" s="64">
        <v>10090</v>
      </c>
    </row>
    <row r="1607" spans="1:7">
      <c r="A1607" s="64" t="str">
        <f t="shared" si="25"/>
        <v>BL.VG.00010-10090</v>
      </c>
      <c r="B1607" s="64">
        <f>_xlfn.XLOOKUP(F1607,'Volume Holds'!U:U,'Volume Holds'!L:L)+IF('Volume Holds'!$L$10&gt;0,'Volume Holds'!$L$10,0)</f>
        <v>0</v>
      </c>
      <c r="C1607" s="64">
        <f>_xlfn.XLOOKUP(F1607,'Volume Holds'!U:U,'Volume Holds'!D:D)</f>
        <v>107.5</v>
      </c>
      <c r="F1607" s="64" t="s">
        <v>603</v>
      </c>
      <c r="G1607" s="64">
        <v>10090</v>
      </c>
    </row>
    <row r="1608" spans="1:7">
      <c r="A1608" s="64" t="str">
        <f t="shared" si="25"/>
        <v>BL.VG.00011-10090</v>
      </c>
      <c r="B1608" s="64">
        <f>_xlfn.XLOOKUP(F1608,'Volume Holds'!U:U,'Volume Holds'!L:L)+IF('Volume Holds'!$L$10&gt;0,'Volume Holds'!$L$10,0)</f>
        <v>0</v>
      </c>
      <c r="C1608" s="64">
        <f>_xlfn.XLOOKUP(F1608,'Volume Holds'!U:U,'Volume Holds'!D:D)</f>
        <v>110</v>
      </c>
      <c r="F1608" s="64" t="s">
        <v>605</v>
      </c>
      <c r="G1608" s="64">
        <v>10090</v>
      </c>
    </row>
    <row r="1609" spans="1:7">
      <c r="A1609" s="64" t="str">
        <f t="shared" si="25"/>
        <v>BL.VG.00012-10090</v>
      </c>
      <c r="B1609" s="64">
        <f>_xlfn.XLOOKUP(F1609,'Volume Holds'!U:U,'Volume Holds'!L:L)+IF('Volume Holds'!$L$10&gt;0,'Volume Holds'!$L$10,0)</f>
        <v>0</v>
      </c>
      <c r="C1609" s="64">
        <f>_xlfn.XLOOKUP(F1609,'Volume Holds'!U:U,'Volume Holds'!D:D)</f>
        <v>110</v>
      </c>
      <c r="F1609" s="64" t="s">
        <v>607</v>
      </c>
      <c r="G1609" s="64">
        <v>10090</v>
      </c>
    </row>
    <row r="1610" spans="1:7">
      <c r="A1610" s="64" t="str">
        <f t="shared" si="25"/>
        <v>BL.VG.00013-10090</v>
      </c>
      <c r="B1610" s="64">
        <f>_xlfn.XLOOKUP(F1610,'Volume Holds'!U:U,'Volume Holds'!L:L)+IF('Volume Holds'!$L$10&gt;0,'Volume Holds'!$L$10,0)</f>
        <v>0</v>
      </c>
      <c r="C1610" s="64">
        <f>_xlfn.XLOOKUP(F1610,'Volume Holds'!U:U,'Volume Holds'!D:D)</f>
        <v>117.5</v>
      </c>
      <c r="F1610" s="64" t="s">
        <v>609</v>
      </c>
      <c r="G1610" s="64">
        <v>10090</v>
      </c>
    </row>
    <row r="1611" spans="1:7">
      <c r="A1611" s="64" t="str">
        <f t="shared" si="25"/>
        <v>BL.VG.00014-10090</v>
      </c>
      <c r="B1611" s="64">
        <f>_xlfn.XLOOKUP(F1611,'Volume Holds'!U:U,'Volume Holds'!L:L)+IF('Volume Holds'!$L$10&gt;0,'Volume Holds'!$L$10,0)</f>
        <v>0</v>
      </c>
      <c r="C1611" s="64">
        <f>_xlfn.XLOOKUP(F1611,'Volume Holds'!U:U,'Volume Holds'!D:D)</f>
        <v>117.5</v>
      </c>
      <c r="F1611" s="64" t="s">
        <v>611</v>
      </c>
      <c r="G1611" s="64">
        <v>10090</v>
      </c>
    </row>
    <row r="1612" spans="1:7">
      <c r="A1612" s="64" t="str">
        <f t="shared" si="25"/>
        <v>BL.VG.00015-10090</v>
      </c>
      <c r="B1612" s="64">
        <f>_xlfn.XLOOKUP(F1612,'Volume Holds'!U:U,'Volume Holds'!L:L)+IF('Volume Holds'!$L$11&gt;0,'Volume Holds'!$L$11,0)</f>
        <v>0</v>
      </c>
      <c r="C1612" s="64">
        <f>_xlfn.XLOOKUP(F1612,'Volume Holds'!U:U,'Volume Holds'!D:D)</f>
        <v>210</v>
      </c>
      <c r="F1612" s="64" t="s">
        <v>613</v>
      </c>
      <c r="G1612" s="64">
        <v>10090</v>
      </c>
    </row>
    <row r="1613" spans="1:7">
      <c r="A1613" s="64" t="str">
        <f t="shared" si="25"/>
        <v>BL.VG.00016-10090</v>
      </c>
      <c r="B1613" s="64">
        <f>_xlfn.XLOOKUP(F1613,'Volume Holds'!U:U,'Volume Holds'!L:L)+IF('Volume Holds'!$L$11&gt;0,'Volume Holds'!$L$11,0)</f>
        <v>0</v>
      </c>
      <c r="C1613" s="64">
        <f>_xlfn.XLOOKUP(F1613,'Volume Holds'!U:U,'Volume Holds'!D:D)</f>
        <v>210</v>
      </c>
      <c r="F1613" s="64" t="s">
        <v>615</v>
      </c>
      <c r="G1613" s="64">
        <v>10090</v>
      </c>
    </row>
    <row r="1614" spans="1:7">
      <c r="A1614" s="64" t="str">
        <f t="shared" si="25"/>
        <v>BL.VG.00017-10090</v>
      </c>
      <c r="B1614" s="64">
        <f>_xlfn.XLOOKUP(F1614,'Volume Holds'!U:U,'Volume Holds'!L:L)+IF('Volume Holds'!$L$11&gt;0,'Volume Holds'!$L$11,0)</f>
        <v>0</v>
      </c>
      <c r="C1614" s="64">
        <f>_xlfn.XLOOKUP(F1614,'Volume Holds'!U:U,'Volume Holds'!D:D)</f>
        <v>215</v>
      </c>
      <c r="F1614" s="64" t="s">
        <v>617</v>
      </c>
      <c r="G1614" s="64">
        <v>10090</v>
      </c>
    </row>
    <row r="1615" spans="1:7">
      <c r="A1615" s="64" t="str">
        <f t="shared" si="25"/>
        <v>BL.VG.00018-10090</v>
      </c>
      <c r="B1615" s="64">
        <f>_xlfn.XLOOKUP(F1615,'Volume Holds'!U:U,'Volume Holds'!L:L)+IF('Volume Holds'!$L$11&gt;0,'Volume Holds'!$L$11,0)</f>
        <v>0</v>
      </c>
      <c r="C1615" s="64">
        <f>_xlfn.XLOOKUP(F1615,'Volume Holds'!U:U,'Volume Holds'!D:D)</f>
        <v>215</v>
      </c>
      <c r="F1615" s="64" t="s">
        <v>619</v>
      </c>
      <c r="G1615" s="64">
        <v>10090</v>
      </c>
    </row>
    <row r="1616" spans="1:7">
      <c r="A1616" s="64" t="str">
        <f t="shared" si="25"/>
        <v>BL.VG.00019-10090</v>
      </c>
      <c r="B1616" s="64">
        <f>_xlfn.XLOOKUP(F1616,'Volume Holds'!U:U,'Volume Holds'!L:L)+IF('Volume Holds'!$L$11&gt;0,'Volume Holds'!$L$11,0)</f>
        <v>0</v>
      </c>
      <c r="C1616" s="64">
        <f>_xlfn.XLOOKUP(F1616,'Volume Holds'!U:U,'Volume Holds'!D:D)</f>
        <v>227.5</v>
      </c>
      <c r="F1616" s="64" t="s">
        <v>621</v>
      </c>
      <c r="G1616" s="64">
        <v>10090</v>
      </c>
    </row>
    <row r="1617" spans="1:7">
      <c r="A1617" s="64" t="str">
        <f t="shared" si="25"/>
        <v>BL.VG.00020-10090</v>
      </c>
      <c r="B1617" s="64">
        <f>_xlfn.XLOOKUP(F1617,'Volume Holds'!U:U,'Volume Holds'!L:L)+IF('Volume Holds'!$L$11&gt;0,'Volume Holds'!$L$11,0)</f>
        <v>0</v>
      </c>
      <c r="C1617" s="64">
        <f>_xlfn.XLOOKUP(F1617,'Volume Holds'!U:U,'Volume Holds'!D:D)</f>
        <v>227.5</v>
      </c>
      <c r="F1617" s="64" t="s">
        <v>623</v>
      </c>
      <c r="G1617" s="64">
        <v>10090</v>
      </c>
    </row>
    <row r="1618" spans="1:7">
      <c r="A1618" s="64" t="str">
        <f t="shared" si="25"/>
        <v>BL.VG.00021-10090</v>
      </c>
      <c r="B1618" s="64">
        <f>_xlfn.XLOOKUP(F1618,'Volume Holds'!U:U,'Volume Holds'!L:L)+IF('Volume Holds'!$L$11&gt;0,'Volume Holds'!$L$11,0)</f>
        <v>0</v>
      </c>
      <c r="C1618" s="64">
        <f>_xlfn.XLOOKUP(F1618,'Volume Holds'!U:U,'Volume Holds'!D:D)</f>
        <v>242.5</v>
      </c>
      <c r="F1618" s="64" t="s">
        <v>625</v>
      </c>
      <c r="G1618" s="64">
        <v>10090</v>
      </c>
    </row>
    <row r="1619" spans="1:7">
      <c r="A1619" s="64" t="str">
        <f t="shared" si="25"/>
        <v>BL.VG.00022-10090</v>
      </c>
      <c r="B1619" s="64">
        <f>_xlfn.XLOOKUP(F1619,'Volume Holds'!U:U,'Volume Holds'!L:L)+IF('Volume Holds'!$L$11&gt;0,'Volume Holds'!$L$11,0)</f>
        <v>0</v>
      </c>
      <c r="C1619" s="64">
        <f>_xlfn.XLOOKUP(F1619,'Volume Holds'!U:U,'Volume Holds'!D:D)</f>
        <v>242.5</v>
      </c>
      <c r="F1619" s="64" t="s">
        <v>627</v>
      </c>
      <c r="G1619" s="64">
        <v>10090</v>
      </c>
    </row>
    <row r="1620" spans="1:7">
      <c r="A1620" s="64" t="str">
        <f t="shared" si="25"/>
        <v>BL.VG.00023-10090</v>
      </c>
      <c r="B1620" s="64" t="e">
        <f>_xlfn.XLOOKUP(F1620,'Volume Holds'!U:U,'Volume Holds'!L:L)+IF('Volume Holds'!#REF!&gt;0,'Volume Holds'!#REF!,0)</f>
        <v>#N/A</v>
      </c>
      <c r="C1620" s="64" t="e">
        <f>_xlfn.XLOOKUP(F1620,'Volume Holds'!U:U,'Volume Holds'!D:D)</f>
        <v>#N/A</v>
      </c>
      <c r="F1620" s="64" t="s">
        <v>1347</v>
      </c>
      <c r="G1620" s="64">
        <v>10090</v>
      </c>
    </row>
    <row r="1621" spans="1:7">
      <c r="A1621" s="64" t="str">
        <f t="shared" si="25"/>
        <v>BL.VG.00024-10090</v>
      </c>
      <c r="B1621" s="64" t="e">
        <f>_xlfn.XLOOKUP(F1621,'Volume Holds'!U:U,'Volume Holds'!L:L)+IF('Volume Holds'!#REF!&gt;0,'Volume Holds'!#REF!,0)</f>
        <v>#N/A</v>
      </c>
      <c r="C1621" s="64" t="e">
        <f>_xlfn.XLOOKUP(F1621,'Volume Holds'!U:U,'Volume Holds'!D:D)</f>
        <v>#N/A</v>
      </c>
      <c r="F1621" s="64" t="s">
        <v>1348</v>
      </c>
      <c r="G1621" s="64">
        <v>10090</v>
      </c>
    </row>
    <row r="1622" spans="1:7">
      <c r="A1622" s="64" t="str">
        <f t="shared" si="25"/>
        <v>BL.VG.00025-10090</v>
      </c>
      <c r="B1622" s="64" t="e">
        <f>_xlfn.XLOOKUP(F1622,'Volume Holds'!U:U,'Volume Holds'!L:L)+IF('Volume Holds'!#REF!&gt;0,'Volume Holds'!#REF!,0)</f>
        <v>#N/A</v>
      </c>
      <c r="C1622" s="64" t="e">
        <f>_xlfn.XLOOKUP(F1622,'Volume Holds'!U:U,'Volume Holds'!D:D)</f>
        <v>#N/A</v>
      </c>
      <c r="F1622" s="64" t="s">
        <v>1349</v>
      </c>
      <c r="G1622" s="64">
        <v>10090</v>
      </c>
    </row>
    <row r="1623" spans="1:7">
      <c r="A1623" s="64" t="str">
        <f t="shared" si="25"/>
        <v>BL.VG.00026-10090</v>
      </c>
      <c r="B1623" s="64" t="e">
        <f>_xlfn.XLOOKUP(F1623,'Volume Holds'!U:U,'Volume Holds'!L:L)+IF('Volume Holds'!#REF!&gt;0,'Volume Holds'!#REF!,0)</f>
        <v>#REF!</v>
      </c>
      <c r="C1623" s="64">
        <f>_xlfn.XLOOKUP(F1623,'Volume Holds'!U:U,'Volume Holds'!D:D)</f>
        <v>76.5</v>
      </c>
      <c r="F1623" s="64" t="s">
        <v>876</v>
      </c>
      <c r="G1623" s="64">
        <v>10090</v>
      </c>
    </row>
    <row r="1624" spans="1:7">
      <c r="A1624" s="64" t="str">
        <f t="shared" si="25"/>
        <v>BL.VG.00027-10090</v>
      </c>
      <c r="B1624" s="64">
        <f>_xlfn.XLOOKUP(F1624,'Volume Holds'!U:U,'Volume Holds'!L:L)</f>
        <v>0</v>
      </c>
      <c r="C1624" s="64">
        <f>_xlfn.XLOOKUP(F1624,'Volume Holds'!U:U,'Volume Holds'!D:D)</f>
        <v>150</v>
      </c>
      <c r="F1624" s="64" t="s">
        <v>629</v>
      </c>
      <c r="G1624" s="64">
        <v>10090</v>
      </c>
    </row>
    <row r="1625" spans="1:7">
      <c r="A1625" s="64" t="str">
        <f t="shared" si="25"/>
        <v>BL.VG.00028-10090</v>
      </c>
      <c r="B1625" s="64">
        <f>_xlfn.XLOOKUP(F1625,'Volume Holds'!U:U,'Volume Holds'!L:L)+IF('Volume Holds'!$L$12&gt;0,'Volume Holds'!$L$12,0)</f>
        <v>0</v>
      </c>
      <c r="C1625" s="64">
        <f>_xlfn.XLOOKUP(F1625,'Volume Holds'!U:U,'Volume Holds'!D:D)</f>
        <v>145</v>
      </c>
      <c r="F1625" s="64" t="s">
        <v>631</v>
      </c>
      <c r="G1625" s="64">
        <v>10090</v>
      </c>
    </row>
    <row r="1626" spans="1:7">
      <c r="A1626" s="64" t="str">
        <f t="shared" si="25"/>
        <v>BL.VG.00029-10090</v>
      </c>
      <c r="B1626" s="64">
        <f>_xlfn.XLOOKUP(F1626,'Volume Holds'!U:U,'Volume Holds'!L:L)+IF('Volume Holds'!$L$12&gt;0,'Volume Holds'!$L$12,0)</f>
        <v>0</v>
      </c>
      <c r="C1626" s="64">
        <f>_xlfn.XLOOKUP(F1626,'Volume Holds'!U:U,'Volume Holds'!D:D)</f>
        <v>145</v>
      </c>
      <c r="F1626" s="64" t="s">
        <v>633</v>
      </c>
      <c r="G1626" s="64">
        <v>10090</v>
      </c>
    </row>
    <row r="1627" spans="1:7">
      <c r="A1627" s="64" t="str">
        <f t="shared" si="25"/>
        <v>BL.VG.00030-10090</v>
      </c>
      <c r="B1627" s="64">
        <f>_xlfn.XLOOKUP(F1627,'Volume Holds'!U:U,'Volume Holds'!L:L)+IF('Volume Holds'!$L$12&gt;0,'Volume Holds'!$L$12,0)</f>
        <v>0</v>
      </c>
      <c r="C1627" s="64">
        <f>_xlfn.XLOOKUP(F1627,'Volume Holds'!U:U,'Volume Holds'!D:D)</f>
        <v>150</v>
      </c>
      <c r="F1627" s="64" t="s">
        <v>635</v>
      </c>
      <c r="G1627" s="64">
        <v>10090</v>
      </c>
    </row>
    <row r="1628" spans="1:7">
      <c r="A1628" s="64" t="str">
        <f t="shared" si="25"/>
        <v>BL.VG.00031-10090</v>
      </c>
      <c r="B1628" s="64">
        <f>_xlfn.XLOOKUP(F1628,'Volume Holds'!U:U,'Volume Holds'!L:L)+IF('Volume Holds'!$L$12&gt;0,'Volume Holds'!$L$12,0)</f>
        <v>0</v>
      </c>
      <c r="C1628" s="64">
        <f>_xlfn.XLOOKUP(F1628,'Volume Holds'!U:U,'Volume Holds'!D:D)</f>
        <v>150</v>
      </c>
      <c r="F1628" s="64" t="s">
        <v>637</v>
      </c>
      <c r="G1628" s="64">
        <v>10090</v>
      </c>
    </row>
    <row r="1629" spans="1:7">
      <c r="A1629" s="64" t="str">
        <f t="shared" si="25"/>
        <v>BL.VG.00032-10090</v>
      </c>
      <c r="B1629" s="64">
        <f>_xlfn.XLOOKUP(F1629,'Volume Holds'!U:U,'Volume Holds'!L:L)+IF('Volume Holds'!$L$12&gt;0,'Volume Holds'!$L$12,0)</f>
        <v>0</v>
      </c>
      <c r="C1629" s="64">
        <f>_xlfn.XLOOKUP(F1629,'Volume Holds'!U:U,'Volume Holds'!D:D)</f>
        <v>162.5</v>
      </c>
      <c r="F1629" s="64" t="s">
        <v>639</v>
      </c>
      <c r="G1629" s="64">
        <v>10090</v>
      </c>
    </row>
    <row r="1630" spans="1:7">
      <c r="A1630" s="64" t="str">
        <f t="shared" si="25"/>
        <v>BL.VG.00033-10090</v>
      </c>
      <c r="B1630" s="64">
        <f>_xlfn.XLOOKUP(F1630,'Volume Holds'!U:U,'Volume Holds'!L:L)+IF('Volume Holds'!$L$12&gt;0,'Volume Holds'!$L$12,0)</f>
        <v>0</v>
      </c>
      <c r="C1630" s="64">
        <f>_xlfn.XLOOKUP(F1630,'Volume Holds'!U:U,'Volume Holds'!D:D)</f>
        <v>162.5</v>
      </c>
      <c r="F1630" s="64" t="s">
        <v>641</v>
      </c>
      <c r="G1630" s="64">
        <v>10090</v>
      </c>
    </row>
    <row r="1631" spans="1:7">
      <c r="A1631" s="64" t="str">
        <f t="shared" si="25"/>
        <v>BL.VG.00034-10090</v>
      </c>
      <c r="B1631" s="64">
        <f>_xlfn.XLOOKUP(F1631,'Volume Holds'!U:U,'Volume Holds'!L:L)+IF('Volume Holds'!$L$13&gt;0,'Volume Holds'!$L$13,0)</f>
        <v>0</v>
      </c>
      <c r="C1631" s="64">
        <f>_xlfn.XLOOKUP(F1631,'Volume Holds'!U:U,'Volume Holds'!D:D)</f>
        <v>222.5</v>
      </c>
      <c r="F1631" s="64" t="s">
        <v>643</v>
      </c>
      <c r="G1631" s="64">
        <v>10090</v>
      </c>
    </row>
    <row r="1632" spans="1:7">
      <c r="A1632" s="64" t="str">
        <f t="shared" si="25"/>
        <v>BL.VG.00035-10090</v>
      </c>
      <c r="B1632" s="64">
        <f>_xlfn.XLOOKUP(F1632,'Volume Holds'!U:U,'Volume Holds'!L:L)+IF('Volume Holds'!$L$13&gt;0,'Volume Holds'!$L$13,0)</f>
        <v>0</v>
      </c>
      <c r="C1632" s="64">
        <f>_xlfn.XLOOKUP(F1632,'Volume Holds'!U:U,'Volume Holds'!D:D)</f>
        <v>222.5</v>
      </c>
      <c r="F1632" s="64" t="s">
        <v>645</v>
      </c>
      <c r="G1632" s="64">
        <v>10090</v>
      </c>
    </row>
    <row r="1633" spans="1:7">
      <c r="A1633" s="64" t="str">
        <f t="shared" si="25"/>
        <v>BL.VG.00036-10090</v>
      </c>
      <c r="B1633" s="64">
        <f>_xlfn.XLOOKUP(F1633,'Volume Holds'!U:U,'Volume Holds'!L:L)+IF('Volume Holds'!$L$13&gt;0,'Volume Holds'!$L$13,0)</f>
        <v>0</v>
      </c>
      <c r="C1633" s="64">
        <f>_xlfn.XLOOKUP(F1633,'Volume Holds'!U:U,'Volume Holds'!D:D)</f>
        <v>232.5</v>
      </c>
      <c r="F1633" s="64" t="s">
        <v>647</v>
      </c>
      <c r="G1633" s="64">
        <v>10090</v>
      </c>
    </row>
    <row r="1634" spans="1:7">
      <c r="A1634" s="64" t="str">
        <f t="shared" si="25"/>
        <v>BL.VG.00037-10090</v>
      </c>
      <c r="B1634" s="64">
        <f>_xlfn.XLOOKUP(F1634,'Volume Holds'!U:U,'Volume Holds'!L:L)+IF('Volume Holds'!$L$13&gt;0,'Volume Holds'!$L$13,0)</f>
        <v>0</v>
      </c>
      <c r="C1634" s="64">
        <f>_xlfn.XLOOKUP(F1634,'Volume Holds'!U:U,'Volume Holds'!D:D)</f>
        <v>232.5</v>
      </c>
      <c r="F1634" s="64" t="s">
        <v>649</v>
      </c>
      <c r="G1634" s="64">
        <v>10090</v>
      </c>
    </row>
    <row r="1635" spans="1:7">
      <c r="A1635" s="64" t="str">
        <f t="shared" si="25"/>
        <v>BL.VG.00038-10090</v>
      </c>
      <c r="B1635" s="64">
        <f>_xlfn.XLOOKUP(F1635,'Volume Holds'!U:U,'Volume Holds'!L:L)+IF('Volume Holds'!$L$13&gt;0,'Volume Holds'!$L$13,0)</f>
        <v>0</v>
      </c>
      <c r="C1635" s="64">
        <f>_xlfn.XLOOKUP(F1635,'Volume Holds'!U:U,'Volume Holds'!D:D)</f>
        <v>252.5</v>
      </c>
      <c r="F1635" s="64" t="s">
        <v>651</v>
      </c>
      <c r="G1635" s="64">
        <v>10090</v>
      </c>
    </row>
    <row r="1636" spans="1:7">
      <c r="A1636" s="64" t="str">
        <f t="shared" si="25"/>
        <v>BL.VG.00039-10090</v>
      </c>
      <c r="B1636" s="64">
        <f>_xlfn.XLOOKUP(F1636,'Volume Holds'!U:U,'Volume Holds'!L:L)+IF('Volume Holds'!$L$13&gt;0,'Volume Holds'!$L$13,0)</f>
        <v>0</v>
      </c>
      <c r="C1636" s="64">
        <f>_xlfn.XLOOKUP(F1636,'Volume Holds'!U:U,'Volume Holds'!D:D)</f>
        <v>252.5</v>
      </c>
      <c r="F1636" s="64" t="s">
        <v>653</v>
      </c>
      <c r="G1636" s="64">
        <v>10090</v>
      </c>
    </row>
    <row r="1637" spans="1:7">
      <c r="A1637" s="64" t="str">
        <f t="shared" ref="A1637:A1700" si="26">F1637&amp;"-"&amp;G1637</f>
        <v>BL.VG.00040-10090</v>
      </c>
      <c r="B1637" s="64">
        <f>_xlfn.XLOOKUP(F1637,'Volume Holds'!U:U,'Volume Holds'!L:L)+IF('Volume Holds'!$L$14&gt;0,'Volume Holds'!$L$14,0)</f>
        <v>0</v>
      </c>
      <c r="C1637" s="64">
        <f>_xlfn.XLOOKUP(F1637,'Volume Holds'!U:U,'Volume Holds'!D:D)</f>
        <v>342.5</v>
      </c>
      <c r="F1637" s="64" t="s">
        <v>655</v>
      </c>
      <c r="G1637" s="64">
        <v>10090</v>
      </c>
    </row>
    <row r="1638" spans="1:7">
      <c r="A1638" s="64" t="str">
        <f t="shared" si="26"/>
        <v>BL.VG.00041-10090</v>
      </c>
      <c r="B1638" s="64">
        <f>_xlfn.XLOOKUP(F1638,'Volume Holds'!U:U,'Volume Holds'!L:L)+IF('Volume Holds'!$L$14&gt;0,'Volume Holds'!$L$14,0)</f>
        <v>0</v>
      </c>
      <c r="C1638" s="64">
        <f>_xlfn.XLOOKUP(F1638,'Volume Holds'!U:U,'Volume Holds'!D:D)</f>
        <v>342.5</v>
      </c>
      <c r="F1638" s="64" t="s">
        <v>657</v>
      </c>
      <c r="G1638" s="64">
        <v>10090</v>
      </c>
    </row>
    <row r="1639" spans="1:7">
      <c r="A1639" s="64" t="str">
        <f t="shared" si="26"/>
        <v>BL.VG.00042-10090</v>
      </c>
      <c r="B1639" s="64">
        <f>_xlfn.XLOOKUP(F1639,'Volume Holds'!U:U,'Volume Holds'!L:L)+IF('Volume Holds'!$L$14&gt;0,'Volume Holds'!$L$14,0)</f>
        <v>0</v>
      </c>
      <c r="C1639" s="64">
        <f>_xlfn.XLOOKUP(F1639,'Volume Holds'!U:U,'Volume Holds'!D:D)</f>
        <v>360</v>
      </c>
      <c r="F1639" s="64" t="s">
        <v>659</v>
      </c>
      <c r="G1639" s="64">
        <v>10090</v>
      </c>
    </row>
    <row r="1640" spans="1:7">
      <c r="A1640" s="64" t="str">
        <f t="shared" si="26"/>
        <v>BL.VG.00043-10090</v>
      </c>
      <c r="B1640" s="64">
        <f>_xlfn.XLOOKUP(F1640,'Volume Holds'!U:U,'Volume Holds'!L:L)+IF('Volume Holds'!$L$14&gt;0,'Volume Holds'!$L$14,0)</f>
        <v>0</v>
      </c>
      <c r="C1640" s="64">
        <f>_xlfn.XLOOKUP(F1640,'Volume Holds'!U:U,'Volume Holds'!D:D)</f>
        <v>360</v>
      </c>
      <c r="F1640" s="64" t="s">
        <v>661</v>
      </c>
      <c r="G1640" s="64">
        <v>10090</v>
      </c>
    </row>
    <row r="1641" spans="1:7">
      <c r="A1641" s="64" t="str">
        <f t="shared" si="26"/>
        <v>BL.VG.00044-10090</v>
      </c>
      <c r="B1641" s="64">
        <f>_xlfn.XLOOKUP(F1641,'Volume Holds'!U:U,'Volume Holds'!L:L)+IF('Volume Holds'!$L$14&gt;0,'Volume Holds'!$L$14,0)</f>
        <v>0</v>
      </c>
      <c r="C1641" s="64">
        <f>_xlfn.XLOOKUP(F1641,'Volume Holds'!U:U,'Volume Holds'!D:D)</f>
        <v>400</v>
      </c>
      <c r="F1641" s="64" t="s">
        <v>663</v>
      </c>
      <c r="G1641" s="64">
        <v>10090</v>
      </c>
    </row>
    <row r="1642" spans="1:7">
      <c r="A1642" s="64" t="str">
        <f t="shared" si="26"/>
        <v>BL.VG.00045-10090</v>
      </c>
      <c r="B1642" s="64">
        <f>_xlfn.XLOOKUP(F1642,'Volume Holds'!U:U,'Volume Holds'!L:L)+IF('Volume Holds'!$L$14&gt;0,'Volume Holds'!$L$14,0)</f>
        <v>0</v>
      </c>
      <c r="C1642" s="64">
        <f>_xlfn.XLOOKUP(F1642,'Volume Holds'!U:U,'Volume Holds'!D:D)</f>
        <v>400</v>
      </c>
      <c r="F1642" s="64" t="s">
        <v>665</v>
      </c>
      <c r="G1642" s="64">
        <v>10090</v>
      </c>
    </row>
    <row r="1643" spans="1:7">
      <c r="A1643" s="64" t="str">
        <f t="shared" si="26"/>
        <v>BL.VG.00046-10090</v>
      </c>
      <c r="B1643" s="64">
        <f>_xlfn.XLOOKUP(F1643,'Volume Holds'!U:U,'Volume Holds'!L:L)+IF('Volume Holds'!$L$15&gt;0,'Volume Holds'!$L$15,0)</f>
        <v>0</v>
      </c>
      <c r="C1643" s="64">
        <f>_xlfn.XLOOKUP(F1643,'Volume Holds'!U:U,'Volume Holds'!D:D)</f>
        <v>137.5</v>
      </c>
      <c r="F1643" s="64" t="s">
        <v>667</v>
      </c>
      <c r="G1643" s="64">
        <v>10090</v>
      </c>
    </row>
    <row r="1644" spans="1:7">
      <c r="A1644" s="64" t="str">
        <f t="shared" si="26"/>
        <v>BL.VG.00047-10090</v>
      </c>
      <c r="B1644" s="64">
        <f>_xlfn.XLOOKUP(F1644,'Volume Holds'!U:U,'Volume Holds'!L:L)+IF('Volume Holds'!$L$15&gt;0,'Volume Holds'!$L$15,0)</f>
        <v>0</v>
      </c>
      <c r="C1644" s="64">
        <f>_xlfn.XLOOKUP(F1644,'Volume Holds'!U:U,'Volume Holds'!D:D)</f>
        <v>147.5</v>
      </c>
      <c r="F1644" s="64" t="s">
        <v>669</v>
      </c>
      <c r="G1644" s="64">
        <v>10090</v>
      </c>
    </row>
    <row r="1645" spans="1:7">
      <c r="A1645" s="64" t="str">
        <f t="shared" si="26"/>
        <v>BL.VG.00048-10090</v>
      </c>
      <c r="B1645" s="64">
        <f>_xlfn.XLOOKUP(F1645,'Volume Holds'!U:U,'Volume Holds'!L:L)+IF('Volume Holds'!$L$15&gt;0,'Volume Holds'!$L$15,0)</f>
        <v>0</v>
      </c>
      <c r="C1645" s="64">
        <f>_xlfn.XLOOKUP(F1645,'Volume Holds'!U:U,'Volume Holds'!D:D)</f>
        <v>170</v>
      </c>
      <c r="F1645" s="64" t="s">
        <v>671</v>
      </c>
      <c r="G1645" s="64">
        <v>10090</v>
      </c>
    </row>
    <row r="1646" spans="1:7">
      <c r="A1646" s="64" t="str">
        <f t="shared" si="26"/>
        <v>BL.VG.00049-10090</v>
      </c>
      <c r="B1646" s="64">
        <f>_xlfn.XLOOKUP(F1646,'Volume Holds'!U:U,'Volume Holds'!L:L)+IF('Volume Holds'!$L$15&gt;0,'Volume Holds'!$L$15,0)</f>
        <v>0</v>
      </c>
      <c r="C1646" s="64">
        <f>_xlfn.XLOOKUP(F1646,'Volume Holds'!U:U,'Volume Holds'!D:D)</f>
        <v>132.5</v>
      </c>
      <c r="F1646" s="64" t="s">
        <v>673</v>
      </c>
      <c r="G1646" s="64">
        <v>10090</v>
      </c>
    </row>
    <row r="1647" spans="1:7">
      <c r="A1647" s="64" t="str">
        <f t="shared" si="26"/>
        <v>BL.VG.00050-10090</v>
      </c>
      <c r="B1647" s="64">
        <f>_xlfn.XLOOKUP(F1647,'Volume Holds'!U:U,'Volume Holds'!L:L)+IF('Volume Holds'!$L$15&gt;0,'Volume Holds'!$L$15,0)</f>
        <v>0</v>
      </c>
      <c r="C1647" s="64">
        <f>_xlfn.XLOOKUP(F1647,'Volume Holds'!U:U,'Volume Holds'!D:D)</f>
        <v>142.5</v>
      </c>
      <c r="F1647" s="64" t="s">
        <v>675</v>
      </c>
      <c r="G1647" s="64">
        <v>10090</v>
      </c>
    </row>
    <row r="1648" spans="1:7">
      <c r="A1648" s="64" t="str">
        <f t="shared" si="26"/>
        <v>BL.VG.00051-10090</v>
      </c>
      <c r="B1648" s="64">
        <f>_xlfn.XLOOKUP(F1648,'Volume Holds'!U:U,'Volume Holds'!L:L)+IF('Volume Holds'!$L$15&gt;0,'Volume Holds'!$L$15,0)</f>
        <v>0</v>
      </c>
      <c r="C1648" s="64">
        <f>_xlfn.XLOOKUP(F1648,'Volume Holds'!U:U,'Volume Holds'!D:D)</f>
        <v>172.5</v>
      </c>
      <c r="F1648" s="64" t="s">
        <v>677</v>
      </c>
      <c r="G1648" s="64">
        <v>10090</v>
      </c>
    </row>
    <row r="1649" spans="1:7">
      <c r="A1649" s="64" t="str">
        <f t="shared" si="26"/>
        <v>BL.VG.00052-10090</v>
      </c>
      <c r="B1649" s="64">
        <f>_xlfn.XLOOKUP(F1649,'Volume Holds'!U:U,'Volume Holds'!L:L)+IF('Volume Holds'!$L$16&gt;0,'Volume Holds'!$L$16,0)</f>
        <v>0</v>
      </c>
      <c r="C1649" s="64">
        <f>_xlfn.XLOOKUP(F1649,'Volume Holds'!U:U,'Volume Holds'!D:D)</f>
        <v>72.5</v>
      </c>
      <c r="F1649" s="64" t="s">
        <v>679</v>
      </c>
      <c r="G1649" s="64">
        <v>10090</v>
      </c>
    </row>
    <row r="1650" spans="1:7">
      <c r="A1650" s="64" t="str">
        <f t="shared" si="26"/>
        <v>BL.VG.00061-10090</v>
      </c>
      <c r="B1650" s="64">
        <f>_xlfn.XLOOKUP(F1650,'Volume Holds'!U:U,'Volume Holds'!L:L)+IF('Volume Holds'!$L$16&gt;0,'Volume Holds'!$L$16,0)</f>
        <v>0</v>
      </c>
      <c r="C1650" s="64">
        <f>_xlfn.XLOOKUP(F1650,'Volume Holds'!U:U,'Volume Holds'!D:D)</f>
        <v>72.5</v>
      </c>
      <c r="F1650" s="64" t="s">
        <v>681</v>
      </c>
      <c r="G1650" s="64">
        <v>10090</v>
      </c>
    </row>
    <row r="1651" spans="1:7">
      <c r="A1651" s="64" t="str">
        <f t="shared" si="26"/>
        <v>BL.VG.00053-10090</v>
      </c>
      <c r="B1651" s="64">
        <f>_xlfn.XLOOKUP(F1651,'Volume Holds'!U:U,'Volume Holds'!L:L)+IF('Volume Holds'!$L$16&gt;0,'Volume Holds'!$L$16,0)</f>
        <v>0</v>
      </c>
      <c r="C1651" s="64">
        <f>_xlfn.XLOOKUP(F1651,'Volume Holds'!U:U,'Volume Holds'!D:D)</f>
        <v>72.5</v>
      </c>
      <c r="F1651" s="64" t="s">
        <v>683</v>
      </c>
      <c r="G1651" s="64">
        <v>10090</v>
      </c>
    </row>
    <row r="1652" spans="1:7">
      <c r="A1652" s="64" t="str">
        <f t="shared" si="26"/>
        <v>BL.VG.00062-10090</v>
      </c>
      <c r="B1652" s="64">
        <f>_xlfn.XLOOKUP(F1652,'Volume Holds'!U:U,'Volume Holds'!L:L)+IF('Volume Holds'!$L$16&gt;0,'Volume Holds'!$L$16,0)</f>
        <v>0</v>
      </c>
      <c r="C1652" s="64">
        <f>_xlfn.XLOOKUP(F1652,'Volume Holds'!U:U,'Volume Holds'!D:D)</f>
        <v>72.5</v>
      </c>
      <c r="F1652" s="64" t="s">
        <v>685</v>
      </c>
      <c r="G1652" s="64">
        <v>10090</v>
      </c>
    </row>
    <row r="1653" spans="1:7">
      <c r="A1653" s="64" t="str">
        <f t="shared" si="26"/>
        <v>BL.VG.00054-10090</v>
      </c>
      <c r="B1653" s="64">
        <f>_xlfn.XLOOKUP(F1653,'Volume Holds'!U:U,'Volume Holds'!L:L)+IF('Volume Holds'!$L$16&gt;0,'Volume Holds'!$L$16,0)</f>
        <v>0</v>
      </c>
      <c r="C1653" s="64">
        <f>_xlfn.XLOOKUP(F1653,'Volume Holds'!U:U,'Volume Holds'!D:D)</f>
        <v>75</v>
      </c>
      <c r="F1653" s="64" t="s">
        <v>687</v>
      </c>
      <c r="G1653" s="64">
        <v>10090</v>
      </c>
    </row>
    <row r="1654" spans="1:7">
      <c r="A1654" s="64" t="str">
        <f t="shared" si="26"/>
        <v>BL.VG.00063-10090</v>
      </c>
      <c r="B1654" s="64">
        <f>_xlfn.XLOOKUP(F1654,'Volume Holds'!U:U,'Volume Holds'!L:L)+IF('Volume Holds'!$L$16&gt;0,'Volume Holds'!$L$16,0)</f>
        <v>0</v>
      </c>
      <c r="C1654" s="64">
        <f>_xlfn.XLOOKUP(F1654,'Volume Holds'!U:U,'Volume Holds'!D:D)</f>
        <v>75</v>
      </c>
      <c r="F1654" s="64" t="s">
        <v>689</v>
      </c>
      <c r="G1654" s="64">
        <v>10090</v>
      </c>
    </row>
    <row r="1655" spans="1:7">
      <c r="A1655" s="64" t="str">
        <f t="shared" si="26"/>
        <v>BL.VG.00055-10090</v>
      </c>
      <c r="B1655" s="64">
        <f>_xlfn.XLOOKUP(F1655,'Volume Holds'!U:U,'Volume Holds'!L:L)+IF('Volume Holds'!$L$17&gt;0,'Volume Holds'!$L$17,0)</f>
        <v>0</v>
      </c>
      <c r="C1655" s="64">
        <f>_xlfn.XLOOKUP(F1655,'Volume Holds'!U:U,'Volume Holds'!D:D)</f>
        <v>192.5</v>
      </c>
      <c r="F1655" s="64" t="s">
        <v>691</v>
      </c>
      <c r="G1655" s="64">
        <v>10090</v>
      </c>
    </row>
    <row r="1656" spans="1:7">
      <c r="A1656" s="64" t="str">
        <f t="shared" si="26"/>
        <v>BL.VG.00064-10090</v>
      </c>
      <c r="B1656" s="64">
        <f>_xlfn.XLOOKUP(F1656,'Volume Holds'!U:U,'Volume Holds'!L:L)+IF('Volume Holds'!$L$17&gt;0,'Volume Holds'!$L$17,0)</f>
        <v>0</v>
      </c>
      <c r="C1656" s="64">
        <f>_xlfn.XLOOKUP(F1656,'Volume Holds'!U:U,'Volume Holds'!D:D)</f>
        <v>192.5</v>
      </c>
      <c r="F1656" s="64" t="s">
        <v>693</v>
      </c>
      <c r="G1656" s="64">
        <v>10090</v>
      </c>
    </row>
    <row r="1657" spans="1:7">
      <c r="A1657" s="64" t="str">
        <f t="shared" si="26"/>
        <v>BL.VG.00056-10090</v>
      </c>
      <c r="B1657" s="64">
        <f>_xlfn.XLOOKUP(F1657,'Volume Holds'!U:U,'Volume Holds'!L:L)+IF('Volume Holds'!$L$17&gt;0,'Volume Holds'!$L$17,0)</f>
        <v>0</v>
      </c>
      <c r="C1657" s="64">
        <f>_xlfn.XLOOKUP(F1657,'Volume Holds'!U:U,'Volume Holds'!D:D)</f>
        <v>202.5</v>
      </c>
      <c r="F1657" s="64" t="s">
        <v>695</v>
      </c>
      <c r="G1657" s="64">
        <v>10090</v>
      </c>
    </row>
    <row r="1658" spans="1:7">
      <c r="A1658" s="64" t="str">
        <f t="shared" si="26"/>
        <v>BL.VG.00065-10090</v>
      </c>
      <c r="B1658" s="64">
        <f>_xlfn.XLOOKUP(F1658,'Volume Holds'!U:U,'Volume Holds'!L:L)+IF('Volume Holds'!$L$17&gt;0,'Volume Holds'!$L$17,0)</f>
        <v>0</v>
      </c>
      <c r="C1658" s="64">
        <f>_xlfn.XLOOKUP(F1658,'Volume Holds'!U:U,'Volume Holds'!D:D)</f>
        <v>202.5</v>
      </c>
      <c r="F1658" s="64" t="s">
        <v>697</v>
      </c>
      <c r="G1658" s="64">
        <v>10090</v>
      </c>
    </row>
    <row r="1659" spans="1:7">
      <c r="A1659" s="64" t="str">
        <f t="shared" si="26"/>
        <v>BL.VG.00057-10090</v>
      </c>
      <c r="B1659" s="64">
        <f>_xlfn.XLOOKUP(F1659,'Volume Holds'!U:U,'Volume Holds'!L:L)+IF('Volume Holds'!$L$17&gt;0,'Volume Holds'!$L$17,0)</f>
        <v>0</v>
      </c>
      <c r="C1659" s="64">
        <f>_xlfn.XLOOKUP(F1659,'Volume Holds'!U:U,'Volume Holds'!D:D)</f>
        <v>210</v>
      </c>
      <c r="F1659" s="64" t="s">
        <v>699</v>
      </c>
      <c r="G1659" s="64">
        <v>10090</v>
      </c>
    </row>
    <row r="1660" spans="1:7">
      <c r="A1660" s="64" t="str">
        <f t="shared" si="26"/>
        <v>BL.VG.00066-10090</v>
      </c>
      <c r="B1660" s="64">
        <f>_xlfn.XLOOKUP(F1660,'Volume Holds'!U:U,'Volume Holds'!L:L)+IF('Volume Holds'!$L$17&gt;0,'Volume Holds'!$L$17,0)</f>
        <v>0</v>
      </c>
      <c r="C1660" s="64">
        <f>_xlfn.XLOOKUP(F1660,'Volume Holds'!U:U,'Volume Holds'!D:D)</f>
        <v>210</v>
      </c>
      <c r="F1660" s="64" t="s">
        <v>701</v>
      </c>
      <c r="G1660" s="64">
        <v>10090</v>
      </c>
    </row>
    <row r="1661" spans="1:7">
      <c r="A1661" s="64" t="str">
        <f t="shared" si="26"/>
        <v>BL.VG.00058-10090</v>
      </c>
      <c r="B1661" s="64">
        <f>_xlfn.XLOOKUP(F1661,'Volume Holds'!U:U,'Volume Holds'!L:L)+IF('Volume Holds'!$L$18&gt;0,'Volume Holds'!$L$18,0)</f>
        <v>0</v>
      </c>
      <c r="C1661" s="64">
        <f>_xlfn.XLOOKUP(F1661,'Volume Holds'!U:U,'Volume Holds'!D:D)</f>
        <v>437.5</v>
      </c>
      <c r="F1661" s="64" t="s">
        <v>703</v>
      </c>
      <c r="G1661" s="64">
        <v>10090</v>
      </c>
    </row>
    <row r="1662" spans="1:7">
      <c r="A1662" s="64" t="str">
        <f t="shared" si="26"/>
        <v>BL.VG.00067-10090</v>
      </c>
      <c r="B1662" s="64">
        <f>_xlfn.XLOOKUP(F1662,'Volume Holds'!U:U,'Volume Holds'!L:L)+IF('Volume Holds'!$L$18&gt;0,'Volume Holds'!$L$18,0)</f>
        <v>0</v>
      </c>
      <c r="C1662" s="64">
        <f>_xlfn.XLOOKUP(F1662,'Volume Holds'!U:U,'Volume Holds'!D:D)</f>
        <v>437.5</v>
      </c>
      <c r="F1662" s="64" t="s">
        <v>705</v>
      </c>
      <c r="G1662" s="64">
        <v>10090</v>
      </c>
    </row>
    <row r="1663" spans="1:7">
      <c r="A1663" s="64" t="str">
        <f t="shared" si="26"/>
        <v>BL.VG.00059-10090</v>
      </c>
      <c r="B1663" s="64">
        <f>_xlfn.XLOOKUP(F1663,'Volume Holds'!U:U,'Volume Holds'!L:L)+IF('Volume Holds'!$L$18&gt;0,'Volume Holds'!$L$18,0)</f>
        <v>0</v>
      </c>
      <c r="C1663" s="64">
        <f>_xlfn.XLOOKUP(F1663,'Volume Holds'!U:U,'Volume Holds'!D:D)</f>
        <v>460</v>
      </c>
      <c r="F1663" s="64" t="s">
        <v>707</v>
      </c>
      <c r="G1663" s="64">
        <v>10090</v>
      </c>
    </row>
    <row r="1664" spans="1:7">
      <c r="A1664" s="64" t="str">
        <f t="shared" si="26"/>
        <v>BL.VG.00068-10090</v>
      </c>
      <c r="B1664" s="64">
        <f>_xlfn.XLOOKUP(F1664,'Volume Holds'!U:U,'Volume Holds'!L:L)+IF('Volume Holds'!$L$18&gt;0,'Volume Holds'!$L$18,0)</f>
        <v>0</v>
      </c>
      <c r="C1664" s="64">
        <f>_xlfn.XLOOKUP(F1664,'Volume Holds'!U:U,'Volume Holds'!D:D)</f>
        <v>460</v>
      </c>
      <c r="F1664" s="64" t="s">
        <v>709</v>
      </c>
      <c r="G1664" s="64">
        <v>10090</v>
      </c>
    </row>
    <row r="1665" spans="1:7">
      <c r="A1665" s="64" t="str">
        <f t="shared" si="26"/>
        <v>BL.VG.00060-10090</v>
      </c>
      <c r="B1665" s="64">
        <f>_xlfn.XLOOKUP(F1665,'Volume Holds'!U:U,'Volume Holds'!L:L)+IF('Volume Holds'!$L$18&gt;0,'Volume Holds'!$L$18,0)</f>
        <v>0</v>
      </c>
      <c r="C1665" s="64">
        <f>_xlfn.XLOOKUP(F1665,'Volume Holds'!U:U,'Volume Holds'!D:D)</f>
        <v>485</v>
      </c>
      <c r="F1665" s="64" t="s">
        <v>711</v>
      </c>
      <c r="G1665" s="64">
        <v>10090</v>
      </c>
    </row>
    <row r="1666" spans="1:7">
      <c r="A1666" s="64" t="str">
        <f t="shared" si="26"/>
        <v>BL.VG.00069-10090</v>
      </c>
      <c r="B1666" s="64">
        <f>_xlfn.XLOOKUP(F1666,'Volume Holds'!U:U,'Volume Holds'!L:L)+IF('Volume Holds'!$L$18&gt;0,'Volume Holds'!$L$18,0)</f>
        <v>0</v>
      </c>
      <c r="C1666" s="64">
        <f>_xlfn.XLOOKUP(F1666,'Volume Holds'!U:U,'Volume Holds'!D:D)</f>
        <v>485</v>
      </c>
      <c r="F1666" s="64" t="s">
        <v>713</v>
      </c>
      <c r="G1666" s="64">
        <v>10090</v>
      </c>
    </row>
    <row r="1667" spans="1:7">
      <c r="A1667" s="64" t="str">
        <f t="shared" si="26"/>
        <v>BL.VG.00001-10091</v>
      </c>
      <c r="B1667" s="64">
        <f>_xlfn.XLOOKUP(F1667,'Volume Holds'!U:U,'Volume Holds'!M:M)+IF('Volume Holds'!$M$8&gt;0,'Volume Holds'!$M$8,0)</f>
        <v>0</v>
      </c>
      <c r="C1667" s="64">
        <f>_xlfn.XLOOKUP(F1667,'Volume Holds'!U:U,'Volume Holds'!D:D)</f>
        <v>122.5</v>
      </c>
      <c r="F1667" s="64" t="s">
        <v>585</v>
      </c>
      <c r="G1667" s="64">
        <v>10091</v>
      </c>
    </row>
    <row r="1668" spans="1:7">
      <c r="A1668" s="64" t="str">
        <f t="shared" si="26"/>
        <v>BL.VG.00002-10091</v>
      </c>
      <c r="B1668" s="64">
        <f>_xlfn.XLOOKUP(F1668,'Volume Holds'!U:U,'Volume Holds'!M:M)+IF('Volume Holds'!$M$8&gt;0,'Volume Holds'!$M$8,0)</f>
        <v>0</v>
      </c>
      <c r="C1668" s="64">
        <f>_xlfn.XLOOKUP(F1668,'Volume Holds'!U:U,'Volume Holds'!D:D)</f>
        <v>127.5</v>
      </c>
      <c r="F1668" s="64" t="s">
        <v>587</v>
      </c>
      <c r="G1668" s="64">
        <v>10091</v>
      </c>
    </row>
    <row r="1669" spans="1:7">
      <c r="A1669" s="64" t="str">
        <f t="shared" si="26"/>
        <v>BL.VG.00003-10091</v>
      </c>
      <c r="B1669" s="64">
        <f>_xlfn.XLOOKUP(F1669,'Volume Holds'!U:U,'Volume Holds'!M:M)+IF('Volume Holds'!$M$9&gt;0,'Volume Holds'!$M$9,0)</f>
        <v>0</v>
      </c>
      <c r="C1669" s="64">
        <f>_xlfn.XLOOKUP(F1669,'Volume Holds'!U:U,'Volume Holds'!D:D)</f>
        <v>92.5</v>
      </c>
      <c r="F1669" s="64" t="s">
        <v>589</v>
      </c>
      <c r="G1669" s="64">
        <v>10091</v>
      </c>
    </row>
    <row r="1670" spans="1:7">
      <c r="A1670" s="64" t="str">
        <f t="shared" si="26"/>
        <v>BL.VG.00004-10091</v>
      </c>
      <c r="B1670" s="64">
        <f>_xlfn.XLOOKUP(F1670,'Volume Holds'!U:U,'Volume Holds'!M:M)+IF('Volume Holds'!$M$9&gt;0,'Volume Holds'!$M$9,0)</f>
        <v>0</v>
      </c>
      <c r="C1670" s="64">
        <f>_xlfn.XLOOKUP(F1670,'Volume Holds'!U:U,'Volume Holds'!D:D)</f>
        <v>87.5</v>
      </c>
      <c r="F1670" s="64" t="s">
        <v>591</v>
      </c>
      <c r="G1670" s="64">
        <v>10091</v>
      </c>
    </row>
    <row r="1671" spans="1:7">
      <c r="A1671" s="64" t="str">
        <f t="shared" si="26"/>
        <v>BL.VG.00005-10091</v>
      </c>
      <c r="B1671" s="64">
        <f>_xlfn.XLOOKUP(F1671,'Volume Holds'!U:U,'Volume Holds'!M:M)+IF('Volume Holds'!$M$9&gt;0,'Volume Holds'!$M$9,0)</f>
        <v>0</v>
      </c>
      <c r="C1671" s="64">
        <f>_xlfn.XLOOKUP(F1671,'Volume Holds'!U:U,'Volume Holds'!D:D)</f>
        <v>82.5</v>
      </c>
      <c r="F1671" s="64" t="s">
        <v>593</v>
      </c>
      <c r="G1671" s="64">
        <v>10091</v>
      </c>
    </row>
    <row r="1672" spans="1:7">
      <c r="A1672" s="64" t="str">
        <f t="shared" si="26"/>
        <v>BL.VG.00006-10091</v>
      </c>
      <c r="B1672" s="64">
        <f>_xlfn.XLOOKUP(F1672,'Volume Holds'!U:U,'Volume Holds'!M:M)+IF('Volume Holds'!$M$9&gt;0,'Volume Holds'!$M$9,0)</f>
        <v>0</v>
      </c>
      <c r="C1672" s="64">
        <f>_xlfn.XLOOKUP(F1672,'Volume Holds'!U:U,'Volume Holds'!D:D)</f>
        <v>97.5</v>
      </c>
      <c r="F1672" s="64" t="s">
        <v>595</v>
      </c>
      <c r="G1672" s="64">
        <v>10091</v>
      </c>
    </row>
    <row r="1673" spans="1:7">
      <c r="A1673" s="64" t="str">
        <f t="shared" si="26"/>
        <v>BL.VG.00007-10091</v>
      </c>
      <c r="B1673" s="64">
        <f>_xlfn.XLOOKUP(F1673,'Volume Holds'!U:U,'Volume Holds'!M:M)+IF('Volume Holds'!$M$10&gt;0,'Volume Holds'!$M$10,0)</f>
        <v>0</v>
      </c>
      <c r="C1673" s="64">
        <f>_xlfn.XLOOKUP(F1673,'Volume Holds'!U:U,'Volume Holds'!D:D)</f>
        <v>107.5</v>
      </c>
      <c r="F1673" s="64" t="s">
        <v>597</v>
      </c>
      <c r="G1673" s="64">
        <v>10091</v>
      </c>
    </row>
    <row r="1674" spans="1:7">
      <c r="A1674" s="64" t="str">
        <f t="shared" si="26"/>
        <v>BL.VG.00008-10091</v>
      </c>
      <c r="B1674" s="64">
        <f>_xlfn.XLOOKUP(F1674,'Volume Holds'!U:U,'Volume Holds'!M:M)+IF('Volume Holds'!$M$10&gt;0,'Volume Holds'!$M$10,0)</f>
        <v>0</v>
      </c>
      <c r="C1674" s="64">
        <f>_xlfn.XLOOKUP(F1674,'Volume Holds'!U:U,'Volume Holds'!D:D)</f>
        <v>107.5</v>
      </c>
      <c r="F1674" s="64" t="s">
        <v>599</v>
      </c>
      <c r="G1674" s="64">
        <v>10091</v>
      </c>
    </row>
    <row r="1675" spans="1:7">
      <c r="A1675" s="64" t="str">
        <f t="shared" si="26"/>
        <v>BL.VG.00009-10091</v>
      </c>
      <c r="B1675" s="64">
        <f>_xlfn.XLOOKUP(F1675,'Volume Holds'!U:U,'Volume Holds'!M:M)+IF('Volume Holds'!$M$10&gt;0,'Volume Holds'!$M$10,0)</f>
        <v>0</v>
      </c>
      <c r="C1675" s="64">
        <f>_xlfn.XLOOKUP(F1675,'Volume Holds'!U:U,'Volume Holds'!D:D)</f>
        <v>107.5</v>
      </c>
      <c r="F1675" s="64" t="s">
        <v>601</v>
      </c>
      <c r="G1675" s="64">
        <v>10091</v>
      </c>
    </row>
    <row r="1676" spans="1:7">
      <c r="A1676" s="64" t="str">
        <f t="shared" si="26"/>
        <v>BL.VG.00010-10091</v>
      </c>
      <c r="B1676" s="64">
        <f>_xlfn.XLOOKUP(F1676,'Volume Holds'!U:U,'Volume Holds'!M:M)+IF('Volume Holds'!$M$10&gt;0,'Volume Holds'!$M$10,0)</f>
        <v>0</v>
      </c>
      <c r="C1676" s="64">
        <f>_xlfn.XLOOKUP(F1676,'Volume Holds'!U:U,'Volume Holds'!D:D)</f>
        <v>107.5</v>
      </c>
      <c r="F1676" s="64" t="s">
        <v>603</v>
      </c>
      <c r="G1676" s="64">
        <v>10091</v>
      </c>
    </row>
    <row r="1677" spans="1:7">
      <c r="A1677" s="64" t="str">
        <f t="shared" si="26"/>
        <v>BL.VG.00011-10091</v>
      </c>
      <c r="B1677" s="64">
        <f>_xlfn.XLOOKUP(F1677,'Volume Holds'!U:U,'Volume Holds'!M:M)+IF('Volume Holds'!$M$10&gt;0,'Volume Holds'!$M$10,0)</f>
        <v>0</v>
      </c>
      <c r="C1677" s="64">
        <f>_xlfn.XLOOKUP(F1677,'Volume Holds'!U:U,'Volume Holds'!D:D)</f>
        <v>110</v>
      </c>
      <c r="F1677" s="64" t="s">
        <v>605</v>
      </c>
      <c r="G1677" s="64">
        <v>10091</v>
      </c>
    </row>
    <row r="1678" spans="1:7">
      <c r="A1678" s="64" t="str">
        <f t="shared" si="26"/>
        <v>BL.VG.00012-10091</v>
      </c>
      <c r="B1678" s="64">
        <f>_xlfn.XLOOKUP(F1678,'Volume Holds'!U:U,'Volume Holds'!M:M)+IF('Volume Holds'!$M$10&gt;0,'Volume Holds'!$M$10,0)</f>
        <v>0</v>
      </c>
      <c r="C1678" s="64">
        <f>_xlfn.XLOOKUP(F1678,'Volume Holds'!U:U,'Volume Holds'!D:D)</f>
        <v>110</v>
      </c>
      <c r="F1678" s="64" t="s">
        <v>607</v>
      </c>
      <c r="G1678" s="64">
        <v>10091</v>
      </c>
    </row>
    <row r="1679" spans="1:7">
      <c r="A1679" s="64" t="str">
        <f t="shared" si="26"/>
        <v>BL.VG.00013-10091</v>
      </c>
      <c r="B1679" s="64">
        <f>_xlfn.XLOOKUP(F1679,'Volume Holds'!U:U,'Volume Holds'!M:M)+IF('Volume Holds'!$M$10&gt;0,'Volume Holds'!$M$10,0)</f>
        <v>0</v>
      </c>
      <c r="C1679" s="64">
        <f>_xlfn.XLOOKUP(F1679,'Volume Holds'!U:U,'Volume Holds'!D:D)</f>
        <v>117.5</v>
      </c>
      <c r="F1679" s="64" t="s">
        <v>609</v>
      </c>
      <c r="G1679" s="64">
        <v>10091</v>
      </c>
    </row>
    <row r="1680" spans="1:7">
      <c r="A1680" s="64" t="str">
        <f t="shared" si="26"/>
        <v>BL.VG.00014-10091</v>
      </c>
      <c r="B1680" s="64">
        <f>_xlfn.XLOOKUP(F1680,'Volume Holds'!U:U,'Volume Holds'!M:M)+IF('Volume Holds'!$M$10&gt;0,'Volume Holds'!$M$10,0)</f>
        <v>0</v>
      </c>
      <c r="C1680" s="64">
        <f>_xlfn.XLOOKUP(F1680,'Volume Holds'!U:U,'Volume Holds'!D:D)</f>
        <v>117.5</v>
      </c>
      <c r="F1680" s="64" t="s">
        <v>611</v>
      </c>
      <c r="G1680" s="64">
        <v>10091</v>
      </c>
    </row>
    <row r="1681" spans="1:7">
      <c r="A1681" s="64" t="str">
        <f t="shared" si="26"/>
        <v>BL.VG.00015-10091</v>
      </c>
      <c r="B1681" s="64">
        <f>_xlfn.XLOOKUP(F1681,'Volume Holds'!U:U,'Volume Holds'!M:M)+IF('Volume Holds'!$M$11&gt;0,'Volume Holds'!$M$11,0)</f>
        <v>0</v>
      </c>
      <c r="C1681" s="64">
        <f>_xlfn.XLOOKUP(F1681,'Volume Holds'!U:U,'Volume Holds'!D:D)</f>
        <v>210</v>
      </c>
      <c r="F1681" s="64" t="s">
        <v>613</v>
      </c>
      <c r="G1681" s="64">
        <v>10091</v>
      </c>
    </row>
    <row r="1682" spans="1:7">
      <c r="A1682" s="64" t="str">
        <f t="shared" si="26"/>
        <v>BL.VG.00016-10091</v>
      </c>
      <c r="B1682" s="64">
        <f>_xlfn.XLOOKUP(F1682,'Volume Holds'!U:U,'Volume Holds'!M:M)+IF('Volume Holds'!$M$11&gt;0,'Volume Holds'!$M$11,0)</f>
        <v>0</v>
      </c>
      <c r="C1682" s="64">
        <f>_xlfn.XLOOKUP(F1682,'Volume Holds'!U:U,'Volume Holds'!D:D)</f>
        <v>210</v>
      </c>
      <c r="F1682" s="64" t="s">
        <v>615</v>
      </c>
      <c r="G1682" s="64">
        <v>10091</v>
      </c>
    </row>
    <row r="1683" spans="1:7">
      <c r="A1683" s="64" t="str">
        <f t="shared" si="26"/>
        <v>BL.VG.00017-10091</v>
      </c>
      <c r="B1683" s="64">
        <f>_xlfn.XLOOKUP(F1683,'Volume Holds'!U:U,'Volume Holds'!M:M)+IF('Volume Holds'!$M$11&gt;0,'Volume Holds'!$M$11,0)</f>
        <v>0</v>
      </c>
      <c r="C1683" s="64">
        <f>_xlfn.XLOOKUP(F1683,'Volume Holds'!U:U,'Volume Holds'!D:D)</f>
        <v>215</v>
      </c>
      <c r="F1683" s="64" t="s">
        <v>617</v>
      </c>
      <c r="G1683" s="64">
        <v>10091</v>
      </c>
    </row>
    <row r="1684" spans="1:7">
      <c r="A1684" s="64" t="str">
        <f t="shared" si="26"/>
        <v>BL.VG.00018-10091</v>
      </c>
      <c r="B1684" s="64">
        <f>_xlfn.XLOOKUP(F1684,'Volume Holds'!U:U,'Volume Holds'!M:M)+IF('Volume Holds'!$M$11&gt;0,'Volume Holds'!$M$11,0)</f>
        <v>0</v>
      </c>
      <c r="C1684" s="64">
        <f>_xlfn.XLOOKUP(F1684,'Volume Holds'!U:U,'Volume Holds'!D:D)</f>
        <v>215</v>
      </c>
      <c r="F1684" s="64" t="s">
        <v>619</v>
      </c>
      <c r="G1684" s="64">
        <v>10091</v>
      </c>
    </row>
    <row r="1685" spans="1:7">
      <c r="A1685" s="64" t="str">
        <f t="shared" si="26"/>
        <v>BL.VG.00019-10091</v>
      </c>
      <c r="B1685" s="64">
        <f>_xlfn.XLOOKUP(F1685,'Volume Holds'!U:U,'Volume Holds'!M:M)+IF('Volume Holds'!$M$11&gt;0,'Volume Holds'!$M$11,0)</f>
        <v>0</v>
      </c>
      <c r="C1685" s="64">
        <f>_xlfn.XLOOKUP(F1685,'Volume Holds'!U:U,'Volume Holds'!D:D)</f>
        <v>227.5</v>
      </c>
      <c r="F1685" s="64" t="s">
        <v>621</v>
      </c>
      <c r="G1685" s="64">
        <v>10091</v>
      </c>
    </row>
    <row r="1686" spans="1:7">
      <c r="A1686" s="64" t="str">
        <f t="shared" si="26"/>
        <v>BL.VG.00020-10091</v>
      </c>
      <c r="B1686" s="64">
        <f>_xlfn.XLOOKUP(F1686,'Volume Holds'!U:U,'Volume Holds'!M:M)+IF('Volume Holds'!$M$11&gt;0,'Volume Holds'!$M$11,0)</f>
        <v>0</v>
      </c>
      <c r="C1686" s="64">
        <f>_xlfn.XLOOKUP(F1686,'Volume Holds'!U:U,'Volume Holds'!D:D)</f>
        <v>227.5</v>
      </c>
      <c r="F1686" s="64" t="s">
        <v>623</v>
      </c>
      <c r="G1686" s="64">
        <v>10091</v>
      </c>
    </row>
    <row r="1687" spans="1:7">
      <c r="A1687" s="64" t="str">
        <f t="shared" si="26"/>
        <v>BL.VG.00021-10091</v>
      </c>
      <c r="B1687" s="64">
        <f>_xlfn.XLOOKUP(F1687,'Volume Holds'!U:U,'Volume Holds'!M:M)+IF('Volume Holds'!$M$11&gt;0,'Volume Holds'!$M$11,0)</f>
        <v>0</v>
      </c>
      <c r="C1687" s="64">
        <f>_xlfn.XLOOKUP(F1687,'Volume Holds'!U:U,'Volume Holds'!D:D)</f>
        <v>242.5</v>
      </c>
      <c r="F1687" s="64" t="s">
        <v>625</v>
      </c>
      <c r="G1687" s="64">
        <v>10091</v>
      </c>
    </row>
    <row r="1688" spans="1:7">
      <c r="A1688" s="64" t="str">
        <f t="shared" si="26"/>
        <v>BL.VG.00022-10091</v>
      </c>
      <c r="B1688" s="64">
        <f>_xlfn.XLOOKUP(F1688,'Volume Holds'!U:U,'Volume Holds'!M:M)+IF('Volume Holds'!$M$11&gt;0,'Volume Holds'!$M$11,0)</f>
        <v>0</v>
      </c>
      <c r="C1688" s="64">
        <f>_xlfn.XLOOKUP(F1688,'Volume Holds'!U:U,'Volume Holds'!D:D)</f>
        <v>242.5</v>
      </c>
      <c r="F1688" s="64" t="s">
        <v>627</v>
      </c>
      <c r="G1688" s="64">
        <v>10091</v>
      </c>
    </row>
    <row r="1689" spans="1:7">
      <c r="A1689" s="64" t="str">
        <f t="shared" si="26"/>
        <v>BL.VG.00023-10091</v>
      </c>
      <c r="B1689" s="64" t="e">
        <f>_xlfn.XLOOKUP(F1689,'Volume Holds'!U:U,'Volume Holds'!M:M)+IF('Volume Holds'!#REF!&gt;0,'Volume Holds'!#REF!,0)</f>
        <v>#N/A</v>
      </c>
      <c r="C1689" s="64" t="e">
        <f>_xlfn.XLOOKUP(F1689,'Volume Holds'!U:U,'Volume Holds'!D:D)</f>
        <v>#N/A</v>
      </c>
      <c r="F1689" s="64" t="s">
        <v>1347</v>
      </c>
      <c r="G1689" s="64">
        <v>10091</v>
      </c>
    </row>
    <row r="1690" spans="1:7">
      <c r="A1690" s="64" t="str">
        <f t="shared" si="26"/>
        <v>BL.VG.00024-10091</v>
      </c>
      <c r="B1690" s="64" t="e">
        <f>_xlfn.XLOOKUP(F1690,'Volume Holds'!U:U,'Volume Holds'!M:M)+IF('Volume Holds'!#REF!&gt;0,'Volume Holds'!#REF!,0)</f>
        <v>#N/A</v>
      </c>
      <c r="C1690" s="64" t="e">
        <f>_xlfn.XLOOKUP(F1690,'Volume Holds'!U:U,'Volume Holds'!D:D)</f>
        <v>#N/A</v>
      </c>
      <c r="F1690" s="64" t="s">
        <v>1348</v>
      </c>
      <c r="G1690" s="64">
        <v>10091</v>
      </c>
    </row>
    <row r="1691" spans="1:7">
      <c r="A1691" s="64" t="str">
        <f t="shared" si="26"/>
        <v>BL.VG.00025-10091</v>
      </c>
      <c r="B1691" s="64" t="e">
        <f>_xlfn.XLOOKUP(F1691,'Volume Holds'!U:U,'Volume Holds'!M:M)+IF('Volume Holds'!#REF!&gt;0,'Volume Holds'!#REF!,0)</f>
        <v>#N/A</v>
      </c>
      <c r="C1691" s="64" t="e">
        <f>_xlfn.XLOOKUP(F1691,'Volume Holds'!U:U,'Volume Holds'!D:D)</f>
        <v>#N/A</v>
      </c>
      <c r="F1691" s="64" t="s">
        <v>1349</v>
      </c>
      <c r="G1691" s="64">
        <v>10091</v>
      </c>
    </row>
    <row r="1692" spans="1:7">
      <c r="A1692" s="64" t="str">
        <f t="shared" si="26"/>
        <v>BL.VG.00026-10091</v>
      </c>
      <c r="B1692" s="64" t="e">
        <f>_xlfn.XLOOKUP(F1692,'Volume Holds'!U:U,'Volume Holds'!M:M)+IF('Volume Holds'!#REF!&gt;0,'Volume Holds'!#REF!,0)</f>
        <v>#REF!</v>
      </c>
      <c r="C1692" s="64">
        <f>_xlfn.XLOOKUP(F1692,'Volume Holds'!U:U,'Volume Holds'!D:D)</f>
        <v>76.5</v>
      </c>
      <c r="F1692" s="64" t="s">
        <v>876</v>
      </c>
      <c r="G1692" s="64">
        <v>10091</v>
      </c>
    </row>
    <row r="1693" spans="1:7">
      <c r="A1693" s="64" t="str">
        <f t="shared" si="26"/>
        <v>BL.VG.00027-10091</v>
      </c>
      <c r="B1693" s="64">
        <f>_xlfn.XLOOKUP(F1693,'Volume Holds'!U:U,'Volume Holds'!M:M)</f>
        <v>0</v>
      </c>
      <c r="C1693" s="64">
        <f>_xlfn.XLOOKUP(F1693,'Volume Holds'!U:U,'Volume Holds'!D:D)</f>
        <v>150</v>
      </c>
      <c r="F1693" s="64" t="s">
        <v>629</v>
      </c>
      <c r="G1693" s="64">
        <v>10091</v>
      </c>
    </row>
    <row r="1694" spans="1:7">
      <c r="A1694" s="64" t="str">
        <f t="shared" si="26"/>
        <v>BL.VG.00028-10091</v>
      </c>
      <c r="B1694" s="64">
        <f>_xlfn.XLOOKUP(F1694,'Volume Holds'!U:U,'Volume Holds'!M:M)+IF('Volume Holds'!$M$12&gt;0,'Volume Holds'!$M$12,0)</f>
        <v>0</v>
      </c>
      <c r="C1694" s="64">
        <f>_xlfn.XLOOKUP(F1694,'Volume Holds'!U:U,'Volume Holds'!D:D)</f>
        <v>145</v>
      </c>
      <c r="F1694" s="64" t="s">
        <v>631</v>
      </c>
      <c r="G1694" s="64">
        <v>10091</v>
      </c>
    </row>
    <row r="1695" spans="1:7">
      <c r="A1695" s="64" t="str">
        <f t="shared" si="26"/>
        <v>BL.VG.00029-10091</v>
      </c>
      <c r="B1695" s="64">
        <f>_xlfn.XLOOKUP(F1695,'Volume Holds'!U:U,'Volume Holds'!M:M)+IF('Volume Holds'!$M$12&gt;0,'Volume Holds'!$M$12,0)</f>
        <v>0</v>
      </c>
      <c r="C1695" s="64">
        <f>_xlfn.XLOOKUP(F1695,'Volume Holds'!U:U,'Volume Holds'!D:D)</f>
        <v>145</v>
      </c>
      <c r="F1695" s="64" t="s">
        <v>633</v>
      </c>
      <c r="G1695" s="64">
        <v>10091</v>
      </c>
    </row>
    <row r="1696" spans="1:7">
      <c r="A1696" s="64" t="str">
        <f t="shared" si="26"/>
        <v>BL.VG.00030-10091</v>
      </c>
      <c r="B1696" s="64">
        <f>_xlfn.XLOOKUP(F1696,'Volume Holds'!U:U,'Volume Holds'!M:M)+IF('Volume Holds'!$M$12&gt;0,'Volume Holds'!$M$12,0)</f>
        <v>0</v>
      </c>
      <c r="C1696" s="64">
        <f>_xlfn.XLOOKUP(F1696,'Volume Holds'!U:U,'Volume Holds'!D:D)</f>
        <v>150</v>
      </c>
      <c r="F1696" s="64" t="s">
        <v>635</v>
      </c>
      <c r="G1696" s="64">
        <v>10091</v>
      </c>
    </row>
    <row r="1697" spans="1:7">
      <c r="A1697" s="64" t="str">
        <f t="shared" si="26"/>
        <v>BL.VG.00031-10091</v>
      </c>
      <c r="B1697" s="64">
        <f>_xlfn.XLOOKUP(F1697,'Volume Holds'!U:U,'Volume Holds'!M:M)+IF('Volume Holds'!$M$12&gt;0,'Volume Holds'!$M$12,0)</f>
        <v>0</v>
      </c>
      <c r="C1697" s="64">
        <f>_xlfn.XLOOKUP(F1697,'Volume Holds'!U:U,'Volume Holds'!D:D)</f>
        <v>150</v>
      </c>
      <c r="F1697" s="64" t="s">
        <v>637</v>
      </c>
      <c r="G1697" s="64">
        <v>10091</v>
      </c>
    </row>
    <row r="1698" spans="1:7">
      <c r="A1698" s="64" t="str">
        <f t="shared" si="26"/>
        <v>BL.VG.00032-10091</v>
      </c>
      <c r="B1698" s="64">
        <f>_xlfn.XLOOKUP(F1698,'Volume Holds'!U:U,'Volume Holds'!M:M)+IF('Volume Holds'!$M$12&gt;0,'Volume Holds'!$M$12,0)</f>
        <v>0</v>
      </c>
      <c r="C1698" s="64">
        <f>_xlfn.XLOOKUP(F1698,'Volume Holds'!U:U,'Volume Holds'!D:D)</f>
        <v>162.5</v>
      </c>
      <c r="F1698" s="64" t="s">
        <v>639</v>
      </c>
      <c r="G1698" s="64">
        <v>10091</v>
      </c>
    </row>
    <row r="1699" spans="1:7">
      <c r="A1699" s="64" t="str">
        <f t="shared" si="26"/>
        <v>BL.VG.00033-10091</v>
      </c>
      <c r="B1699" s="64">
        <f>_xlfn.XLOOKUP(F1699,'Volume Holds'!U:U,'Volume Holds'!M:M)+IF('Volume Holds'!$M$12&gt;0,'Volume Holds'!$M$12,0)</f>
        <v>0</v>
      </c>
      <c r="C1699" s="64">
        <f>_xlfn.XLOOKUP(F1699,'Volume Holds'!U:U,'Volume Holds'!D:D)</f>
        <v>162.5</v>
      </c>
      <c r="F1699" s="64" t="s">
        <v>641</v>
      </c>
      <c r="G1699" s="64">
        <v>10091</v>
      </c>
    </row>
    <row r="1700" spans="1:7">
      <c r="A1700" s="64" t="str">
        <f t="shared" si="26"/>
        <v>BL.VG.00034-10091</v>
      </c>
      <c r="B1700" s="64">
        <f>_xlfn.XLOOKUP(F1700,'Volume Holds'!U:U,'Volume Holds'!M:M)+IF('Volume Holds'!$M$13&gt;0,'Volume Holds'!$M$13,0)</f>
        <v>0</v>
      </c>
      <c r="C1700" s="64">
        <f>_xlfn.XLOOKUP(F1700,'Volume Holds'!U:U,'Volume Holds'!D:D)</f>
        <v>222.5</v>
      </c>
      <c r="F1700" s="64" t="s">
        <v>643</v>
      </c>
      <c r="G1700" s="64">
        <v>10091</v>
      </c>
    </row>
    <row r="1701" spans="1:7">
      <c r="A1701" s="64" t="str">
        <f t="shared" ref="A1701:A1764" si="27">F1701&amp;"-"&amp;G1701</f>
        <v>BL.VG.00035-10091</v>
      </c>
      <c r="B1701" s="64">
        <f>_xlfn.XLOOKUP(F1701,'Volume Holds'!U:U,'Volume Holds'!M:M)+IF('Volume Holds'!$M$13&gt;0,'Volume Holds'!$M$13,0)</f>
        <v>0</v>
      </c>
      <c r="C1701" s="64">
        <f>_xlfn.XLOOKUP(F1701,'Volume Holds'!U:U,'Volume Holds'!D:D)</f>
        <v>222.5</v>
      </c>
      <c r="F1701" s="64" t="s">
        <v>645</v>
      </c>
      <c r="G1701" s="64">
        <v>10091</v>
      </c>
    </row>
    <row r="1702" spans="1:7">
      <c r="A1702" s="64" t="str">
        <f t="shared" si="27"/>
        <v>BL.VG.00036-10091</v>
      </c>
      <c r="B1702" s="64">
        <f>_xlfn.XLOOKUP(F1702,'Volume Holds'!U:U,'Volume Holds'!M:M)+IF('Volume Holds'!$M$13&gt;0,'Volume Holds'!$M$13,0)</f>
        <v>0</v>
      </c>
      <c r="C1702" s="64">
        <f>_xlfn.XLOOKUP(F1702,'Volume Holds'!U:U,'Volume Holds'!D:D)</f>
        <v>232.5</v>
      </c>
      <c r="F1702" s="64" t="s">
        <v>647</v>
      </c>
      <c r="G1702" s="64">
        <v>10091</v>
      </c>
    </row>
    <row r="1703" spans="1:7">
      <c r="A1703" s="64" t="str">
        <f t="shared" si="27"/>
        <v>BL.VG.00037-10091</v>
      </c>
      <c r="B1703" s="64">
        <f>_xlfn.XLOOKUP(F1703,'Volume Holds'!U:U,'Volume Holds'!M:M)+IF('Volume Holds'!$M$13&gt;0,'Volume Holds'!$M$13,0)</f>
        <v>0</v>
      </c>
      <c r="C1703" s="64">
        <f>_xlfn.XLOOKUP(F1703,'Volume Holds'!U:U,'Volume Holds'!D:D)</f>
        <v>232.5</v>
      </c>
      <c r="F1703" s="64" t="s">
        <v>649</v>
      </c>
      <c r="G1703" s="64">
        <v>10091</v>
      </c>
    </row>
    <row r="1704" spans="1:7">
      <c r="A1704" s="64" t="str">
        <f t="shared" si="27"/>
        <v>BL.VG.00038-10091</v>
      </c>
      <c r="B1704" s="64">
        <f>_xlfn.XLOOKUP(F1704,'Volume Holds'!U:U,'Volume Holds'!M:M)+IF('Volume Holds'!$M$13&gt;0,'Volume Holds'!$M$13,0)</f>
        <v>0</v>
      </c>
      <c r="C1704" s="64">
        <f>_xlfn.XLOOKUP(F1704,'Volume Holds'!U:U,'Volume Holds'!D:D)</f>
        <v>252.5</v>
      </c>
      <c r="F1704" s="64" t="s">
        <v>651</v>
      </c>
      <c r="G1704" s="64">
        <v>10091</v>
      </c>
    </row>
    <row r="1705" spans="1:7">
      <c r="A1705" s="64" t="str">
        <f t="shared" si="27"/>
        <v>BL.VG.00039-10091</v>
      </c>
      <c r="B1705" s="64">
        <f>_xlfn.XLOOKUP(F1705,'Volume Holds'!U:U,'Volume Holds'!M:M)+IF('Volume Holds'!$M$13&gt;0,'Volume Holds'!$M$13,0)</f>
        <v>0</v>
      </c>
      <c r="C1705" s="64">
        <f>_xlfn.XLOOKUP(F1705,'Volume Holds'!U:U,'Volume Holds'!D:D)</f>
        <v>252.5</v>
      </c>
      <c r="F1705" s="64" t="s">
        <v>653</v>
      </c>
      <c r="G1705" s="64">
        <v>10091</v>
      </c>
    </row>
    <row r="1706" spans="1:7">
      <c r="A1706" s="64" t="str">
        <f t="shared" si="27"/>
        <v>BL.VG.00040-10091</v>
      </c>
      <c r="B1706" s="64">
        <f>_xlfn.XLOOKUP(F1706,'Volume Holds'!U:U,'Volume Holds'!M:M)+IF('Volume Holds'!$M$14&gt;0,'Volume Holds'!$M$14,0)</f>
        <v>0</v>
      </c>
      <c r="C1706" s="64">
        <f>_xlfn.XLOOKUP(F1706,'Volume Holds'!U:U,'Volume Holds'!D:D)</f>
        <v>342.5</v>
      </c>
      <c r="F1706" s="64" t="s">
        <v>655</v>
      </c>
      <c r="G1706" s="64">
        <v>10091</v>
      </c>
    </row>
    <row r="1707" spans="1:7">
      <c r="A1707" s="64" t="str">
        <f t="shared" si="27"/>
        <v>BL.VG.00041-10091</v>
      </c>
      <c r="B1707" s="64">
        <f>_xlfn.XLOOKUP(F1707,'Volume Holds'!U:U,'Volume Holds'!M:M)+IF('Volume Holds'!$M$14&gt;0,'Volume Holds'!$M$14,0)</f>
        <v>0</v>
      </c>
      <c r="C1707" s="64">
        <f>_xlfn.XLOOKUP(F1707,'Volume Holds'!U:U,'Volume Holds'!D:D)</f>
        <v>342.5</v>
      </c>
      <c r="F1707" s="64" t="s">
        <v>657</v>
      </c>
      <c r="G1707" s="64">
        <v>10091</v>
      </c>
    </row>
    <row r="1708" spans="1:7">
      <c r="A1708" s="64" t="str">
        <f t="shared" si="27"/>
        <v>BL.VG.00042-10091</v>
      </c>
      <c r="B1708" s="64">
        <f>_xlfn.XLOOKUP(F1708,'Volume Holds'!U:U,'Volume Holds'!M:M)+IF('Volume Holds'!$M$14&gt;0,'Volume Holds'!$M$14,0)</f>
        <v>0</v>
      </c>
      <c r="C1708" s="64">
        <f>_xlfn.XLOOKUP(F1708,'Volume Holds'!U:U,'Volume Holds'!D:D)</f>
        <v>360</v>
      </c>
      <c r="F1708" s="64" t="s">
        <v>659</v>
      </c>
      <c r="G1708" s="64">
        <v>10091</v>
      </c>
    </row>
    <row r="1709" spans="1:7">
      <c r="A1709" s="64" t="str">
        <f t="shared" si="27"/>
        <v>BL.VG.00043-10091</v>
      </c>
      <c r="B1709" s="64">
        <f>_xlfn.XLOOKUP(F1709,'Volume Holds'!U:U,'Volume Holds'!M:M)+IF('Volume Holds'!$M$14&gt;0,'Volume Holds'!$M$14,0)</f>
        <v>0</v>
      </c>
      <c r="C1709" s="64">
        <f>_xlfn.XLOOKUP(F1709,'Volume Holds'!U:U,'Volume Holds'!D:D)</f>
        <v>360</v>
      </c>
      <c r="F1709" s="64" t="s">
        <v>661</v>
      </c>
      <c r="G1709" s="64">
        <v>10091</v>
      </c>
    </row>
    <row r="1710" spans="1:7">
      <c r="A1710" s="64" t="str">
        <f t="shared" si="27"/>
        <v>BL.VG.00044-10091</v>
      </c>
      <c r="B1710" s="64">
        <f>_xlfn.XLOOKUP(F1710,'Volume Holds'!U:U,'Volume Holds'!M:M)+IF('Volume Holds'!$M$14&gt;0,'Volume Holds'!$M$14,0)</f>
        <v>0</v>
      </c>
      <c r="C1710" s="64">
        <f>_xlfn.XLOOKUP(F1710,'Volume Holds'!U:U,'Volume Holds'!D:D)</f>
        <v>400</v>
      </c>
      <c r="F1710" s="64" t="s">
        <v>663</v>
      </c>
      <c r="G1710" s="64">
        <v>10091</v>
      </c>
    </row>
    <row r="1711" spans="1:7">
      <c r="A1711" s="64" t="str">
        <f t="shared" si="27"/>
        <v>BL.VG.00045-10091</v>
      </c>
      <c r="B1711" s="64">
        <f>_xlfn.XLOOKUP(F1711,'Volume Holds'!U:U,'Volume Holds'!M:M)+IF('Volume Holds'!$M$14&gt;0,'Volume Holds'!$M$14,0)</f>
        <v>0</v>
      </c>
      <c r="C1711" s="64">
        <f>_xlfn.XLOOKUP(F1711,'Volume Holds'!U:U,'Volume Holds'!D:D)</f>
        <v>400</v>
      </c>
      <c r="F1711" s="64" t="s">
        <v>665</v>
      </c>
      <c r="G1711" s="64">
        <v>10091</v>
      </c>
    </row>
    <row r="1712" spans="1:7">
      <c r="A1712" s="64" t="str">
        <f t="shared" si="27"/>
        <v>BL.VG.00046-10091</v>
      </c>
      <c r="B1712" s="64">
        <f>_xlfn.XLOOKUP(F1712,'Volume Holds'!U:U,'Volume Holds'!M:M)+IF('Volume Holds'!$M$15&gt;0,'Volume Holds'!$M$15,0)</f>
        <v>0</v>
      </c>
      <c r="C1712" s="64">
        <f>_xlfn.XLOOKUP(F1712,'Volume Holds'!U:U,'Volume Holds'!D:D)</f>
        <v>137.5</v>
      </c>
      <c r="F1712" s="64" t="s">
        <v>667</v>
      </c>
      <c r="G1712" s="64">
        <v>10091</v>
      </c>
    </row>
    <row r="1713" spans="1:7">
      <c r="A1713" s="64" t="str">
        <f t="shared" si="27"/>
        <v>BL.VG.00047-10091</v>
      </c>
      <c r="B1713" s="64">
        <f>_xlfn.XLOOKUP(F1713,'Volume Holds'!U:U,'Volume Holds'!M:M)+IF('Volume Holds'!$M$15&gt;0,'Volume Holds'!$M$15,0)</f>
        <v>0</v>
      </c>
      <c r="C1713" s="64">
        <f>_xlfn.XLOOKUP(F1713,'Volume Holds'!U:U,'Volume Holds'!D:D)</f>
        <v>147.5</v>
      </c>
      <c r="F1713" s="64" t="s">
        <v>669</v>
      </c>
      <c r="G1713" s="64">
        <v>10091</v>
      </c>
    </row>
    <row r="1714" spans="1:7">
      <c r="A1714" s="64" t="str">
        <f t="shared" si="27"/>
        <v>BL.VG.00048-10091</v>
      </c>
      <c r="B1714" s="64">
        <f>_xlfn.XLOOKUP(F1714,'Volume Holds'!U:U,'Volume Holds'!M:M)+IF('Volume Holds'!$M$15&gt;0,'Volume Holds'!$M$15,0)</f>
        <v>0</v>
      </c>
      <c r="C1714" s="64">
        <f>_xlfn.XLOOKUP(F1714,'Volume Holds'!U:U,'Volume Holds'!D:D)</f>
        <v>170</v>
      </c>
      <c r="F1714" s="64" t="s">
        <v>671</v>
      </c>
      <c r="G1714" s="64">
        <v>10091</v>
      </c>
    </row>
    <row r="1715" spans="1:7">
      <c r="A1715" s="64" t="str">
        <f t="shared" si="27"/>
        <v>BL.VG.00049-10091</v>
      </c>
      <c r="B1715" s="64">
        <f>_xlfn.XLOOKUP(F1715,'Volume Holds'!U:U,'Volume Holds'!M:M)+IF('Volume Holds'!$M$15&gt;0,'Volume Holds'!$M$15,0)</f>
        <v>0</v>
      </c>
      <c r="C1715" s="64">
        <f>_xlfn.XLOOKUP(F1715,'Volume Holds'!U:U,'Volume Holds'!D:D)</f>
        <v>132.5</v>
      </c>
      <c r="F1715" s="64" t="s">
        <v>673</v>
      </c>
      <c r="G1715" s="64">
        <v>10091</v>
      </c>
    </row>
    <row r="1716" spans="1:7">
      <c r="A1716" s="64" t="str">
        <f t="shared" si="27"/>
        <v>BL.VG.00050-10091</v>
      </c>
      <c r="B1716" s="64">
        <f>_xlfn.XLOOKUP(F1716,'Volume Holds'!U:U,'Volume Holds'!M:M)+IF('Volume Holds'!$M$15&gt;0,'Volume Holds'!$M$15,0)</f>
        <v>0</v>
      </c>
      <c r="C1716" s="64">
        <f>_xlfn.XLOOKUP(F1716,'Volume Holds'!U:U,'Volume Holds'!D:D)</f>
        <v>142.5</v>
      </c>
      <c r="F1716" s="64" t="s">
        <v>675</v>
      </c>
      <c r="G1716" s="64">
        <v>10091</v>
      </c>
    </row>
    <row r="1717" spans="1:7">
      <c r="A1717" s="64" t="str">
        <f t="shared" si="27"/>
        <v>BL.VG.00051-10091</v>
      </c>
      <c r="B1717" s="64">
        <f>_xlfn.XLOOKUP(F1717,'Volume Holds'!U:U,'Volume Holds'!M:M)+IF('Volume Holds'!$M$15&gt;0,'Volume Holds'!$M$15,0)</f>
        <v>0</v>
      </c>
      <c r="C1717" s="64">
        <f>_xlfn.XLOOKUP(F1717,'Volume Holds'!U:U,'Volume Holds'!D:D)</f>
        <v>172.5</v>
      </c>
      <c r="F1717" s="64" t="s">
        <v>677</v>
      </c>
      <c r="G1717" s="64">
        <v>10091</v>
      </c>
    </row>
    <row r="1718" spans="1:7">
      <c r="A1718" s="64" t="str">
        <f t="shared" si="27"/>
        <v>BL.VG.00052-10091</v>
      </c>
      <c r="B1718" s="64">
        <f>_xlfn.XLOOKUP(F1718,'Volume Holds'!U:U,'Volume Holds'!M:M)+IF('Volume Holds'!$M$16&gt;0,'Volume Holds'!$M$16,0)</f>
        <v>0</v>
      </c>
      <c r="C1718" s="64">
        <f>_xlfn.XLOOKUP(F1718,'Volume Holds'!U:U,'Volume Holds'!D:D)</f>
        <v>72.5</v>
      </c>
      <c r="F1718" s="64" t="s">
        <v>679</v>
      </c>
      <c r="G1718" s="64">
        <v>10091</v>
      </c>
    </row>
    <row r="1719" spans="1:7">
      <c r="A1719" s="64" t="str">
        <f t="shared" si="27"/>
        <v>BL.VG.00061-10091</v>
      </c>
      <c r="B1719" s="64">
        <f>_xlfn.XLOOKUP(F1719,'Volume Holds'!U:U,'Volume Holds'!M:M)+IF('Volume Holds'!$M$16&gt;0,'Volume Holds'!$M$16,0)</f>
        <v>0</v>
      </c>
      <c r="C1719" s="64">
        <f>_xlfn.XLOOKUP(F1719,'Volume Holds'!U:U,'Volume Holds'!D:D)</f>
        <v>72.5</v>
      </c>
      <c r="F1719" s="64" t="s">
        <v>681</v>
      </c>
      <c r="G1719" s="64">
        <v>10091</v>
      </c>
    </row>
    <row r="1720" spans="1:7">
      <c r="A1720" s="64" t="str">
        <f t="shared" si="27"/>
        <v>BL.VG.00053-10091</v>
      </c>
      <c r="B1720" s="64">
        <f>_xlfn.XLOOKUP(F1720,'Volume Holds'!U:U,'Volume Holds'!M:M)+IF('Volume Holds'!$M$16&gt;0,'Volume Holds'!$M$16,0)</f>
        <v>0</v>
      </c>
      <c r="C1720" s="64">
        <f>_xlfn.XLOOKUP(F1720,'Volume Holds'!U:U,'Volume Holds'!D:D)</f>
        <v>72.5</v>
      </c>
      <c r="F1720" s="64" t="s">
        <v>683</v>
      </c>
      <c r="G1720" s="64">
        <v>10091</v>
      </c>
    </row>
    <row r="1721" spans="1:7">
      <c r="A1721" s="64" t="str">
        <f t="shared" si="27"/>
        <v>BL.VG.00062-10091</v>
      </c>
      <c r="B1721" s="64">
        <f>_xlfn.XLOOKUP(F1721,'Volume Holds'!U:U,'Volume Holds'!M:M)+IF('Volume Holds'!$M$16&gt;0,'Volume Holds'!$M$16,0)</f>
        <v>0</v>
      </c>
      <c r="C1721" s="64">
        <f>_xlfn.XLOOKUP(F1721,'Volume Holds'!U:U,'Volume Holds'!D:D)</f>
        <v>72.5</v>
      </c>
      <c r="F1721" s="64" t="s">
        <v>685</v>
      </c>
      <c r="G1721" s="64">
        <v>10091</v>
      </c>
    </row>
    <row r="1722" spans="1:7">
      <c r="A1722" s="64" t="str">
        <f t="shared" si="27"/>
        <v>BL.VG.00054-10091</v>
      </c>
      <c r="B1722" s="64">
        <f>_xlfn.XLOOKUP(F1722,'Volume Holds'!U:U,'Volume Holds'!M:M)+IF('Volume Holds'!$M$16&gt;0,'Volume Holds'!$M$16,0)</f>
        <v>0</v>
      </c>
      <c r="C1722" s="64">
        <f>_xlfn.XLOOKUP(F1722,'Volume Holds'!U:U,'Volume Holds'!D:D)</f>
        <v>75</v>
      </c>
      <c r="F1722" s="64" t="s">
        <v>687</v>
      </c>
      <c r="G1722" s="64">
        <v>10091</v>
      </c>
    </row>
    <row r="1723" spans="1:7">
      <c r="A1723" s="64" t="str">
        <f t="shared" si="27"/>
        <v>BL.VG.00063-10091</v>
      </c>
      <c r="B1723" s="64">
        <f>_xlfn.XLOOKUP(F1723,'Volume Holds'!U:U,'Volume Holds'!M:M)+IF('Volume Holds'!$M$16&gt;0,'Volume Holds'!$M$16,0)</f>
        <v>0</v>
      </c>
      <c r="C1723" s="64">
        <f>_xlfn.XLOOKUP(F1723,'Volume Holds'!U:U,'Volume Holds'!D:D)</f>
        <v>75</v>
      </c>
      <c r="F1723" s="64" t="s">
        <v>689</v>
      </c>
      <c r="G1723" s="64">
        <v>10091</v>
      </c>
    </row>
    <row r="1724" spans="1:7">
      <c r="A1724" s="64" t="str">
        <f t="shared" si="27"/>
        <v>BL.VG.00055-10091</v>
      </c>
      <c r="B1724" s="64">
        <f>_xlfn.XLOOKUP(F1724,'Volume Holds'!U:U,'Volume Holds'!M:M)+IF('Volume Holds'!$M$17&gt;0,'Volume Holds'!$M$17,0)</f>
        <v>0</v>
      </c>
      <c r="C1724" s="64">
        <f>_xlfn.XLOOKUP(F1724,'Volume Holds'!U:U,'Volume Holds'!D:D)</f>
        <v>192.5</v>
      </c>
      <c r="F1724" s="64" t="s">
        <v>691</v>
      </c>
      <c r="G1724" s="64">
        <v>10091</v>
      </c>
    </row>
    <row r="1725" spans="1:7">
      <c r="A1725" s="64" t="str">
        <f t="shared" si="27"/>
        <v>BL.VG.00064-10091</v>
      </c>
      <c r="B1725" s="64">
        <f>_xlfn.XLOOKUP(F1725,'Volume Holds'!U:U,'Volume Holds'!M:M)+IF('Volume Holds'!$M$17&gt;0,'Volume Holds'!$M$17,0)</f>
        <v>0</v>
      </c>
      <c r="C1725" s="64">
        <f>_xlfn.XLOOKUP(F1725,'Volume Holds'!U:U,'Volume Holds'!D:D)</f>
        <v>192.5</v>
      </c>
      <c r="F1725" s="64" t="s">
        <v>693</v>
      </c>
      <c r="G1725" s="64">
        <v>10091</v>
      </c>
    </row>
    <row r="1726" spans="1:7">
      <c r="A1726" s="64" t="str">
        <f t="shared" si="27"/>
        <v>BL.VG.00056-10091</v>
      </c>
      <c r="B1726" s="64">
        <f>_xlfn.XLOOKUP(F1726,'Volume Holds'!U:U,'Volume Holds'!M:M)+IF('Volume Holds'!$M$17&gt;0,'Volume Holds'!$M$17,0)</f>
        <v>0</v>
      </c>
      <c r="C1726" s="64">
        <f>_xlfn.XLOOKUP(F1726,'Volume Holds'!U:U,'Volume Holds'!D:D)</f>
        <v>202.5</v>
      </c>
      <c r="F1726" s="64" t="s">
        <v>695</v>
      </c>
      <c r="G1726" s="64">
        <v>10091</v>
      </c>
    </row>
    <row r="1727" spans="1:7">
      <c r="A1727" s="64" t="str">
        <f t="shared" si="27"/>
        <v>BL.VG.00065-10091</v>
      </c>
      <c r="B1727" s="64">
        <f>_xlfn.XLOOKUP(F1727,'Volume Holds'!U:U,'Volume Holds'!M:M)+IF('Volume Holds'!$M$17&gt;0,'Volume Holds'!$M$17,0)</f>
        <v>0</v>
      </c>
      <c r="C1727" s="64">
        <f>_xlfn.XLOOKUP(F1727,'Volume Holds'!U:U,'Volume Holds'!D:D)</f>
        <v>202.5</v>
      </c>
      <c r="F1727" s="64" t="s">
        <v>697</v>
      </c>
      <c r="G1727" s="64">
        <v>10091</v>
      </c>
    </row>
    <row r="1728" spans="1:7">
      <c r="A1728" s="64" t="str">
        <f t="shared" si="27"/>
        <v>BL.VG.00057-10091</v>
      </c>
      <c r="B1728" s="64">
        <f>_xlfn.XLOOKUP(F1728,'Volume Holds'!U:U,'Volume Holds'!M:M)+IF('Volume Holds'!$M$17&gt;0,'Volume Holds'!$M$17,0)</f>
        <v>0</v>
      </c>
      <c r="C1728" s="64">
        <f>_xlfn.XLOOKUP(F1728,'Volume Holds'!U:U,'Volume Holds'!D:D)</f>
        <v>210</v>
      </c>
      <c r="F1728" s="64" t="s">
        <v>699</v>
      </c>
      <c r="G1728" s="64">
        <v>10091</v>
      </c>
    </row>
    <row r="1729" spans="1:7">
      <c r="A1729" s="64" t="str">
        <f t="shared" si="27"/>
        <v>BL.VG.00066-10091</v>
      </c>
      <c r="B1729" s="64">
        <f>_xlfn.XLOOKUP(F1729,'Volume Holds'!U:U,'Volume Holds'!M:M)+IF('Volume Holds'!$M$17&gt;0,'Volume Holds'!$M$17,0)</f>
        <v>0</v>
      </c>
      <c r="C1729" s="64">
        <f>_xlfn.XLOOKUP(F1729,'Volume Holds'!U:U,'Volume Holds'!D:D)</f>
        <v>210</v>
      </c>
      <c r="F1729" s="64" t="s">
        <v>701</v>
      </c>
      <c r="G1729" s="64">
        <v>10091</v>
      </c>
    </row>
    <row r="1730" spans="1:7">
      <c r="A1730" s="64" t="str">
        <f t="shared" si="27"/>
        <v>BL.VG.00058-10091</v>
      </c>
      <c r="B1730" s="64">
        <f>_xlfn.XLOOKUP(F1730,'Volume Holds'!U:U,'Volume Holds'!M:M)+IF('Volume Holds'!$M$18&gt;0,'Volume Holds'!$M$18,0)</f>
        <v>0</v>
      </c>
      <c r="C1730" s="64">
        <f>_xlfn.XLOOKUP(F1730,'Volume Holds'!U:U,'Volume Holds'!D:D)</f>
        <v>437.5</v>
      </c>
      <c r="F1730" s="64" t="s">
        <v>703</v>
      </c>
      <c r="G1730" s="64">
        <v>10091</v>
      </c>
    </row>
    <row r="1731" spans="1:7">
      <c r="A1731" s="64" t="str">
        <f t="shared" si="27"/>
        <v>BL.VG.00067-10091</v>
      </c>
      <c r="B1731" s="64">
        <f>_xlfn.XLOOKUP(F1731,'Volume Holds'!U:U,'Volume Holds'!M:M)+IF('Volume Holds'!$M$18&gt;0,'Volume Holds'!$M$18,0)</f>
        <v>0</v>
      </c>
      <c r="C1731" s="64">
        <f>_xlfn.XLOOKUP(F1731,'Volume Holds'!U:U,'Volume Holds'!D:D)</f>
        <v>437.5</v>
      </c>
      <c r="F1731" s="64" t="s">
        <v>705</v>
      </c>
      <c r="G1731" s="64">
        <v>10091</v>
      </c>
    </row>
    <row r="1732" spans="1:7">
      <c r="A1732" s="64" t="str">
        <f t="shared" si="27"/>
        <v>BL.VG.00059-10091</v>
      </c>
      <c r="B1732" s="64">
        <f>_xlfn.XLOOKUP(F1732,'Volume Holds'!U:U,'Volume Holds'!M:M)+IF('Volume Holds'!$M$18&gt;0,'Volume Holds'!$M$18,0)</f>
        <v>0</v>
      </c>
      <c r="C1732" s="64">
        <f>_xlfn.XLOOKUP(F1732,'Volume Holds'!U:U,'Volume Holds'!D:D)</f>
        <v>460</v>
      </c>
      <c r="F1732" s="64" t="s">
        <v>707</v>
      </c>
      <c r="G1732" s="64">
        <v>10091</v>
      </c>
    </row>
    <row r="1733" spans="1:7">
      <c r="A1733" s="64" t="str">
        <f t="shared" si="27"/>
        <v>BL.VG.00068-10091</v>
      </c>
      <c r="B1733" s="64">
        <f>_xlfn.XLOOKUP(F1733,'Volume Holds'!U:U,'Volume Holds'!M:M)+IF('Volume Holds'!$M$18&gt;0,'Volume Holds'!$M$18,0)</f>
        <v>0</v>
      </c>
      <c r="C1733" s="64">
        <f>_xlfn.XLOOKUP(F1733,'Volume Holds'!U:U,'Volume Holds'!D:D)</f>
        <v>460</v>
      </c>
      <c r="F1733" s="64" t="s">
        <v>709</v>
      </c>
      <c r="G1733" s="64">
        <v>10091</v>
      </c>
    </row>
    <row r="1734" spans="1:7">
      <c r="A1734" s="64" t="str">
        <f t="shared" si="27"/>
        <v>BL.VG.00060-10091</v>
      </c>
      <c r="B1734" s="64">
        <f>_xlfn.XLOOKUP(F1734,'Volume Holds'!U:U,'Volume Holds'!M:M)+IF('Volume Holds'!$M$18&gt;0,'Volume Holds'!$M$18,0)</f>
        <v>0</v>
      </c>
      <c r="C1734" s="64">
        <f>_xlfn.XLOOKUP(F1734,'Volume Holds'!U:U,'Volume Holds'!D:D)</f>
        <v>485</v>
      </c>
      <c r="F1734" s="64" t="s">
        <v>711</v>
      </c>
      <c r="G1734" s="64">
        <v>10091</v>
      </c>
    </row>
    <row r="1735" spans="1:7">
      <c r="A1735" s="64" t="str">
        <f t="shared" si="27"/>
        <v>BL.VG.00069-10091</v>
      </c>
      <c r="B1735" s="64">
        <f>_xlfn.XLOOKUP(F1735,'Volume Holds'!U:U,'Volume Holds'!M:M)+IF('Volume Holds'!$M$18&gt;0,'Volume Holds'!$M$18,0)</f>
        <v>0</v>
      </c>
      <c r="C1735" s="64">
        <f>_xlfn.XLOOKUP(F1735,'Volume Holds'!U:U,'Volume Holds'!D:D)</f>
        <v>485</v>
      </c>
      <c r="F1735" s="64" t="s">
        <v>713</v>
      </c>
      <c r="G1735" s="64">
        <v>10091</v>
      </c>
    </row>
    <row r="1736" spans="1:7">
      <c r="A1736" s="64" t="str">
        <f t="shared" si="27"/>
        <v>BL.VG.00001-10093</v>
      </c>
      <c r="B1736" s="64" t="e">
        <f>_xlfn.XLOOKUP(F1736,'Volume Holds'!U:U,'Volume Holds'!#REF!)+IF('Volume Holds'!#REF!&gt;0,'Volume Holds'!#REF!,0)</f>
        <v>#REF!</v>
      </c>
      <c r="C1736" s="64">
        <f>_xlfn.XLOOKUP(F1736,'Volume Holds'!U:U,'Volume Holds'!D:D)</f>
        <v>122.5</v>
      </c>
      <c r="F1736" s="64" t="s">
        <v>585</v>
      </c>
      <c r="G1736" s="64">
        <v>10093</v>
      </c>
    </row>
    <row r="1737" spans="1:7">
      <c r="A1737" s="64" t="str">
        <f t="shared" si="27"/>
        <v>BL.VG.00002-10093</v>
      </c>
      <c r="B1737" s="64" t="e">
        <f>_xlfn.XLOOKUP(F1737,'Volume Holds'!U:U,'Volume Holds'!#REF!)+IF('Volume Holds'!#REF!&gt;0,'Volume Holds'!#REF!,0)</f>
        <v>#REF!</v>
      </c>
      <c r="C1737" s="64">
        <f>_xlfn.XLOOKUP(F1737,'Volume Holds'!U:U,'Volume Holds'!D:D)</f>
        <v>127.5</v>
      </c>
      <c r="F1737" s="64" t="s">
        <v>587</v>
      </c>
      <c r="G1737" s="64">
        <v>10093</v>
      </c>
    </row>
    <row r="1738" spans="1:7">
      <c r="A1738" s="64" t="str">
        <f t="shared" si="27"/>
        <v>BL.VG.00003-10093</v>
      </c>
      <c r="B1738" s="64" t="e">
        <f>_xlfn.XLOOKUP(F1738,'Volume Holds'!U:U,'Volume Holds'!#REF!)+IF('Volume Holds'!#REF!&gt;0,'Volume Holds'!#REF!,0)</f>
        <v>#REF!</v>
      </c>
      <c r="C1738" s="64">
        <f>_xlfn.XLOOKUP(F1738,'Volume Holds'!U:U,'Volume Holds'!D:D)</f>
        <v>92.5</v>
      </c>
      <c r="F1738" s="64" t="s">
        <v>589</v>
      </c>
      <c r="G1738" s="64">
        <v>10093</v>
      </c>
    </row>
    <row r="1739" spans="1:7">
      <c r="A1739" s="64" t="str">
        <f t="shared" si="27"/>
        <v>BL.VG.00004-10093</v>
      </c>
      <c r="B1739" s="64" t="e">
        <f>_xlfn.XLOOKUP(F1739,'Volume Holds'!U:U,'Volume Holds'!#REF!)+IF('Volume Holds'!#REF!&gt;0,'Volume Holds'!#REF!,0)</f>
        <v>#REF!</v>
      </c>
      <c r="C1739" s="64">
        <f>_xlfn.XLOOKUP(F1739,'Volume Holds'!U:U,'Volume Holds'!D:D)</f>
        <v>87.5</v>
      </c>
      <c r="F1739" s="64" t="s">
        <v>591</v>
      </c>
      <c r="G1739" s="64">
        <v>10093</v>
      </c>
    </row>
    <row r="1740" spans="1:7">
      <c r="A1740" s="64" t="str">
        <f t="shared" si="27"/>
        <v>BL.VG.00005-10093</v>
      </c>
      <c r="B1740" s="64" t="e">
        <f>_xlfn.XLOOKUP(F1740,'Volume Holds'!U:U,'Volume Holds'!#REF!)+IF('Volume Holds'!#REF!&gt;0,'Volume Holds'!#REF!,0)</f>
        <v>#REF!</v>
      </c>
      <c r="C1740" s="64">
        <f>_xlfn.XLOOKUP(F1740,'Volume Holds'!U:U,'Volume Holds'!D:D)</f>
        <v>82.5</v>
      </c>
      <c r="F1740" s="64" t="s">
        <v>593</v>
      </c>
      <c r="G1740" s="64">
        <v>10093</v>
      </c>
    </row>
    <row r="1741" spans="1:7">
      <c r="A1741" s="64" t="str">
        <f t="shared" si="27"/>
        <v>BL.VG.00006-10093</v>
      </c>
      <c r="B1741" s="64" t="e">
        <f>_xlfn.XLOOKUP(F1741,'Volume Holds'!U:U,'Volume Holds'!#REF!)+IF('Volume Holds'!#REF!&gt;0,'Volume Holds'!#REF!,0)</f>
        <v>#REF!</v>
      </c>
      <c r="C1741" s="64">
        <f>_xlfn.XLOOKUP(F1741,'Volume Holds'!U:U,'Volume Holds'!D:D)</f>
        <v>97.5</v>
      </c>
      <c r="F1741" s="64" t="s">
        <v>595</v>
      </c>
      <c r="G1741" s="64">
        <v>10093</v>
      </c>
    </row>
    <row r="1742" spans="1:7">
      <c r="A1742" s="64" t="str">
        <f t="shared" si="27"/>
        <v>BL.VG.00007-10093</v>
      </c>
      <c r="B1742" s="64" t="e">
        <f>_xlfn.XLOOKUP(F1742,'Volume Holds'!U:U,'Volume Holds'!#REF!)+IF('Volume Holds'!#REF!&gt;0,'Volume Holds'!#REF!,0)</f>
        <v>#REF!</v>
      </c>
      <c r="C1742" s="64">
        <f>_xlfn.XLOOKUP(F1742,'Volume Holds'!U:U,'Volume Holds'!D:D)</f>
        <v>107.5</v>
      </c>
      <c r="F1742" s="64" t="s">
        <v>597</v>
      </c>
      <c r="G1742" s="64">
        <v>10093</v>
      </c>
    </row>
    <row r="1743" spans="1:7">
      <c r="A1743" s="64" t="str">
        <f t="shared" si="27"/>
        <v>BL.VG.00008-10093</v>
      </c>
      <c r="B1743" s="64" t="e">
        <f>_xlfn.XLOOKUP(F1743,'Volume Holds'!U:U,'Volume Holds'!#REF!)+IF('Volume Holds'!#REF!&gt;0,'Volume Holds'!#REF!,0)</f>
        <v>#REF!</v>
      </c>
      <c r="C1743" s="64">
        <f>_xlfn.XLOOKUP(F1743,'Volume Holds'!U:U,'Volume Holds'!D:D)</f>
        <v>107.5</v>
      </c>
      <c r="F1743" s="64" t="s">
        <v>599</v>
      </c>
      <c r="G1743" s="64">
        <v>10093</v>
      </c>
    </row>
    <row r="1744" spans="1:7">
      <c r="A1744" s="64" t="str">
        <f t="shared" si="27"/>
        <v>BL.VG.00009-10093</v>
      </c>
      <c r="B1744" s="64" t="e">
        <f>_xlfn.XLOOKUP(F1744,'Volume Holds'!U:U,'Volume Holds'!#REF!)+IF('Volume Holds'!#REF!&gt;0,'Volume Holds'!#REF!,0)</f>
        <v>#REF!</v>
      </c>
      <c r="C1744" s="64">
        <f>_xlfn.XLOOKUP(F1744,'Volume Holds'!U:U,'Volume Holds'!D:D)</f>
        <v>107.5</v>
      </c>
      <c r="F1744" s="64" t="s">
        <v>601</v>
      </c>
      <c r="G1744" s="64">
        <v>10093</v>
      </c>
    </row>
    <row r="1745" spans="1:7">
      <c r="A1745" s="64" t="str">
        <f t="shared" si="27"/>
        <v>BL.VG.00010-10093</v>
      </c>
      <c r="B1745" s="64" t="e">
        <f>_xlfn.XLOOKUP(F1745,'Volume Holds'!U:U,'Volume Holds'!#REF!)+IF('Volume Holds'!#REF!&gt;0,'Volume Holds'!#REF!,0)</f>
        <v>#REF!</v>
      </c>
      <c r="C1745" s="64">
        <f>_xlfn.XLOOKUP(F1745,'Volume Holds'!U:U,'Volume Holds'!D:D)</f>
        <v>107.5</v>
      </c>
      <c r="F1745" s="64" t="s">
        <v>603</v>
      </c>
      <c r="G1745" s="64">
        <v>10093</v>
      </c>
    </row>
    <row r="1746" spans="1:7">
      <c r="A1746" s="64" t="str">
        <f t="shared" si="27"/>
        <v>BL.VG.00011-10093</v>
      </c>
      <c r="B1746" s="64" t="e">
        <f>_xlfn.XLOOKUP(F1746,'Volume Holds'!U:U,'Volume Holds'!#REF!)+IF('Volume Holds'!#REF!&gt;0,'Volume Holds'!#REF!,0)</f>
        <v>#REF!</v>
      </c>
      <c r="C1746" s="64">
        <f>_xlfn.XLOOKUP(F1746,'Volume Holds'!U:U,'Volume Holds'!D:D)</f>
        <v>110</v>
      </c>
      <c r="F1746" s="64" t="s">
        <v>605</v>
      </c>
      <c r="G1746" s="64">
        <v>10093</v>
      </c>
    </row>
    <row r="1747" spans="1:7">
      <c r="A1747" s="64" t="str">
        <f t="shared" si="27"/>
        <v>BL.VG.00012-10093</v>
      </c>
      <c r="B1747" s="64" t="e">
        <f>_xlfn.XLOOKUP(F1747,'Volume Holds'!U:U,'Volume Holds'!#REF!)+IF('Volume Holds'!#REF!&gt;0,'Volume Holds'!#REF!,0)</f>
        <v>#REF!</v>
      </c>
      <c r="C1747" s="64">
        <f>_xlfn.XLOOKUP(F1747,'Volume Holds'!U:U,'Volume Holds'!D:D)</f>
        <v>110</v>
      </c>
      <c r="F1747" s="64" t="s">
        <v>607</v>
      </c>
      <c r="G1747" s="64">
        <v>10093</v>
      </c>
    </row>
    <row r="1748" spans="1:7">
      <c r="A1748" s="64" t="str">
        <f t="shared" si="27"/>
        <v>BL.VG.00013-10093</v>
      </c>
      <c r="B1748" s="64" t="e">
        <f>_xlfn.XLOOKUP(F1748,'Volume Holds'!U:U,'Volume Holds'!#REF!)+IF('Volume Holds'!#REF!&gt;0,'Volume Holds'!#REF!,0)</f>
        <v>#REF!</v>
      </c>
      <c r="C1748" s="64">
        <f>_xlfn.XLOOKUP(F1748,'Volume Holds'!U:U,'Volume Holds'!D:D)</f>
        <v>117.5</v>
      </c>
      <c r="F1748" s="64" t="s">
        <v>609</v>
      </c>
      <c r="G1748" s="64">
        <v>10093</v>
      </c>
    </row>
    <row r="1749" spans="1:7">
      <c r="A1749" s="64" t="str">
        <f t="shared" si="27"/>
        <v>BL.VG.00014-10093</v>
      </c>
      <c r="B1749" s="64" t="e">
        <f>_xlfn.XLOOKUP(F1749,'Volume Holds'!U:U,'Volume Holds'!#REF!)+IF('Volume Holds'!#REF!&gt;0,'Volume Holds'!#REF!,0)</f>
        <v>#REF!</v>
      </c>
      <c r="C1749" s="64">
        <f>_xlfn.XLOOKUP(F1749,'Volume Holds'!U:U,'Volume Holds'!D:D)</f>
        <v>117.5</v>
      </c>
      <c r="F1749" s="64" t="s">
        <v>611</v>
      </c>
      <c r="G1749" s="64">
        <v>10093</v>
      </c>
    </row>
    <row r="1750" spans="1:7">
      <c r="A1750" s="64" t="str">
        <f t="shared" si="27"/>
        <v>BL.VG.00015-10093</v>
      </c>
      <c r="B1750" s="64" t="e">
        <f>_xlfn.XLOOKUP(F1750,'Volume Holds'!U:U,'Volume Holds'!#REF!)+IF('Volume Holds'!#REF!&gt;0,'Volume Holds'!#REF!,0)</f>
        <v>#REF!</v>
      </c>
      <c r="C1750" s="64">
        <f>_xlfn.XLOOKUP(F1750,'Volume Holds'!U:U,'Volume Holds'!D:D)</f>
        <v>210</v>
      </c>
      <c r="F1750" s="64" t="s">
        <v>613</v>
      </c>
      <c r="G1750" s="64">
        <v>10093</v>
      </c>
    </row>
    <row r="1751" spans="1:7">
      <c r="A1751" s="64" t="str">
        <f t="shared" si="27"/>
        <v>BL.VG.00016-10093</v>
      </c>
      <c r="B1751" s="64" t="e">
        <f>_xlfn.XLOOKUP(F1751,'Volume Holds'!U:U,'Volume Holds'!#REF!)+IF('Volume Holds'!#REF!&gt;0,'Volume Holds'!#REF!,0)</f>
        <v>#REF!</v>
      </c>
      <c r="C1751" s="64">
        <f>_xlfn.XLOOKUP(F1751,'Volume Holds'!U:U,'Volume Holds'!D:D)</f>
        <v>210</v>
      </c>
      <c r="F1751" s="64" t="s">
        <v>615</v>
      </c>
      <c r="G1751" s="64">
        <v>10093</v>
      </c>
    </row>
    <row r="1752" spans="1:7">
      <c r="A1752" s="64" t="str">
        <f t="shared" si="27"/>
        <v>BL.VG.00017-10093</v>
      </c>
      <c r="B1752" s="64" t="e">
        <f>_xlfn.XLOOKUP(F1752,'Volume Holds'!U:U,'Volume Holds'!#REF!)+IF('Volume Holds'!#REF!&gt;0,'Volume Holds'!#REF!,0)</f>
        <v>#REF!</v>
      </c>
      <c r="C1752" s="64">
        <f>_xlfn.XLOOKUP(F1752,'Volume Holds'!U:U,'Volume Holds'!D:D)</f>
        <v>215</v>
      </c>
      <c r="F1752" s="64" t="s">
        <v>617</v>
      </c>
      <c r="G1752" s="64">
        <v>10093</v>
      </c>
    </row>
    <row r="1753" spans="1:7">
      <c r="A1753" s="64" t="str">
        <f t="shared" si="27"/>
        <v>BL.VG.00018-10093</v>
      </c>
      <c r="B1753" s="64" t="e">
        <f>_xlfn.XLOOKUP(F1753,'Volume Holds'!U:U,'Volume Holds'!#REF!)+IF('Volume Holds'!#REF!&gt;0,'Volume Holds'!#REF!,0)</f>
        <v>#REF!</v>
      </c>
      <c r="C1753" s="64">
        <f>_xlfn.XLOOKUP(F1753,'Volume Holds'!U:U,'Volume Holds'!D:D)</f>
        <v>215</v>
      </c>
      <c r="F1753" s="64" t="s">
        <v>619</v>
      </c>
      <c r="G1753" s="64">
        <v>10093</v>
      </c>
    </row>
    <row r="1754" spans="1:7">
      <c r="A1754" s="64" t="str">
        <f t="shared" si="27"/>
        <v>BL.VG.00019-10093</v>
      </c>
      <c r="B1754" s="64" t="e">
        <f>_xlfn.XLOOKUP(F1754,'Volume Holds'!U:U,'Volume Holds'!#REF!)+IF('Volume Holds'!#REF!&gt;0,'Volume Holds'!#REF!,0)</f>
        <v>#REF!</v>
      </c>
      <c r="C1754" s="64">
        <f>_xlfn.XLOOKUP(F1754,'Volume Holds'!U:U,'Volume Holds'!D:D)</f>
        <v>227.5</v>
      </c>
      <c r="F1754" s="64" t="s">
        <v>621</v>
      </c>
      <c r="G1754" s="64">
        <v>10093</v>
      </c>
    </row>
    <row r="1755" spans="1:7">
      <c r="A1755" s="64" t="str">
        <f t="shared" si="27"/>
        <v>BL.VG.00020-10093</v>
      </c>
      <c r="B1755" s="64" t="e">
        <f>_xlfn.XLOOKUP(F1755,'Volume Holds'!U:U,'Volume Holds'!#REF!)+IF('Volume Holds'!#REF!&gt;0,'Volume Holds'!#REF!,0)</f>
        <v>#REF!</v>
      </c>
      <c r="C1755" s="64">
        <f>_xlfn.XLOOKUP(F1755,'Volume Holds'!U:U,'Volume Holds'!D:D)</f>
        <v>227.5</v>
      </c>
      <c r="F1755" s="64" t="s">
        <v>623</v>
      </c>
      <c r="G1755" s="64">
        <v>10093</v>
      </c>
    </row>
    <row r="1756" spans="1:7">
      <c r="A1756" s="64" t="str">
        <f t="shared" si="27"/>
        <v>BL.VG.00021-10093</v>
      </c>
      <c r="B1756" s="64" t="e">
        <f>_xlfn.XLOOKUP(F1756,'Volume Holds'!U:U,'Volume Holds'!#REF!)+IF('Volume Holds'!#REF!&gt;0,'Volume Holds'!#REF!,0)</f>
        <v>#REF!</v>
      </c>
      <c r="C1756" s="64">
        <f>_xlfn.XLOOKUP(F1756,'Volume Holds'!U:U,'Volume Holds'!D:D)</f>
        <v>242.5</v>
      </c>
      <c r="F1756" s="64" t="s">
        <v>625</v>
      </c>
      <c r="G1756" s="64">
        <v>10093</v>
      </c>
    </row>
    <row r="1757" spans="1:7">
      <c r="A1757" s="64" t="str">
        <f t="shared" si="27"/>
        <v>BL.VG.00022-10093</v>
      </c>
      <c r="B1757" s="64" t="e">
        <f>_xlfn.XLOOKUP(F1757,'Volume Holds'!U:U,'Volume Holds'!#REF!)+IF('Volume Holds'!#REF!&gt;0,'Volume Holds'!#REF!,0)</f>
        <v>#REF!</v>
      </c>
      <c r="C1757" s="64">
        <f>_xlfn.XLOOKUP(F1757,'Volume Holds'!U:U,'Volume Holds'!D:D)</f>
        <v>242.5</v>
      </c>
      <c r="F1757" s="64" t="s">
        <v>627</v>
      </c>
      <c r="G1757" s="64">
        <v>10093</v>
      </c>
    </row>
    <row r="1758" spans="1:7">
      <c r="A1758" s="64" t="str">
        <f t="shared" si="27"/>
        <v>BL.VG.00023-10093</v>
      </c>
      <c r="B1758" s="64" t="e">
        <f>_xlfn.XLOOKUP(F1758,'Volume Holds'!U:U,'Volume Holds'!#REF!)+IF('Volume Holds'!#REF!&gt;0,'Volume Holds'!#REF!,0)</f>
        <v>#REF!</v>
      </c>
      <c r="C1758" s="64" t="e">
        <f>_xlfn.XLOOKUP(F1758,'Volume Holds'!U:U,'Volume Holds'!D:D)</f>
        <v>#N/A</v>
      </c>
      <c r="F1758" s="64" t="s">
        <v>1347</v>
      </c>
      <c r="G1758" s="64">
        <v>10093</v>
      </c>
    </row>
    <row r="1759" spans="1:7">
      <c r="A1759" s="64" t="str">
        <f t="shared" si="27"/>
        <v>BL.VG.00024-10093</v>
      </c>
      <c r="B1759" s="64" t="e">
        <f>_xlfn.XLOOKUP(F1759,'Volume Holds'!U:U,'Volume Holds'!#REF!)+IF('Volume Holds'!#REF!&gt;0,'Volume Holds'!#REF!,0)</f>
        <v>#REF!</v>
      </c>
      <c r="C1759" s="64" t="e">
        <f>_xlfn.XLOOKUP(F1759,'Volume Holds'!U:U,'Volume Holds'!D:D)</f>
        <v>#N/A</v>
      </c>
      <c r="F1759" s="64" t="s">
        <v>1348</v>
      </c>
      <c r="G1759" s="64">
        <v>10093</v>
      </c>
    </row>
    <row r="1760" spans="1:7">
      <c r="A1760" s="64" t="str">
        <f t="shared" si="27"/>
        <v>BL.VG.00025-10093</v>
      </c>
      <c r="B1760" s="64" t="e">
        <f>_xlfn.XLOOKUP(F1760,'Volume Holds'!U:U,'Volume Holds'!#REF!)+IF('Volume Holds'!#REF!&gt;0,'Volume Holds'!#REF!,0)</f>
        <v>#REF!</v>
      </c>
      <c r="C1760" s="64" t="e">
        <f>_xlfn.XLOOKUP(F1760,'Volume Holds'!U:U,'Volume Holds'!D:D)</f>
        <v>#N/A</v>
      </c>
      <c r="F1760" s="64" t="s">
        <v>1349</v>
      </c>
      <c r="G1760" s="64">
        <v>10093</v>
      </c>
    </row>
    <row r="1761" spans="1:7">
      <c r="A1761" s="64" t="str">
        <f t="shared" si="27"/>
        <v>BL.VG.00026-10093</v>
      </c>
      <c r="B1761" s="64" t="e">
        <f>_xlfn.XLOOKUP(F1761,'Volume Holds'!U:U,'Volume Holds'!#REF!)+IF('Volume Holds'!#REF!&gt;0,'Volume Holds'!#REF!,0)</f>
        <v>#REF!</v>
      </c>
      <c r="C1761" s="64">
        <f>_xlfn.XLOOKUP(F1761,'Volume Holds'!U:U,'Volume Holds'!D:D)</f>
        <v>76.5</v>
      </c>
      <c r="F1761" s="64" t="s">
        <v>876</v>
      </c>
      <c r="G1761" s="64">
        <v>10093</v>
      </c>
    </row>
    <row r="1762" spans="1:7">
      <c r="A1762" s="64" t="str">
        <f t="shared" si="27"/>
        <v>BL.VG.00027-10093</v>
      </c>
      <c r="B1762" s="64" t="e">
        <f>_xlfn.XLOOKUP(F1762,'Volume Holds'!U:U,'Volume Holds'!#REF!)</f>
        <v>#REF!</v>
      </c>
      <c r="C1762" s="64">
        <f>_xlfn.XLOOKUP(F1762,'Volume Holds'!U:U,'Volume Holds'!D:D)</f>
        <v>150</v>
      </c>
      <c r="F1762" s="64" t="s">
        <v>629</v>
      </c>
      <c r="G1762" s="64">
        <v>10093</v>
      </c>
    </row>
    <row r="1763" spans="1:7">
      <c r="A1763" s="64" t="str">
        <f t="shared" si="27"/>
        <v>BL.VG.00028-10093</v>
      </c>
      <c r="B1763" s="64" t="e">
        <f>_xlfn.XLOOKUP(F1763,'Volume Holds'!U:U,'Volume Holds'!#REF!)+IF('Volume Holds'!#REF!&gt;0,'Volume Holds'!#REF!,0)</f>
        <v>#REF!</v>
      </c>
      <c r="C1763" s="64">
        <f>_xlfn.XLOOKUP(F1763,'Volume Holds'!U:U,'Volume Holds'!D:D)</f>
        <v>145</v>
      </c>
      <c r="F1763" s="64" t="s">
        <v>631</v>
      </c>
      <c r="G1763" s="64">
        <v>10093</v>
      </c>
    </row>
    <row r="1764" spans="1:7">
      <c r="A1764" s="64" t="str">
        <f t="shared" si="27"/>
        <v>BL.VG.00029-10093</v>
      </c>
      <c r="B1764" s="64" t="e">
        <f>_xlfn.XLOOKUP(F1764,'Volume Holds'!U:U,'Volume Holds'!#REF!)+IF('Volume Holds'!#REF!&gt;0,'Volume Holds'!#REF!,0)</f>
        <v>#REF!</v>
      </c>
      <c r="C1764" s="64">
        <f>_xlfn.XLOOKUP(F1764,'Volume Holds'!U:U,'Volume Holds'!D:D)</f>
        <v>145</v>
      </c>
      <c r="F1764" s="64" t="s">
        <v>633</v>
      </c>
      <c r="G1764" s="64">
        <v>10093</v>
      </c>
    </row>
    <row r="1765" spans="1:7">
      <c r="A1765" s="64" t="str">
        <f t="shared" ref="A1765:A1828" si="28">F1765&amp;"-"&amp;G1765</f>
        <v>BL.VG.00030-10093</v>
      </c>
      <c r="B1765" s="64" t="e">
        <f>_xlfn.XLOOKUP(F1765,'Volume Holds'!U:U,'Volume Holds'!#REF!)+IF('Volume Holds'!#REF!&gt;0,'Volume Holds'!#REF!,0)</f>
        <v>#REF!</v>
      </c>
      <c r="C1765" s="64">
        <f>_xlfn.XLOOKUP(F1765,'Volume Holds'!U:U,'Volume Holds'!D:D)</f>
        <v>150</v>
      </c>
      <c r="F1765" s="64" t="s">
        <v>635</v>
      </c>
      <c r="G1765" s="64">
        <v>10093</v>
      </c>
    </row>
    <row r="1766" spans="1:7">
      <c r="A1766" s="64" t="str">
        <f t="shared" si="28"/>
        <v>BL.VG.00031-10093</v>
      </c>
      <c r="B1766" s="64" t="e">
        <f>_xlfn.XLOOKUP(F1766,'Volume Holds'!U:U,'Volume Holds'!#REF!)+IF('Volume Holds'!#REF!&gt;0,'Volume Holds'!#REF!,0)</f>
        <v>#REF!</v>
      </c>
      <c r="C1766" s="64">
        <f>_xlfn.XLOOKUP(F1766,'Volume Holds'!U:U,'Volume Holds'!D:D)</f>
        <v>150</v>
      </c>
      <c r="F1766" s="64" t="s">
        <v>637</v>
      </c>
      <c r="G1766" s="64">
        <v>10093</v>
      </c>
    </row>
    <row r="1767" spans="1:7">
      <c r="A1767" s="64" t="str">
        <f t="shared" si="28"/>
        <v>BL.VG.00032-10093</v>
      </c>
      <c r="B1767" s="64" t="e">
        <f>_xlfn.XLOOKUP(F1767,'Volume Holds'!U:U,'Volume Holds'!#REF!)+IF('Volume Holds'!#REF!&gt;0,'Volume Holds'!#REF!,0)</f>
        <v>#REF!</v>
      </c>
      <c r="C1767" s="64">
        <f>_xlfn.XLOOKUP(F1767,'Volume Holds'!U:U,'Volume Holds'!D:D)</f>
        <v>162.5</v>
      </c>
      <c r="F1767" s="64" t="s">
        <v>639</v>
      </c>
      <c r="G1767" s="64">
        <v>10093</v>
      </c>
    </row>
    <row r="1768" spans="1:7">
      <c r="A1768" s="64" t="str">
        <f t="shared" si="28"/>
        <v>BL.VG.00033-10093</v>
      </c>
      <c r="B1768" s="64" t="e">
        <f>_xlfn.XLOOKUP(F1768,'Volume Holds'!U:U,'Volume Holds'!#REF!)+IF('Volume Holds'!#REF!&gt;0,'Volume Holds'!#REF!,0)</f>
        <v>#REF!</v>
      </c>
      <c r="C1768" s="64">
        <f>_xlfn.XLOOKUP(F1768,'Volume Holds'!U:U,'Volume Holds'!D:D)</f>
        <v>162.5</v>
      </c>
      <c r="F1768" s="64" t="s">
        <v>641</v>
      </c>
      <c r="G1768" s="64">
        <v>10093</v>
      </c>
    </row>
    <row r="1769" spans="1:7">
      <c r="A1769" s="64" t="str">
        <f t="shared" si="28"/>
        <v>BL.VG.00034-10093</v>
      </c>
      <c r="B1769" s="64" t="e">
        <f>_xlfn.XLOOKUP(F1769,'Volume Holds'!U:U,'Volume Holds'!#REF!)+IF('Volume Holds'!#REF!&gt;0,'Volume Holds'!#REF!,0)</f>
        <v>#REF!</v>
      </c>
      <c r="C1769" s="64">
        <f>_xlfn.XLOOKUP(F1769,'Volume Holds'!U:U,'Volume Holds'!D:D)</f>
        <v>222.5</v>
      </c>
      <c r="F1769" s="64" t="s">
        <v>643</v>
      </c>
      <c r="G1769" s="64">
        <v>10093</v>
      </c>
    </row>
    <row r="1770" spans="1:7">
      <c r="A1770" s="64" t="str">
        <f t="shared" si="28"/>
        <v>BL.VG.00035-10093</v>
      </c>
      <c r="B1770" s="64" t="e">
        <f>_xlfn.XLOOKUP(F1770,'Volume Holds'!U:U,'Volume Holds'!#REF!)+IF('Volume Holds'!#REF!&gt;0,'Volume Holds'!#REF!,0)</f>
        <v>#REF!</v>
      </c>
      <c r="C1770" s="64">
        <f>_xlfn.XLOOKUP(F1770,'Volume Holds'!U:U,'Volume Holds'!D:D)</f>
        <v>222.5</v>
      </c>
      <c r="F1770" s="64" t="s">
        <v>645</v>
      </c>
      <c r="G1770" s="64">
        <v>10093</v>
      </c>
    </row>
    <row r="1771" spans="1:7">
      <c r="A1771" s="64" t="str">
        <f t="shared" si="28"/>
        <v>BL.VG.00036-10093</v>
      </c>
      <c r="B1771" s="64" t="e">
        <f>_xlfn.XLOOKUP(F1771,'Volume Holds'!U:U,'Volume Holds'!#REF!)+IF('Volume Holds'!#REF!&gt;0,'Volume Holds'!#REF!,0)</f>
        <v>#REF!</v>
      </c>
      <c r="C1771" s="64">
        <f>_xlfn.XLOOKUP(F1771,'Volume Holds'!U:U,'Volume Holds'!D:D)</f>
        <v>232.5</v>
      </c>
      <c r="F1771" s="64" t="s">
        <v>647</v>
      </c>
      <c r="G1771" s="64">
        <v>10093</v>
      </c>
    </row>
    <row r="1772" spans="1:7">
      <c r="A1772" s="64" t="str">
        <f t="shared" si="28"/>
        <v>BL.VG.00037-10093</v>
      </c>
      <c r="B1772" s="64" t="e">
        <f>_xlfn.XLOOKUP(F1772,'Volume Holds'!U:U,'Volume Holds'!#REF!)+IF('Volume Holds'!#REF!&gt;0,'Volume Holds'!#REF!,0)</f>
        <v>#REF!</v>
      </c>
      <c r="C1772" s="64">
        <f>_xlfn.XLOOKUP(F1772,'Volume Holds'!U:U,'Volume Holds'!D:D)</f>
        <v>232.5</v>
      </c>
      <c r="F1772" s="64" t="s">
        <v>649</v>
      </c>
      <c r="G1772" s="64">
        <v>10093</v>
      </c>
    </row>
    <row r="1773" spans="1:7">
      <c r="A1773" s="64" t="str">
        <f t="shared" si="28"/>
        <v>BL.VG.00038-10093</v>
      </c>
      <c r="B1773" s="64" t="e">
        <f>_xlfn.XLOOKUP(F1773,'Volume Holds'!U:U,'Volume Holds'!#REF!)+IF('Volume Holds'!#REF!&gt;0,'Volume Holds'!#REF!,0)</f>
        <v>#REF!</v>
      </c>
      <c r="C1773" s="64">
        <f>_xlfn.XLOOKUP(F1773,'Volume Holds'!U:U,'Volume Holds'!D:D)</f>
        <v>252.5</v>
      </c>
      <c r="F1773" s="64" t="s">
        <v>651</v>
      </c>
      <c r="G1773" s="64">
        <v>10093</v>
      </c>
    </row>
    <row r="1774" spans="1:7">
      <c r="A1774" s="64" t="str">
        <f t="shared" si="28"/>
        <v>BL.VG.00039-10093</v>
      </c>
      <c r="B1774" s="64" t="e">
        <f>_xlfn.XLOOKUP(F1774,'Volume Holds'!U:U,'Volume Holds'!#REF!)+IF('Volume Holds'!#REF!&gt;0,'Volume Holds'!#REF!,0)</f>
        <v>#REF!</v>
      </c>
      <c r="C1774" s="64">
        <f>_xlfn.XLOOKUP(F1774,'Volume Holds'!U:U,'Volume Holds'!D:D)</f>
        <v>252.5</v>
      </c>
      <c r="F1774" s="64" t="s">
        <v>653</v>
      </c>
      <c r="G1774" s="64">
        <v>10093</v>
      </c>
    </row>
    <row r="1775" spans="1:7">
      <c r="A1775" s="64" t="str">
        <f t="shared" si="28"/>
        <v>BL.VG.00040-10093</v>
      </c>
      <c r="B1775" s="64" t="e">
        <f>_xlfn.XLOOKUP(F1775,'Volume Holds'!U:U,'Volume Holds'!#REF!)+IF('Volume Holds'!#REF!&gt;0,'Volume Holds'!#REF!,0)</f>
        <v>#REF!</v>
      </c>
      <c r="C1775" s="64">
        <f>_xlfn.XLOOKUP(F1775,'Volume Holds'!U:U,'Volume Holds'!D:D)</f>
        <v>342.5</v>
      </c>
      <c r="F1775" s="64" t="s">
        <v>655</v>
      </c>
      <c r="G1775" s="64">
        <v>10093</v>
      </c>
    </row>
    <row r="1776" spans="1:7">
      <c r="A1776" s="64" t="str">
        <f t="shared" si="28"/>
        <v>BL.VG.00041-10093</v>
      </c>
      <c r="B1776" s="64" t="e">
        <f>_xlfn.XLOOKUP(F1776,'Volume Holds'!U:U,'Volume Holds'!#REF!)+IF('Volume Holds'!#REF!&gt;0,'Volume Holds'!#REF!,0)</f>
        <v>#REF!</v>
      </c>
      <c r="C1776" s="64">
        <f>_xlfn.XLOOKUP(F1776,'Volume Holds'!U:U,'Volume Holds'!D:D)</f>
        <v>342.5</v>
      </c>
      <c r="F1776" s="64" t="s">
        <v>657</v>
      </c>
      <c r="G1776" s="64">
        <v>10093</v>
      </c>
    </row>
    <row r="1777" spans="1:7">
      <c r="A1777" s="64" t="str">
        <f t="shared" si="28"/>
        <v>BL.VG.00042-10093</v>
      </c>
      <c r="B1777" s="64" t="e">
        <f>_xlfn.XLOOKUP(F1777,'Volume Holds'!U:U,'Volume Holds'!#REF!)+IF('Volume Holds'!#REF!&gt;0,'Volume Holds'!#REF!,0)</f>
        <v>#REF!</v>
      </c>
      <c r="C1777" s="64">
        <f>_xlfn.XLOOKUP(F1777,'Volume Holds'!U:U,'Volume Holds'!D:D)</f>
        <v>360</v>
      </c>
      <c r="F1777" s="64" t="s">
        <v>659</v>
      </c>
      <c r="G1777" s="64">
        <v>10093</v>
      </c>
    </row>
    <row r="1778" spans="1:7">
      <c r="A1778" s="64" t="str">
        <f t="shared" si="28"/>
        <v>BL.VG.00043-10093</v>
      </c>
      <c r="B1778" s="64" t="e">
        <f>_xlfn.XLOOKUP(F1778,'Volume Holds'!U:U,'Volume Holds'!#REF!)+IF('Volume Holds'!#REF!&gt;0,'Volume Holds'!#REF!,0)</f>
        <v>#REF!</v>
      </c>
      <c r="C1778" s="64">
        <f>_xlfn.XLOOKUP(F1778,'Volume Holds'!U:U,'Volume Holds'!D:D)</f>
        <v>360</v>
      </c>
      <c r="F1778" s="64" t="s">
        <v>661</v>
      </c>
      <c r="G1778" s="64">
        <v>10093</v>
      </c>
    </row>
    <row r="1779" spans="1:7">
      <c r="A1779" s="64" t="str">
        <f t="shared" si="28"/>
        <v>BL.VG.00044-10093</v>
      </c>
      <c r="B1779" s="64" t="e">
        <f>_xlfn.XLOOKUP(F1779,'Volume Holds'!U:U,'Volume Holds'!#REF!)+IF('Volume Holds'!#REF!&gt;0,'Volume Holds'!#REF!,0)</f>
        <v>#REF!</v>
      </c>
      <c r="C1779" s="64">
        <f>_xlfn.XLOOKUP(F1779,'Volume Holds'!U:U,'Volume Holds'!D:D)</f>
        <v>400</v>
      </c>
      <c r="F1779" s="64" t="s">
        <v>663</v>
      </c>
      <c r="G1779" s="64">
        <v>10093</v>
      </c>
    </row>
    <row r="1780" spans="1:7">
      <c r="A1780" s="64" t="str">
        <f t="shared" si="28"/>
        <v>BL.VG.00045-10093</v>
      </c>
      <c r="B1780" s="64" t="e">
        <f>_xlfn.XLOOKUP(F1780,'Volume Holds'!U:U,'Volume Holds'!#REF!)+IF('Volume Holds'!#REF!&gt;0,'Volume Holds'!#REF!,0)</f>
        <v>#REF!</v>
      </c>
      <c r="C1780" s="64">
        <f>_xlfn.XLOOKUP(F1780,'Volume Holds'!U:U,'Volume Holds'!D:D)</f>
        <v>400</v>
      </c>
      <c r="F1780" s="64" t="s">
        <v>665</v>
      </c>
      <c r="G1780" s="64">
        <v>10093</v>
      </c>
    </row>
    <row r="1781" spans="1:7">
      <c r="A1781" s="64" t="str">
        <f t="shared" si="28"/>
        <v>BL.VG.00046-10093</v>
      </c>
      <c r="B1781" s="64" t="e">
        <f>_xlfn.XLOOKUP(F1781,'Volume Holds'!U:U,'Volume Holds'!#REF!)+IF('Volume Holds'!#REF!&gt;0,'Volume Holds'!#REF!,0)</f>
        <v>#REF!</v>
      </c>
      <c r="C1781" s="64">
        <f>_xlfn.XLOOKUP(F1781,'Volume Holds'!U:U,'Volume Holds'!D:D)</f>
        <v>137.5</v>
      </c>
      <c r="F1781" s="64" t="s">
        <v>667</v>
      </c>
      <c r="G1781" s="64">
        <v>10093</v>
      </c>
    </row>
    <row r="1782" spans="1:7">
      <c r="A1782" s="64" t="str">
        <f t="shared" si="28"/>
        <v>BL.VG.00047-10093</v>
      </c>
      <c r="B1782" s="64" t="e">
        <f>_xlfn.XLOOKUP(F1782,'Volume Holds'!U:U,'Volume Holds'!#REF!)+IF('Volume Holds'!#REF!&gt;0,'Volume Holds'!#REF!,0)</f>
        <v>#REF!</v>
      </c>
      <c r="C1782" s="64">
        <f>_xlfn.XLOOKUP(F1782,'Volume Holds'!U:U,'Volume Holds'!D:D)</f>
        <v>147.5</v>
      </c>
      <c r="F1782" s="64" t="s">
        <v>669</v>
      </c>
      <c r="G1782" s="64">
        <v>10093</v>
      </c>
    </row>
    <row r="1783" spans="1:7">
      <c r="A1783" s="64" t="str">
        <f t="shared" si="28"/>
        <v>BL.VG.00048-10093</v>
      </c>
      <c r="B1783" s="64" t="e">
        <f>_xlfn.XLOOKUP(F1783,'Volume Holds'!U:U,'Volume Holds'!#REF!)+IF('Volume Holds'!#REF!&gt;0,'Volume Holds'!#REF!,0)</f>
        <v>#REF!</v>
      </c>
      <c r="C1783" s="64">
        <f>_xlfn.XLOOKUP(F1783,'Volume Holds'!U:U,'Volume Holds'!D:D)</f>
        <v>170</v>
      </c>
      <c r="F1783" s="64" t="s">
        <v>671</v>
      </c>
      <c r="G1783" s="64">
        <v>10093</v>
      </c>
    </row>
    <row r="1784" spans="1:7">
      <c r="A1784" s="64" t="str">
        <f t="shared" si="28"/>
        <v>BL.VG.00049-10093</v>
      </c>
      <c r="B1784" s="64" t="e">
        <f>_xlfn.XLOOKUP(F1784,'Volume Holds'!U:U,'Volume Holds'!#REF!)+IF('Volume Holds'!#REF!&gt;0,'Volume Holds'!#REF!,0)</f>
        <v>#REF!</v>
      </c>
      <c r="C1784" s="64">
        <f>_xlfn.XLOOKUP(F1784,'Volume Holds'!U:U,'Volume Holds'!D:D)</f>
        <v>132.5</v>
      </c>
      <c r="F1784" s="64" t="s">
        <v>673</v>
      </c>
      <c r="G1784" s="64">
        <v>10093</v>
      </c>
    </row>
    <row r="1785" spans="1:7">
      <c r="A1785" s="64" t="str">
        <f t="shared" si="28"/>
        <v>BL.VG.00050-10093</v>
      </c>
      <c r="B1785" s="64" t="e">
        <f>_xlfn.XLOOKUP(F1785,'Volume Holds'!U:U,'Volume Holds'!#REF!)+IF('Volume Holds'!#REF!&gt;0,'Volume Holds'!#REF!,0)</f>
        <v>#REF!</v>
      </c>
      <c r="C1785" s="64">
        <f>_xlfn.XLOOKUP(F1785,'Volume Holds'!U:U,'Volume Holds'!D:D)</f>
        <v>142.5</v>
      </c>
      <c r="F1785" s="64" t="s">
        <v>675</v>
      </c>
      <c r="G1785" s="64">
        <v>10093</v>
      </c>
    </row>
    <row r="1786" spans="1:7">
      <c r="A1786" s="64" t="str">
        <f t="shared" si="28"/>
        <v>BL.VG.00051-10093</v>
      </c>
      <c r="B1786" s="64" t="e">
        <f>_xlfn.XLOOKUP(F1786,'Volume Holds'!U:U,'Volume Holds'!#REF!)+IF('Volume Holds'!#REF!&gt;0,'Volume Holds'!#REF!,0)</f>
        <v>#REF!</v>
      </c>
      <c r="C1786" s="64">
        <f>_xlfn.XLOOKUP(F1786,'Volume Holds'!U:U,'Volume Holds'!D:D)</f>
        <v>172.5</v>
      </c>
      <c r="F1786" s="64" t="s">
        <v>677</v>
      </c>
      <c r="G1786" s="64">
        <v>10093</v>
      </c>
    </row>
    <row r="1787" spans="1:7">
      <c r="A1787" s="64" t="str">
        <f t="shared" si="28"/>
        <v>BL.VG.00052-10093</v>
      </c>
      <c r="B1787" s="64" t="e">
        <f>_xlfn.XLOOKUP(F1787,'Volume Holds'!U:U,'Volume Holds'!#REF!)+IF('Volume Holds'!#REF!&gt;0,'Volume Holds'!#REF!,0)</f>
        <v>#REF!</v>
      </c>
      <c r="C1787" s="64">
        <f>_xlfn.XLOOKUP(F1787,'Volume Holds'!U:U,'Volume Holds'!D:D)</f>
        <v>72.5</v>
      </c>
      <c r="F1787" s="64" t="s">
        <v>679</v>
      </c>
      <c r="G1787" s="64">
        <v>10093</v>
      </c>
    </row>
    <row r="1788" spans="1:7">
      <c r="A1788" s="64" t="str">
        <f t="shared" si="28"/>
        <v>BL.VG.00061-10093</v>
      </c>
      <c r="B1788" s="64" t="e">
        <f>_xlfn.XLOOKUP(F1788,'Volume Holds'!U:U,'Volume Holds'!#REF!)+IF('Volume Holds'!#REF!&gt;0,'Volume Holds'!#REF!,0)</f>
        <v>#REF!</v>
      </c>
      <c r="C1788" s="64">
        <f>_xlfn.XLOOKUP(F1788,'Volume Holds'!U:U,'Volume Holds'!D:D)</f>
        <v>72.5</v>
      </c>
      <c r="F1788" s="64" t="s">
        <v>681</v>
      </c>
      <c r="G1788" s="64">
        <v>10093</v>
      </c>
    </row>
    <row r="1789" spans="1:7">
      <c r="A1789" s="64" t="str">
        <f t="shared" si="28"/>
        <v>BL.VG.00053-10093</v>
      </c>
      <c r="B1789" s="64" t="e">
        <f>_xlfn.XLOOKUP(F1789,'Volume Holds'!U:U,'Volume Holds'!#REF!)+IF('Volume Holds'!#REF!&gt;0,'Volume Holds'!#REF!,0)</f>
        <v>#REF!</v>
      </c>
      <c r="C1789" s="64">
        <f>_xlfn.XLOOKUP(F1789,'Volume Holds'!U:U,'Volume Holds'!D:D)</f>
        <v>72.5</v>
      </c>
      <c r="F1789" s="64" t="s">
        <v>683</v>
      </c>
      <c r="G1789" s="64">
        <v>10093</v>
      </c>
    </row>
    <row r="1790" spans="1:7">
      <c r="A1790" s="64" t="str">
        <f t="shared" si="28"/>
        <v>BL.VG.00062-10093</v>
      </c>
      <c r="B1790" s="64" t="e">
        <f>_xlfn.XLOOKUP(F1790,'Volume Holds'!U:U,'Volume Holds'!#REF!)+IF('Volume Holds'!#REF!&gt;0,'Volume Holds'!#REF!,0)</f>
        <v>#REF!</v>
      </c>
      <c r="C1790" s="64">
        <f>_xlfn.XLOOKUP(F1790,'Volume Holds'!U:U,'Volume Holds'!D:D)</f>
        <v>72.5</v>
      </c>
      <c r="F1790" s="64" t="s">
        <v>685</v>
      </c>
      <c r="G1790" s="64">
        <v>10093</v>
      </c>
    </row>
    <row r="1791" spans="1:7">
      <c r="A1791" s="64" t="str">
        <f t="shared" si="28"/>
        <v>BL.VG.00054-10093</v>
      </c>
      <c r="B1791" s="64" t="e">
        <f>_xlfn.XLOOKUP(F1791,'Volume Holds'!U:U,'Volume Holds'!#REF!)+IF('Volume Holds'!#REF!&gt;0,'Volume Holds'!#REF!,0)</f>
        <v>#REF!</v>
      </c>
      <c r="C1791" s="64">
        <f>_xlfn.XLOOKUP(F1791,'Volume Holds'!U:U,'Volume Holds'!D:D)</f>
        <v>75</v>
      </c>
      <c r="F1791" s="64" t="s">
        <v>687</v>
      </c>
      <c r="G1791" s="64">
        <v>10093</v>
      </c>
    </row>
    <row r="1792" spans="1:7">
      <c r="A1792" s="64" t="str">
        <f t="shared" si="28"/>
        <v>BL.VG.00063-10093</v>
      </c>
      <c r="B1792" s="64" t="e">
        <f>_xlfn.XLOOKUP(F1792,'Volume Holds'!U:U,'Volume Holds'!#REF!)+IF('Volume Holds'!#REF!&gt;0,'Volume Holds'!#REF!,0)</f>
        <v>#REF!</v>
      </c>
      <c r="C1792" s="64">
        <f>_xlfn.XLOOKUP(F1792,'Volume Holds'!U:U,'Volume Holds'!D:D)</f>
        <v>75</v>
      </c>
      <c r="F1792" s="64" t="s">
        <v>689</v>
      </c>
      <c r="G1792" s="64">
        <v>10093</v>
      </c>
    </row>
    <row r="1793" spans="1:7">
      <c r="A1793" s="64" t="str">
        <f t="shared" si="28"/>
        <v>BL.VG.00055-10093</v>
      </c>
      <c r="B1793" s="64" t="e">
        <f>_xlfn.XLOOKUP(F1793,'Volume Holds'!U:U,'Volume Holds'!#REF!)+IF('Volume Holds'!#REF!&gt;0,'Volume Holds'!#REF!,0)</f>
        <v>#REF!</v>
      </c>
      <c r="C1793" s="64">
        <f>_xlfn.XLOOKUP(F1793,'Volume Holds'!U:U,'Volume Holds'!D:D)</f>
        <v>192.5</v>
      </c>
      <c r="F1793" s="64" t="s">
        <v>691</v>
      </c>
      <c r="G1793" s="64">
        <v>10093</v>
      </c>
    </row>
    <row r="1794" spans="1:7">
      <c r="A1794" s="64" t="str">
        <f t="shared" si="28"/>
        <v>BL.VG.00064-10093</v>
      </c>
      <c r="B1794" s="64" t="e">
        <f>_xlfn.XLOOKUP(F1794,'Volume Holds'!U:U,'Volume Holds'!#REF!)+IF('Volume Holds'!#REF!&gt;0,'Volume Holds'!#REF!,0)</f>
        <v>#REF!</v>
      </c>
      <c r="C1794" s="64">
        <f>_xlfn.XLOOKUP(F1794,'Volume Holds'!U:U,'Volume Holds'!D:D)</f>
        <v>192.5</v>
      </c>
      <c r="F1794" s="64" t="s">
        <v>693</v>
      </c>
      <c r="G1794" s="64">
        <v>10093</v>
      </c>
    </row>
    <row r="1795" spans="1:7">
      <c r="A1795" s="64" t="str">
        <f t="shared" si="28"/>
        <v>BL.VG.00056-10093</v>
      </c>
      <c r="B1795" s="64" t="e">
        <f>_xlfn.XLOOKUP(F1795,'Volume Holds'!U:U,'Volume Holds'!#REF!)+IF('Volume Holds'!#REF!&gt;0,'Volume Holds'!#REF!,0)</f>
        <v>#REF!</v>
      </c>
      <c r="C1795" s="64">
        <f>_xlfn.XLOOKUP(F1795,'Volume Holds'!U:U,'Volume Holds'!D:D)</f>
        <v>202.5</v>
      </c>
      <c r="F1795" s="64" t="s">
        <v>695</v>
      </c>
      <c r="G1795" s="64">
        <v>10093</v>
      </c>
    </row>
    <row r="1796" spans="1:7">
      <c r="A1796" s="64" t="str">
        <f t="shared" si="28"/>
        <v>BL.VG.00065-10093</v>
      </c>
      <c r="B1796" s="64" t="e">
        <f>_xlfn.XLOOKUP(F1796,'Volume Holds'!U:U,'Volume Holds'!#REF!)+IF('Volume Holds'!#REF!&gt;0,'Volume Holds'!#REF!,0)</f>
        <v>#REF!</v>
      </c>
      <c r="C1796" s="64">
        <f>_xlfn.XLOOKUP(F1796,'Volume Holds'!U:U,'Volume Holds'!D:D)</f>
        <v>202.5</v>
      </c>
      <c r="F1796" s="64" t="s">
        <v>697</v>
      </c>
      <c r="G1796" s="64">
        <v>10093</v>
      </c>
    </row>
    <row r="1797" spans="1:7">
      <c r="A1797" s="64" t="str">
        <f t="shared" si="28"/>
        <v>BL.VG.00057-10093</v>
      </c>
      <c r="B1797" s="64" t="e">
        <f>_xlfn.XLOOKUP(F1797,'Volume Holds'!U:U,'Volume Holds'!#REF!)+IF('Volume Holds'!#REF!&gt;0,'Volume Holds'!#REF!,0)</f>
        <v>#REF!</v>
      </c>
      <c r="C1797" s="64">
        <f>_xlfn.XLOOKUP(F1797,'Volume Holds'!U:U,'Volume Holds'!D:D)</f>
        <v>210</v>
      </c>
      <c r="F1797" s="64" t="s">
        <v>699</v>
      </c>
      <c r="G1797" s="64">
        <v>10093</v>
      </c>
    </row>
    <row r="1798" spans="1:7">
      <c r="A1798" s="64" t="str">
        <f t="shared" si="28"/>
        <v>BL.VG.00066-10093</v>
      </c>
      <c r="B1798" s="64" t="e">
        <f>_xlfn.XLOOKUP(F1798,'Volume Holds'!U:U,'Volume Holds'!#REF!)+IF('Volume Holds'!#REF!&gt;0,'Volume Holds'!#REF!,0)</f>
        <v>#REF!</v>
      </c>
      <c r="C1798" s="64">
        <f>_xlfn.XLOOKUP(F1798,'Volume Holds'!U:U,'Volume Holds'!D:D)</f>
        <v>210</v>
      </c>
      <c r="F1798" s="64" t="s">
        <v>701</v>
      </c>
      <c r="G1798" s="64">
        <v>10093</v>
      </c>
    </row>
    <row r="1799" spans="1:7">
      <c r="A1799" s="64" t="str">
        <f t="shared" si="28"/>
        <v>BL.VG.00058-10093</v>
      </c>
      <c r="B1799" s="64" t="e">
        <f>_xlfn.XLOOKUP(F1799,'Volume Holds'!U:U,'Volume Holds'!#REF!)+IF('Volume Holds'!#REF!&gt;0,'Volume Holds'!#REF!,0)</f>
        <v>#REF!</v>
      </c>
      <c r="C1799" s="64">
        <f>_xlfn.XLOOKUP(F1799,'Volume Holds'!U:U,'Volume Holds'!D:D)</f>
        <v>437.5</v>
      </c>
      <c r="F1799" s="64" t="s">
        <v>703</v>
      </c>
      <c r="G1799" s="64">
        <v>10093</v>
      </c>
    </row>
    <row r="1800" spans="1:7">
      <c r="A1800" s="64" t="str">
        <f t="shared" si="28"/>
        <v>BL.VG.00067-10093</v>
      </c>
      <c r="B1800" s="64" t="e">
        <f>_xlfn.XLOOKUP(F1800,'Volume Holds'!U:U,'Volume Holds'!#REF!)+IF('Volume Holds'!#REF!&gt;0,'Volume Holds'!#REF!,0)</f>
        <v>#REF!</v>
      </c>
      <c r="C1800" s="64">
        <f>_xlfn.XLOOKUP(F1800,'Volume Holds'!U:U,'Volume Holds'!D:D)</f>
        <v>437.5</v>
      </c>
      <c r="F1800" s="64" t="s">
        <v>705</v>
      </c>
      <c r="G1800" s="64">
        <v>10093</v>
      </c>
    </row>
    <row r="1801" spans="1:7">
      <c r="A1801" s="64" t="str">
        <f t="shared" si="28"/>
        <v>BL.VG.00059-10093</v>
      </c>
      <c r="B1801" s="64" t="e">
        <f>_xlfn.XLOOKUP(F1801,'Volume Holds'!U:U,'Volume Holds'!#REF!)+IF('Volume Holds'!#REF!&gt;0,'Volume Holds'!#REF!,0)</f>
        <v>#REF!</v>
      </c>
      <c r="C1801" s="64">
        <f>_xlfn.XLOOKUP(F1801,'Volume Holds'!U:U,'Volume Holds'!D:D)</f>
        <v>460</v>
      </c>
      <c r="F1801" s="64" t="s">
        <v>707</v>
      </c>
      <c r="G1801" s="64">
        <v>10093</v>
      </c>
    </row>
    <row r="1802" spans="1:7">
      <c r="A1802" s="64" t="str">
        <f t="shared" si="28"/>
        <v>BL.VG.00068-10093</v>
      </c>
      <c r="B1802" s="64" t="e">
        <f>_xlfn.XLOOKUP(F1802,'Volume Holds'!U:U,'Volume Holds'!#REF!)+IF('Volume Holds'!#REF!&gt;0,'Volume Holds'!#REF!,0)</f>
        <v>#REF!</v>
      </c>
      <c r="C1802" s="64">
        <f>_xlfn.XLOOKUP(F1802,'Volume Holds'!U:U,'Volume Holds'!D:D)</f>
        <v>460</v>
      </c>
      <c r="F1802" s="64" t="s">
        <v>709</v>
      </c>
      <c r="G1802" s="64">
        <v>10093</v>
      </c>
    </row>
    <row r="1803" spans="1:7">
      <c r="A1803" s="64" t="str">
        <f t="shared" si="28"/>
        <v>BL.VG.00060-10093</v>
      </c>
      <c r="B1803" s="64" t="e">
        <f>_xlfn.XLOOKUP(F1803,'Volume Holds'!U:U,'Volume Holds'!#REF!)+IF('Volume Holds'!#REF!&gt;0,'Volume Holds'!#REF!,0)</f>
        <v>#REF!</v>
      </c>
      <c r="C1803" s="64">
        <f>_xlfn.XLOOKUP(F1803,'Volume Holds'!U:U,'Volume Holds'!D:D)</f>
        <v>485</v>
      </c>
      <c r="F1803" s="64" t="s">
        <v>711</v>
      </c>
      <c r="G1803" s="64">
        <v>10093</v>
      </c>
    </row>
    <row r="1804" spans="1:7">
      <c r="A1804" s="64" t="str">
        <f t="shared" si="28"/>
        <v>BL.VG.00069-10093</v>
      </c>
      <c r="B1804" s="64" t="e">
        <f>_xlfn.XLOOKUP(F1804,'Volume Holds'!U:U,'Volume Holds'!#REF!)+IF('Volume Holds'!#REF!&gt;0,'Volume Holds'!#REF!,0)</f>
        <v>#REF!</v>
      </c>
      <c r="C1804" s="64">
        <f>_xlfn.XLOOKUP(F1804,'Volume Holds'!U:U,'Volume Holds'!D:D)</f>
        <v>485</v>
      </c>
      <c r="F1804" s="64" t="s">
        <v>713</v>
      </c>
      <c r="G1804" s="64">
        <v>10093</v>
      </c>
    </row>
    <row r="1805" spans="1:7">
      <c r="A1805" s="64" t="str">
        <f t="shared" si="28"/>
        <v>BL.VG.00001-10092</v>
      </c>
      <c r="B1805" s="64" t="e">
        <f>_xlfn.XLOOKUP(F1805,'Volume Holds'!U:U,'Volume Holds'!#REF!)+IF('Volume Holds'!#REF!&gt;0,'Volume Holds'!#REF!,0)</f>
        <v>#REF!</v>
      </c>
      <c r="C1805" s="64">
        <f>_xlfn.XLOOKUP(F1805,'Volume Holds'!U:U,'Volume Holds'!D:D)</f>
        <v>122.5</v>
      </c>
      <c r="F1805" s="64" t="s">
        <v>585</v>
      </c>
      <c r="G1805" s="64">
        <v>10092</v>
      </c>
    </row>
    <row r="1806" spans="1:7">
      <c r="A1806" s="64" t="str">
        <f t="shared" si="28"/>
        <v>BL.VG.00002-10092</v>
      </c>
      <c r="B1806" s="64" t="e">
        <f>_xlfn.XLOOKUP(F1806,'Volume Holds'!U:U,'Volume Holds'!#REF!)+IF('Volume Holds'!#REF!&gt;0,'Volume Holds'!#REF!,0)</f>
        <v>#REF!</v>
      </c>
      <c r="C1806" s="64">
        <f>_xlfn.XLOOKUP(F1806,'Volume Holds'!U:U,'Volume Holds'!D:D)</f>
        <v>127.5</v>
      </c>
      <c r="F1806" s="64" t="s">
        <v>587</v>
      </c>
      <c r="G1806" s="64">
        <v>10092</v>
      </c>
    </row>
    <row r="1807" spans="1:7">
      <c r="A1807" s="64" t="str">
        <f t="shared" si="28"/>
        <v>BL.VG.00003-10092</v>
      </c>
      <c r="B1807" s="64" t="e">
        <f>_xlfn.XLOOKUP(F1807,'Volume Holds'!U:U,'Volume Holds'!#REF!)+IF('Volume Holds'!#REF!&gt;0,'Volume Holds'!#REF!,0)</f>
        <v>#REF!</v>
      </c>
      <c r="C1807" s="64">
        <f>_xlfn.XLOOKUP(F1807,'Volume Holds'!U:U,'Volume Holds'!D:D)</f>
        <v>92.5</v>
      </c>
      <c r="F1807" s="64" t="s">
        <v>589</v>
      </c>
      <c r="G1807" s="64">
        <v>10092</v>
      </c>
    </row>
    <row r="1808" spans="1:7">
      <c r="A1808" s="64" t="str">
        <f t="shared" si="28"/>
        <v>BL.VG.00004-10092</v>
      </c>
      <c r="B1808" s="64" t="e">
        <f>_xlfn.XLOOKUP(F1808,'Volume Holds'!U:U,'Volume Holds'!#REF!)+IF('Volume Holds'!#REF!&gt;0,'Volume Holds'!#REF!,0)</f>
        <v>#REF!</v>
      </c>
      <c r="C1808" s="64">
        <f>_xlfn.XLOOKUP(F1808,'Volume Holds'!U:U,'Volume Holds'!D:D)</f>
        <v>87.5</v>
      </c>
      <c r="F1808" s="64" t="s">
        <v>591</v>
      </c>
      <c r="G1808" s="64">
        <v>10092</v>
      </c>
    </row>
    <row r="1809" spans="1:7">
      <c r="A1809" s="64" t="str">
        <f t="shared" si="28"/>
        <v>BL.VG.00005-10092</v>
      </c>
      <c r="B1809" s="64" t="e">
        <f>_xlfn.XLOOKUP(F1809,'Volume Holds'!U:U,'Volume Holds'!#REF!)+IF('Volume Holds'!#REF!&gt;0,'Volume Holds'!#REF!,0)</f>
        <v>#REF!</v>
      </c>
      <c r="C1809" s="64">
        <f>_xlfn.XLOOKUP(F1809,'Volume Holds'!U:U,'Volume Holds'!D:D)</f>
        <v>82.5</v>
      </c>
      <c r="F1809" s="64" t="s">
        <v>593</v>
      </c>
      <c r="G1809" s="64">
        <v>10092</v>
      </c>
    </row>
    <row r="1810" spans="1:7">
      <c r="A1810" s="64" t="str">
        <f t="shared" si="28"/>
        <v>BL.VG.00006-10092</v>
      </c>
      <c r="B1810" s="64" t="e">
        <f>_xlfn.XLOOKUP(F1810,'Volume Holds'!U:U,'Volume Holds'!#REF!)+IF('Volume Holds'!#REF!&gt;0,'Volume Holds'!#REF!,0)</f>
        <v>#REF!</v>
      </c>
      <c r="C1810" s="64">
        <f>_xlfn.XLOOKUP(F1810,'Volume Holds'!U:U,'Volume Holds'!D:D)</f>
        <v>97.5</v>
      </c>
      <c r="F1810" s="64" t="s">
        <v>595</v>
      </c>
      <c r="G1810" s="64">
        <v>10092</v>
      </c>
    </row>
    <row r="1811" spans="1:7">
      <c r="A1811" s="64" t="str">
        <f t="shared" si="28"/>
        <v>BL.VG.00007-10092</v>
      </c>
      <c r="B1811" s="64" t="e">
        <f>_xlfn.XLOOKUP(F1811,'Volume Holds'!U:U,'Volume Holds'!#REF!)+IF('Volume Holds'!#REF!&gt;0,'Volume Holds'!#REF!,0)</f>
        <v>#REF!</v>
      </c>
      <c r="C1811" s="64">
        <f>_xlfn.XLOOKUP(F1811,'Volume Holds'!U:U,'Volume Holds'!D:D)</f>
        <v>107.5</v>
      </c>
      <c r="F1811" s="64" t="s">
        <v>597</v>
      </c>
      <c r="G1811" s="64">
        <v>10092</v>
      </c>
    </row>
    <row r="1812" spans="1:7">
      <c r="A1812" s="64" t="str">
        <f t="shared" si="28"/>
        <v>BL.VG.00008-10092</v>
      </c>
      <c r="B1812" s="64" t="e">
        <f>_xlfn.XLOOKUP(F1812,'Volume Holds'!U:U,'Volume Holds'!#REF!)+IF('Volume Holds'!#REF!&gt;0,'Volume Holds'!#REF!,0)</f>
        <v>#REF!</v>
      </c>
      <c r="C1812" s="64">
        <f>_xlfn.XLOOKUP(F1812,'Volume Holds'!U:U,'Volume Holds'!D:D)</f>
        <v>107.5</v>
      </c>
      <c r="F1812" s="64" t="s">
        <v>599</v>
      </c>
      <c r="G1812" s="64">
        <v>10092</v>
      </c>
    </row>
    <row r="1813" spans="1:7">
      <c r="A1813" s="64" t="str">
        <f t="shared" si="28"/>
        <v>BL.VG.00009-10092</v>
      </c>
      <c r="B1813" s="64" t="e">
        <f>_xlfn.XLOOKUP(F1813,'Volume Holds'!U:U,'Volume Holds'!#REF!)+IF('Volume Holds'!#REF!&gt;0,'Volume Holds'!#REF!,0)</f>
        <v>#REF!</v>
      </c>
      <c r="C1813" s="64">
        <f>_xlfn.XLOOKUP(F1813,'Volume Holds'!U:U,'Volume Holds'!D:D)</f>
        <v>107.5</v>
      </c>
      <c r="F1813" s="64" t="s">
        <v>601</v>
      </c>
      <c r="G1813" s="64">
        <v>10092</v>
      </c>
    </row>
    <row r="1814" spans="1:7">
      <c r="A1814" s="64" t="str">
        <f t="shared" si="28"/>
        <v>BL.VG.00010-10092</v>
      </c>
      <c r="B1814" s="64" t="e">
        <f>_xlfn.XLOOKUP(F1814,'Volume Holds'!U:U,'Volume Holds'!#REF!)+IF('Volume Holds'!#REF!&gt;0,'Volume Holds'!#REF!,0)</f>
        <v>#REF!</v>
      </c>
      <c r="C1814" s="64">
        <f>_xlfn.XLOOKUP(F1814,'Volume Holds'!U:U,'Volume Holds'!D:D)</f>
        <v>107.5</v>
      </c>
      <c r="F1814" s="64" t="s">
        <v>603</v>
      </c>
      <c r="G1814" s="64">
        <v>10092</v>
      </c>
    </row>
    <row r="1815" spans="1:7">
      <c r="A1815" s="64" t="str">
        <f t="shared" si="28"/>
        <v>BL.VG.00011-10092</v>
      </c>
      <c r="B1815" s="64" t="e">
        <f>_xlfn.XLOOKUP(F1815,'Volume Holds'!U:U,'Volume Holds'!#REF!)+IF('Volume Holds'!#REF!&gt;0,'Volume Holds'!#REF!,0)</f>
        <v>#REF!</v>
      </c>
      <c r="C1815" s="64">
        <f>_xlfn.XLOOKUP(F1815,'Volume Holds'!U:U,'Volume Holds'!D:D)</f>
        <v>110</v>
      </c>
      <c r="F1815" s="64" t="s">
        <v>605</v>
      </c>
      <c r="G1815" s="64">
        <v>10092</v>
      </c>
    </row>
    <row r="1816" spans="1:7">
      <c r="A1816" s="64" t="str">
        <f t="shared" si="28"/>
        <v>BL.VG.00012-10092</v>
      </c>
      <c r="B1816" s="64" t="e">
        <f>_xlfn.XLOOKUP(F1816,'Volume Holds'!U:U,'Volume Holds'!#REF!)+IF('Volume Holds'!#REF!&gt;0,'Volume Holds'!#REF!,0)</f>
        <v>#REF!</v>
      </c>
      <c r="C1816" s="64">
        <f>_xlfn.XLOOKUP(F1816,'Volume Holds'!U:U,'Volume Holds'!D:D)</f>
        <v>110</v>
      </c>
      <c r="F1816" s="64" t="s">
        <v>607</v>
      </c>
      <c r="G1816" s="64">
        <v>10092</v>
      </c>
    </row>
    <row r="1817" spans="1:7">
      <c r="A1817" s="64" t="str">
        <f t="shared" si="28"/>
        <v>BL.VG.00013-10092</v>
      </c>
      <c r="B1817" s="64" t="e">
        <f>_xlfn.XLOOKUP(F1817,'Volume Holds'!U:U,'Volume Holds'!#REF!)+IF('Volume Holds'!#REF!&gt;0,'Volume Holds'!#REF!,0)</f>
        <v>#REF!</v>
      </c>
      <c r="C1817" s="64">
        <f>_xlfn.XLOOKUP(F1817,'Volume Holds'!U:U,'Volume Holds'!D:D)</f>
        <v>117.5</v>
      </c>
      <c r="F1817" s="64" t="s">
        <v>609</v>
      </c>
      <c r="G1817" s="64">
        <v>10092</v>
      </c>
    </row>
    <row r="1818" spans="1:7">
      <c r="A1818" s="64" t="str">
        <f t="shared" si="28"/>
        <v>BL.VG.00014-10092</v>
      </c>
      <c r="B1818" s="64" t="e">
        <f>_xlfn.XLOOKUP(F1818,'Volume Holds'!U:U,'Volume Holds'!#REF!)+IF('Volume Holds'!#REF!&gt;0,'Volume Holds'!#REF!,0)</f>
        <v>#REF!</v>
      </c>
      <c r="C1818" s="64">
        <f>_xlfn.XLOOKUP(F1818,'Volume Holds'!U:U,'Volume Holds'!D:D)</f>
        <v>117.5</v>
      </c>
      <c r="F1818" s="64" t="s">
        <v>611</v>
      </c>
      <c r="G1818" s="64">
        <v>10092</v>
      </c>
    </row>
    <row r="1819" spans="1:7">
      <c r="A1819" s="64" t="str">
        <f t="shared" si="28"/>
        <v>BL.VG.00015-10092</v>
      </c>
      <c r="B1819" s="64" t="e">
        <f>_xlfn.XLOOKUP(F1819,'Volume Holds'!U:U,'Volume Holds'!#REF!)+IF('Volume Holds'!#REF!&gt;0,'Volume Holds'!#REF!,0)</f>
        <v>#REF!</v>
      </c>
      <c r="C1819" s="64">
        <f>_xlfn.XLOOKUP(F1819,'Volume Holds'!U:U,'Volume Holds'!D:D)</f>
        <v>210</v>
      </c>
      <c r="F1819" s="64" t="s">
        <v>613</v>
      </c>
      <c r="G1819" s="64">
        <v>10092</v>
      </c>
    </row>
    <row r="1820" spans="1:7">
      <c r="A1820" s="64" t="str">
        <f t="shared" si="28"/>
        <v>BL.VG.00016-10092</v>
      </c>
      <c r="B1820" s="64" t="e">
        <f>_xlfn.XLOOKUP(F1820,'Volume Holds'!U:U,'Volume Holds'!#REF!)+IF('Volume Holds'!#REF!&gt;0,'Volume Holds'!#REF!,0)</f>
        <v>#REF!</v>
      </c>
      <c r="C1820" s="64">
        <f>_xlfn.XLOOKUP(F1820,'Volume Holds'!U:U,'Volume Holds'!D:D)</f>
        <v>210</v>
      </c>
      <c r="F1820" s="64" t="s">
        <v>615</v>
      </c>
      <c r="G1820" s="64">
        <v>10092</v>
      </c>
    </row>
    <row r="1821" spans="1:7">
      <c r="A1821" s="64" t="str">
        <f t="shared" si="28"/>
        <v>BL.VG.00017-10092</v>
      </c>
      <c r="B1821" s="64" t="e">
        <f>_xlfn.XLOOKUP(F1821,'Volume Holds'!U:U,'Volume Holds'!#REF!)+IF('Volume Holds'!#REF!&gt;0,'Volume Holds'!#REF!,0)</f>
        <v>#REF!</v>
      </c>
      <c r="C1821" s="64">
        <f>_xlfn.XLOOKUP(F1821,'Volume Holds'!U:U,'Volume Holds'!D:D)</f>
        <v>215</v>
      </c>
      <c r="F1821" s="64" t="s">
        <v>617</v>
      </c>
      <c r="G1821" s="64">
        <v>10092</v>
      </c>
    </row>
    <row r="1822" spans="1:7">
      <c r="A1822" s="64" t="str">
        <f t="shared" si="28"/>
        <v>BL.VG.00018-10092</v>
      </c>
      <c r="B1822" s="64" t="e">
        <f>_xlfn.XLOOKUP(F1822,'Volume Holds'!U:U,'Volume Holds'!#REF!)+IF('Volume Holds'!#REF!&gt;0,'Volume Holds'!#REF!,0)</f>
        <v>#REF!</v>
      </c>
      <c r="C1822" s="64">
        <f>_xlfn.XLOOKUP(F1822,'Volume Holds'!U:U,'Volume Holds'!D:D)</f>
        <v>215</v>
      </c>
      <c r="F1822" s="64" t="s">
        <v>619</v>
      </c>
      <c r="G1822" s="64">
        <v>10092</v>
      </c>
    </row>
    <row r="1823" spans="1:7">
      <c r="A1823" s="64" t="str">
        <f t="shared" si="28"/>
        <v>BL.VG.00019-10092</v>
      </c>
      <c r="B1823" s="64" t="e">
        <f>_xlfn.XLOOKUP(F1823,'Volume Holds'!U:U,'Volume Holds'!#REF!)+IF('Volume Holds'!#REF!&gt;0,'Volume Holds'!#REF!,0)</f>
        <v>#REF!</v>
      </c>
      <c r="C1823" s="64">
        <f>_xlfn.XLOOKUP(F1823,'Volume Holds'!U:U,'Volume Holds'!D:D)</f>
        <v>227.5</v>
      </c>
      <c r="F1823" s="64" t="s">
        <v>621</v>
      </c>
      <c r="G1823" s="64">
        <v>10092</v>
      </c>
    </row>
    <row r="1824" spans="1:7">
      <c r="A1824" s="64" t="str">
        <f t="shared" si="28"/>
        <v>BL.VG.00020-10092</v>
      </c>
      <c r="B1824" s="64" t="e">
        <f>_xlfn.XLOOKUP(F1824,'Volume Holds'!U:U,'Volume Holds'!#REF!)+IF('Volume Holds'!#REF!&gt;0,'Volume Holds'!#REF!,0)</f>
        <v>#REF!</v>
      </c>
      <c r="C1824" s="64">
        <f>_xlfn.XLOOKUP(F1824,'Volume Holds'!U:U,'Volume Holds'!D:D)</f>
        <v>227.5</v>
      </c>
      <c r="F1824" s="64" t="s">
        <v>623</v>
      </c>
      <c r="G1824" s="64">
        <v>10092</v>
      </c>
    </row>
    <row r="1825" spans="1:7">
      <c r="A1825" s="64" t="str">
        <f t="shared" si="28"/>
        <v>BL.VG.00021-10092</v>
      </c>
      <c r="B1825" s="64" t="e">
        <f>_xlfn.XLOOKUP(F1825,'Volume Holds'!U:U,'Volume Holds'!#REF!)+IF('Volume Holds'!#REF!&gt;0,'Volume Holds'!#REF!,0)</f>
        <v>#REF!</v>
      </c>
      <c r="C1825" s="64">
        <f>_xlfn.XLOOKUP(F1825,'Volume Holds'!U:U,'Volume Holds'!D:D)</f>
        <v>242.5</v>
      </c>
      <c r="F1825" s="64" t="s">
        <v>625</v>
      </c>
      <c r="G1825" s="64">
        <v>10092</v>
      </c>
    </row>
    <row r="1826" spans="1:7">
      <c r="A1826" s="64" t="str">
        <f t="shared" si="28"/>
        <v>BL.VG.00022-10092</v>
      </c>
      <c r="B1826" s="64" t="e">
        <f>_xlfn.XLOOKUP(F1826,'Volume Holds'!U:U,'Volume Holds'!#REF!)+IF('Volume Holds'!#REF!&gt;0,'Volume Holds'!#REF!,0)</f>
        <v>#REF!</v>
      </c>
      <c r="C1826" s="64">
        <f>_xlfn.XLOOKUP(F1826,'Volume Holds'!U:U,'Volume Holds'!D:D)</f>
        <v>242.5</v>
      </c>
      <c r="F1826" s="64" t="s">
        <v>627</v>
      </c>
      <c r="G1826" s="64">
        <v>10092</v>
      </c>
    </row>
    <row r="1827" spans="1:7">
      <c r="A1827" s="64" t="str">
        <f t="shared" si="28"/>
        <v>BL.VG.00023-10092</v>
      </c>
      <c r="B1827" s="64" t="e">
        <f>_xlfn.XLOOKUP(F1827,'Volume Holds'!U:U,'Volume Holds'!#REF!)+IF('Volume Holds'!#REF!&gt;0,'Volume Holds'!#REF!,0)</f>
        <v>#REF!</v>
      </c>
      <c r="C1827" s="64" t="e">
        <f>_xlfn.XLOOKUP(F1827,'Volume Holds'!U:U,'Volume Holds'!D:D)</f>
        <v>#N/A</v>
      </c>
      <c r="F1827" s="64" t="s">
        <v>1347</v>
      </c>
      <c r="G1827" s="64">
        <v>10092</v>
      </c>
    </row>
    <row r="1828" spans="1:7">
      <c r="A1828" s="64" t="str">
        <f t="shared" si="28"/>
        <v>BL.VG.00024-10092</v>
      </c>
      <c r="B1828" s="64" t="e">
        <f>_xlfn.XLOOKUP(F1828,'Volume Holds'!U:U,'Volume Holds'!#REF!)+IF('Volume Holds'!#REF!&gt;0,'Volume Holds'!#REF!,0)</f>
        <v>#REF!</v>
      </c>
      <c r="C1828" s="64" t="e">
        <f>_xlfn.XLOOKUP(F1828,'Volume Holds'!U:U,'Volume Holds'!D:D)</f>
        <v>#N/A</v>
      </c>
      <c r="F1828" s="64" t="s">
        <v>1348</v>
      </c>
      <c r="G1828" s="64">
        <v>10092</v>
      </c>
    </row>
    <row r="1829" spans="1:7">
      <c r="A1829" s="64" t="str">
        <f t="shared" ref="A1829:A1892" si="29">F1829&amp;"-"&amp;G1829</f>
        <v>BL.VG.00025-10092</v>
      </c>
      <c r="B1829" s="64" t="e">
        <f>_xlfn.XLOOKUP(F1829,'Volume Holds'!U:U,'Volume Holds'!#REF!)+IF('Volume Holds'!#REF!&gt;0,'Volume Holds'!#REF!,0)</f>
        <v>#REF!</v>
      </c>
      <c r="C1829" s="64" t="e">
        <f>_xlfn.XLOOKUP(F1829,'Volume Holds'!U:U,'Volume Holds'!D:D)</f>
        <v>#N/A</v>
      </c>
      <c r="F1829" s="64" t="s">
        <v>1349</v>
      </c>
      <c r="G1829" s="64">
        <v>10092</v>
      </c>
    </row>
    <row r="1830" spans="1:7">
      <c r="A1830" s="64" t="str">
        <f t="shared" si="29"/>
        <v>BL.VG.00026-10092</v>
      </c>
      <c r="B1830" s="64" t="e">
        <f>_xlfn.XLOOKUP(F1830,'Volume Holds'!U:U,'Volume Holds'!#REF!)+IF('Volume Holds'!#REF!&gt;0,'Volume Holds'!#REF!,0)</f>
        <v>#REF!</v>
      </c>
      <c r="C1830" s="64">
        <f>_xlfn.XLOOKUP(F1830,'Volume Holds'!U:U,'Volume Holds'!D:D)</f>
        <v>76.5</v>
      </c>
      <c r="F1830" s="64" t="s">
        <v>876</v>
      </c>
      <c r="G1830" s="64">
        <v>10092</v>
      </c>
    </row>
    <row r="1831" spans="1:7">
      <c r="A1831" s="64" t="str">
        <f t="shared" si="29"/>
        <v>BL.VG.00027-10092</v>
      </c>
      <c r="B1831" s="64" t="e">
        <f>_xlfn.XLOOKUP(F1831,'Volume Holds'!U:U,'Volume Holds'!#REF!)</f>
        <v>#REF!</v>
      </c>
      <c r="C1831" s="64">
        <f>_xlfn.XLOOKUP(F1831,'Volume Holds'!U:U,'Volume Holds'!D:D)</f>
        <v>150</v>
      </c>
      <c r="F1831" s="64" t="s">
        <v>629</v>
      </c>
      <c r="G1831" s="64">
        <v>10092</v>
      </c>
    </row>
    <row r="1832" spans="1:7">
      <c r="A1832" s="64" t="str">
        <f t="shared" si="29"/>
        <v>BL.VG.00028-10092</v>
      </c>
      <c r="B1832" s="64" t="e">
        <f>_xlfn.XLOOKUP(F1832,'Volume Holds'!U:U,'Volume Holds'!#REF!)+IF('Volume Holds'!#REF!&gt;0,'Volume Holds'!#REF!,0)</f>
        <v>#REF!</v>
      </c>
      <c r="C1832" s="64">
        <f>_xlfn.XLOOKUP(F1832,'Volume Holds'!U:U,'Volume Holds'!D:D)</f>
        <v>145</v>
      </c>
      <c r="F1832" s="64" t="s">
        <v>631</v>
      </c>
      <c r="G1832" s="64">
        <v>10092</v>
      </c>
    </row>
    <row r="1833" spans="1:7">
      <c r="A1833" s="64" t="str">
        <f t="shared" si="29"/>
        <v>BL.VG.00029-10092</v>
      </c>
      <c r="B1833" s="64" t="e">
        <f>_xlfn.XLOOKUP(F1833,'Volume Holds'!U:U,'Volume Holds'!#REF!)+IF('Volume Holds'!#REF!&gt;0,'Volume Holds'!#REF!,0)</f>
        <v>#REF!</v>
      </c>
      <c r="C1833" s="64">
        <f>_xlfn.XLOOKUP(F1833,'Volume Holds'!U:U,'Volume Holds'!D:D)</f>
        <v>145</v>
      </c>
      <c r="F1833" s="64" t="s">
        <v>633</v>
      </c>
      <c r="G1833" s="64">
        <v>10092</v>
      </c>
    </row>
    <row r="1834" spans="1:7">
      <c r="A1834" s="64" t="str">
        <f t="shared" si="29"/>
        <v>BL.VG.00030-10092</v>
      </c>
      <c r="B1834" s="64" t="e">
        <f>_xlfn.XLOOKUP(F1834,'Volume Holds'!U:U,'Volume Holds'!#REF!)+IF('Volume Holds'!#REF!&gt;0,'Volume Holds'!#REF!,0)</f>
        <v>#REF!</v>
      </c>
      <c r="C1834" s="64">
        <f>_xlfn.XLOOKUP(F1834,'Volume Holds'!U:U,'Volume Holds'!D:D)</f>
        <v>150</v>
      </c>
      <c r="F1834" s="64" t="s">
        <v>635</v>
      </c>
      <c r="G1834" s="64">
        <v>10092</v>
      </c>
    </row>
    <row r="1835" spans="1:7">
      <c r="A1835" s="64" t="str">
        <f t="shared" si="29"/>
        <v>BL.VG.00031-10092</v>
      </c>
      <c r="B1835" s="64" t="e">
        <f>_xlfn.XLOOKUP(F1835,'Volume Holds'!U:U,'Volume Holds'!#REF!)+IF('Volume Holds'!#REF!&gt;0,'Volume Holds'!#REF!,0)</f>
        <v>#REF!</v>
      </c>
      <c r="C1835" s="64">
        <f>_xlfn.XLOOKUP(F1835,'Volume Holds'!U:U,'Volume Holds'!D:D)</f>
        <v>150</v>
      </c>
      <c r="F1835" s="64" t="s">
        <v>637</v>
      </c>
      <c r="G1835" s="64">
        <v>10092</v>
      </c>
    </row>
    <row r="1836" spans="1:7">
      <c r="A1836" s="64" t="str">
        <f t="shared" si="29"/>
        <v>BL.VG.00032-10092</v>
      </c>
      <c r="B1836" s="64" t="e">
        <f>_xlfn.XLOOKUP(F1836,'Volume Holds'!U:U,'Volume Holds'!#REF!)+IF('Volume Holds'!#REF!&gt;0,'Volume Holds'!#REF!,0)</f>
        <v>#REF!</v>
      </c>
      <c r="C1836" s="64">
        <f>_xlfn.XLOOKUP(F1836,'Volume Holds'!U:U,'Volume Holds'!D:D)</f>
        <v>162.5</v>
      </c>
      <c r="F1836" s="64" t="s">
        <v>639</v>
      </c>
      <c r="G1836" s="64">
        <v>10092</v>
      </c>
    </row>
    <row r="1837" spans="1:7">
      <c r="A1837" s="64" t="str">
        <f t="shared" si="29"/>
        <v>BL.VG.00033-10092</v>
      </c>
      <c r="B1837" s="64" t="e">
        <f>_xlfn.XLOOKUP(F1837,'Volume Holds'!U:U,'Volume Holds'!#REF!)+IF('Volume Holds'!#REF!&gt;0,'Volume Holds'!#REF!,0)</f>
        <v>#REF!</v>
      </c>
      <c r="C1837" s="64">
        <f>_xlfn.XLOOKUP(F1837,'Volume Holds'!U:U,'Volume Holds'!D:D)</f>
        <v>162.5</v>
      </c>
      <c r="F1837" s="64" t="s">
        <v>641</v>
      </c>
      <c r="G1837" s="64">
        <v>10092</v>
      </c>
    </row>
    <row r="1838" spans="1:7">
      <c r="A1838" s="64" t="str">
        <f t="shared" si="29"/>
        <v>BL.VG.00034-10092</v>
      </c>
      <c r="B1838" s="64" t="e">
        <f>_xlfn.XLOOKUP(F1838,'Volume Holds'!U:U,'Volume Holds'!#REF!)+IF('Volume Holds'!#REF!&gt;0,'Volume Holds'!#REF!,0)</f>
        <v>#REF!</v>
      </c>
      <c r="C1838" s="64">
        <f>_xlfn.XLOOKUP(F1838,'Volume Holds'!U:U,'Volume Holds'!D:D)</f>
        <v>222.5</v>
      </c>
      <c r="F1838" s="64" t="s">
        <v>643</v>
      </c>
      <c r="G1838" s="64">
        <v>10092</v>
      </c>
    </row>
    <row r="1839" spans="1:7">
      <c r="A1839" s="64" t="str">
        <f t="shared" si="29"/>
        <v>BL.VG.00035-10092</v>
      </c>
      <c r="B1839" s="64" t="e">
        <f>_xlfn.XLOOKUP(F1839,'Volume Holds'!U:U,'Volume Holds'!#REF!)+IF('Volume Holds'!#REF!&gt;0,'Volume Holds'!#REF!,0)</f>
        <v>#REF!</v>
      </c>
      <c r="C1839" s="64">
        <f>_xlfn.XLOOKUP(F1839,'Volume Holds'!U:U,'Volume Holds'!D:D)</f>
        <v>222.5</v>
      </c>
      <c r="F1839" s="64" t="s">
        <v>645</v>
      </c>
      <c r="G1839" s="64">
        <v>10092</v>
      </c>
    </row>
    <row r="1840" spans="1:7">
      <c r="A1840" s="64" t="str">
        <f t="shared" si="29"/>
        <v>BL.VG.00036-10092</v>
      </c>
      <c r="B1840" s="64" t="e">
        <f>_xlfn.XLOOKUP(F1840,'Volume Holds'!U:U,'Volume Holds'!#REF!)+IF('Volume Holds'!#REF!&gt;0,'Volume Holds'!#REF!,0)</f>
        <v>#REF!</v>
      </c>
      <c r="C1840" s="64">
        <f>_xlfn.XLOOKUP(F1840,'Volume Holds'!U:U,'Volume Holds'!D:D)</f>
        <v>232.5</v>
      </c>
      <c r="F1840" s="64" t="s">
        <v>647</v>
      </c>
      <c r="G1840" s="64">
        <v>10092</v>
      </c>
    </row>
    <row r="1841" spans="1:7">
      <c r="A1841" s="64" t="str">
        <f t="shared" si="29"/>
        <v>BL.VG.00037-10092</v>
      </c>
      <c r="B1841" s="64" t="e">
        <f>_xlfn.XLOOKUP(F1841,'Volume Holds'!U:U,'Volume Holds'!#REF!)+IF('Volume Holds'!#REF!&gt;0,'Volume Holds'!#REF!,0)</f>
        <v>#REF!</v>
      </c>
      <c r="C1841" s="64">
        <f>_xlfn.XLOOKUP(F1841,'Volume Holds'!U:U,'Volume Holds'!D:D)</f>
        <v>232.5</v>
      </c>
      <c r="F1841" s="64" t="s">
        <v>649</v>
      </c>
      <c r="G1841" s="64">
        <v>10092</v>
      </c>
    </row>
    <row r="1842" spans="1:7">
      <c r="A1842" s="64" t="str">
        <f t="shared" si="29"/>
        <v>BL.VG.00038-10092</v>
      </c>
      <c r="B1842" s="64" t="e">
        <f>_xlfn.XLOOKUP(F1842,'Volume Holds'!U:U,'Volume Holds'!#REF!)+IF('Volume Holds'!#REF!&gt;0,'Volume Holds'!#REF!,0)</f>
        <v>#REF!</v>
      </c>
      <c r="C1842" s="64">
        <f>_xlfn.XLOOKUP(F1842,'Volume Holds'!U:U,'Volume Holds'!D:D)</f>
        <v>252.5</v>
      </c>
      <c r="F1842" s="64" t="s">
        <v>651</v>
      </c>
      <c r="G1842" s="64">
        <v>10092</v>
      </c>
    </row>
    <row r="1843" spans="1:7">
      <c r="A1843" s="64" t="str">
        <f t="shared" si="29"/>
        <v>BL.VG.00039-10092</v>
      </c>
      <c r="B1843" s="64" t="e">
        <f>_xlfn.XLOOKUP(F1843,'Volume Holds'!U:U,'Volume Holds'!#REF!)+IF('Volume Holds'!#REF!&gt;0,'Volume Holds'!#REF!,0)</f>
        <v>#REF!</v>
      </c>
      <c r="C1843" s="64">
        <f>_xlfn.XLOOKUP(F1843,'Volume Holds'!U:U,'Volume Holds'!D:D)</f>
        <v>252.5</v>
      </c>
      <c r="F1843" s="64" t="s">
        <v>653</v>
      </c>
      <c r="G1843" s="64">
        <v>10092</v>
      </c>
    </row>
    <row r="1844" spans="1:7">
      <c r="A1844" s="64" t="str">
        <f t="shared" si="29"/>
        <v>BL.VG.00040-10092</v>
      </c>
      <c r="B1844" s="64" t="e">
        <f>_xlfn.XLOOKUP(F1844,'Volume Holds'!U:U,'Volume Holds'!#REF!)+IF('Volume Holds'!#REF!&gt;0,'Volume Holds'!#REF!,0)</f>
        <v>#REF!</v>
      </c>
      <c r="C1844" s="64">
        <f>_xlfn.XLOOKUP(F1844,'Volume Holds'!U:U,'Volume Holds'!D:D)</f>
        <v>342.5</v>
      </c>
      <c r="F1844" s="64" t="s">
        <v>655</v>
      </c>
      <c r="G1844" s="64">
        <v>10092</v>
      </c>
    </row>
    <row r="1845" spans="1:7">
      <c r="A1845" s="64" t="str">
        <f t="shared" si="29"/>
        <v>BL.VG.00041-10092</v>
      </c>
      <c r="B1845" s="64" t="e">
        <f>_xlfn.XLOOKUP(F1845,'Volume Holds'!U:U,'Volume Holds'!#REF!)+IF('Volume Holds'!#REF!&gt;0,'Volume Holds'!#REF!,0)</f>
        <v>#REF!</v>
      </c>
      <c r="C1845" s="64">
        <f>_xlfn.XLOOKUP(F1845,'Volume Holds'!U:U,'Volume Holds'!D:D)</f>
        <v>342.5</v>
      </c>
      <c r="F1845" s="64" t="s">
        <v>657</v>
      </c>
      <c r="G1845" s="64">
        <v>10092</v>
      </c>
    </row>
    <row r="1846" spans="1:7">
      <c r="A1846" s="64" t="str">
        <f t="shared" si="29"/>
        <v>BL.VG.00042-10092</v>
      </c>
      <c r="B1846" s="64" t="e">
        <f>_xlfn.XLOOKUP(F1846,'Volume Holds'!U:U,'Volume Holds'!#REF!)+IF('Volume Holds'!#REF!&gt;0,'Volume Holds'!#REF!,0)</f>
        <v>#REF!</v>
      </c>
      <c r="C1846" s="64">
        <f>_xlfn.XLOOKUP(F1846,'Volume Holds'!U:U,'Volume Holds'!D:D)</f>
        <v>360</v>
      </c>
      <c r="F1846" s="64" t="s">
        <v>659</v>
      </c>
      <c r="G1846" s="64">
        <v>10092</v>
      </c>
    </row>
    <row r="1847" spans="1:7">
      <c r="A1847" s="64" t="str">
        <f t="shared" si="29"/>
        <v>BL.VG.00043-10092</v>
      </c>
      <c r="B1847" s="64" t="e">
        <f>_xlfn.XLOOKUP(F1847,'Volume Holds'!U:U,'Volume Holds'!#REF!)+IF('Volume Holds'!#REF!&gt;0,'Volume Holds'!#REF!,0)</f>
        <v>#REF!</v>
      </c>
      <c r="C1847" s="64">
        <f>_xlfn.XLOOKUP(F1847,'Volume Holds'!U:U,'Volume Holds'!D:D)</f>
        <v>360</v>
      </c>
      <c r="F1847" s="64" t="s">
        <v>661</v>
      </c>
      <c r="G1847" s="64">
        <v>10092</v>
      </c>
    </row>
    <row r="1848" spans="1:7">
      <c r="A1848" s="64" t="str">
        <f t="shared" si="29"/>
        <v>BL.VG.00044-10092</v>
      </c>
      <c r="B1848" s="64" t="e">
        <f>_xlfn.XLOOKUP(F1848,'Volume Holds'!U:U,'Volume Holds'!#REF!)+IF('Volume Holds'!#REF!&gt;0,'Volume Holds'!#REF!,0)</f>
        <v>#REF!</v>
      </c>
      <c r="C1848" s="64">
        <f>_xlfn.XLOOKUP(F1848,'Volume Holds'!U:U,'Volume Holds'!D:D)</f>
        <v>400</v>
      </c>
      <c r="F1848" s="64" t="s">
        <v>663</v>
      </c>
      <c r="G1848" s="64">
        <v>10092</v>
      </c>
    </row>
    <row r="1849" spans="1:7">
      <c r="A1849" s="64" t="str">
        <f t="shared" si="29"/>
        <v>BL.VG.00045-10092</v>
      </c>
      <c r="B1849" s="64" t="e">
        <f>_xlfn.XLOOKUP(F1849,'Volume Holds'!U:U,'Volume Holds'!#REF!)+IF('Volume Holds'!#REF!&gt;0,'Volume Holds'!#REF!,0)</f>
        <v>#REF!</v>
      </c>
      <c r="C1849" s="64">
        <f>_xlfn.XLOOKUP(F1849,'Volume Holds'!U:U,'Volume Holds'!D:D)</f>
        <v>400</v>
      </c>
      <c r="F1849" s="64" t="s">
        <v>665</v>
      </c>
      <c r="G1849" s="64">
        <v>10092</v>
      </c>
    </row>
    <row r="1850" spans="1:7">
      <c r="A1850" s="64" t="str">
        <f t="shared" si="29"/>
        <v>BL.VG.00046-10092</v>
      </c>
      <c r="B1850" s="64" t="e">
        <f>_xlfn.XLOOKUP(F1850,'Volume Holds'!U:U,'Volume Holds'!#REF!)+IF('Volume Holds'!#REF!&gt;0,'Volume Holds'!#REF!,0)</f>
        <v>#REF!</v>
      </c>
      <c r="C1850" s="64">
        <f>_xlfn.XLOOKUP(F1850,'Volume Holds'!U:U,'Volume Holds'!D:D)</f>
        <v>137.5</v>
      </c>
      <c r="F1850" s="64" t="s">
        <v>667</v>
      </c>
      <c r="G1850" s="64">
        <v>10092</v>
      </c>
    </row>
    <row r="1851" spans="1:7">
      <c r="A1851" s="64" t="str">
        <f t="shared" si="29"/>
        <v>BL.VG.00047-10092</v>
      </c>
      <c r="B1851" s="64" t="e">
        <f>_xlfn.XLOOKUP(F1851,'Volume Holds'!U:U,'Volume Holds'!#REF!)+IF('Volume Holds'!#REF!&gt;0,'Volume Holds'!#REF!,0)</f>
        <v>#REF!</v>
      </c>
      <c r="C1851" s="64">
        <f>_xlfn.XLOOKUP(F1851,'Volume Holds'!U:U,'Volume Holds'!D:D)</f>
        <v>147.5</v>
      </c>
      <c r="F1851" s="64" t="s">
        <v>669</v>
      </c>
      <c r="G1851" s="64">
        <v>10092</v>
      </c>
    </row>
    <row r="1852" spans="1:7">
      <c r="A1852" s="64" t="str">
        <f t="shared" si="29"/>
        <v>BL.VG.00048-10092</v>
      </c>
      <c r="B1852" s="64" t="e">
        <f>_xlfn.XLOOKUP(F1852,'Volume Holds'!U:U,'Volume Holds'!#REF!)+IF('Volume Holds'!#REF!&gt;0,'Volume Holds'!#REF!,0)</f>
        <v>#REF!</v>
      </c>
      <c r="C1852" s="64">
        <f>_xlfn.XLOOKUP(F1852,'Volume Holds'!U:U,'Volume Holds'!D:D)</f>
        <v>170</v>
      </c>
      <c r="F1852" s="64" t="s">
        <v>671</v>
      </c>
      <c r="G1852" s="64">
        <v>10092</v>
      </c>
    </row>
    <row r="1853" spans="1:7">
      <c r="A1853" s="64" t="str">
        <f t="shared" si="29"/>
        <v>BL.VG.00049-10092</v>
      </c>
      <c r="B1853" s="64" t="e">
        <f>_xlfn.XLOOKUP(F1853,'Volume Holds'!U:U,'Volume Holds'!#REF!)+IF('Volume Holds'!#REF!&gt;0,'Volume Holds'!#REF!,0)</f>
        <v>#REF!</v>
      </c>
      <c r="C1853" s="64">
        <f>_xlfn.XLOOKUP(F1853,'Volume Holds'!U:U,'Volume Holds'!D:D)</f>
        <v>132.5</v>
      </c>
      <c r="F1853" s="64" t="s">
        <v>673</v>
      </c>
      <c r="G1853" s="64">
        <v>10092</v>
      </c>
    </row>
    <row r="1854" spans="1:7">
      <c r="A1854" s="64" t="str">
        <f t="shared" si="29"/>
        <v>BL.VG.00050-10092</v>
      </c>
      <c r="B1854" s="64" t="e">
        <f>_xlfn.XLOOKUP(F1854,'Volume Holds'!U:U,'Volume Holds'!#REF!)+IF('Volume Holds'!#REF!&gt;0,'Volume Holds'!#REF!,0)</f>
        <v>#REF!</v>
      </c>
      <c r="C1854" s="64">
        <f>_xlfn.XLOOKUP(F1854,'Volume Holds'!U:U,'Volume Holds'!D:D)</f>
        <v>142.5</v>
      </c>
      <c r="F1854" s="64" t="s">
        <v>675</v>
      </c>
      <c r="G1854" s="64">
        <v>10092</v>
      </c>
    </row>
    <row r="1855" spans="1:7">
      <c r="A1855" s="64" t="str">
        <f t="shared" si="29"/>
        <v>BL.VG.00051-10092</v>
      </c>
      <c r="B1855" s="64" t="e">
        <f>_xlfn.XLOOKUP(F1855,'Volume Holds'!U:U,'Volume Holds'!#REF!)+IF('Volume Holds'!#REF!&gt;0,'Volume Holds'!#REF!,0)</f>
        <v>#REF!</v>
      </c>
      <c r="C1855" s="64">
        <f>_xlfn.XLOOKUP(F1855,'Volume Holds'!U:U,'Volume Holds'!D:D)</f>
        <v>172.5</v>
      </c>
      <c r="F1855" s="64" t="s">
        <v>677</v>
      </c>
      <c r="G1855" s="64">
        <v>10092</v>
      </c>
    </row>
    <row r="1856" spans="1:7">
      <c r="A1856" s="64" t="str">
        <f t="shared" si="29"/>
        <v>BL.VG.00052-10092</v>
      </c>
      <c r="B1856" s="64" t="e">
        <f>_xlfn.XLOOKUP(F1856,'Volume Holds'!U:U,'Volume Holds'!#REF!)+IF('Volume Holds'!#REF!&gt;0,'Volume Holds'!#REF!,0)</f>
        <v>#REF!</v>
      </c>
      <c r="C1856" s="64">
        <f>_xlfn.XLOOKUP(F1856,'Volume Holds'!U:U,'Volume Holds'!D:D)</f>
        <v>72.5</v>
      </c>
      <c r="F1856" s="64" t="s">
        <v>679</v>
      </c>
      <c r="G1856" s="64">
        <v>10092</v>
      </c>
    </row>
    <row r="1857" spans="1:7">
      <c r="A1857" s="64" t="str">
        <f t="shared" si="29"/>
        <v>BL.VG.00061-10092</v>
      </c>
      <c r="B1857" s="64" t="e">
        <f>_xlfn.XLOOKUP(F1857,'Volume Holds'!U:U,'Volume Holds'!#REF!)+IF('Volume Holds'!#REF!&gt;0,'Volume Holds'!#REF!,0)</f>
        <v>#REF!</v>
      </c>
      <c r="C1857" s="64">
        <f>_xlfn.XLOOKUP(F1857,'Volume Holds'!U:U,'Volume Holds'!D:D)</f>
        <v>72.5</v>
      </c>
      <c r="F1857" s="64" t="s">
        <v>681</v>
      </c>
      <c r="G1857" s="64">
        <v>10092</v>
      </c>
    </row>
    <row r="1858" spans="1:7">
      <c r="A1858" s="64" t="str">
        <f t="shared" si="29"/>
        <v>BL.VG.00053-10092</v>
      </c>
      <c r="B1858" s="64" t="e">
        <f>_xlfn.XLOOKUP(F1858,'Volume Holds'!U:U,'Volume Holds'!#REF!)+IF('Volume Holds'!#REF!&gt;0,'Volume Holds'!#REF!,0)</f>
        <v>#REF!</v>
      </c>
      <c r="C1858" s="64">
        <f>_xlfn.XLOOKUP(F1858,'Volume Holds'!U:U,'Volume Holds'!D:D)</f>
        <v>72.5</v>
      </c>
      <c r="F1858" s="64" t="s">
        <v>683</v>
      </c>
      <c r="G1858" s="64">
        <v>10092</v>
      </c>
    </row>
    <row r="1859" spans="1:7">
      <c r="A1859" s="64" t="str">
        <f t="shared" si="29"/>
        <v>BL.VG.00062-10092</v>
      </c>
      <c r="B1859" s="64" t="e">
        <f>_xlfn.XLOOKUP(F1859,'Volume Holds'!U:U,'Volume Holds'!#REF!)+IF('Volume Holds'!#REF!&gt;0,'Volume Holds'!#REF!,0)</f>
        <v>#REF!</v>
      </c>
      <c r="C1859" s="64">
        <f>_xlfn.XLOOKUP(F1859,'Volume Holds'!U:U,'Volume Holds'!D:D)</f>
        <v>72.5</v>
      </c>
      <c r="F1859" s="64" t="s">
        <v>685</v>
      </c>
      <c r="G1859" s="64">
        <v>10092</v>
      </c>
    </row>
    <row r="1860" spans="1:7">
      <c r="A1860" s="64" t="str">
        <f t="shared" si="29"/>
        <v>BL.VG.00054-10092</v>
      </c>
      <c r="B1860" s="64" t="e">
        <f>_xlfn.XLOOKUP(F1860,'Volume Holds'!U:U,'Volume Holds'!#REF!)+IF('Volume Holds'!#REF!&gt;0,'Volume Holds'!#REF!,0)</f>
        <v>#REF!</v>
      </c>
      <c r="C1860" s="64">
        <f>_xlfn.XLOOKUP(F1860,'Volume Holds'!U:U,'Volume Holds'!D:D)</f>
        <v>75</v>
      </c>
      <c r="F1860" s="64" t="s">
        <v>687</v>
      </c>
      <c r="G1860" s="64">
        <v>10092</v>
      </c>
    </row>
    <row r="1861" spans="1:7">
      <c r="A1861" s="64" t="str">
        <f t="shared" si="29"/>
        <v>BL.VG.00063-10092</v>
      </c>
      <c r="B1861" s="64" t="e">
        <f>_xlfn.XLOOKUP(F1861,'Volume Holds'!U:U,'Volume Holds'!#REF!)+IF('Volume Holds'!#REF!&gt;0,'Volume Holds'!#REF!,0)</f>
        <v>#REF!</v>
      </c>
      <c r="C1861" s="64">
        <f>_xlfn.XLOOKUP(F1861,'Volume Holds'!U:U,'Volume Holds'!D:D)</f>
        <v>75</v>
      </c>
      <c r="F1861" s="64" t="s">
        <v>689</v>
      </c>
      <c r="G1861" s="64">
        <v>10092</v>
      </c>
    </row>
    <row r="1862" spans="1:7">
      <c r="A1862" s="64" t="str">
        <f t="shared" si="29"/>
        <v>BL.VG.00055-10092</v>
      </c>
      <c r="B1862" s="64" t="e">
        <f>_xlfn.XLOOKUP(F1862,'Volume Holds'!U:U,'Volume Holds'!#REF!)+IF('Volume Holds'!#REF!&gt;0,'Volume Holds'!#REF!,0)</f>
        <v>#REF!</v>
      </c>
      <c r="C1862" s="64">
        <f>_xlfn.XLOOKUP(F1862,'Volume Holds'!U:U,'Volume Holds'!D:D)</f>
        <v>192.5</v>
      </c>
      <c r="F1862" s="64" t="s">
        <v>691</v>
      </c>
      <c r="G1862" s="64">
        <v>10092</v>
      </c>
    </row>
    <row r="1863" spans="1:7">
      <c r="A1863" s="64" t="str">
        <f t="shared" si="29"/>
        <v>BL.VG.00064-10092</v>
      </c>
      <c r="B1863" s="64" t="e">
        <f>_xlfn.XLOOKUP(F1863,'Volume Holds'!U:U,'Volume Holds'!#REF!)+IF('Volume Holds'!#REF!&gt;0,'Volume Holds'!#REF!,0)</f>
        <v>#REF!</v>
      </c>
      <c r="C1863" s="64">
        <f>_xlfn.XLOOKUP(F1863,'Volume Holds'!U:U,'Volume Holds'!D:D)</f>
        <v>192.5</v>
      </c>
      <c r="F1863" s="64" t="s">
        <v>693</v>
      </c>
      <c r="G1863" s="64">
        <v>10092</v>
      </c>
    </row>
    <row r="1864" spans="1:7">
      <c r="A1864" s="64" t="str">
        <f t="shared" si="29"/>
        <v>BL.VG.00056-10092</v>
      </c>
      <c r="B1864" s="64" t="e">
        <f>_xlfn.XLOOKUP(F1864,'Volume Holds'!U:U,'Volume Holds'!#REF!)+IF('Volume Holds'!#REF!&gt;0,'Volume Holds'!#REF!,0)</f>
        <v>#REF!</v>
      </c>
      <c r="C1864" s="64">
        <f>_xlfn.XLOOKUP(F1864,'Volume Holds'!U:U,'Volume Holds'!D:D)</f>
        <v>202.5</v>
      </c>
      <c r="F1864" s="64" t="s">
        <v>695</v>
      </c>
      <c r="G1864" s="64">
        <v>10092</v>
      </c>
    </row>
    <row r="1865" spans="1:7">
      <c r="A1865" s="64" t="str">
        <f t="shared" si="29"/>
        <v>BL.VG.00065-10092</v>
      </c>
      <c r="B1865" s="64" t="e">
        <f>_xlfn.XLOOKUP(F1865,'Volume Holds'!U:U,'Volume Holds'!#REF!)+IF('Volume Holds'!#REF!&gt;0,'Volume Holds'!#REF!,0)</f>
        <v>#REF!</v>
      </c>
      <c r="C1865" s="64">
        <f>_xlfn.XLOOKUP(F1865,'Volume Holds'!U:U,'Volume Holds'!D:D)</f>
        <v>202.5</v>
      </c>
      <c r="F1865" s="64" t="s">
        <v>697</v>
      </c>
      <c r="G1865" s="64">
        <v>10092</v>
      </c>
    </row>
    <row r="1866" spans="1:7">
      <c r="A1866" s="64" t="str">
        <f t="shared" si="29"/>
        <v>BL.VG.00057-10092</v>
      </c>
      <c r="B1866" s="64" t="e">
        <f>_xlfn.XLOOKUP(F1866,'Volume Holds'!U:U,'Volume Holds'!#REF!)+IF('Volume Holds'!#REF!&gt;0,'Volume Holds'!#REF!,0)</f>
        <v>#REF!</v>
      </c>
      <c r="C1866" s="64">
        <f>_xlfn.XLOOKUP(F1866,'Volume Holds'!U:U,'Volume Holds'!D:D)</f>
        <v>210</v>
      </c>
      <c r="F1866" s="64" t="s">
        <v>699</v>
      </c>
      <c r="G1866" s="64">
        <v>10092</v>
      </c>
    </row>
    <row r="1867" spans="1:7">
      <c r="A1867" s="64" t="str">
        <f t="shared" si="29"/>
        <v>BL.VG.00066-10092</v>
      </c>
      <c r="B1867" s="64" t="e">
        <f>_xlfn.XLOOKUP(F1867,'Volume Holds'!U:U,'Volume Holds'!#REF!)+IF('Volume Holds'!#REF!&gt;0,'Volume Holds'!#REF!,0)</f>
        <v>#REF!</v>
      </c>
      <c r="C1867" s="64">
        <f>_xlfn.XLOOKUP(F1867,'Volume Holds'!U:U,'Volume Holds'!D:D)</f>
        <v>210</v>
      </c>
      <c r="F1867" s="64" t="s">
        <v>701</v>
      </c>
      <c r="G1867" s="64">
        <v>10092</v>
      </c>
    </row>
    <row r="1868" spans="1:7">
      <c r="A1868" s="64" t="str">
        <f t="shared" si="29"/>
        <v>BL.VG.00058-10092</v>
      </c>
      <c r="B1868" s="64" t="e">
        <f>_xlfn.XLOOKUP(F1868,'Volume Holds'!U:U,'Volume Holds'!#REF!)+IF('Volume Holds'!#REF!&gt;0,'Volume Holds'!#REF!,0)</f>
        <v>#REF!</v>
      </c>
      <c r="C1868" s="64">
        <f>_xlfn.XLOOKUP(F1868,'Volume Holds'!U:U,'Volume Holds'!D:D)</f>
        <v>437.5</v>
      </c>
      <c r="F1868" s="64" t="s">
        <v>703</v>
      </c>
      <c r="G1868" s="64">
        <v>10092</v>
      </c>
    </row>
    <row r="1869" spans="1:7">
      <c r="A1869" s="64" t="str">
        <f t="shared" si="29"/>
        <v>BL.VG.00067-10092</v>
      </c>
      <c r="B1869" s="64" t="e">
        <f>_xlfn.XLOOKUP(F1869,'Volume Holds'!U:U,'Volume Holds'!#REF!)+IF('Volume Holds'!#REF!&gt;0,'Volume Holds'!#REF!,0)</f>
        <v>#REF!</v>
      </c>
      <c r="C1869" s="64">
        <f>_xlfn.XLOOKUP(F1869,'Volume Holds'!U:U,'Volume Holds'!D:D)</f>
        <v>437.5</v>
      </c>
      <c r="F1869" s="64" t="s">
        <v>705</v>
      </c>
      <c r="G1869" s="64">
        <v>10092</v>
      </c>
    </row>
    <row r="1870" spans="1:7">
      <c r="A1870" s="64" t="str">
        <f t="shared" si="29"/>
        <v>BL.VG.00059-10092</v>
      </c>
      <c r="B1870" s="64" t="e">
        <f>_xlfn.XLOOKUP(F1870,'Volume Holds'!U:U,'Volume Holds'!#REF!)+IF('Volume Holds'!#REF!&gt;0,'Volume Holds'!#REF!,0)</f>
        <v>#REF!</v>
      </c>
      <c r="C1870" s="64">
        <f>_xlfn.XLOOKUP(F1870,'Volume Holds'!U:U,'Volume Holds'!D:D)</f>
        <v>460</v>
      </c>
      <c r="F1870" s="64" t="s">
        <v>707</v>
      </c>
      <c r="G1870" s="64">
        <v>10092</v>
      </c>
    </row>
    <row r="1871" spans="1:7">
      <c r="A1871" s="64" t="str">
        <f t="shared" si="29"/>
        <v>BL.VG.00068-10092</v>
      </c>
      <c r="B1871" s="64" t="e">
        <f>_xlfn.XLOOKUP(F1871,'Volume Holds'!U:U,'Volume Holds'!#REF!)+IF('Volume Holds'!#REF!&gt;0,'Volume Holds'!#REF!,0)</f>
        <v>#REF!</v>
      </c>
      <c r="C1871" s="64">
        <f>_xlfn.XLOOKUP(F1871,'Volume Holds'!U:U,'Volume Holds'!D:D)</f>
        <v>460</v>
      </c>
      <c r="F1871" s="64" t="s">
        <v>709</v>
      </c>
      <c r="G1871" s="64">
        <v>10092</v>
      </c>
    </row>
    <row r="1872" spans="1:7">
      <c r="A1872" s="64" t="str">
        <f t="shared" si="29"/>
        <v>BL.VG.00060-10092</v>
      </c>
      <c r="B1872" s="64" t="e">
        <f>_xlfn.XLOOKUP(F1872,'Volume Holds'!U:U,'Volume Holds'!#REF!)+IF('Volume Holds'!#REF!&gt;0,'Volume Holds'!#REF!,0)</f>
        <v>#REF!</v>
      </c>
      <c r="C1872" s="64">
        <f>_xlfn.XLOOKUP(F1872,'Volume Holds'!U:U,'Volume Holds'!D:D)</f>
        <v>485</v>
      </c>
      <c r="F1872" s="64" t="s">
        <v>711</v>
      </c>
      <c r="G1872" s="64">
        <v>10092</v>
      </c>
    </row>
    <row r="1873" spans="1:7">
      <c r="A1873" s="64" t="str">
        <f t="shared" si="29"/>
        <v>BL.VG.00069-10092</v>
      </c>
      <c r="B1873" s="64" t="e">
        <f>_xlfn.XLOOKUP(F1873,'Volume Holds'!U:U,'Volume Holds'!#REF!)+IF('Volume Holds'!#REF!&gt;0,'Volume Holds'!#REF!,0)</f>
        <v>#REF!</v>
      </c>
      <c r="C1873" s="64">
        <f>_xlfn.XLOOKUP(F1873,'Volume Holds'!U:U,'Volume Holds'!D:D)</f>
        <v>485</v>
      </c>
      <c r="F1873" s="64" t="s">
        <v>713</v>
      </c>
      <c r="G1873" s="64">
        <v>10092</v>
      </c>
    </row>
    <row r="1874" spans="1:7">
      <c r="A1874" s="64" t="str">
        <f t="shared" si="29"/>
        <v>BL.VG.00001-10094</v>
      </c>
      <c r="B1874" s="64">
        <f>_xlfn.XLOOKUP(F1874,'Volume Holds'!U:U,'Volume Holds'!N:N)+IF('Volume Holds'!$N$8&gt;0,'Volume Holds'!$N$8,0)</f>
        <v>0</v>
      </c>
      <c r="C1874" s="64">
        <f>_xlfn.XLOOKUP(F1874,'Volume Holds'!U:U,'Volume Holds'!D:D)</f>
        <v>122.5</v>
      </c>
      <c r="F1874" s="64" t="s">
        <v>585</v>
      </c>
      <c r="G1874" s="64">
        <v>10094</v>
      </c>
    </row>
    <row r="1875" spans="1:7">
      <c r="A1875" s="64" t="str">
        <f t="shared" si="29"/>
        <v>BL.VG.00002-10094</v>
      </c>
      <c r="B1875" s="64">
        <f>_xlfn.XLOOKUP(F1875,'Volume Holds'!U:U,'Volume Holds'!N:N)+IF('Volume Holds'!$N$8&gt;0,'Volume Holds'!$N$8,0)</f>
        <v>0</v>
      </c>
      <c r="C1875" s="64">
        <f>_xlfn.XLOOKUP(F1875,'Volume Holds'!U:U,'Volume Holds'!D:D)</f>
        <v>127.5</v>
      </c>
      <c r="F1875" s="64" t="s">
        <v>587</v>
      </c>
      <c r="G1875" s="64">
        <v>10094</v>
      </c>
    </row>
    <row r="1876" spans="1:7">
      <c r="A1876" s="64" t="str">
        <f t="shared" si="29"/>
        <v>BL.VG.00003-10094</v>
      </c>
      <c r="B1876" s="64">
        <f>_xlfn.XLOOKUP(F1876,'Volume Holds'!U:U,'Volume Holds'!N:N)+IF('Volume Holds'!$N$9&gt;0,'Volume Holds'!$N$9,0)</f>
        <v>0</v>
      </c>
      <c r="C1876" s="64">
        <f>_xlfn.XLOOKUP(F1876,'Volume Holds'!U:U,'Volume Holds'!D:D)</f>
        <v>92.5</v>
      </c>
      <c r="F1876" s="64" t="s">
        <v>589</v>
      </c>
      <c r="G1876" s="64">
        <v>10094</v>
      </c>
    </row>
    <row r="1877" spans="1:7">
      <c r="A1877" s="64" t="str">
        <f t="shared" si="29"/>
        <v>BL.VG.00004-10094</v>
      </c>
      <c r="B1877" s="64">
        <f>_xlfn.XLOOKUP(F1877,'Volume Holds'!U:U,'Volume Holds'!N:N)+IF('Volume Holds'!$N$9&gt;0,'Volume Holds'!$N$9,0)</f>
        <v>0</v>
      </c>
      <c r="C1877" s="64">
        <f>_xlfn.XLOOKUP(F1877,'Volume Holds'!U:U,'Volume Holds'!D:D)</f>
        <v>87.5</v>
      </c>
      <c r="F1877" s="64" t="s">
        <v>591</v>
      </c>
      <c r="G1877" s="64">
        <v>10094</v>
      </c>
    </row>
    <row r="1878" spans="1:7">
      <c r="A1878" s="64" t="str">
        <f t="shared" si="29"/>
        <v>BL.VG.00005-10094</v>
      </c>
      <c r="B1878" s="64">
        <f>_xlfn.XLOOKUP(F1878,'Volume Holds'!U:U,'Volume Holds'!N:N)+IF('Volume Holds'!$N$9&gt;0,'Volume Holds'!$N$9,0)</f>
        <v>0</v>
      </c>
      <c r="C1878" s="64">
        <f>_xlfn.XLOOKUP(F1878,'Volume Holds'!U:U,'Volume Holds'!D:D)</f>
        <v>82.5</v>
      </c>
      <c r="F1878" s="64" t="s">
        <v>593</v>
      </c>
      <c r="G1878" s="64">
        <v>10094</v>
      </c>
    </row>
    <row r="1879" spans="1:7">
      <c r="A1879" s="64" t="str">
        <f t="shared" si="29"/>
        <v>BL.VG.00006-10094</v>
      </c>
      <c r="B1879" s="64">
        <f>_xlfn.XLOOKUP(F1879,'Volume Holds'!U:U,'Volume Holds'!N:N)+IF('Volume Holds'!$N$9&gt;0,'Volume Holds'!$N$9,0)</f>
        <v>0</v>
      </c>
      <c r="C1879" s="64">
        <f>_xlfn.XLOOKUP(F1879,'Volume Holds'!U:U,'Volume Holds'!D:D)</f>
        <v>97.5</v>
      </c>
      <c r="F1879" s="64" t="s">
        <v>595</v>
      </c>
      <c r="G1879" s="64">
        <v>10094</v>
      </c>
    </row>
    <row r="1880" spans="1:7">
      <c r="A1880" s="64" t="str">
        <f t="shared" si="29"/>
        <v>BL.VG.00007-10094</v>
      </c>
      <c r="B1880" s="64">
        <f>_xlfn.XLOOKUP(F1880,'Volume Holds'!U:U,'Volume Holds'!N:N)+IF('Volume Holds'!$N$10&gt;0,'Volume Holds'!$N$10,0)</f>
        <v>0</v>
      </c>
      <c r="C1880" s="64">
        <f>_xlfn.XLOOKUP(F1880,'Volume Holds'!U:U,'Volume Holds'!D:D)</f>
        <v>107.5</v>
      </c>
      <c r="F1880" s="64" t="s">
        <v>597</v>
      </c>
      <c r="G1880" s="64">
        <v>10094</v>
      </c>
    </row>
    <row r="1881" spans="1:7">
      <c r="A1881" s="64" t="str">
        <f t="shared" si="29"/>
        <v>BL.VG.00008-10094</v>
      </c>
      <c r="B1881" s="64">
        <f>_xlfn.XLOOKUP(F1881,'Volume Holds'!U:U,'Volume Holds'!N:N)+IF('Volume Holds'!$N$10&gt;0,'Volume Holds'!$N$10,0)</f>
        <v>0</v>
      </c>
      <c r="C1881" s="64">
        <f>_xlfn.XLOOKUP(F1881,'Volume Holds'!U:U,'Volume Holds'!D:D)</f>
        <v>107.5</v>
      </c>
      <c r="F1881" s="64" t="s">
        <v>599</v>
      </c>
      <c r="G1881" s="64">
        <v>10094</v>
      </c>
    </row>
    <row r="1882" spans="1:7">
      <c r="A1882" s="64" t="str">
        <f t="shared" si="29"/>
        <v>BL.VG.00009-10094</v>
      </c>
      <c r="B1882" s="64">
        <f>_xlfn.XLOOKUP(F1882,'Volume Holds'!U:U,'Volume Holds'!N:N)+IF('Volume Holds'!$N$10&gt;0,'Volume Holds'!$N$10,0)</f>
        <v>0</v>
      </c>
      <c r="C1882" s="64">
        <f>_xlfn.XLOOKUP(F1882,'Volume Holds'!U:U,'Volume Holds'!D:D)</f>
        <v>107.5</v>
      </c>
      <c r="F1882" s="64" t="s">
        <v>601</v>
      </c>
      <c r="G1882" s="64">
        <v>10094</v>
      </c>
    </row>
    <row r="1883" spans="1:7">
      <c r="A1883" s="64" t="str">
        <f t="shared" si="29"/>
        <v>BL.VG.00010-10094</v>
      </c>
      <c r="B1883" s="64">
        <f>_xlfn.XLOOKUP(F1883,'Volume Holds'!U:U,'Volume Holds'!N:N)+IF('Volume Holds'!$N$10&gt;0,'Volume Holds'!$N$10,0)</f>
        <v>0</v>
      </c>
      <c r="C1883" s="64">
        <f>_xlfn.XLOOKUP(F1883,'Volume Holds'!U:U,'Volume Holds'!D:D)</f>
        <v>107.5</v>
      </c>
      <c r="F1883" s="64" t="s">
        <v>603</v>
      </c>
      <c r="G1883" s="64">
        <v>10094</v>
      </c>
    </row>
    <row r="1884" spans="1:7">
      <c r="A1884" s="64" t="str">
        <f t="shared" si="29"/>
        <v>BL.VG.00011-10094</v>
      </c>
      <c r="B1884" s="64">
        <f>_xlfn.XLOOKUP(F1884,'Volume Holds'!U:U,'Volume Holds'!N:N)+IF('Volume Holds'!$N$10&gt;0,'Volume Holds'!$N$10,0)</f>
        <v>0</v>
      </c>
      <c r="C1884" s="64">
        <f>_xlfn.XLOOKUP(F1884,'Volume Holds'!U:U,'Volume Holds'!D:D)</f>
        <v>110</v>
      </c>
      <c r="F1884" s="64" t="s">
        <v>605</v>
      </c>
      <c r="G1884" s="64">
        <v>10094</v>
      </c>
    </row>
    <row r="1885" spans="1:7">
      <c r="A1885" s="64" t="str">
        <f t="shared" si="29"/>
        <v>BL.VG.00012-10094</v>
      </c>
      <c r="B1885" s="64">
        <f>_xlfn.XLOOKUP(F1885,'Volume Holds'!U:U,'Volume Holds'!N:N)+IF('Volume Holds'!$N$10&gt;0,'Volume Holds'!$N$10,0)</f>
        <v>0</v>
      </c>
      <c r="C1885" s="64">
        <f>_xlfn.XLOOKUP(F1885,'Volume Holds'!U:U,'Volume Holds'!D:D)</f>
        <v>110</v>
      </c>
      <c r="F1885" s="64" t="s">
        <v>607</v>
      </c>
      <c r="G1885" s="64">
        <v>10094</v>
      </c>
    </row>
    <row r="1886" spans="1:7">
      <c r="A1886" s="64" t="str">
        <f t="shared" si="29"/>
        <v>BL.VG.00013-10094</v>
      </c>
      <c r="B1886" s="64">
        <f>_xlfn.XLOOKUP(F1886,'Volume Holds'!U:U,'Volume Holds'!N:N)+IF('Volume Holds'!$N$10&gt;0,'Volume Holds'!$N$10,0)</f>
        <v>0</v>
      </c>
      <c r="C1886" s="64">
        <f>_xlfn.XLOOKUP(F1886,'Volume Holds'!U:U,'Volume Holds'!D:D)</f>
        <v>117.5</v>
      </c>
      <c r="F1886" s="64" t="s">
        <v>609</v>
      </c>
      <c r="G1886" s="64">
        <v>10094</v>
      </c>
    </row>
    <row r="1887" spans="1:7">
      <c r="A1887" s="64" t="str">
        <f t="shared" si="29"/>
        <v>BL.VG.00014-10094</v>
      </c>
      <c r="B1887" s="64">
        <f>_xlfn.XLOOKUP(F1887,'Volume Holds'!U:U,'Volume Holds'!N:N)+IF('Volume Holds'!$N$10&gt;0,'Volume Holds'!$N$10,0)</f>
        <v>0</v>
      </c>
      <c r="C1887" s="64">
        <f>_xlfn.XLOOKUP(F1887,'Volume Holds'!U:U,'Volume Holds'!D:D)</f>
        <v>117.5</v>
      </c>
      <c r="F1887" s="64" t="s">
        <v>611</v>
      </c>
      <c r="G1887" s="64">
        <v>10094</v>
      </c>
    </row>
    <row r="1888" spans="1:7">
      <c r="A1888" s="64" t="str">
        <f t="shared" si="29"/>
        <v>BL.VG.00015-10094</v>
      </c>
      <c r="B1888" s="64">
        <f>_xlfn.XLOOKUP(F1888,'Volume Holds'!U:U,'Volume Holds'!N:N)+IF('Volume Holds'!$N$11&gt;0,'Volume Holds'!$N$11,0)</f>
        <v>0</v>
      </c>
      <c r="C1888" s="64">
        <f>_xlfn.XLOOKUP(F1888,'Volume Holds'!U:U,'Volume Holds'!D:D)</f>
        <v>210</v>
      </c>
      <c r="F1888" s="64" t="s">
        <v>613</v>
      </c>
      <c r="G1888" s="64">
        <v>10094</v>
      </c>
    </row>
    <row r="1889" spans="1:7">
      <c r="A1889" s="64" t="str">
        <f t="shared" si="29"/>
        <v>BL.VG.00016-10094</v>
      </c>
      <c r="B1889" s="64">
        <f>_xlfn.XLOOKUP(F1889,'Volume Holds'!U:U,'Volume Holds'!N:N)+IF('Volume Holds'!$N$11&gt;0,'Volume Holds'!$N$11,0)</f>
        <v>0</v>
      </c>
      <c r="C1889" s="64">
        <f>_xlfn.XLOOKUP(F1889,'Volume Holds'!U:U,'Volume Holds'!D:D)</f>
        <v>210</v>
      </c>
      <c r="F1889" s="64" t="s">
        <v>615</v>
      </c>
      <c r="G1889" s="64">
        <v>10094</v>
      </c>
    </row>
    <row r="1890" spans="1:7">
      <c r="A1890" s="64" t="str">
        <f t="shared" si="29"/>
        <v>BL.VG.00017-10094</v>
      </c>
      <c r="B1890" s="64">
        <f>_xlfn.XLOOKUP(F1890,'Volume Holds'!U:U,'Volume Holds'!N:N)+IF('Volume Holds'!$N$11&gt;0,'Volume Holds'!$N$11,0)</f>
        <v>0</v>
      </c>
      <c r="C1890" s="64">
        <f>_xlfn.XLOOKUP(F1890,'Volume Holds'!U:U,'Volume Holds'!D:D)</f>
        <v>215</v>
      </c>
      <c r="F1890" s="64" t="s">
        <v>617</v>
      </c>
      <c r="G1890" s="64">
        <v>10094</v>
      </c>
    </row>
    <row r="1891" spans="1:7">
      <c r="A1891" s="64" t="str">
        <f t="shared" si="29"/>
        <v>BL.VG.00018-10094</v>
      </c>
      <c r="B1891" s="64">
        <f>_xlfn.XLOOKUP(F1891,'Volume Holds'!U:U,'Volume Holds'!N:N)+IF('Volume Holds'!$N$11&gt;0,'Volume Holds'!$N$11,0)</f>
        <v>0</v>
      </c>
      <c r="C1891" s="64">
        <f>_xlfn.XLOOKUP(F1891,'Volume Holds'!U:U,'Volume Holds'!D:D)</f>
        <v>215</v>
      </c>
      <c r="F1891" s="64" t="s">
        <v>619</v>
      </c>
      <c r="G1891" s="64">
        <v>10094</v>
      </c>
    </row>
    <row r="1892" spans="1:7">
      <c r="A1892" s="64" t="str">
        <f t="shared" si="29"/>
        <v>BL.VG.00019-10094</v>
      </c>
      <c r="B1892" s="64">
        <f>_xlfn.XLOOKUP(F1892,'Volume Holds'!U:U,'Volume Holds'!N:N)+IF('Volume Holds'!$N$11&gt;0,'Volume Holds'!$N$11,0)</f>
        <v>0</v>
      </c>
      <c r="C1892" s="64">
        <f>_xlfn.XLOOKUP(F1892,'Volume Holds'!U:U,'Volume Holds'!D:D)</f>
        <v>227.5</v>
      </c>
      <c r="F1892" s="64" t="s">
        <v>621</v>
      </c>
      <c r="G1892" s="64">
        <v>10094</v>
      </c>
    </row>
    <row r="1893" spans="1:7">
      <c r="A1893" s="64" t="str">
        <f t="shared" ref="A1893:A1956" si="30">F1893&amp;"-"&amp;G1893</f>
        <v>BL.VG.00020-10094</v>
      </c>
      <c r="B1893" s="64">
        <f>_xlfn.XLOOKUP(F1893,'Volume Holds'!U:U,'Volume Holds'!N:N)+IF('Volume Holds'!$N$11&gt;0,'Volume Holds'!$N$11,0)</f>
        <v>0</v>
      </c>
      <c r="C1893" s="64">
        <f>_xlfn.XLOOKUP(F1893,'Volume Holds'!U:U,'Volume Holds'!D:D)</f>
        <v>227.5</v>
      </c>
      <c r="F1893" s="64" t="s">
        <v>623</v>
      </c>
      <c r="G1893" s="64">
        <v>10094</v>
      </c>
    </row>
    <row r="1894" spans="1:7">
      <c r="A1894" s="64" t="str">
        <f t="shared" si="30"/>
        <v>BL.VG.00021-10094</v>
      </c>
      <c r="B1894" s="64">
        <f>_xlfn.XLOOKUP(F1894,'Volume Holds'!U:U,'Volume Holds'!N:N)+IF('Volume Holds'!$N$11&gt;0,'Volume Holds'!$N$11,0)</f>
        <v>0</v>
      </c>
      <c r="C1894" s="64">
        <f>_xlfn.XLOOKUP(F1894,'Volume Holds'!U:U,'Volume Holds'!D:D)</f>
        <v>242.5</v>
      </c>
      <c r="F1894" s="64" t="s">
        <v>625</v>
      </c>
      <c r="G1894" s="64">
        <v>10094</v>
      </c>
    </row>
    <row r="1895" spans="1:7">
      <c r="A1895" s="64" t="str">
        <f t="shared" si="30"/>
        <v>BL.VG.00022-10094</v>
      </c>
      <c r="B1895" s="64">
        <f>_xlfn.XLOOKUP(F1895,'Volume Holds'!U:U,'Volume Holds'!N:N)+IF('Volume Holds'!$N$11&gt;0,'Volume Holds'!$N$11,0)</f>
        <v>0</v>
      </c>
      <c r="C1895" s="64">
        <f>_xlfn.XLOOKUP(F1895,'Volume Holds'!U:U,'Volume Holds'!D:D)</f>
        <v>242.5</v>
      </c>
      <c r="F1895" s="64" t="s">
        <v>627</v>
      </c>
      <c r="G1895" s="64">
        <v>10094</v>
      </c>
    </row>
    <row r="1896" spans="1:7">
      <c r="A1896" s="64" t="str">
        <f t="shared" si="30"/>
        <v>BL.VG.00023-10094</v>
      </c>
      <c r="B1896" s="64" t="e">
        <f>_xlfn.XLOOKUP(F1896,'Volume Holds'!U:U,'Volume Holds'!N:N)+IF('Volume Holds'!#REF!&gt;0,'Volume Holds'!#REF!,0)</f>
        <v>#N/A</v>
      </c>
      <c r="C1896" s="64" t="e">
        <f>_xlfn.XLOOKUP(F1896,'Volume Holds'!U:U,'Volume Holds'!D:D)</f>
        <v>#N/A</v>
      </c>
      <c r="F1896" s="64" t="s">
        <v>1347</v>
      </c>
      <c r="G1896" s="64">
        <v>10094</v>
      </c>
    </row>
    <row r="1897" spans="1:7">
      <c r="A1897" s="64" t="str">
        <f t="shared" si="30"/>
        <v>BL.VG.00024-10094</v>
      </c>
      <c r="B1897" s="64" t="e">
        <f>_xlfn.XLOOKUP(F1897,'Volume Holds'!U:U,'Volume Holds'!N:N)+IF('Volume Holds'!#REF!&gt;0,'Volume Holds'!#REF!,0)</f>
        <v>#N/A</v>
      </c>
      <c r="C1897" s="64" t="e">
        <f>_xlfn.XLOOKUP(F1897,'Volume Holds'!U:U,'Volume Holds'!D:D)</f>
        <v>#N/A</v>
      </c>
      <c r="F1897" s="64" t="s">
        <v>1348</v>
      </c>
      <c r="G1897" s="64">
        <v>10094</v>
      </c>
    </row>
    <row r="1898" spans="1:7">
      <c r="A1898" s="64" t="str">
        <f t="shared" si="30"/>
        <v>BL.VG.00025-10094</v>
      </c>
      <c r="B1898" s="64" t="e">
        <f>_xlfn.XLOOKUP(F1898,'Volume Holds'!U:U,'Volume Holds'!N:N)+IF('Volume Holds'!#REF!&gt;0,'Volume Holds'!#REF!,0)</f>
        <v>#N/A</v>
      </c>
      <c r="C1898" s="64" t="e">
        <f>_xlfn.XLOOKUP(F1898,'Volume Holds'!U:U,'Volume Holds'!D:D)</f>
        <v>#N/A</v>
      </c>
      <c r="F1898" s="64" t="s">
        <v>1349</v>
      </c>
      <c r="G1898" s="64">
        <v>10094</v>
      </c>
    </row>
    <row r="1899" spans="1:7">
      <c r="A1899" s="64" t="str">
        <f t="shared" si="30"/>
        <v>BL.VG.00026-10094</v>
      </c>
      <c r="B1899" s="64" t="e">
        <f>_xlfn.XLOOKUP(F1899,'Volume Holds'!U:U,'Volume Holds'!N:N)+IF('Volume Holds'!#REF!&gt;0,'Volume Holds'!#REF!,0)</f>
        <v>#REF!</v>
      </c>
      <c r="C1899" s="64">
        <f>_xlfn.XLOOKUP(F1899,'Volume Holds'!U:U,'Volume Holds'!D:D)</f>
        <v>76.5</v>
      </c>
      <c r="F1899" s="64" t="s">
        <v>876</v>
      </c>
      <c r="G1899" s="64">
        <v>10094</v>
      </c>
    </row>
    <row r="1900" spans="1:7">
      <c r="A1900" s="64" t="str">
        <f t="shared" si="30"/>
        <v>BL.VG.00027-10094</v>
      </c>
      <c r="B1900" s="64">
        <f>_xlfn.XLOOKUP(F1900,'Volume Holds'!U:U,'Volume Holds'!N:N)</f>
        <v>0</v>
      </c>
      <c r="C1900" s="64">
        <f>_xlfn.XLOOKUP(F1900,'Volume Holds'!U:U,'Volume Holds'!D:D)</f>
        <v>150</v>
      </c>
      <c r="F1900" s="64" t="s">
        <v>629</v>
      </c>
      <c r="G1900" s="64">
        <v>10094</v>
      </c>
    </row>
    <row r="1901" spans="1:7">
      <c r="A1901" s="64" t="str">
        <f t="shared" si="30"/>
        <v>BL.VG.00028-10094</v>
      </c>
      <c r="B1901" s="64">
        <f>_xlfn.XLOOKUP(F1901,'Volume Holds'!U:U,'Volume Holds'!N:N)+IF('Volume Holds'!$N$12&gt;0,'Volume Holds'!$N$12,0)</f>
        <v>0</v>
      </c>
      <c r="C1901" s="64">
        <f>_xlfn.XLOOKUP(F1901,'Volume Holds'!U:U,'Volume Holds'!D:D)</f>
        <v>145</v>
      </c>
      <c r="F1901" s="64" t="s">
        <v>631</v>
      </c>
      <c r="G1901" s="64">
        <v>10094</v>
      </c>
    </row>
    <row r="1902" spans="1:7">
      <c r="A1902" s="64" t="str">
        <f t="shared" si="30"/>
        <v>BL.VG.00029-10094</v>
      </c>
      <c r="B1902" s="64">
        <f>_xlfn.XLOOKUP(F1902,'Volume Holds'!U:U,'Volume Holds'!N:N)+IF('Volume Holds'!$N$12&gt;0,'Volume Holds'!$N$12,0)</f>
        <v>0</v>
      </c>
      <c r="C1902" s="64">
        <f>_xlfn.XLOOKUP(F1902,'Volume Holds'!U:U,'Volume Holds'!D:D)</f>
        <v>145</v>
      </c>
      <c r="F1902" s="64" t="s">
        <v>633</v>
      </c>
      <c r="G1902" s="64">
        <v>10094</v>
      </c>
    </row>
    <row r="1903" spans="1:7">
      <c r="A1903" s="64" t="str">
        <f t="shared" si="30"/>
        <v>BL.VG.00030-10094</v>
      </c>
      <c r="B1903" s="64">
        <f>_xlfn.XLOOKUP(F1903,'Volume Holds'!U:U,'Volume Holds'!N:N)+IF('Volume Holds'!$N$12&gt;0,'Volume Holds'!$N$12,0)</f>
        <v>0</v>
      </c>
      <c r="C1903" s="64">
        <f>_xlfn.XLOOKUP(F1903,'Volume Holds'!U:U,'Volume Holds'!D:D)</f>
        <v>150</v>
      </c>
      <c r="F1903" s="64" t="s">
        <v>635</v>
      </c>
      <c r="G1903" s="64">
        <v>10094</v>
      </c>
    </row>
    <row r="1904" spans="1:7">
      <c r="A1904" s="64" t="str">
        <f t="shared" si="30"/>
        <v>BL.VG.00031-10094</v>
      </c>
      <c r="B1904" s="64">
        <f>_xlfn.XLOOKUP(F1904,'Volume Holds'!U:U,'Volume Holds'!N:N)+IF('Volume Holds'!$N$12&gt;0,'Volume Holds'!$N$12,0)</f>
        <v>0</v>
      </c>
      <c r="C1904" s="64">
        <f>_xlfn.XLOOKUP(F1904,'Volume Holds'!U:U,'Volume Holds'!D:D)</f>
        <v>150</v>
      </c>
      <c r="F1904" s="64" t="s">
        <v>637</v>
      </c>
      <c r="G1904" s="64">
        <v>10094</v>
      </c>
    </row>
    <row r="1905" spans="1:7">
      <c r="A1905" s="64" t="str">
        <f t="shared" si="30"/>
        <v>BL.VG.00032-10094</v>
      </c>
      <c r="B1905" s="64">
        <f>_xlfn.XLOOKUP(F1905,'Volume Holds'!U:U,'Volume Holds'!N:N)+IF('Volume Holds'!$N$12&gt;0,'Volume Holds'!$N$12,0)</f>
        <v>0</v>
      </c>
      <c r="C1905" s="64">
        <f>_xlfn.XLOOKUP(F1905,'Volume Holds'!U:U,'Volume Holds'!D:D)</f>
        <v>162.5</v>
      </c>
      <c r="F1905" s="64" t="s">
        <v>639</v>
      </c>
      <c r="G1905" s="64">
        <v>10094</v>
      </c>
    </row>
    <row r="1906" spans="1:7">
      <c r="A1906" s="64" t="str">
        <f t="shared" si="30"/>
        <v>BL.VG.00033-10094</v>
      </c>
      <c r="B1906" s="64">
        <f>_xlfn.XLOOKUP(F1906,'Volume Holds'!U:U,'Volume Holds'!N:N)+IF('Volume Holds'!$N$12&gt;0,'Volume Holds'!$N$12,0)</f>
        <v>0</v>
      </c>
      <c r="C1906" s="64">
        <f>_xlfn.XLOOKUP(F1906,'Volume Holds'!U:U,'Volume Holds'!D:D)</f>
        <v>162.5</v>
      </c>
      <c r="F1906" s="64" t="s">
        <v>641</v>
      </c>
      <c r="G1906" s="64">
        <v>10094</v>
      </c>
    </row>
    <row r="1907" spans="1:7">
      <c r="A1907" s="64" t="str">
        <f t="shared" si="30"/>
        <v>BL.VG.00034-10094</v>
      </c>
      <c r="B1907" s="64">
        <f>_xlfn.XLOOKUP(F1907,'Volume Holds'!U:U,'Volume Holds'!N:N)+IF('Volume Holds'!$N$13&gt;0,'Volume Holds'!$N$13,0)</f>
        <v>0</v>
      </c>
      <c r="C1907" s="64">
        <f>_xlfn.XLOOKUP(F1907,'Volume Holds'!U:U,'Volume Holds'!D:D)</f>
        <v>222.5</v>
      </c>
      <c r="F1907" s="64" t="s">
        <v>643</v>
      </c>
      <c r="G1907" s="64">
        <v>10094</v>
      </c>
    </row>
    <row r="1908" spans="1:7">
      <c r="A1908" s="64" t="str">
        <f t="shared" si="30"/>
        <v>BL.VG.00035-10094</v>
      </c>
      <c r="B1908" s="64">
        <f>_xlfn.XLOOKUP(F1908,'Volume Holds'!U:U,'Volume Holds'!N:N)+IF('Volume Holds'!$N$13&gt;0,'Volume Holds'!$N$13,0)</f>
        <v>0</v>
      </c>
      <c r="C1908" s="64">
        <f>_xlfn.XLOOKUP(F1908,'Volume Holds'!U:U,'Volume Holds'!D:D)</f>
        <v>222.5</v>
      </c>
      <c r="F1908" s="64" t="s">
        <v>645</v>
      </c>
      <c r="G1908" s="64">
        <v>10094</v>
      </c>
    </row>
    <row r="1909" spans="1:7">
      <c r="A1909" s="64" t="str">
        <f t="shared" si="30"/>
        <v>BL.VG.00036-10094</v>
      </c>
      <c r="B1909" s="64">
        <f>_xlfn.XLOOKUP(F1909,'Volume Holds'!U:U,'Volume Holds'!N:N)+IF('Volume Holds'!$N$13&gt;0,'Volume Holds'!$N$13,0)</f>
        <v>0</v>
      </c>
      <c r="C1909" s="64">
        <f>_xlfn.XLOOKUP(F1909,'Volume Holds'!U:U,'Volume Holds'!D:D)</f>
        <v>232.5</v>
      </c>
      <c r="F1909" s="64" t="s">
        <v>647</v>
      </c>
      <c r="G1909" s="64">
        <v>10094</v>
      </c>
    </row>
    <row r="1910" spans="1:7">
      <c r="A1910" s="64" t="str">
        <f t="shared" si="30"/>
        <v>BL.VG.00037-10094</v>
      </c>
      <c r="B1910" s="64">
        <f>_xlfn.XLOOKUP(F1910,'Volume Holds'!U:U,'Volume Holds'!N:N)+IF('Volume Holds'!$N$13&gt;0,'Volume Holds'!$N$13,0)</f>
        <v>0</v>
      </c>
      <c r="C1910" s="64">
        <f>_xlfn.XLOOKUP(F1910,'Volume Holds'!U:U,'Volume Holds'!D:D)</f>
        <v>232.5</v>
      </c>
      <c r="F1910" s="64" t="s">
        <v>649</v>
      </c>
      <c r="G1910" s="64">
        <v>10094</v>
      </c>
    </row>
    <row r="1911" spans="1:7">
      <c r="A1911" s="64" t="str">
        <f t="shared" si="30"/>
        <v>BL.VG.00038-10094</v>
      </c>
      <c r="B1911" s="64">
        <f>_xlfn.XLOOKUP(F1911,'Volume Holds'!U:U,'Volume Holds'!N:N)+IF('Volume Holds'!$N$13&gt;0,'Volume Holds'!$N$13,0)</f>
        <v>0</v>
      </c>
      <c r="C1911" s="64">
        <f>_xlfn.XLOOKUP(F1911,'Volume Holds'!U:U,'Volume Holds'!D:D)</f>
        <v>252.5</v>
      </c>
      <c r="F1911" s="64" t="s">
        <v>651</v>
      </c>
      <c r="G1911" s="64">
        <v>10094</v>
      </c>
    </row>
    <row r="1912" spans="1:7">
      <c r="A1912" s="64" t="str">
        <f t="shared" si="30"/>
        <v>BL.VG.00039-10094</v>
      </c>
      <c r="B1912" s="64">
        <f>_xlfn.XLOOKUP(F1912,'Volume Holds'!U:U,'Volume Holds'!N:N)+IF('Volume Holds'!$N$13&gt;0,'Volume Holds'!$N$13,0)</f>
        <v>0</v>
      </c>
      <c r="C1912" s="64">
        <f>_xlfn.XLOOKUP(F1912,'Volume Holds'!U:U,'Volume Holds'!D:D)</f>
        <v>252.5</v>
      </c>
      <c r="F1912" s="64" t="s">
        <v>653</v>
      </c>
      <c r="G1912" s="64">
        <v>10094</v>
      </c>
    </row>
    <row r="1913" spans="1:7">
      <c r="A1913" s="64" t="str">
        <f t="shared" si="30"/>
        <v>BL.VG.00040-10094</v>
      </c>
      <c r="B1913" s="64">
        <f>_xlfn.XLOOKUP(F1913,'Volume Holds'!U:U,'Volume Holds'!N:N)+IF('Volume Holds'!$N$14&gt;0,'Volume Holds'!$N$14,0)</f>
        <v>0</v>
      </c>
      <c r="C1913" s="64">
        <f>_xlfn.XLOOKUP(F1913,'Volume Holds'!U:U,'Volume Holds'!D:D)</f>
        <v>342.5</v>
      </c>
      <c r="F1913" s="64" t="s">
        <v>655</v>
      </c>
      <c r="G1913" s="64">
        <v>10094</v>
      </c>
    </row>
    <row r="1914" spans="1:7">
      <c r="A1914" s="64" t="str">
        <f t="shared" si="30"/>
        <v>BL.VG.00041-10094</v>
      </c>
      <c r="B1914" s="64">
        <f>_xlfn.XLOOKUP(F1914,'Volume Holds'!U:U,'Volume Holds'!N:N)+IF('Volume Holds'!$N$14&gt;0,'Volume Holds'!$N$14,0)</f>
        <v>0</v>
      </c>
      <c r="C1914" s="64">
        <f>_xlfn.XLOOKUP(F1914,'Volume Holds'!U:U,'Volume Holds'!D:D)</f>
        <v>342.5</v>
      </c>
      <c r="F1914" s="64" t="s">
        <v>657</v>
      </c>
      <c r="G1914" s="64">
        <v>10094</v>
      </c>
    </row>
    <row r="1915" spans="1:7">
      <c r="A1915" s="64" t="str">
        <f t="shared" si="30"/>
        <v>BL.VG.00042-10094</v>
      </c>
      <c r="B1915" s="64">
        <f>_xlfn.XLOOKUP(F1915,'Volume Holds'!U:U,'Volume Holds'!N:N)+IF('Volume Holds'!$N$14&gt;0,'Volume Holds'!$N$14,0)</f>
        <v>0</v>
      </c>
      <c r="C1915" s="64">
        <f>_xlfn.XLOOKUP(F1915,'Volume Holds'!U:U,'Volume Holds'!D:D)</f>
        <v>360</v>
      </c>
      <c r="F1915" s="64" t="s">
        <v>659</v>
      </c>
      <c r="G1915" s="64">
        <v>10094</v>
      </c>
    </row>
    <row r="1916" spans="1:7">
      <c r="A1916" s="64" t="str">
        <f t="shared" si="30"/>
        <v>BL.VG.00043-10094</v>
      </c>
      <c r="B1916" s="64">
        <f>_xlfn.XLOOKUP(F1916,'Volume Holds'!U:U,'Volume Holds'!N:N)+IF('Volume Holds'!$N$14&gt;0,'Volume Holds'!$N$14,0)</f>
        <v>0</v>
      </c>
      <c r="C1916" s="64">
        <f>_xlfn.XLOOKUP(F1916,'Volume Holds'!U:U,'Volume Holds'!D:D)</f>
        <v>360</v>
      </c>
      <c r="F1916" s="64" t="s">
        <v>661</v>
      </c>
      <c r="G1916" s="64">
        <v>10094</v>
      </c>
    </row>
    <row r="1917" spans="1:7">
      <c r="A1917" s="64" t="str">
        <f t="shared" si="30"/>
        <v>BL.VG.00044-10094</v>
      </c>
      <c r="B1917" s="64">
        <f>_xlfn.XLOOKUP(F1917,'Volume Holds'!U:U,'Volume Holds'!N:N)+IF('Volume Holds'!$N$14&gt;0,'Volume Holds'!$N$14,0)</f>
        <v>0</v>
      </c>
      <c r="C1917" s="64">
        <f>_xlfn.XLOOKUP(F1917,'Volume Holds'!U:U,'Volume Holds'!D:D)</f>
        <v>400</v>
      </c>
      <c r="F1917" s="64" t="s">
        <v>663</v>
      </c>
      <c r="G1917" s="64">
        <v>10094</v>
      </c>
    </row>
    <row r="1918" spans="1:7">
      <c r="A1918" s="64" t="str">
        <f t="shared" si="30"/>
        <v>BL.VG.00045-10094</v>
      </c>
      <c r="B1918" s="64">
        <f>_xlfn.XLOOKUP(F1918,'Volume Holds'!U:U,'Volume Holds'!N:N)+IF('Volume Holds'!$N$14&gt;0,'Volume Holds'!$N$14,0)</f>
        <v>0</v>
      </c>
      <c r="C1918" s="64">
        <f>_xlfn.XLOOKUP(F1918,'Volume Holds'!U:U,'Volume Holds'!D:D)</f>
        <v>400</v>
      </c>
      <c r="F1918" s="64" t="s">
        <v>665</v>
      </c>
      <c r="G1918" s="64">
        <v>10094</v>
      </c>
    </row>
    <row r="1919" spans="1:7">
      <c r="A1919" s="64" t="str">
        <f t="shared" si="30"/>
        <v>BL.VG.00046-10094</v>
      </c>
      <c r="B1919" s="64">
        <f>_xlfn.XLOOKUP(F1919,'Volume Holds'!U:U,'Volume Holds'!N:N)+IF('Volume Holds'!$N$15&gt;0,'Volume Holds'!$N$15,0)</f>
        <v>0</v>
      </c>
      <c r="C1919" s="64">
        <f>_xlfn.XLOOKUP(F1919,'Volume Holds'!U:U,'Volume Holds'!D:D)</f>
        <v>137.5</v>
      </c>
      <c r="F1919" s="64" t="s">
        <v>667</v>
      </c>
      <c r="G1919" s="64">
        <v>10094</v>
      </c>
    </row>
    <row r="1920" spans="1:7">
      <c r="A1920" s="64" t="str">
        <f t="shared" si="30"/>
        <v>BL.VG.00047-10094</v>
      </c>
      <c r="B1920" s="64">
        <f>_xlfn.XLOOKUP(F1920,'Volume Holds'!U:U,'Volume Holds'!N:N)+IF('Volume Holds'!$N$15&gt;0,'Volume Holds'!$N$15,0)</f>
        <v>0</v>
      </c>
      <c r="C1920" s="64">
        <f>_xlfn.XLOOKUP(F1920,'Volume Holds'!U:U,'Volume Holds'!D:D)</f>
        <v>147.5</v>
      </c>
      <c r="F1920" s="64" t="s">
        <v>669</v>
      </c>
      <c r="G1920" s="64">
        <v>10094</v>
      </c>
    </row>
    <row r="1921" spans="1:7">
      <c r="A1921" s="64" t="str">
        <f t="shared" si="30"/>
        <v>BL.VG.00048-10094</v>
      </c>
      <c r="B1921" s="64">
        <f>_xlfn.XLOOKUP(F1921,'Volume Holds'!U:U,'Volume Holds'!N:N)+IF('Volume Holds'!$N$15&gt;0,'Volume Holds'!$N$15,0)</f>
        <v>0</v>
      </c>
      <c r="C1921" s="64">
        <f>_xlfn.XLOOKUP(F1921,'Volume Holds'!U:U,'Volume Holds'!D:D)</f>
        <v>170</v>
      </c>
      <c r="F1921" s="64" t="s">
        <v>671</v>
      </c>
      <c r="G1921" s="64">
        <v>10094</v>
      </c>
    </row>
    <row r="1922" spans="1:7">
      <c r="A1922" s="64" t="str">
        <f t="shared" si="30"/>
        <v>BL.VG.00049-10094</v>
      </c>
      <c r="B1922" s="64">
        <f>_xlfn.XLOOKUP(F1922,'Volume Holds'!U:U,'Volume Holds'!N:N)+IF('Volume Holds'!$N$15&gt;0,'Volume Holds'!$N$15,0)</f>
        <v>0</v>
      </c>
      <c r="C1922" s="64">
        <f>_xlfn.XLOOKUP(F1922,'Volume Holds'!U:U,'Volume Holds'!D:D)</f>
        <v>132.5</v>
      </c>
      <c r="F1922" s="64" t="s">
        <v>673</v>
      </c>
      <c r="G1922" s="64">
        <v>10094</v>
      </c>
    </row>
    <row r="1923" spans="1:7">
      <c r="A1923" s="64" t="str">
        <f t="shared" si="30"/>
        <v>BL.VG.00050-10094</v>
      </c>
      <c r="B1923" s="64">
        <f>_xlfn.XLOOKUP(F1923,'Volume Holds'!U:U,'Volume Holds'!N:N)+IF('Volume Holds'!$N$15&gt;0,'Volume Holds'!$N$15,0)</f>
        <v>0</v>
      </c>
      <c r="C1923" s="64">
        <f>_xlfn.XLOOKUP(F1923,'Volume Holds'!U:U,'Volume Holds'!D:D)</f>
        <v>142.5</v>
      </c>
      <c r="F1923" s="64" t="s">
        <v>675</v>
      </c>
      <c r="G1923" s="64">
        <v>10094</v>
      </c>
    </row>
    <row r="1924" spans="1:7">
      <c r="A1924" s="64" t="str">
        <f t="shared" si="30"/>
        <v>BL.VG.00051-10094</v>
      </c>
      <c r="B1924" s="64">
        <f>_xlfn.XLOOKUP(F1924,'Volume Holds'!U:U,'Volume Holds'!N:N)+IF('Volume Holds'!$N$15&gt;0,'Volume Holds'!$N$15,0)</f>
        <v>0</v>
      </c>
      <c r="C1924" s="64">
        <f>_xlfn.XLOOKUP(F1924,'Volume Holds'!U:U,'Volume Holds'!D:D)</f>
        <v>172.5</v>
      </c>
      <c r="F1924" s="64" t="s">
        <v>677</v>
      </c>
      <c r="G1924" s="64">
        <v>10094</v>
      </c>
    </row>
    <row r="1925" spans="1:7">
      <c r="A1925" s="64" t="str">
        <f t="shared" si="30"/>
        <v>BL.VG.00052-10094</v>
      </c>
      <c r="B1925" s="64">
        <f>_xlfn.XLOOKUP(F1925,'Volume Holds'!U:U,'Volume Holds'!N:N)+IF('Volume Holds'!$N$16&gt;0,'Volume Holds'!$N$16,0)</f>
        <v>0</v>
      </c>
      <c r="C1925" s="64">
        <f>_xlfn.XLOOKUP(F1925,'Volume Holds'!U:U,'Volume Holds'!D:D)</f>
        <v>72.5</v>
      </c>
      <c r="F1925" s="64" t="s">
        <v>679</v>
      </c>
      <c r="G1925" s="64">
        <v>10094</v>
      </c>
    </row>
    <row r="1926" spans="1:7">
      <c r="A1926" s="64" t="str">
        <f t="shared" si="30"/>
        <v>BL.VG.00061-10094</v>
      </c>
      <c r="B1926" s="64">
        <f>_xlfn.XLOOKUP(F1926,'Volume Holds'!U:U,'Volume Holds'!N:N)+IF('Volume Holds'!$N$16&gt;0,'Volume Holds'!$N$16,0)</f>
        <v>0</v>
      </c>
      <c r="C1926" s="64">
        <f>_xlfn.XLOOKUP(F1926,'Volume Holds'!U:U,'Volume Holds'!D:D)</f>
        <v>72.5</v>
      </c>
      <c r="F1926" s="64" t="s">
        <v>681</v>
      </c>
      <c r="G1926" s="64">
        <v>10094</v>
      </c>
    </row>
    <row r="1927" spans="1:7">
      <c r="A1927" s="64" t="str">
        <f t="shared" si="30"/>
        <v>BL.VG.00053-10094</v>
      </c>
      <c r="B1927" s="64">
        <f>_xlfn.XLOOKUP(F1927,'Volume Holds'!U:U,'Volume Holds'!N:N)+IF('Volume Holds'!$N$16&gt;0,'Volume Holds'!$N$16,0)</f>
        <v>0</v>
      </c>
      <c r="C1927" s="64">
        <f>_xlfn.XLOOKUP(F1927,'Volume Holds'!U:U,'Volume Holds'!D:D)</f>
        <v>72.5</v>
      </c>
      <c r="F1927" s="64" t="s">
        <v>683</v>
      </c>
      <c r="G1927" s="64">
        <v>10094</v>
      </c>
    </row>
    <row r="1928" spans="1:7">
      <c r="A1928" s="64" t="str">
        <f t="shared" si="30"/>
        <v>BL.VG.00062-10094</v>
      </c>
      <c r="B1928" s="64">
        <f>_xlfn.XLOOKUP(F1928,'Volume Holds'!U:U,'Volume Holds'!N:N)+IF('Volume Holds'!$N$16&gt;0,'Volume Holds'!$N$16,0)</f>
        <v>0</v>
      </c>
      <c r="C1928" s="64">
        <f>_xlfn.XLOOKUP(F1928,'Volume Holds'!U:U,'Volume Holds'!D:D)</f>
        <v>72.5</v>
      </c>
      <c r="F1928" s="64" t="s">
        <v>685</v>
      </c>
      <c r="G1928" s="64">
        <v>10094</v>
      </c>
    </row>
    <row r="1929" spans="1:7">
      <c r="A1929" s="64" t="str">
        <f t="shared" si="30"/>
        <v>BL.VG.00054-10094</v>
      </c>
      <c r="B1929" s="64">
        <f>_xlfn.XLOOKUP(F1929,'Volume Holds'!U:U,'Volume Holds'!N:N)+IF('Volume Holds'!$N$16&gt;0,'Volume Holds'!$N$16,0)</f>
        <v>0</v>
      </c>
      <c r="C1929" s="64">
        <f>_xlfn.XLOOKUP(F1929,'Volume Holds'!U:U,'Volume Holds'!D:D)</f>
        <v>75</v>
      </c>
      <c r="F1929" s="64" t="s">
        <v>687</v>
      </c>
      <c r="G1929" s="64">
        <v>10094</v>
      </c>
    </row>
    <row r="1930" spans="1:7">
      <c r="A1930" s="64" t="str">
        <f t="shared" si="30"/>
        <v>BL.VG.00063-10094</v>
      </c>
      <c r="B1930" s="64">
        <f>_xlfn.XLOOKUP(F1930,'Volume Holds'!U:U,'Volume Holds'!N:N)+IF('Volume Holds'!$N$16&gt;0,'Volume Holds'!$N$16,0)</f>
        <v>0</v>
      </c>
      <c r="C1930" s="64">
        <f>_xlfn.XLOOKUP(F1930,'Volume Holds'!U:U,'Volume Holds'!D:D)</f>
        <v>75</v>
      </c>
      <c r="F1930" s="64" t="s">
        <v>689</v>
      </c>
      <c r="G1930" s="64">
        <v>10094</v>
      </c>
    </row>
    <row r="1931" spans="1:7">
      <c r="A1931" s="64" t="str">
        <f t="shared" si="30"/>
        <v>BL.VG.00055-10094</v>
      </c>
      <c r="B1931" s="64">
        <f>_xlfn.XLOOKUP(F1931,'Volume Holds'!U:U,'Volume Holds'!N:N)+IF('Volume Holds'!$N$17&gt;0,'Volume Holds'!$N$17,0)</f>
        <v>0</v>
      </c>
      <c r="C1931" s="64">
        <f>_xlfn.XLOOKUP(F1931,'Volume Holds'!U:U,'Volume Holds'!D:D)</f>
        <v>192.5</v>
      </c>
      <c r="F1931" s="64" t="s">
        <v>691</v>
      </c>
      <c r="G1931" s="64">
        <v>10094</v>
      </c>
    </row>
    <row r="1932" spans="1:7">
      <c r="A1932" s="64" t="str">
        <f t="shared" si="30"/>
        <v>BL.VG.00064-10094</v>
      </c>
      <c r="B1932" s="64">
        <f>_xlfn.XLOOKUP(F1932,'Volume Holds'!U:U,'Volume Holds'!N:N)+IF('Volume Holds'!$N$17&gt;0,'Volume Holds'!$N$17,0)</f>
        <v>0</v>
      </c>
      <c r="C1932" s="64">
        <f>_xlfn.XLOOKUP(F1932,'Volume Holds'!U:U,'Volume Holds'!D:D)</f>
        <v>192.5</v>
      </c>
      <c r="F1932" s="64" t="s">
        <v>693</v>
      </c>
      <c r="G1932" s="64">
        <v>10094</v>
      </c>
    </row>
    <row r="1933" spans="1:7">
      <c r="A1933" s="64" t="str">
        <f t="shared" si="30"/>
        <v>BL.VG.00056-10094</v>
      </c>
      <c r="B1933" s="64">
        <f>_xlfn.XLOOKUP(F1933,'Volume Holds'!U:U,'Volume Holds'!N:N)+IF('Volume Holds'!$N$17&gt;0,'Volume Holds'!$N$17,0)</f>
        <v>0</v>
      </c>
      <c r="C1933" s="64">
        <f>_xlfn.XLOOKUP(F1933,'Volume Holds'!U:U,'Volume Holds'!D:D)</f>
        <v>202.5</v>
      </c>
      <c r="F1933" s="64" t="s">
        <v>695</v>
      </c>
      <c r="G1933" s="64">
        <v>10094</v>
      </c>
    </row>
    <row r="1934" spans="1:7">
      <c r="A1934" s="64" t="str">
        <f t="shared" si="30"/>
        <v>BL.VG.00065-10094</v>
      </c>
      <c r="B1934" s="64">
        <f>_xlfn.XLOOKUP(F1934,'Volume Holds'!U:U,'Volume Holds'!N:N)+IF('Volume Holds'!$N$17&gt;0,'Volume Holds'!$N$17,0)</f>
        <v>0</v>
      </c>
      <c r="C1934" s="64">
        <f>_xlfn.XLOOKUP(F1934,'Volume Holds'!U:U,'Volume Holds'!D:D)</f>
        <v>202.5</v>
      </c>
      <c r="F1934" s="64" t="s">
        <v>697</v>
      </c>
      <c r="G1934" s="64">
        <v>10094</v>
      </c>
    </row>
    <row r="1935" spans="1:7">
      <c r="A1935" s="64" t="str">
        <f t="shared" si="30"/>
        <v>BL.VG.00057-10094</v>
      </c>
      <c r="B1935" s="64">
        <f>_xlfn.XLOOKUP(F1935,'Volume Holds'!U:U,'Volume Holds'!N:N)+IF('Volume Holds'!$N$17&gt;0,'Volume Holds'!$N$17,0)</f>
        <v>0</v>
      </c>
      <c r="C1935" s="64">
        <f>_xlfn.XLOOKUP(F1935,'Volume Holds'!U:U,'Volume Holds'!D:D)</f>
        <v>210</v>
      </c>
      <c r="F1935" s="64" t="s">
        <v>699</v>
      </c>
      <c r="G1935" s="64">
        <v>10094</v>
      </c>
    </row>
    <row r="1936" spans="1:7">
      <c r="A1936" s="64" t="str">
        <f t="shared" si="30"/>
        <v>BL.VG.00066-10094</v>
      </c>
      <c r="B1936" s="64">
        <f>_xlfn.XLOOKUP(F1936,'Volume Holds'!U:U,'Volume Holds'!N:N)+IF('Volume Holds'!$N$17&gt;0,'Volume Holds'!$N$17,0)</f>
        <v>0</v>
      </c>
      <c r="C1936" s="64">
        <f>_xlfn.XLOOKUP(F1936,'Volume Holds'!U:U,'Volume Holds'!D:D)</f>
        <v>210</v>
      </c>
      <c r="F1936" s="64" t="s">
        <v>701</v>
      </c>
      <c r="G1936" s="64">
        <v>10094</v>
      </c>
    </row>
    <row r="1937" spans="1:7">
      <c r="A1937" s="64" t="str">
        <f t="shared" si="30"/>
        <v>BL.VG.00058-10094</v>
      </c>
      <c r="B1937" s="64">
        <f>_xlfn.XLOOKUP(F1937,'Volume Holds'!U:U,'Volume Holds'!N:N)+IF('Volume Holds'!$N$18&gt;0,'Volume Holds'!$N$18,0)</f>
        <v>0</v>
      </c>
      <c r="C1937" s="64">
        <f>_xlfn.XLOOKUP(F1937,'Volume Holds'!U:U,'Volume Holds'!D:D)</f>
        <v>437.5</v>
      </c>
      <c r="F1937" s="64" t="s">
        <v>703</v>
      </c>
      <c r="G1937" s="64">
        <v>10094</v>
      </c>
    </row>
    <row r="1938" spans="1:7">
      <c r="A1938" s="64" t="str">
        <f t="shared" si="30"/>
        <v>BL.VG.00067-10094</v>
      </c>
      <c r="B1938" s="64">
        <f>_xlfn.XLOOKUP(F1938,'Volume Holds'!U:U,'Volume Holds'!N:N)+IF('Volume Holds'!$N$18&gt;0,'Volume Holds'!$N$18,0)</f>
        <v>0</v>
      </c>
      <c r="C1938" s="64">
        <f>_xlfn.XLOOKUP(F1938,'Volume Holds'!U:U,'Volume Holds'!D:D)</f>
        <v>437.5</v>
      </c>
      <c r="F1938" s="64" t="s">
        <v>705</v>
      </c>
      <c r="G1938" s="64">
        <v>10094</v>
      </c>
    </row>
    <row r="1939" spans="1:7">
      <c r="A1939" s="64" t="str">
        <f t="shared" si="30"/>
        <v>BL.VG.00059-10094</v>
      </c>
      <c r="B1939" s="64">
        <f>_xlfn.XLOOKUP(F1939,'Volume Holds'!U:U,'Volume Holds'!N:N)+IF('Volume Holds'!$N$18&gt;0,'Volume Holds'!$N$18,0)</f>
        <v>0</v>
      </c>
      <c r="C1939" s="64">
        <f>_xlfn.XLOOKUP(F1939,'Volume Holds'!U:U,'Volume Holds'!D:D)</f>
        <v>460</v>
      </c>
      <c r="F1939" s="64" t="s">
        <v>707</v>
      </c>
      <c r="G1939" s="64">
        <v>10094</v>
      </c>
    </row>
    <row r="1940" spans="1:7">
      <c r="A1940" s="64" t="str">
        <f t="shared" si="30"/>
        <v>BL.VG.00068-10094</v>
      </c>
      <c r="B1940" s="64">
        <f>_xlfn.XLOOKUP(F1940,'Volume Holds'!U:U,'Volume Holds'!N:N)+IF('Volume Holds'!$N$18&gt;0,'Volume Holds'!$N$18,0)</f>
        <v>0</v>
      </c>
      <c r="C1940" s="64">
        <f>_xlfn.XLOOKUP(F1940,'Volume Holds'!U:U,'Volume Holds'!D:D)</f>
        <v>460</v>
      </c>
      <c r="F1940" s="64" t="s">
        <v>709</v>
      </c>
      <c r="G1940" s="64">
        <v>10094</v>
      </c>
    </row>
    <row r="1941" spans="1:7">
      <c r="A1941" s="64" t="str">
        <f t="shared" si="30"/>
        <v>BL.VG.00060-10094</v>
      </c>
      <c r="B1941" s="64">
        <f>_xlfn.XLOOKUP(F1941,'Volume Holds'!U:U,'Volume Holds'!N:N)+IF('Volume Holds'!$N$18&gt;0,'Volume Holds'!$N$18,0)</f>
        <v>0</v>
      </c>
      <c r="C1941" s="64">
        <f>_xlfn.XLOOKUP(F1941,'Volume Holds'!U:U,'Volume Holds'!D:D)</f>
        <v>485</v>
      </c>
      <c r="F1941" s="64" t="s">
        <v>711</v>
      </c>
      <c r="G1941" s="64">
        <v>10094</v>
      </c>
    </row>
    <row r="1942" spans="1:7">
      <c r="A1942" s="64" t="str">
        <f t="shared" si="30"/>
        <v>BL.VG.00069-10094</v>
      </c>
      <c r="B1942" s="64">
        <f>_xlfn.XLOOKUP(F1942,'Volume Holds'!U:U,'Volume Holds'!N:N)+IF('Volume Holds'!$N$18&gt;0,'Volume Holds'!$N$18,0)</f>
        <v>0</v>
      </c>
      <c r="C1942" s="64">
        <f>_xlfn.XLOOKUP(F1942,'Volume Holds'!U:U,'Volume Holds'!D:D)</f>
        <v>485</v>
      </c>
      <c r="F1942" s="64" t="s">
        <v>713</v>
      </c>
      <c r="G1942" s="64">
        <v>10094</v>
      </c>
    </row>
    <row r="1943" spans="1:7">
      <c r="A1943" s="64" t="str">
        <f t="shared" si="30"/>
        <v>BL.VG.00001-10095</v>
      </c>
      <c r="B1943" s="64">
        <f>_xlfn.XLOOKUP(F1943,'Volume Holds'!U:U,'Volume Holds'!O:O)+IF('Volume Holds'!$O$8&gt;0,'Volume Holds'!$O$8,0)</f>
        <v>0</v>
      </c>
      <c r="C1943" s="64">
        <f>_xlfn.XLOOKUP(F1943,'Volume Holds'!U:U,'Volume Holds'!D:D)</f>
        <v>122.5</v>
      </c>
      <c r="F1943" s="64" t="s">
        <v>585</v>
      </c>
      <c r="G1943" s="64">
        <v>10095</v>
      </c>
    </row>
    <row r="1944" spans="1:7">
      <c r="A1944" s="64" t="str">
        <f t="shared" si="30"/>
        <v>BL.VG.00002-10095</v>
      </c>
      <c r="B1944" s="64">
        <f>_xlfn.XLOOKUP(F1944,'Volume Holds'!U:U,'Volume Holds'!O:O)+IF('Volume Holds'!$O$8&gt;0,'Volume Holds'!$O$8,0)</f>
        <v>0</v>
      </c>
      <c r="C1944" s="64">
        <f>_xlfn.XLOOKUP(F1944,'Volume Holds'!U:U,'Volume Holds'!D:D)</f>
        <v>127.5</v>
      </c>
      <c r="F1944" s="64" t="s">
        <v>587</v>
      </c>
      <c r="G1944" s="64">
        <v>10095</v>
      </c>
    </row>
    <row r="1945" spans="1:7">
      <c r="A1945" s="64" t="str">
        <f t="shared" si="30"/>
        <v>BL.VG.00003-10095</v>
      </c>
      <c r="B1945" s="64">
        <f>_xlfn.XLOOKUP(F1945,'Volume Holds'!U:U,'Volume Holds'!O:O)+IF('Volume Holds'!$O$9&gt;0,'Volume Holds'!$O$9,0)</f>
        <v>0</v>
      </c>
      <c r="C1945" s="64">
        <f>_xlfn.XLOOKUP(F1945,'Volume Holds'!U:U,'Volume Holds'!D:D)</f>
        <v>92.5</v>
      </c>
      <c r="F1945" s="64" t="s">
        <v>589</v>
      </c>
      <c r="G1945" s="64">
        <v>10095</v>
      </c>
    </row>
    <row r="1946" spans="1:7">
      <c r="A1946" s="64" t="str">
        <f t="shared" si="30"/>
        <v>BL.VG.00004-10095</v>
      </c>
      <c r="B1946" s="64">
        <f>_xlfn.XLOOKUP(F1946,'Volume Holds'!U:U,'Volume Holds'!O:O)+IF('Volume Holds'!$O$9&gt;0,'Volume Holds'!$O$9,0)</f>
        <v>0</v>
      </c>
      <c r="C1946" s="64">
        <f>_xlfn.XLOOKUP(F1946,'Volume Holds'!U:U,'Volume Holds'!D:D)</f>
        <v>87.5</v>
      </c>
      <c r="F1946" s="64" t="s">
        <v>591</v>
      </c>
      <c r="G1946" s="64">
        <v>10095</v>
      </c>
    </row>
    <row r="1947" spans="1:7">
      <c r="A1947" s="64" t="str">
        <f t="shared" si="30"/>
        <v>BL.VG.00005-10095</v>
      </c>
      <c r="B1947" s="64">
        <f>_xlfn.XLOOKUP(F1947,'Volume Holds'!U:U,'Volume Holds'!O:O)+IF('Volume Holds'!$O$9&gt;0,'Volume Holds'!$O$9,0)</f>
        <v>0</v>
      </c>
      <c r="C1947" s="64">
        <f>_xlfn.XLOOKUP(F1947,'Volume Holds'!U:U,'Volume Holds'!D:D)</f>
        <v>82.5</v>
      </c>
      <c r="F1947" s="64" t="s">
        <v>593</v>
      </c>
      <c r="G1947" s="64">
        <v>10095</v>
      </c>
    </row>
    <row r="1948" spans="1:7">
      <c r="A1948" s="64" t="str">
        <f t="shared" si="30"/>
        <v>BL.VG.00006-10095</v>
      </c>
      <c r="B1948" s="64">
        <f>_xlfn.XLOOKUP(F1948,'Volume Holds'!U:U,'Volume Holds'!O:O)+IF('Volume Holds'!$O$9&gt;0,'Volume Holds'!$O$9,0)</f>
        <v>0</v>
      </c>
      <c r="C1948" s="64">
        <f>_xlfn.XLOOKUP(F1948,'Volume Holds'!U:U,'Volume Holds'!D:D)</f>
        <v>97.5</v>
      </c>
      <c r="F1948" s="64" t="s">
        <v>595</v>
      </c>
      <c r="G1948" s="64">
        <v>10095</v>
      </c>
    </row>
    <row r="1949" spans="1:7">
      <c r="A1949" s="64" t="str">
        <f t="shared" si="30"/>
        <v>BL.VG.00007-10095</v>
      </c>
      <c r="B1949" s="64">
        <f>_xlfn.XLOOKUP(F1949,'Volume Holds'!U:U,'Volume Holds'!O:O)+IF('Volume Holds'!$O$10&gt;0,'Volume Holds'!$O$10,0)</f>
        <v>0</v>
      </c>
      <c r="C1949" s="64">
        <f>_xlfn.XLOOKUP(F1949,'Volume Holds'!U:U,'Volume Holds'!D:D)</f>
        <v>107.5</v>
      </c>
      <c r="F1949" s="64" t="s">
        <v>597</v>
      </c>
      <c r="G1949" s="64">
        <v>10095</v>
      </c>
    </row>
    <row r="1950" spans="1:7">
      <c r="A1950" s="64" t="str">
        <f t="shared" si="30"/>
        <v>BL.VG.00008-10095</v>
      </c>
      <c r="B1950" s="64">
        <f>_xlfn.XLOOKUP(F1950,'Volume Holds'!U:U,'Volume Holds'!O:O)+IF('Volume Holds'!$O$10&gt;0,'Volume Holds'!$O$10,0)</f>
        <v>0</v>
      </c>
      <c r="C1950" s="64">
        <f>_xlfn.XLOOKUP(F1950,'Volume Holds'!U:U,'Volume Holds'!D:D)</f>
        <v>107.5</v>
      </c>
      <c r="F1950" s="64" t="s">
        <v>599</v>
      </c>
      <c r="G1950" s="64">
        <v>10095</v>
      </c>
    </row>
    <row r="1951" spans="1:7">
      <c r="A1951" s="64" t="str">
        <f t="shared" si="30"/>
        <v>BL.VG.00009-10095</v>
      </c>
      <c r="B1951" s="64">
        <f>_xlfn.XLOOKUP(F1951,'Volume Holds'!U:U,'Volume Holds'!O:O)+IF('Volume Holds'!$O$10&gt;0,'Volume Holds'!$O$10,0)</f>
        <v>0</v>
      </c>
      <c r="C1951" s="64">
        <f>_xlfn.XLOOKUP(F1951,'Volume Holds'!U:U,'Volume Holds'!D:D)</f>
        <v>107.5</v>
      </c>
      <c r="F1951" s="64" t="s">
        <v>601</v>
      </c>
      <c r="G1951" s="64">
        <v>10095</v>
      </c>
    </row>
    <row r="1952" spans="1:7">
      <c r="A1952" s="64" t="str">
        <f t="shared" si="30"/>
        <v>BL.VG.00010-10095</v>
      </c>
      <c r="B1952" s="64">
        <f>_xlfn.XLOOKUP(F1952,'Volume Holds'!U:U,'Volume Holds'!O:O)+IF('Volume Holds'!$O$10&gt;0,'Volume Holds'!$O$10,0)</f>
        <v>0</v>
      </c>
      <c r="C1952" s="64">
        <f>_xlfn.XLOOKUP(F1952,'Volume Holds'!U:U,'Volume Holds'!D:D)</f>
        <v>107.5</v>
      </c>
      <c r="F1952" s="64" t="s">
        <v>603</v>
      </c>
      <c r="G1952" s="64">
        <v>10095</v>
      </c>
    </row>
    <row r="1953" spans="1:7">
      <c r="A1953" s="64" t="str">
        <f t="shared" si="30"/>
        <v>BL.VG.00011-10095</v>
      </c>
      <c r="B1953" s="64">
        <f>_xlfn.XLOOKUP(F1953,'Volume Holds'!U:U,'Volume Holds'!O:O)+IF('Volume Holds'!$O$10&gt;0,'Volume Holds'!$O$10,0)</f>
        <v>0</v>
      </c>
      <c r="C1953" s="64">
        <f>_xlfn.XLOOKUP(F1953,'Volume Holds'!U:U,'Volume Holds'!D:D)</f>
        <v>110</v>
      </c>
      <c r="F1953" s="64" t="s">
        <v>605</v>
      </c>
      <c r="G1953" s="64">
        <v>10095</v>
      </c>
    </row>
    <row r="1954" spans="1:7">
      <c r="A1954" s="64" t="str">
        <f t="shared" si="30"/>
        <v>BL.VG.00012-10095</v>
      </c>
      <c r="B1954" s="64">
        <f>_xlfn.XLOOKUP(F1954,'Volume Holds'!U:U,'Volume Holds'!O:O)+IF('Volume Holds'!$O$10&gt;0,'Volume Holds'!$O$10,0)</f>
        <v>0</v>
      </c>
      <c r="C1954" s="64">
        <f>_xlfn.XLOOKUP(F1954,'Volume Holds'!U:U,'Volume Holds'!D:D)</f>
        <v>110</v>
      </c>
      <c r="F1954" s="64" t="s">
        <v>607</v>
      </c>
      <c r="G1954" s="64">
        <v>10095</v>
      </c>
    </row>
    <row r="1955" spans="1:7">
      <c r="A1955" s="64" t="str">
        <f t="shared" si="30"/>
        <v>BL.VG.00013-10095</v>
      </c>
      <c r="B1955" s="64">
        <f>_xlfn.XLOOKUP(F1955,'Volume Holds'!U:U,'Volume Holds'!O:O)+IF('Volume Holds'!$O$10&gt;0,'Volume Holds'!$O$10,0)</f>
        <v>0</v>
      </c>
      <c r="C1955" s="64">
        <f>_xlfn.XLOOKUP(F1955,'Volume Holds'!U:U,'Volume Holds'!D:D)</f>
        <v>117.5</v>
      </c>
      <c r="F1955" s="64" t="s">
        <v>609</v>
      </c>
      <c r="G1955" s="64">
        <v>10095</v>
      </c>
    </row>
    <row r="1956" spans="1:7">
      <c r="A1956" s="64" t="str">
        <f t="shared" si="30"/>
        <v>BL.VG.00014-10095</v>
      </c>
      <c r="B1956" s="64">
        <f>_xlfn.XLOOKUP(F1956,'Volume Holds'!U:U,'Volume Holds'!O:O)+IF('Volume Holds'!$O$10&gt;0,'Volume Holds'!$O$10,0)</f>
        <v>0</v>
      </c>
      <c r="C1956" s="64">
        <f>_xlfn.XLOOKUP(F1956,'Volume Holds'!U:U,'Volume Holds'!D:D)</f>
        <v>117.5</v>
      </c>
      <c r="F1956" s="64" t="s">
        <v>611</v>
      </c>
      <c r="G1956" s="64">
        <v>10095</v>
      </c>
    </row>
    <row r="1957" spans="1:7">
      <c r="A1957" s="64" t="str">
        <f t="shared" ref="A1957:A2020" si="31">F1957&amp;"-"&amp;G1957</f>
        <v>BL.VG.00015-10095</v>
      </c>
      <c r="B1957" s="64">
        <f>_xlfn.XLOOKUP(F1957,'Volume Holds'!U:U,'Volume Holds'!O:O)+IF('Volume Holds'!$O$11&gt;0,'Volume Holds'!$O$11,0)</f>
        <v>0</v>
      </c>
      <c r="C1957" s="64">
        <f>_xlfn.XLOOKUP(F1957,'Volume Holds'!U:U,'Volume Holds'!D:D)</f>
        <v>210</v>
      </c>
      <c r="F1957" s="64" t="s">
        <v>613</v>
      </c>
      <c r="G1957" s="64">
        <v>10095</v>
      </c>
    </row>
    <row r="1958" spans="1:7">
      <c r="A1958" s="64" t="str">
        <f t="shared" si="31"/>
        <v>BL.VG.00016-10095</v>
      </c>
      <c r="B1958" s="64">
        <f>_xlfn.XLOOKUP(F1958,'Volume Holds'!U:U,'Volume Holds'!O:O)+IF('Volume Holds'!$O$11&gt;0,'Volume Holds'!$O$11,0)</f>
        <v>0</v>
      </c>
      <c r="C1958" s="64">
        <f>_xlfn.XLOOKUP(F1958,'Volume Holds'!U:U,'Volume Holds'!D:D)</f>
        <v>210</v>
      </c>
      <c r="F1958" s="64" t="s">
        <v>615</v>
      </c>
      <c r="G1958" s="64">
        <v>10095</v>
      </c>
    </row>
    <row r="1959" spans="1:7">
      <c r="A1959" s="64" t="str">
        <f t="shared" si="31"/>
        <v>BL.VG.00017-10095</v>
      </c>
      <c r="B1959" s="64">
        <f>_xlfn.XLOOKUP(F1959,'Volume Holds'!U:U,'Volume Holds'!O:O)+IF('Volume Holds'!$O$11&gt;0,'Volume Holds'!$O$11,0)</f>
        <v>0</v>
      </c>
      <c r="C1959" s="64">
        <f>_xlfn.XLOOKUP(F1959,'Volume Holds'!U:U,'Volume Holds'!D:D)</f>
        <v>215</v>
      </c>
      <c r="F1959" s="64" t="s">
        <v>617</v>
      </c>
      <c r="G1959" s="64">
        <v>10095</v>
      </c>
    </row>
    <row r="1960" spans="1:7">
      <c r="A1960" s="64" t="str">
        <f t="shared" si="31"/>
        <v>BL.VG.00018-10095</v>
      </c>
      <c r="B1960" s="64">
        <f>_xlfn.XLOOKUP(F1960,'Volume Holds'!U:U,'Volume Holds'!O:O)+IF('Volume Holds'!$O$11&gt;0,'Volume Holds'!$O$11,0)</f>
        <v>0</v>
      </c>
      <c r="C1960" s="64">
        <f>_xlfn.XLOOKUP(F1960,'Volume Holds'!U:U,'Volume Holds'!D:D)</f>
        <v>215</v>
      </c>
      <c r="F1960" s="64" t="s">
        <v>619</v>
      </c>
      <c r="G1960" s="64">
        <v>10095</v>
      </c>
    </row>
    <row r="1961" spans="1:7">
      <c r="A1961" s="64" t="str">
        <f t="shared" si="31"/>
        <v>BL.VG.00019-10095</v>
      </c>
      <c r="B1961" s="64">
        <f>_xlfn.XLOOKUP(F1961,'Volume Holds'!U:U,'Volume Holds'!O:O)+IF('Volume Holds'!$O$11&gt;0,'Volume Holds'!$O$11,0)</f>
        <v>0</v>
      </c>
      <c r="C1961" s="64">
        <f>_xlfn.XLOOKUP(F1961,'Volume Holds'!U:U,'Volume Holds'!D:D)</f>
        <v>227.5</v>
      </c>
      <c r="F1961" s="64" t="s">
        <v>621</v>
      </c>
      <c r="G1961" s="64">
        <v>10095</v>
      </c>
    </row>
    <row r="1962" spans="1:7">
      <c r="A1962" s="64" t="str">
        <f t="shared" si="31"/>
        <v>BL.VG.00020-10095</v>
      </c>
      <c r="B1962" s="64">
        <f>_xlfn.XLOOKUP(F1962,'Volume Holds'!U:U,'Volume Holds'!O:O)+IF('Volume Holds'!$O$11&gt;0,'Volume Holds'!$O$11,0)</f>
        <v>0</v>
      </c>
      <c r="C1962" s="64">
        <f>_xlfn.XLOOKUP(F1962,'Volume Holds'!U:U,'Volume Holds'!D:D)</f>
        <v>227.5</v>
      </c>
      <c r="F1962" s="64" t="s">
        <v>623</v>
      </c>
      <c r="G1962" s="64">
        <v>10095</v>
      </c>
    </row>
    <row r="1963" spans="1:7">
      <c r="A1963" s="64" t="str">
        <f t="shared" si="31"/>
        <v>BL.VG.00021-10095</v>
      </c>
      <c r="B1963" s="64">
        <f>_xlfn.XLOOKUP(F1963,'Volume Holds'!U:U,'Volume Holds'!O:O)+IF('Volume Holds'!$O$11&gt;0,'Volume Holds'!$O$11,0)</f>
        <v>0</v>
      </c>
      <c r="C1963" s="64">
        <f>_xlfn.XLOOKUP(F1963,'Volume Holds'!U:U,'Volume Holds'!D:D)</f>
        <v>242.5</v>
      </c>
      <c r="F1963" s="64" t="s">
        <v>625</v>
      </c>
      <c r="G1963" s="64">
        <v>10095</v>
      </c>
    </row>
    <row r="1964" spans="1:7">
      <c r="A1964" s="64" t="str">
        <f t="shared" si="31"/>
        <v>BL.VG.00022-10095</v>
      </c>
      <c r="B1964" s="64">
        <f>_xlfn.XLOOKUP(F1964,'Volume Holds'!U:U,'Volume Holds'!O:O)+IF('Volume Holds'!$O$11&gt;0,'Volume Holds'!$O$11,0)</f>
        <v>0</v>
      </c>
      <c r="C1964" s="64">
        <f>_xlfn.XLOOKUP(F1964,'Volume Holds'!U:U,'Volume Holds'!D:D)</f>
        <v>242.5</v>
      </c>
      <c r="F1964" s="64" t="s">
        <v>627</v>
      </c>
      <c r="G1964" s="64">
        <v>10095</v>
      </c>
    </row>
    <row r="1965" spans="1:7">
      <c r="A1965" s="64" t="str">
        <f t="shared" si="31"/>
        <v>BL.VG.00023-10095</v>
      </c>
      <c r="B1965" s="64" t="e">
        <f>_xlfn.XLOOKUP(F1965,'Volume Holds'!U:U,'Volume Holds'!O:O)+IF('Volume Holds'!#REF!&gt;0,'Volume Holds'!#REF!,0)</f>
        <v>#N/A</v>
      </c>
      <c r="C1965" s="64" t="e">
        <f>_xlfn.XLOOKUP(F1965,'Volume Holds'!U:U,'Volume Holds'!D:D)</f>
        <v>#N/A</v>
      </c>
      <c r="F1965" s="64" t="s">
        <v>1347</v>
      </c>
      <c r="G1965" s="64">
        <v>10095</v>
      </c>
    </row>
    <row r="1966" spans="1:7">
      <c r="A1966" s="64" t="str">
        <f t="shared" si="31"/>
        <v>BL.VG.00024-10095</v>
      </c>
      <c r="B1966" s="64" t="e">
        <f>_xlfn.XLOOKUP(F1966,'Volume Holds'!U:U,'Volume Holds'!O:O)+IF('Volume Holds'!#REF!&gt;0,'Volume Holds'!#REF!,0)</f>
        <v>#N/A</v>
      </c>
      <c r="C1966" s="64" t="e">
        <f>_xlfn.XLOOKUP(F1966,'Volume Holds'!U:U,'Volume Holds'!D:D)</f>
        <v>#N/A</v>
      </c>
      <c r="F1966" s="64" t="s">
        <v>1348</v>
      </c>
      <c r="G1966" s="64">
        <v>10095</v>
      </c>
    </row>
    <row r="1967" spans="1:7">
      <c r="A1967" s="64" t="str">
        <f t="shared" si="31"/>
        <v>BL.VG.00025-10095</v>
      </c>
      <c r="B1967" s="64" t="e">
        <f>_xlfn.XLOOKUP(F1967,'Volume Holds'!U:U,'Volume Holds'!O:O)+IF('Volume Holds'!#REF!&gt;0,'Volume Holds'!#REF!,0)</f>
        <v>#N/A</v>
      </c>
      <c r="C1967" s="64" t="e">
        <f>_xlfn.XLOOKUP(F1967,'Volume Holds'!U:U,'Volume Holds'!D:D)</f>
        <v>#N/A</v>
      </c>
      <c r="F1967" s="64" t="s">
        <v>1349</v>
      </c>
      <c r="G1967" s="64">
        <v>10095</v>
      </c>
    </row>
    <row r="1968" spans="1:7">
      <c r="A1968" s="64" t="str">
        <f t="shared" si="31"/>
        <v>BL.VG.00026-10095</v>
      </c>
      <c r="B1968" s="64" t="e">
        <f>_xlfn.XLOOKUP(F1968,'Volume Holds'!U:U,'Volume Holds'!O:O)+IF('Volume Holds'!#REF!&gt;0,'Volume Holds'!#REF!,0)</f>
        <v>#REF!</v>
      </c>
      <c r="C1968" s="64">
        <f>_xlfn.XLOOKUP(F1968,'Volume Holds'!U:U,'Volume Holds'!D:D)</f>
        <v>76.5</v>
      </c>
      <c r="F1968" s="64" t="s">
        <v>876</v>
      </c>
      <c r="G1968" s="64">
        <v>10095</v>
      </c>
    </row>
    <row r="1969" spans="1:7">
      <c r="A1969" s="64" t="str">
        <f t="shared" si="31"/>
        <v>BL.VG.00027-10095</v>
      </c>
      <c r="B1969" s="64">
        <f>_xlfn.XLOOKUP(F1969,'Volume Holds'!U:U,'Volume Holds'!O:O)</f>
        <v>0</v>
      </c>
      <c r="C1969" s="64">
        <f>_xlfn.XLOOKUP(F1969,'Volume Holds'!U:U,'Volume Holds'!D:D)</f>
        <v>150</v>
      </c>
      <c r="F1969" s="64" t="s">
        <v>629</v>
      </c>
      <c r="G1969" s="64">
        <v>10095</v>
      </c>
    </row>
    <row r="1970" spans="1:7">
      <c r="A1970" s="64" t="str">
        <f t="shared" si="31"/>
        <v>BL.VG.00028-10095</v>
      </c>
      <c r="B1970" s="64">
        <f>_xlfn.XLOOKUP(F1970,'Volume Holds'!U:U,'Volume Holds'!O:O)+IF('Volume Holds'!$O$12&gt;0,'Volume Holds'!$O$12,0)</f>
        <v>0</v>
      </c>
      <c r="C1970" s="64">
        <f>_xlfn.XLOOKUP(F1970,'Volume Holds'!U:U,'Volume Holds'!D:D)</f>
        <v>145</v>
      </c>
      <c r="F1970" s="64" t="s">
        <v>631</v>
      </c>
      <c r="G1970" s="64">
        <v>10095</v>
      </c>
    </row>
    <row r="1971" spans="1:7">
      <c r="A1971" s="64" t="str">
        <f t="shared" si="31"/>
        <v>BL.VG.00029-10095</v>
      </c>
      <c r="B1971" s="64">
        <f>_xlfn.XLOOKUP(F1971,'Volume Holds'!U:U,'Volume Holds'!O:O)+IF('Volume Holds'!$O$12&gt;0,'Volume Holds'!$O$12,0)</f>
        <v>0</v>
      </c>
      <c r="C1971" s="64">
        <f>_xlfn.XLOOKUP(F1971,'Volume Holds'!U:U,'Volume Holds'!D:D)</f>
        <v>145</v>
      </c>
      <c r="F1971" s="64" t="s">
        <v>633</v>
      </c>
      <c r="G1971" s="64">
        <v>10095</v>
      </c>
    </row>
    <row r="1972" spans="1:7">
      <c r="A1972" s="64" t="str">
        <f t="shared" si="31"/>
        <v>BL.VG.00030-10095</v>
      </c>
      <c r="B1972" s="64">
        <f>_xlfn.XLOOKUP(F1972,'Volume Holds'!U:U,'Volume Holds'!O:O)+IF('Volume Holds'!$O$12&gt;0,'Volume Holds'!$O$12,0)</f>
        <v>0</v>
      </c>
      <c r="C1972" s="64">
        <f>_xlfn.XLOOKUP(F1972,'Volume Holds'!U:U,'Volume Holds'!D:D)</f>
        <v>150</v>
      </c>
      <c r="F1972" s="64" t="s">
        <v>635</v>
      </c>
      <c r="G1972" s="64">
        <v>10095</v>
      </c>
    </row>
    <row r="1973" spans="1:7">
      <c r="A1973" s="64" t="str">
        <f t="shared" si="31"/>
        <v>BL.VG.00031-10095</v>
      </c>
      <c r="B1973" s="64">
        <f>_xlfn.XLOOKUP(F1973,'Volume Holds'!U:U,'Volume Holds'!O:O)+IF('Volume Holds'!$O$12&gt;0,'Volume Holds'!$O$12,0)</f>
        <v>0</v>
      </c>
      <c r="C1973" s="64">
        <f>_xlfn.XLOOKUP(F1973,'Volume Holds'!U:U,'Volume Holds'!D:D)</f>
        <v>150</v>
      </c>
      <c r="F1973" s="64" t="s">
        <v>637</v>
      </c>
      <c r="G1973" s="64">
        <v>10095</v>
      </c>
    </row>
    <row r="1974" spans="1:7">
      <c r="A1974" s="64" t="str">
        <f t="shared" si="31"/>
        <v>BL.VG.00032-10095</v>
      </c>
      <c r="B1974" s="64">
        <f>_xlfn.XLOOKUP(F1974,'Volume Holds'!U:U,'Volume Holds'!O:O)+IF('Volume Holds'!$O$12&gt;0,'Volume Holds'!$O$12,0)</f>
        <v>0</v>
      </c>
      <c r="C1974" s="64">
        <f>_xlfn.XLOOKUP(F1974,'Volume Holds'!U:U,'Volume Holds'!D:D)</f>
        <v>162.5</v>
      </c>
      <c r="F1974" s="64" t="s">
        <v>639</v>
      </c>
      <c r="G1974" s="64">
        <v>10095</v>
      </c>
    </row>
    <row r="1975" spans="1:7">
      <c r="A1975" s="64" t="str">
        <f t="shared" si="31"/>
        <v>BL.VG.00033-10095</v>
      </c>
      <c r="B1975" s="64">
        <f>_xlfn.XLOOKUP(F1975,'Volume Holds'!U:U,'Volume Holds'!O:O)+IF('Volume Holds'!$O$12&gt;0,'Volume Holds'!$O$12,0)</f>
        <v>0</v>
      </c>
      <c r="C1975" s="64">
        <f>_xlfn.XLOOKUP(F1975,'Volume Holds'!U:U,'Volume Holds'!D:D)</f>
        <v>162.5</v>
      </c>
      <c r="F1975" s="64" t="s">
        <v>641</v>
      </c>
      <c r="G1975" s="64">
        <v>10095</v>
      </c>
    </row>
    <row r="1976" spans="1:7">
      <c r="A1976" s="64" t="str">
        <f t="shared" si="31"/>
        <v>BL.VG.00034-10095</v>
      </c>
      <c r="B1976" s="64">
        <f>_xlfn.XLOOKUP(F1976,'Volume Holds'!U:U,'Volume Holds'!O:O)+IF('Volume Holds'!$O$13&gt;0,'Volume Holds'!$O$13,0)</f>
        <v>0</v>
      </c>
      <c r="C1976" s="64">
        <f>_xlfn.XLOOKUP(F1976,'Volume Holds'!U:U,'Volume Holds'!D:D)</f>
        <v>222.5</v>
      </c>
      <c r="F1976" s="64" t="s">
        <v>643</v>
      </c>
      <c r="G1976" s="64">
        <v>10095</v>
      </c>
    </row>
    <row r="1977" spans="1:7">
      <c r="A1977" s="64" t="str">
        <f t="shared" si="31"/>
        <v>BL.VG.00035-10095</v>
      </c>
      <c r="B1977" s="64">
        <f>_xlfn.XLOOKUP(F1977,'Volume Holds'!U:U,'Volume Holds'!O:O)+IF('Volume Holds'!$O$13&gt;0,'Volume Holds'!$O$13,0)</f>
        <v>0</v>
      </c>
      <c r="C1977" s="64">
        <f>_xlfn.XLOOKUP(F1977,'Volume Holds'!U:U,'Volume Holds'!D:D)</f>
        <v>222.5</v>
      </c>
      <c r="F1977" s="64" t="s">
        <v>645</v>
      </c>
      <c r="G1977" s="64">
        <v>10095</v>
      </c>
    </row>
    <row r="1978" spans="1:7">
      <c r="A1978" s="64" t="str">
        <f t="shared" si="31"/>
        <v>BL.VG.00036-10095</v>
      </c>
      <c r="B1978" s="64">
        <f>_xlfn.XLOOKUP(F1978,'Volume Holds'!U:U,'Volume Holds'!O:O)+IF('Volume Holds'!$O$13&gt;0,'Volume Holds'!$O$13,0)</f>
        <v>0</v>
      </c>
      <c r="C1978" s="64">
        <f>_xlfn.XLOOKUP(F1978,'Volume Holds'!U:U,'Volume Holds'!D:D)</f>
        <v>232.5</v>
      </c>
      <c r="F1978" s="64" t="s">
        <v>647</v>
      </c>
      <c r="G1978" s="64">
        <v>10095</v>
      </c>
    </row>
    <row r="1979" spans="1:7">
      <c r="A1979" s="64" t="str">
        <f t="shared" si="31"/>
        <v>BL.VG.00037-10095</v>
      </c>
      <c r="B1979" s="64">
        <f>_xlfn.XLOOKUP(F1979,'Volume Holds'!U:U,'Volume Holds'!O:O)+IF('Volume Holds'!$O$13&gt;0,'Volume Holds'!$O$13,0)</f>
        <v>0</v>
      </c>
      <c r="C1979" s="64">
        <f>_xlfn.XLOOKUP(F1979,'Volume Holds'!U:U,'Volume Holds'!D:D)</f>
        <v>232.5</v>
      </c>
      <c r="F1979" s="64" t="s">
        <v>649</v>
      </c>
      <c r="G1979" s="64">
        <v>10095</v>
      </c>
    </row>
    <row r="1980" spans="1:7">
      <c r="A1980" s="64" t="str">
        <f t="shared" si="31"/>
        <v>BL.VG.00038-10095</v>
      </c>
      <c r="B1980" s="64">
        <f>_xlfn.XLOOKUP(F1980,'Volume Holds'!U:U,'Volume Holds'!O:O)+IF('Volume Holds'!$O$13&gt;0,'Volume Holds'!$O$13,0)</f>
        <v>0</v>
      </c>
      <c r="C1980" s="64">
        <f>_xlfn.XLOOKUP(F1980,'Volume Holds'!U:U,'Volume Holds'!D:D)</f>
        <v>252.5</v>
      </c>
      <c r="F1980" s="64" t="s">
        <v>651</v>
      </c>
      <c r="G1980" s="64">
        <v>10095</v>
      </c>
    </row>
    <row r="1981" spans="1:7">
      <c r="A1981" s="64" t="str">
        <f t="shared" si="31"/>
        <v>BL.VG.00039-10095</v>
      </c>
      <c r="B1981" s="64">
        <f>_xlfn.XLOOKUP(F1981,'Volume Holds'!U:U,'Volume Holds'!O:O)+IF('Volume Holds'!$O$13&gt;0,'Volume Holds'!$O$13,0)</f>
        <v>0</v>
      </c>
      <c r="C1981" s="64">
        <f>_xlfn.XLOOKUP(F1981,'Volume Holds'!U:U,'Volume Holds'!D:D)</f>
        <v>252.5</v>
      </c>
      <c r="F1981" s="64" t="s">
        <v>653</v>
      </c>
      <c r="G1981" s="64">
        <v>10095</v>
      </c>
    </row>
    <row r="1982" spans="1:7">
      <c r="A1982" s="64" t="str">
        <f t="shared" si="31"/>
        <v>BL.VG.00040-10095</v>
      </c>
      <c r="B1982" s="64">
        <f>_xlfn.XLOOKUP(F1982,'Volume Holds'!U:U,'Volume Holds'!O:O)+IF('Volume Holds'!$O$14&gt;0,'Volume Holds'!$O$14,0)</f>
        <v>0</v>
      </c>
      <c r="C1982" s="64">
        <f>_xlfn.XLOOKUP(F1982,'Volume Holds'!U:U,'Volume Holds'!D:D)</f>
        <v>342.5</v>
      </c>
      <c r="F1982" s="64" t="s">
        <v>655</v>
      </c>
      <c r="G1982" s="64">
        <v>10095</v>
      </c>
    </row>
    <row r="1983" spans="1:7">
      <c r="A1983" s="64" t="str">
        <f t="shared" si="31"/>
        <v>BL.VG.00041-10095</v>
      </c>
      <c r="B1983" s="64">
        <f>_xlfn.XLOOKUP(F1983,'Volume Holds'!U:U,'Volume Holds'!O:O)+IF('Volume Holds'!$O$14&gt;0,'Volume Holds'!$O$14,0)</f>
        <v>0</v>
      </c>
      <c r="C1983" s="64">
        <f>_xlfn.XLOOKUP(F1983,'Volume Holds'!U:U,'Volume Holds'!D:D)</f>
        <v>342.5</v>
      </c>
      <c r="F1983" s="64" t="s">
        <v>657</v>
      </c>
      <c r="G1983" s="64">
        <v>10095</v>
      </c>
    </row>
    <row r="1984" spans="1:7">
      <c r="A1984" s="64" t="str">
        <f t="shared" si="31"/>
        <v>BL.VG.00042-10095</v>
      </c>
      <c r="B1984" s="64">
        <f>_xlfn.XLOOKUP(F1984,'Volume Holds'!U:U,'Volume Holds'!O:O)+IF('Volume Holds'!$O$14&gt;0,'Volume Holds'!$O$14,0)</f>
        <v>0</v>
      </c>
      <c r="C1984" s="64">
        <f>_xlfn.XLOOKUP(F1984,'Volume Holds'!U:U,'Volume Holds'!D:D)</f>
        <v>360</v>
      </c>
      <c r="F1984" s="64" t="s">
        <v>659</v>
      </c>
      <c r="G1984" s="64">
        <v>10095</v>
      </c>
    </row>
    <row r="1985" spans="1:7">
      <c r="A1985" s="64" t="str">
        <f t="shared" si="31"/>
        <v>BL.VG.00043-10095</v>
      </c>
      <c r="B1985" s="64">
        <f>_xlfn.XLOOKUP(F1985,'Volume Holds'!U:U,'Volume Holds'!O:O)+IF('Volume Holds'!$O$14&gt;0,'Volume Holds'!$O$14,0)</f>
        <v>0</v>
      </c>
      <c r="C1985" s="64">
        <f>_xlfn.XLOOKUP(F1985,'Volume Holds'!U:U,'Volume Holds'!D:D)</f>
        <v>360</v>
      </c>
      <c r="F1985" s="64" t="s">
        <v>661</v>
      </c>
      <c r="G1985" s="64">
        <v>10095</v>
      </c>
    </row>
    <row r="1986" spans="1:7">
      <c r="A1986" s="64" t="str">
        <f t="shared" si="31"/>
        <v>BL.VG.00044-10095</v>
      </c>
      <c r="B1986" s="64">
        <f>_xlfn.XLOOKUP(F1986,'Volume Holds'!U:U,'Volume Holds'!O:O)+IF('Volume Holds'!$O$14&gt;0,'Volume Holds'!$O$14,0)</f>
        <v>0</v>
      </c>
      <c r="C1986" s="64">
        <f>_xlfn.XLOOKUP(F1986,'Volume Holds'!U:U,'Volume Holds'!D:D)</f>
        <v>400</v>
      </c>
      <c r="F1986" s="64" t="s">
        <v>663</v>
      </c>
      <c r="G1986" s="64">
        <v>10095</v>
      </c>
    </row>
    <row r="1987" spans="1:7">
      <c r="A1987" s="64" t="str">
        <f t="shared" si="31"/>
        <v>BL.VG.00045-10095</v>
      </c>
      <c r="B1987" s="64">
        <f>_xlfn.XLOOKUP(F1987,'Volume Holds'!U:U,'Volume Holds'!O:O)+IF('Volume Holds'!$O$14&gt;0,'Volume Holds'!$O$14,0)</f>
        <v>0</v>
      </c>
      <c r="C1987" s="64">
        <f>_xlfn.XLOOKUP(F1987,'Volume Holds'!U:U,'Volume Holds'!D:D)</f>
        <v>400</v>
      </c>
      <c r="F1987" s="64" t="s">
        <v>665</v>
      </c>
      <c r="G1987" s="64">
        <v>10095</v>
      </c>
    </row>
    <row r="1988" spans="1:7">
      <c r="A1988" s="64" t="str">
        <f t="shared" si="31"/>
        <v>BL.VG.00046-10095</v>
      </c>
      <c r="B1988" s="64">
        <f>_xlfn.XLOOKUP(F1988,'Volume Holds'!U:U,'Volume Holds'!O:O)+IF('Volume Holds'!$O$15&gt;0,'Volume Holds'!$O$15,0)</f>
        <v>0</v>
      </c>
      <c r="C1988" s="64">
        <f>_xlfn.XLOOKUP(F1988,'Volume Holds'!U:U,'Volume Holds'!D:D)</f>
        <v>137.5</v>
      </c>
      <c r="F1988" s="64" t="s">
        <v>667</v>
      </c>
      <c r="G1988" s="64">
        <v>10095</v>
      </c>
    </row>
    <row r="1989" spans="1:7">
      <c r="A1989" s="64" t="str">
        <f t="shared" si="31"/>
        <v>BL.VG.00047-10095</v>
      </c>
      <c r="B1989" s="64">
        <f>_xlfn.XLOOKUP(F1989,'Volume Holds'!U:U,'Volume Holds'!O:O)+IF('Volume Holds'!$O$15&gt;0,'Volume Holds'!$O$15,0)</f>
        <v>0</v>
      </c>
      <c r="C1989" s="64">
        <f>_xlfn.XLOOKUP(F1989,'Volume Holds'!U:U,'Volume Holds'!D:D)</f>
        <v>147.5</v>
      </c>
      <c r="F1989" s="64" t="s">
        <v>669</v>
      </c>
      <c r="G1989" s="64">
        <v>10095</v>
      </c>
    </row>
    <row r="1990" spans="1:7">
      <c r="A1990" s="64" t="str">
        <f t="shared" si="31"/>
        <v>BL.VG.00048-10095</v>
      </c>
      <c r="B1990" s="64">
        <f>_xlfn.XLOOKUP(F1990,'Volume Holds'!U:U,'Volume Holds'!O:O)+IF('Volume Holds'!$O$15&gt;0,'Volume Holds'!$O$15,0)</f>
        <v>0</v>
      </c>
      <c r="C1990" s="64">
        <f>_xlfn.XLOOKUP(F1990,'Volume Holds'!U:U,'Volume Holds'!D:D)</f>
        <v>170</v>
      </c>
      <c r="F1990" s="64" t="s">
        <v>671</v>
      </c>
      <c r="G1990" s="64">
        <v>10095</v>
      </c>
    </row>
    <row r="1991" spans="1:7">
      <c r="A1991" s="64" t="str">
        <f t="shared" si="31"/>
        <v>BL.VG.00049-10095</v>
      </c>
      <c r="B1991" s="64">
        <f>_xlfn.XLOOKUP(F1991,'Volume Holds'!U:U,'Volume Holds'!O:O)+IF('Volume Holds'!$O$15&gt;0,'Volume Holds'!$O$15,0)</f>
        <v>0</v>
      </c>
      <c r="C1991" s="64">
        <f>_xlfn.XLOOKUP(F1991,'Volume Holds'!U:U,'Volume Holds'!D:D)</f>
        <v>132.5</v>
      </c>
      <c r="F1991" s="64" t="s">
        <v>673</v>
      </c>
      <c r="G1991" s="64">
        <v>10095</v>
      </c>
    </row>
    <row r="1992" spans="1:7">
      <c r="A1992" s="64" t="str">
        <f t="shared" si="31"/>
        <v>BL.VG.00050-10095</v>
      </c>
      <c r="B1992" s="64">
        <f>_xlfn.XLOOKUP(F1992,'Volume Holds'!U:U,'Volume Holds'!O:O)+IF('Volume Holds'!$O$15&gt;0,'Volume Holds'!$O$15,0)</f>
        <v>0</v>
      </c>
      <c r="C1992" s="64">
        <f>_xlfn.XLOOKUP(F1992,'Volume Holds'!U:U,'Volume Holds'!D:D)</f>
        <v>142.5</v>
      </c>
      <c r="F1992" s="64" t="s">
        <v>675</v>
      </c>
      <c r="G1992" s="64">
        <v>10095</v>
      </c>
    </row>
    <row r="1993" spans="1:7">
      <c r="A1993" s="64" t="str">
        <f t="shared" si="31"/>
        <v>BL.VG.00051-10095</v>
      </c>
      <c r="B1993" s="64">
        <f>_xlfn.XLOOKUP(F1993,'Volume Holds'!U:U,'Volume Holds'!O:O)+IF('Volume Holds'!$O$15&gt;0,'Volume Holds'!$O$15,0)</f>
        <v>0</v>
      </c>
      <c r="C1993" s="64">
        <f>_xlfn.XLOOKUP(F1993,'Volume Holds'!U:U,'Volume Holds'!D:D)</f>
        <v>172.5</v>
      </c>
      <c r="F1993" s="64" t="s">
        <v>677</v>
      </c>
      <c r="G1993" s="64">
        <v>10095</v>
      </c>
    </row>
    <row r="1994" spans="1:7">
      <c r="A1994" s="64" t="str">
        <f t="shared" si="31"/>
        <v>BL.VG.00052-10095</v>
      </c>
      <c r="B1994" s="64">
        <f>_xlfn.XLOOKUP(F1994,'Volume Holds'!U:U,'Volume Holds'!O:O)+IF('Volume Holds'!$O$16&gt;0,'Volume Holds'!$O$16,0)</f>
        <v>0</v>
      </c>
      <c r="C1994" s="64">
        <f>_xlfn.XLOOKUP(F1994,'Volume Holds'!U:U,'Volume Holds'!D:D)</f>
        <v>72.5</v>
      </c>
      <c r="F1994" s="64" t="s">
        <v>679</v>
      </c>
      <c r="G1994" s="64">
        <v>10095</v>
      </c>
    </row>
    <row r="1995" spans="1:7">
      <c r="A1995" s="64" t="str">
        <f t="shared" si="31"/>
        <v>BL.VG.00061-10095</v>
      </c>
      <c r="B1995" s="64">
        <f>_xlfn.XLOOKUP(F1995,'Volume Holds'!U:U,'Volume Holds'!O:O)+IF('Volume Holds'!$O$16&gt;0,'Volume Holds'!$O$16,0)</f>
        <v>0</v>
      </c>
      <c r="C1995" s="64">
        <f>_xlfn.XLOOKUP(F1995,'Volume Holds'!U:U,'Volume Holds'!D:D)</f>
        <v>72.5</v>
      </c>
      <c r="F1995" s="64" t="s">
        <v>681</v>
      </c>
      <c r="G1995" s="64">
        <v>10095</v>
      </c>
    </row>
    <row r="1996" spans="1:7">
      <c r="A1996" s="64" t="str">
        <f t="shared" si="31"/>
        <v>BL.VG.00053-10095</v>
      </c>
      <c r="B1996" s="64">
        <f>_xlfn.XLOOKUP(F1996,'Volume Holds'!U:U,'Volume Holds'!O:O)+IF('Volume Holds'!$O$16&gt;0,'Volume Holds'!$O$16,0)</f>
        <v>0</v>
      </c>
      <c r="C1996" s="64">
        <f>_xlfn.XLOOKUP(F1996,'Volume Holds'!U:U,'Volume Holds'!D:D)</f>
        <v>72.5</v>
      </c>
      <c r="F1996" s="64" t="s">
        <v>683</v>
      </c>
      <c r="G1996" s="64">
        <v>10095</v>
      </c>
    </row>
    <row r="1997" spans="1:7">
      <c r="A1997" s="64" t="str">
        <f t="shared" si="31"/>
        <v>BL.VG.00062-10095</v>
      </c>
      <c r="B1997" s="64">
        <f>_xlfn.XLOOKUP(F1997,'Volume Holds'!U:U,'Volume Holds'!O:O)+IF('Volume Holds'!$O$16&gt;0,'Volume Holds'!$O$16,0)</f>
        <v>0</v>
      </c>
      <c r="C1997" s="64">
        <f>_xlfn.XLOOKUP(F1997,'Volume Holds'!U:U,'Volume Holds'!D:D)</f>
        <v>72.5</v>
      </c>
      <c r="F1997" s="64" t="s">
        <v>685</v>
      </c>
      <c r="G1997" s="64">
        <v>10095</v>
      </c>
    </row>
    <row r="1998" spans="1:7">
      <c r="A1998" s="64" t="str">
        <f t="shared" si="31"/>
        <v>BL.VG.00054-10095</v>
      </c>
      <c r="B1998" s="64">
        <f>_xlfn.XLOOKUP(F1998,'Volume Holds'!U:U,'Volume Holds'!O:O)+IF('Volume Holds'!$O$16&gt;0,'Volume Holds'!$O$16,0)</f>
        <v>0</v>
      </c>
      <c r="C1998" s="64">
        <f>_xlfn.XLOOKUP(F1998,'Volume Holds'!U:U,'Volume Holds'!D:D)</f>
        <v>75</v>
      </c>
      <c r="F1998" s="64" t="s">
        <v>687</v>
      </c>
      <c r="G1998" s="64">
        <v>10095</v>
      </c>
    </row>
    <row r="1999" spans="1:7">
      <c r="A1999" s="64" t="str">
        <f t="shared" si="31"/>
        <v>BL.VG.00063-10095</v>
      </c>
      <c r="B1999" s="64">
        <f>_xlfn.XLOOKUP(F1999,'Volume Holds'!U:U,'Volume Holds'!O:O)+IF('Volume Holds'!$O$16&gt;0,'Volume Holds'!$O$16,0)</f>
        <v>0</v>
      </c>
      <c r="C1999" s="64">
        <f>_xlfn.XLOOKUP(F1999,'Volume Holds'!U:U,'Volume Holds'!D:D)</f>
        <v>75</v>
      </c>
      <c r="F1999" s="64" t="s">
        <v>689</v>
      </c>
      <c r="G1999" s="64">
        <v>10095</v>
      </c>
    </row>
    <row r="2000" spans="1:7">
      <c r="A2000" s="64" t="str">
        <f t="shared" si="31"/>
        <v>BL.VG.00055-10095</v>
      </c>
      <c r="B2000" s="64">
        <f>_xlfn.XLOOKUP(F2000,'Volume Holds'!U:U,'Volume Holds'!O:O)+IF('Volume Holds'!$O$17&gt;0,'Volume Holds'!$O$17,0)</f>
        <v>0</v>
      </c>
      <c r="C2000" s="64">
        <f>_xlfn.XLOOKUP(F2000,'Volume Holds'!U:U,'Volume Holds'!D:D)</f>
        <v>192.5</v>
      </c>
      <c r="F2000" s="64" t="s">
        <v>691</v>
      </c>
      <c r="G2000" s="64">
        <v>10095</v>
      </c>
    </row>
    <row r="2001" spans="1:7">
      <c r="A2001" s="64" t="str">
        <f t="shared" si="31"/>
        <v>BL.VG.00064-10095</v>
      </c>
      <c r="B2001" s="64">
        <f>_xlfn.XLOOKUP(F2001,'Volume Holds'!U:U,'Volume Holds'!O:O)+IF('Volume Holds'!$O$17&gt;0,'Volume Holds'!$O$17,0)</f>
        <v>0</v>
      </c>
      <c r="C2001" s="64">
        <f>_xlfn.XLOOKUP(F2001,'Volume Holds'!U:U,'Volume Holds'!D:D)</f>
        <v>192.5</v>
      </c>
      <c r="F2001" s="64" t="s">
        <v>693</v>
      </c>
      <c r="G2001" s="64">
        <v>10095</v>
      </c>
    </row>
    <row r="2002" spans="1:7">
      <c r="A2002" s="64" t="str">
        <f t="shared" si="31"/>
        <v>BL.VG.00056-10095</v>
      </c>
      <c r="B2002" s="64">
        <f>_xlfn.XLOOKUP(F2002,'Volume Holds'!U:U,'Volume Holds'!O:O)+IF('Volume Holds'!$O$17&gt;0,'Volume Holds'!$O$17,0)</f>
        <v>0</v>
      </c>
      <c r="C2002" s="64">
        <f>_xlfn.XLOOKUP(F2002,'Volume Holds'!U:U,'Volume Holds'!D:D)</f>
        <v>202.5</v>
      </c>
      <c r="F2002" s="64" t="s">
        <v>695</v>
      </c>
      <c r="G2002" s="64">
        <v>10095</v>
      </c>
    </row>
    <row r="2003" spans="1:7">
      <c r="A2003" s="64" t="str">
        <f t="shared" si="31"/>
        <v>BL.VG.00065-10095</v>
      </c>
      <c r="B2003" s="64">
        <f>_xlfn.XLOOKUP(F2003,'Volume Holds'!U:U,'Volume Holds'!O:O)+IF('Volume Holds'!$O$17&gt;0,'Volume Holds'!$O$17,0)</f>
        <v>0</v>
      </c>
      <c r="C2003" s="64">
        <f>_xlfn.XLOOKUP(F2003,'Volume Holds'!U:U,'Volume Holds'!D:D)</f>
        <v>202.5</v>
      </c>
      <c r="F2003" s="64" t="s">
        <v>697</v>
      </c>
      <c r="G2003" s="64">
        <v>10095</v>
      </c>
    </row>
    <row r="2004" spans="1:7">
      <c r="A2004" s="64" t="str">
        <f t="shared" si="31"/>
        <v>BL.VG.00057-10095</v>
      </c>
      <c r="B2004" s="64">
        <f>_xlfn.XLOOKUP(F2004,'Volume Holds'!U:U,'Volume Holds'!O:O)+IF('Volume Holds'!$O$17&gt;0,'Volume Holds'!$O$17,0)</f>
        <v>0</v>
      </c>
      <c r="C2004" s="64">
        <f>_xlfn.XLOOKUP(F2004,'Volume Holds'!U:U,'Volume Holds'!D:D)</f>
        <v>210</v>
      </c>
      <c r="F2004" s="64" t="s">
        <v>699</v>
      </c>
      <c r="G2004" s="64">
        <v>10095</v>
      </c>
    </row>
    <row r="2005" spans="1:7">
      <c r="A2005" s="64" t="str">
        <f t="shared" si="31"/>
        <v>BL.VG.00066-10095</v>
      </c>
      <c r="B2005" s="64">
        <f>_xlfn.XLOOKUP(F2005,'Volume Holds'!U:U,'Volume Holds'!O:O)+IF('Volume Holds'!$O$17&gt;0,'Volume Holds'!$O$17,0)</f>
        <v>0</v>
      </c>
      <c r="C2005" s="64">
        <f>_xlfn.XLOOKUP(F2005,'Volume Holds'!U:U,'Volume Holds'!D:D)</f>
        <v>210</v>
      </c>
      <c r="F2005" s="64" t="s">
        <v>701</v>
      </c>
      <c r="G2005" s="64">
        <v>10095</v>
      </c>
    </row>
    <row r="2006" spans="1:7">
      <c r="A2006" s="64" t="str">
        <f t="shared" si="31"/>
        <v>BL.VG.00058-10095</v>
      </c>
      <c r="B2006" s="64">
        <f>_xlfn.XLOOKUP(F2006,'Volume Holds'!U:U,'Volume Holds'!O:O)+IF('Volume Holds'!$O$18&gt;0,'Volume Holds'!$O$18,0)</f>
        <v>0</v>
      </c>
      <c r="C2006" s="64">
        <f>_xlfn.XLOOKUP(F2006,'Volume Holds'!U:U,'Volume Holds'!D:D)</f>
        <v>437.5</v>
      </c>
      <c r="F2006" s="64" t="s">
        <v>703</v>
      </c>
      <c r="G2006" s="64">
        <v>10095</v>
      </c>
    </row>
    <row r="2007" spans="1:7">
      <c r="A2007" s="64" t="str">
        <f t="shared" si="31"/>
        <v>BL.VG.00067-10095</v>
      </c>
      <c r="B2007" s="64">
        <f>_xlfn.XLOOKUP(F2007,'Volume Holds'!U:U,'Volume Holds'!O:O)+IF('Volume Holds'!$O$18&gt;0,'Volume Holds'!$O$18,0)</f>
        <v>0</v>
      </c>
      <c r="C2007" s="64">
        <f>_xlfn.XLOOKUP(F2007,'Volume Holds'!U:U,'Volume Holds'!D:D)</f>
        <v>437.5</v>
      </c>
      <c r="F2007" s="64" t="s">
        <v>705</v>
      </c>
      <c r="G2007" s="64">
        <v>10095</v>
      </c>
    </row>
    <row r="2008" spans="1:7">
      <c r="A2008" s="64" t="str">
        <f t="shared" si="31"/>
        <v>BL.VG.00059-10095</v>
      </c>
      <c r="B2008" s="64">
        <f>_xlfn.XLOOKUP(F2008,'Volume Holds'!U:U,'Volume Holds'!O:O)+IF('Volume Holds'!$O$18&gt;0,'Volume Holds'!$O$18,0)</f>
        <v>0</v>
      </c>
      <c r="C2008" s="64">
        <f>_xlfn.XLOOKUP(F2008,'Volume Holds'!U:U,'Volume Holds'!D:D)</f>
        <v>460</v>
      </c>
      <c r="F2008" s="64" t="s">
        <v>707</v>
      </c>
      <c r="G2008" s="64">
        <v>10095</v>
      </c>
    </row>
    <row r="2009" spans="1:7">
      <c r="A2009" s="64" t="str">
        <f t="shared" si="31"/>
        <v>BL.VG.00068-10095</v>
      </c>
      <c r="B2009" s="64">
        <f>_xlfn.XLOOKUP(F2009,'Volume Holds'!U:U,'Volume Holds'!O:O)+IF('Volume Holds'!$O$18&gt;0,'Volume Holds'!$O$18,0)</f>
        <v>0</v>
      </c>
      <c r="C2009" s="64">
        <f>_xlfn.XLOOKUP(F2009,'Volume Holds'!U:U,'Volume Holds'!D:D)</f>
        <v>460</v>
      </c>
      <c r="F2009" s="64" t="s">
        <v>709</v>
      </c>
      <c r="G2009" s="64">
        <v>10095</v>
      </c>
    </row>
    <row r="2010" spans="1:7">
      <c r="A2010" s="64" t="str">
        <f t="shared" si="31"/>
        <v>BL.VG.00060-10095</v>
      </c>
      <c r="B2010" s="64">
        <f>_xlfn.XLOOKUP(F2010,'Volume Holds'!U:U,'Volume Holds'!O:O)+IF('Volume Holds'!$O$18&gt;0,'Volume Holds'!$O$18,0)</f>
        <v>0</v>
      </c>
      <c r="C2010" s="64">
        <f>_xlfn.XLOOKUP(F2010,'Volume Holds'!U:U,'Volume Holds'!D:D)</f>
        <v>485</v>
      </c>
      <c r="F2010" s="64" t="s">
        <v>711</v>
      </c>
      <c r="G2010" s="64">
        <v>10095</v>
      </c>
    </row>
    <row r="2011" spans="1:7">
      <c r="A2011" s="64" t="str">
        <f t="shared" si="31"/>
        <v>BL.VG.00069-10095</v>
      </c>
      <c r="B2011" s="64">
        <f>_xlfn.XLOOKUP(F2011,'Volume Holds'!U:U,'Volume Holds'!O:O)+IF('Volume Holds'!$O$18&gt;0,'Volume Holds'!$O$18,0)</f>
        <v>0</v>
      </c>
      <c r="C2011" s="64">
        <f>_xlfn.XLOOKUP(F2011,'Volume Holds'!U:U,'Volume Holds'!D:D)</f>
        <v>485</v>
      </c>
      <c r="F2011" s="64" t="s">
        <v>713</v>
      </c>
      <c r="G2011" s="64">
        <v>10095</v>
      </c>
    </row>
    <row r="2012" spans="1:7">
      <c r="A2012" s="64" t="str">
        <f t="shared" si="31"/>
        <v>BL.VG.00001-10081</v>
      </c>
      <c r="B2012" s="64" t="e">
        <f>_xlfn.XLOOKUP(F2012,'Volume Holds'!U:U,'Volume Holds'!#REF!)+IF('Volume Holds'!#REF!&gt;0,'Volume Holds'!#REF!,0)</f>
        <v>#REF!</v>
      </c>
      <c r="C2012" s="64">
        <f>_xlfn.XLOOKUP(F2012,'Volume Holds'!U:U,'Volume Holds'!P:P)</f>
        <v>128.75</v>
      </c>
      <c r="F2012" s="64" t="s">
        <v>585</v>
      </c>
      <c r="G2012" s="64">
        <v>10081</v>
      </c>
    </row>
    <row r="2013" spans="1:7">
      <c r="A2013" s="64" t="str">
        <f t="shared" si="31"/>
        <v>BL.VG.00002-10081</v>
      </c>
      <c r="B2013" s="64" t="e">
        <f>_xlfn.XLOOKUP(F2013,'Volume Holds'!U:U,'Volume Holds'!#REF!)+IF('Volume Holds'!#REF!&gt;0,'Volume Holds'!#REF!,0)</f>
        <v>#REF!</v>
      </c>
      <c r="C2013" s="64">
        <f>_xlfn.XLOOKUP(F2013,'Volume Holds'!U:U,'Volume Holds'!P:P)</f>
        <v>134</v>
      </c>
      <c r="F2013" s="64" t="s">
        <v>587</v>
      </c>
      <c r="G2013" s="64">
        <v>10081</v>
      </c>
    </row>
    <row r="2014" spans="1:7">
      <c r="A2014" s="64" t="str">
        <f t="shared" si="31"/>
        <v>BL.VG.00003-10081</v>
      </c>
      <c r="B2014" s="64" t="e">
        <f>_xlfn.XLOOKUP(F2014,'Volume Holds'!U:U,'Volume Holds'!#REF!)+IF('Volume Holds'!#REF!&gt;0,'Volume Holds'!#REF!,0)</f>
        <v>#REF!</v>
      </c>
      <c r="C2014" s="64">
        <f>_xlfn.XLOOKUP(F2014,'Volume Holds'!U:U,'Volume Holds'!P:P)</f>
        <v>97.25</v>
      </c>
      <c r="F2014" s="64" t="s">
        <v>589</v>
      </c>
      <c r="G2014" s="64">
        <v>10081</v>
      </c>
    </row>
    <row r="2015" spans="1:7">
      <c r="A2015" s="64" t="str">
        <f t="shared" si="31"/>
        <v>BL.VG.00004-10081</v>
      </c>
      <c r="B2015" s="64" t="e">
        <f>_xlfn.XLOOKUP(F2015,'Volume Holds'!U:U,'Volume Holds'!#REF!)+IF('Volume Holds'!#REF!&gt;0,'Volume Holds'!#REF!,0)</f>
        <v>#REF!</v>
      </c>
      <c r="C2015" s="64">
        <f>_xlfn.XLOOKUP(F2015,'Volume Holds'!U:U,'Volume Holds'!P:P)</f>
        <v>92</v>
      </c>
      <c r="F2015" s="64" t="s">
        <v>591</v>
      </c>
      <c r="G2015" s="64">
        <v>10081</v>
      </c>
    </row>
    <row r="2016" spans="1:7">
      <c r="A2016" s="64" t="str">
        <f t="shared" si="31"/>
        <v>BL.VG.00005-10081</v>
      </c>
      <c r="B2016" s="64" t="e">
        <f>_xlfn.XLOOKUP(F2016,'Volume Holds'!U:U,'Volume Holds'!#REF!)+IF('Volume Holds'!#REF!&gt;0,'Volume Holds'!#REF!,0)</f>
        <v>#REF!</v>
      </c>
      <c r="C2016" s="64">
        <f>_xlfn.XLOOKUP(F2016,'Volume Holds'!U:U,'Volume Holds'!P:P)</f>
        <v>86.75</v>
      </c>
      <c r="F2016" s="64" t="s">
        <v>593</v>
      </c>
      <c r="G2016" s="64">
        <v>10081</v>
      </c>
    </row>
    <row r="2017" spans="1:7">
      <c r="A2017" s="64" t="str">
        <f t="shared" si="31"/>
        <v>BL.VG.00006-10081</v>
      </c>
      <c r="B2017" s="64" t="e">
        <f>_xlfn.XLOOKUP(F2017,'Volume Holds'!U:U,'Volume Holds'!#REF!)+IF('Volume Holds'!#REF!&gt;0,'Volume Holds'!#REF!,0)</f>
        <v>#REF!</v>
      </c>
      <c r="C2017" s="64">
        <f>_xlfn.XLOOKUP(F2017,'Volume Holds'!U:U,'Volume Holds'!P:P)</f>
        <v>102.5</v>
      </c>
      <c r="F2017" s="64" t="s">
        <v>595</v>
      </c>
      <c r="G2017" s="64">
        <v>10081</v>
      </c>
    </row>
    <row r="2018" spans="1:7">
      <c r="A2018" s="64" t="str">
        <f t="shared" si="31"/>
        <v>BL.VG.00007-10081</v>
      </c>
      <c r="B2018" s="64" t="e">
        <f>_xlfn.XLOOKUP(F2018,'Volume Holds'!U:U,'Volume Holds'!#REF!)+IF('Volume Holds'!#REF!&gt;0,'Volume Holds'!#REF!,0)</f>
        <v>#REF!</v>
      </c>
      <c r="C2018" s="64">
        <f>_xlfn.XLOOKUP(F2018,'Volume Holds'!U:U,'Volume Holds'!P:P)</f>
        <v>113</v>
      </c>
      <c r="F2018" s="64" t="s">
        <v>597</v>
      </c>
      <c r="G2018" s="64">
        <v>10081</v>
      </c>
    </row>
    <row r="2019" spans="1:7">
      <c r="A2019" s="64" t="str">
        <f t="shared" si="31"/>
        <v>BL.VG.00008-10081</v>
      </c>
      <c r="B2019" s="64" t="e">
        <f>_xlfn.XLOOKUP(F2019,'Volume Holds'!U:U,'Volume Holds'!#REF!)+IF('Volume Holds'!#REF!&gt;0,'Volume Holds'!#REF!,0)</f>
        <v>#REF!</v>
      </c>
      <c r="C2019" s="64">
        <f>_xlfn.XLOOKUP(F2019,'Volume Holds'!U:U,'Volume Holds'!P:P)</f>
        <v>113</v>
      </c>
      <c r="F2019" s="64" t="s">
        <v>599</v>
      </c>
      <c r="G2019" s="64">
        <v>10081</v>
      </c>
    </row>
    <row r="2020" spans="1:7">
      <c r="A2020" s="64" t="str">
        <f t="shared" si="31"/>
        <v>BL.VG.00009-10081</v>
      </c>
      <c r="B2020" s="64" t="e">
        <f>_xlfn.XLOOKUP(F2020,'Volume Holds'!U:U,'Volume Holds'!#REF!)+IF('Volume Holds'!#REF!&gt;0,'Volume Holds'!#REF!,0)</f>
        <v>#REF!</v>
      </c>
      <c r="C2020" s="64">
        <f>_xlfn.XLOOKUP(F2020,'Volume Holds'!U:U,'Volume Holds'!P:P)</f>
        <v>113</v>
      </c>
      <c r="F2020" s="64" t="s">
        <v>601</v>
      </c>
      <c r="G2020" s="64">
        <v>10081</v>
      </c>
    </row>
    <row r="2021" spans="1:7">
      <c r="A2021" s="64" t="str">
        <f t="shared" ref="A2021:A2084" si="32">F2021&amp;"-"&amp;G2021</f>
        <v>BL.VG.00010-10081</v>
      </c>
      <c r="B2021" s="64" t="e">
        <f>_xlfn.XLOOKUP(F2021,'Volume Holds'!U:U,'Volume Holds'!#REF!)+IF('Volume Holds'!#REF!&gt;0,'Volume Holds'!#REF!,0)</f>
        <v>#REF!</v>
      </c>
      <c r="C2021" s="64">
        <f>_xlfn.XLOOKUP(F2021,'Volume Holds'!U:U,'Volume Holds'!P:P)</f>
        <v>113</v>
      </c>
      <c r="F2021" s="64" t="s">
        <v>603</v>
      </c>
      <c r="G2021" s="64">
        <v>10081</v>
      </c>
    </row>
    <row r="2022" spans="1:7">
      <c r="A2022" s="64" t="str">
        <f t="shared" si="32"/>
        <v>BL.VG.00011-10081</v>
      </c>
      <c r="B2022" s="64" t="e">
        <f>_xlfn.XLOOKUP(F2022,'Volume Holds'!U:U,'Volume Holds'!#REF!)+IF('Volume Holds'!#REF!&gt;0,'Volume Holds'!#REF!,0)</f>
        <v>#REF!</v>
      </c>
      <c r="C2022" s="64">
        <f>_xlfn.XLOOKUP(F2022,'Volume Holds'!U:U,'Volume Holds'!P:P)</f>
        <v>115.5</v>
      </c>
      <c r="F2022" s="64" t="s">
        <v>605</v>
      </c>
      <c r="G2022" s="64">
        <v>10081</v>
      </c>
    </row>
    <row r="2023" spans="1:7">
      <c r="A2023" s="64" t="str">
        <f t="shared" si="32"/>
        <v>BL.VG.00012-10081</v>
      </c>
      <c r="B2023" s="64" t="e">
        <f>_xlfn.XLOOKUP(F2023,'Volume Holds'!U:U,'Volume Holds'!#REF!)+IF('Volume Holds'!#REF!&gt;0,'Volume Holds'!#REF!,0)</f>
        <v>#REF!</v>
      </c>
      <c r="C2023" s="64">
        <f>_xlfn.XLOOKUP(F2023,'Volume Holds'!U:U,'Volume Holds'!P:P)</f>
        <v>115.5</v>
      </c>
      <c r="F2023" s="64" t="s">
        <v>607</v>
      </c>
      <c r="G2023" s="64">
        <v>10081</v>
      </c>
    </row>
    <row r="2024" spans="1:7">
      <c r="A2024" s="64" t="str">
        <f t="shared" si="32"/>
        <v>BL.VG.00013-10081</v>
      </c>
      <c r="B2024" s="64" t="e">
        <f>_xlfn.XLOOKUP(F2024,'Volume Holds'!U:U,'Volume Holds'!#REF!)+IF('Volume Holds'!#REF!&gt;0,'Volume Holds'!#REF!,0)</f>
        <v>#REF!</v>
      </c>
      <c r="C2024" s="64">
        <f>_xlfn.XLOOKUP(F2024,'Volume Holds'!U:U,'Volume Holds'!P:P)</f>
        <v>123.5</v>
      </c>
      <c r="F2024" s="64" t="s">
        <v>609</v>
      </c>
      <c r="G2024" s="64">
        <v>10081</v>
      </c>
    </row>
    <row r="2025" spans="1:7">
      <c r="A2025" s="64" t="str">
        <f t="shared" si="32"/>
        <v>BL.VG.00014-10081</v>
      </c>
      <c r="B2025" s="64" t="e">
        <f>_xlfn.XLOOKUP(F2025,'Volume Holds'!U:U,'Volume Holds'!#REF!)+IF('Volume Holds'!#REF!&gt;0,'Volume Holds'!#REF!,0)</f>
        <v>#REF!</v>
      </c>
      <c r="C2025" s="64">
        <f>_xlfn.XLOOKUP(F2025,'Volume Holds'!U:U,'Volume Holds'!P:P)</f>
        <v>123.5</v>
      </c>
      <c r="F2025" s="64" t="s">
        <v>611</v>
      </c>
      <c r="G2025" s="64">
        <v>10081</v>
      </c>
    </row>
    <row r="2026" spans="1:7">
      <c r="A2026" s="64" t="str">
        <f t="shared" si="32"/>
        <v>BL.VG.00015-10081</v>
      </c>
      <c r="B2026" s="64" t="e">
        <f>_xlfn.XLOOKUP(F2026,'Volume Holds'!U:U,'Volume Holds'!#REF!)+IF('Volume Holds'!#REF!&gt;0,'Volume Holds'!#REF!,0)</f>
        <v>#REF!</v>
      </c>
      <c r="C2026" s="64">
        <f>_xlfn.XLOOKUP(F2026,'Volume Holds'!U:U,'Volume Holds'!P:P)</f>
        <v>220.5</v>
      </c>
      <c r="F2026" s="64" t="s">
        <v>613</v>
      </c>
      <c r="G2026" s="64">
        <v>10081</v>
      </c>
    </row>
    <row r="2027" spans="1:7">
      <c r="A2027" s="64" t="str">
        <f t="shared" si="32"/>
        <v>BL.VG.00016-10081</v>
      </c>
      <c r="B2027" s="64" t="e">
        <f>_xlfn.XLOOKUP(F2027,'Volume Holds'!U:U,'Volume Holds'!#REF!)+IF('Volume Holds'!#REF!&gt;0,'Volume Holds'!#REF!,0)</f>
        <v>#REF!</v>
      </c>
      <c r="C2027" s="64">
        <f>_xlfn.XLOOKUP(F2027,'Volume Holds'!U:U,'Volume Holds'!P:P)</f>
        <v>220.5</v>
      </c>
      <c r="F2027" s="64" t="s">
        <v>615</v>
      </c>
      <c r="G2027" s="64">
        <v>10081</v>
      </c>
    </row>
    <row r="2028" spans="1:7">
      <c r="A2028" s="64" t="str">
        <f t="shared" si="32"/>
        <v>BL.VG.00017-10081</v>
      </c>
      <c r="B2028" s="64" t="e">
        <f>_xlfn.XLOOKUP(F2028,'Volume Holds'!U:U,'Volume Holds'!#REF!)+IF('Volume Holds'!#REF!&gt;0,'Volume Holds'!#REF!,0)</f>
        <v>#REF!</v>
      </c>
      <c r="C2028" s="64">
        <f>_xlfn.XLOOKUP(F2028,'Volume Holds'!U:U,'Volume Holds'!P:P)</f>
        <v>225.75</v>
      </c>
      <c r="F2028" s="64" t="s">
        <v>617</v>
      </c>
      <c r="G2028" s="64">
        <v>10081</v>
      </c>
    </row>
    <row r="2029" spans="1:7">
      <c r="A2029" s="64" t="str">
        <f t="shared" si="32"/>
        <v>BL.VG.00018-10081</v>
      </c>
      <c r="B2029" s="64" t="e">
        <f>_xlfn.XLOOKUP(F2029,'Volume Holds'!U:U,'Volume Holds'!#REF!)+IF('Volume Holds'!#REF!&gt;0,'Volume Holds'!#REF!,0)</f>
        <v>#REF!</v>
      </c>
      <c r="C2029" s="64">
        <f>_xlfn.XLOOKUP(F2029,'Volume Holds'!U:U,'Volume Holds'!P:P)</f>
        <v>225.75</v>
      </c>
      <c r="F2029" s="64" t="s">
        <v>619</v>
      </c>
      <c r="G2029" s="64">
        <v>10081</v>
      </c>
    </row>
    <row r="2030" spans="1:7">
      <c r="A2030" s="64" t="str">
        <f t="shared" si="32"/>
        <v>BL.VG.00019-10081</v>
      </c>
      <c r="B2030" s="64" t="e">
        <f>_xlfn.XLOOKUP(F2030,'Volume Holds'!U:U,'Volume Holds'!#REF!)+IF('Volume Holds'!#REF!&gt;0,'Volume Holds'!#REF!,0)</f>
        <v>#REF!</v>
      </c>
      <c r="C2030" s="64">
        <f>_xlfn.XLOOKUP(F2030,'Volume Holds'!U:U,'Volume Holds'!P:P)</f>
        <v>239</v>
      </c>
      <c r="F2030" s="64" t="s">
        <v>621</v>
      </c>
      <c r="G2030" s="64">
        <v>10081</v>
      </c>
    </row>
    <row r="2031" spans="1:7">
      <c r="A2031" s="64" t="str">
        <f t="shared" si="32"/>
        <v>BL.VG.00020-10081</v>
      </c>
      <c r="B2031" s="64" t="e">
        <f>_xlfn.XLOOKUP(F2031,'Volume Holds'!U:U,'Volume Holds'!#REF!)+IF('Volume Holds'!#REF!&gt;0,'Volume Holds'!#REF!,0)</f>
        <v>#REF!</v>
      </c>
      <c r="C2031" s="64">
        <f>_xlfn.XLOOKUP(F2031,'Volume Holds'!U:U,'Volume Holds'!P:P)</f>
        <v>239</v>
      </c>
      <c r="F2031" s="64" t="s">
        <v>623</v>
      </c>
      <c r="G2031" s="64">
        <v>10081</v>
      </c>
    </row>
    <row r="2032" spans="1:7">
      <c r="A2032" s="64" t="str">
        <f t="shared" si="32"/>
        <v>BL.VG.00021-10081</v>
      </c>
      <c r="B2032" s="64" t="e">
        <f>_xlfn.XLOOKUP(F2032,'Volume Holds'!U:U,'Volume Holds'!#REF!)+IF('Volume Holds'!#REF!&gt;0,'Volume Holds'!#REF!,0)</f>
        <v>#REF!</v>
      </c>
      <c r="C2032" s="64">
        <f>_xlfn.XLOOKUP(F2032,'Volume Holds'!U:U,'Volume Holds'!P:P)</f>
        <v>254.75</v>
      </c>
      <c r="F2032" s="64" t="s">
        <v>625</v>
      </c>
      <c r="G2032" s="64">
        <v>10081</v>
      </c>
    </row>
    <row r="2033" spans="1:7">
      <c r="A2033" s="64" t="str">
        <f t="shared" si="32"/>
        <v>BL.VG.00022-10081</v>
      </c>
      <c r="B2033" s="64" t="e">
        <f>_xlfn.XLOOKUP(F2033,'Volume Holds'!U:U,'Volume Holds'!#REF!)+IF('Volume Holds'!#REF!&gt;0,'Volume Holds'!#REF!,0)</f>
        <v>#REF!</v>
      </c>
      <c r="C2033" s="64">
        <f>_xlfn.XLOOKUP(F2033,'Volume Holds'!U:U,'Volume Holds'!P:P)</f>
        <v>254.75</v>
      </c>
      <c r="F2033" s="64" t="s">
        <v>627</v>
      </c>
      <c r="G2033" s="64">
        <v>10081</v>
      </c>
    </row>
    <row r="2034" spans="1:7">
      <c r="A2034" s="64" t="str">
        <f t="shared" si="32"/>
        <v>BL.VG.00023-10081</v>
      </c>
      <c r="B2034" s="64" t="e">
        <f>_xlfn.XLOOKUP(F2034,'Volume Holds'!U:U,'Volume Holds'!#REF!)+IF('Volume Holds'!#REF!&gt;0,'Volume Holds'!#REF!,0)</f>
        <v>#REF!</v>
      </c>
      <c r="C2034" s="64" t="e">
        <f>_xlfn.XLOOKUP(F2034,'Volume Holds'!U:U,'Volume Holds'!P:P)</f>
        <v>#N/A</v>
      </c>
      <c r="F2034" s="64" t="s">
        <v>1347</v>
      </c>
      <c r="G2034" s="64">
        <v>10081</v>
      </c>
    </row>
    <row r="2035" spans="1:7">
      <c r="A2035" s="64" t="str">
        <f t="shared" si="32"/>
        <v>BL.VG.00024-10081</v>
      </c>
      <c r="B2035" s="64" t="e">
        <f>_xlfn.XLOOKUP(F2035,'Volume Holds'!U:U,'Volume Holds'!#REF!)+IF('Volume Holds'!#REF!&gt;0,'Volume Holds'!#REF!,0)</f>
        <v>#REF!</v>
      </c>
      <c r="C2035" s="64" t="e">
        <f>_xlfn.XLOOKUP(F2035,'Volume Holds'!U:U,'Volume Holds'!P:P)</f>
        <v>#N/A</v>
      </c>
      <c r="F2035" s="64" t="s">
        <v>1348</v>
      </c>
      <c r="G2035" s="64">
        <v>10081</v>
      </c>
    </row>
    <row r="2036" spans="1:7">
      <c r="A2036" s="64" t="str">
        <f t="shared" si="32"/>
        <v>BL.VG.00025-10081</v>
      </c>
      <c r="B2036" s="64" t="e">
        <f>_xlfn.XLOOKUP(F2036,'Volume Holds'!U:U,'Volume Holds'!#REF!)+IF('Volume Holds'!#REF!&gt;0,'Volume Holds'!#REF!,0)</f>
        <v>#REF!</v>
      </c>
      <c r="C2036" s="64" t="e">
        <f>_xlfn.XLOOKUP(F2036,'Volume Holds'!U:U,'Volume Holds'!P:P)</f>
        <v>#N/A</v>
      </c>
      <c r="F2036" s="64" t="s">
        <v>1349</v>
      </c>
      <c r="G2036" s="64">
        <v>10081</v>
      </c>
    </row>
    <row r="2037" spans="1:7">
      <c r="A2037" s="64" t="str">
        <f t="shared" si="32"/>
        <v>BL.VG.00026-10081</v>
      </c>
      <c r="B2037" s="64" t="e">
        <f>_xlfn.XLOOKUP(F2037,'Volume Holds'!U:U,'Volume Holds'!#REF!)+IF('Volume Holds'!#REF!&gt;0,'Volume Holds'!#REF!,0)</f>
        <v>#REF!</v>
      </c>
      <c r="C2037" s="64">
        <f>_xlfn.XLOOKUP(F2037,'Volume Holds'!U:U,'Volume Holds'!P:P)</f>
        <v>80.5</v>
      </c>
      <c r="F2037" s="64" t="s">
        <v>876</v>
      </c>
      <c r="G2037" s="64">
        <v>10081</v>
      </c>
    </row>
    <row r="2038" spans="1:7">
      <c r="A2038" s="64" t="str">
        <f t="shared" si="32"/>
        <v>BL.VG.00027-10081</v>
      </c>
      <c r="B2038" s="64" t="e">
        <f>_xlfn.XLOOKUP(F2038,'Volume Holds'!U:U,'Volume Holds'!#REF!)</f>
        <v>#REF!</v>
      </c>
      <c r="C2038" s="64">
        <f>_xlfn.XLOOKUP(F2038,'Volume Holds'!U:U,'Volume Holds'!P:P)</f>
        <v>157.5</v>
      </c>
      <c r="F2038" s="64" t="s">
        <v>629</v>
      </c>
      <c r="G2038" s="64">
        <v>10081</v>
      </c>
    </row>
    <row r="2039" spans="1:7">
      <c r="A2039" s="64" t="str">
        <f t="shared" si="32"/>
        <v>BL.VG.00028-10081</v>
      </c>
      <c r="B2039" s="64" t="e">
        <f>_xlfn.XLOOKUP(F2039,'Volume Holds'!U:U,'Volume Holds'!#REF!)+IF('Volume Holds'!#REF!&gt;0,'Volume Holds'!#REF!,0)</f>
        <v>#REF!</v>
      </c>
      <c r="C2039" s="64">
        <f>_xlfn.XLOOKUP(F2039,'Volume Holds'!U:U,'Volume Holds'!P:P)</f>
        <v>152.25</v>
      </c>
      <c r="F2039" s="64" t="s">
        <v>631</v>
      </c>
      <c r="G2039" s="64">
        <v>10081</v>
      </c>
    </row>
    <row r="2040" spans="1:7">
      <c r="A2040" s="64" t="str">
        <f t="shared" si="32"/>
        <v>BL.VG.00029-10081</v>
      </c>
      <c r="B2040" s="64" t="e">
        <f>_xlfn.XLOOKUP(F2040,'Volume Holds'!U:U,'Volume Holds'!#REF!)+IF('Volume Holds'!#REF!&gt;0,'Volume Holds'!#REF!,0)</f>
        <v>#REF!</v>
      </c>
      <c r="C2040" s="64">
        <f>_xlfn.XLOOKUP(F2040,'Volume Holds'!U:U,'Volume Holds'!P:P)</f>
        <v>152.25</v>
      </c>
      <c r="F2040" s="64" t="s">
        <v>633</v>
      </c>
      <c r="G2040" s="64">
        <v>10081</v>
      </c>
    </row>
    <row r="2041" spans="1:7">
      <c r="A2041" s="64" t="str">
        <f t="shared" si="32"/>
        <v>BL.VG.00030-10081</v>
      </c>
      <c r="B2041" s="64" t="e">
        <f>_xlfn.XLOOKUP(F2041,'Volume Holds'!U:U,'Volume Holds'!#REF!)+IF('Volume Holds'!#REF!&gt;0,'Volume Holds'!#REF!,0)</f>
        <v>#REF!</v>
      </c>
      <c r="C2041" s="64">
        <f>_xlfn.XLOOKUP(F2041,'Volume Holds'!U:U,'Volume Holds'!P:P)</f>
        <v>157.5</v>
      </c>
      <c r="F2041" s="64" t="s">
        <v>635</v>
      </c>
      <c r="G2041" s="64">
        <v>10081</v>
      </c>
    </row>
    <row r="2042" spans="1:7">
      <c r="A2042" s="64" t="str">
        <f t="shared" si="32"/>
        <v>BL.VG.00031-10081</v>
      </c>
      <c r="B2042" s="64" t="e">
        <f>_xlfn.XLOOKUP(F2042,'Volume Holds'!U:U,'Volume Holds'!#REF!)+IF('Volume Holds'!#REF!&gt;0,'Volume Holds'!#REF!,0)</f>
        <v>#REF!</v>
      </c>
      <c r="C2042" s="64">
        <f>_xlfn.XLOOKUP(F2042,'Volume Holds'!U:U,'Volume Holds'!P:P)</f>
        <v>157.5</v>
      </c>
      <c r="F2042" s="64" t="s">
        <v>637</v>
      </c>
      <c r="G2042" s="64">
        <v>10081</v>
      </c>
    </row>
    <row r="2043" spans="1:7">
      <c r="A2043" s="64" t="str">
        <f t="shared" si="32"/>
        <v>BL.VG.00032-10081</v>
      </c>
      <c r="B2043" s="64" t="e">
        <f>_xlfn.XLOOKUP(F2043,'Volume Holds'!U:U,'Volume Holds'!#REF!)+IF('Volume Holds'!#REF!&gt;0,'Volume Holds'!#REF!,0)</f>
        <v>#REF!</v>
      </c>
      <c r="C2043" s="64">
        <f>_xlfn.XLOOKUP(F2043,'Volume Holds'!U:U,'Volume Holds'!P:P)</f>
        <v>170.75</v>
      </c>
      <c r="F2043" s="64" t="s">
        <v>639</v>
      </c>
      <c r="G2043" s="64">
        <v>10081</v>
      </c>
    </row>
    <row r="2044" spans="1:7">
      <c r="A2044" s="64" t="str">
        <f t="shared" si="32"/>
        <v>BL.VG.00033-10081</v>
      </c>
      <c r="B2044" s="64" t="e">
        <f>_xlfn.XLOOKUP(F2044,'Volume Holds'!U:U,'Volume Holds'!#REF!)+IF('Volume Holds'!#REF!&gt;0,'Volume Holds'!#REF!,0)</f>
        <v>#REF!</v>
      </c>
      <c r="C2044" s="64">
        <f>_xlfn.XLOOKUP(F2044,'Volume Holds'!U:U,'Volume Holds'!P:P)</f>
        <v>170.75</v>
      </c>
      <c r="F2044" s="64" t="s">
        <v>641</v>
      </c>
      <c r="G2044" s="64">
        <v>10081</v>
      </c>
    </row>
    <row r="2045" spans="1:7">
      <c r="A2045" s="64" t="str">
        <f t="shared" si="32"/>
        <v>BL.VG.00034-10081</v>
      </c>
      <c r="B2045" s="64" t="e">
        <f>_xlfn.XLOOKUP(F2045,'Volume Holds'!U:U,'Volume Holds'!#REF!)+IF('Volume Holds'!#REF!&gt;0,'Volume Holds'!#REF!,0)</f>
        <v>#REF!</v>
      </c>
      <c r="C2045" s="64">
        <f>_xlfn.XLOOKUP(F2045,'Volume Holds'!U:U,'Volume Holds'!P:P)</f>
        <v>233.75</v>
      </c>
      <c r="F2045" s="64" t="s">
        <v>643</v>
      </c>
      <c r="G2045" s="64">
        <v>10081</v>
      </c>
    </row>
    <row r="2046" spans="1:7">
      <c r="A2046" s="64" t="str">
        <f t="shared" si="32"/>
        <v>BL.VG.00035-10081</v>
      </c>
      <c r="B2046" s="64" t="e">
        <f>_xlfn.XLOOKUP(F2046,'Volume Holds'!U:U,'Volume Holds'!#REF!)+IF('Volume Holds'!#REF!&gt;0,'Volume Holds'!#REF!,0)</f>
        <v>#REF!</v>
      </c>
      <c r="C2046" s="64">
        <f>_xlfn.XLOOKUP(F2046,'Volume Holds'!U:U,'Volume Holds'!P:P)</f>
        <v>233.75</v>
      </c>
      <c r="F2046" s="64" t="s">
        <v>645</v>
      </c>
      <c r="G2046" s="64">
        <v>10081</v>
      </c>
    </row>
    <row r="2047" spans="1:7">
      <c r="A2047" s="64" t="str">
        <f t="shared" si="32"/>
        <v>BL.VG.00036-10081</v>
      </c>
      <c r="B2047" s="64" t="e">
        <f>_xlfn.XLOOKUP(F2047,'Volume Holds'!U:U,'Volume Holds'!#REF!)+IF('Volume Holds'!#REF!&gt;0,'Volume Holds'!#REF!,0)</f>
        <v>#REF!</v>
      </c>
      <c r="C2047" s="64">
        <f>_xlfn.XLOOKUP(F2047,'Volume Holds'!U:U,'Volume Holds'!P:P)</f>
        <v>244.25</v>
      </c>
      <c r="F2047" s="64" t="s">
        <v>647</v>
      </c>
      <c r="G2047" s="64">
        <v>10081</v>
      </c>
    </row>
    <row r="2048" spans="1:7">
      <c r="A2048" s="64" t="str">
        <f t="shared" si="32"/>
        <v>BL.VG.00037-10081</v>
      </c>
      <c r="B2048" s="64" t="e">
        <f>_xlfn.XLOOKUP(F2048,'Volume Holds'!U:U,'Volume Holds'!#REF!)+IF('Volume Holds'!#REF!&gt;0,'Volume Holds'!#REF!,0)</f>
        <v>#REF!</v>
      </c>
      <c r="C2048" s="64">
        <f>_xlfn.XLOOKUP(F2048,'Volume Holds'!U:U,'Volume Holds'!P:P)</f>
        <v>244.25</v>
      </c>
      <c r="F2048" s="64" t="s">
        <v>649</v>
      </c>
      <c r="G2048" s="64">
        <v>10081</v>
      </c>
    </row>
    <row r="2049" spans="1:7">
      <c r="A2049" s="64" t="str">
        <f t="shared" si="32"/>
        <v>BL.VG.00038-10081</v>
      </c>
      <c r="B2049" s="64" t="e">
        <f>_xlfn.XLOOKUP(F2049,'Volume Holds'!U:U,'Volume Holds'!#REF!)+IF('Volume Holds'!#REF!&gt;0,'Volume Holds'!#REF!,0)</f>
        <v>#REF!</v>
      </c>
      <c r="C2049" s="64">
        <f>_xlfn.XLOOKUP(F2049,'Volume Holds'!U:U,'Volume Holds'!P:P)</f>
        <v>265.25</v>
      </c>
      <c r="F2049" s="64" t="s">
        <v>651</v>
      </c>
      <c r="G2049" s="64">
        <v>10081</v>
      </c>
    </row>
    <row r="2050" spans="1:7">
      <c r="A2050" s="64" t="str">
        <f t="shared" si="32"/>
        <v>BL.VG.00039-10081</v>
      </c>
      <c r="B2050" s="64" t="e">
        <f>_xlfn.XLOOKUP(F2050,'Volume Holds'!U:U,'Volume Holds'!#REF!)+IF('Volume Holds'!#REF!&gt;0,'Volume Holds'!#REF!,0)</f>
        <v>#REF!</v>
      </c>
      <c r="C2050" s="64">
        <f>_xlfn.XLOOKUP(F2050,'Volume Holds'!U:U,'Volume Holds'!P:P)</f>
        <v>265.25</v>
      </c>
      <c r="F2050" s="64" t="s">
        <v>653</v>
      </c>
      <c r="G2050" s="64">
        <v>10081</v>
      </c>
    </row>
    <row r="2051" spans="1:7">
      <c r="A2051" s="64" t="str">
        <f t="shared" si="32"/>
        <v>BL.VG.00040-10081</v>
      </c>
      <c r="B2051" s="64" t="e">
        <f>_xlfn.XLOOKUP(F2051,'Volume Holds'!U:U,'Volume Holds'!#REF!)+IF('Volume Holds'!#REF!&gt;0,'Volume Holds'!#REF!,0)</f>
        <v>#REF!</v>
      </c>
      <c r="C2051" s="64">
        <f>_xlfn.XLOOKUP(F2051,'Volume Holds'!U:U,'Volume Holds'!P:P)</f>
        <v>359.75</v>
      </c>
      <c r="F2051" s="64" t="s">
        <v>655</v>
      </c>
      <c r="G2051" s="64">
        <v>10081</v>
      </c>
    </row>
    <row r="2052" spans="1:7">
      <c r="A2052" s="64" t="str">
        <f t="shared" si="32"/>
        <v>BL.VG.00041-10081</v>
      </c>
      <c r="B2052" s="64" t="e">
        <f>_xlfn.XLOOKUP(F2052,'Volume Holds'!U:U,'Volume Holds'!#REF!)+IF('Volume Holds'!#REF!&gt;0,'Volume Holds'!#REF!,0)</f>
        <v>#REF!</v>
      </c>
      <c r="C2052" s="64">
        <f>_xlfn.XLOOKUP(F2052,'Volume Holds'!U:U,'Volume Holds'!P:P)</f>
        <v>359.75</v>
      </c>
      <c r="F2052" s="64" t="s">
        <v>657</v>
      </c>
      <c r="G2052" s="64">
        <v>10081</v>
      </c>
    </row>
    <row r="2053" spans="1:7">
      <c r="A2053" s="64" t="str">
        <f t="shared" si="32"/>
        <v>BL.VG.00042-10081</v>
      </c>
      <c r="B2053" s="64" t="e">
        <f>_xlfn.XLOOKUP(F2053,'Volume Holds'!U:U,'Volume Holds'!#REF!)+IF('Volume Holds'!#REF!&gt;0,'Volume Holds'!#REF!,0)</f>
        <v>#REF!</v>
      </c>
      <c r="C2053" s="64">
        <f>_xlfn.XLOOKUP(F2053,'Volume Holds'!U:U,'Volume Holds'!P:P)</f>
        <v>378</v>
      </c>
      <c r="F2053" s="64" t="s">
        <v>659</v>
      </c>
      <c r="G2053" s="64">
        <v>10081</v>
      </c>
    </row>
    <row r="2054" spans="1:7">
      <c r="A2054" s="64" t="str">
        <f t="shared" si="32"/>
        <v>BL.VG.00043-10081</v>
      </c>
      <c r="B2054" s="64" t="e">
        <f>_xlfn.XLOOKUP(F2054,'Volume Holds'!U:U,'Volume Holds'!#REF!)+IF('Volume Holds'!#REF!&gt;0,'Volume Holds'!#REF!,0)</f>
        <v>#REF!</v>
      </c>
      <c r="C2054" s="64">
        <f>_xlfn.XLOOKUP(F2054,'Volume Holds'!U:U,'Volume Holds'!P:P)</f>
        <v>378</v>
      </c>
      <c r="F2054" s="64" t="s">
        <v>661</v>
      </c>
      <c r="G2054" s="64">
        <v>10081</v>
      </c>
    </row>
    <row r="2055" spans="1:7">
      <c r="A2055" s="64" t="str">
        <f t="shared" si="32"/>
        <v>BL.VG.00044-10081</v>
      </c>
      <c r="B2055" s="64" t="e">
        <f>_xlfn.XLOOKUP(F2055,'Volume Holds'!U:U,'Volume Holds'!#REF!)+IF('Volume Holds'!#REF!&gt;0,'Volume Holds'!#REF!,0)</f>
        <v>#REF!</v>
      </c>
      <c r="C2055" s="64">
        <f>_xlfn.XLOOKUP(F2055,'Volume Holds'!U:U,'Volume Holds'!P:P)</f>
        <v>420</v>
      </c>
      <c r="F2055" s="64" t="s">
        <v>663</v>
      </c>
      <c r="G2055" s="64">
        <v>10081</v>
      </c>
    </row>
    <row r="2056" spans="1:7">
      <c r="A2056" s="64" t="str">
        <f t="shared" si="32"/>
        <v>BL.VG.00045-10081</v>
      </c>
      <c r="B2056" s="64" t="e">
        <f>_xlfn.XLOOKUP(F2056,'Volume Holds'!U:U,'Volume Holds'!#REF!)+IF('Volume Holds'!#REF!&gt;0,'Volume Holds'!#REF!,0)</f>
        <v>#REF!</v>
      </c>
      <c r="C2056" s="64">
        <f>_xlfn.XLOOKUP(F2056,'Volume Holds'!U:U,'Volume Holds'!P:P)</f>
        <v>420</v>
      </c>
      <c r="F2056" s="64" t="s">
        <v>665</v>
      </c>
      <c r="G2056" s="64">
        <v>10081</v>
      </c>
    </row>
    <row r="2057" spans="1:7">
      <c r="A2057" s="64" t="str">
        <f t="shared" si="32"/>
        <v>BL.VG.00046-10081</v>
      </c>
      <c r="B2057" s="64" t="e">
        <f>_xlfn.XLOOKUP(F2057,'Volume Holds'!U:U,'Volume Holds'!#REF!)+IF('Volume Holds'!#REF!&gt;0,'Volume Holds'!#REF!,0)</f>
        <v>#REF!</v>
      </c>
      <c r="C2057" s="64">
        <f>_xlfn.XLOOKUP(F2057,'Volume Holds'!U:U,'Volume Holds'!P:P)</f>
        <v>144.5</v>
      </c>
      <c r="F2057" s="64" t="s">
        <v>667</v>
      </c>
      <c r="G2057" s="64">
        <v>10081</v>
      </c>
    </row>
    <row r="2058" spans="1:7">
      <c r="A2058" s="64" t="str">
        <f t="shared" si="32"/>
        <v>BL.VG.00047-10081</v>
      </c>
      <c r="B2058" s="64" t="e">
        <f>_xlfn.XLOOKUP(F2058,'Volume Holds'!U:U,'Volume Holds'!#REF!)+IF('Volume Holds'!#REF!&gt;0,'Volume Holds'!#REF!,0)</f>
        <v>#REF!</v>
      </c>
      <c r="C2058" s="64">
        <f>_xlfn.XLOOKUP(F2058,'Volume Holds'!U:U,'Volume Holds'!P:P)</f>
        <v>155</v>
      </c>
      <c r="F2058" s="64" t="s">
        <v>669</v>
      </c>
      <c r="G2058" s="64">
        <v>10081</v>
      </c>
    </row>
    <row r="2059" spans="1:7">
      <c r="A2059" s="64" t="str">
        <f t="shared" si="32"/>
        <v>BL.VG.00048-10081</v>
      </c>
      <c r="B2059" s="64" t="e">
        <f>_xlfn.XLOOKUP(F2059,'Volume Holds'!U:U,'Volume Holds'!#REF!)+IF('Volume Holds'!#REF!&gt;0,'Volume Holds'!#REF!,0)</f>
        <v>#REF!</v>
      </c>
      <c r="C2059" s="64">
        <f>_xlfn.XLOOKUP(F2059,'Volume Holds'!U:U,'Volume Holds'!P:P)</f>
        <v>178.5</v>
      </c>
      <c r="F2059" s="64" t="s">
        <v>671</v>
      </c>
      <c r="G2059" s="64">
        <v>10081</v>
      </c>
    </row>
    <row r="2060" spans="1:7">
      <c r="A2060" s="64" t="str">
        <f t="shared" si="32"/>
        <v>BL.VG.00049-10081</v>
      </c>
      <c r="B2060" s="64" t="e">
        <f>_xlfn.XLOOKUP(F2060,'Volume Holds'!U:U,'Volume Holds'!#REF!)+IF('Volume Holds'!#REF!&gt;0,'Volume Holds'!#REF!,0)</f>
        <v>#REF!</v>
      </c>
      <c r="C2060" s="64">
        <f>_xlfn.XLOOKUP(F2060,'Volume Holds'!U:U,'Volume Holds'!P:P)</f>
        <v>139.25</v>
      </c>
      <c r="F2060" s="64" t="s">
        <v>673</v>
      </c>
      <c r="G2060" s="64">
        <v>10081</v>
      </c>
    </row>
    <row r="2061" spans="1:7">
      <c r="A2061" s="64" t="str">
        <f t="shared" si="32"/>
        <v>BL.VG.00050-10081</v>
      </c>
      <c r="B2061" s="64" t="e">
        <f>_xlfn.XLOOKUP(F2061,'Volume Holds'!U:U,'Volume Holds'!#REF!)+IF('Volume Holds'!#REF!&gt;0,'Volume Holds'!#REF!,0)</f>
        <v>#REF!</v>
      </c>
      <c r="C2061" s="64">
        <f>_xlfn.XLOOKUP(F2061,'Volume Holds'!U:U,'Volume Holds'!P:P)</f>
        <v>149.75</v>
      </c>
      <c r="F2061" s="64" t="s">
        <v>675</v>
      </c>
      <c r="G2061" s="64">
        <v>10081</v>
      </c>
    </row>
    <row r="2062" spans="1:7">
      <c r="A2062" s="64" t="str">
        <f t="shared" si="32"/>
        <v>BL.VG.00051-10081</v>
      </c>
      <c r="B2062" s="64" t="e">
        <f>_xlfn.XLOOKUP(F2062,'Volume Holds'!U:U,'Volume Holds'!#REF!)+IF('Volume Holds'!#REF!&gt;0,'Volume Holds'!#REF!,0)</f>
        <v>#REF!</v>
      </c>
      <c r="C2062" s="64">
        <f>_xlfn.XLOOKUP(F2062,'Volume Holds'!U:U,'Volume Holds'!P:P)</f>
        <v>181.25</v>
      </c>
      <c r="F2062" s="64" t="s">
        <v>677</v>
      </c>
      <c r="G2062" s="64">
        <v>10081</v>
      </c>
    </row>
    <row r="2063" spans="1:7">
      <c r="A2063" s="64" t="str">
        <f t="shared" si="32"/>
        <v>BL.VG.00052-10081</v>
      </c>
      <c r="B2063" s="64" t="e">
        <f>_xlfn.XLOOKUP(F2063,'Volume Holds'!U:U,'Volume Holds'!#REF!)+IF('Volume Holds'!#REF!&gt;0,'Volume Holds'!#REF!,0)</f>
        <v>#REF!</v>
      </c>
      <c r="C2063" s="64">
        <f>_xlfn.XLOOKUP(F2063,'Volume Holds'!U:U,'Volume Holds'!P:P)</f>
        <v>76.25</v>
      </c>
      <c r="F2063" s="64" t="s">
        <v>679</v>
      </c>
      <c r="G2063" s="64">
        <v>10081</v>
      </c>
    </row>
    <row r="2064" spans="1:7">
      <c r="A2064" s="64" t="str">
        <f t="shared" si="32"/>
        <v>BL.VG.00061-10081</v>
      </c>
      <c r="B2064" s="64" t="e">
        <f>_xlfn.XLOOKUP(F2064,'Volume Holds'!U:U,'Volume Holds'!#REF!)+IF('Volume Holds'!#REF!&gt;0,'Volume Holds'!#REF!,0)</f>
        <v>#REF!</v>
      </c>
      <c r="C2064" s="64">
        <f>_xlfn.XLOOKUP(F2064,'Volume Holds'!U:U,'Volume Holds'!P:P)</f>
        <v>76.25</v>
      </c>
      <c r="F2064" s="64" t="s">
        <v>681</v>
      </c>
      <c r="G2064" s="64">
        <v>10081</v>
      </c>
    </row>
    <row r="2065" spans="1:7">
      <c r="A2065" s="64" t="str">
        <f t="shared" si="32"/>
        <v>BL.VG.00053-10081</v>
      </c>
      <c r="B2065" s="64" t="e">
        <f>_xlfn.XLOOKUP(F2065,'Volume Holds'!U:U,'Volume Holds'!#REF!)+IF('Volume Holds'!#REF!&gt;0,'Volume Holds'!#REF!,0)</f>
        <v>#REF!</v>
      </c>
      <c r="C2065" s="64">
        <f>_xlfn.XLOOKUP(F2065,'Volume Holds'!U:U,'Volume Holds'!P:P)</f>
        <v>76.25</v>
      </c>
      <c r="F2065" s="64" t="s">
        <v>683</v>
      </c>
      <c r="G2065" s="64">
        <v>10081</v>
      </c>
    </row>
    <row r="2066" spans="1:7">
      <c r="A2066" s="64" t="str">
        <f t="shared" si="32"/>
        <v>BL.VG.00062-10081</v>
      </c>
      <c r="B2066" s="64" t="e">
        <f>_xlfn.XLOOKUP(F2066,'Volume Holds'!U:U,'Volume Holds'!#REF!)+IF('Volume Holds'!#REF!&gt;0,'Volume Holds'!#REF!,0)</f>
        <v>#REF!</v>
      </c>
      <c r="C2066" s="64">
        <f>_xlfn.XLOOKUP(F2066,'Volume Holds'!U:U,'Volume Holds'!P:P)</f>
        <v>76.25</v>
      </c>
      <c r="F2066" s="64" t="s">
        <v>685</v>
      </c>
      <c r="G2066" s="64">
        <v>10081</v>
      </c>
    </row>
    <row r="2067" spans="1:7">
      <c r="A2067" s="64" t="str">
        <f t="shared" si="32"/>
        <v>BL.VG.00054-10081</v>
      </c>
      <c r="B2067" s="64" t="e">
        <f>_xlfn.XLOOKUP(F2067,'Volume Holds'!U:U,'Volume Holds'!#REF!)+IF('Volume Holds'!#REF!&gt;0,'Volume Holds'!#REF!,0)</f>
        <v>#REF!</v>
      </c>
      <c r="C2067" s="64">
        <f>_xlfn.XLOOKUP(F2067,'Volume Holds'!U:U,'Volume Holds'!P:P)</f>
        <v>78.75</v>
      </c>
      <c r="F2067" s="64" t="s">
        <v>687</v>
      </c>
      <c r="G2067" s="64">
        <v>10081</v>
      </c>
    </row>
    <row r="2068" spans="1:7">
      <c r="A2068" s="64" t="str">
        <f t="shared" si="32"/>
        <v>BL.VG.00063-10081</v>
      </c>
      <c r="B2068" s="64" t="e">
        <f>_xlfn.XLOOKUP(F2068,'Volume Holds'!U:U,'Volume Holds'!#REF!)+IF('Volume Holds'!#REF!&gt;0,'Volume Holds'!#REF!,0)</f>
        <v>#REF!</v>
      </c>
      <c r="C2068" s="64">
        <f>_xlfn.XLOOKUP(F2068,'Volume Holds'!U:U,'Volume Holds'!P:P)</f>
        <v>78.75</v>
      </c>
      <c r="F2068" s="64" t="s">
        <v>689</v>
      </c>
      <c r="G2068" s="64">
        <v>10081</v>
      </c>
    </row>
    <row r="2069" spans="1:7">
      <c r="A2069" s="64" t="str">
        <f t="shared" si="32"/>
        <v>BL.VG.00055-10081</v>
      </c>
      <c r="B2069" s="64" t="e">
        <f>_xlfn.XLOOKUP(F2069,'Volume Holds'!U:U,'Volume Holds'!#REF!)+IF('Volume Holds'!#REF!&gt;0,'Volume Holds'!#REF!,0)</f>
        <v>#REF!</v>
      </c>
      <c r="C2069" s="64">
        <f>_xlfn.XLOOKUP(F2069,'Volume Holds'!U:U,'Volume Holds'!P:P)</f>
        <v>202.25</v>
      </c>
      <c r="F2069" s="64" t="s">
        <v>691</v>
      </c>
      <c r="G2069" s="64">
        <v>10081</v>
      </c>
    </row>
    <row r="2070" spans="1:7">
      <c r="A2070" s="64" t="str">
        <f t="shared" si="32"/>
        <v>BL.VG.00064-10081</v>
      </c>
      <c r="B2070" s="64" t="e">
        <f>_xlfn.XLOOKUP(F2070,'Volume Holds'!U:U,'Volume Holds'!#REF!)+IF('Volume Holds'!#REF!&gt;0,'Volume Holds'!#REF!,0)</f>
        <v>#REF!</v>
      </c>
      <c r="C2070" s="64">
        <f>_xlfn.XLOOKUP(F2070,'Volume Holds'!U:U,'Volume Holds'!P:P)</f>
        <v>202.25</v>
      </c>
      <c r="F2070" s="64" t="s">
        <v>693</v>
      </c>
      <c r="G2070" s="64">
        <v>10081</v>
      </c>
    </row>
    <row r="2071" spans="1:7">
      <c r="A2071" s="64" t="str">
        <f t="shared" si="32"/>
        <v>BL.VG.00056-10081</v>
      </c>
      <c r="B2071" s="64" t="e">
        <f>_xlfn.XLOOKUP(F2071,'Volume Holds'!U:U,'Volume Holds'!#REF!)+IF('Volume Holds'!#REF!&gt;0,'Volume Holds'!#REF!,0)</f>
        <v>#REF!</v>
      </c>
      <c r="C2071" s="64">
        <f>_xlfn.XLOOKUP(F2071,'Volume Holds'!U:U,'Volume Holds'!P:P)</f>
        <v>212.75</v>
      </c>
      <c r="F2071" s="64" t="s">
        <v>695</v>
      </c>
      <c r="G2071" s="64">
        <v>10081</v>
      </c>
    </row>
    <row r="2072" spans="1:7">
      <c r="A2072" s="64" t="str">
        <f t="shared" si="32"/>
        <v>BL.VG.00065-10081</v>
      </c>
      <c r="B2072" s="64" t="e">
        <f>_xlfn.XLOOKUP(F2072,'Volume Holds'!U:U,'Volume Holds'!#REF!)+IF('Volume Holds'!#REF!&gt;0,'Volume Holds'!#REF!,0)</f>
        <v>#REF!</v>
      </c>
      <c r="C2072" s="64">
        <f>_xlfn.XLOOKUP(F2072,'Volume Holds'!U:U,'Volume Holds'!P:P)</f>
        <v>212.75</v>
      </c>
      <c r="F2072" s="64" t="s">
        <v>697</v>
      </c>
      <c r="G2072" s="64">
        <v>10081</v>
      </c>
    </row>
    <row r="2073" spans="1:7">
      <c r="A2073" s="64" t="str">
        <f t="shared" si="32"/>
        <v>BL.VG.00057-10081</v>
      </c>
      <c r="B2073" s="64" t="e">
        <f>_xlfn.XLOOKUP(F2073,'Volume Holds'!U:U,'Volume Holds'!#REF!)+IF('Volume Holds'!#REF!&gt;0,'Volume Holds'!#REF!,0)</f>
        <v>#REF!</v>
      </c>
      <c r="C2073" s="64">
        <f>_xlfn.XLOOKUP(F2073,'Volume Holds'!U:U,'Volume Holds'!P:P)</f>
        <v>220.5</v>
      </c>
      <c r="F2073" s="64" t="s">
        <v>699</v>
      </c>
      <c r="G2073" s="64">
        <v>10081</v>
      </c>
    </row>
    <row r="2074" spans="1:7">
      <c r="A2074" s="64" t="str">
        <f t="shared" si="32"/>
        <v>BL.VG.00066-10081</v>
      </c>
      <c r="B2074" s="64" t="e">
        <f>_xlfn.XLOOKUP(F2074,'Volume Holds'!U:U,'Volume Holds'!#REF!)+IF('Volume Holds'!#REF!&gt;0,'Volume Holds'!#REF!,0)</f>
        <v>#REF!</v>
      </c>
      <c r="C2074" s="64">
        <f>_xlfn.XLOOKUP(F2074,'Volume Holds'!U:U,'Volume Holds'!P:P)</f>
        <v>220.5</v>
      </c>
      <c r="F2074" s="64" t="s">
        <v>701</v>
      </c>
      <c r="G2074" s="64">
        <v>10081</v>
      </c>
    </row>
    <row r="2075" spans="1:7">
      <c r="A2075" s="64" t="str">
        <f t="shared" si="32"/>
        <v>BL.VG.00058-10081</v>
      </c>
      <c r="B2075" s="64" t="e">
        <f>_xlfn.XLOOKUP(F2075,'Volume Holds'!U:U,'Volume Holds'!#REF!)+IF('Volume Holds'!#REF!&gt;0,'Volume Holds'!#REF!,0)</f>
        <v>#REF!</v>
      </c>
      <c r="C2075" s="64">
        <f>_xlfn.XLOOKUP(F2075,'Volume Holds'!U:U,'Volume Holds'!P:P)</f>
        <v>459.5</v>
      </c>
      <c r="F2075" s="64" t="s">
        <v>703</v>
      </c>
      <c r="G2075" s="64">
        <v>10081</v>
      </c>
    </row>
    <row r="2076" spans="1:7">
      <c r="A2076" s="64" t="str">
        <f t="shared" si="32"/>
        <v>BL.VG.00067-10081</v>
      </c>
      <c r="B2076" s="64" t="e">
        <f>_xlfn.XLOOKUP(F2076,'Volume Holds'!U:U,'Volume Holds'!#REF!)+IF('Volume Holds'!#REF!&gt;0,'Volume Holds'!#REF!,0)</f>
        <v>#REF!</v>
      </c>
      <c r="C2076" s="64">
        <f>_xlfn.XLOOKUP(F2076,'Volume Holds'!U:U,'Volume Holds'!P:P)</f>
        <v>459.5</v>
      </c>
      <c r="F2076" s="64" t="s">
        <v>705</v>
      </c>
      <c r="G2076" s="64">
        <v>10081</v>
      </c>
    </row>
    <row r="2077" spans="1:7">
      <c r="A2077" s="64" t="str">
        <f t="shared" si="32"/>
        <v>BL.VG.00059-10081</v>
      </c>
      <c r="B2077" s="64" t="e">
        <f>_xlfn.XLOOKUP(F2077,'Volume Holds'!U:U,'Volume Holds'!#REF!)+IF('Volume Holds'!#REF!&gt;0,'Volume Holds'!#REF!,0)</f>
        <v>#REF!</v>
      </c>
      <c r="C2077" s="64">
        <f>_xlfn.XLOOKUP(F2077,'Volume Holds'!U:U,'Volume Holds'!P:P)</f>
        <v>483</v>
      </c>
      <c r="F2077" s="64" t="s">
        <v>707</v>
      </c>
      <c r="G2077" s="64">
        <v>10081</v>
      </c>
    </row>
    <row r="2078" spans="1:7">
      <c r="A2078" s="64" t="str">
        <f t="shared" si="32"/>
        <v>BL.VG.00068-10081</v>
      </c>
      <c r="B2078" s="64" t="e">
        <f>_xlfn.XLOOKUP(F2078,'Volume Holds'!U:U,'Volume Holds'!#REF!)+IF('Volume Holds'!#REF!&gt;0,'Volume Holds'!#REF!,0)</f>
        <v>#REF!</v>
      </c>
      <c r="C2078" s="64">
        <f>_xlfn.XLOOKUP(F2078,'Volume Holds'!U:U,'Volume Holds'!P:P)</f>
        <v>483</v>
      </c>
      <c r="F2078" s="64" t="s">
        <v>709</v>
      </c>
      <c r="G2078" s="64">
        <v>10081</v>
      </c>
    </row>
    <row r="2079" spans="1:7">
      <c r="A2079" s="64" t="str">
        <f t="shared" si="32"/>
        <v>BL.VG.00060-10081</v>
      </c>
      <c r="B2079" s="64" t="e">
        <f>_xlfn.XLOOKUP(F2079,'Volume Holds'!U:U,'Volume Holds'!#REF!)+IF('Volume Holds'!#REF!&gt;0,'Volume Holds'!#REF!,0)</f>
        <v>#REF!</v>
      </c>
      <c r="C2079" s="64">
        <f>_xlfn.XLOOKUP(F2079,'Volume Holds'!U:U,'Volume Holds'!P:P)</f>
        <v>509.25</v>
      </c>
      <c r="F2079" s="64" t="s">
        <v>711</v>
      </c>
      <c r="G2079" s="64">
        <v>10081</v>
      </c>
    </row>
    <row r="2080" spans="1:7">
      <c r="A2080" s="64" t="str">
        <f t="shared" si="32"/>
        <v>BL.VG.00069-10081</v>
      </c>
      <c r="B2080" s="64" t="e">
        <f>_xlfn.XLOOKUP(F2080,'Volume Holds'!U:U,'Volume Holds'!#REF!)+IF('Volume Holds'!#REF!&gt;0,'Volume Holds'!#REF!,0)</f>
        <v>#REF!</v>
      </c>
      <c r="C2080" s="64">
        <f>_xlfn.XLOOKUP(F2080,'Volume Holds'!U:U,'Volume Holds'!P:P)</f>
        <v>509.25</v>
      </c>
      <c r="F2080" s="64" t="s">
        <v>713</v>
      </c>
      <c r="G2080" s="64">
        <v>10081</v>
      </c>
    </row>
    <row r="2081" spans="1:7">
      <c r="A2081" s="64" t="str">
        <f t="shared" si="32"/>
        <v>BL.VG.00001-10097</v>
      </c>
      <c r="B2081" s="64" t="e">
        <f>_xlfn.XLOOKUP(F2081,'Volume Holds'!U:U,'Volume Holds'!#REF!)+IF('Volume Holds'!#REF!&gt;0,'Volume Holds'!#REF!,0)</f>
        <v>#REF!</v>
      </c>
      <c r="C2081" s="64">
        <f>_xlfn.XLOOKUP(F2081,'Volume Holds'!U:U,'Volume Holds'!P:P)</f>
        <v>128.75</v>
      </c>
      <c r="F2081" s="64" t="s">
        <v>585</v>
      </c>
      <c r="G2081" s="64">
        <v>10097</v>
      </c>
    </row>
    <row r="2082" spans="1:7">
      <c r="A2082" s="64" t="str">
        <f t="shared" si="32"/>
        <v>BL.VG.00002-10097</v>
      </c>
      <c r="B2082" s="64" t="e">
        <f>_xlfn.XLOOKUP(F2082,'Volume Holds'!U:U,'Volume Holds'!#REF!)+IF('Volume Holds'!#REF!&gt;0,'Volume Holds'!#REF!,0)</f>
        <v>#REF!</v>
      </c>
      <c r="C2082" s="64">
        <f>_xlfn.XLOOKUP(F2082,'Volume Holds'!U:U,'Volume Holds'!P:P)</f>
        <v>134</v>
      </c>
      <c r="F2082" s="64" t="s">
        <v>587</v>
      </c>
      <c r="G2082" s="64">
        <v>10097</v>
      </c>
    </row>
    <row r="2083" spans="1:7">
      <c r="A2083" s="64" t="str">
        <f t="shared" si="32"/>
        <v>BL.VG.00003-10097</v>
      </c>
      <c r="B2083" s="64" t="e">
        <f>_xlfn.XLOOKUP(F2083,'Volume Holds'!U:U,'Volume Holds'!#REF!)+IF('Volume Holds'!#REF!&gt;0,'Volume Holds'!#REF!,0)</f>
        <v>#REF!</v>
      </c>
      <c r="C2083" s="64">
        <f>_xlfn.XLOOKUP(F2083,'Volume Holds'!U:U,'Volume Holds'!P:P)</f>
        <v>97.25</v>
      </c>
      <c r="F2083" s="64" t="s">
        <v>589</v>
      </c>
      <c r="G2083" s="64">
        <v>10097</v>
      </c>
    </row>
    <row r="2084" spans="1:7">
      <c r="A2084" s="64" t="str">
        <f t="shared" si="32"/>
        <v>BL.VG.00004-10097</v>
      </c>
      <c r="B2084" s="64" t="e">
        <f>_xlfn.XLOOKUP(F2084,'Volume Holds'!U:U,'Volume Holds'!#REF!)+IF('Volume Holds'!#REF!&gt;0,'Volume Holds'!#REF!,0)</f>
        <v>#REF!</v>
      </c>
      <c r="C2084" s="64">
        <f>_xlfn.XLOOKUP(F2084,'Volume Holds'!U:U,'Volume Holds'!P:P)</f>
        <v>92</v>
      </c>
      <c r="F2084" s="64" t="s">
        <v>591</v>
      </c>
      <c r="G2084" s="64">
        <v>10097</v>
      </c>
    </row>
    <row r="2085" spans="1:7">
      <c r="A2085" s="64" t="str">
        <f t="shared" ref="A2085:A2148" si="33">F2085&amp;"-"&amp;G2085</f>
        <v>BL.VG.00005-10097</v>
      </c>
      <c r="B2085" s="64" t="e">
        <f>_xlfn.XLOOKUP(F2085,'Volume Holds'!U:U,'Volume Holds'!#REF!)+IF('Volume Holds'!#REF!&gt;0,'Volume Holds'!#REF!,0)</f>
        <v>#REF!</v>
      </c>
      <c r="C2085" s="64">
        <f>_xlfn.XLOOKUP(F2085,'Volume Holds'!U:U,'Volume Holds'!P:P)</f>
        <v>86.75</v>
      </c>
      <c r="F2085" s="64" t="s">
        <v>593</v>
      </c>
      <c r="G2085" s="64">
        <v>10097</v>
      </c>
    </row>
    <row r="2086" spans="1:7">
      <c r="A2086" s="64" t="str">
        <f t="shared" si="33"/>
        <v>BL.VG.00006-10097</v>
      </c>
      <c r="B2086" s="64" t="e">
        <f>_xlfn.XLOOKUP(F2086,'Volume Holds'!U:U,'Volume Holds'!#REF!)+IF('Volume Holds'!#REF!&gt;0,'Volume Holds'!#REF!,0)</f>
        <v>#REF!</v>
      </c>
      <c r="C2086" s="64">
        <f>_xlfn.XLOOKUP(F2086,'Volume Holds'!U:U,'Volume Holds'!P:P)</f>
        <v>102.5</v>
      </c>
      <c r="F2086" s="64" t="s">
        <v>595</v>
      </c>
      <c r="G2086" s="64">
        <v>10097</v>
      </c>
    </row>
    <row r="2087" spans="1:7">
      <c r="A2087" s="64" t="str">
        <f t="shared" si="33"/>
        <v>BL.VG.00007-10097</v>
      </c>
      <c r="B2087" s="64" t="e">
        <f>_xlfn.XLOOKUP(F2087,'Volume Holds'!U:U,'Volume Holds'!#REF!)+IF('Volume Holds'!#REF!&gt;0,'Volume Holds'!#REF!,0)</f>
        <v>#REF!</v>
      </c>
      <c r="C2087" s="64">
        <f>_xlfn.XLOOKUP(F2087,'Volume Holds'!U:U,'Volume Holds'!P:P)</f>
        <v>113</v>
      </c>
      <c r="F2087" s="64" t="s">
        <v>597</v>
      </c>
      <c r="G2087" s="64">
        <v>10097</v>
      </c>
    </row>
    <row r="2088" spans="1:7">
      <c r="A2088" s="64" t="str">
        <f t="shared" si="33"/>
        <v>BL.VG.00008-10097</v>
      </c>
      <c r="B2088" s="64" t="e">
        <f>_xlfn.XLOOKUP(F2088,'Volume Holds'!U:U,'Volume Holds'!#REF!)+IF('Volume Holds'!#REF!&gt;0,'Volume Holds'!#REF!,0)</f>
        <v>#REF!</v>
      </c>
      <c r="C2088" s="64">
        <f>_xlfn.XLOOKUP(F2088,'Volume Holds'!U:U,'Volume Holds'!P:P)</f>
        <v>113</v>
      </c>
      <c r="F2088" s="64" t="s">
        <v>599</v>
      </c>
      <c r="G2088" s="64">
        <v>10097</v>
      </c>
    </row>
    <row r="2089" spans="1:7">
      <c r="A2089" s="64" t="str">
        <f t="shared" si="33"/>
        <v>BL.VG.00009-10097</v>
      </c>
      <c r="B2089" s="64" t="e">
        <f>_xlfn.XLOOKUP(F2089,'Volume Holds'!U:U,'Volume Holds'!#REF!)+IF('Volume Holds'!#REF!&gt;0,'Volume Holds'!#REF!,0)</f>
        <v>#REF!</v>
      </c>
      <c r="C2089" s="64">
        <f>_xlfn.XLOOKUP(F2089,'Volume Holds'!U:U,'Volume Holds'!P:P)</f>
        <v>113</v>
      </c>
      <c r="F2089" s="64" t="s">
        <v>601</v>
      </c>
      <c r="G2089" s="64">
        <v>10097</v>
      </c>
    </row>
    <row r="2090" spans="1:7">
      <c r="A2090" s="64" t="str">
        <f t="shared" si="33"/>
        <v>BL.VG.00010-10097</v>
      </c>
      <c r="B2090" s="64" t="e">
        <f>_xlfn.XLOOKUP(F2090,'Volume Holds'!U:U,'Volume Holds'!#REF!)+IF('Volume Holds'!#REF!&gt;0,'Volume Holds'!#REF!,0)</f>
        <v>#REF!</v>
      </c>
      <c r="C2090" s="64">
        <f>_xlfn.XLOOKUP(F2090,'Volume Holds'!U:U,'Volume Holds'!P:P)</f>
        <v>113</v>
      </c>
      <c r="F2090" s="64" t="s">
        <v>603</v>
      </c>
      <c r="G2090" s="64">
        <v>10097</v>
      </c>
    </row>
    <row r="2091" spans="1:7">
      <c r="A2091" s="64" t="str">
        <f t="shared" si="33"/>
        <v>BL.VG.00011-10097</v>
      </c>
      <c r="B2091" s="64" t="e">
        <f>_xlfn.XLOOKUP(F2091,'Volume Holds'!U:U,'Volume Holds'!#REF!)+IF('Volume Holds'!#REF!&gt;0,'Volume Holds'!#REF!,0)</f>
        <v>#REF!</v>
      </c>
      <c r="C2091" s="64">
        <f>_xlfn.XLOOKUP(F2091,'Volume Holds'!U:U,'Volume Holds'!P:P)</f>
        <v>115.5</v>
      </c>
      <c r="F2091" s="64" t="s">
        <v>605</v>
      </c>
      <c r="G2091" s="64">
        <v>10097</v>
      </c>
    </row>
    <row r="2092" spans="1:7">
      <c r="A2092" s="64" t="str">
        <f t="shared" si="33"/>
        <v>BL.VG.00012-10097</v>
      </c>
      <c r="B2092" s="64" t="e">
        <f>_xlfn.XLOOKUP(F2092,'Volume Holds'!U:U,'Volume Holds'!#REF!)+IF('Volume Holds'!#REF!&gt;0,'Volume Holds'!#REF!,0)</f>
        <v>#REF!</v>
      </c>
      <c r="C2092" s="64">
        <f>_xlfn.XLOOKUP(F2092,'Volume Holds'!U:U,'Volume Holds'!P:P)</f>
        <v>115.5</v>
      </c>
      <c r="F2092" s="64" t="s">
        <v>607</v>
      </c>
      <c r="G2092" s="64">
        <v>10097</v>
      </c>
    </row>
    <row r="2093" spans="1:7">
      <c r="A2093" s="64" t="str">
        <f t="shared" si="33"/>
        <v>BL.VG.00013-10097</v>
      </c>
      <c r="B2093" s="64" t="e">
        <f>_xlfn.XLOOKUP(F2093,'Volume Holds'!U:U,'Volume Holds'!#REF!)+IF('Volume Holds'!#REF!&gt;0,'Volume Holds'!#REF!,0)</f>
        <v>#REF!</v>
      </c>
      <c r="C2093" s="64">
        <f>_xlfn.XLOOKUP(F2093,'Volume Holds'!U:U,'Volume Holds'!P:P)</f>
        <v>123.5</v>
      </c>
      <c r="F2093" s="64" t="s">
        <v>609</v>
      </c>
      <c r="G2093" s="64">
        <v>10097</v>
      </c>
    </row>
    <row r="2094" spans="1:7">
      <c r="A2094" s="64" t="str">
        <f t="shared" si="33"/>
        <v>BL.VG.00014-10097</v>
      </c>
      <c r="B2094" s="64" t="e">
        <f>_xlfn.XLOOKUP(F2094,'Volume Holds'!U:U,'Volume Holds'!#REF!)+IF('Volume Holds'!#REF!&gt;0,'Volume Holds'!#REF!,0)</f>
        <v>#REF!</v>
      </c>
      <c r="C2094" s="64">
        <f>_xlfn.XLOOKUP(F2094,'Volume Holds'!U:U,'Volume Holds'!P:P)</f>
        <v>123.5</v>
      </c>
      <c r="F2094" s="64" t="s">
        <v>611</v>
      </c>
      <c r="G2094" s="64">
        <v>10097</v>
      </c>
    </row>
    <row r="2095" spans="1:7">
      <c r="A2095" s="64" t="str">
        <f t="shared" si="33"/>
        <v>BL.VG.00015-10097</v>
      </c>
      <c r="B2095" s="64" t="e">
        <f>_xlfn.XLOOKUP(F2095,'Volume Holds'!U:U,'Volume Holds'!#REF!)+IF('Volume Holds'!#REF!&gt;0,'Volume Holds'!#REF!,0)</f>
        <v>#REF!</v>
      </c>
      <c r="C2095" s="64">
        <f>_xlfn.XLOOKUP(F2095,'Volume Holds'!U:U,'Volume Holds'!P:P)</f>
        <v>220.5</v>
      </c>
      <c r="F2095" s="64" t="s">
        <v>613</v>
      </c>
      <c r="G2095" s="64">
        <v>10097</v>
      </c>
    </row>
    <row r="2096" spans="1:7">
      <c r="A2096" s="64" t="str">
        <f t="shared" si="33"/>
        <v>BL.VG.00016-10097</v>
      </c>
      <c r="B2096" s="64" t="e">
        <f>_xlfn.XLOOKUP(F2096,'Volume Holds'!U:U,'Volume Holds'!#REF!)+IF('Volume Holds'!#REF!&gt;0,'Volume Holds'!#REF!,0)</f>
        <v>#REF!</v>
      </c>
      <c r="C2096" s="64">
        <f>_xlfn.XLOOKUP(F2096,'Volume Holds'!U:U,'Volume Holds'!P:P)</f>
        <v>220.5</v>
      </c>
      <c r="F2096" s="64" t="s">
        <v>615</v>
      </c>
      <c r="G2096" s="64">
        <v>10097</v>
      </c>
    </row>
    <row r="2097" spans="1:7">
      <c r="A2097" s="64" t="str">
        <f t="shared" si="33"/>
        <v>BL.VG.00017-10097</v>
      </c>
      <c r="B2097" s="64" t="e">
        <f>_xlfn.XLOOKUP(F2097,'Volume Holds'!U:U,'Volume Holds'!#REF!)+IF('Volume Holds'!#REF!&gt;0,'Volume Holds'!#REF!,0)</f>
        <v>#REF!</v>
      </c>
      <c r="C2097" s="64">
        <f>_xlfn.XLOOKUP(F2097,'Volume Holds'!U:U,'Volume Holds'!P:P)</f>
        <v>225.75</v>
      </c>
      <c r="F2097" s="64" t="s">
        <v>617</v>
      </c>
      <c r="G2097" s="64">
        <v>10097</v>
      </c>
    </row>
    <row r="2098" spans="1:7">
      <c r="A2098" s="64" t="str">
        <f t="shared" si="33"/>
        <v>BL.VG.00018-10097</v>
      </c>
      <c r="B2098" s="64" t="e">
        <f>_xlfn.XLOOKUP(F2098,'Volume Holds'!U:U,'Volume Holds'!#REF!)+IF('Volume Holds'!#REF!&gt;0,'Volume Holds'!#REF!,0)</f>
        <v>#REF!</v>
      </c>
      <c r="C2098" s="64">
        <f>_xlfn.XLOOKUP(F2098,'Volume Holds'!U:U,'Volume Holds'!P:P)</f>
        <v>225.75</v>
      </c>
      <c r="F2098" s="64" t="s">
        <v>619</v>
      </c>
      <c r="G2098" s="64">
        <v>10097</v>
      </c>
    </row>
    <row r="2099" spans="1:7">
      <c r="A2099" s="64" t="str">
        <f t="shared" si="33"/>
        <v>BL.VG.00019-10097</v>
      </c>
      <c r="B2099" s="64" t="e">
        <f>_xlfn.XLOOKUP(F2099,'Volume Holds'!U:U,'Volume Holds'!#REF!)+IF('Volume Holds'!#REF!&gt;0,'Volume Holds'!#REF!,0)</f>
        <v>#REF!</v>
      </c>
      <c r="C2099" s="64">
        <f>_xlfn.XLOOKUP(F2099,'Volume Holds'!U:U,'Volume Holds'!P:P)</f>
        <v>239</v>
      </c>
      <c r="F2099" s="64" t="s">
        <v>621</v>
      </c>
      <c r="G2099" s="64">
        <v>10097</v>
      </c>
    </row>
    <row r="2100" spans="1:7">
      <c r="A2100" s="64" t="str">
        <f t="shared" si="33"/>
        <v>BL.VG.00020-10097</v>
      </c>
      <c r="B2100" s="64" t="e">
        <f>_xlfn.XLOOKUP(F2100,'Volume Holds'!U:U,'Volume Holds'!#REF!)+IF('Volume Holds'!#REF!&gt;0,'Volume Holds'!#REF!,0)</f>
        <v>#REF!</v>
      </c>
      <c r="C2100" s="64">
        <f>_xlfn.XLOOKUP(F2100,'Volume Holds'!U:U,'Volume Holds'!P:P)</f>
        <v>239</v>
      </c>
      <c r="F2100" s="64" t="s">
        <v>623</v>
      </c>
      <c r="G2100" s="64">
        <v>10097</v>
      </c>
    </row>
    <row r="2101" spans="1:7">
      <c r="A2101" s="64" t="str">
        <f t="shared" si="33"/>
        <v>BL.VG.00021-10097</v>
      </c>
      <c r="B2101" s="64" t="e">
        <f>_xlfn.XLOOKUP(F2101,'Volume Holds'!U:U,'Volume Holds'!#REF!)+IF('Volume Holds'!#REF!&gt;0,'Volume Holds'!#REF!,0)</f>
        <v>#REF!</v>
      </c>
      <c r="C2101" s="64">
        <f>_xlfn.XLOOKUP(F2101,'Volume Holds'!U:U,'Volume Holds'!P:P)</f>
        <v>254.75</v>
      </c>
      <c r="F2101" s="64" t="s">
        <v>625</v>
      </c>
      <c r="G2101" s="64">
        <v>10097</v>
      </c>
    </row>
    <row r="2102" spans="1:7">
      <c r="A2102" s="64" t="str">
        <f t="shared" si="33"/>
        <v>BL.VG.00022-10097</v>
      </c>
      <c r="B2102" s="64" t="e">
        <f>_xlfn.XLOOKUP(F2102,'Volume Holds'!U:U,'Volume Holds'!#REF!)+IF('Volume Holds'!#REF!&gt;0,'Volume Holds'!#REF!,0)</f>
        <v>#REF!</v>
      </c>
      <c r="C2102" s="64">
        <f>_xlfn.XLOOKUP(F2102,'Volume Holds'!U:U,'Volume Holds'!P:P)</f>
        <v>254.75</v>
      </c>
      <c r="F2102" s="64" t="s">
        <v>627</v>
      </c>
      <c r="G2102" s="64">
        <v>10097</v>
      </c>
    </row>
    <row r="2103" spans="1:7">
      <c r="A2103" s="64" t="str">
        <f t="shared" si="33"/>
        <v>BL.VG.00023-10097</v>
      </c>
      <c r="B2103" s="64" t="e">
        <f>_xlfn.XLOOKUP(F2103,'Volume Holds'!U:U,'Volume Holds'!#REF!)+IF('Volume Holds'!#REF!&gt;0,'Volume Holds'!#REF!,0)</f>
        <v>#REF!</v>
      </c>
      <c r="C2103" s="64" t="e">
        <f>_xlfn.XLOOKUP(F2103,'Volume Holds'!U:U,'Volume Holds'!P:P)</f>
        <v>#N/A</v>
      </c>
      <c r="F2103" s="64" t="s">
        <v>1347</v>
      </c>
      <c r="G2103" s="64">
        <v>10097</v>
      </c>
    </row>
    <row r="2104" spans="1:7">
      <c r="A2104" s="64" t="str">
        <f t="shared" si="33"/>
        <v>BL.VG.00024-10097</v>
      </c>
      <c r="B2104" s="64" t="e">
        <f>_xlfn.XLOOKUP(F2104,'Volume Holds'!U:U,'Volume Holds'!#REF!)+IF('Volume Holds'!#REF!&gt;0,'Volume Holds'!#REF!,0)</f>
        <v>#REF!</v>
      </c>
      <c r="C2104" s="64" t="e">
        <f>_xlfn.XLOOKUP(F2104,'Volume Holds'!U:U,'Volume Holds'!P:P)</f>
        <v>#N/A</v>
      </c>
      <c r="F2104" s="64" t="s">
        <v>1348</v>
      </c>
      <c r="G2104" s="64">
        <v>10097</v>
      </c>
    </row>
    <row r="2105" spans="1:7">
      <c r="A2105" s="64" t="str">
        <f t="shared" si="33"/>
        <v>BL.VG.00025-10097</v>
      </c>
      <c r="B2105" s="64" t="e">
        <f>_xlfn.XLOOKUP(F2105,'Volume Holds'!U:U,'Volume Holds'!#REF!)+IF('Volume Holds'!#REF!&gt;0,'Volume Holds'!#REF!,0)</f>
        <v>#REF!</v>
      </c>
      <c r="C2105" s="64" t="e">
        <f>_xlfn.XLOOKUP(F2105,'Volume Holds'!U:U,'Volume Holds'!P:P)</f>
        <v>#N/A</v>
      </c>
      <c r="F2105" s="64" t="s">
        <v>1349</v>
      </c>
      <c r="G2105" s="64">
        <v>10097</v>
      </c>
    </row>
    <row r="2106" spans="1:7">
      <c r="A2106" s="64" t="str">
        <f t="shared" si="33"/>
        <v>BL.VG.00026-10097</v>
      </c>
      <c r="B2106" s="64" t="e">
        <f>_xlfn.XLOOKUP(F2106,'Volume Holds'!U:U,'Volume Holds'!#REF!)+IF('Volume Holds'!#REF!&gt;0,'Volume Holds'!#REF!,0)</f>
        <v>#REF!</v>
      </c>
      <c r="C2106" s="64">
        <f>_xlfn.XLOOKUP(F2106,'Volume Holds'!U:U,'Volume Holds'!P:P)</f>
        <v>80.5</v>
      </c>
      <c r="F2106" s="64" t="s">
        <v>876</v>
      </c>
      <c r="G2106" s="64">
        <v>10097</v>
      </c>
    </row>
    <row r="2107" spans="1:7">
      <c r="A2107" s="64" t="str">
        <f t="shared" si="33"/>
        <v>BL.VG.00027-10097</v>
      </c>
      <c r="B2107" s="64" t="e">
        <f>_xlfn.XLOOKUP(F2107,'Volume Holds'!U:U,'Volume Holds'!#REF!)</f>
        <v>#REF!</v>
      </c>
      <c r="C2107" s="64">
        <f>_xlfn.XLOOKUP(F2107,'Volume Holds'!U:U,'Volume Holds'!P:P)</f>
        <v>157.5</v>
      </c>
      <c r="F2107" s="64" t="s">
        <v>629</v>
      </c>
      <c r="G2107" s="64">
        <v>10097</v>
      </c>
    </row>
    <row r="2108" spans="1:7">
      <c r="A2108" s="64" t="str">
        <f t="shared" si="33"/>
        <v>BL.VG.00028-10097</v>
      </c>
      <c r="B2108" s="64" t="e">
        <f>_xlfn.XLOOKUP(F2108,'Volume Holds'!U:U,'Volume Holds'!#REF!)+IF('Volume Holds'!#REF!&gt;0,'Volume Holds'!#REF!,0)</f>
        <v>#REF!</v>
      </c>
      <c r="C2108" s="64">
        <f>_xlfn.XLOOKUP(F2108,'Volume Holds'!U:U,'Volume Holds'!P:P)</f>
        <v>152.25</v>
      </c>
      <c r="F2108" s="64" t="s">
        <v>631</v>
      </c>
      <c r="G2108" s="64">
        <v>10097</v>
      </c>
    </row>
    <row r="2109" spans="1:7">
      <c r="A2109" s="64" t="str">
        <f t="shared" si="33"/>
        <v>BL.VG.00029-10097</v>
      </c>
      <c r="B2109" s="64" t="e">
        <f>_xlfn.XLOOKUP(F2109,'Volume Holds'!U:U,'Volume Holds'!#REF!)+IF('Volume Holds'!#REF!&gt;0,'Volume Holds'!#REF!,0)</f>
        <v>#REF!</v>
      </c>
      <c r="C2109" s="64">
        <f>_xlfn.XLOOKUP(F2109,'Volume Holds'!U:U,'Volume Holds'!P:P)</f>
        <v>152.25</v>
      </c>
      <c r="F2109" s="64" t="s">
        <v>633</v>
      </c>
      <c r="G2109" s="64">
        <v>10097</v>
      </c>
    </row>
    <row r="2110" spans="1:7">
      <c r="A2110" s="64" t="str">
        <f t="shared" si="33"/>
        <v>BL.VG.00030-10097</v>
      </c>
      <c r="B2110" s="64" t="e">
        <f>_xlfn.XLOOKUP(F2110,'Volume Holds'!U:U,'Volume Holds'!#REF!)+IF('Volume Holds'!#REF!&gt;0,'Volume Holds'!#REF!,0)</f>
        <v>#REF!</v>
      </c>
      <c r="C2110" s="64">
        <f>_xlfn.XLOOKUP(F2110,'Volume Holds'!U:U,'Volume Holds'!P:P)</f>
        <v>157.5</v>
      </c>
      <c r="F2110" s="64" t="s">
        <v>635</v>
      </c>
      <c r="G2110" s="64">
        <v>10097</v>
      </c>
    </row>
    <row r="2111" spans="1:7">
      <c r="A2111" s="64" t="str">
        <f t="shared" si="33"/>
        <v>BL.VG.00031-10097</v>
      </c>
      <c r="B2111" s="64" t="e">
        <f>_xlfn.XLOOKUP(F2111,'Volume Holds'!U:U,'Volume Holds'!#REF!)+IF('Volume Holds'!#REF!&gt;0,'Volume Holds'!#REF!,0)</f>
        <v>#REF!</v>
      </c>
      <c r="C2111" s="64">
        <f>_xlfn.XLOOKUP(F2111,'Volume Holds'!U:U,'Volume Holds'!P:P)</f>
        <v>157.5</v>
      </c>
      <c r="F2111" s="64" t="s">
        <v>637</v>
      </c>
      <c r="G2111" s="64">
        <v>10097</v>
      </c>
    </row>
    <row r="2112" spans="1:7">
      <c r="A2112" s="64" t="str">
        <f t="shared" si="33"/>
        <v>BL.VG.00032-10097</v>
      </c>
      <c r="B2112" s="64" t="e">
        <f>_xlfn.XLOOKUP(F2112,'Volume Holds'!U:U,'Volume Holds'!#REF!)+IF('Volume Holds'!#REF!&gt;0,'Volume Holds'!#REF!,0)</f>
        <v>#REF!</v>
      </c>
      <c r="C2112" s="64">
        <f>_xlfn.XLOOKUP(F2112,'Volume Holds'!U:U,'Volume Holds'!P:P)</f>
        <v>170.75</v>
      </c>
      <c r="F2112" s="64" t="s">
        <v>639</v>
      </c>
      <c r="G2112" s="64">
        <v>10097</v>
      </c>
    </row>
    <row r="2113" spans="1:7">
      <c r="A2113" s="64" t="str">
        <f t="shared" si="33"/>
        <v>BL.VG.00033-10097</v>
      </c>
      <c r="B2113" s="64" t="e">
        <f>_xlfn.XLOOKUP(F2113,'Volume Holds'!U:U,'Volume Holds'!#REF!)+IF('Volume Holds'!#REF!&gt;0,'Volume Holds'!#REF!,0)</f>
        <v>#REF!</v>
      </c>
      <c r="C2113" s="64">
        <f>_xlfn.XLOOKUP(F2113,'Volume Holds'!U:U,'Volume Holds'!P:P)</f>
        <v>170.75</v>
      </c>
      <c r="F2113" s="64" t="s">
        <v>641</v>
      </c>
      <c r="G2113" s="64">
        <v>10097</v>
      </c>
    </row>
    <row r="2114" spans="1:7">
      <c r="A2114" s="64" t="str">
        <f t="shared" si="33"/>
        <v>BL.VG.00034-10097</v>
      </c>
      <c r="B2114" s="64" t="e">
        <f>_xlfn.XLOOKUP(F2114,'Volume Holds'!U:U,'Volume Holds'!#REF!)+IF('Volume Holds'!#REF!&gt;0,'Volume Holds'!#REF!,0)</f>
        <v>#REF!</v>
      </c>
      <c r="C2114" s="64">
        <f>_xlfn.XLOOKUP(F2114,'Volume Holds'!U:U,'Volume Holds'!P:P)</f>
        <v>233.75</v>
      </c>
      <c r="F2114" s="64" t="s">
        <v>643</v>
      </c>
      <c r="G2114" s="64">
        <v>10097</v>
      </c>
    </row>
    <row r="2115" spans="1:7">
      <c r="A2115" s="64" t="str">
        <f t="shared" si="33"/>
        <v>BL.VG.00035-10097</v>
      </c>
      <c r="B2115" s="64" t="e">
        <f>_xlfn.XLOOKUP(F2115,'Volume Holds'!U:U,'Volume Holds'!#REF!)+IF('Volume Holds'!#REF!&gt;0,'Volume Holds'!#REF!,0)</f>
        <v>#REF!</v>
      </c>
      <c r="C2115" s="64">
        <f>_xlfn.XLOOKUP(F2115,'Volume Holds'!U:U,'Volume Holds'!P:P)</f>
        <v>233.75</v>
      </c>
      <c r="F2115" s="64" t="s">
        <v>645</v>
      </c>
      <c r="G2115" s="64">
        <v>10097</v>
      </c>
    </row>
    <row r="2116" spans="1:7">
      <c r="A2116" s="64" t="str">
        <f t="shared" si="33"/>
        <v>BL.VG.00036-10097</v>
      </c>
      <c r="B2116" s="64" t="e">
        <f>_xlfn.XLOOKUP(F2116,'Volume Holds'!U:U,'Volume Holds'!#REF!)+IF('Volume Holds'!#REF!&gt;0,'Volume Holds'!#REF!,0)</f>
        <v>#REF!</v>
      </c>
      <c r="C2116" s="64">
        <f>_xlfn.XLOOKUP(F2116,'Volume Holds'!U:U,'Volume Holds'!P:P)</f>
        <v>244.25</v>
      </c>
      <c r="F2116" s="64" t="s">
        <v>647</v>
      </c>
      <c r="G2116" s="64">
        <v>10097</v>
      </c>
    </row>
    <row r="2117" spans="1:7">
      <c r="A2117" s="64" t="str">
        <f t="shared" si="33"/>
        <v>BL.VG.00037-10097</v>
      </c>
      <c r="B2117" s="64" t="e">
        <f>_xlfn.XLOOKUP(F2117,'Volume Holds'!U:U,'Volume Holds'!#REF!)+IF('Volume Holds'!#REF!&gt;0,'Volume Holds'!#REF!,0)</f>
        <v>#REF!</v>
      </c>
      <c r="C2117" s="64">
        <f>_xlfn.XLOOKUP(F2117,'Volume Holds'!U:U,'Volume Holds'!P:P)</f>
        <v>244.25</v>
      </c>
      <c r="F2117" s="64" t="s">
        <v>649</v>
      </c>
      <c r="G2117" s="64">
        <v>10097</v>
      </c>
    </row>
    <row r="2118" spans="1:7">
      <c r="A2118" s="64" t="str">
        <f t="shared" si="33"/>
        <v>BL.VG.00038-10097</v>
      </c>
      <c r="B2118" s="64" t="e">
        <f>_xlfn.XLOOKUP(F2118,'Volume Holds'!U:U,'Volume Holds'!#REF!)+IF('Volume Holds'!#REF!&gt;0,'Volume Holds'!#REF!,0)</f>
        <v>#REF!</v>
      </c>
      <c r="C2118" s="64">
        <f>_xlfn.XLOOKUP(F2118,'Volume Holds'!U:U,'Volume Holds'!P:P)</f>
        <v>265.25</v>
      </c>
      <c r="F2118" s="64" t="s">
        <v>651</v>
      </c>
      <c r="G2118" s="64">
        <v>10097</v>
      </c>
    </row>
    <row r="2119" spans="1:7">
      <c r="A2119" s="64" t="str">
        <f t="shared" si="33"/>
        <v>BL.VG.00039-10097</v>
      </c>
      <c r="B2119" s="64" t="e">
        <f>_xlfn.XLOOKUP(F2119,'Volume Holds'!U:U,'Volume Holds'!#REF!)+IF('Volume Holds'!#REF!&gt;0,'Volume Holds'!#REF!,0)</f>
        <v>#REF!</v>
      </c>
      <c r="C2119" s="64">
        <f>_xlfn.XLOOKUP(F2119,'Volume Holds'!U:U,'Volume Holds'!P:P)</f>
        <v>265.25</v>
      </c>
      <c r="F2119" s="64" t="s">
        <v>653</v>
      </c>
      <c r="G2119" s="64">
        <v>10097</v>
      </c>
    </row>
    <row r="2120" spans="1:7">
      <c r="A2120" s="64" t="str">
        <f t="shared" si="33"/>
        <v>BL.VG.00040-10097</v>
      </c>
      <c r="B2120" s="64" t="e">
        <f>_xlfn.XLOOKUP(F2120,'Volume Holds'!U:U,'Volume Holds'!#REF!)+IF('Volume Holds'!#REF!&gt;0,'Volume Holds'!#REF!,0)</f>
        <v>#REF!</v>
      </c>
      <c r="C2120" s="64">
        <f>_xlfn.XLOOKUP(F2120,'Volume Holds'!U:U,'Volume Holds'!P:P)</f>
        <v>359.75</v>
      </c>
      <c r="F2120" s="64" t="s">
        <v>655</v>
      </c>
      <c r="G2120" s="64">
        <v>10097</v>
      </c>
    </row>
    <row r="2121" spans="1:7">
      <c r="A2121" s="64" t="str">
        <f t="shared" si="33"/>
        <v>BL.VG.00041-10097</v>
      </c>
      <c r="B2121" s="64" t="e">
        <f>_xlfn.XLOOKUP(F2121,'Volume Holds'!U:U,'Volume Holds'!#REF!)+IF('Volume Holds'!#REF!&gt;0,'Volume Holds'!#REF!,0)</f>
        <v>#REF!</v>
      </c>
      <c r="C2121" s="64">
        <f>_xlfn.XLOOKUP(F2121,'Volume Holds'!U:U,'Volume Holds'!P:P)</f>
        <v>359.75</v>
      </c>
      <c r="F2121" s="64" t="s">
        <v>657</v>
      </c>
      <c r="G2121" s="64">
        <v>10097</v>
      </c>
    </row>
    <row r="2122" spans="1:7">
      <c r="A2122" s="64" t="str">
        <f t="shared" si="33"/>
        <v>BL.VG.00042-10097</v>
      </c>
      <c r="B2122" s="64" t="e">
        <f>_xlfn.XLOOKUP(F2122,'Volume Holds'!U:U,'Volume Holds'!#REF!)+IF('Volume Holds'!#REF!&gt;0,'Volume Holds'!#REF!,0)</f>
        <v>#REF!</v>
      </c>
      <c r="C2122" s="64">
        <f>_xlfn.XLOOKUP(F2122,'Volume Holds'!U:U,'Volume Holds'!P:P)</f>
        <v>378</v>
      </c>
      <c r="F2122" s="64" t="s">
        <v>659</v>
      </c>
      <c r="G2122" s="64">
        <v>10097</v>
      </c>
    </row>
    <row r="2123" spans="1:7">
      <c r="A2123" s="64" t="str">
        <f t="shared" si="33"/>
        <v>BL.VG.00043-10097</v>
      </c>
      <c r="B2123" s="64" t="e">
        <f>_xlfn.XLOOKUP(F2123,'Volume Holds'!U:U,'Volume Holds'!#REF!)+IF('Volume Holds'!#REF!&gt;0,'Volume Holds'!#REF!,0)</f>
        <v>#REF!</v>
      </c>
      <c r="C2123" s="64">
        <f>_xlfn.XLOOKUP(F2123,'Volume Holds'!U:U,'Volume Holds'!P:P)</f>
        <v>378</v>
      </c>
      <c r="F2123" s="64" t="s">
        <v>661</v>
      </c>
      <c r="G2123" s="64">
        <v>10097</v>
      </c>
    </row>
    <row r="2124" spans="1:7">
      <c r="A2124" s="64" t="str">
        <f t="shared" si="33"/>
        <v>BL.VG.00044-10097</v>
      </c>
      <c r="B2124" s="64" t="e">
        <f>_xlfn.XLOOKUP(F2124,'Volume Holds'!U:U,'Volume Holds'!#REF!)+IF('Volume Holds'!#REF!&gt;0,'Volume Holds'!#REF!,0)</f>
        <v>#REF!</v>
      </c>
      <c r="C2124" s="64">
        <f>_xlfn.XLOOKUP(F2124,'Volume Holds'!U:U,'Volume Holds'!P:P)</f>
        <v>420</v>
      </c>
      <c r="F2124" s="64" t="s">
        <v>663</v>
      </c>
      <c r="G2124" s="64">
        <v>10097</v>
      </c>
    </row>
    <row r="2125" spans="1:7">
      <c r="A2125" s="64" t="str">
        <f t="shared" si="33"/>
        <v>BL.VG.00045-10097</v>
      </c>
      <c r="B2125" s="64" t="e">
        <f>_xlfn.XLOOKUP(F2125,'Volume Holds'!U:U,'Volume Holds'!#REF!)+IF('Volume Holds'!#REF!&gt;0,'Volume Holds'!#REF!,0)</f>
        <v>#REF!</v>
      </c>
      <c r="C2125" s="64">
        <f>_xlfn.XLOOKUP(F2125,'Volume Holds'!U:U,'Volume Holds'!P:P)</f>
        <v>420</v>
      </c>
      <c r="F2125" s="64" t="s">
        <v>665</v>
      </c>
      <c r="G2125" s="64">
        <v>10097</v>
      </c>
    </row>
    <row r="2126" spans="1:7">
      <c r="A2126" s="64" t="str">
        <f t="shared" si="33"/>
        <v>BL.VG.00046-10097</v>
      </c>
      <c r="B2126" s="64" t="e">
        <f>_xlfn.XLOOKUP(F2126,'Volume Holds'!U:U,'Volume Holds'!#REF!)+IF('Volume Holds'!#REF!&gt;0,'Volume Holds'!#REF!,0)</f>
        <v>#REF!</v>
      </c>
      <c r="C2126" s="64">
        <f>_xlfn.XLOOKUP(F2126,'Volume Holds'!U:U,'Volume Holds'!P:P)</f>
        <v>144.5</v>
      </c>
      <c r="F2126" s="64" t="s">
        <v>667</v>
      </c>
      <c r="G2126" s="64">
        <v>10097</v>
      </c>
    </row>
    <row r="2127" spans="1:7">
      <c r="A2127" s="64" t="str">
        <f t="shared" si="33"/>
        <v>BL.VG.00047-10097</v>
      </c>
      <c r="B2127" s="64" t="e">
        <f>_xlfn.XLOOKUP(F2127,'Volume Holds'!U:U,'Volume Holds'!#REF!)+IF('Volume Holds'!#REF!&gt;0,'Volume Holds'!#REF!,0)</f>
        <v>#REF!</v>
      </c>
      <c r="C2127" s="64">
        <f>_xlfn.XLOOKUP(F2127,'Volume Holds'!U:U,'Volume Holds'!P:P)</f>
        <v>155</v>
      </c>
      <c r="F2127" s="64" t="s">
        <v>669</v>
      </c>
      <c r="G2127" s="64">
        <v>10097</v>
      </c>
    </row>
    <row r="2128" spans="1:7">
      <c r="A2128" s="64" t="str">
        <f t="shared" si="33"/>
        <v>BL.VG.00048-10097</v>
      </c>
      <c r="B2128" s="64" t="e">
        <f>_xlfn.XLOOKUP(F2128,'Volume Holds'!U:U,'Volume Holds'!#REF!)+IF('Volume Holds'!#REF!&gt;0,'Volume Holds'!#REF!,0)</f>
        <v>#REF!</v>
      </c>
      <c r="C2128" s="64">
        <f>_xlfn.XLOOKUP(F2128,'Volume Holds'!U:U,'Volume Holds'!P:P)</f>
        <v>178.5</v>
      </c>
      <c r="F2128" s="64" t="s">
        <v>671</v>
      </c>
      <c r="G2128" s="64">
        <v>10097</v>
      </c>
    </row>
    <row r="2129" spans="1:7">
      <c r="A2129" s="64" t="str">
        <f t="shared" si="33"/>
        <v>BL.VG.00049-10097</v>
      </c>
      <c r="B2129" s="64" t="e">
        <f>_xlfn.XLOOKUP(F2129,'Volume Holds'!U:U,'Volume Holds'!#REF!)+IF('Volume Holds'!#REF!&gt;0,'Volume Holds'!#REF!,0)</f>
        <v>#REF!</v>
      </c>
      <c r="C2129" s="64">
        <f>_xlfn.XLOOKUP(F2129,'Volume Holds'!U:U,'Volume Holds'!P:P)</f>
        <v>139.25</v>
      </c>
      <c r="F2129" s="64" t="s">
        <v>673</v>
      </c>
      <c r="G2129" s="64">
        <v>10097</v>
      </c>
    </row>
    <row r="2130" spans="1:7">
      <c r="A2130" s="64" t="str">
        <f t="shared" si="33"/>
        <v>BL.VG.00050-10097</v>
      </c>
      <c r="B2130" s="64" t="e">
        <f>_xlfn.XLOOKUP(F2130,'Volume Holds'!U:U,'Volume Holds'!#REF!)+IF('Volume Holds'!#REF!&gt;0,'Volume Holds'!#REF!,0)</f>
        <v>#REF!</v>
      </c>
      <c r="C2130" s="64">
        <f>_xlfn.XLOOKUP(F2130,'Volume Holds'!U:U,'Volume Holds'!P:P)</f>
        <v>149.75</v>
      </c>
      <c r="F2130" s="64" t="s">
        <v>675</v>
      </c>
      <c r="G2130" s="64">
        <v>10097</v>
      </c>
    </row>
    <row r="2131" spans="1:7">
      <c r="A2131" s="64" t="str">
        <f t="shared" si="33"/>
        <v>BL.VG.00051-10097</v>
      </c>
      <c r="B2131" s="64" t="e">
        <f>_xlfn.XLOOKUP(F2131,'Volume Holds'!U:U,'Volume Holds'!#REF!)+IF('Volume Holds'!#REF!&gt;0,'Volume Holds'!#REF!,0)</f>
        <v>#REF!</v>
      </c>
      <c r="C2131" s="64">
        <f>_xlfn.XLOOKUP(F2131,'Volume Holds'!U:U,'Volume Holds'!P:P)</f>
        <v>181.25</v>
      </c>
      <c r="F2131" s="64" t="s">
        <v>677</v>
      </c>
      <c r="G2131" s="64">
        <v>10097</v>
      </c>
    </row>
    <row r="2132" spans="1:7">
      <c r="A2132" s="64" t="str">
        <f t="shared" si="33"/>
        <v>BL.VG.00052-10097</v>
      </c>
      <c r="B2132" s="64" t="e">
        <f>_xlfn.XLOOKUP(F2132,'Volume Holds'!U:U,'Volume Holds'!#REF!)+IF('Volume Holds'!#REF!&gt;0,'Volume Holds'!#REF!,0)</f>
        <v>#REF!</v>
      </c>
      <c r="C2132" s="64">
        <f>_xlfn.XLOOKUP(F2132,'Volume Holds'!U:U,'Volume Holds'!P:P)</f>
        <v>76.25</v>
      </c>
      <c r="F2132" s="64" t="s">
        <v>679</v>
      </c>
      <c r="G2132" s="64">
        <v>10097</v>
      </c>
    </row>
    <row r="2133" spans="1:7">
      <c r="A2133" s="64" t="str">
        <f t="shared" si="33"/>
        <v>BL.VG.00061-10097</v>
      </c>
      <c r="B2133" s="64" t="e">
        <f>_xlfn.XLOOKUP(F2133,'Volume Holds'!U:U,'Volume Holds'!#REF!)+IF('Volume Holds'!#REF!&gt;0,'Volume Holds'!#REF!,0)</f>
        <v>#REF!</v>
      </c>
      <c r="C2133" s="64">
        <f>_xlfn.XLOOKUP(F2133,'Volume Holds'!U:U,'Volume Holds'!P:P)</f>
        <v>76.25</v>
      </c>
      <c r="F2133" s="64" t="s">
        <v>681</v>
      </c>
      <c r="G2133" s="64">
        <v>10097</v>
      </c>
    </row>
    <row r="2134" spans="1:7">
      <c r="A2134" s="64" t="str">
        <f t="shared" si="33"/>
        <v>BL.VG.00053-10097</v>
      </c>
      <c r="B2134" s="64" t="e">
        <f>_xlfn.XLOOKUP(F2134,'Volume Holds'!U:U,'Volume Holds'!#REF!)+IF('Volume Holds'!#REF!&gt;0,'Volume Holds'!#REF!,0)</f>
        <v>#REF!</v>
      </c>
      <c r="C2134" s="64">
        <f>_xlfn.XLOOKUP(F2134,'Volume Holds'!U:U,'Volume Holds'!P:P)</f>
        <v>76.25</v>
      </c>
      <c r="F2134" s="64" t="s">
        <v>683</v>
      </c>
      <c r="G2134" s="64">
        <v>10097</v>
      </c>
    </row>
    <row r="2135" spans="1:7">
      <c r="A2135" s="64" t="str">
        <f t="shared" si="33"/>
        <v>BL.VG.00062-10097</v>
      </c>
      <c r="B2135" s="64" t="e">
        <f>_xlfn.XLOOKUP(F2135,'Volume Holds'!U:U,'Volume Holds'!#REF!)+IF('Volume Holds'!#REF!&gt;0,'Volume Holds'!#REF!,0)</f>
        <v>#REF!</v>
      </c>
      <c r="C2135" s="64">
        <f>_xlfn.XLOOKUP(F2135,'Volume Holds'!U:U,'Volume Holds'!P:P)</f>
        <v>76.25</v>
      </c>
      <c r="F2135" s="64" t="s">
        <v>685</v>
      </c>
      <c r="G2135" s="64">
        <v>10097</v>
      </c>
    </row>
    <row r="2136" spans="1:7">
      <c r="A2136" s="64" t="str">
        <f t="shared" si="33"/>
        <v>BL.VG.00054-10097</v>
      </c>
      <c r="B2136" s="64" t="e">
        <f>_xlfn.XLOOKUP(F2136,'Volume Holds'!U:U,'Volume Holds'!#REF!)+IF('Volume Holds'!#REF!&gt;0,'Volume Holds'!#REF!,0)</f>
        <v>#REF!</v>
      </c>
      <c r="C2136" s="64">
        <f>_xlfn.XLOOKUP(F2136,'Volume Holds'!U:U,'Volume Holds'!P:P)</f>
        <v>78.75</v>
      </c>
      <c r="F2136" s="64" t="s">
        <v>687</v>
      </c>
      <c r="G2136" s="64">
        <v>10097</v>
      </c>
    </row>
    <row r="2137" spans="1:7">
      <c r="A2137" s="64" t="str">
        <f t="shared" si="33"/>
        <v>BL.VG.00063-10097</v>
      </c>
      <c r="B2137" s="64" t="e">
        <f>_xlfn.XLOOKUP(F2137,'Volume Holds'!U:U,'Volume Holds'!#REF!)+IF('Volume Holds'!#REF!&gt;0,'Volume Holds'!#REF!,0)</f>
        <v>#REF!</v>
      </c>
      <c r="C2137" s="64">
        <f>_xlfn.XLOOKUP(F2137,'Volume Holds'!U:U,'Volume Holds'!P:P)</f>
        <v>78.75</v>
      </c>
      <c r="F2137" s="64" t="s">
        <v>689</v>
      </c>
      <c r="G2137" s="64">
        <v>10097</v>
      </c>
    </row>
    <row r="2138" spans="1:7">
      <c r="A2138" s="64" t="str">
        <f t="shared" si="33"/>
        <v>BL.VG.00055-10097</v>
      </c>
      <c r="B2138" s="64" t="e">
        <f>_xlfn.XLOOKUP(F2138,'Volume Holds'!U:U,'Volume Holds'!#REF!)+IF('Volume Holds'!#REF!&gt;0,'Volume Holds'!#REF!,0)</f>
        <v>#REF!</v>
      </c>
      <c r="C2138" s="64">
        <f>_xlfn.XLOOKUP(F2138,'Volume Holds'!U:U,'Volume Holds'!P:P)</f>
        <v>202.25</v>
      </c>
      <c r="F2138" s="64" t="s">
        <v>691</v>
      </c>
      <c r="G2138" s="64">
        <v>10097</v>
      </c>
    </row>
    <row r="2139" spans="1:7">
      <c r="A2139" s="64" t="str">
        <f t="shared" si="33"/>
        <v>BL.VG.00064-10097</v>
      </c>
      <c r="B2139" s="64" t="e">
        <f>_xlfn.XLOOKUP(F2139,'Volume Holds'!U:U,'Volume Holds'!#REF!)+IF('Volume Holds'!#REF!&gt;0,'Volume Holds'!#REF!,0)</f>
        <v>#REF!</v>
      </c>
      <c r="C2139" s="64">
        <f>_xlfn.XLOOKUP(F2139,'Volume Holds'!U:U,'Volume Holds'!P:P)</f>
        <v>202.25</v>
      </c>
      <c r="F2139" s="64" t="s">
        <v>693</v>
      </c>
      <c r="G2139" s="64">
        <v>10097</v>
      </c>
    </row>
    <row r="2140" spans="1:7">
      <c r="A2140" s="64" t="str">
        <f t="shared" si="33"/>
        <v>BL.VG.00056-10097</v>
      </c>
      <c r="B2140" s="64" t="e">
        <f>_xlfn.XLOOKUP(F2140,'Volume Holds'!U:U,'Volume Holds'!#REF!)+IF('Volume Holds'!#REF!&gt;0,'Volume Holds'!#REF!,0)</f>
        <v>#REF!</v>
      </c>
      <c r="C2140" s="64">
        <f>_xlfn.XLOOKUP(F2140,'Volume Holds'!U:U,'Volume Holds'!P:P)</f>
        <v>212.75</v>
      </c>
      <c r="F2140" s="64" t="s">
        <v>695</v>
      </c>
      <c r="G2140" s="64">
        <v>10097</v>
      </c>
    </row>
    <row r="2141" spans="1:7">
      <c r="A2141" s="64" t="str">
        <f t="shared" si="33"/>
        <v>BL.VG.00065-10097</v>
      </c>
      <c r="B2141" s="64" t="e">
        <f>_xlfn.XLOOKUP(F2141,'Volume Holds'!U:U,'Volume Holds'!#REF!)+IF('Volume Holds'!#REF!&gt;0,'Volume Holds'!#REF!,0)</f>
        <v>#REF!</v>
      </c>
      <c r="C2141" s="64">
        <f>_xlfn.XLOOKUP(F2141,'Volume Holds'!U:U,'Volume Holds'!P:P)</f>
        <v>212.75</v>
      </c>
      <c r="F2141" s="64" t="s">
        <v>697</v>
      </c>
      <c r="G2141" s="64">
        <v>10097</v>
      </c>
    </row>
    <row r="2142" spans="1:7">
      <c r="A2142" s="64" t="str">
        <f t="shared" si="33"/>
        <v>BL.VG.00057-10097</v>
      </c>
      <c r="B2142" s="64" t="e">
        <f>_xlfn.XLOOKUP(F2142,'Volume Holds'!U:U,'Volume Holds'!#REF!)+IF('Volume Holds'!#REF!&gt;0,'Volume Holds'!#REF!,0)</f>
        <v>#REF!</v>
      </c>
      <c r="C2142" s="64">
        <f>_xlfn.XLOOKUP(F2142,'Volume Holds'!U:U,'Volume Holds'!P:P)</f>
        <v>220.5</v>
      </c>
      <c r="F2142" s="64" t="s">
        <v>699</v>
      </c>
      <c r="G2142" s="64">
        <v>10097</v>
      </c>
    </row>
    <row r="2143" spans="1:7">
      <c r="A2143" s="64" t="str">
        <f t="shared" si="33"/>
        <v>BL.VG.00066-10097</v>
      </c>
      <c r="B2143" s="64" t="e">
        <f>_xlfn.XLOOKUP(F2143,'Volume Holds'!U:U,'Volume Holds'!#REF!)+IF('Volume Holds'!#REF!&gt;0,'Volume Holds'!#REF!,0)</f>
        <v>#REF!</v>
      </c>
      <c r="C2143" s="64">
        <f>_xlfn.XLOOKUP(F2143,'Volume Holds'!U:U,'Volume Holds'!P:P)</f>
        <v>220.5</v>
      </c>
      <c r="F2143" s="64" t="s">
        <v>701</v>
      </c>
      <c r="G2143" s="64">
        <v>10097</v>
      </c>
    </row>
    <row r="2144" spans="1:7">
      <c r="A2144" s="64" t="str">
        <f t="shared" si="33"/>
        <v>BL.VG.00058-10097</v>
      </c>
      <c r="B2144" s="64" t="e">
        <f>_xlfn.XLOOKUP(F2144,'Volume Holds'!U:U,'Volume Holds'!#REF!)+IF('Volume Holds'!#REF!&gt;0,'Volume Holds'!#REF!,0)</f>
        <v>#REF!</v>
      </c>
      <c r="C2144" s="64">
        <f>_xlfn.XLOOKUP(F2144,'Volume Holds'!U:U,'Volume Holds'!P:P)</f>
        <v>459.5</v>
      </c>
      <c r="F2144" s="64" t="s">
        <v>703</v>
      </c>
      <c r="G2144" s="64">
        <v>10097</v>
      </c>
    </row>
    <row r="2145" spans="1:7">
      <c r="A2145" s="64" t="str">
        <f t="shared" si="33"/>
        <v>BL.VG.00067-10097</v>
      </c>
      <c r="B2145" s="64" t="e">
        <f>_xlfn.XLOOKUP(F2145,'Volume Holds'!U:U,'Volume Holds'!#REF!)+IF('Volume Holds'!#REF!&gt;0,'Volume Holds'!#REF!,0)</f>
        <v>#REF!</v>
      </c>
      <c r="C2145" s="64">
        <f>_xlfn.XLOOKUP(F2145,'Volume Holds'!U:U,'Volume Holds'!P:P)</f>
        <v>459.5</v>
      </c>
      <c r="F2145" s="64" t="s">
        <v>705</v>
      </c>
      <c r="G2145" s="64">
        <v>10097</v>
      </c>
    </row>
    <row r="2146" spans="1:7">
      <c r="A2146" s="64" t="str">
        <f t="shared" si="33"/>
        <v>BL.VG.00059-10097</v>
      </c>
      <c r="B2146" s="64" t="e">
        <f>_xlfn.XLOOKUP(F2146,'Volume Holds'!U:U,'Volume Holds'!#REF!)+IF('Volume Holds'!#REF!&gt;0,'Volume Holds'!#REF!,0)</f>
        <v>#REF!</v>
      </c>
      <c r="C2146" s="64">
        <f>_xlfn.XLOOKUP(F2146,'Volume Holds'!U:U,'Volume Holds'!P:P)</f>
        <v>483</v>
      </c>
      <c r="F2146" s="64" t="s">
        <v>707</v>
      </c>
      <c r="G2146" s="64">
        <v>10097</v>
      </c>
    </row>
    <row r="2147" spans="1:7">
      <c r="A2147" s="64" t="str">
        <f t="shared" si="33"/>
        <v>BL.VG.00068-10097</v>
      </c>
      <c r="B2147" s="64" t="e">
        <f>_xlfn.XLOOKUP(F2147,'Volume Holds'!U:U,'Volume Holds'!#REF!)+IF('Volume Holds'!#REF!&gt;0,'Volume Holds'!#REF!,0)</f>
        <v>#REF!</v>
      </c>
      <c r="C2147" s="64">
        <f>_xlfn.XLOOKUP(F2147,'Volume Holds'!U:U,'Volume Holds'!P:P)</f>
        <v>483</v>
      </c>
      <c r="F2147" s="64" t="s">
        <v>709</v>
      </c>
      <c r="G2147" s="64">
        <v>10097</v>
      </c>
    </row>
    <row r="2148" spans="1:7">
      <c r="A2148" s="64" t="str">
        <f t="shared" si="33"/>
        <v>BL.VG.00060-10097</v>
      </c>
      <c r="B2148" s="64" t="e">
        <f>_xlfn.XLOOKUP(F2148,'Volume Holds'!U:U,'Volume Holds'!#REF!)+IF('Volume Holds'!#REF!&gt;0,'Volume Holds'!#REF!,0)</f>
        <v>#REF!</v>
      </c>
      <c r="C2148" s="64">
        <f>_xlfn.XLOOKUP(F2148,'Volume Holds'!U:U,'Volume Holds'!P:P)</f>
        <v>509.25</v>
      </c>
      <c r="F2148" s="64" t="s">
        <v>711</v>
      </c>
      <c r="G2148" s="64">
        <v>10097</v>
      </c>
    </row>
    <row r="2149" spans="1:7">
      <c r="A2149" s="64" t="str">
        <f t="shared" ref="A2149:A2212" si="34">F2149&amp;"-"&amp;G2149</f>
        <v>BL.VG.00069-10097</v>
      </c>
      <c r="B2149" s="64" t="e">
        <f>_xlfn.XLOOKUP(F2149,'Volume Holds'!U:U,'Volume Holds'!#REF!)+IF('Volume Holds'!#REF!&gt;0,'Volume Holds'!#REF!,0)</f>
        <v>#REF!</v>
      </c>
      <c r="C2149" s="64">
        <f>_xlfn.XLOOKUP(F2149,'Volume Holds'!U:U,'Volume Holds'!P:P)</f>
        <v>509.25</v>
      </c>
      <c r="F2149" s="64" t="s">
        <v>713</v>
      </c>
      <c r="G2149" s="64">
        <v>10097</v>
      </c>
    </row>
    <row r="2150" spans="1:7">
      <c r="A2150" s="64" t="str">
        <f t="shared" si="34"/>
        <v>BL.VG.00001-10083</v>
      </c>
      <c r="B2150" s="64">
        <f>_xlfn.XLOOKUP(F2150,'Volume Holds'!U:U,'Volume Holds'!Q:Q)+IF('Volume Holds'!$Q$8&gt;0,'Volume Holds'!$Q$8,0)</f>
        <v>0</v>
      </c>
      <c r="C2150" s="64">
        <f>_xlfn.XLOOKUP(F2150,'Volume Holds'!U:U,'Volume Holds'!P:P)</f>
        <v>128.75</v>
      </c>
      <c r="F2150" s="64" t="s">
        <v>585</v>
      </c>
      <c r="G2150" s="64">
        <v>10083</v>
      </c>
    </row>
    <row r="2151" spans="1:7">
      <c r="A2151" s="64" t="str">
        <f t="shared" si="34"/>
        <v>BL.VG.00002-10083</v>
      </c>
      <c r="B2151" s="64">
        <f>_xlfn.XLOOKUP(F2151,'Volume Holds'!U:U,'Volume Holds'!Q:Q)+IF('Volume Holds'!$Q$8&gt;0,'Volume Holds'!$Q$8,0)</f>
        <v>0</v>
      </c>
      <c r="C2151" s="64">
        <f>_xlfn.XLOOKUP(F2151,'Volume Holds'!U:U,'Volume Holds'!P:P)</f>
        <v>134</v>
      </c>
      <c r="F2151" s="64" t="s">
        <v>587</v>
      </c>
      <c r="G2151" s="64">
        <v>10083</v>
      </c>
    </row>
    <row r="2152" spans="1:7">
      <c r="A2152" s="64" t="str">
        <f t="shared" si="34"/>
        <v>BL.VG.00003-10083</v>
      </c>
      <c r="B2152" s="64">
        <f>_xlfn.XLOOKUP(F2152,'Volume Holds'!U:U,'Volume Holds'!Q:Q)+IF('Volume Holds'!$Q$9&gt;0,'Volume Holds'!$Q$9,0)</f>
        <v>0</v>
      </c>
      <c r="C2152" s="64">
        <f>_xlfn.XLOOKUP(F2152,'Volume Holds'!U:U,'Volume Holds'!P:P)</f>
        <v>97.25</v>
      </c>
      <c r="F2152" s="64" t="s">
        <v>589</v>
      </c>
      <c r="G2152" s="64">
        <v>10083</v>
      </c>
    </row>
    <row r="2153" spans="1:7">
      <c r="A2153" s="64" t="str">
        <f t="shared" si="34"/>
        <v>BL.VG.00004-10083</v>
      </c>
      <c r="B2153" s="64">
        <f>_xlfn.XLOOKUP(F2153,'Volume Holds'!U:U,'Volume Holds'!Q:Q)+IF('Volume Holds'!$Q$9&gt;0,'Volume Holds'!$Q$9,0)</f>
        <v>0</v>
      </c>
      <c r="C2153" s="64">
        <f>_xlfn.XLOOKUP(F2153,'Volume Holds'!U:U,'Volume Holds'!P:P)</f>
        <v>92</v>
      </c>
      <c r="F2153" s="64" t="s">
        <v>591</v>
      </c>
      <c r="G2153" s="64">
        <v>10083</v>
      </c>
    </row>
    <row r="2154" spans="1:7">
      <c r="A2154" s="64" t="str">
        <f t="shared" si="34"/>
        <v>BL.VG.00005-10083</v>
      </c>
      <c r="B2154" s="64">
        <f>_xlfn.XLOOKUP(F2154,'Volume Holds'!U:U,'Volume Holds'!Q:Q)+IF('Volume Holds'!$Q$9&gt;0,'Volume Holds'!$Q$9,0)</f>
        <v>0</v>
      </c>
      <c r="C2154" s="64">
        <f>_xlfn.XLOOKUP(F2154,'Volume Holds'!U:U,'Volume Holds'!P:P)</f>
        <v>86.75</v>
      </c>
      <c r="F2154" s="64" t="s">
        <v>593</v>
      </c>
      <c r="G2154" s="64">
        <v>10083</v>
      </c>
    </row>
    <row r="2155" spans="1:7">
      <c r="A2155" s="64" t="str">
        <f t="shared" si="34"/>
        <v>BL.VG.00006-10083</v>
      </c>
      <c r="B2155" s="64">
        <f>_xlfn.XLOOKUP(F2155,'Volume Holds'!U:U,'Volume Holds'!Q:Q)+IF('Volume Holds'!$Q$9&gt;0,'Volume Holds'!$Q$9,0)</f>
        <v>0</v>
      </c>
      <c r="C2155" s="64">
        <f>_xlfn.XLOOKUP(F2155,'Volume Holds'!U:U,'Volume Holds'!P:P)</f>
        <v>102.5</v>
      </c>
      <c r="F2155" s="64" t="s">
        <v>595</v>
      </c>
      <c r="G2155" s="64">
        <v>10083</v>
      </c>
    </row>
    <row r="2156" spans="1:7">
      <c r="A2156" s="64" t="str">
        <f t="shared" si="34"/>
        <v>BL.VG.00007-10083</v>
      </c>
      <c r="B2156" s="64">
        <f>_xlfn.XLOOKUP(F2156,'Volume Holds'!U:U,'Volume Holds'!Q:Q)+IF('Volume Holds'!$Q$10&gt;0,'Volume Holds'!$Q$10,0)</f>
        <v>0</v>
      </c>
      <c r="C2156" s="64">
        <f>_xlfn.XLOOKUP(F2156,'Volume Holds'!U:U,'Volume Holds'!P:P)</f>
        <v>113</v>
      </c>
      <c r="F2156" s="64" t="s">
        <v>597</v>
      </c>
      <c r="G2156" s="64">
        <v>10083</v>
      </c>
    </row>
    <row r="2157" spans="1:7">
      <c r="A2157" s="64" t="str">
        <f t="shared" si="34"/>
        <v>BL.VG.00008-10083</v>
      </c>
      <c r="B2157" s="64">
        <f>_xlfn.XLOOKUP(F2157,'Volume Holds'!U:U,'Volume Holds'!Q:Q)+IF('Volume Holds'!$Q$10&gt;0,'Volume Holds'!$Q$10,0)</f>
        <v>0</v>
      </c>
      <c r="C2157" s="64">
        <f>_xlfn.XLOOKUP(F2157,'Volume Holds'!U:U,'Volume Holds'!P:P)</f>
        <v>113</v>
      </c>
      <c r="F2157" s="64" t="s">
        <v>599</v>
      </c>
      <c r="G2157" s="64">
        <v>10083</v>
      </c>
    </row>
    <row r="2158" spans="1:7">
      <c r="A2158" s="64" t="str">
        <f t="shared" si="34"/>
        <v>BL.VG.00009-10083</v>
      </c>
      <c r="B2158" s="64">
        <f>_xlfn.XLOOKUP(F2158,'Volume Holds'!U:U,'Volume Holds'!Q:Q)+IF('Volume Holds'!$Q$10&gt;0,'Volume Holds'!$Q$10,0)</f>
        <v>0</v>
      </c>
      <c r="C2158" s="64">
        <f>_xlfn.XLOOKUP(F2158,'Volume Holds'!U:U,'Volume Holds'!P:P)</f>
        <v>113</v>
      </c>
      <c r="F2158" s="64" t="s">
        <v>601</v>
      </c>
      <c r="G2158" s="64">
        <v>10083</v>
      </c>
    </row>
    <row r="2159" spans="1:7">
      <c r="A2159" s="64" t="str">
        <f t="shared" si="34"/>
        <v>BL.VG.00010-10083</v>
      </c>
      <c r="B2159" s="64">
        <f>_xlfn.XLOOKUP(F2159,'Volume Holds'!U:U,'Volume Holds'!Q:Q)+IF('Volume Holds'!$Q$10&gt;0,'Volume Holds'!$Q$10,0)</f>
        <v>0</v>
      </c>
      <c r="C2159" s="64">
        <f>_xlfn.XLOOKUP(F2159,'Volume Holds'!U:U,'Volume Holds'!P:P)</f>
        <v>113</v>
      </c>
      <c r="F2159" s="64" t="s">
        <v>603</v>
      </c>
      <c r="G2159" s="64">
        <v>10083</v>
      </c>
    </row>
    <row r="2160" spans="1:7">
      <c r="A2160" s="64" t="str">
        <f t="shared" si="34"/>
        <v>BL.VG.00011-10083</v>
      </c>
      <c r="B2160" s="64">
        <f>_xlfn.XLOOKUP(F2160,'Volume Holds'!U:U,'Volume Holds'!Q:Q)+IF('Volume Holds'!$Q$10&gt;0,'Volume Holds'!$Q$10,0)</f>
        <v>0</v>
      </c>
      <c r="C2160" s="64">
        <f>_xlfn.XLOOKUP(F2160,'Volume Holds'!U:U,'Volume Holds'!P:P)</f>
        <v>115.5</v>
      </c>
      <c r="F2160" s="64" t="s">
        <v>605</v>
      </c>
      <c r="G2160" s="64">
        <v>10083</v>
      </c>
    </row>
    <row r="2161" spans="1:7">
      <c r="A2161" s="64" t="str">
        <f t="shared" si="34"/>
        <v>BL.VG.00012-10083</v>
      </c>
      <c r="B2161" s="64">
        <f>_xlfn.XLOOKUP(F2161,'Volume Holds'!U:U,'Volume Holds'!Q:Q)+IF('Volume Holds'!$Q$10&gt;0,'Volume Holds'!$Q$10,0)</f>
        <v>0</v>
      </c>
      <c r="C2161" s="64">
        <f>_xlfn.XLOOKUP(F2161,'Volume Holds'!U:U,'Volume Holds'!P:P)</f>
        <v>115.5</v>
      </c>
      <c r="F2161" s="64" t="s">
        <v>607</v>
      </c>
      <c r="G2161" s="64">
        <v>10083</v>
      </c>
    </row>
    <row r="2162" spans="1:7">
      <c r="A2162" s="64" t="str">
        <f t="shared" si="34"/>
        <v>BL.VG.00013-10083</v>
      </c>
      <c r="B2162" s="64">
        <f>_xlfn.XLOOKUP(F2162,'Volume Holds'!U:U,'Volume Holds'!Q:Q)+IF('Volume Holds'!$Q$10&gt;0,'Volume Holds'!$Q$10,0)</f>
        <v>0</v>
      </c>
      <c r="C2162" s="64">
        <f>_xlfn.XLOOKUP(F2162,'Volume Holds'!U:U,'Volume Holds'!P:P)</f>
        <v>123.5</v>
      </c>
      <c r="F2162" s="64" t="s">
        <v>609</v>
      </c>
      <c r="G2162" s="64">
        <v>10083</v>
      </c>
    </row>
    <row r="2163" spans="1:7">
      <c r="A2163" s="64" t="str">
        <f t="shared" si="34"/>
        <v>BL.VG.00014-10083</v>
      </c>
      <c r="B2163" s="64">
        <f>_xlfn.XLOOKUP(F2163,'Volume Holds'!U:U,'Volume Holds'!Q:Q)+IF('Volume Holds'!$Q$10&gt;0,'Volume Holds'!$Q$10,0)</f>
        <v>0</v>
      </c>
      <c r="C2163" s="64">
        <f>_xlfn.XLOOKUP(F2163,'Volume Holds'!U:U,'Volume Holds'!P:P)</f>
        <v>123.5</v>
      </c>
      <c r="F2163" s="64" t="s">
        <v>611</v>
      </c>
      <c r="G2163" s="64">
        <v>10083</v>
      </c>
    </row>
    <row r="2164" spans="1:7">
      <c r="A2164" s="64" t="str">
        <f t="shared" si="34"/>
        <v>BL.VG.00015-10083</v>
      </c>
      <c r="B2164" s="64">
        <f>_xlfn.XLOOKUP(F2164,'Volume Holds'!U:U,'Volume Holds'!Q:Q)+IF('Volume Holds'!$Q$11&gt;0,'Volume Holds'!$Q$11,0)</f>
        <v>0</v>
      </c>
      <c r="C2164" s="64">
        <f>_xlfn.XLOOKUP(F2164,'Volume Holds'!U:U,'Volume Holds'!P:P)</f>
        <v>220.5</v>
      </c>
      <c r="F2164" s="64" t="s">
        <v>613</v>
      </c>
      <c r="G2164" s="64">
        <v>10083</v>
      </c>
    </row>
    <row r="2165" spans="1:7">
      <c r="A2165" s="64" t="str">
        <f t="shared" si="34"/>
        <v>BL.VG.00016-10083</v>
      </c>
      <c r="B2165" s="64">
        <f>_xlfn.XLOOKUP(F2165,'Volume Holds'!U:U,'Volume Holds'!Q:Q)+IF('Volume Holds'!$Q$11&gt;0,'Volume Holds'!$Q$11,0)</f>
        <v>0</v>
      </c>
      <c r="C2165" s="64">
        <f>_xlfn.XLOOKUP(F2165,'Volume Holds'!U:U,'Volume Holds'!P:P)</f>
        <v>220.5</v>
      </c>
      <c r="F2165" s="64" t="s">
        <v>615</v>
      </c>
      <c r="G2165" s="64">
        <v>10083</v>
      </c>
    </row>
    <row r="2166" spans="1:7">
      <c r="A2166" s="64" t="str">
        <f t="shared" si="34"/>
        <v>BL.VG.00017-10083</v>
      </c>
      <c r="B2166" s="64">
        <f>_xlfn.XLOOKUP(F2166,'Volume Holds'!U:U,'Volume Holds'!Q:Q)+IF('Volume Holds'!$Q$11&gt;0,'Volume Holds'!$Q$11,0)</f>
        <v>0</v>
      </c>
      <c r="C2166" s="64">
        <f>_xlfn.XLOOKUP(F2166,'Volume Holds'!U:U,'Volume Holds'!P:P)</f>
        <v>225.75</v>
      </c>
      <c r="F2166" s="64" t="s">
        <v>617</v>
      </c>
      <c r="G2166" s="64">
        <v>10083</v>
      </c>
    </row>
    <row r="2167" spans="1:7">
      <c r="A2167" s="64" t="str">
        <f t="shared" si="34"/>
        <v>BL.VG.00018-10083</v>
      </c>
      <c r="B2167" s="64">
        <f>_xlfn.XLOOKUP(F2167,'Volume Holds'!U:U,'Volume Holds'!Q:Q)+IF('Volume Holds'!$Q$11&gt;0,'Volume Holds'!$Q$11,0)</f>
        <v>0</v>
      </c>
      <c r="C2167" s="64">
        <f>_xlfn.XLOOKUP(F2167,'Volume Holds'!U:U,'Volume Holds'!P:P)</f>
        <v>225.75</v>
      </c>
      <c r="F2167" s="64" t="s">
        <v>619</v>
      </c>
      <c r="G2167" s="64">
        <v>10083</v>
      </c>
    </row>
    <row r="2168" spans="1:7">
      <c r="A2168" s="64" t="str">
        <f t="shared" si="34"/>
        <v>BL.VG.00019-10083</v>
      </c>
      <c r="B2168" s="64">
        <f>_xlfn.XLOOKUP(F2168,'Volume Holds'!U:U,'Volume Holds'!Q:Q)+IF('Volume Holds'!$Q$11&gt;0,'Volume Holds'!$Q$11,0)</f>
        <v>0</v>
      </c>
      <c r="C2168" s="64">
        <f>_xlfn.XLOOKUP(F2168,'Volume Holds'!U:U,'Volume Holds'!P:P)</f>
        <v>239</v>
      </c>
      <c r="F2168" s="64" t="s">
        <v>621</v>
      </c>
      <c r="G2168" s="64">
        <v>10083</v>
      </c>
    </row>
    <row r="2169" spans="1:7">
      <c r="A2169" s="64" t="str">
        <f t="shared" si="34"/>
        <v>BL.VG.00020-10083</v>
      </c>
      <c r="B2169" s="64">
        <f>_xlfn.XLOOKUP(F2169,'Volume Holds'!U:U,'Volume Holds'!Q:Q)+IF('Volume Holds'!$Q$11&gt;0,'Volume Holds'!$Q$11,0)</f>
        <v>0</v>
      </c>
      <c r="C2169" s="64">
        <f>_xlfn.XLOOKUP(F2169,'Volume Holds'!U:U,'Volume Holds'!P:P)</f>
        <v>239</v>
      </c>
      <c r="F2169" s="64" t="s">
        <v>623</v>
      </c>
      <c r="G2169" s="64">
        <v>10083</v>
      </c>
    </row>
    <row r="2170" spans="1:7">
      <c r="A2170" s="64" t="str">
        <f t="shared" si="34"/>
        <v>BL.VG.00021-10083</v>
      </c>
      <c r="B2170" s="64">
        <f>_xlfn.XLOOKUP(F2170,'Volume Holds'!U:U,'Volume Holds'!Q:Q)+IF('Volume Holds'!$Q$11&gt;0,'Volume Holds'!$Q$11,0)</f>
        <v>0</v>
      </c>
      <c r="C2170" s="64">
        <f>_xlfn.XLOOKUP(F2170,'Volume Holds'!U:U,'Volume Holds'!P:P)</f>
        <v>254.75</v>
      </c>
      <c r="F2170" s="64" t="s">
        <v>625</v>
      </c>
      <c r="G2170" s="64">
        <v>10083</v>
      </c>
    </row>
    <row r="2171" spans="1:7">
      <c r="A2171" s="64" t="str">
        <f t="shared" si="34"/>
        <v>BL.VG.00022-10083</v>
      </c>
      <c r="B2171" s="64">
        <f>_xlfn.XLOOKUP(F2171,'Volume Holds'!U:U,'Volume Holds'!Q:Q)+IF('Volume Holds'!$Q$11&gt;0,'Volume Holds'!$Q$11,0)</f>
        <v>0</v>
      </c>
      <c r="C2171" s="64">
        <f>_xlfn.XLOOKUP(F2171,'Volume Holds'!U:U,'Volume Holds'!P:P)</f>
        <v>254.75</v>
      </c>
      <c r="F2171" s="64" t="s">
        <v>627</v>
      </c>
      <c r="G2171" s="64">
        <v>10083</v>
      </c>
    </row>
    <row r="2172" spans="1:7">
      <c r="A2172" s="64" t="str">
        <f t="shared" si="34"/>
        <v>BL.VG.00023-10083</v>
      </c>
      <c r="B2172" s="64" t="e">
        <f>_xlfn.XLOOKUP(F2172,'Volume Holds'!U:U,'Volume Holds'!Q:Q)+IF('Volume Holds'!#REF!&gt;0,'Volume Holds'!#REF!,0)</f>
        <v>#N/A</v>
      </c>
      <c r="C2172" s="64" t="e">
        <f>_xlfn.XLOOKUP(F2172,'Volume Holds'!U:U,'Volume Holds'!P:P)</f>
        <v>#N/A</v>
      </c>
      <c r="F2172" s="64" t="s">
        <v>1347</v>
      </c>
      <c r="G2172" s="64">
        <v>10083</v>
      </c>
    </row>
    <row r="2173" spans="1:7">
      <c r="A2173" s="64" t="str">
        <f t="shared" si="34"/>
        <v>BL.VG.00024-10083</v>
      </c>
      <c r="B2173" s="64" t="e">
        <f>_xlfn.XLOOKUP(F2173,'Volume Holds'!U:U,'Volume Holds'!Q:Q)+IF('Volume Holds'!#REF!&gt;0,'Volume Holds'!#REF!,0)</f>
        <v>#N/A</v>
      </c>
      <c r="C2173" s="64" t="e">
        <f>_xlfn.XLOOKUP(F2173,'Volume Holds'!U:U,'Volume Holds'!P:P)</f>
        <v>#N/A</v>
      </c>
      <c r="F2173" s="64" t="s">
        <v>1348</v>
      </c>
      <c r="G2173" s="64">
        <v>10083</v>
      </c>
    </row>
    <row r="2174" spans="1:7">
      <c r="A2174" s="64" t="str">
        <f t="shared" si="34"/>
        <v>BL.VG.00025-10083</v>
      </c>
      <c r="B2174" s="64" t="e">
        <f>_xlfn.XLOOKUP(F2174,'Volume Holds'!U:U,'Volume Holds'!Q:Q)+IF('Volume Holds'!#REF!&gt;0,'Volume Holds'!#REF!,0)</f>
        <v>#N/A</v>
      </c>
      <c r="C2174" s="64" t="e">
        <f>_xlfn.XLOOKUP(F2174,'Volume Holds'!U:U,'Volume Holds'!P:P)</f>
        <v>#N/A</v>
      </c>
      <c r="F2174" s="64" t="s">
        <v>1349</v>
      </c>
      <c r="G2174" s="64">
        <v>10083</v>
      </c>
    </row>
    <row r="2175" spans="1:7">
      <c r="A2175" s="64" t="str">
        <f t="shared" si="34"/>
        <v>BL.VG.00026-10083</v>
      </c>
      <c r="B2175" s="64" t="e">
        <f>_xlfn.XLOOKUP(F2175,'Volume Holds'!U:U,'Volume Holds'!Q:Q)+IF('Volume Holds'!#REF!&gt;0,'Volume Holds'!#REF!,0)</f>
        <v>#REF!</v>
      </c>
      <c r="C2175" s="64">
        <f>_xlfn.XLOOKUP(F2175,'Volume Holds'!U:U,'Volume Holds'!P:P)</f>
        <v>80.5</v>
      </c>
      <c r="F2175" s="64" t="s">
        <v>876</v>
      </c>
      <c r="G2175" s="64">
        <v>10083</v>
      </c>
    </row>
    <row r="2176" spans="1:7">
      <c r="A2176" s="64" t="str">
        <f t="shared" si="34"/>
        <v>BL.VG.00027-10083</v>
      </c>
      <c r="B2176" s="64">
        <f>_xlfn.XLOOKUP(F2176,'Volume Holds'!U:U,'Volume Holds'!Q:Q)</f>
        <v>0</v>
      </c>
      <c r="C2176" s="64">
        <f>_xlfn.XLOOKUP(F2176,'Volume Holds'!U:U,'Volume Holds'!P:P)</f>
        <v>157.5</v>
      </c>
      <c r="F2176" s="64" t="s">
        <v>629</v>
      </c>
      <c r="G2176" s="64">
        <v>10083</v>
      </c>
    </row>
    <row r="2177" spans="1:7">
      <c r="A2177" s="64" t="str">
        <f t="shared" si="34"/>
        <v>BL.VG.00028-10083</v>
      </c>
      <c r="B2177" s="64">
        <f>_xlfn.XLOOKUP(F2177,'Volume Holds'!U:U,'Volume Holds'!Q:Q)+IF('Volume Holds'!$Q$12&gt;0,'Volume Holds'!$Q$12,0)</f>
        <v>0</v>
      </c>
      <c r="C2177" s="64">
        <f>_xlfn.XLOOKUP(F2177,'Volume Holds'!U:U,'Volume Holds'!P:P)</f>
        <v>152.25</v>
      </c>
      <c r="F2177" s="64" t="s">
        <v>631</v>
      </c>
      <c r="G2177" s="64">
        <v>10083</v>
      </c>
    </row>
    <row r="2178" spans="1:7">
      <c r="A2178" s="64" t="str">
        <f t="shared" si="34"/>
        <v>BL.VG.00029-10083</v>
      </c>
      <c r="B2178" s="64">
        <f>_xlfn.XLOOKUP(F2178,'Volume Holds'!U:U,'Volume Holds'!Q:Q)+IF('Volume Holds'!$Q$12&gt;0,'Volume Holds'!$Q$12,0)</f>
        <v>0</v>
      </c>
      <c r="C2178" s="64">
        <f>_xlfn.XLOOKUP(F2178,'Volume Holds'!U:U,'Volume Holds'!P:P)</f>
        <v>152.25</v>
      </c>
      <c r="F2178" s="64" t="s">
        <v>633</v>
      </c>
      <c r="G2178" s="64">
        <v>10083</v>
      </c>
    </row>
    <row r="2179" spans="1:7">
      <c r="A2179" s="64" t="str">
        <f t="shared" si="34"/>
        <v>BL.VG.00030-10083</v>
      </c>
      <c r="B2179" s="64">
        <f>_xlfn.XLOOKUP(F2179,'Volume Holds'!U:U,'Volume Holds'!Q:Q)+IF('Volume Holds'!$Q$12&gt;0,'Volume Holds'!$Q$12,0)</f>
        <v>0</v>
      </c>
      <c r="C2179" s="64">
        <f>_xlfn.XLOOKUP(F2179,'Volume Holds'!U:U,'Volume Holds'!P:P)</f>
        <v>157.5</v>
      </c>
      <c r="F2179" s="64" t="s">
        <v>635</v>
      </c>
      <c r="G2179" s="64">
        <v>10083</v>
      </c>
    </row>
    <row r="2180" spans="1:7">
      <c r="A2180" s="64" t="str">
        <f t="shared" si="34"/>
        <v>BL.VG.00031-10083</v>
      </c>
      <c r="B2180" s="64">
        <f>_xlfn.XLOOKUP(F2180,'Volume Holds'!U:U,'Volume Holds'!Q:Q)+IF('Volume Holds'!$Q$12&gt;0,'Volume Holds'!$Q$12,0)</f>
        <v>0</v>
      </c>
      <c r="C2180" s="64">
        <f>_xlfn.XLOOKUP(F2180,'Volume Holds'!U:U,'Volume Holds'!P:P)</f>
        <v>157.5</v>
      </c>
      <c r="F2180" s="64" t="s">
        <v>637</v>
      </c>
      <c r="G2180" s="64">
        <v>10083</v>
      </c>
    </row>
    <row r="2181" spans="1:7">
      <c r="A2181" s="64" t="str">
        <f t="shared" si="34"/>
        <v>BL.VG.00032-10083</v>
      </c>
      <c r="B2181" s="64">
        <f>_xlfn.XLOOKUP(F2181,'Volume Holds'!U:U,'Volume Holds'!Q:Q)+IF('Volume Holds'!$Q$12&gt;0,'Volume Holds'!$Q$12,0)</f>
        <v>0</v>
      </c>
      <c r="C2181" s="64">
        <f>_xlfn.XLOOKUP(F2181,'Volume Holds'!U:U,'Volume Holds'!P:P)</f>
        <v>170.75</v>
      </c>
      <c r="F2181" s="64" t="s">
        <v>639</v>
      </c>
      <c r="G2181" s="64">
        <v>10083</v>
      </c>
    </row>
    <row r="2182" spans="1:7">
      <c r="A2182" s="64" t="str">
        <f t="shared" si="34"/>
        <v>BL.VG.00033-10083</v>
      </c>
      <c r="B2182" s="64">
        <f>_xlfn.XLOOKUP(F2182,'Volume Holds'!U:U,'Volume Holds'!Q:Q)+IF('Volume Holds'!$Q$12&gt;0,'Volume Holds'!$Q$12,0)</f>
        <v>0</v>
      </c>
      <c r="C2182" s="64">
        <f>_xlfn.XLOOKUP(F2182,'Volume Holds'!U:U,'Volume Holds'!P:P)</f>
        <v>170.75</v>
      </c>
      <c r="F2182" s="64" t="s">
        <v>641</v>
      </c>
      <c r="G2182" s="64">
        <v>10083</v>
      </c>
    </row>
    <row r="2183" spans="1:7">
      <c r="A2183" s="64" t="str">
        <f t="shared" si="34"/>
        <v>BL.VG.00034-10083</v>
      </c>
      <c r="B2183" s="64">
        <f>_xlfn.XLOOKUP(F2183,'Volume Holds'!U:U,'Volume Holds'!Q:Q)+IF('Volume Holds'!$Q$13&gt;0,'Volume Holds'!$Q$13,0)</f>
        <v>0</v>
      </c>
      <c r="C2183" s="64">
        <f>_xlfn.XLOOKUP(F2183,'Volume Holds'!U:U,'Volume Holds'!P:P)</f>
        <v>233.75</v>
      </c>
      <c r="F2183" s="64" t="s">
        <v>643</v>
      </c>
      <c r="G2183" s="64">
        <v>10083</v>
      </c>
    </row>
    <row r="2184" spans="1:7">
      <c r="A2184" s="64" t="str">
        <f t="shared" si="34"/>
        <v>BL.VG.00035-10083</v>
      </c>
      <c r="B2184" s="64">
        <f>_xlfn.XLOOKUP(F2184,'Volume Holds'!U:U,'Volume Holds'!Q:Q)+IF('Volume Holds'!$Q$13&gt;0,'Volume Holds'!$Q$13,0)</f>
        <v>0</v>
      </c>
      <c r="C2184" s="64">
        <f>_xlfn.XLOOKUP(F2184,'Volume Holds'!U:U,'Volume Holds'!P:P)</f>
        <v>233.75</v>
      </c>
      <c r="F2184" s="64" t="s">
        <v>645</v>
      </c>
      <c r="G2184" s="64">
        <v>10083</v>
      </c>
    </row>
    <row r="2185" spans="1:7">
      <c r="A2185" s="64" t="str">
        <f t="shared" si="34"/>
        <v>BL.VG.00036-10083</v>
      </c>
      <c r="B2185" s="64">
        <f>_xlfn.XLOOKUP(F2185,'Volume Holds'!U:U,'Volume Holds'!Q:Q)+IF('Volume Holds'!$Q$13&gt;0,'Volume Holds'!$Q$13,0)</f>
        <v>0</v>
      </c>
      <c r="C2185" s="64">
        <f>_xlfn.XLOOKUP(F2185,'Volume Holds'!U:U,'Volume Holds'!P:P)</f>
        <v>244.25</v>
      </c>
      <c r="F2185" s="64" t="s">
        <v>647</v>
      </c>
      <c r="G2185" s="64">
        <v>10083</v>
      </c>
    </row>
    <row r="2186" spans="1:7">
      <c r="A2186" s="64" t="str">
        <f t="shared" si="34"/>
        <v>BL.VG.00037-10083</v>
      </c>
      <c r="B2186" s="64">
        <f>_xlfn.XLOOKUP(F2186,'Volume Holds'!U:U,'Volume Holds'!Q:Q)+IF('Volume Holds'!$Q$13&gt;0,'Volume Holds'!$Q$13,0)</f>
        <v>0</v>
      </c>
      <c r="C2186" s="64">
        <f>_xlfn.XLOOKUP(F2186,'Volume Holds'!U:U,'Volume Holds'!P:P)</f>
        <v>244.25</v>
      </c>
      <c r="F2186" s="64" t="s">
        <v>649</v>
      </c>
      <c r="G2186" s="64">
        <v>10083</v>
      </c>
    </row>
    <row r="2187" spans="1:7">
      <c r="A2187" s="64" t="str">
        <f t="shared" si="34"/>
        <v>BL.VG.00038-10083</v>
      </c>
      <c r="B2187" s="64">
        <f>_xlfn.XLOOKUP(F2187,'Volume Holds'!U:U,'Volume Holds'!Q:Q)+IF('Volume Holds'!$Q$13&gt;0,'Volume Holds'!$Q$13,0)</f>
        <v>0</v>
      </c>
      <c r="C2187" s="64">
        <f>_xlfn.XLOOKUP(F2187,'Volume Holds'!U:U,'Volume Holds'!P:P)</f>
        <v>265.25</v>
      </c>
      <c r="F2187" s="64" t="s">
        <v>651</v>
      </c>
      <c r="G2187" s="64">
        <v>10083</v>
      </c>
    </row>
    <row r="2188" spans="1:7">
      <c r="A2188" s="64" t="str">
        <f t="shared" si="34"/>
        <v>BL.VG.00039-10083</v>
      </c>
      <c r="B2188" s="64">
        <f>_xlfn.XLOOKUP(F2188,'Volume Holds'!U:U,'Volume Holds'!Q:Q)+IF('Volume Holds'!$Q$13&gt;0,'Volume Holds'!$Q$13,0)</f>
        <v>0</v>
      </c>
      <c r="C2188" s="64">
        <f>_xlfn.XLOOKUP(F2188,'Volume Holds'!U:U,'Volume Holds'!P:P)</f>
        <v>265.25</v>
      </c>
      <c r="F2188" s="64" t="s">
        <v>653</v>
      </c>
      <c r="G2188" s="64">
        <v>10083</v>
      </c>
    </row>
    <row r="2189" spans="1:7">
      <c r="A2189" s="64" t="str">
        <f t="shared" si="34"/>
        <v>BL.VG.00040-10083</v>
      </c>
      <c r="B2189" s="64">
        <f>_xlfn.XLOOKUP(F2189,'Volume Holds'!U:U,'Volume Holds'!Q:Q)+IF('Volume Holds'!$Q$14&gt;0,'Volume Holds'!$Q$14,0)</f>
        <v>0</v>
      </c>
      <c r="C2189" s="64">
        <f>_xlfn.XLOOKUP(F2189,'Volume Holds'!U:U,'Volume Holds'!P:P)</f>
        <v>359.75</v>
      </c>
      <c r="F2189" s="64" t="s">
        <v>655</v>
      </c>
      <c r="G2189" s="64">
        <v>10083</v>
      </c>
    </row>
    <row r="2190" spans="1:7">
      <c r="A2190" s="64" t="str">
        <f t="shared" si="34"/>
        <v>BL.VG.00041-10083</v>
      </c>
      <c r="B2190" s="64">
        <f>_xlfn.XLOOKUP(F2190,'Volume Holds'!U:U,'Volume Holds'!Q:Q)+IF('Volume Holds'!$Q$14&gt;0,'Volume Holds'!$Q$14,0)</f>
        <v>0</v>
      </c>
      <c r="C2190" s="64">
        <f>_xlfn.XLOOKUP(F2190,'Volume Holds'!U:U,'Volume Holds'!P:P)</f>
        <v>359.75</v>
      </c>
      <c r="F2190" s="64" t="s">
        <v>657</v>
      </c>
      <c r="G2190" s="64">
        <v>10083</v>
      </c>
    </row>
    <row r="2191" spans="1:7">
      <c r="A2191" s="64" t="str">
        <f t="shared" si="34"/>
        <v>BL.VG.00042-10083</v>
      </c>
      <c r="B2191" s="64">
        <f>_xlfn.XLOOKUP(F2191,'Volume Holds'!U:U,'Volume Holds'!Q:Q)+IF('Volume Holds'!$Q$14&gt;0,'Volume Holds'!$Q$14,0)</f>
        <v>0</v>
      </c>
      <c r="C2191" s="64">
        <f>_xlfn.XLOOKUP(F2191,'Volume Holds'!U:U,'Volume Holds'!P:P)</f>
        <v>378</v>
      </c>
      <c r="F2191" s="64" t="s">
        <v>659</v>
      </c>
      <c r="G2191" s="64">
        <v>10083</v>
      </c>
    </row>
    <row r="2192" spans="1:7">
      <c r="A2192" s="64" t="str">
        <f t="shared" si="34"/>
        <v>BL.VG.00043-10083</v>
      </c>
      <c r="B2192" s="64">
        <f>_xlfn.XLOOKUP(F2192,'Volume Holds'!U:U,'Volume Holds'!Q:Q)+IF('Volume Holds'!$Q$14&gt;0,'Volume Holds'!$Q$14,0)</f>
        <v>0</v>
      </c>
      <c r="C2192" s="64">
        <f>_xlfn.XLOOKUP(F2192,'Volume Holds'!U:U,'Volume Holds'!P:P)</f>
        <v>378</v>
      </c>
      <c r="F2192" s="64" t="s">
        <v>661</v>
      </c>
      <c r="G2192" s="64">
        <v>10083</v>
      </c>
    </row>
    <row r="2193" spans="1:7">
      <c r="A2193" s="64" t="str">
        <f t="shared" si="34"/>
        <v>BL.VG.00044-10083</v>
      </c>
      <c r="B2193" s="64">
        <f>_xlfn.XLOOKUP(F2193,'Volume Holds'!U:U,'Volume Holds'!Q:Q)+IF('Volume Holds'!$Q$14&gt;0,'Volume Holds'!$Q$14,0)</f>
        <v>0</v>
      </c>
      <c r="C2193" s="64">
        <f>_xlfn.XLOOKUP(F2193,'Volume Holds'!U:U,'Volume Holds'!P:P)</f>
        <v>420</v>
      </c>
      <c r="F2193" s="64" t="s">
        <v>663</v>
      </c>
      <c r="G2193" s="64">
        <v>10083</v>
      </c>
    </row>
    <row r="2194" spans="1:7">
      <c r="A2194" s="64" t="str">
        <f t="shared" si="34"/>
        <v>BL.VG.00045-10083</v>
      </c>
      <c r="B2194" s="64">
        <f>_xlfn.XLOOKUP(F2194,'Volume Holds'!U:U,'Volume Holds'!Q:Q)+IF('Volume Holds'!$Q$14&gt;0,'Volume Holds'!$Q$14,0)</f>
        <v>0</v>
      </c>
      <c r="C2194" s="64">
        <f>_xlfn.XLOOKUP(F2194,'Volume Holds'!U:U,'Volume Holds'!P:P)</f>
        <v>420</v>
      </c>
      <c r="F2194" s="64" t="s">
        <v>665</v>
      </c>
      <c r="G2194" s="64">
        <v>10083</v>
      </c>
    </row>
    <row r="2195" spans="1:7">
      <c r="A2195" s="64" t="str">
        <f t="shared" si="34"/>
        <v>BL.VG.00046-10083</v>
      </c>
      <c r="B2195" s="64">
        <f>_xlfn.XLOOKUP(F2195,'Volume Holds'!U:U,'Volume Holds'!Q:Q)+IF('Volume Holds'!$Q$15&gt;0,'Volume Holds'!$Q$15,0)</f>
        <v>0</v>
      </c>
      <c r="C2195" s="64">
        <f>_xlfn.XLOOKUP(F2195,'Volume Holds'!U:U,'Volume Holds'!P:P)</f>
        <v>144.5</v>
      </c>
      <c r="F2195" s="64" t="s">
        <v>667</v>
      </c>
      <c r="G2195" s="64">
        <v>10083</v>
      </c>
    </row>
    <row r="2196" spans="1:7">
      <c r="A2196" s="64" t="str">
        <f t="shared" si="34"/>
        <v>BL.VG.00047-10083</v>
      </c>
      <c r="B2196" s="64">
        <f>_xlfn.XLOOKUP(F2196,'Volume Holds'!U:U,'Volume Holds'!Q:Q)+IF('Volume Holds'!$Q$15&gt;0,'Volume Holds'!$Q$15,0)</f>
        <v>0</v>
      </c>
      <c r="C2196" s="64">
        <f>_xlfn.XLOOKUP(F2196,'Volume Holds'!U:U,'Volume Holds'!P:P)</f>
        <v>155</v>
      </c>
      <c r="F2196" s="64" t="s">
        <v>669</v>
      </c>
      <c r="G2196" s="64">
        <v>10083</v>
      </c>
    </row>
    <row r="2197" spans="1:7">
      <c r="A2197" s="64" t="str">
        <f t="shared" si="34"/>
        <v>BL.VG.00048-10083</v>
      </c>
      <c r="B2197" s="64">
        <f>_xlfn.XLOOKUP(F2197,'Volume Holds'!U:U,'Volume Holds'!Q:Q)+IF('Volume Holds'!$Q$15&gt;0,'Volume Holds'!$Q$15,0)</f>
        <v>0</v>
      </c>
      <c r="C2197" s="64">
        <f>_xlfn.XLOOKUP(F2197,'Volume Holds'!U:U,'Volume Holds'!P:P)</f>
        <v>178.5</v>
      </c>
      <c r="F2197" s="64" t="s">
        <v>671</v>
      </c>
      <c r="G2197" s="64">
        <v>10083</v>
      </c>
    </row>
    <row r="2198" spans="1:7">
      <c r="A2198" s="64" t="str">
        <f t="shared" si="34"/>
        <v>BL.VG.00049-10083</v>
      </c>
      <c r="B2198" s="64">
        <f>_xlfn.XLOOKUP(F2198,'Volume Holds'!U:U,'Volume Holds'!Q:Q)+IF('Volume Holds'!$Q$15&gt;0,'Volume Holds'!$Q$15,0)</f>
        <v>0</v>
      </c>
      <c r="C2198" s="64">
        <f>_xlfn.XLOOKUP(F2198,'Volume Holds'!U:U,'Volume Holds'!P:P)</f>
        <v>139.25</v>
      </c>
      <c r="F2198" s="64" t="s">
        <v>673</v>
      </c>
      <c r="G2198" s="64">
        <v>10083</v>
      </c>
    </row>
    <row r="2199" spans="1:7">
      <c r="A2199" s="64" t="str">
        <f t="shared" si="34"/>
        <v>BL.VG.00050-10083</v>
      </c>
      <c r="B2199" s="64">
        <f>_xlfn.XLOOKUP(F2199,'Volume Holds'!U:U,'Volume Holds'!Q:Q)+IF('Volume Holds'!$Q$15&gt;0,'Volume Holds'!$Q$15,0)</f>
        <v>0</v>
      </c>
      <c r="C2199" s="64">
        <f>_xlfn.XLOOKUP(F2199,'Volume Holds'!U:U,'Volume Holds'!P:P)</f>
        <v>149.75</v>
      </c>
      <c r="F2199" s="64" t="s">
        <v>675</v>
      </c>
      <c r="G2199" s="64">
        <v>10083</v>
      </c>
    </row>
    <row r="2200" spans="1:7">
      <c r="A2200" s="64" t="str">
        <f t="shared" si="34"/>
        <v>BL.VG.00051-10083</v>
      </c>
      <c r="B2200" s="64">
        <f>_xlfn.XLOOKUP(F2200,'Volume Holds'!U:U,'Volume Holds'!Q:Q)+IF('Volume Holds'!$Q$15&gt;0,'Volume Holds'!$Q$15,0)</f>
        <v>0</v>
      </c>
      <c r="C2200" s="64">
        <f>_xlfn.XLOOKUP(F2200,'Volume Holds'!U:U,'Volume Holds'!P:P)</f>
        <v>181.25</v>
      </c>
      <c r="F2200" s="64" t="s">
        <v>677</v>
      </c>
      <c r="G2200" s="64">
        <v>10083</v>
      </c>
    </row>
    <row r="2201" spans="1:7">
      <c r="A2201" s="64" t="str">
        <f t="shared" si="34"/>
        <v>BL.VG.00052-10083</v>
      </c>
      <c r="B2201" s="64">
        <f>_xlfn.XLOOKUP(F2201,'Volume Holds'!U:U,'Volume Holds'!Q:Q)+IF('Volume Holds'!$Q$16&gt;0,'Volume Holds'!$Q$16,0)</f>
        <v>0</v>
      </c>
      <c r="C2201" s="64">
        <f>_xlfn.XLOOKUP(F2201,'Volume Holds'!U:U,'Volume Holds'!P:P)</f>
        <v>76.25</v>
      </c>
      <c r="F2201" s="64" t="s">
        <v>679</v>
      </c>
      <c r="G2201" s="64">
        <v>10083</v>
      </c>
    </row>
    <row r="2202" spans="1:7">
      <c r="A2202" s="64" t="str">
        <f t="shared" si="34"/>
        <v>BL.VG.00061-10083</v>
      </c>
      <c r="B2202" s="64">
        <f>_xlfn.XLOOKUP(F2202,'Volume Holds'!U:U,'Volume Holds'!Q:Q)+IF('Volume Holds'!$Q$16&gt;0,'Volume Holds'!$Q$16,0)</f>
        <v>0</v>
      </c>
      <c r="C2202" s="64">
        <f>_xlfn.XLOOKUP(F2202,'Volume Holds'!U:U,'Volume Holds'!P:P)</f>
        <v>76.25</v>
      </c>
      <c r="F2202" s="64" t="s">
        <v>681</v>
      </c>
      <c r="G2202" s="64">
        <v>10083</v>
      </c>
    </row>
    <row r="2203" spans="1:7">
      <c r="A2203" s="64" t="str">
        <f t="shared" si="34"/>
        <v>BL.VG.00053-10083</v>
      </c>
      <c r="B2203" s="64">
        <f>_xlfn.XLOOKUP(F2203,'Volume Holds'!U:U,'Volume Holds'!Q:Q)+IF('Volume Holds'!$Q$16&gt;0,'Volume Holds'!$Q$16,0)</f>
        <v>0</v>
      </c>
      <c r="C2203" s="64">
        <f>_xlfn.XLOOKUP(F2203,'Volume Holds'!U:U,'Volume Holds'!P:P)</f>
        <v>76.25</v>
      </c>
      <c r="F2203" s="64" t="s">
        <v>683</v>
      </c>
      <c r="G2203" s="64">
        <v>10083</v>
      </c>
    </row>
    <row r="2204" spans="1:7">
      <c r="A2204" s="64" t="str">
        <f t="shared" si="34"/>
        <v>BL.VG.00062-10083</v>
      </c>
      <c r="B2204" s="64">
        <f>_xlfn.XLOOKUP(F2204,'Volume Holds'!U:U,'Volume Holds'!Q:Q)+IF('Volume Holds'!$Q$16&gt;0,'Volume Holds'!$Q$16,0)</f>
        <v>0</v>
      </c>
      <c r="C2204" s="64">
        <f>_xlfn.XLOOKUP(F2204,'Volume Holds'!U:U,'Volume Holds'!P:P)</f>
        <v>76.25</v>
      </c>
      <c r="F2204" s="64" t="s">
        <v>685</v>
      </c>
      <c r="G2204" s="64">
        <v>10083</v>
      </c>
    </row>
    <row r="2205" spans="1:7">
      <c r="A2205" s="64" t="str">
        <f t="shared" si="34"/>
        <v>BL.VG.00054-10083</v>
      </c>
      <c r="B2205" s="64">
        <f>_xlfn.XLOOKUP(F2205,'Volume Holds'!U:U,'Volume Holds'!Q:Q)+IF('Volume Holds'!$Q$16&gt;0,'Volume Holds'!$Q$16,0)</f>
        <v>0</v>
      </c>
      <c r="C2205" s="64">
        <f>_xlfn.XLOOKUP(F2205,'Volume Holds'!U:U,'Volume Holds'!P:P)</f>
        <v>78.75</v>
      </c>
      <c r="F2205" s="64" t="s">
        <v>687</v>
      </c>
      <c r="G2205" s="64">
        <v>10083</v>
      </c>
    </row>
    <row r="2206" spans="1:7">
      <c r="A2206" s="64" t="str">
        <f t="shared" si="34"/>
        <v>BL.VG.00063-10083</v>
      </c>
      <c r="B2206" s="64">
        <f>_xlfn.XLOOKUP(F2206,'Volume Holds'!U:U,'Volume Holds'!Q:Q)+IF('Volume Holds'!$Q$16&gt;0,'Volume Holds'!$Q$16,0)</f>
        <v>0</v>
      </c>
      <c r="C2206" s="64">
        <f>_xlfn.XLOOKUP(F2206,'Volume Holds'!U:U,'Volume Holds'!P:P)</f>
        <v>78.75</v>
      </c>
      <c r="F2206" s="64" t="s">
        <v>689</v>
      </c>
      <c r="G2206" s="64">
        <v>10083</v>
      </c>
    </row>
    <row r="2207" spans="1:7">
      <c r="A2207" s="64" t="str">
        <f t="shared" si="34"/>
        <v>BL.VG.00055-10083</v>
      </c>
      <c r="B2207" s="64">
        <f>_xlfn.XLOOKUP(F2207,'Volume Holds'!U:U,'Volume Holds'!Q:Q)+IF('Volume Holds'!$Q$17&gt;0,'Volume Holds'!$Q$17,0)</f>
        <v>0</v>
      </c>
      <c r="C2207" s="64">
        <f>_xlfn.XLOOKUP(F2207,'Volume Holds'!U:U,'Volume Holds'!P:P)</f>
        <v>202.25</v>
      </c>
      <c r="F2207" s="64" t="s">
        <v>691</v>
      </c>
      <c r="G2207" s="64">
        <v>10083</v>
      </c>
    </row>
    <row r="2208" spans="1:7">
      <c r="A2208" s="64" t="str">
        <f t="shared" si="34"/>
        <v>BL.VG.00064-10083</v>
      </c>
      <c r="B2208" s="64">
        <f>_xlfn.XLOOKUP(F2208,'Volume Holds'!U:U,'Volume Holds'!Q:Q)+IF('Volume Holds'!$Q$17&gt;0,'Volume Holds'!$Q$17,0)</f>
        <v>0</v>
      </c>
      <c r="C2208" s="64">
        <f>_xlfn.XLOOKUP(F2208,'Volume Holds'!U:U,'Volume Holds'!P:P)</f>
        <v>202.25</v>
      </c>
      <c r="F2208" s="64" t="s">
        <v>693</v>
      </c>
      <c r="G2208" s="64">
        <v>10083</v>
      </c>
    </row>
    <row r="2209" spans="1:7">
      <c r="A2209" s="64" t="str">
        <f t="shared" si="34"/>
        <v>BL.VG.00056-10083</v>
      </c>
      <c r="B2209" s="64">
        <f>_xlfn.XLOOKUP(F2209,'Volume Holds'!U:U,'Volume Holds'!Q:Q)+IF('Volume Holds'!$Q$17&gt;0,'Volume Holds'!$Q$17,0)</f>
        <v>0</v>
      </c>
      <c r="C2209" s="64">
        <f>_xlfn.XLOOKUP(F2209,'Volume Holds'!U:U,'Volume Holds'!P:P)</f>
        <v>212.75</v>
      </c>
      <c r="F2209" s="64" t="s">
        <v>695</v>
      </c>
      <c r="G2209" s="64">
        <v>10083</v>
      </c>
    </row>
    <row r="2210" spans="1:7">
      <c r="A2210" s="64" t="str">
        <f t="shared" si="34"/>
        <v>BL.VG.00065-10083</v>
      </c>
      <c r="B2210" s="64">
        <f>_xlfn.XLOOKUP(F2210,'Volume Holds'!U:U,'Volume Holds'!Q:Q)+IF('Volume Holds'!$Q$17&gt;0,'Volume Holds'!$Q$17,0)</f>
        <v>0</v>
      </c>
      <c r="C2210" s="64">
        <f>_xlfn.XLOOKUP(F2210,'Volume Holds'!U:U,'Volume Holds'!P:P)</f>
        <v>212.75</v>
      </c>
      <c r="F2210" s="64" t="s">
        <v>697</v>
      </c>
      <c r="G2210" s="64">
        <v>10083</v>
      </c>
    </row>
    <row r="2211" spans="1:7">
      <c r="A2211" s="64" t="str">
        <f t="shared" si="34"/>
        <v>BL.VG.00057-10083</v>
      </c>
      <c r="B2211" s="64">
        <f>_xlfn.XLOOKUP(F2211,'Volume Holds'!U:U,'Volume Holds'!Q:Q)+IF('Volume Holds'!$Q$17&gt;0,'Volume Holds'!$Q$17,0)</f>
        <v>0</v>
      </c>
      <c r="C2211" s="64">
        <f>_xlfn.XLOOKUP(F2211,'Volume Holds'!U:U,'Volume Holds'!P:P)</f>
        <v>220.5</v>
      </c>
      <c r="F2211" s="64" t="s">
        <v>699</v>
      </c>
      <c r="G2211" s="64">
        <v>10083</v>
      </c>
    </row>
    <row r="2212" spans="1:7">
      <c r="A2212" s="64" t="str">
        <f t="shared" si="34"/>
        <v>BL.VG.00066-10083</v>
      </c>
      <c r="B2212" s="64">
        <f>_xlfn.XLOOKUP(F2212,'Volume Holds'!U:U,'Volume Holds'!Q:Q)+IF('Volume Holds'!$Q$17&gt;0,'Volume Holds'!$Q$17,0)</f>
        <v>0</v>
      </c>
      <c r="C2212" s="64">
        <f>_xlfn.XLOOKUP(F2212,'Volume Holds'!U:U,'Volume Holds'!P:P)</f>
        <v>220.5</v>
      </c>
      <c r="F2212" s="64" t="s">
        <v>701</v>
      </c>
      <c r="G2212" s="64">
        <v>10083</v>
      </c>
    </row>
    <row r="2213" spans="1:7">
      <c r="A2213" s="64" t="str">
        <f t="shared" ref="A2213:A2276" si="35">F2213&amp;"-"&amp;G2213</f>
        <v>BL.VG.00058-10083</v>
      </c>
      <c r="B2213" s="64">
        <f>_xlfn.XLOOKUP(F2213,'Volume Holds'!U:U,'Volume Holds'!Q:Q)+IF('Volume Holds'!$Q$18&gt;0,'Volume Holds'!$Q$18,0)</f>
        <v>0</v>
      </c>
      <c r="C2213" s="64">
        <f>_xlfn.XLOOKUP(F2213,'Volume Holds'!U:U,'Volume Holds'!P:P)</f>
        <v>459.5</v>
      </c>
      <c r="F2213" s="64" t="s">
        <v>703</v>
      </c>
      <c r="G2213" s="64">
        <v>10083</v>
      </c>
    </row>
    <row r="2214" spans="1:7">
      <c r="A2214" s="64" t="str">
        <f t="shared" si="35"/>
        <v>BL.VG.00067-10083</v>
      </c>
      <c r="B2214" s="64">
        <f>_xlfn.XLOOKUP(F2214,'Volume Holds'!U:U,'Volume Holds'!Q:Q)+IF('Volume Holds'!$Q$18&gt;0,'Volume Holds'!$Q$18,0)</f>
        <v>0</v>
      </c>
      <c r="C2214" s="64">
        <f>_xlfn.XLOOKUP(F2214,'Volume Holds'!U:U,'Volume Holds'!P:P)</f>
        <v>459.5</v>
      </c>
      <c r="F2214" s="64" t="s">
        <v>705</v>
      </c>
      <c r="G2214" s="64">
        <v>10083</v>
      </c>
    </row>
    <row r="2215" spans="1:7">
      <c r="A2215" s="64" t="str">
        <f t="shared" si="35"/>
        <v>BL.VG.00059-10083</v>
      </c>
      <c r="B2215" s="64">
        <f>_xlfn.XLOOKUP(F2215,'Volume Holds'!U:U,'Volume Holds'!Q:Q)+IF('Volume Holds'!$Q$18&gt;0,'Volume Holds'!$Q$18,0)</f>
        <v>0</v>
      </c>
      <c r="C2215" s="64">
        <f>_xlfn.XLOOKUP(F2215,'Volume Holds'!U:U,'Volume Holds'!P:P)</f>
        <v>483</v>
      </c>
      <c r="F2215" s="64" t="s">
        <v>707</v>
      </c>
      <c r="G2215" s="64">
        <v>10083</v>
      </c>
    </row>
    <row r="2216" spans="1:7">
      <c r="A2216" s="64" t="str">
        <f t="shared" si="35"/>
        <v>BL.VG.00068-10083</v>
      </c>
      <c r="B2216" s="64">
        <f>_xlfn.XLOOKUP(F2216,'Volume Holds'!U:U,'Volume Holds'!Q:Q)+IF('Volume Holds'!$Q$18&gt;0,'Volume Holds'!$Q$18,0)</f>
        <v>0</v>
      </c>
      <c r="C2216" s="64">
        <f>_xlfn.XLOOKUP(F2216,'Volume Holds'!U:U,'Volume Holds'!P:P)</f>
        <v>483</v>
      </c>
      <c r="F2216" s="64" t="s">
        <v>709</v>
      </c>
      <c r="G2216" s="64">
        <v>10083</v>
      </c>
    </row>
    <row r="2217" spans="1:7">
      <c r="A2217" s="64" t="str">
        <f t="shared" si="35"/>
        <v>BL.VG.00060-10083</v>
      </c>
      <c r="B2217" s="64">
        <f>_xlfn.XLOOKUP(F2217,'Volume Holds'!U:U,'Volume Holds'!Q:Q)+IF('Volume Holds'!$Q$18&gt;0,'Volume Holds'!$Q$18,0)</f>
        <v>0</v>
      </c>
      <c r="C2217" s="64">
        <f>_xlfn.XLOOKUP(F2217,'Volume Holds'!U:U,'Volume Holds'!P:P)</f>
        <v>509.25</v>
      </c>
      <c r="F2217" s="64" t="s">
        <v>711</v>
      </c>
      <c r="G2217" s="64">
        <v>10083</v>
      </c>
    </row>
    <row r="2218" spans="1:7">
      <c r="A2218" s="64" t="str">
        <f t="shared" si="35"/>
        <v>BL.VG.00069-10083</v>
      </c>
      <c r="B2218" s="64">
        <f>_xlfn.XLOOKUP(F2218,'Volume Holds'!U:U,'Volume Holds'!Q:Q)+IF('Volume Holds'!$Q$18&gt;0,'Volume Holds'!$Q$18,0)</f>
        <v>0</v>
      </c>
      <c r="C2218" s="64">
        <f>_xlfn.XLOOKUP(F2218,'Volume Holds'!U:U,'Volume Holds'!P:P)</f>
        <v>509.25</v>
      </c>
      <c r="F2218" s="64" t="s">
        <v>713</v>
      </c>
      <c r="G2218" s="64">
        <v>10083</v>
      </c>
    </row>
    <row r="2219" spans="1:7">
      <c r="A2219" s="64" t="str">
        <f t="shared" si="35"/>
        <v>BL.VG.00001-10082</v>
      </c>
      <c r="B2219" s="64">
        <f>_xlfn.XLOOKUP(F2219,'Volume Holds'!U:U,'Volume Holds'!R:R)+IF('Volume Holds'!$R$8&gt;0,'Volume Holds'!$R$8,0)</f>
        <v>0</v>
      </c>
      <c r="C2219" s="64">
        <f>_xlfn.XLOOKUP(F2219,'Volume Holds'!U:U,'Volume Holds'!P:P)</f>
        <v>128.75</v>
      </c>
      <c r="F2219" s="64" t="s">
        <v>585</v>
      </c>
      <c r="G2219" s="64">
        <v>10082</v>
      </c>
    </row>
    <row r="2220" spans="1:7">
      <c r="A2220" s="64" t="str">
        <f t="shared" si="35"/>
        <v>BL.VG.00002-10082</v>
      </c>
      <c r="B2220" s="64">
        <f>_xlfn.XLOOKUP(F2220,'Volume Holds'!U:U,'Volume Holds'!R:R)+IF('Volume Holds'!$R$8&gt;0,'Volume Holds'!$R$8,0)</f>
        <v>0</v>
      </c>
      <c r="C2220" s="64">
        <f>_xlfn.XLOOKUP(F2220,'Volume Holds'!U:U,'Volume Holds'!P:P)</f>
        <v>134</v>
      </c>
      <c r="F2220" s="64" t="s">
        <v>587</v>
      </c>
      <c r="G2220" s="64">
        <v>10082</v>
      </c>
    </row>
    <row r="2221" spans="1:7">
      <c r="A2221" s="64" t="str">
        <f t="shared" si="35"/>
        <v>BL.VG.00003-10082</v>
      </c>
      <c r="B2221" s="64">
        <f>_xlfn.XLOOKUP(F2221,'Volume Holds'!U:U,'Volume Holds'!R:R)+IF('Volume Holds'!$R$9&gt;0,'Volume Holds'!$R$9,0)</f>
        <v>0</v>
      </c>
      <c r="C2221" s="64">
        <f>_xlfn.XLOOKUP(F2221,'Volume Holds'!U:U,'Volume Holds'!P:P)</f>
        <v>97.25</v>
      </c>
      <c r="F2221" s="64" t="s">
        <v>589</v>
      </c>
      <c r="G2221" s="64">
        <v>10082</v>
      </c>
    </row>
    <row r="2222" spans="1:7">
      <c r="A2222" s="64" t="str">
        <f t="shared" si="35"/>
        <v>BL.VG.00004-10082</v>
      </c>
      <c r="B2222" s="64">
        <f>_xlfn.XLOOKUP(F2222,'Volume Holds'!U:U,'Volume Holds'!R:R)+IF('Volume Holds'!$R$9&gt;0,'Volume Holds'!$R$9,0)</f>
        <v>0</v>
      </c>
      <c r="C2222" s="64">
        <f>_xlfn.XLOOKUP(F2222,'Volume Holds'!U:U,'Volume Holds'!P:P)</f>
        <v>92</v>
      </c>
      <c r="F2222" s="64" t="s">
        <v>591</v>
      </c>
      <c r="G2222" s="64">
        <v>10082</v>
      </c>
    </row>
    <row r="2223" spans="1:7">
      <c r="A2223" s="64" t="str">
        <f t="shared" si="35"/>
        <v>BL.VG.00005-10082</v>
      </c>
      <c r="B2223" s="64">
        <f>_xlfn.XLOOKUP(F2223,'Volume Holds'!U:U,'Volume Holds'!R:R)+IF('Volume Holds'!$R$9&gt;0,'Volume Holds'!$R$9,0)</f>
        <v>0</v>
      </c>
      <c r="C2223" s="64">
        <f>_xlfn.XLOOKUP(F2223,'Volume Holds'!U:U,'Volume Holds'!P:P)</f>
        <v>86.75</v>
      </c>
      <c r="F2223" s="64" t="s">
        <v>593</v>
      </c>
      <c r="G2223" s="64">
        <v>10082</v>
      </c>
    </row>
    <row r="2224" spans="1:7">
      <c r="A2224" s="64" t="str">
        <f t="shared" si="35"/>
        <v>BL.VG.00006-10082</v>
      </c>
      <c r="B2224" s="64">
        <f>_xlfn.XLOOKUP(F2224,'Volume Holds'!U:U,'Volume Holds'!R:R)+IF('Volume Holds'!$R$9&gt;0,'Volume Holds'!$R$9,0)</f>
        <v>0</v>
      </c>
      <c r="C2224" s="64">
        <f>_xlfn.XLOOKUP(F2224,'Volume Holds'!U:U,'Volume Holds'!P:P)</f>
        <v>102.5</v>
      </c>
      <c r="F2224" s="64" t="s">
        <v>595</v>
      </c>
      <c r="G2224" s="64">
        <v>10082</v>
      </c>
    </row>
    <row r="2225" spans="1:7">
      <c r="A2225" s="64" t="str">
        <f t="shared" si="35"/>
        <v>BL.VG.00007-10082</v>
      </c>
      <c r="B2225" s="64">
        <f>_xlfn.XLOOKUP(F2225,'Volume Holds'!U:U,'Volume Holds'!R:R)+IF('Volume Holds'!$R$10&gt;0,'Volume Holds'!$R$10,0)</f>
        <v>0</v>
      </c>
      <c r="C2225" s="64">
        <f>_xlfn.XLOOKUP(F2225,'Volume Holds'!U:U,'Volume Holds'!P:P)</f>
        <v>113</v>
      </c>
      <c r="F2225" s="64" t="s">
        <v>597</v>
      </c>
      <c r="G2225" s="64">
        <v>10082</v>
      </c>
    </row>
    <row r="2226" spans="1:7">
      <c r="A2226" s="64" t="str">
        <f t="shared" si="35"/>
        <v>BL.VG.00008-10082</v>
      </c>
      <c r="B2226" s="64">
        <f>_xlfn.XLOOKUP(F2226,'Volume Holds'!U:U,'Volume Holds'!R:R)+IF('Volume Holds'!$R$10&gt;0,'Volume Holds'!$R$10,0)</f>
        <v>0</v>
      </c>
      <c r="C2226" s="64">
        <f>_xlfn.XLOOKUP(F2226,'Volume Holds'!U:U,'Volume Holds'!P:P)</f>
        <v>113</v>
      </c>
      <c r="F2226" s="64" t="s">
        <v>599</v>
      </c>
      <c r="G2226" s="64">
        <v>10082</v>
      </c>
    </row>
    <row r="2227" spans="1:7">
      <c r="A2227" s="64" t="str">
        <f t="shared" si="35"/>
        <v>BL.VG.00009-10082</v>
      </c>
      <c r="B2227" s="64">
        <f>_xlfn.XLOOKUP(F2227,'Volume Holds'!U:U,'Volume Holds'!R:R)+IF('Volume Holds'!$R$10&gt;0,'Volume Holds'!$R$10,0)</f>
        <v>0</v>
      </c>
      <c r="C2227" s="64">
        <f>_xlfn.XLOOKUP(F2227,'Volume Holds'!U:U,'Volume Holds'!P:P)</f>
        <v>113</v>
      </c>
      <c r="F2227" s="64" t="s">
        <v>601</v>
      </c>
      <c r="G2227" s="64">
        <v>10082</v>
      </c>
    </row>
    <row r="2228" spans="1:7">
      <c r="A2228" s="64" t="str">
        <f t="shared" si="35"/>
        <v>BL.VG.00010-10082</v>
      </c>
      <c r="B2228" s="64">
        <f>_xlfn.XLOOKUP(F2228,'Volume Holds'!U:U,'Volume Holds'!R:R)+IF('Volume Holds'!$R$10&gt;0,'Volume Holds'!$R$10,0)</f>
        <v>0</v>
      </c>
      <c r="C2228" s="64">
        <f>_xlfn.XLOOKUP(F2228,'Volume Holds'!U:U,'Volume Holds'!P:P)</f>
        <v>113</v>
      </c>
      <c r="F2228" s="64" t="s">
        <v>603</v>
      </c>
      <c r="G2228" s="64">
        <v>10082</v>
      </c>
    </row>
    <row r="2229" spans="1:7">
      <c r="A2229" s="64" t="str">
        <f t="shared" si="35"/>
        <v>BL.VG.00011-10082</v>
      </c>
      <c r="B2229" s="64">
        <f>_xlfn.XLOOKUP(F2229,'Volume Holds'!U:U,'Volume Holds'!R:R)+IF('Volume Holds'!$R$10&gt;0,'Volume Holds'!$R$10,0)</f>
        <v>0</v>
      </c>
      <c r="C2229" s="64">
        <f>_xlfn.XLOOKUP(F2229,'Volume Holds'!U:U,'Volume Holds'!P:P)</f>
        <v>115.5</v>
      </c>
      <c r="F2229" s="64" t="s">
        <v>605</v>
      </c>
      <c r="G2229" s="64">
        <v>10082</v>
      </c>
    </row>
    <row r="2230" spans="1:7">
      <c r="A2230" s="64" t="str">
        <f t="shared" si="35"/>
        <v>BL.VG.00012-10082</v>
      </c>
      <c r="B2230" s="64">
        <f>_xlfn.XLOOKUP(F2230,'Volume Holds'!U:U,'Volume Holds'!R:R)+IF('Volume Holds'!$R$10&gt;0,'Volume Holds'!$R$10,0)</f>
        <v>0</v>
      </c>
      <c r="C2230" s="64">
        <f>_xlfn.XLOOKUP(F2230,'Volume Holds'!U:U,'Volume Holds'!P:P)</f>
        <v>115.5</v>
      </c>
      <c r="F2230" s="64" t="s">
        <v>607</v>
      </c>
      <c r="G2230" s="64">
        <v>10082</v>
      </c>
    </row>
    <row r="2231" spans="1:7">
      <c r="A2231" s="64" t="str">
        <f t="shared" si="35"/>
        <v>BL.VG.00013-10082</v>
      </c>
      <c r="B2231" s="64">
        <f>_xlfn.XLOOKUP(F2231,'Volume Holds'!U:U,'Volume Holds'!R:R)+IF('Volume Holds'!$R$10&gt;0,'Volume Holds'!$R$10,0)</f>
        <v>0</v>
      </c>
      <c r="C2231" s="64">
        <f>_xlfn.XLOOKUP(F2231,'Volume Holds'!U:U,'Volume Holds'!P:P)</f>
        <v>123.5</v>
      </c>
      <c r="F2231" s="64" t="s">
        <v>609</v>
      </c>
      <c r="G2231" s="64">
        <v>10082</v>
      </c>
    </row>
    <row r="2232" spans="1:7">
      <c r="A2232" s="64" t="str">
        <f t="shared" si="35"/>
        <v>BL.VG.00014-10082</v>
      </c>
      <c r="B2232" s="64">
        <f>_xlfn.XLOOKUP(F2232,'Volume Holds'!U:U,'Volume Holds'!R:R)+IF('Volume Holds'!$R$10&gt;0,'Volume Holds'!$R$10,0)</f>
        <v>0</v>
      </c>
      <c r="C2232" s="64">
        <f>_xlfn.XLOOKUP(F2232,'Volume Holds'!U:U,'Volume Holds'!P:P)</f>
        <v>123.5</v>
      </c>
      <c r="F2232" s="64" t="s">
        <v>611</v>
      </c>
      <c r="G2232" s="64">
        <v>10082</v>
      </c>
    </row>
    <row r="2233" spans="1:7">
      <c r="A2233" s="64" t="str">
        <f t="shared" si="35"/>
        <v>BL.VG.00015-10082</v>
      </c>
      <c r="B2233" s="64">
        <f>_xlfn.XLOOKUP(F2233,'Volume Holds'!U:U,'Volume Holds'!R:R)+IF('Volume Holds'!$R$11&gt;0,'Volume Holds'!$R$11,0)</f>
        <v>0</v>
      </c>
      <c r="C2233" s="64">
        <f>_xlfn.XLOOKUP(F2233,'Volume Holds'!U:U,'Volume Holds'!P:P)</f>
        <v>220.5</v>
      </c>
      <c r="F2233" s="64" t="s">
        <v>613</v>
      </c>
      <c r="G2233" s="64">
        <v>10082</v>
      </c>
    </row>
    <row r="2234" spans="1:7">
      <c r="A2234" s="64" t="str">
        <f t="shared" si="35"/>
        <v>BL.VG.00016-10082</v>
      </c>
      <c r="B2234" s="64">
        <f>_xlfn.XLOOKUP(F2234,'Volume Holds'!U:U,'Volume Holds'!R:R)+IF('Volume Holds'!$R$11&gt;0,'Volume Holds'!$R$11,0)</f>
        <v>0</v>
      </c>
      <c r="C2234" s="64">
        <f>_xlfn.XLOOKUP(F2234,'Volume Holds'!U:U,'Volume Holds'!P:P)</f>
        <v>220.5</v>
      </c>
      <c r="F2234" s="64" t="s">
        <v>615</v>
      </c>
      <c r="G2234" s="64">
        <v>10082</v>
      </c>
    </row>
    <row r="2235" spans="1:7">
      <c r="A2235" s="64" t="str">
        <f t="shared" si="35"/>
        <v>BL.VG.00017-10082</v>
      </c>
      <c r="B2235" s="64">
        <f>_xlfn.XLOOKUP(F2235,'Volume Holds'!U:U,'Volume Holds'!R:R)+IF('Volume Holds'!$R$11&gt;0,'Volume Holds'!$R$11,0)</f>
        <v>0</v>
      </c>
      <c r="C2235" s="64">
        <f>_xlfn.XLOOKUP(F2235,'Volume Holds'!U:U,'Volume Holds'!P:P)</f>
        <v>225.75</v>
      </c>
      <c r="F2235" s="64" t="s">
        <v>617</v>
      </c>
      <c r="G2235" s="64">
        <v>10082</v>
      </c>
    </row>
    <row r="2236" spans="1:7">
      <c r="A2236" s="64" t="str">
        <f t="shared" si="35"/>
        <v>BL.VG.00018-10082</v>
      </c>
      <c r="B2236" s="64">
        <f>_xlfn.XLOOKUP(F2236,'Volume Holds'!U:U,'Volume Holds'!R:R)+IF('Volume Holds'!$R$11&gt;0,'Volume Holds'!$R$11,0)</f>
        <v>0</v>
      </c>
      <c r="C2236" s="64">
        <f>_xlfn.XLOOKUP(F2236,'Volume Holds'!U:U,'Volume Holds'!P:P)</f>
        <v>225.75</v>
      </c>
      <c r="F2236" s="64" t="s">
        <v>619</v>
      </c>
      <c r="G2236" s="64">
        <v>10082</v>
      </c>
    </row>
    <row r="2237" spans="1:7">
      <c r="A2237" s="64" t="str">
        <f t="shared" si="35"/>
        <v>BL.VG.00019-10082</v>
      </c>
      <c r="B2237" s="64">
        <f>_xlfn.XLOOKUP(F2237,'Volume Holds'!U:U,'Volume Holds'!R:R)+IF('Volume Holds'!$R$11&gt;0,'Volume Holds'!$R$11,0)</f>
        <v>0</v>
      </c>
      <c r="C2237" s="64">
        <f>_xlfn.XLOOKUP(F2237,'Volume Holds'!U:U,'Volume Holds'!P:P)</f>
        <v>239</v>
      </c>
      <c r="F2237" s="64" t="s">
        <v>621</v>
      </c>
      <c r="G2237" s="64">
        <v>10082</v>
      </c>
    </row>
    <row r="2238" spans="1:7">
      <c r="A2238" s="64" t="str">
        <f t="shared" si="35"/>
        <v>BL.VG.00020-10082</v>
      </c>
      <c r="B2238" s="64">
        <f>_xlfn.XLOOKUP(F2238,'Volume Holds'!U:U,'Volume Holds'!R:R)+IF('Volume Holds'!$R$11&gt;0,'Volume Holds'!$R$11,0)</f>
        <v>0</v>
      </c>
      <c r="C2238" s="64">
        <f>_xlfn.XLOOKUP(F2238,'Volume Holds'!U:U,'Volume Holds'!P:P)</f>
        <v>239</v>
      </c>
      <c r="F2238" s="64" t="s">
        <v>623</v>
      </c>
      <c r="G2238" s="64">
        <v>10082</v>
      </c>
    </row>
    <row r="2239" spans="1:7">
      <c r="A2239" s="64" t="str">
        <f t="shared" si="35"/>
        <v>BL.VG.00021-10082</v>
      </c>
      <c r="B2239" s="64">
        <f>_xlfn.XLOOKUP(F2239,'Volume Holds'!U:U,'Volume Holds'!R:R)+IF('Volume Holds'!$R$11&gt;0,'Volume Holds'!$R$11,0)</f>
        <v>0</v>
      </c>
      <c r="C2239" s="64">
        <f>_xlfn.XLOOKUP(F2239,'Volume Holds'!U:U,'Volume Holds'!P:P)</f>
        <v>254.75</v>
      </c>
      <c r="F2239" s="64" t="s">
        <v>625</v>
      </c>
      <c r="G2239" s="64">
        <v>10082</v>
      </c>
    </row>
    <row r="2240" spans="1:7">
      <c r="A2240" s="64" t="str">
        <f t="shared" si="35"/>
        <v>BL.VG.00022-10082</v>
      </c>
      <c r="B2240" s="64">
        <f>_xlfn.XLOOKUP(F2240,'Volume Holds'!U:U,'Volume Holds'!R:R)+IF('Volume Holds'!$R$11&gt;0,'Volume Holds'!$R$11,0)</f>
        <v>0</v>
      </c>
      <c r="C2240" s="64">
        <f>_xlfn.XLOOKUP(F2240,'Volume Holds'!U:U,'Volume Holds'!P:P)</f>
        <v>254.75</v>
      </c>
      <c r="F2240" s="64" t="s">
        <v>627</v>
      </c>
      <c r="G2240" s="64">
        <v>10082</v>
      </c>
    </row>
    <row r="2241" spans="1:7">
      <c r="A2241" s="64" t="str">
        <f t="shared" si="35"/>
        <v>BL.VG.00023-10082</v>
      </c>
      <c r="B2241" s="64" t="e">
        <f>_xlfn.XLOOKUP(F2241,'Volume Holds'!U:U,'Volume Holds'!R:R)+IF('Volume Holds'!#REF!&gt;0,'Volume Holds'!#REF!,0)</f>
        <v>#N/A</v>
      </c>
      <c r="C2241" s="64" t="e">
        <f>_xlfn.XLOOKUP(F2241,'Volume Holds'!U:U,'Volume Holds'!P:P)</f>
        <v>#N/A</v>
      </c>
      <c r="F2241" s="64" t="s">
        <v>1347</v>
      </c>
      <c r="G2241" s="64">
        <v>10082</v>
      </c>
    </row>
    <row r="2242" spans="1:7">
      <c r="A2242" s="64" t="str">
        <f t="shared" si="35"/>
        <v>BL.VG.00024-10082</v>
      </c>
      <c r="B2242" s="64" t="e">
        <f>_xlfn.XLOOKUP(F2242,'Volume Holds'!U:U,'Volume Holds'!R:R)+IF('Volume Holds'!#REF!&gt;0,'Volume Holds'!#REF!,0)</f>
        <v>#N/A</v>
      </c>
      <c r="C2242" s="64" t="e">
        <f>_xlfn.XLOOKUP(F2242,'Volume Holds'!U:U,'Volume Holds'!P:P)</f>
        <v>#N/A</v>
      </c>
      <c r="F2242" s="64" t="s">
        <v>1348</v>
      </c>
      <c r="G2242" s="64">
        <v>10082</v>
      </c>
    </row>
    <row r="2243" spans="1:7">
      <c r="A2243" s="64" t="str">
        <f t="shared" si="35"/>
        <v>BL.VG.00025-10082</v>
      </c>
      <c r="B2243" s="64" t="e">
        <f>_xlfn.XLOOKUP(F2243,'Volume Holds'!U:U,'Volume Holds'!R:R)+IF('Volume Holds'!#REF!&gt;0,'Volume Holds'!#REF!,0)</f>
        <v>#N/A</v>
      </c>
      <c r="C2243" s="64" t="e">
        <f>_xlfn.XLOOKUP(F2243,'Volume Holds'!U:U,'Volume Holds'!P:P)</f>
        <v>#N/A</v>
      </c>
      <c r="F2243" s="64" t="s">
        <v>1349</v>
      </c>
      <c r="G2243" s="64">
        <v>10082</v>
      </c>
    </row>
    <row r="2244" spans="1:7">
      <c r="A2244" s="64" t="str">
        <f t="shared" si="35"/>
        <v>BL.VG.00026-10082</v>
      </c>
      <c r="B2244" s="64" t="e">
        <f>_xlfn.XLOOKUP(F2244,'Volume Holds'!U:U,'Volume Holds'!R:R)+IF('Volume Holds'!#REF!&gt;0,'Volume Holds'!#REF!,0)</f>
        <v>#REF!</v>
      </c>
      <c r="C2244" s="64">
        <f>_xlfn.XLOOKUP(F2244,'Volume Holds'!U:U,'Volume Holds'!P:P)</f>
        <v>80.5</v>
      </c>
      <c r="F2244" s="64" t="s">
        <v>876</v>
      </c>
      <c r="G2244" s="64">
        <v>10082</v>
      </c>
    </row>
    <row r="2245" spans="1:7">
      <c r="A2245" s="64" t="str">
        <f t="shared" si="35"/>
        <v>BL.VG.00027-10082</v>
      </c>
      <c r="B2245" s="64">
        <f>_xlfn.XLOOKUP(F2245,'Volume Holds'!U:U,'Volume Holds'!R:R)</f>
        <v>0</v>
      </c>
      <c r="C2245" s="64">
        <f>_xlfn.XLOOKUP(F2245,'Volume Holds'!U:U,'Volume Holds'!P:P)</f>
        <v>157.5</v>
      </c>
      <c r="F2245" s="64" t="s">
        <v>629</v>
      </c>
      <c r="G2245" s="64">
        <v>10082</v>
      </c>
    </row>
    <row r="2246" spans="1:7">
      <c r="A2246" s="64" t="str">
        <f t="shared" si="35"/>
        <v>BL.VG.00028-10082</v>
      </c>
      <c r="B2246" s="64">
        <f>_xlfn.XLOOKUP(F2246,'Volume Holds'!U:U,'Volume Holds'!R:R)+IF('Volume Holds'!$R$12&gt;0,'Volume Holds'!$R$12,0)</f>
        <v>0</v>
      </c>
      <c r="C2246" s="64">
        <f>_xlfn.XLOOKUP(F2246,'Volume Holds'!U:U,'Volume Holds'!P:P)</f>
        <v>152.25</v>
      </c>
      <c r="F2246" s="64" t="s">
        <v>631</v>
      </c>
      <c r="G2246" s="64">
        <v>10082</v>
      </c>
    </row>
    <row r="2247" spans="1:7">
      <c r="A2247" s="64" t="str">
        <f t="shared" si="35"/>
        <v>BL.VG.00029-10082</v>
      </c>
      <c r="B2247" s="64">
        <f>_xlfn.XLOOKUP(F2247,'Volume Holds'!U:U,'Volume Holds'!R:R)+IF('Volume Holds'!$R$12&gt;0,'Volume Holds'!$R$12,0)</f>
        <v>0</v>
      </c>
      <c r="C2247" s="64">
        <f>_xlfn.XLOOKUP(F2247,'Volume Holds'!U:U,'Volume Holds'!P:P)</f>
        <v>152.25</v>
      </c>
      <c r="F2247" s="64" t="s">
        <v>633</v>
      </c>
      <c r="G2247" s="64">
        <v>10082</v>
      </c>
    </row>
    <row r="2248" spans="1:7">
      <c r="A2248" s="64" t="str">
        <f t="shared" si="35"/>
        <v>BL.VG.00030-10082</v>
      </c>
      <c r="B2248" s="64">
        <f>_xlfn.XLOOKUP(F2248,'Volume Holds'!U:U,'Volume Holds'!R:R)+IF('Volume Holds'!$R$12&gt;0,'Volume Holds'!$R$12,0)</f>
        <v>0</v>
      </c>
      <c r="C2248" s="64">
        <f>_xlfn.XLOOKUP(F2248,'Volume Holds'!U:U,'Volume Holds'!P:P)</f>
        <v>157.5</v>
      </c>
      <c r="F2248" s="64" t="s">
        <v>635</v>
      </c>
      <c r="G2248" s="64">
        <v>10082</v>
      </c>
    </row>
    <row r="2249" spans="1:7">
      <c r="A2249" s="64" t="str">
        <f t="shared" si="35"/>
        <v>BL.VG.00031-10082</v>
      </c>
      <c r="B2249" s="64">
        <f>_xlfn.XLOOKUP(F2249,'Volume Holds'!U:U,'Volume Holds'!R:R)+IF('Volume Holds'!$R$12&gt;0,'Volume Holds'!$R$12,0)</f>
        <v>0</v>
      </c>
      <c r="C2249" s="64">
        <f>_xlfn.XLOOKUP(F2249,'Volume Holds'!U:U,'Volume Holds'!P:P)</f>
        <v>157.5</v>
      </c>
      <c r="F2249" s="64" t="s">
        <v>637</v>
      </c>
      <c r="G2249" s="64">
        <v>10082</v>
      </c>
    </row>
    <row r="2250" spans="1:7">
      <c r="A2250" s="64" t="str">
        <f t="shared" si="35"/>
        <v>BL.VG.00032-10082</v>
      </c>
      <c r="B2250" s="64">
        <f>_xlfn.XLOOKUP(F2250,'Volume Holds'!U:U,'Volume Holds'!R:R)+IF('Volume Holds'!$R$12&gt;0,'Volume Holds'!$R$12,0)</f>
        <v>0</v>
      </c>
      <c r="C2250" s="64">
        <f>_xlfn.XLOOKUP(F2250,'Volume Holds'!U:U,'Volume Holds'!P:P)</f>
        <v>170.75</v>
      </c>
      <c r="F2250" s="64" t="s">
        <v>639</v>
      </c>
      <c r="G2250" s="64">
        <v>10082</v>
      </c>
    </row>
    <row r="2251" spans="1:7">
      <c r="A2251" s="64" t="str">
        <f t="shared" si="35"/>
        <v>BL.VG.00033-10082</v>
      </c>
      <c r="B2251" s="64">
        <f>_xlfn.XLOOKUP(F2251,'Volume Holds'!U:U,'Volume Holds'!R:R)+IF('Volume Holds'!$R$12&gt;0,'Volume Holds'!$R$12,0)</f>
        <v>0</v>
      </c>
      <c r="C2251" s="64">
        <f>_xlfn.XLOOKUP(F2251,'Volume Holds'!U:U,'Volume Holds'!P:P)</f>
        <v>170.75</v>
      </c>
      <c r="F2251" s="64" t="s">
        <v>641</v>
      </c>
      <c r="G2251" s="64">
        <v>10082</v>
      </c>
    </row>
    <row r="2252" spans="1:7">
      <c r="A2252" s="64" t="str">
        <f t="shared" si="35"/>
        <v>BL.VG.00034-10082</v>
      </c>
      <c r="B2252" s="64">
        <f>_xlfn.XLOOKUP(F2252,'Volume Holds'!U:U,'Volume Holds'!R:R)+IF('Volume Holds'!$R$13&gt;0,'Volume Holds'!$R$13,0)</f>
        <v>0</v>
      </c>
      <c r="C2252" s="64">
        <f>_xlfn.XLOOKUP(F2252,'Volume Holds'!U:U,'Volume Holds'!P:P)</f>
        <v>233.75</v>
      </c>
      <c r="F2252" s="64" t="s">
        <v>643</v>
      </c>
      <c r="G2252" s="64">
        <v>10082</v>
      </c>
    </row>
    <row r="2253" spans="1:7">
      <c r="A2253" s="64" t="str">
        <f t="shared" si="35"/>
        <v>BL.VG.00035-10082</v>
      </c>
      <c r="B2253" s="64">
        <f>_xlfn.XLOOKUP(F2253,'Volume Holds'!U:U,'Volume Holds'!R:R)+IF('Volume Holds'!$R$13&gt;0,'Volume Holds'!$R$13,0)</f>
        <v>0</v>
      </c>
      <c r="C2253" s="64">
        <f>_xlfn.XLOOKUP(F2253,'Volume Holds'!U:U,'Volume Holds'!P:P)</f>
        <v>233.75</v>
      </c>
      <c r="F2253" s="64" t="s">
        <v>645</v>
      </c>
      <c r="G2253" s="64">
        <v>10082</v>
      </c>
    </row>
    <row r="2254" spans="1:7">
      <c r="A2254" s="64" t="str">
        <f t="shared" si="35"/>
        <v>BL.VG.00036-10082</v>
      </c>
      <c r="B2254" s="64">
        <f>_xlfn.XLOOKUP(F2254,'Volume Holds'!U:U,'Volume Holds'!R:R)+IF('Volume Holds'!$R$13&gt;0,'Volume Holds'!$R$13,0)</f>
        <v>0</v>
      </c>
      <c r="C2254" s="64">
        <f>_xlfn.XLOOKUP(F2254,'Volume Holds'!U:U,'Volume Holds'!P:P)</f>
        <v>244.25</v>
      </c>
      <c r="F2254" s="64" t="s">
        <v>647</v>
      </c>
      <c r="G2254" s="64">
        <v>10082</v>
      </c>
    </row>
    <row r="2255" spans="1:7">
      <c r="A2255" s="64" t="str">
        <f t="shared" si="35"/>
        <v>BL.VG.00037-10082</v>
      </c>
      <c r="B2255" s="64">
        <f>_xlfn.XLOOKUP(F2255,'Volume Holds'!U:U,'Volume Holds'!R:R)+IF('Volume Holds'!$R$13&gt;0,'Volume Holds'!$R$13,0)</f>
        <v>0</v>
      </c>
      <c r="C2255" s="64">
        <f>_xlfn.XLOOKUP(F2255,'Volume Holds'!U:U,'Volume Holds'!P:P)</f>
        <v>244.25</v>
      </c>
      <c r="F2255" s="64" t="s">
        <v>649</v>
      </c>
      <c r="G2255" s="64">
        <v>10082</v>
      </c>
    </row>
    <row r="2256" spans="1:7">
      <c r="A2256" s="64" t="str">
        <f t="shared" si="35"/>
        <v>BL.VG.00038-10082</v>
      </c>
      <c r="B2256" s="64">
        <f>_xlfn.XLOOKUP(F2256,'Volume Holds'!U:U,'Volume Holds'!R:R)+IF('Volume Holds'!$R$13&gt;0,'Volume Holds'!$R$13,0)</f>
        <v>0</v>
      </c>
      <c r="C2256" s="64">
        <f>_xlfn.XLOOKUP(F2256,'Volume Holds'!U:U,'Volume Holds'!P:P)</f>
        <v>265.25</v>
      </c>
      <c r="F2256" s="64" t="s">
        <v>651</v>
      </c>
      <c r="G2256" s="64">
        <v>10082</v>
      </c>
    </row>
    <row r="2257" spans="1:7">
      <c r="A2257" s="64" t="str">
        <f t="shared" si="35"/>
        <v>BL.VG.00039-10082</v>
      </c>
      <c r="B2257" s="64">
        <f>_xlfn.XLOOKUP(F2257,'Volume Holds'!U:U,'Volume Holds'!R:R)+IF('Volume Holds'!$R$13&gt;0,'Volume Holds'!$R$13,0)</f>
        <v>0</v>
      </c>
      <c r="C2257" s="64">
        <f>_xlfn.XLOOKUP(F2257,'Volume Holds'!U:U,'Volume Holds'!P:P)</f>
        <v>265.25</v>
      </c>
      <c r="F2257" s="64" t="s">
        <v>653</v>
      </c>
      <c r="G2257" s="64">
        <v>10082</v>
      </c>
    </row>
    <row r="2258" spans="1:7">
      <c r="A2258" s="64" t="str">
        <f t="shared" si="35"/>
        <v>BL.VG.00040-10082</v>
      </c>
      <c r="B2258" s="64">
        <f>_xlfn.XLOOKUP(F2258,'Volume Holds'!U:U,'Volume Holds'!R:R)+IF('Volume Holds'!$R$14&gt;0,'Volume Holds'!$R$14,0)</f>
        <v>0</v>
      </c>
      <c r="C2258" s="64">
        <f>_xlfn.XLOOKUP(F2258,'Volume Holds'!U:U,'Volume Holds'!P:P)</f>
        <v>359.75</v>
      </c>
      <c r="F2258" s="64" t="s">
        <v>655</v>
      </c>
      <c r="G2258" s="64">
        <v>10082</v>
      </c>
    </row>
    <row r="2259" spans="1:7">
      <c r="A2259" s="64" t="str">
        <f t="shared" si="35"/>
        <v>BL.VG.00041-10082</v>
      </c>
      <c r="B2259" s="64">
        <f>_xlfn.XLOOKUP(F2259,'Volume Holds'!U:U,'Volume Holds'!R:R)+IF('Volume Holds'!$R$14&gt;0,'Volume Holds'!$R$14,0)</f>
        <v>0</v>
      </c>
      <c r="C2259" s="64">
        <f>_xlfn.XLOOKUP(F2259,'Volume Holds'!U:U,'Volume Holds'!P:P)</f>
        <v>359.75</v>
      </c>
      <c r="F2259" s="64" t="s">
        <v>657</v>
      </c>
      <c r="G2259" s="64">
        <v>10082</v>
      </c>
    </row>
    <row r="2260" spans="1:7">
      <c r="A2260" s="64" t="str">
        <f t="shared" si="35"/>
        <v>BL.VG.00042-10082</v>
      </c>
      <c r="B2260" s="64">
        <f>_xlfn.XLOOKUP(F2260,'Volume Holds'!U:U,'Volume Holds'!R:R)+IF('Volume Holds'!$R$14&gt;0,'Volume Holds'!$R$14,0)</f>
        <v>0</v>
      </c>
      <c r="C2260" s="64">
        <f>_xlfn.XLOOKUP(F2260,'Volume Holds'!U:U,'Volume Holds'!P:P)</f>
        <v>378</v>
      </c>
      <c r="F2260" s="64" t="s">
        <v>659</v>
      </c>
      <c r="G2260" s="64">
        <v>10082</v>
      </c>
    </row>
    <row r="2261" spans="1:7">
      <c r="A2261" s="64" t="str">
        <f t="shared" si="35"/>
        <v>BL.VG.00043-10082</v>
      </c>
      <c r="B2261" s="64">
        <f>_xlfn.XLOOKUP(F2261,'Volume Holds'!U:U,'Volume Holds'!R:R)+IF('Volume Holds'!$R$14&gt;0,'Volume Holds'!$R$14,0)</f>
        <v>0</v>
      </c>
      <c r="C2261" s="64">
        <f>_xlfn.XLOOKUP(F2261,'Volume Holds'!U:U,'Volume Holds'!P:P)</f>
        <v>378</v>
      </c>
      <c r="F2261" s="64" t="s">
        <v>661</v>
      </c>
      <c r="G2261" s="64">
        <v>10082</v>
      </c>
    </row>
    <row r="2262" spans="1:7">
      <c r="A2262" s="64" t="str">
        <f t="shared" si="35"/>
        <v>BL.VG.00044-10082</v>
      </c>
      <c r="B2262" s="64">
        <f>_xlfn.XLOOKUP(F2262,'Volume Holds'!U:U,'Volume Holds'!R:R)+IF('Volume Holds'!$R$14&gt;0,'Volume Holds'!$R$14,0)</f>
        <v>0</v>
      </c>
      <c r="C2262" s="64">
        <f>_xlfn.XLOOKUP(F2262,'Volume Holds'!U:U,'Volume Holds'!P:P)</f>
        <v>420</v>
      </c>
      <c r="F2262" s="64" t="s">
        <v>663</v>
      </c>
      <c r="G2262" s="64">
        <v>10082</v>
      </c>
    </row>
    <row r="2263" spans="1:7">
      <c r="A2263" s="64" t="str">
        <f t="shared" si="35"/>
        <v>BL.VG.00045-10082</v>
      </c>
      <c r="B2263" s="64">
        <f>_xlfn.XLOOKUP(F2263,'Volume Holds'!U:U,'Volume Holds'!R:R)+IF('Volume Holds'!$R$14&gt;0,'Volume Holds'!$R$14,0)</f>
        <v>0</v>
      </c>
      <c r="C2263" s="64">
        <f>_xlfn.XLOOKUP(F2263,'Volume Holds'!U:U,'Volume Holds'!P:P)</f>
        <v>420</v>
      </c>
      <c r="F2263" s="64" t="s">
        <v>665</v>
      </c>
      <c r="G2263" s="64">
        <v>10082</v>
      </c>
    </row>
    <row r="2264" spans="1:7">
      <c r="A2264" s="64" t="str">
        <f t="shared" si="35"/>
        <v>BL.VG.00046-10082</v>
      </c>
      <c r="B2264" s="64">
        <f>_xlfn.XLOOKUP(F2264,'Volume Holds'!U:U,'Volume Holds'!R:R)+IF('Volume Holds'!$R$15&gt;0,'Volume Holds'!$R$15,0)</f>
        <v>0</v>
      </c>
      <c r="C2264" s="64">
        <f>_xlfn.XLOOKUP(F2264,'Volume Holds'!U:U,'Volume Holds'!P:P)</f>
        <v>144.5</v>
      </c>
      <c r="F2264" s="64" t="s">
        <v>667</v>
      </c>
      <c r="G2264" s="64">
        <v>10082</v>
      </c>
    </row>
    <row r="2265" spans="1:7">
      <c r="A2265" s="64" t="str">
        <f t="shared" si="35"/>
        <v>BL.VG.00047-10082</v>
      </c>
      <c r="B2265" s="64">
        <f>_xlfn.XLOOKUP(F2265,'Volume Holds'!U:U,'Volume Holds'!R:R)+IF('Volume Holds'!$R$15&gt;0,'Volume Holds'!$R$15,0)</f>
        <v>0</v>
      </c>
      <c r="C2265" s="64">
        <f>_xlfn.XLOOKUP(F2265,'Volume Holds'!U:U,'Volume Holds'!P:P)</f>
        <v>155</v>
      </c>
      <c r="F2265" s="64" t="s">
        <v>669</v>
      </c>
      <c r="G2265" s="64">
        <v>10082</v>
      </c>
    </row>
    <row r="2266" spans="1:7">
      <c r="A2266" s="64" t="str">
        <f t="shared" si="35"/>
        <v>BL.VG.00048-10082</v>
      </c>
      <c r="B2266" s="64">
        <f>_xlfn.XLOOKUP(F2266,'Volume Holds'!U:U,'Volume Holds'!R:R)+IF('Volume Holds'!$R$15&gt;0,'Volume Holds'!$R$15,0)</f>
        <v>0</v>
      </c>
      <c r="C2266" s="64">
        <f>_xlfn.XLOOKUP(F2266,'Volume Holds'!U:U,'Volume Holds'!P:P)</f>
        <v>178.5</v>
      </c>
      <c r="F2266" s="64" t="s">
        <v>671</v>
      </c>
      <c r="G2266" s="64">
        <v>10082</v>
      </c>
    </row>
    <row r="2267" spans="1:7">
      <c r="A2267" s="64" t="str">
        <f t="shared" si="35"/>
        <v>BL.VG.00049-10082</v>
      </c>
      <c r="B2267" s="64">
        <f>_xlfn.XLOOKUP(F2267,'Volume Holds'!U:U,'Volume Holds'!R:R)+IF('Volume Holds'!$R$15&gt;0,'Volume Holds'!$R$15,0)</f>
        <v>0</v>
      </c>
      <c r="C2267" s="64">
        <f>_xlfn.XLOOKUP(F2267,'Volume Holds'!U:U,'Volume Holds'!P:P)</f>
        <v>139.25</v>
      </c>
      <c r="F2267" s="64" t="s">
        <v>673</v>
      </c>
      <c r="G2267" s="64">
        <v>10082</v>
      </c>
    </row>
    <row r="2268" spans="1:7">
      <c r="A2268" s="64" t="str">
        <f t="shared" si="35"/>
        <v>BL.VG.00050-10082</v>
      </c>
      <c r="B2268" s="64">
        <f>_xlfn.XLOOKUP(F2268,'Volume Holds'!U:U,'Volume Holds'!R:R)+IF('Volume Holds'!$R$15&gt;0,'Volume Holds'!$R$15,0)</f>
        <v>0</v>
      </c>
      <c r="C2268" s="64">
        <f>_xlfn.XLOOKUP(F2268,'Volume Holds'!U:U,'Volume Holds'!P:P)</f>
        <v>149.75</v>
      </c>
      <c r="F2268" s="64" t="s">
        <v>675</v>
      </c>
      <c r="G2268" s="64">
        <v>10082</v>
      </c>
    </row>
    <row r="2269" spans="1:7">
      <c r="A2269" s="64" t="str">
        <f t="shared" si="35"/>
        <v>BL.VG.00051-10082</v>
      </c>
      <c r="B2269" s="64">
        <f>_xlfn.XLOOKUP(F2269,'Volume Holds'!U:U,'Volume Holds'!R:R)+IF('Volume Holds'!$R$15&gt;0,'Volume Holds'!$R$15,0)</f>
        <v>0</v>
      </c>
      <c r="C2269" s="64">
        <f>_xlfn.XLOOKUP(F2269,'Volume Holds'!U:U,'Volume Holds'!P:P)</f>
        <v>181.25</v>
      </c>
      <c r="F2269" s="64" t="s">
        <v>677</v>
      </c>
      <c r="G2269" s="64">
        <v>10082</v>
      </c>
    </row>
    <row r="2270" spans="1:7">
      <c r="A2270" s="64" t="str">
        <f t="shared" si="35"/>
        <v>BL.VG.00052-10082</v>
      </c>
      <c r="B2270" s="64">
        <f>_xlfn.XLOOKUP(F2270,'Volume Holds'!U:U,'Volume Holds'!R:R)+IF('Volume Holds'!$R$16&gt;0,'Volume Holds'!$R$16,0)</f>
        <v>0</v>
      </c>
      <c r="C2270" s="64">
        <f>_xlfn.XLOOKUP(F2270,'Volume Holds'!U:U,'Volume Holds'!P:P)</f>
        <v>76.25</v>
      </c>
      <c r="F2270" s="64" t="s">
        <v>679</v>
      </c>
      <c r="G2270" s="64">
        <v>10082</v>
      </c>
    </row>
    <row r="2271" spans="1:7">
      <c r="A2271" s="64" t="str">
        <f t="shared" si="35"/>
        <v>BL.VG.00061-10082</v>
      </c>
      <c r="B2271" s="64">
        <f>_xlfn.XLOOKUP(F2271,'Volume Holds'!U:U,'Volume Holds'!R:R)+IF('Volume Holds'!$R$16&gt;0,'Volume Holds'!$R$16,0)</f>
        <v>0</v>
      </c>
      <c r="C2271" s="64">
        <f>_xlfn.XLOOKUP(F2271,'Volume Holds'!U:U,'Volume Holds'!P:P)</f>
        <v>76.25</v>
      </c>
      <c r="F2271" s="64" t="s">
        <v>681</v>
      </c>
      <c r="G2271" s="64">
        <v>10082</v>
      </c>
    </row>
    <row r="2272" spans="1:7">
      <c r="A2272" s="64" t="str">
        <f t="shared" si="35"/>
        <v>BL.VG.00053-10082</v>
      </c>
      <c r="B2272" s="64">
        <f>_xlfn.XLOOKUP(F2272,'Volume Holds'!U:U,'Volume Holds'!R:R)+IF('Volume Holds'!$R$16&gt;0,'Volume Holds'!$R$16,0)</f>
        <v>0</v>
      </c>
      <c r="C2272" s="64">
        <f>_xlfn.XLOOKUP(F2272,'Volume Holds'!U:U,'Volume Holds'!P:P)</f>
        <v>76.25</v>
      </c>
      <c r="F2272" s="64" t="s">
        <v>683</v>
      </c>
      <c r="G2272" s="64">
        <v>10082</v>
      </c>
    </row>
    <row r="2273" spans="1:7">
      <c r="A2273" s="64" t="str">
        <f t="shared" si="35"/>
        <v>BL.VG.00062-10082</v>
      </c>
      <c r="B2273" s="64">
        <f>_xlfn.XLOOKUP(F2273,'Volume Holds'!U:U,'Volume Holds'!R:R)+IF('Volume Holds'!$R$16&gt;0,'Volume Holds'!$R$16,0)</f>
        <v>0</v>
      </c>
      <c r="C2273" s="64">
        <f>_xlfn.XLOOKUP(F2273,'Volume Holds'!U:U,'Volume Holds'!P:P)</f>
        <v>76.25</v>
      </c>
      <c r="F2273" s="64" t="s">
        <v>685</v>
      </c>
      <c r="G2273" s="64">
        <v>10082</v>
      </c>
    </row>
    <row r="2274" spans="1:7">
      <c r="A2274" s="64" t="str">
        <f t="shared" si="35"/>
        <v>BL.VG.00054-10082</v>
      </c>
      <c r="B2274" s="64">
        <f>_xlfn.XLOOKUP(F2274,'Volume Holds'!U:U,'Volume Holds'!R:R)+IF('Volume Holds'!$R$16&gt;0,'Volume Holds'!$R$16,0)</f>
        <v>0</v>
      </c>
      <c r="C2274" s="64">
        <f>_xlfn.XLOOKUP(F2274,'Volume Holds'!U:U,'Volume Holds'!P:P)</f>
        <v>78.75</v>
      </c>
      <c r="F2274" s="64" t="s">
        <v>687</v>
      </c>
      <c r="G2274" s="64">
        <v>10082</v>
      </c>
    </row>
    <row r="2275" spans="1:7">
      <c r="A2275" s="64" t="str">
        <f t="shared" si="35"/>
        <v>BL.VG.00063-10082</v>
      </c>
      <c r="B2275" s="64">
        <f>_xlfn.XLOOKUP(F2275,'Volume Holds'!U:U,'Volume Holds'!R:R)+IF('Volume Holds'!$R$16&gt;0,'Volume Holds'!$R$16,0)</f>
        <v>0</v>
      </c>
      <c r="C2275" s="64">
        <f>_xlfn.XLOOKUP(F2275,'Volume Holds'!U:U,'Volume Holds'!P:P)</f>
        <v>78.75</v>
      </c>
      <c r="F2275" s="64" t="s">
        <v>689</v>
      </c>
      <c r="G2275" s="64">
        <v>10082</v>
      </c>
    </row>
    <row r="2276" spans="1:7">
      <c r="A2276" s="64" t="str">
        <f t="shared" si="35"/>
        <v>BL.VG.00055-10082</v>
      </c>
      <c r="B2276" s="64">
        <f>_xlfn.XLOOKUP(F2276,'Volume Holds'!U:U,'Volume Holds'!R:R)+IF('Volume Holds'!$R$17&gt;0,'Volume Holds'!$R$17,0)</f>
        <v>0</v>
      </c>
      <c r="C2276" s="64">
        <f>_xlfn.XLOOKUP(F2276,'Volume Holds'!U:U,'Volume Holds'!P:P)</f>
        <v>202.25</v>
      </c>
      <c r="F2276" s="64" t="s">
        <v>691</v>
      </c>
      <c r="G2276" s="64">
        <v>10082</v>
      </c>
    </row>
    <row r="2277" spans="1:7">
      <c r="A2277" s="64" t="str">
        <f t="shared" ref="A2277:A2340" si="36">F2277&amp;"-"&amp;G2277</f>
        <v>BL.VG.00064-10082</v>
      </c>
      <c r="B2277" s="64">
        <f>_xlfn.XLOOKUP(F2277,'Volume Holds'!U:U,'Volume Holds'!R:R)+IF('Volume Holds'!$R$17&gt;0,'Volume Holds'!$R$17,0)</f>
        <v>0</v>
      </c>
      <c r="C2277" s="64">
        <f>_xlfn.XLOOKUP(F2277,'Volume Holds'!U:U,'Volume Holds'!P:P)</f>
        <v>202.25</v>
      </c>
      <c r="F2277" s="64" t="s">
        <v>693</v>
      </c>
      <c r="G2277" s="64">
        <v>10082</v>
      </c>
    </row>
    <row r="2278" spans="1:7">
      <c r="A2278" s="64" t="str">
        <f t="shared" si="36"/>
        <v>BL.VG.00056-10082</v>
      </c>
      <c r="B2278" s="64">
        <f>_xlfn.XLOOKUP(F2278,'Volume Holds'!U:U,'Volume Holds'!R:R)+IF('Volume Holds'!$R$17&gt;0,'Volume Holds'!$R$17,0)</f>
        <v>0</v>
      </c>
      <c r="C2278" s="64">
        <f>_xlfn.XLOOKUP(F2278,'Volume Holds'!U:U,'Volume Holds'!P:P)</f>
        <v>212.75</v>
      </c>
      <c r="F2278" s="64" t="s">
        <v>695</v>
      </c>
      <c r="G2278" s="64">
        <v>10082</v>
      </c>
    </row>
    <row r="2279" spans="1:7">
      <c r="A2279" s="64" t="str">
        <f t="shared" si="36"/>
        <v>BL.VG.00065-10082</v>
      </c>
      <c r="B2279" s="64">
        <f>_xlfn.XLOOKUP(F2279,'Volume Holds'!U:U,'Volume Holds'!R:R)+IF('Volume Holds'!$R$17&gt;0,'Volume Holds'!$R$17,0)</f>
        <v>0</v>
      </c>
      <c r="C2279" s="64">
        <f>_xlfn.XLOOKUP(F2279,'Volume Holds'!U:U,'Volume Holds'!P:P)</f>
        <v>212.75</v>
      </c>
      <c r="F2279" s="64" t="s">
        <v>697</v>
      </c>
      <c r="G2279" s="64">
        <v>10082</v>
      </c>
    </row>
    <row r="2280" spans="1:7">
      <c r="A2280" s="64" t="str">
        <f t="shared" si="36"/>
        <v>BL.VG.00057-10082</v>
      </c>
      <c r="B2280" s="64">
        <f>_xlfn.XLOOKUP(F2280,'Volume Holds'!U:U,'Volume Holds'!R:R)+IF('Volume Holds'!$R$17&gt;0,'Volume Holds'!$R$17,0)</f>
        <v>0</v>
      </c>
      <c r="C2280" s="64">
        <f>_xlfn.XLOOKUP(F2280,'Volume Holds'!U:U,'Volume Holds'!P:P)</f>
        <v>220.5</v>
      </c>
      <c r="F2280" s="64" t="s">
        <v>699</v>
      </c>
      <c r="G2280" s="64">
        <v>10082</v>
      </c>
    </row>
    <row r="2281" spans="1:7">
      <c r="A2281" s="64" t="str">
        <f t="shared" si="36"/>
        <v>BL.VG.00066-10082</v>
      </c>
      <c r="B2281" s="64">
        <f>_xlfn.XLOOKUP(F2281,'Volume Holds'!U:U,'Volume Holds'!R:R)+IF('Volume Holds'!$R$17&gt;0,'Volume Holds'!$R$17,0)</f>
        <v>0</v>
      </c>
      <c r="C2281" s="64">
        <f>_xlfn.XLOOKUP(F2281,'Volume Holds'!U:U,'Volume Holds'!P:P)</f>
        <v>220.5</v>
      </c>
      <c r="F2281" s="64" t="s">
        <v>701</v>
      </c>
      <c r="G2281" s="64">
        <v>10082</v>
      </c>
    </row>
    <row r="2282" spans="1:7">
      <c r="A2282" s="64" t="str">
        <f t="shared" si="36"/>
        <v>BL.VG.00058-10082</v>
      </c>
      <c r="B2282" s="64">
        <f>_xlfn.XLOOKUP(F2282,'Volume Holds'!U:U,'Volume Holds'!R:R)+IF('Volume Holds'!$R$18&gt;0,'Volume Holds'!$R$18,0)</f>
        <v>0</v>
      </c>
      <c r="C2282" s="64">
        <f>_xlfn.XLOOKUP(F2282,'Volume Holds'!U:U,'Volume Holds'!P:P)</f>
        <v>459.5</v>
      </c>
      <c r="F2282" s="64" t="s">
        <v>703</v>
      </c>
      <c r="G2282" s="64">
        <v>10082</v>
      </c>
    </row>
    <row r="2283" spans="1:7">
      <c r="A2283" s="64" t="str">
        <f t="shared" si="36"/>
        <v>BL.VG.00067-10082</v>
      </c>
      <c r="B2283" s="64">
        <f>_xlfn.XLOOKUP(F2283,'Volume Holds'!U:U,'Volume Holds'!R:R)+IF('Volume Holds'!$R$18&gt;0,'Volume Holds'!$R$18,0)</f>
        <v>0</v>
      </c>
      <c r="C2283" s="64">
        <f>_xlfn.XLOOKUP(F2283,'Volume Holds'!U:U,'Volume Holds'!P:P)</f>
        <v>459.5</v>
      </c>
      <c r="F2283" s="64" t="s">
        <v>705</v>
      </c>
      <c r="G2283" s="64">
        <v>10082</v>
      </c>
    </row>
    <row r="2284" spans="1:7">
      <c r="A2284" s="64" t="str">
        <f t="shared" si="36"/>
        <v>BL.VG.00059-10082</v>
      </c>
      <c r="B2284" s="64">
        <f>_xlfn.XLOOKUP(F2284,'Volume Holds'!U:U,'Volume Holds'!R:R)+IF('Volume Holds'!$R$18&gt;0,'Volume Holds'!$R$18,0)</f>
        <v>0</v>
      </c>
      <c r="C2284" s="64">
        <f>_xlfn.XLOOKUP(F2284,'Volume Holds'!U:U,'Volume Holds'!P:P)</f>
        <v>483</v>
      </c>
      <c r="F2284" s="64" t="s">
        <v>707</v>
      </c>
      <c r="G2284" s="64">
        <v>10082</v>
      </c>
    </row>
    <row r="2285" spans="1:7">
      <c r="A2285" s="64" t="str">
        <f t="shared" si="36"/>
        <v>BL.VG.00068-10082</v>
      </c>
      <c r="B2285" s="64">
        <f>_xlfn.XLOOKUP(F2285,'Volume Holds'!U:U,'Volume Holds'!R:R)+IF('Volume Holds'!$R$18&gt;0,'Volume Holds'!$R$18,0)</f>
        <v>0</v>
      </c>
      <c r="C2285" s="64">
        <f>_xlfn.XLOOKUP(F2285,'Volume Holds'!U:U,'Volume Holds'!P:P)</f>
        <v>483</v>
      </c>
      <c r="F2285" s="64" t="s">
        <v>709</v>
      </c>
      <c r="G2285" s="64">
        <v>10082</v>
      </c>
    </row>
    <row r="2286" spans="1:7">
      <c r="A2286" s="64" t="str">
        <f t="shared" si="36"/>
        <v>BL.VG.00060-10082</v>
      </c>
      <c r="B2286" s="64">
        <f>_xlfn.XLOOKUP(F2286,'Volume Holds'!U:U,'Volume Holds'!R:R)+IF('Volume Holds'!$R$18&gt;0,'Volume Holds'!$R$18,0)</f>
        <v>0</v>
      </c>
      <c r="C2286" s="64">
        <f>_xlfn.XLOOKUP(F2286,'Volume Holds'!U:U,'Volume Holds'!P:P)</f>
        <v>509.25</v>
      </c>
      <c r="F2286" s="64" t="s">
        <v>711</v>
      </c>
      <c r="G2286" s="64">
        <v>10082</v>
      </c>
    </row>
    <row r="2287" spans="1:7">
      <c r="A2287" s="64" t="str">
        <f t="shared" si="36"/>
        <v>BL.VG.00069-10082</v>
      </c>
      <c r="B2287" s="64">
        <f>_xlfn.XLOOKUP(F2287,'Volume Holds'!U:U,'Volume Holds'!R:R)+IF('Volume Holds'!$R$18&gt;0,'Volume Holds'!$R$18,0)</f>
        <v>0</v>
      </c>
      <c r="C2287" s="64">
        <f>_xlfn.XLOOKUP(F2287,'Volume Holds'!U:U,'Volume Holds'!P:P)</f>
        <v>509.25</v>
      </c>
      <c r="F2287" s="64" t="s">
        <v>713</v>
      </c>
      <c r="G2287" s="64">
        <v>10082</v>
      </c>
    </row>
    <row r="2288" spans="1:7">
      <c r="A2288" s="64" t="str">
        <f t="shared" si="36"/>
        <v>BL.VM.00001-10084</v>
      </c>
      <c r="B2288" s="64">
        <f>_xlfn.XLOOKUP(F2288,Macros!T:T,Macros!E:E)+IF(Macros!$E$8&gt;0,Macros!$E$8,0)</f>
        <v>0</v>
      </c>
      <c r="C2288" s="64">
        <f>_xlfn.XLOOKUP(F2288,Macros!T:T,Macros!D:D)</f>
        <v>145</v>
      </c>
      <c r="F2288" s="64" t="s">
        <v>982</v>
      </c>
      <c r="G2288" s="64">
        <v>10084</v>
      </c>
    </row>
    <row r="2289" spans="1:7">
      <c r="A2289" s="64" t="str">
        <f t="shared" si="36"/>
        <v>BL.VM.00002-10084</v>
      </c>
      <c r="B2289" s="64">
        <f>_xlfn.XLOOKUP(F2289,Macros!T:T,Macros!E:E)+IF(Macros!$E$8&gt;0,Macros!$E$8,0)</f>
        <v>0</v>
      </c>
      <c r="C2289" s="64">
        <f>_xlfn.XLOOKUP(F2289,Macros!T:T,Macros!D:D)</f>
        <v>175</v>
      </c>
      <c r="F2289" s="64" t="s">
        <v>984</v>
      </c>
      <c r="G2289" s="64">
        <v>10084</v>
      </c>
    </row>
    <row r="2290" spans="1:7">
      <c r="A2290" s="64" t="str">
        <f t="shared" si="36"/>
        <v>BL.VM.00003-10084</v>
      </c>
      <c r="B2290" s="64">
        <f>_xlfn.XLOOKUP(F2290,Macros!T:T,Macros!E:E)+IF(Macros!$E$8&gt;0,Macros!$E$8,0)</f>
        <v>0</v>
      </c>
      <c r="C2290" s="64">
        <f>_xlfn.XLOOKUP(F2290,Macros!T:T,Macros!D:D)</f>
        <v>152.5</v>
      </c>
      <c r="F2290" s="64" t="s">
        <v>986</v>
      </c>
      <c r="G2290" s="64">
        <v>10084</v>
      </c>
    </row>
    <row r="2291" spans="1:7">
      <c r="A2291" s="64" t="str">
        <f t="shared" si="36"/>
        <v>BL.VM.00004-10084</v>
      </c>
      <c r="B2291" s="64">
        <f>_xlfn.XLOOKUP(F2291,Macros!T:T,Macros!E:E)+IF(Macros!$E$8&gt;0,Macros!$E$8,0)</f>
        <v>0</v>
      </c>
      <c r="C2291" s="64">
        <f>_xlfn.XLOOKUP(F2291,Macros!T:T,Macros!D:D)</f>
        <v>147.5</v>
      </c>
      <c r="F2291" s="64" t="s">
        <v>988</v>
      </c>
      <c r="G2291" s="64">
        <v>10084</v>
      </c>
    </row>
    <row r="2292" spans="1:7">
      <c r="A2292" s="64" t="str">
        <f t="shared" si="36"/>
        <v>BL.VM.00005-10084</v>
      </c>
      <c r="B2292" s="64">
        <f>_xlfn.XLOOKUP(F2292,Macros!T:T,Macros!E:E)+IF(Macros!$E$8&gt;0,Macros!$E$8,0)</f>
        <v>0</v>
      </c>
      <c r="C2292" s="64">
        <f>_xlfn.XLOOKUP(F2292,Macros!T:T,Macros!D:D)</f>
        <v>185</v>
      </c>
      <c r="F2292" s="64" t="s">
        <v>990</v>
      </c>
      <c r="G2292" s="64">
        <v>10084</v>
      </c>
    </row>
    <row r="2293" spans="1:7">
      <c r="A2293" s="64" t="str">
        <f t="shared" si="36"/>
        <v>BL.VM.00006-10084</v>
      </c>
      <c r="B2293" s="64">
        <f>_xlfn.XLOOKUP(F2293,Macros!T:T,Macros!E:E)+IF(Macros!$E$8&gt;0,Macros!$E$8,0)</f>
        <v>0</v>
      </c>
      <c r="C2293" s="64">
        <f>_xlfn.XLOOKUP(F2293,Macros!T:T,Macros!D:D)</f>
        <v>185</v>
      </c>
      <c r="F2293" s="64" t="s">
        <v>992</v>
      </c>
      <c r="G2293" s="64">
        <v>10084</v>
      </c>
    </row>
    <row r="2294" spans="1:7">
      <c r="A2294" s="64" t="str">
        <f t="shared" si="36"/>
        <v>BL.VM.00007-10084</v>
      </c>
      <c r="B2294" s="64">
        <f>_xlfn.XLOOKUP(F2294,Macros!T:T,Macros!E:E)+IF(Macros!$E$8&gt;0,Macros!$E$8,0)</f>
        <v>0</v>
      </c>
      <c r="C2294" s="64">
        <f>_xlfn.XLOOKUP(F2294,Macros!T:T,Macros!D:D)</f>
        <v>210</v>
      </c>
      <c r="F2294" s="64" t="s">
        <v>994</v>
      </c>
      <c r="G2294" s="64">
        <v>10084</v>
      </c>
    </row>
    <row r="2295" spans="1:7">
      <c r="A2295" s="64" t="str">
        <f t="shared" si="36"/>
        <v>BL.VM.00008-10084</v>
      </c>
      <c r="B2295" s="64">
        <f>_xlfn.XLOOKUP(F2295,Macros!T:T,Macros!E:E)+IF(Macros!$E$8&gt;0,Macros!$E$8,0)</f>
        <v>0</v>
      </c>
      <c r="C2295" s="64">
        <f>_xlfn.XLOOKUP(F2295,Macros!T:T,Macros!D:D)</f>
        <v>187.5</v>
      </c>
      <c r="F2295" s="64" t="s">
        <v>996</v>
      </c>
      <c r="G2295" s="64">
        <v>10084</v>
      </c>
    </row>
    <row r="2296" spans="1:7">
      <c r="A2296" s="64" t="str">
        <f t="shared" si="36"/>
        <v>BL.VM.00009-10084</v>
      </c>
      <c r="B2296" s="64">
        <f>_xlfn.XLOOKUP(F2296,Macros!T:T,Macros!E:E)+IF(Macros!$E$8&gt;0,Macros!$E$8,0)</f>
        <v>0</v>
      </c>
      <c r="C2296" s="64">
        <f>_xlfn.XLOOKUP(F2296,Macros!T:T,Macros!D:D)</f>
        <v>230</v>
      </c>
      <c r="F2296" s="64" t="s">
        <v>998</v>
      </c>
      <c r="G2296" s="64">
        <v>10084</v>
      </c>
    </row>
    <row r="2297" spans="1:7">
      <c r="A2297" s="64" t="str">
        <f t="shared" si="36"/>
        <v>BL.VM.00010-10084</v>
      </c>
      <c r="B2297" s="64">
        <f>_xlfn.XLOOKUP(F2297,Macros!T:T,Macros!E:E)+IF(Macros!$E$8&gt;0,Macros!$E$8,0)</f>
        <v>0</v>
      </c>
      <c r="C2297" s="64">
        <f>_xlfn.XLOOKUP(F2297,Macros!T:T,Macros!D:D)</f>
        <v>300</v>
      </c>
      <c r="F2297" s="64" t="s">
        <v>1000</v>
      </c>
      <c r="G2297" s="64">
        <v>10084</v>
      </c>
    </row>
    <row r="2298" spans="1:7">
      <c r="A2298" s="64" t="str">
        <f t="shared" si="36"/>
        <v>BL.VM.00011-10084</v>
      </c>
      <c r="B2298" s="64">
        <f>_xlfn.XLOOKUP(F2298,Macros!T:T,Macros!E:E)+IF(Macros!$E$9&gt;0,Macros!$E$9,0)</f>
        <v>0</v>
      </c>
      <c r="C2298" s="64">
        <f>_xlfn.XLOOKUP(F2298,Macros!T:T,Macros!D:D)</f>
        <v>122.5</v>
      </c>
      <c r="F2298" s="64" t="s">
        <v>1002</v>
      </c>
      <c r="G2298" s="64">
        <v>10084</v>
      </c>
    </row>
    <row r="2299" spans="1:7">
      <c r="A2299" s="64" t="str">
        <f t="shared" si="36"/>
        <v>BL.VM.00012-10084</v>
      </c>
      <c r="B2299" s="64">
        <f>_xlfn.XLOOKUP(F2299,Macros!T:T,Macros!E:E)+IF(Macros!$E$9&gt;0,Macros!$E$9,0)</f>
        <v>0</v>
      </c>
      <c r="C2299" s="64">
        <f>_xlfn.XLOOKUP(F2299,Macros!T:T,Macros!D:D)</f>
        <v>110</v>
      </c>
      <c r="F2299" s="64" t="s">
        <v>1004</v>
      </c>
      <c r="G2299" s="64">
        <v>10084</v>
      </c>
    </row>
    <row r="2300" spans="1:7">
      <c r="A2300" s="64" t="str">
        <f t="shared" si="36"/>
        <v>BL.VM.00013-10084</v>
      </c>
      <c r="B2300" s="64">
        <f>_xlfn.XLOOKUP(F2300,Macros!T:T,Macros!E:E)+IF(Macros!$E$9&gt;0,Macros!$E$9,0)</f>
        <v>0</v>
      </c>
      <c r="C2300" s="64">
        <f>_xlfn.XLOOKUP(F2300,Macros!T:T,Macros!D:D)</f>
        <v>112.5</v>
      </c>
      <c r="F2300" s="64" t="s">
        <v>1006</v>
      </c>
      <c r="G2300" s="64">
        <v>10084</v>
      </c>
    </row>
    <row r="2301" spans="1:7">
      <c r="A2301" s="64" t="str">
        <f t="shared" si="36"/>
        <v>BL.VM.00014-10084</v>
      </c>
      <c r="B2301" s="64">
        <f>_xlfn.XLOOKUP(F2301,Macros!T:T,Macros!E:E)+IF(Macros!$E$9&gt;0,Macros!$E$9,0)</f>
        <v>0</v>
      </c>
      <c r="C2301" s="64">
        <f>_xlfn.XLOOKUP(F2301,Macros!T:T,Macros!D:D)</f>
        <v>112.5</v>
      </c>
      <c r="F2301" s="64" t="s">
        <v>1008</v>
      </c>
      <c r="G2301" s="64">
        <v>10084</v>
      </c>
    </row>
    <row r="2302" spans="1:7">
      <c r="A2302" s="64" t="str">
        <f t="shared" si="36"/>
        <v>BL.VM.00015-10084</v>
      </c>
      <c r="B2302" s="64">
        <f>_xlfn.XLOOKUP(F2302,Macros!T:T,Macros!E:E)+IF(Macros!$E$9&gt;0,Macros!$E$9,0)</f>
        <v>0</v>
      </c>
      <c r="C2302" s="64">
        <f>_xlfn.XLOOKUP(F2302,Macros!T:T,Macros!D:D)</f>
        <v>110</v>
      </c>
      <c r="F2302" s="64" t="s">
        <v>1010</v>
      </c>
      <c r="G2302" s="64">
        <v>10084</v>
      </c>
    </row>
    <row r="2303" spans="1:7">
      <c r="A2303" s="64" t="str">
        <f t="shared" si="36"/>
        <v>BL.VM.00016-10084</v>
      </c>
      <c r="B2303" s="64">
        <f>_xlfn.XLOOKUP(F2303,Macros!T:T,Macros!E:E)+IF(Macros!$E$9&gt;0,Macros!$E$9,0)</f>
        <v>0</v>
      </c>
      <c r="C2303" s="64">
        <f>_xlfn.XLOOKUP(F2303,Macros!T:T,Macros!D:D)</f>
        <v>115</v>
      </c>
      <c r="F2303" s="64" t="s">
        <v>1012</v>
      </c>
      <c r="G2303" s="64">
        <v>10084</v>
      </c>
    </row>
    <row r="2304" spans="1:7">
      <c r="A2304" s="64" t="str">
        <f t="shared" si="36"/>
        <v>BL.VM.00017-10084</v>
      </c>
      <c r="B2304" s="64">
        <f>_xlfn.XLOOKUP(F2304,Macros!T:T,Macros!E:E)+IF(Macros!$E$9&gt;0,Macros!$E$9,0)</f>
        <v>0</v>
      </c>
      <c r="C2304" s="64">
        <f>_xlfn.XLOOKUP(F2304,Macros!T:T,Macros!D:D)</f>
        <v>122.5</v>
      </c>
      <c r="F2304" s="64" t="s">
        <v>1014</v>
      </c>
      <c r="G2304" s="64">
        <v>10084</v>
      </c>
    </row>
    <row r="2305" spans="1:7">
      <c r="A2305" s="64" t="str">
        <f t="shared" si="36"/>
        <v>BL.VM.00018-10084</v>
      </c>
      <c r="B2305" s="64">
        <f>_xlfn.XLOOKUP(F2305,Macros!T:T,Macros!E:E)+IF(Macros!$E$9&gt;0,Macros!$E$9,0)</f>
        <v>0</v>
      </c>
      <c r="C2305" s="64">
        <f>_xlfn.XLOOKUP(F2305,Macros!T:T,Macros!D:D)</f>
        <v>117.5</v>
      </c>
      <c r="F2305" s="64" t="s">
        <v>1016</v>
      </c>
      <c r="G2305" s="64">
        <v>10084</v>
      </c>
    </row>
    <row r="2306" spans="1:7">
      <c r="A2306" s="64" t="str">
        <f t="shared" si="36"/>
        <v>BL.VM.00019-10084</v>
      </c>
      <c r="B2306" s="64">
        <f>_xlfn.XLOOKUP(F2306,Macros!T:T,Macros!E:E)+IF(Macros!$E$9&gt;0,Macros!$E$9,0)</f>
        <v>0</v>
      </c>
      <c r="C2306" s="64">
        <f>_xlfn.XLOOKUP(F2306,Macros!T:T,Macros!D:D)</f>
        <v>117.5</v>
      </c>
      <c r="F2306" s="64" t="s">
        <v>1018</v>
      </c>
      <c r="G2306" s="64">
        <v>10084</v>
      </c>
    </row>
    <row r="2307" spans="1:7">
      <c r="A2307" s="64" t="str">
        <f t="shared" si="36"/>
        <v>BL.VM.00020-10084</v>
      </c>
      <c r="B2307" s="64">
        <f>_xlfn.XLOOKUP(F2307,Macros!T:T,Macros!E:E)+IF(Macros!$E$9&gt;0,Macros!$E$9,0)</f>
        <v>0</v>
      </c>
      <c r="C2307" s="64">
        <f>_xlfn.XLOOKUP(F2307,Macros!T:T,Macros!D:D)</f>
        <v>115</v>
      </c>
      <c r="F2307" s="64" t="s">
        <v>1020</v>
      </c>
      <c r="G2307" s="64">
        <v>10084</v>
      </c>
    </row>
    <row r="2308" spans="1:7">
      <c r="A2308" s="64" t="str">
        <f t="shared" si="36"/>
        <v>BL.VM.00021-10084</v>
      </c>
      <c r="B2308" s="64">
        <f>_xlfn.XLOOKUP(F2308,Macros!T:T,Macros!E:E)+IF(Macros!$E$10&gt;0,Macros!$E$10,0)</f>
        <v>0</v>
      </c>
      <c r="C2308" s="64">
        <f>_xlfn.XLOOKUP(F2308,Macros!T:T,Macros!D:D)</f>
        <v>167.5</v>
      </c>
      <c r="F2308" s="64" t="s">
        <v>1022</v>
      </c>
      <c r="G2308" s="64">
        <v>10084</v>
      </c>
    </row>
    <row r="2309" spans="1:7">
      <c r="A2309" s="64" t="str">
        <f t="shared" si="36"/>
        <v>BL.VM.00022-10084</v>
      </c>
      <c r="B2309" s="64">
        <f>_xlfn.XLOOKUP(F2309,Macros!T:T,Macros!E:E)+IF(Macros!$E$10&gt;0,Macros!$E$10,0)</f>
        <v>0</v>
      </c>
      <c r="C2309" s="64">
        <f>_xlfn.XLOOKUP(F2309,Macros!T:T,Macros!D:D)</f>
        <v>165</v>
      </c>
      <c r="F2309" s="64" t="s">
        <v>1024</v>
      </c>
      <c r="G2309" s="64">
        <v>10084</v>
      </c>
    </row>
    <row r="2310" spans="1:7">
      <c r="A2310" s="64" t="str">
        <f t="shared" si="36"/>
        <v>BL.VM.00023-10084</v>
      </c>
      <c r="B2310" s="64">
        <f>_xlfn.XLOOKUP(F2310,Macros!T:T,Macros!E:E)+IF(Macros!$E$10&gt;0,Macros!$E$10,0)</f>
        <v>0</v>
      </c>
      <c r="C2310" s="64">
        <f>_xlfn.XLOOKUP(F2310,Macros!T:T,Macros!D:D)</f>
        <v>162.5</v>
      </c>
      <c r="F2310" s="64" t="s">
        <v>1026</v>
      </c>
      <c r="G2310" s="64">
        <v>10084</v>
      </c>
    </row>
    <row r="2311" spans="1:7">
      <c r="A2311" s="64" t="str">
        <f t="shared" si="36"/>
        <v>BL.VM.00024-10084</v>
      </c>
      <c r="B2311" s="64">
        <f>_xlfn.XLOOKUP(F2311,Macros!T:T,Macros!E:E)+IF(Macros!$E$10&gt;0,Macros!$E$10,0)</f>
        <v>0</v>
      </c>
      <c r="C2311" s="64">
        <f>_xlfn.XLOOKUP(F2311,Macros!T:T,Macros!D:D)</f>
        <v>175</v>
      </c>
      <c r="F2311" s="64" t="s">
        <v>1028</v>
      </c>
      <c r="G2311" s="64">
        <v>10084</v>
      </c>
    </row>
    <row r="2312" spans="1:7">
      <c r="A2312" s="64" t="str">
        <f t="shared" si="36"/>
        <v>BL.VM.00025-10084</v>
      </c>
      <c r="B2312" s="64">
        <f>_xlfn.XLOOKUP(F2312,Macros!T:T,Macros!E:E)+IF(Macros!$E$10&gt;0,Macros!$E$10,0)</f>
        <v>0</v>
      </c>
      <c r="C2312" s="64">
        <f>_xlfn.XLOOKUP(F2312,Macros!T:T,Macros!D:D)</f>
        <v>312.5</v>
      </c>
      <c r="F2312" s="64" t="s">
        <v>1030</v>
      </c>
      <c r="G2312" s="64">
        <v>10084</v>
      </c>
    </row>
    <row r="2313" spans="1:7">
      <c r="A2313" s="64" t="str">
        <f t="shared" si="36"/>
        <v>BL.VM.00026-10084</v>
      </c>
      <c r="B2313" s="64">
        <f>_xlfn.XLOOKUP(F2313,Macros!T:T,Macros!E:E)+IF(Macros!$E$10&gt;0,Macros!$E$10,0)</f>
        <v>0</v>
      </c>
      <c r="C2313" s="64">
        <f>_xlfn.XLOOKUP(F2313,Macros!T:T,Macros!D:D)</f>
        <v>232.5</v>
      </c>
      <c r="F2313" s="64" t="s">
        <v>1032</v>
      </c>
      <c r="G2313" s="64">
        <v>10084</v>
      </c>
    </row>
    <row r="2314" spans="1:7">
      <c r="A2314" s="64" t="str">
        <f t="shared" si="36"/>
        <v>BL.VM.00027-10084</v>
      </c>
      <c r="B2314" s="64">
        <f>_xlfn.XLOOKUP(F2314,Macros!T:T,Macros!E:E)+IF(Macros!$E$10&gt;0,Macros!$E$10,0)</f>
        <v>0</v>
      </c>
      <c r="C2314" s="64">
        <f>_xlfn.XLOOKUP(F2314,Macros!T:T,Macros!D:D)</f>
        <v>217.5</v>
      </c>
      <c r="F2314" s="64" t="s">
        <v>1034</v>
      </c>
      <c r="G2314" s="64">
        <v>10084</v>
      </c>
    </row>
    <row r="2315" spans="1:7">
      <c r="A2315" s="64" t="str">
        <f t="shared" si="36"/>
        <v>BL.VM.00028-10084</v>
      </c>
      <c r="B2315" s="64">
        <f>_xlfn.XLOOKUP(F2315,Macros!T:T,Macros!E:E)+IF(Macros!$E$10&gt;0,Macros!$E$10,0)</f>
        <v>0</v>
      </c>
      <c r="C2315" s="64">
        <f>_xlfn.XLOOKUP(F2315,Macros!T:T,Macros!D:D)</f>
        <v>180</v>
      </c>
      <c r="F2315" s="64" t="s">
        <v>1036</v>
      </c>
      <c r="G2315" s="64">
        <v>10084</v>
      </c>
    </row>
    <row r="2316" spans="1:7">
      <c r="A2316" s="64" t="str">
        <f t="shared" si="36"/>
        <v>BL.VM.00029-10084</v>
      </c>
      <c r="B2316" s="64">
        <f>_xlfn.XLOOKUP(F2316,Macros!T:T,Macros!E:E)+IF(Macros!$E$10&gt;0,Macros!$E$10,0)</f>
        <v>0</v>
      </c>
      <c r="C2316" s="64">
        <f>_xlfn.XLOOKUP(F2316,Macros!T:T,Macros!D:D)</f>
        <v>132.5</v>
      </c>
      <c r="F2316" s="64" t="s">
        <v>1038</v>
      </c>
      <c r="G2316" s="64">
        <v>10084</v>
      </c>
    </row>
    <row r="2317" spans="1:7">
      <c r="A2317" s="64" t="str">
        <f t="shared" si="36"/>
        <v>BL.VM.00030-10084</v>
      </c>
      <c r="B2317" s="64">
        <f>_xlfn.XLOOKUP(F2317,Macros!T:T,Macros!E:E)+IF(Macros!$E$10&gt;0,Macros!$E$10,0)</f>
        <v>0</v>
      </c>
      <c r="C2317" s="64">
        <f>_xlfn.XLOOKUP(F2317,Macros!T:T,Macros!D:D)</f>
        <v>112.5</v>
      </c>
      <c r="F2317" s="64" t="s">
        <v>1040</v>
      </c>
      <c r="G2317" s="64">
        <v>10084</v>
      </c>
    </row>
    <row r="2318" spans="1:7">
      <c r="A2318" s="64" t="str">
        <f t="shared" si="36"/>
        <v>BL.VM.00001-10085</v>
      </c>
      <c r="B2318" s="64">
        <f>_xlfn.XLOOKUP(F2318,Macros!T:T,Macros!F:F)+IF(Macros!$F$8&gt;0,Macros!$F$8,0)</f>
        <v>0</v>
      </c>
      <c r="C2318" s="64">
        <f>_xlfn.XLOOKUP(F2318,Macros!T:T,Macros!D:D)</f>
        <v>145</v>
      </c>
      <c r="F2318" s="64" t="s">
        <v>982</v>
      </c>
      <c r="G2318" s="64">
        <v>10085</v>
      </c>
    </row>
    <row r="2319" spans="1:7">
      <c r="A2319" s="64" t="str">
        <f t="shared" si="36"/>
        <v>BL.VM.00002-10085</v>
      </c>
      <c r="B2319" s="64">
        <f>_xlfn.XLOOKUP(F2319,Macros!T:T,Macros!F:F)+IF(Macros!$F$8&gt;0,Macros!$F$8,0)</f>
        <v>0</v>
      </c>
      <c r="C2319" s="64">
        <f>_xlfn.XLOOKUP(F2319,Macros!T:T,Macros!D:D)</f>
        <v>175</v>
      </c>
      <c r="F2319" s="64" t="s">
        <v>984</v>
      </c>
      <c r="G2319" s="64">
        <v>10085</v>
      </c>
    </row>
    <row r="2320" spans="1:7">
      <c r="A2320" s="64" t="str">
        <f t="shared" si="36"/>
        <v>BL.VM.00003-10085</v>
      </c>
      <c r="B2320" s="64">
        <f>_xlfn.XLOOKUP(F2320,Macros!T:T,Macros!F:F)+IF(Macros!$F$8&gt;0,Macros!$F$8,0)</f>
        <v>0</v>
      </c>
      <c r="C2320" s="64">
        <f>_xlfn.XLOOKUP(F2320,Macros!T:T,Macros!D:D)</f>
        <v>152.5</v>
      </c>
      <c r="F2320" s="64" t="s">
        <v>986</v>
      </c>
      <c r="G2320" s="64">
        <v>10085</v>
      </c>
    </row>
    <row r="2321" spans="1:7">
      <c r="A2321" s="64" t="str">
        <f t="shared" si="36"/>
        <v>BL.VM.00004-10085</v>
      </c>
      <c r="B2321" s="64">
        <f>_xlfn.XLOOKUP(F2321,Macros!T:T,Macros!F:F)+IF(Macros!$F$8&gt;0,Macros!$F$8,0)</f>
        <v>0</v>
      </c>
      <c r="C2321" s="64">
        <f>_xlfn.XLOOKUP(F2321,Macros!T:T,Macros!D:D)</f>
        <v>147.5</v>
      </c>
      <c r="F2321" s="64" t="s">
        <v>988</v>
      </c>
      <c r="G2321" s="64">
        <v>10085</v>
      </c>
    </row>
    <row r="2322" spans="1:7">
      <c r="A2322" s="64" t="str">
        <f t="shared" si="36"/>
        <v>BL.VM.00005-10085</v>
      </c>
      <c r="B2322" s="64">
        <f>_xlfn.XLOOKUP(F2322,Macros!T:T,Macros!F:F)+IF(Macros!$F$8&gt;0,Macros!$F$8,0)</f>
        <v>0</v>
      </c>
      <c r="C2322" s="64">
        <f>_xlfn.XLOOKUP(F2322,Macros!T:T,Macros!D:D)</f>
        <v>185</v>
      </c>
      <c r="F2322" s="64" t="s">
        <v>990</v>
      </c>
      <c r="G2322" s="64">
        <v>10085</v>
      </c>
    </row>
    <row r="2323" spans="1:7">
      <c r="A2323" s="64" t="str">
        <f t="shared" si="36"/>
        <v>BL.VM.00006-10085</v>
      </c>
      <c r="B2323" s="64">
        <f>_xlfn.XLOOKUP(F2323,Macros!T:T,Macros!F:F)+IF(Macros!$F$8&gt;0,Macros!$F$8,0)</f>
        <v>0</v>
      </c>
      <c r="C2323" s="64">
        <f>_xlfn.XLOOKUP(F2323,Macros!T:T,Macros!D:D)</f>
        <v>185</v>
      </c>
      <c r="F2323" s="64" t="s">
        <v>992</v>
      </c>
      <c r="G2323" s="64">
        <v>10085</v>
      </c>
    </row>
    <row r="2324" spans="1:7">
      <c r="A2324" s="64" t="str">
        <f t="shared" si="36"/>
        <v>BL.VM.00007-10085</v>
      </c>
      <c r="B2324" s="64">
        <f>_xlfn.XLOOKUP(F2324,Macros!T:T,Macros!F:F)+IF(Macros!$F$8&gt;0,Macros!$F$8,0)</f>
        <v>0</v>
      </c>
      <c r="C2324" s="64">
        <f>_xlfn.XLOOKUP(F2324,Macros!T:T,Macros!D:D)</f>
        <v>210</v>
      </c>
      <c r="F2324" s="64" t="s">
        <v>994</v>
      </c>
      <c r="G2324" s="64">
        <v>10085</v>
      </c>
    </row>
    <row r="2325" spans="1:7">
      <c r="A2325" s="64" t="str">
        <f t="shared" si="36"/>
        <v>BL.VM.00008-10085</v>
      </c>
      <c r="B2325" s="64">
        <f>_xlfn.XLOOKUP(F2325,Macros!T:T,Macros!F:F)+IF(Macros!$F$8&gt;0,Macros!$F$8,0)</f>
        <v>0</v>
      </c>
      <c r="C2325" s="64">
        <f>_xlfn.XLOOKUP(F2325,Macros!T:T,Macros!D:D)</f>
        <v>187.5</v>
      </c>
      <c r="F2325" s="64" t="s">
        <v>996</v>
      </c>
      <c r="G2325" s="64">
        <v>10085</v>
      </c>
    </row>
    <row r="2326" spans="1:7">
      <c r="A2326" s="64" t="str">
        <f t="shared" si="36"/>
        <v>BL.VM.00009-10085</v>
      </c>
      <c r="B2326" s="64">
        <f>_xlfn.XLOOKUP(F2326,Macros!T:T,Macros!F:F)+IF(Macros!$F$8&gt;0,Macros!$F$8,0)</f>
        <v>0</v>
      </c>
      <c r="C2326" s="64">
        <f>_xlfn.XLOOKUP(F2326,Macros!T:T,Macros!D:D)</f>
        <v>230</v>
      </c>
      <c r="F2326" s="64" t="s">
        <v>998</v>
      </c>
      <c r="G2326" s="64">
        <v>10085</v>
      </c>
    </row>
    <row r="2327" spans="1:7">
      <c r="A2327" s="64" t="str">
        <f t="shared" si="36"/>
        <v>BL.VM.00010-10085</v>
      </c>
      <c r="B2327" s="64">
        <f>_xlfn.XLOOKUP(F2327,Macros!T:T,Macros!F:F)+IF(Macros!$F$8&gt;0,Macros!$F$8,0)</f>
        <v>0</v>
      </c>
      <c r="C2327" s="64">
        <f>_xlfn.XLOOKUP(F2327,Macros!T:T,Macros!D:D)</f>
        <v>300</v>
      </c>
      <c r="F2327" s="64" t="s">
        <v>1000</v>
      </c>
      <c r="G2327" s="64">
        <v>10085</v>
      </c>
    </row>
    <row r="2328" spans="1:7">
      <c r="A2328" s="64" t="str">
        <f t="shared" si="36"/>
        <v>BL.VM.00011-10085</v>
      </c>
      <c r="B2328" s="64">
        <f>_xlfn.XLOOKUP(F2328,Macros!T:T,Macros!F:F)+IF(Macros!$F$9&gt;0,Macros!$F$9,0)</f>
        <v>0</v>
      </c>
      <c r="C2328" s="64">
        <f>_xlfn.XLOOKUP(F2328,Macros!T:T,Macros!D:D)</f>
        <v>122.5</v>
      </c>
      <c r="F2328" s="64" t="s">
        <v>1002</v>
      </c>
      <c r="G2328" s="64">
        <v>10085</v>
      </c>
    </row>
    <row r="2329" spans="1:7">
      <c r="A2329" s="64" t="str">
        <f t="shared" si="36"/>
        <v>BL.VM.00012-10085</v>
      </c>
      <c r="B2329" s="64">
        <f>_xlfn.XLOOKUP(F2329,Macros!T:T,Macros!F:F)+IF(Macros!$F$9&gt;0,Macros!$F$9,0)</f>
        <v>0</v>
      </c>
      <c r="C2329" s="64">
        <f>_xlfn.XLOOKUP(F2329,Macros!T:T,Macros!D:D)</f>
        <v>110</v>
      </c>
      <c r="F2329" s="64" t="s">
        <v>1004</v>
      </c>
      <c r="G2329" s="64">
        <v>10085</v>
      </c>
    </row>
    <row r="2330" spans="1:7">
      <c r="A2330" s="64" t="str">
        <f t="shared" si="36"/>
        <v>BL.VM.00013-10085</v>
      </c>
      <c r="B2330" s="64">
        <f>_xlfn.XLOOKUP(F2330,Macros!T:T,Macros!F:F)+IF(Macros!$F$9&gt;0,Macros!$F$9,0)</f>
        <v>0</v>
      </c>
      <c r="C2330" s="64">
        <f>_xlfn.XLOOKUP(F2330,Macros!T:T,Macros!D:D)</f>
        <v>112.5</v>
      </c>
      <c r="F2330" s="64" t="s">
        <v>1006</v>
      </c>
      <c r="G2330" s="64">
        <v>10085</v>
      </c>
    </row>
    <row r="2331" spans="1:7">
      <c r="A2331" s="64" t="str">
        <f t="shared" si="36"/>
        <v>BL.VM.00014-10085</v>
      </c>
      <c r="B2331" s="64">
        <f>_xlfn.XLOOKUP(F2331,Macros!T:T,Macros!F:F)+IF(Macros!$F$9&gt;0,Macros!$F$9,0)</f>
        <v>0</v>
      </c>
      <c r="C2331" s="64">
        <f>_xlfn.XLOOKUP(F2331,Macros!T:T,Macros!D:D)</f>
        <v>112.5</v>
      </c>
      <c r="F2331" s="64" t="s">
        <v>1008</v>
      </c>
      <c r="G2331" s="64">
        <v>10085</v>
      </c>
    </row>
    <row r="2332" spans="1:7">
      <c r="A2332" s="64" t="str">
        <f t="shared" si="36"/>
        <v>BL.VM.00015-10085</v>
      </c>
      <c r="B2332" s="64">
        <f>_xlfn.XLOOKUP(F2332,Macros!T:T,Macros!F:F)+IF(Macros!$F$9&gt;0,Macros!$F$9,0)</f>
        <v>0</v>
      </c>
      <c r="C2332" s="64">
        <f>_xlfn.XLOOKUP(F2332,Macros!T:T,Macros!D:D)</f>
        <v>110</v>
      </c>
      <c r="F2332" s="64" t="s">
        <v>1010</v>
      </c>
      <c r="G2332" s="64">
        <v>10085</v>
      </c>
    </row>
    <row r="2333" spans="1:7">
      <c r="A2333" s="64" t="str">
        <f t="shared" si="36"/>
        <v>BL.VM.00016-10085</v>
      </c>
      <c r="B2333" s="64">
        <f>_xlfn.XLOOKUP(F2333,Macros!T:T,Macros!F:F)+IF(Macros!$F$9&gt;0,Macros!$F$9,0)</f>
        <v>0</v>
      </c>
      <c r="C2333" s="64">
        <f>_xlfn.XLOOKUP(F2333,Macros!T:T,Macros!D:D)</f>
        <v>115</v>
      </c>
      <c r="F2333" s="64" t="s">
        <v>1012</v>
      </c>
      <c r="G2333" s="64">
        <v>10085</v>
      </c>
    </row>
    <row r="2334" spans="1:7">
      <c r="A2334" s="64" t="str">
        <f t="shared" si="36"/>
        <v>BL.VM.00017-10085</v>
      </c>
      <c r="B2334" s="64">
        <f>_xlfn.XLOOKUP(F2334,Macros!T:T,Macros!F:F)+IF(Macros!$F$9&gt;0,Macros!$F$9,0)</f>
        <v>0</v>
      </c>
      <c r="C2334" s="64">
        <f>_xlfn.XLOOKUP(F2334,Macros!T:T,Macros!D:D)</f>
        <v>122.5</v>
      </c>
      <c r="F2334" s="64" t="s">
        <v>1014</v>
      </c>
      <c r="G2334" s="64">
        <v>10085</v>
      </c>
    </row>
    <row r="2335" spans="1:7">
      <c r="A2335" s="64" t="str">
        <f t="shared" si="36"/>
        <v>BL.VM.00018-10085</v>
      </c>
      <c r="B2335" s="64">
        <f>_xlfn.XLOOKUP(F2335,Macros!T:T,Macros!F:F)+IF(Macros!$F$9&gt;0,Macros!$F$9,0)</f>
        <v>0</v>
      </c>
      <c r="C2335" s="64">
        <f>_xlfn.XLOOKUP(F2335,Macros!T:T,Macros!D:D)</f>
        <v>117.5</v>
      </c>
      <c r="F2335" s="64" t="s">
        <v>1016</v>
      </c>
      <c r="G2335" s="64">
        <v>10085</v>
      </c>
    </row>
    <row r="2336" spans="1:7">
      <c r="A2336" s="64" t="str">
        <f t="shared" si="36"/>
        <v>BL.VM.00019-10085</v>
      </c>
      <c r="B2336" s="64">
        <f>_xlfn.XLOOKUP(F2336,Macros!T:T,Macros!F:F)+IF(Macros!$F$9&gt;0,Macros!$F$9,0)</f>
        <v>0</v>
      </c>
      <c r="C2336" s="64">
        <f>_xlfn.XLOOKUP(F2336,Macros!T:T,Macros!D:D)</f>
        <v>117.5</v>
      </c>
      <c r="F2336" s="64" t="s">
        <v>1018</v>
      </c>
      <c r="G2336" s="64">
        <v>10085</v>
      </c>
    </row>
    <row r="2337" spans="1:7">
      <c r="A2337" s="64" t="str">
        <f t="shared" si="36"/>
        <v>BL.VM.00020-10085</v>
      </c>
      <c r="B2337" s="64">
        <f>_xlfn.XLOOKUP(F2337,Macros!T:T,Macros!F:F)+IF(Macros!$F$9&gt;0,Macros!$F$9,0)</f>
        <v>0</v>
      </c>
      <c r="C2337" s="64">
        <f>_xlfn.XLOOKUP(F2337,Macros!T:T,Macros!D:D)</f>
        <v>115</v>
      </c>
      <c r="F2337" s="64" t="s">
        <v>1020</v>
      </c>
      <c r="G2337" s="64">
        <v>10085</v>
      </c>
    </row>
    <row r="2338" spans="1:7">
      <c r="A2338" s="64" t="str">
        <f t="shared" si="36"/>
        <v>BL.VM.00021-10085</v>
      </c>
      <c r="B2338" s="64">
        <f>_xlfn.XLOOKUP(F2338,Macros!T:T,Macros!F:F)+IF(Macros!$F$10&gt;0,Macros!$F$10,0)</f>
        <v>0</v>
      </c>
      <c r="C2338" s="64">
        <f>_xlfn.XLOOKUP(F2338,Macros!T:T,Macros!D:D)</f>
        <v>167.5</v>
      </c>
      <c r="F2338" s="64" t="s">
        <v>1022</v>
      </c>
      <c r="G2338" s="64">
        <v>10085</v>
      </c>
    </row>
    <row r="2339" spans="1:7">
      <c r="A2339" s="64" t="str">
        <f t="shared" si="36"/>
        <v>BL.VM.00022-10085</v>
      </c>
      <c r="B2339" s="64">
        <f>_xlfn.XLOOKUP(F2339,Macros!T:T,Macros!F:F)+IF(Macros!$F$10&gt;0,Macros!$F$10,0)</f>
        <v>0</v>
      </c>
      <c r="C2339" s="64">
        <f>_xlfn.XLOOKUP(F2339,Macros!T:T,Macros!D:D)</f>
        <v>165</v>
      </c>
      <c r="F2339" s="64" t="s">
        <v>1024</v>
      </c>
      <c r="G2339" s="64">
        <v>10085</v>
      </c>
    </row>
    <row r="2340" spans="1:7">
      <c r="A2340" s="64" t="str">
        <f t="shared" si="36"/>
        <v>BL.VM.00023-10085</v>
      </c>
      <c r="B2340" s="64">
        <f>_xlfn.XLOOKUP(F2340,Macros!T:T,Macros!F:F)+IF(Macros!$F$10&gt;0,Macros!$F$10,0)</f>
        <v>0</v>
      </c>
      <c r="C2340" s="64">
        <f>_xlfn.XLOOKUP(F2340,Macros!T:T,Macros!D:D)</f>
        <v>162.5</v>
      </c>
      <c r="F2340" s="64" t="s">
        <v>1026</v>
      </c>
      <c r="G2340" s="64">
        <v>10085</v>
      </c>
    </row>
    <row r="2341" spans="1:7">
      <c r="A2341" s="64" t="str">
        <f t="shared" ref="A2341:A2404" si="37">F2341&amp;"-"&amp;G2341</f>
        <v>BL.VM.00024-10085</v>
      </c>
      <c r="B2341" s="64">
        <f>_xlfn.XLOOKUP(F2341,Macros!T:T,Macros!F:F)+IF(Macros!$F$10&gt;0,Macros!$F$10,0)</f>
        <v>0</v>
      </c>
      <c r="C2341" s="64">
        <f>_xlfn.XLOOKUP(F2341,Macros!T:T,Macros!D:D)</f>
        <v>175</v>
      </c>
      <c r="F2341" s="64" t="s">
        <v>1028</v>
      </c>
      <c r="G2341" s="64">
        <v>10085</v>
      </c>
    </row>
    <row r="2342" spans="1:7">
      <c r="A2342" s="64" t="str">
        <f t="shared" si="37"/>
        <v>BL.VM.00025-10085</v>
      </c>
      <c r="B2342" s="64">
        <f>_xlfn.XLOOKUP(F2342,Macros!T:T,Macros!F:F)+IF(Macros!$F$10&gt;0,Macros!$F$10,0)</f>
        <v>0</v>
      </c>
      <c r="C2342" s="64">
        <f>_xlfn.XLOOKUP(F2342,Macros!T:T,Macros!D:D)</f>
        <v>312.5</v>
      </c>
      <c r="F2342" s="64" t="s">
        <v>1030</v>
      </c>
      <c r="G2342" s="64">
        <v>10085</v>
      </c>
    </row>
    <row r="2343" spans="1:7">
      <c r="A2343" s="64" t="str">
        <f t="shared" si="37"/>
        <v>BL.VM.00026-10085</v>
      </c>
      <c r="B2343" s="64">
        <f>_xlfn.XLOOKUP(F2343,Macros!T:T,Macros!F:F)+IF(Macros!$F$10&gt;0,Macros!$F$10,0)</f>
        <v>0</v>
      </c>
      <c r="C2343" s="64">
        <f>_xlfn.XLOOKUP(F2343,Macros!T:T,Macros!D:D)</f>
        <v>232.5</v>
      </c>
      <c r="F2343" s="64" t="s">
        <v>1032</v>
      </c>
      <c r="G2343" s="64">
        <v>10085</v>
      </c>
    </row>
    <row r="2344" spans="1:7">
      <c r="A2344" s="64" t="str">
        <f t="shared" si="37"/>
        <v>BL.VM.00027-10085</v>
      </c>
      <c r="B2344" s="64">
        <f>_xlfn.XLOOKUP(F2344,Macros!T:T,Macros!F:F)+IF(Macros!$F$10&gt;0,Macros!$F$10,0)</f>
        <v>0</v>
      </c>
      <c r="C2344" s="64">
        <f>_xlfn.XLOOKUP(F2344,Macros!T:T,Macros!D:D)</f>
        <v>217.5</v>
      </c>
      <c r="F2344" s="64" t="s">
        <v>1034</v>
      </c>
      <c r="G2344" s="64">
        <v>10085</v>
      </c>
    </row>
    <row r="2345" spans="1:7">
      <c r="A2345" s="64" t="str">
        <f t="shared" si="37"/>
        <v>BL.VM.00028-10085</v>
      </c>
      <c r="B2345" s="64">
        <f>_xlfn.XLOOKUP(F2345,Macros!T:T,Macros!F:F)+IF(Macros!$F$10&gt;0,Macros!$F$10,0)</f>
        <v>0</v>
      </c>
      <c r="C2345" s="64">
        <f>_xlfn.XLOOKUP(F2345,Macros!T:T,Macros!D:D)</f>
        <v>180</v>
      </c>
      <c r="F2345" s="64" t="s">
        <v>1036</v>
      </c>
      <c r="G2345" s="64">
        <v>10085</v>
      </c>
    </row>
    <row r="2346" spans="1:7">
      <c r="A2346" s="64" t="str">
        <f t="shared" si="37"/>
        <v>BL.VM.00029-10085</v>
      </c>
      <c r="B2346" s="64">
        <f>_xlfn.XLOOKUP(F2346,Macros!T:T,Macros!F:F)+IF(Macros!$F$10&gt;0,Macros!$F$10,0)</f>
        <v>0</v>
      </c>
      <c r="C2346" s="64">
        <f>_xlfn.XLOOKUP(F2346,Macros!T:T,Macros!D:D)</f>
        <v>132.5</v>
      </c>
      <c r="F2346" s="64" t="s">
        <v>1038</v>
      </c>
      <c r="G2346" s="64">
        <v>10085</v>
      </c>
    </row>
    <row r="2347" spans="1:7">
      <c r="A2347" s="64" t="str">
        <f t="shared" si="37"/>
        <v>BL.VM.00030-10085</v>
      </c>
      <c r="B2347" s="64">
        <f>_xlfn.XLOOKUP(F2347,Macros!T:T,Macros!F:F)+IF(Macros!$F$10&gt;0,Macros!$F$10,0)</f>
        <v>0</v>
      </c>
      <c r="C2347" s="64">
        <f>_xlfn.XLOOKUP(F2347,Macros!T:T,Macros!D:D)</f>
        <v>112.5</v>
      </c>
      <c r="F2347" s="64" t="s">
        <v>1040</v>
      </c>
      <c r="G2347" s="64">
        <v>10085</v>
      </c>
    </row>
    <row r="2348" spans="1:7">
      <c r="A2348" s="64" t="str">
        <f t="shared" si="37"/>
        <v>BL.VM.00001-10086</v>
      </c>
      <c r="B2348" s="64">
        <f>_xlfn.XLOOKUP(F2348,Macros!T:T,Macros!G:G)+IF(Macros!$G$8&gt;0,Macros!$G$8,0)</f>
        <v>0</v>
      </c>
      <c r="C2348" s="64">
        <f>_xlfn.XLOOKUP(F2348,Macros!T:T,Macros!D:D)</f>
        <v>145</v>
      </c>
      <c r="F2348" s="64" t="s">
        <v>982</v>
      </c>
      <c r="G2348" s="64">
        <v>10086</v>
      </c>
    </row>
    <row r="2349" spans="1:7">
      <c r="A2349" s="64" t="str">
        <f t="shared" si="37"/>
        <v>BL.VM.00002-10086</v>
      </c>
      <c r="B2349" s="64">
        <f>_xlfn.XLOOKUP(F2349,Macros!T:T,Macros!G:G)+IF(Macros!$G$8&gt;0,Macros!$G$8,0)</f>
        <v>0</v>
      </c>
      <c r="C2349" s="64">
        <f>_xlfn.XLOOKUP(F2349,Macros!T:T,Macros!D:D)</f>
        <v>175</v>
      </c>
      <c r="F2349" s="64" t="s">
        <v>984</v>
      </c>
      <c r="G2349" s="64">
        <v>10086</v>
      </c>
    </row>
    <row r="2350" spans="1:7">
      <c r="A2350" s="64" t="str">
        <f t="shared" si="37"/>
        <v>BL.VM.00003-10086</v>
      </c>
      <c r="B2350" s="64">
        <f>_xlfn.XLOOKUP(F2350,Macros!T:T,Macros!G:G)+IF(Macros!$G$8&gt;0,Macros!$G$8,0)</f>
        <v>0</v>
      </c>
      <c r="C2350" s="64">
        <f>_xlfn.XLOOKUP(F2350,Macros!T:T,Macros!D:D)</f>
        <v>152.5</v>
      </c>
      <c r="F2350" s="64" t="s">
        <v>986</v>
      </c>
      <c r="G2350" s="64">
        <v>10086</v>
      </c>
    </row>
    <row r="2351" spans="1:7">
      <c r="A2351" s="64" t="str">
        <f t="shared" si="37"/>
        <v>BL.VM.00004-10086</v>
      </c>
      <c r="B2351" s="64">
        <f>_xlfn.XLOOKUP(F2351,Macros!T:T,Macros!G:G)+IF(Macros!$G$8&gt;0,Macros!$G$8,0)</f>
        <v>0</v>
      </c>
      <c r="C2351" s="64">
        <f>_xlfn.XLOOKUP(F2351,Macros!T:T,Macros!D:D)</f>
        <v>147.5</v>
      </c>
      <c r="F2351" s="64" t="s">
        <v>988</v>
      </c>
      <c r="G2351" s="64">
        <v>10086</v>
      </c>
    </row>
    <row r="2352" spans="1:7">
      <c r="A2352" s="64" t="str">
        <f t="shared" si="37"/>
        <v>BL.VM.00005-10086</v>
      </c>
      <c r="B2352" s="64">
        <f>_xlfn.XLOOKUP(F2352,Macros!T:T,Macros!G:G)+IF(Macros!$G$8&gt;0,Macros!$G$8,0)</f>
        <v>0</v>
      </c>
      <c r="C2352" s="64">
        <f>_xlfn.XLOOKUP(F2352,Macros!T:T,Macros!D:D)</f>
        <v>185</v>
      </c>
      <c r="F2352" s="64" t="s">
        <v>990</v>
      </c>
      <c r="G2352" s="64">
        <v>10086</v>
      </c>
    </row>
    <row r="2353" spans="1:7">
      <c r="A2353" s="64" t="str">
        <f t="shared" si="37"/>
        <v>BL.VM.00006-10086</v>
      </c>
      <c r="B2353" s="64">
        <f>_xlfn.XLOOKUP(F2353,Macros!T:T,Macros!G:G)+IF(Macros!$G$8&gt;0,Macros!$G$8,0)</f>
        <v>0</v>
      </c>
      <c r="C2353" s="64">
        <f>_xlfn.XLOOKUP(F2353,Macros!T:T,Macros!D:D)</f>
        <v>185</v>
      </c>
      <c r="F2353" s="64" t="s">
        <v>992</v>
      </c>
      <c r="G2353" s="64">
        <v>10086</v>
      </c>
    </row>
    <row r="2354" spans="1:7">
      <c r="A2354" s="64" t="str">
        <f t="shared" si="37"/>
        <v>BL.VM.00007-10086</v>
      </c>
      <c r="B2354" s="64">
        <f>_xlfn.XLOOKUP(F2354,Macros!T:T,Macros!G:G)+IF(Macros!$G$8&gt;0,Macros!$G$8,0)</f>
        <v>0</v>
      </c>
      <c r="C2354" s="64">
        <f>_xlfn.XLOOKUP(F2354,Macros!T:T,Macros!D:D)</f>
        <v>210</v>
      </c>
      <c r="F2354" s="64" t="s">
        <v>994</v>
      </c>
      <c r="G2354" s="64">
        <v>10086</v>
      </c>
    </row>
    <row r="2355" spans="1:7">
      <c r="A2355" s="64" t="str">
        <f t="shared" si="37"/>
        <v>BL.VM.00008-10086</v>
      </c>
      <c r="B2355" s="64">
        <f>_xlfn.XLOOKUP(F2355,Macros!T:T,Macros!G:G)+IF(Macros!$G$8&gt;0,Macros!$G$8,0)</f>
        <v>0</v>
      </c>
      <c r="C2355" s="64">
        <f>_xlfn.XLOOKUP(F2355,Macros!T:T,Macros!D:D)</f>
        <v>187.5</v>
      </c>
      <c r="F2355" s="64" t="s">
        <v>996</v>
      </c>
      <c r="G2355" s="64">
        <v>10086</v>
      </c>
    </row>
    <row r="2356" spans="1:7">
      <c r="A2356" s="64" t="str">
        <f t="shared" si="37"/>
        <v>BL.VM.00009-10086</v>
      </c>
      <c r="B2356" s="64">
        <f>_xlfn.XLOOKUP(F2356,Macros!T:T,Macros!G:G)+IF(Macros!$G$8&gt;0,Macros!$G$8,0)</f>
        <v>0</v>
      </c>
      <c r="C2356" s="64">
        <f>_xlfn.XLOOKUP(F2356,Macros!T:T,Macros!D:D)</f>
        <v>230</v>
      </c>
      <c r="F2356" s="64" t="s">
        <v>998</v>
      </c>
      <c r="G2356" s="64">
        <v>10086</v>
      </c>
    </row>
    <row r="2357" spans="1:7">
      <c r="A2357" s="64" t="str">
        <f t="shared" si="37"/>
        <v>BL.VM.00010-10086</v>
      </c>
      <c r="B2357" s="64">
        <f>_xlfn.XLOOKUP(F2357,Macros!T:T,Macros!G:G)+IF(Macros!$G$8&gt;0,Macros!$G$8,0)</f>
        <v>0</v>
      </c>
      <c r="C2357" s="64">
        <f>_xlfn.XLOOKUP(F2357,Macros!T:T,Macros!D:D)</f>
        <v>300</v>
      </c>
      <c r="F2357" s="64" t="s">
        <v>1000</v>
      </c>
      <c r="G2357" s="64">
        <v>10086</v>
      </c>
    </row>
    <row r="2358" spans="1:7">
      <c r="A2358" s="64" t="str">
        <f t="shared" si="37"/>
        <v>BL.VM.00011-10086</v>
      </c>
      <c r="B2358" s="64">
        <f>_xlfn.XLOOKUP(F2358,Macros!T:T,Macros!G:G)+IF(Macros!$G$9&gt;0,Macros!$G$9,0)</f>
        <v>0</v>
      </c>
      <c r="C2358" s="64">
        <f>_xlfn.XLOOKUP(F2358,Macros!T:T,Macros!D:D)</f>
        <v>122.5</v>
      </c>
      <c r="F2358" s="64" t="s">
        <v>1002</v>
      </c>
      <c r="G2358" s="64">
        <v>10086</v>
      </c>
    </row>
    <row r="2359" spans="1:7">
      <c r="A2359" s="64" t="str">
        <f t="shared" si="37"/>
        <v>BL.VM.00012-10086</v>
      </c>
      <c r="B2359" s="64">
        <f>_xlfn.XLOOKUP(F2359,Macros!T:T,Macros!G:G)+IF(Macros!$G$9&gt;0,Macros!$G$9,0)</f>
        <v>0</v>
      </c>
      <c r="C2359" s="64">
        <f>_xlfn.XLOOKUP(F2359,Macros!T:T,Macros!D:D)</f>
        <v>110</v>
      </c>
      <c r="F2359" s="64" t="s">
        <v>1004</v>
      </c>
      <c r="G2359" s="64">
        <v>10086</v>
      </c>
    </row>
    <row r="2360" spans="1:7">
      <c r="A2360" s="64" t="str">
        <f t="shared" si="37"/>
        <v>BL.VM.00013-10086</v>
      </c>
      <c r="B2360" s="64">
        <f>_xlfn.XLOOKUP(F2360,Macros!T:T,Macros!G:G)+IF(Macros!$G$9&gt;0,Macros!$G$9,0)</f>
        <v>0</v>
      </c>
      <c r="C2360" s="64">
        <f>_xlfn.XLOOKUP(F2360,Macros!T:T,Macros!D:D)</f>
        <v>112.5</v>
      </c>
      <c r="F2360" s="64" t="s">
        <v>1006</v>
      </c>
      <c r="G2360" s="64">
        <v>10086</v>
      </c>
    </row>
    <row r="2361" spans="1:7">
      <c r="A2361" s="64" t="str">
        <f t="shared" si="37"/>
        <v>BL.VM.00014-10086</v>
      </c>
      <c r="B2361" s="64">
        <f>_xlfn.XLOOKUP(F2361,Macros!T:T,Macros!G:G)+IF(Macros!$G$9&gt;0,Macros!$G$9,0)</f>
        <v>0</v>
      </c>
      <c r="C2361" s="64">
        <f>_xlfn.XLOOKUP(F2361,Macros!T:T,Macros!D:D)</f>
        <v>112.5</v>
      </c>
      <c r="F2361" s="64" t="s">
        <v>1008</v>
      </c>
      <c r="G2361" s="64">
        <v>10086</v>
      </c>
    </row>
    <row r="2362" spans="1:7">
      <c r="A2362" s="64" t="str">
        <f t="shared" si="37"/>
        <v>BL.VM.00015-10086</v>
      </c>
      <c r="B2362" s="64">
        <f>_xlfn.XLOOKUP(F2362,Macros!T:T,Macros!G:G)+IF(Macros!$G$9&gt;0,Macros!$G$9,0)</f>
        <v>0</v>
      </c>
      <c r="C2362" s="64">
        <f>_xlfn.XLOOKUP(F2362,Macros!T:T,Macros!D:D)</f>
        <v>110</v>
      </c>
      <c r="F2362" s="64" t="s">
        <v>1010</v>
      </c>
      <c r="G2362" s="64">
        <v>10086</v>
      </c>
    </row>
    <row r="2363" spans="1:7">
      <c r="A2363" s="64" t="str">
        <f t="shared" si="37"/>
        <v>BL.VM.00016-10086</v>
      </c>
      <c r="B2363" s="64">
        <f>_xlfn.XLOOKUP(F2363,Macros!T:T,Macros!G:G)+IF(Macros!$G$9&gt;0,Macros!$G$9,0)</f>
        <v>0</v>
      </c>
      <c r="C2363" s="64">
        <f>_xlfn.XLOOKUP(F2363,Macros!T:T,Macros!D:D)</f>
        <v>115</v>
      </c>
      <c r="F2363" s="64" t="s">
        <v>1012</v>
      </c>
      <c r="G2363" s="64">
        <v>10086</v>
      </c>
    </row>
    <row r="2364" spans="1:7">
      <c r="A2364" s="64" t="str">
        <f t="shared" si="37"/>
        <v>BL.VM.00017-10086</v>
      </c>
      <c r="B2364" s="64">
        <f>_xlfn.XLOOKUP(F2364,Macros!T:T,Macros!G:G)+IF(Macros!$G$9&gt;0,Macros!$G$9,0)</f>
        <v>0</v>
      </c>
      <c r="C2364" s="64">
        <f>_xlfn.XLOOKUP(F2364,Macros!T:T,Macros!D:D)</f>
        <v>122.5</v>
      </c>
      <c r="F2364" s="64" t="s">
        <v>1014</v>
      </c>
      <c r="G2364" s="64">
        <v>10086</v>
      </c>
    </row>
    <row r="2365" spans="1:7">
      <c r="A2365" s="64" t="str">
        <f t="shared" si="37"/>
        <v>BL.VM.00018-10086</v>
      </c>
      <c r="B2365" s="64">
        <f>_xlfn.XLOOKUP(F2365,Macros!T:T,Macros!G:G)+IF(Macros!$G$9&gt;0,Macros!$G$9,0)</f>
        <v>0</v>
      </c>
      <c r="C2365" s="64">
        <f>_xlfn.XLOOKUP(F2365,Macros!T:T,Macros!D:D)</f>
        <v>117.5</v>
      </c>
      <c r="F2365" s="64" t="s">
        <v>1016</v>
      </c>
      <c r="G2365" s="64">
        <v>10086</v>
      </c>
    </row>
    <row r="2366" spans="1:7">
      <c r="A2366" s="64" t="str">
        <f t="shared" si="37"/>
        <v>BL.VM.00019-10086</v>
      </c>
      <c r="B2366" s="64">
        <f>_xlfn.XLOOKUP(F2366,Macros!T:T,Macros!G:G)+IF(Macros!$G$9&gt;0,Macros!$G$9,0)</f>
        <v>0</v>
      </c>
      <c r="C2366" s="64">
        <f>_xlfn.XLOOKUP(F2366,Macros!T:T,Macros!D:D)</f>
        <v>117.5</v>
      </c>
      <c r="F2366" s="64" t="s">
        <v>1018</v>
      </c>
      <c r="G2366" s="64">
        <v>10086</v>
      </c>
    </row>
    <row r="2367" spans="1:7">
      <c r="A2367" s="64" t="str">
        <f t="shared" si="37"/>
        <v>BL.VM.00020-10086</v>
      </c>
      <c r="B2367" s="64">
        <f>_xlfn.XLOOKUP(F2367,Macros!T:T,Macros!G:G)+IF(Macros!$G$9&gt;0,Macros!$G$9,0)</f>
        <v>0</v>
      </c>
      <c r="C2367" s="64">
        <f>_xlfn.XLOOKUP(F2367,Macros!T:T,Macros!D:D)</f>
        <v>115</v>
      </c>
      <c r="F2367" s="64" t="s">
        <v>1020</v>
      </c>
      <c r="G2367" s="64">
        <v>10086</v>
      </c>
    </row>
    <row r="2368" spans="1:7">
      <c r="A2368" s="64" t="str">
        <f t="shared" si="37"/>
        <v>BL.VM.00021-10086</v>
      </c>
      <c r="B2368" s="64">
        <f>_xlfn.XLOOKUP(F2368,Macros!T:T,Macros!G:G)+IF(Macros!$G$10&gt;0,Macros!$G$10,0)</f>
        <v>0</v>
      </c>
      <c r="C2368" s="64">
        <f>_xlfn.XLOOKUP(F2368,Macros!T:T,Macros!D:D)</f>
        <v>167.5</v>
      </c>
      <c r="F2368" s="64" t="s">
        <v>1022</v>
      </c>
      <c r="G2368" s="64">
        <v>10086</v>
      </c>
    </row>
    <row r="2369" spans="1:7">
      <c r="A2369" s="64" t="str">
        <f t="shared" si="37"/>
        <v>BL.VM.00022-10086</v>
      </c>
      <c r="B2369" s="64">
        <f>_xlfn.XLOOKUP(F2369,Macros!T:T,Macros!G:G)+IF(Macros!$G$10&gt;0,Macros!$G$10,0)</f>
        <v>0</v>
      </c>
      <c r="C2369" s="64">
        <f>_xlfn.XLOOKUP(F2369,Macros!T:T,Macros!D:D)</f>
        <v>165</v>
      </c>
      <c r="F2369" s="64" t="s">
        <v>1024</v>
      </c>
      <c r="G2369" s="64">
        <v>10086</v>
      </c>
    </row>
    <row r="2370" spans="1:7">
      <c r="A2370" s="64" t="str">
        <f t="shared" si="37"/>
        <v>BL.VM.00023-10086</v>
      </c>
      <c r="B2370" s="64">
        <f>_xlfn.XLOOKUP(F2370,Macros!T:T,Macros!G:G)+IF(Macros!$G$10&gt;0,Macros!$G$10,0)</f>
        <v>0</v>
      </c>
      <c r="C2370" s="64">
        <f>_xlfn.XLOOKUP(F2370,Macros!T:T,Macros!D:D)</f>
        <v>162.5</v>
      </c>
      <c r="F2370" s="64" t="s">
        <v>1026</v>
      </c>
      <c r="G2370" s="64">
        <v>10086</v>
      </c>
    </row>
    <row r="2371" spans="1:7">
      <c r="A2371" s="64" t="str">
        <f t="shared" si="37"/>
        <v>BL.VM.00024-10086</v>
      </c>
      <c r="B2371" s="64">
        <f>_xlfn.XLOOKUP(F2371,Macros!T:T,Macros!G:G)+IF(Macros!$G$10&gt;0,Macros!$G$10,0)</f>
        <v>0</v>
      </c>
      <c r="C2371" s="64">
        <f>_xlfn.XLOOKUP(F2371,Macros!T:T,Macros!D:D)</f>
        <v>175</v>
      </c>
      <c r="F2371" s="64" t="s">
        <v>1028</v>
      </c>
      <c r="G2371" s="64">
        <v>10086</v>
      </c>
    </row>
    <row r="2372" spans="1:7">
      <c r="A2372" s="64" t="str">
        <f t="shared" si="37"/>
        <v>BL.VM.00025-10086</v>
      </c>
      <c r="B2372" s="64">
        <f>_xlfn.XLOOKUP(F2372,Macros!T:T,Macros!G:G)+IF(Macros!$G$10&gt;0,Macros!$G$10,0)</f>
        <v>0</v>
      </c>
      <c r="C2372" s="64">
        <f>_xlfn.XLOOKUP(F2372,Macros!T:T,Macros!D:D)</f>
        <v>312.5</v>
      </c>
      <c r="F2372" s="64" t="s">
        <v>1030</v>
      </c>
      <c r="G2372" s="64">
        <v>10086</v>
      </c>
    </row>
    <row r="2373" spans="1:7">
      <c r="A2373" s="64" t="str">
        <f t="shared" si="37"/>
        <v>BL.VM.00026-10086</v>
      </c>
      <c r="B2373" s="64">
        <f>_xlfn.XLOOKUP(F2373,Macros!T:T,Macros!G:G)+IF(Macros!$G$10&gt;0,Macros!$G$10,0)</f>
        <v>0</v>
      </c>
      <c r="C2373" s="64">
        <f>_xlfn.XLOOKUP(F2373,Macros!T:T,Macros!D:D)</f>
        <v>232.5</v>
      </c>
      <c r="F2373" s="64" t="s">
        <v>1032</v>
      </c>
      <c r="G2373" s="64">
        <v>10086</v>
      </c>
    </row>
    <row r="2374" spans="1:7">
      <c r="A2374" s="64" t="str">
        <f t="shared" si="37"/>
        <v>BL.VM.00027-10086</v>
      </c>
      <c r="B2374" s="64">
        <f>_xlfn.XLOOKUP(F2374,Macros!T:T,Macros!G:G)+IF(Macros!$G$10&gt;0,Macros!$G$10,0)</f>
        <v>0</v>
      </c>
      <c r="C2374" s="64">
        <f>_xlfn.XLOOKUP(F2374,Macros!T:T,Macros!D:D)</f>
        <v>217.5</v>
      </c>
      <c r="F2374" s="64" t="s">
        <v>1034</v>
      </c>
      <c r="G2374" s="64">
        <v>10086</v>
      </c>
    </row>
    <row r="2375" spans="1:7">
      <c r="A2375" s="64" t="str">
        <f t="shared" si="37"/>
        <v>BL.VM.00028-10086</v>
      </c>
      <c r="B2375" s="64">
        <f>_xlfn.XLOOKUP(F2375,Macros!T:T,Macros!G:G)+IF(Macros!$G$10&gt;0,Macros!$G$10,0)</f>
        <v>0</v>
      </c>
      <c r="C2375" s="64">
        <f>_xlfn.XLOOKUP(F2375,Macros!T:T,Macros!D:D)</f>
        <v>180</v>
      </c>
      <c r="F2375" s="64" t="s">
        <v>1036</v>
      </c>
      <c r="G2375" s="64">
        <v>10086</v>
      </c>
    </row>
    <row r="2376" spans="1:7">
      <c r="A2376" s="64" t="str">
        <f t="shared" si="37"/>
        <v>BL.VM.00029-10086</v>
      </c>
      <c r="B2376" s="64">
        <f>_xlfn.XLOOKUP(F2376,Macros!T:T,Macros!G:G)+IF(Macros!$G$10&gt;0,Macros!$G$10,0)</f>
        <v>0</v>
      </c>
      <c r="C2376" s="64">
        <f>_xlfn.XLOOKUP(F2376,Macros!T:T,Macros!D:D)</f>
        <v>132.5</v>
      </c>
      <c r="F2376" s="64" t="s">
        <v>1038</v>
      </c>
      <c r="G2376" s="64">
        <v>10086</v>
      </c>
    </row>
    <row r="2377" spans="1:7">
      <c r="A2377" s="64" t="str">
        <f t="shared" si="37"/>
        <v>BL.VM.00030-10086</v>
      </c>
      <c r="B2377" s="64">
        <f>_xlfn.XLOOKUP(F2377,Macros!T:T,Macros!G:G)+IF(Macros!$G$10&gt;0,Macros!$G$10,0)</f>
        <v>0</v>
      </c>
      <c r="C2377" s="64">
        <f>_xlfn.XLOOKUP(F2377,Macros!T:T,Macros!D:D)</f>
        <v>112.5</v>
      </c>
      <c r="F2377" s="64" t="s">
        <v>1040</v>
      </c>
      <c r="G2377" s="64">
        <v>10086</v>
      </c>
    </row>
    <row r="2378" spans="1:7">
      <c r="A2378" s="64" t="str">
        <f t="shared" si="37"/>
        <v>BL.VM.00001-10088</v>
      </c>
      <c r="B2378" s="64">
        <f>_xlfn.XLOOKUP(F2378,Macros!T:T,Macros!H:H)+IF(Macros!$H$8&gt;0,Macros!$H$8,0)</f>
        <v>0</v>
      </c>
      <c r="C2378" s="64">
        <f>_xlfn.XLOOKUP(F2378,Macros!T:T,Macros!D:D)</f>
        <v>145</v>
      </c>
      <c r="F2378" s="64" t="s">
        <v>982</v>
      </c>
      <c r="G2378" s="64">
        <v>10088</v>
      </c>
    </row>
    <row r="2379" spans="1:7">
      <c r="A2379" s="64" t="str">
        <f t="shared" si="37"/>
        <v>BL.VM.00002-10088</v>
      </c>
      <c r="B2379" s="64">
        <f>_xlfn.XLOOKUP(F2379,Macros!T:T,Macros!H:H)+IF(Macros!$H$8&gt;0,Macros!$H$8,0)</f>
        <v>0</v>
      </c>
      <c r="C2379" s="64">
        <f>_xlfn.XLOOKUP(F2379,Macros!T:T,Macros!D:D)</f>
        <v>175</v>
      </c>
      <c r="F2379" s="64" t="s">
        <v>984</v>
      </c>
      <c r="G2379" s="64">
        <v>10088</v>
      </c>
    </row>
    <row r="2380" spans="1:7">
      <c r="A2380" s="64" t="str">
        <f t="shared" si="37"/>
        <v>BL.VM.00003-10088</v>
      </c>
      <c r="B2380" s="64">
        <f>_xlfn.XLOOKUP(F2380,Macros!T:T,Macros!H:H)+IF(Macros!$H$8&gt;0,Macros!$H$8,0)</f>
        <v>0</v>
      </c>
      <c r="C2380" s="64">
        <f>_xlfn.XLOOKUP(F2380,Macros!T:T,Macros!D:D)</f>
        <v>152.5</v>
      </c>
      <c r="F2380" s="64" t="s">
        <v>986</v>
      </c>
      <c r="G2380" s="64">
        <v>10088</v>
      </c>
    </row>
    <row r="2381" spans="1:7">
      <c r="A2381" s="64" t="str">
        <f t="shared" si="37"/>
        <v>BL.VM.00004-10088</v>
      </c>
      <c r="B2381" s="64">
        <f>_xlfn.XLOOKUP(F2381,Macros!T:T,Macros!H:H)+IF(Macros!$H$8&gt;0,Macros!$H$8,0)</f>
        <v>0</v>
      </c>
      <c r="C2381" s="64">
        <f>_xlfn.XLOOKUP(F2381,Macros!T:T,Macros!D:D)</f>
        <v>147.5</v>
      </c>
      <c r="F2381" s="64" t="s">
        <v>988</v>
      </c>
      <c r="G2381" s="64">
        <v>10088</v>
      </c>
    </row>
    <row r="2382" spans="1:7">
      <c r="A2382" s="64" t="str">
        <f t="shared" si="37"/>
        <v>BL.VM.00005-10088</v>
      </c>
      <c r="B2382" s="64">
        <f>_xlfn.XLOOKUP(F2382,Macros!T:T,Macros!H:H)+IF(Macros!$H$8&gt;0,Macros!$H$8,0)</f>
        <v>0</v>
      </c>
      <c r="C2382" s="64">
        <f>_xlfn.XLOOKUP(F2382,Macros!T:T,Macros!D:D)</f>
        <v>185</v>
      </c>
      <c r="F2382" s="64" t="s">
        <v>990</v>
      </c>
      <c r="G2382" s="64">
        <v>10088</v>
      </c>
    </row>
    <row r="2383" spans="1:7">
      <c r="A2383" s="64" t="str">
        <f t="shared" si="37"/>
        <v>BL.VM.00006-10088</v>
      </c>
      <c r="B2383" s="64">
        <f>_xlfn.XLOOKUP(F2383,Macros!T:T,Macros!H:H)+IF(Macros!$H$8&gt;0,Macros!$H$8,0)</f>
        <v>0</v>
      </c>
      <c r="C2383" s="64">
        <f>_xlfn.XLOOKUP(F2383,Macros!T:T,Macros!D:D)</f>
        <v>185</v>
      </c>
      <c r="F2383" s="64" t="s">
        <v>992</v>
      </c>
      <c r="G2383" s="64">
        <v>10088</v>
      </c>
    </row>
    <row r="2384" spans="1:7">
      <c r="A2384" s="64" t="str">
        <f t="shared" si="37"/>
        <v>BL.VM.00007-10088</v>
      </c>
      <c r="B2384" s="64">
        <f>_xlfn.XLOOKUP(F2384,Macros!T:T,Macros!H:H)+IF(Macros!$H$8&gt;0,Macros!$H$8,0)</f>
        <v>0</v>
      </c>
      <c r="C2384" s="64">
        <f>_xlfn.XLOOKUP(F2384,Macros!T:T,Macros!D:D)</f>
        <v>210</v>
      </c>
      <c r="F2384" s="64" t="s">
        <v>994</v>
      </c>
      <c r="G2384" s="64">
        <v>10088</v>
      </c>
    </row>
    <row r="2385" spans="1:7">
      <c r="A2385" s="64" t="str">
        <f t="shared" si="37"/>
        <v>BL.VM.00008-10088</v>
      </c>
      <c r="B2385" s="64">
        <f>_xlfn.XLOOKUP(F2385,Macros!T:T,Macros!H:H)+IF(Macros!$H$8&gt;0,Macros!$H$8,0)</f>
        <v>0</v>
      </c>
      <c r="C2385" s="64">
        <f>_xlfn.XLOOKUP(F2385,Macros!T:T,Macros!D:D)</f>
        <v>187.5</v>
      </c>
      <c r="F2385" s="64" t="s">
        <v>996</v>
      </c>
      <c r="G2385" s="64">
        <v>10088</v>
      </c>
    </row>
    <row r="2386" spans="1:7">
      <c r="A2386" s="64" t="str">
        <f t="shared" si="37"/>
        <v>BL.VM.00009-10088</v>
      </c>
      <c r="B2386" s="64">
        <f>_xlfn.XLOOKUP(F2386,Macros!T:T,Macros!H:H)+IF(Macros!$H$8&gt;0,Macros!$H$8,0)</f>
        <v>0</v>
      </c>
      <c r="C2386" s="64">
        <f>_xlfn.XLOOKUP(F2386,Macros!T:T,Macros!D:D)</f>
        <v>230</v>
      </c>
      <c r="F2386" s="64" t="s">
        <v>998</v>
      </c>
      <c r="G2386" s="64">
        <v>10088</v>
      </c>
    </row>
    <row r="2387" spans="1:7">
      <c r="A2387" s="64" t="str">
        <f t="shared" si="37"/>
        <v>BL.VM.00010-10088</v>
      </c>
      <c r="B2387" s="64">
        <f>_xlfn.XLOOKUP(F2387,Macros!T:T,Macros!H:H)+IF(Macros!$H$8&gt;0,Macros!$H$8,0)</f>
        <v>0</v>
      </c>
      <c r="C2387" s="64">
        <f>_xlfn.XLOOKUP(F2387,Macros!T:T,Macros!D:D)</f>
        <v>300</v>
      </c>
      <c r="F2387" s="64" t="s">
        <v>1000</v>
      </c>
      <c r="G2387" s="64">
        <v>10088</v>
      </c>
    </row>
    <row r="2388" spans="1:7">
      <c r="A2388" s="64" t="str">
        <f t="shared" si="37"/>
        <v>BL.VM.00011-10088</v>
      </c>
      <c r="B2388" s="64">
        <f>_xlfn.XLOOKUP(F2388,Macros!T:T,Macros!H:H)+IF(Macros!$H$9&gt;0,Macros!$H$9,0)</f>
        <v>0</v>
      </c>
      <c r="C2388" s="64">
        <f>_xlfn.XLOOKUP(F2388,Macros!T:T,Macros!D:D)</f>
        <v>122.5</v>
      </c>
      <c r="F2388" s="64" t="s">
        <v>1002</v>
      </c>
      <c r="G2388" s="64">
        <v>10088</v>
      </c>
    </row>
    <row r="2389" spans="1:7">
      <c r="A2389" s="64" t="str">
        <f t="shared" si="37"/>
        <v>BL.VM.00012-10088</v>
      </c>
      <c r="B2389" s="64">
        <f>_xlfn.XLOOKUP(F2389,Macros!T:T,Macros!H:H)+IF(Macros!$H$9&gt;0,Macros!$H$9,0)</f>
        <v>0</v>
      </c>
      <c r="C2389" s="64">
        <f>_xlfn.XLOOKUP(F2389,Macros!T:T,Macros!D:D)</f>
        <v>110</v>
      </c>
      <c r="F2389" s="64" t="s">
        <v>1004</v>
      </c>
      <c r="G2389" s="64">
        <v>10088</v>
      </c>
    </row>
    <row r="2390" spans="1:7">
      <c r="A2390" s="64" t="str">
        <f t="shared" si="37"/>
        <v>BL.VM.00013-10088</v>
      </c>
      <c r="B2390" s="64">
        <f>_xlfn.XLOOKUP(F2390,Macros!T:T,Macros!H:H)+IF(Macros!$H$9&gt;0,Macros!$H$9,0)</f>
        <v>0</v>
      </c>
      <c r="C2390" s="64">
        <f>_xlfn.XLOOKUP(F2390,Macros!T:T,Macros!D:D)</f>
        <v>112.5</v>
      </c>
      <c r="F2390" s="64" t="s">
        <v>1006</v>
      </c>
      <c r="G2390" s="64">
        <v>10088</v>
      </c>
    </row>
    <row r="2391" spans="1:7">
      <c r="A2391" s="64" t="str">
        <f t="shared" si="37"/>
        <v>BL.VM.00014-10088</v>
      </c>
      <c r="B2391" s="64">
        <f>_xlfn.XLOOKUP(F2391,Macros!T:T,Macros!H:H)+IF(Macros!$H$9&gt;0,Macros!$H$9,0)</f>
        <v>0</v>
      </c>
      <c r="C2391" s="64">
        <f>_xlfn.XLOOKUP(F2391,Macros!T:T,Macros!D:D)</f>
        <v>112.5</v>
      </c>
      <c r="F2391" s="64" t="s">
        <v>1008</v>
      </c>
      <c r="G2391" s="64">
        <v>10088</v>
      </c>
    </row>
    <row r="2392" spans="1:7">
      <c r="A2392" s="64" t="str">
        <f t="shared" si="37"/>
        <v>BL.VM.00015-10088</v>
      </c>
      <c r="B2392" s="64">
        <f>_xlfn.XLOOKUP(F2392,Macros!T:T,Macros!H:H)+IF(Macros!$H$9&gt;0,Macros!$H$9,0)</f>
        <v>0</v>
      </c>
      <c r="C2392" s="64">
        <f>_xlfn.XLOOKUP(F2392,Macros!T:T,Macros!D:D)</f>
        <v>110</v>
      </c>
      <c r="F2392" s="64" t="s">
        <v>1010</v>
      </c>
      <c r="G2392" s="64">
        <v>10088</v>
      </c>
    </row>
    <row r="2393" spans="1:7">
      <c r="A2393" s="64" t="str">
        <f t="shared" si="37"/>
        <v>BL.VM.00016-10088</v>
      </c>
      <c r="B2393" s="64">
        <f>_xlfn.XLOOKUP(F2393,Macros!T:T,Macros!H:H)+IF(Macros!$H$9&gt;0,Macros!$H$9,0)</f>
        <v>0</v>
      </c>
      <c r="C2393" s="64">
        <f>_xlfn.XLOOKUP(F2393,Macros!T:T,Macros!D:D)</f>
        <v>115</v>
      </c>
      <c r="F2393" s="64" t="s">
        <v>1012</v>
      </c>
      <c r="G2393" s="64">
        <v>10088</v>
      </c>
    </row>
    <row r="2394" spans="1:7">
      <c r="A2394" s="64" t="str">
        <f t="shared" si="37"/>
        <v>BL.VM.00017-10088</v>
      </c>
      <c r="B2394" s="64">
        <f>_xlfn.XLOOKUP(F2394,Macros!T:T,Macros!H:H)+IF(Macros!$H$9&gt;0,Macros!$H$9,0)</f>
        <v>0</v>
      </c>
      <c r="C2394" s="64">
        <f>_xlfn.XLOOKUP(F2394,Macros!T:T,Macros!D:D)</f>
        <v>122.5</v>
      </c>
      <c r="F2394" s="64" t="s">
        <v>1014</v>
      </c>
      <c r="G2394" s="64">
        <v>10088</v>
      </c>
    </row>
    <row r="2395" spans="1:7">
      <c r="A2395" s="64" t="str">
        <f t="shared" si="37"/>
        <v>BL.VM.00018-10088</v>
      </c>
      <c r="B2395" s="64">
        <f>_xlfn.XLOOKUP(F2395,Macros!T:T,Macros!H:H)+IF(Macros!$H$9&gt;0,Macros!$H$9,0)</f>
        <v>0</v>
      </c>
      <c r="C2395" s="64">
        <f>_xlfn.XLOOKUP(F2395,Macros!T:T,Macros!D:D)</f>
        <v>117.5</v>
      </c>
      <c r="F2395" s="64" t="s">
        <v>1016</v>
      </c>
      <c r="G2395" s="64">
        <v>10088</v>
      </c>
    </row>
    <row r="2396" spans="1:7">
      <c r="A2396" s="64" t="str">
        <f t="shared" si="37"/>
        <v>BL.VM.00019-10088</v>
      </c>
      <c r="B2396" s="64">
        <f>_xlfn.XLOOKUP(F2396,Macros!T:T,Macros!H:H)+IF(Macros!$H$9&gt;0,Macros!$H$9,0)</f>
        <v>0</v>
      </c>
      <c r="C2396" s="64">
        <f>_xlfn.XLOOKUP(F2396,Macros!T:T,Macros!D:D)</f>
        <v>117.5</v>
      </c>
      <c r="F2396" s="64" t="s">
        <v>1018</v>
      </c>
      <c r="G2396" s="64">
        <v>10088</v>
      </c>
    </row>
    <row r="2397" spans="1:7">
      <c r="A2397" s="64" t="str">
        <f t="shared" si="37"/>
        <v>BL.VM.00020-10088</v>
      </c>
      <c r="B2397" s="64">
        <f>_xlfn.XLOOKUP(F2397,Macros!T:T,Macros!H:H)+IF(Macros!$H$9&gt;0,Macros!$H$9,0)</f>
        <v>0</v>
      </c>
      <c r="C2397" s="64">
        <f>_xlfn.XLOOKUP(F2397,Macros!T:T,Macros!D:D)</f>
        <v>115</v>
      </c>
      <c r="F2397" s="64" t="s">
        <v>1020</v>
      </c>
      <c r="G2397" s="64">
        <v>10088</v>
      </c>
    </row>
    <row r="2398" spans="1:7">
      <c r="A2398" s="64" t="str">
        <f t="shared" si="37"/>
        <v>BL.VM.00021-10088</v>
      </c>
      <c r="B2398" s="64">
        <f>_xlfn.XLOOKUP(F2398,Macros!T:T,Macros!H:H)+IF(Macros!$H$10&gt;0,Macros!$H$10,0)</f>
        <v>0</v>
      </c>
      <c r="C2398" s="64">
        <f>_xlfn.XLOOKUP(F2398,Macros!T:T,Macros!D:D)</f>
        <v>167.5</v>
      </c>
      <c r="F2398" s="64" t="s">
        <v>1022</v>
      </c>
      <c r="G2398" s="64">
        <v>10088</v>
      </c>
    </row>
    <row r="2399" spans="1:7">
      <c r="A2399" s="64" t="str">
        <f t="shared" si="37"/>
        <v>BL.VM.00022-10088</v>
      </c>
      <c r="B2399" s="64">
        <f>_xlfn.XLOOKUP(F2399,Macros!T:T,Macros!H:H)+IF(Macros!$H$10&gt;0,Macros!$H$10,0)</f>
        <v>0</v>
      </c>
      <c r="C2399" s="64">
        <f>_xlfn.XLOOKUP(F2399,Macros!T:T,Macros!D:D)</f>
        <v>165</v>
      </c>
      <c r="F2399" s="64" t="s">
        <v>1024</v>
      </c>
      <c r="G2399" s="64">
        <v>10088</v>
      </c>
    </row>
    <row r="2400" spans="1:7">
      <c r="A2400" s="64" t="str">
        <f t="shared" si="37"/>
        <v>BL.VM.00023-10088</v>
      </c>
      <c r="B2400" s="64">
        <f>_xlfn.XLOOKUP(F2400,Macros!T:T,Macros!H:H)+IF(Macros!$H$10&gt;0,Macros!$H$10,0)</f>
        <v>0</v>
      </c>
      <c r="C2400" s="64">
        <f>_xlfn.XLOOKUP(F2400,Macros!T:T,Macros!D:D)</f>
        <v>162.5</v>
      </c>
      <c r="F2400" s="64" t="s">
        <v>1026</v>
      </c>
      <c r="G2400" s="64">
        <v>10088</v>
      </c>
    </row>
    <row r="2401" spans="1:7">
      <c r="A2401" s="64" t="str">
        <f t="shared" si="37"/>
        <v>BL.VM.00024-10088</v>
      </c>
      <c r="B2401" s="64">
        <f>_xlfn.XLOOKUP(F2401,Macros!T:T,Macros!H:H)+IF(Macros!$H$10&gt;0,Macros!$H$10,0)</f>
        <v>0</v>
      </c>
      <c r="C2401" s="64">
        <f>_xlfn.XLOOKUP(F2401,Macros!T:T,Macros!D:D)</f>
        <v>175</v>
      </c>
      <c r="F2401" s="64" t="s">
        <v>1028</v>
      </c>
      <c r="G2401" s="64">
        <v>10088</v>
      </c>
    </row>
    <row r="2402" spans="1:7">
      <c r="A2402" s="64" t="str">
        <f t="shared" si="37"/>
        <v>BL.VM.00025-10088</v>
      </c>
      <c r="B2402" s="64">
        <f>_xlfn.XLOOKUP(F2402,Macros!T:T,Macros!H:H)+IF(Macros!$H$10&gt;0,Macros!$H$10,0)</f>
        <v>0</v>
      </c>
      <c r="C2402" s="64">
        <f>_xlfn.XLOOKUP(F2402,Macros!T:T,Macros!D:D)</f>
        <v>312.5</v>
      </c>
      <c r="F2402" s="64" t="s">
        <v>1030</v>
      </c>
      <c r="G2402" s="64">
        <v>10088</v>
      </c>
    </row>
    <row r="2403" spans="1:7">
      <c r="A2403" s="64" t="str">
        <f t="shared" si="37"/>
        <v>BL.VM.00026-10088</v>
      </c>
      <c r="B2403" s="64">
        <f>_xlfn.XLOOKUP(F2403,Macros!T:T,Macros!H:H)+IF(Macros!$H$10&gt;0,Macros!$H$10,0)</f>
        <v>0</v>
      </c>
      <c r="C2403" s="64">
        <f>_xlfn.XLOOKUP(F2403,Macros!T:T,Macros!D:D)</f>
        <v>232.5</v>
      </c>
      <c r="F2403" s="64" t="s">
        <v>1032</v>
      </c>
      <c r="G2403" s="64">
        <v>10088</v>
      </c>
    </row>
    <row r="2404" spans="1:7">
      <c r="A2404" s="64" t="str">
        <f t="shared" si="37"/>
        <v>BL.VM.00027-10088</v>
      </c>
      <c r="B2404" s="64">
        <f>_xlfn.XLOOKUP(F2404,Macros!T:T,Macros!H:H)+IF(Macros!$H$10&gt;0,Macros!$H$10,0)</f>
        <v>0</v>
      </c>
      <c r="C2404" s="64">
        <f>_xlfn.XLOOKUP(F2404,Macros!T:T,Macros!D:D)</f>
        <v>217.5</v>
      </c>
      <c r="F2404" s="64" t="s">
        <v>1034</v>
      </c>
      <c r="G2404" s="64">
        <v>10088</v>
      </c>
    </row>
    <row r="2405" spans="1:7">
      <c r="A2405" s="64" t="str">
        <f t="shared" ref="A2405:A2468" si="38">F2405&amp;"-"&amp;G2405</f>
        <v>BL.VM.00028-10088</v>
      </c>
      <c r="B2405" s="64">
        <f>_xlfn.XLOOKUP(F2405,Macros!T:T,Macros!H:H)+IF(Macros!$H$10&gt;0,Macros!$H$10,0)</f>
        <v>0</v>
      </c>
      <c r="C2405" s="64">
        <f>_xlfn.XLOOKUP(F2405,Macros!T:T,Macros!D:D)</f>
        <v>180</v>
      </c>
      <c r="F2405" s="64" t="s">
        <v>1036</v>
      </c>
      <c r="G2405" s="64">
        <v>10088</v>
      </c>
    </row>
    <row r="2406" spans="1:7">
      <c r="A2406" s="64" t="str">
        <f t="shared" si="38"/>
        <v>BL.VM.00029-10088</v>
      </c>
      <c r="B2406" s="64">
        <f>_xlfn.XLOOKUP(F2406,Macros!T:T,Macros!H:H)+IF(Macros!$H$10&gt;0,Macros!$H$10,0)</f>
        <v>0</v>
      </c>
      <c r="C2406" s="64">
        <f>_xlfn.XLOOKUP(F2406,Macros!T:T,Macros!D:D)</f>
        <v>132.5</v>
      </c>
      <c r="F2406" s="64" t="s">
        <v>1038</v>
      </c>
      <c r="G2406" s="64">
        <v>10088</v>
      </c>
    </row>
    <row r="2407" spans="1:7">
      <c r="A2407" s="64" t="str">
        <f t="shared" si="38"/>
        <v>BL.VM.00030-10088</v>
      </c>
      <c r="B2407" s="64">
        <f>_xlfn.XLOOKUP(F2407,Macros!T:T,Macros!H:H)+IF(Macros!$H$10&gt;0,Macros!$H$10,0)</f>
        <v>0</v>
      </c>
      <c r="C2407" s="64">
        <f>_xlfn.XLOOKUP(F2407,Macros!T:T,Macros!D:D)</f>
        <v>112.5</v>
      </c>
      <c r="F2407" s="64" t="s">
        <v>1040</v>
      </c>
      <c r="G2407" s="64">
        <v>10088</v>
      </c>
    </row>
    <row r="2408" spans="1:7">
      <c r="A2408" s="64" t="str">
        <f t="shared" si="38"/>
        <v>BL.VM.00001-10089</v>
      </c>
      <c r="B2408" s="64">
        <f>_xlfn.XLOOKUP(F2408,Macros!T:T,Macros!I:I)+IF(Macros!$I$8&gt;0,Macros!$I$8,0)</f>
        <v>0</v>
      </c>
      <c r="C2408" s="64">
        <f>_xlfn.XLOOKUP(F2408,Macros!T:T,Macros!D:D)</f>
        <v>145</v>
      </c>
      <c r="F2408" s="64" t="s">
        <v>982</v>
      </c>
      <c r="G2408" s="64">
        <v>10089</v>
      </c>
    </row>
    <row r="2409" spans="1:7">
      <c r="A2409" s="64" t="str">
        <f t="shared" si="38"/>
        <v>BL.VM.00002-10089</v>
      </c>
      <c r="B2409" s="64">
        <f>_xlfn.XLOOKUP(F2409,Macros!T:T,Macros!I:I)+IF(Macros!$I$8&gt;0,Macros!$I$8,0)</f>
        <v>0</v>
      </c>
      <c r="C2409" s="64">
        <f>_xlfn.XLOOKUP(F2409,Macros!T:T,Macros!D:D)</f>
        <v>175</v>
      </c>
      <c r="F2409" s="64" t="s">
        <v>984</v>
      </c>
      <c r="G2409" s="64">
        <v>10089</v>
      </c>
    </row>
    <row r="2410" spans="1:7">
      <c r="A2410" s="64" t="str">
        <f t="shared" si="38"/>
        <v>BL.VM.00003-10089</v>
      </c>
      <c r="B2410" s="64">
        <f>_xlfn.XLOOKUP(F2410,Macros!T:T,Macros!I:I)+IF(Macros!$I$8&gt;0,Macros!$I$8,0)</f>
        <v>0</v>
      </c>
      <c r="C2410" s="64">
        <f>_xlfn.XLOOKUP(F2410,Macros!T:T,Macros!D:D)</f>
        <v>152.5</v>
      </c>
      <c r="F2410" s="64" t="s">
        <v>986</v>
      </c>
      <c r="G2410" s="64">
        <v>10089</v>
      </c>
    </row>
    <row r="2411" spans="1:7">
      <c r="A2411" s="64" t="str">
        <f t="shared" si="38"/>
        <v>BL.VM.00004-10089</v>
      </c>
      <c r="B2411" s="64">
        <f>_xlfn.XLOOKUP(F2411,Macros!T:T,Macros!I:I)+IF(Macros!$I$8&gt;0,Macros!$I$8,0)</f>
        <v>0</v>
      </c>
      <c r="C2411" s="64">
        <f>_xlfn.XLOOKUP(F2411,Macros!T:T,Macros!D:D)</f>
        <v>147.5</v>
      </c>
      <c r="F2411" s="64" t="s">
        <v>988</v>
      </c>
      <c r="G2411" s="64">
        <v>10089</v>
      </c>
    </row>
    <row r="2412" spans="1:7">
      <c r="A2412" s="64" t="str">
        <f t="shared" si="38"/>
        <v>BL.VM.00005-10089</v>
      </c>
      <c r="B2412" s="64">
        <f>_xlfn.XLOOKUP(F2412,Macros!T:T,Macros!I:I)+IF(Macros!$I$8&gt;0,Macros!$I$8,0)</f>
        <v>0</v>
      </c>
      <c r="C2412" s="64">
        <f>_xlfn.XLOOKUP(F2412,Macros!T:T,Macros!D:D)</f>
        <v>185</v>
      </c>
      <c r="F2412" s="64" t="s">
        <v>990</v>
      </c>
      <c r="G2412" s="64">
        <v>10089</v>
      </c>
    </row>
    <row r="2413" spans="1:7">
      <c r="A2413" s="64" t="str">
        <f t="shared" si="38"/>
        <v>BL.VM.00006-10089</v>
      </c>
      <c r="B2413" s="64">
        <f>_xlfn.XLOOKUP(F2413,Macros!T:T,Macros!I:I)+IF(Macros!$I$8&gt;0,Macros!$I$8,0)</f>
        <v>0</v>
      </c>
      <c r="C2413" s="64">
        <f>_xlfn.XLOOKUP(F2413,Macros!T:T,Macros!D:D)</f>
        <v>185</v>
      </c>
      <c r="F2413" s="64" t="s">
        <v>992</v>
      </c>
      <c r="G2413" s="64">
        <v>10089</v>
      </c>
    </row>
    <row r="2414" spans="1:7">
      <c r="A2414" s="64" t="str">
        <f t="shared" si="38"/>
        <v>BL.VM.00007-10089</v>
      </c>
      <c r="B2414" s="64">
        <f>_xlfn.XLOOKUP(F2414,Macros!T:T,Macros!I:I)+IF(Macros!$I$8&gt;0,Macros!$I$8,0)</f>
        <v>0</v>
      </c>
      <c r="C2414" s="64">
        <f>_xlfn.XLOOKUP(F2414,Macros!T:T,Macros!D:D)</f>
        <v>210</v>
      </c>
      <c r="F2414" s="64" t="s">
        <v>994</v>
      </c>
      <c r="G2414" s="64">
        <v>10089</v>
      </c>
    </row>
    <row r="2415" spans="1:7">
      <c r="A2415" s="64" t="str">
        <f t="shared" si="38"/>
        <v>BL.VM.00008-10089</v>
      </c>
      <c r="B2415" s="64">
        <f>_xlfn.XLOOKUP(F2415,Macros!T:T,Macros!I:I)+IF(Macros!$I$8&gt;0,Macros!$I$8,0)</f>
        <v>0</v>
      </c>
      <c r="C2415" s="64">
        <f>_xlfn.XLOOKUP(F2415,Macros!T:T,Macros!D:D)</f>
        <v>187.5</v>
      </c>
      <c r="F2415" s="64" t="s">
        <v>996</v>
      </c>
      <c r="G2415" s="64">
        <v>10089</v>
      </c>
    </row>
    <row r="2416" spans="1:7">
      <c r="A2416" s="64" t="str">
        <f t="shared" si="38"/>
        <v>BL.VM.00009-10089</v>
      </c>
      <c r="B2416" s="64">
        <f>_xlfn.XLOOKUP(F2416,Macros!T:T,Macros!I:I)+IF(Macros!$I$8&gt;0,Macros!$I$8,0)</f>
        <v>0</v>
      </c>
      <c r="C2416" s="64">
        <f>_xlfn.XLOOKUP(F2416,Macros!T:T,Macros!D:D)</f>
        <v>230</v>
      </c>
      <c r="F2416" s="64" t="s">
        <v>998</v>
      </c>
      <c r="G2416" s="64">
        <v>10089</v>
      </c>
    </row>
    <row r="2417" spans="1:7">
      <c r="A2417" s="64" t="str">
        <f t="shared" si="38"/>
        <v>BL.VM.00010-10089</v>
      </c>
      <c r="B2417" s="64">
        <f>_xlfn.XLOOKUP(F2417,Macros!T:T,Macros!I:I)+IF(Macros!$I$8&gt;0,Macros!$I$8,0)</f>
        <v>0</v>
      </c>
      <c r="C2417" s="64">
        <f>_xlfn.XLOOKUP(F2417,Macros!T:T,Macros!D:D)</f>
        <v>300</v>
      </c>
      <c r="F2417" s="64" t="s">
        <v>1000</v>
      </c>
      <c r="G2417" s="64">
        <v>10089</v>
      </c>
    </row>
    <row r="2418" spans="1:7">
      <c r="A2418" s="64" t="str">
        <f t="shared" si="38"/>
        <v>BL.VM.00011-10089</v>
      </c>
      <c r="B2418" s="64">
        <f>_xlfn.XLOOKUP(F2418,Macros!T:T,Macros!I:I)+IF(Macros!$I$9&gt;0,Macros!$I$9,0)</f>
        <v>0</v>
      </c>
      <c r="C2418" s="64">
        <f>_xlfn.XLOOKUP(F2418,Macros!T:T,Macros!D:D)</f>
        <v>122.5</v>
      </c>
      <c r="F2418" s="64" t="s">
        <v>1002</v>
      </c>
      <c r="G2418" s="64">
        <v>10089</v>
      </c>
    </row>
    <row r="2419" spans="1:7">
      <c r="A2419" s="64" t="str">
        <f t="shared" si="38"/>
        <v>BL.VM.00012-10089</v>
      </c>
      <c r="B2419" s="64">
        <f>_xlfn.XLOOKUP(F2419,Macros!T:T,Macros!I:I)+IF(Macros!$I$9&gt;0,Macros!$I$9,0)</f>
        <v>0</v>
      </c>
      <c r="C2419" s="64">
        <f>_xlfn.XLOOKUP(F2419,Macros!T:T,Macros!D:D)</f>
        <v>110</v>
      </c>
      <c r="F2419" s="64" t="s">
        <v>1004</v>
      </c>
      <c r="G2419" s="64">
        <v>10089</v>
      </c>
    </row>
    <row r="2420" spans="1:7">
      <c r="A2420" s="64" t="str">
        <f t="shared" si="38"/>
        <v>BL.VM.00013-10089</v>
      </c>
      <c r="B2420" s="64">
        <f>_xlfn.XLOOKUP(F2420,Macros!T:T,Macros!I:I)+IF(Macros!$I$9&gt;0,Macros!$I$9,0)</f>
        <v>0</v>
      </c>
      <c r="C2420" s="64">
        <f>_xlfn.XLOOKUP(F2420,Macros!T:T,Macros!D:D)</f>
        <v>112.5</v>
      </c>
      <c r="F2420" s="64" t="s">
        <v>1006</v>
      </c>
      <c r="G2420" s="64">
        <v>10089</v>
      </c>
    </row>
    <row r="2421" spans="1:7">
      <c r="A2421" s="64" t="str">
        <f t="shared" si="38"/>
        <v>BL.VM.00014-10089</v>
      </c>
      <c r="B2421" s="64">
        <f>_xlfn.XLOOKUP(F2421,Macros!T:T,Macros!I:I)+IF(Macros!$I$9&gt;0,Macros!$I$9,0)</f>
        <v>0</v>
      </c>
      <c r="C2421" s="64">
        <f>_xlfn.XLOOKUP(F2421,Macros!T:T,Macros!D:D)</f>
        <v>112.5</v>
      </c>
      <c r="F2421" s="64" t="s">
        <v>1008</v>
      </c>
      <c r="G2421" s="64">
        <v>10089</v>
      </c>
    </row>
    <row r="2422" spans="1:7">
      <c r="A2422" s="64" t="str">
        <f t="shared" si="38"/>
        <v>BL.VM.00015-10089</v>
      </c>
      <c r="B2422" s="64">
        <f>_xlfn.XLOOKUP(F2422,Macros!T:T,Macros!I:I)+IF(Macros!$I$9&gt;0,Macros!$I$9,0)</f>
        <v>0</v>
      </c>
      <c r="C2422" s="64">
        <f>_xlfn.XLOOKUP(F2422,Macros!T:T,Macros!D:D)</f>
        <v>110</v>
      </c>
      <c r="F2422" s="64" t="s">
        <v>1010</v>
      </c>
      <c r="G2422" s="64">
        <v>10089</v>
      </c>
    </row>
    <row r="2423" spans="1:7">
      <c r="A2423" s="64" t="str">
        <f t="shared" si="38"/>
        <v>BL.VM.00016-10089</v>
      </c>
      <c r="B2423" s="64">
        <f>_xlfn.XLOOKUP(F2423,Macros!T:T,Macros!I:I)+IF(Macros!$I$9&gt;0,Macros!$I$9,0)</f>
        <v>0</v>
      </c>
      <c r="C2423" s="64">
        <f>_xlfn.XLOOKUP(F2423,Macros!T:T,Macros!D:D)</f>
        <v>115</v>
      </c>
      <c r="F2423" s="64" t="s">
        <v>1012</v>
      </c>
      <c r="G2423" s="64">
        <v>10089</v>
      </c>
    </row>
    <row r="2424" spans="1:7">
      <c r="A2424" s="64" t="str">
        <f t="shared" si="38"/>
        <v>BL.VM.00017-10089</v>
      </c>
      <c r="B2424" s="64">
        <f>_xlfn.XLOOKUP(F2424,Macros!T:T,Macros!I:I)+IF(Macros!$I$9&gt;0,Macros!$I$9,0)</f>
        <v>0</v>
      </c>
      <c r="C2424" s="64">
        <f>_xlfn.XLOOKUP(F2424,Macros!T:T,Macros!D:D)</f>
        <v>122.5</v>
      </c>
      <c r="F2424" s="64" t="s">
        <v>1014</v>
      </c>
      <c r="G2424" s="64">
        <v>10089</v>
      </c>
    </row>
    <row r="2425" spans="1:7">
      <c r="A2425" s="64" t="str">
        <f t="shared" si="38"/>
        <v>BL.VM.00018-10089</v>
      </c>
      <c r="B2425" s="64">
        <f>_xlfn.XLOOKUP(F2425,Macros!T:T,Macros!I:I)+IF(Macros!$I$9&gt;0,Macros!$I$9,0)</f>
        <v>0</v>
      </c>
      <c r="C2425" s="64">
        <f>_xlfn.XLOOKUP(F2425,Macros!T:T,Macros!D:D)</f>
        <v>117.5</v>
      </c>
      <c r="F2425" s="64" t="s">
        <v>1016</v>
      </c>
      <c r="G2425" s="64">
        <v>10089</v>
      </c>
    </row>
    <row r="2426" spans="1:7">
      <c r="A2426" s="64" t="str">
        <f t="shared" si="38"/>
        <v>BL.VM.00019-10089</v>
      </c>
      <c r="B2426" s="64">
        <f>_xlfn.XLOOKUP(F2426,Macros!T:T,Macros!I:I)+IF(Macros!$I$9&gt;0,Macros!$I$9,0)</f>
        <v>0</v>
      </c>
      <c r="C2426" s="64">
        <f>_xlfn.XLOOKUP(F2426,Macros!T:T,Macros!D:D)</f>
        <v>117.5</v>
      </c>
      <c r="F2426" s="64" t="s">
        <v>1018</v>
      </c>
      <c r="G2426" s="64">
        <v>10089</v>
      </c>
    </row>
    <row r="2427" spans="1:7">
      <c r="A2427" s="64" t="str">
        <f t="shared" si="38"/>
        <v>BL.VM.00020-10089</v>
      </c>
      <c r="B2427" s="64">
        <f>_xlfn.XLOOKUP(F2427,Macros!T:T,Macros!I:I)+IF(Macros!$I$9&gt;0,Macros!$I$9,0)</f>
        <v>0</v>
      </c>
      <c r="C2427" s="64">
        <f>_xlfn.XLOOKUP(F2427,Macros!T:T,Macros!D:D)</f>
        <v>115</v>
      </c>
      <c r="F2427" s="64" t="s">
        <v>1020</v>
      </c>
      <c r="G2427" s="64">
        <v>10089</v>
      </c>
    </row>
    <row r="2428" spans="1:7">
      <c r="A2428" s="64" t="str">
        <f t="shared" si="38"/>
        <v>BL.VM.00021-10089</v>
      </c>
      <c r="B2428" s="64">
        <f>_xlfn.XLOOKUP(F2428,Macros!T:T,Macros!I:I)+IF(Macros!$I$10&gt;0,Macros!$I$10,0)</f>
        <v>0</v>
      </c>
      <c r="C2428" s="64">
        <f>_xlfn.XLOOKUP(F2428,Macros!T:T,Macros!D:D)</f>
        <v>167.5</v>
      </c>
      <c r="F2428" s="64" t="s">
        <v>1022</v>
      </c>
      <c r="G2428" s="64">
        <v>10089</v>
      </c>
    </row>
    <row r="2429" spans="1:7">
      <c r="A2429" s="64" t="str">
        <f t="shared" si="38"/>
        <v>BL.VM.00022-10089</v>
      </c>
      <c r="B2429" s="64">
        <f>_xlfn.XLOOKUP(F2429,Macros!T:T,Macros!I:I)+IF(Macros!$I$10&gt;0,Macros!$I$10,0)</f>
        <v>0</v>
      </c>
      <c r="C2429" s="64">
        <f>_xlfn.XLOOKUP(F2429,Macros!T:T,Macros!D:D)</f>
        <v>165</v>
      </c>
      <c r="F2429" s="64" t="s">
        <v>1024</v>
      </c>
      <c r="G2429" s="64">
        <v>10089</v>
      </c>
    </row>
    <row r="2430" spans="1:7">
      <c r="A2430" s="64" t="str">
        <f t="shared" si="38"/>
        <v>BL.VM.00023-10089</v>
      </c>
      <c r="B2430" s="64">
        <f>_xlfn.XLOOKUP(F2430,Macros!T:T,Macros!I:I)+IF(Macros!$I$10&gt;0,Macros!$I$10,0)</f>
        <v>0</v>
      </c>
      <c r="C2430" s="64">
        <f>_xlfn.XLOOKUP(F2430,Macros!T:T,Macros!D:D)</f>
        <v>162.5</v>
      </c>
      <c r="F2430" s="64" t="s">
        <v>1026</v>
      </c>
      <c r="G2430" s="64">
        <v>10089</v>
      </c>
    </row>
    <row r="2431" spans="1:7">
      <c r="A2431" s="64" t="str">
        <f t="shared" si="38"/>
        <v>BL.VM.00024-10089</v>
      </c>
      <c r="B2431" s="64">
        <f>_xlfn.XLOOKUP(F2431,Macros!T:T,Macros!I:I)+IF(Macros!$I$10&gt;0,Macros!$I$10,0)</f>
        <v>0</v>
      </c>
      <c r="C2431" s="64">
        <f>_xlfn.XLOOKUP(F2431,Macros!T:T,Macros!D:D)</f>
        <v>175</v>
      </c>
      <c r="F2431" s="64" t="s">
        <v>1028</v>
      </c>
      <c r="G2431" s="64">
        <v>10089</v>
      </c>
    </row>
    <row r="2432" spans="1:7">
      <c r="A2432" s="64" t="str">
        <f t="shared" si="38"/>
        <v>BL.VM.00025-10089</v>
      </c>
      <c r="B2432" s="64">
        <f>_xlfn.XLOOKUP(F2432,Macros!T:T,Macros!I:I)+IF(Macros!$I$10&gt;0,Macros!$I$10,0)</f>
        <v>0</v>
      </c>
      <c r="C2432" s="64">
        <f>_xlfn.XLOOKUP(F2432,Macros!T:T,Macros!D:D)</f>
        <v>312.5</v>
      </c>
      <c r="F2432" s="64" t="s">
        <v>1030</v>
      </c>
      <c r="G2432" s="64">
        <v>10089</v>
      </c>
    </row>
    <row r="2433" spans="1:7">
      <c r="A2433" s="64" t="str">
        <f t="shared" si="38"/>
        <v>BL.VM.00026-10089</v>
      </c>
      <c r="B2433" s="64">
        <f>_xlfn.XLOOKUP(F2433,Macros!T:T,Macros!I:I)+IF(Macros!$I$10&gt;0,Macros!$I$10,0)</f>
        <v>0</v>
      </c>
      <c r="C2433" s="64">
        <f>_xlfn.XLOOKUP(F2433,Macros!T:T,Macros!D:D)</f>
        <v>232.5</v>
      </c>
      <c r="F2433" s="64" t="s">
        <v>1032</v>
      </c>
      <c r="G2433" s="64">
        <v>10089</v>
      </c>
    </row>
    <row r="2434" spans="1:7">
      <c r="A2434" s="64" t="str">
        <f t="shared" si="38"/>
        <v>BL.VM.00027-10089</v>
      </c>
      <c r="B2434" s="64">
        <f>_xlfn.XLOOKUP(F2434,Macros!T:T,Macros!I:I)+IF(Macros!$I$10&gt;0,Macros!$I$10,0)</f>
        <v>0</v>
      </c>
      <c r="C2434" s="64">
        <f>_xlfn.XLOOKUP(F2434,Macros!T:T,Macros!D:D)</f>
        <v>217.5</v>
      </c>
      <c r="F2434" s="64" t="s">
        <v>1034</v>
      </c>
      <c r="G2434" s="64">
        <v>10089</v>
      </c>
    </row>
    <row r="2435" spans="1:7">
      <c r="A2435" s="64" t="str">
        <f t="shared" si="38"/>
        <v>BL.VM.00028-10089</v>
      </c>
      <c r="B2435" s="64">
        <f>_xlfn.XLOOKUP(F2435,Macros!T:T,Macros!I:I)+IF(Macros!$I$10&gt;0,Macros!$I$10,0)</f>
        <v>0</v>
      </c>
      <c r="C2435" s="64">
        <f>_xlfn.XLOOKUP(F2435,Macros!T:T,Macros!D:D)</f>
        <v>180</v>
      </c>
      <c r="F2435" s="64" t="s">
        <v>1036</v>
      </c>
      <c r="G2435" s="64">
        <v>10089</v>
      </c>
    </row>
    <row r="2436" spans="1:7">
      <c r="A2436" s="64" t="str">
        <f t="shared" si="38"/>
        <v>BL.VM.00029-10089</v>
      </c>
      <c r="B2436" s="64">
        <f>_xlfn.XLOOKUP(F2436,Macros!T:T,Macros!I:I)+IF(Macros!$I$10&gt;0,Macros!$I$10,0)</f>
        <v>0</v>
      </c>
      <c r="C2436" s="64">
        <f>_xlfn.XLOOKUP(F2436,Macros!T:T,Macros!D:D)</f>
        <v>132.5</v>
      </c>
      <c r="F2436" s="64" t="s">
        <v>1038</v>
      </c>
      <c r="G2436" s="64">
        <v>10089</v>
      </c>
    </row>
    <row r="2437" spans="1:7">
      <c r="A2437" s="64" t="str">
        <f t="shared" si="38"/>
        <v>BL.VM.00030-10089</v>
      </c>
      <c r="B2437" s="64">
        <f>_xlfn.XLOOKUP(F2437,Macros!T:T,Macros!I:I)+IF(Macros!$I$10&gt;0,Macros!$I$10,0)</f>
        <v>0</v>
      </c>
      <c r="C2437" s="64">
        <f>_xlfn.XLOOKUP(F2437,Macros!T:T,Macros!D:D)</f>
        <v>112.5</v>
      </c>
      <c r="F2437" s="64" t="s">
        <v>1040</v>
      </c>
      <c r="G2437" s="64">
        <v>10089</v>
      </c>
    </row>
    <row r="2438" spans="1:7">
      <c r="A2438" s="64" t="str">
        <f t="shared" si="38"/>
        <v>BL.VM.00001-10090</v>
      </c>
      <c r="B2438" s="64">
        <f>_xlfn.XLOOKUP(F2438,Macros!T:T,Macros!K:K)+IF(Macros!$K$8&gt;0,Macros!$K$8,0)</f>
        <v>0</v>
      </c>
      <c r="C2438" s="64">
        <f>_xlfn.XLOOKUP(F2438,Macros!T:T,Macros!D:D)</f>
        <v>145</v>
      </c>
      <c r="F2438" s="64" t="s">
        <v>982</v>
      </c>
      <c r="G2438" s="64">
        <v>10090</v>
      </c>
    </row>
    <row r="2439" spans="1:7">
      <c r="A2439" s="64" t="str">
        <f t="shared" si="38"/>
        <v>BL.VM.00002-10090</v>
      </c>
      <c r="B2439" s="64">
        <f>_xlfn.XLOOKUP(F2439,Macros!T:T,Macros!K:K)+IF(Macros!$K$8&gt;0,Macros!$K$8,0)</f>
        <v>0</v>
      </c>
      <c r="C2439" s="64">
        <f>_xlfn.XLOOKUP(F2439,Macros!T:T,Macros!D:D)</f>
        <v>175</v>
      </c>
      <c r="F2439" s="64" t="s">
        <v>984</v>
      </c>
      <c r="G2439" s="64">
        <v>10090</v>
      </c>
    </row>
    <row r="2440" spans="1:7">
      <c r="A2440" s="64" t="str">
        <f t="shared" si="38"/>
        <v>BL.VM.00003-10090</v>
      </c>
      <c r="B2440" s="64">
        <f>_xlfn.XLOOKUP(F2440,Macros!T:T,Macros!K:K)+IF(Macros!$K$8&gt;0,Macros!$K$8,0)</f>
        <v>0</v>
      </c>
      <c r="C2440" s="64">
        <f>_xlfn.XLOOKUP(F2440,Macros!T:T,Macros!D:D)</f>
        <v>152.5</v>
      </c>
      <c r="F2440" s="64" t="s">
        <v>986</v>
      </c>
      <c r="G2440" s="64">
        <v>10090</v>
      </c>
    </row>
    <row r="2441" spans="1:7">
      <c r="A2441" s="64" t="str">
        <f t="shared" si="38"/>
        <v>BL.VM.00004-10090</v>
      </c>
      <c r="B2441" s="64">
        <f>_xlfn.XLOOKUP(F2441,Macros!T:T,Macros!K:K)+IF(Macros!$K$8&gt;0,Macros!$K$8,0)</f>
        <v>0</v>
      </c>
      <c r="C2441" s="64">
        <f>_xlfn.XLOOKUP(F2441,Macros!T:T,Macros!D:D)</f>
        <v>147.5</v>
      </c>
      <c r="F2441" s="64" t="s">
        <v>988</v>
      </c>
      <c r="G2441" s="64">
        <v>10090</v>
      </c>
    </row>
    <row r="2442" spans="1:7">
      <c r="A2442" s="64" t="str">
        <f t="shared" si="38"/>
        <v>BL.VM.00005-10090</v>
      </c>
      <c r="B2442" s="64">
        <f>_xlfn.XLOOKUP(F2442,Macros!T:T,Macros!K:K)+IF(Macros!$K$8&gt;0,Macros!$K$8,0)</f>
        <v>0</v>
      </c>
      <c r="C2442" s="64">
        <f>_xlfn.XLOOKUP(F2442,Macros!T:T,Macros!D:D)</f>
        <v>185</v>
      </c>
      <c r="F2442" s="64" t="s">
        <v>990</v>
      </c>
      <c r="G2442" s="64">
        <v>10090</v>
      </c>
    </row>
    <row r="2443" spans="1:7">
      <c r="A2443" s="64" t="str">
        <f t="shared" si="38"/>
        <v>BL.VM.00006-10090</v>
      </c>
      <c r="B2443" s="64">
        <f>_xlfn.XLOOKUP(F2443,Macros!T:T,Macros!K:K)+IF(Macros!$K$8&gt;0,Macros!$K$8,0)</f>
        <v>0</v>
      </c>
      <c r="C2443" s="64">
        <f>_xlfn.XLOOKUP(F2443,Macros!T:T,Macros!D:D)</f>
        <v>185</v>
      </c>
      <c r="F2443" s="64" t="s">
        <v>992</v>
      </c>
      <c r="G2443" s="64">
        <v>10090</v>
      </c>
    </row>
    <row r="2444" spans="1:7">
      <c r="A2444" s="64" t="str">
        <f t="shared" si="38"/>
        <v>BL.VM.00007-10090</v>
      </c>
      <c r="B2444" s="64">
        <f>_xlfn.XLOOKUP(F2444,Macros!T:T,Macros!K:K)+IF(Macros!$K$8&gt;0,Macros!$K$8,0)</f>
        <v>0</v>
      </c>
      <c r="C2444" s="64">
        <f>_xlfn.XLOOKUP(F2444,Macros!T:T,Macros!D:D)</f>
        <v>210</v>
      </c>
      <c r="F2444" s="64" t="s">
        <v>994</v>
      </c>
      <c r="G2444" s="64">
        <v>10090</v>
      </c>
    </row>
    <row r="2445" spans="1:7">
      <c r="A2445" s="64" t="str">
        <f t="shared" si="38"/>
        <v>BL.VM.00008-10090</v>
      </c>
      <c r="B2445" s="64">
        <f>_xlfn.XLOOKUP(F2445,Macros!T:T,Macros!K:K)+IF(Macros!$K$8&gt;0,Macros!$K$8,0)</f>
        <v>0</v>
      </c>
      <c r="C2445" s="64">
        <f>_xlfn.XLOOKUP(F2445,Macros!T:T,Macros!D:D)</f>
        <v>187.5</v>
      </c>
      <c r="F2445" s="64" t="s">
        <v>996</v>
      </c>
      <c r="G2445" s="64">
        <v>10090</v>
      </c>
    </row>
    <row r="2446" spans="1:7">
      <c r="A2446" s="64" t="str">
        <f t="shared" si="38"/>
        <v>BL.VM.00009-10090</v>
      </c>
      <c r="B2446" s="64">
        <f>_xlfn.XLOOKUP(F2446,Macros!T:T,Macros!K:K)+IF(Macros!$K$8&gt;0,Macros!$K$8,0)</f>
        <v>0</v>
      </c>
      <c r="C2446" s="64">
        <f>_xlfn.XLOOKUP(F2446,Macros!T:T,Macros!D:D)</f>
        <v>230</v>
      </c>
      <c r="F2446" s="64" t="s">
        <v>998</v>
      </c>
      <c r="G2446" s="64">
        <v>10090</v>
      </c>
    </row>
    <row r="2447" spans="1:7">
      <c r="A2447" s="64" t="str">
        <f t="shared" si="38"/>
        <v>BL.VM.00010-10090</v>
      </c>
      <c r="B2447" s="64">
        <f>_xlfn.XLOOKUP(F2447,Macros!T:T,Macros!K:K)+IF(Macros!$K$8&gt;0,Macros!$K$8,0)</f>
        <v>0</v>
      </c>
      <c r="C2447" s="64">
        <f>_xlfn.XLOOKUP(F2447,Macros!T:T,Macros!D:D)</f>
        <v>300</v>
      </c>
      <c r="F2447" s="64" t="s">
        <v>1000</v>
      </c>
      <c r="G2447" s="64">
        <v>10090</v>
      </c>
    </row>
    <row r="2448" spans="1:7">
      <c r="A2448" s="64" t="str">
        <f t="shared" si="38"/>
        <v>BL.VM.00011-10090</v>
      </c>
      <c r="B2448" s="64">
        <f>_xlfn.XLOOKUP(F2448,Macros!T:T,Macros!K:K)+IF(Macros!$K$9&gt;0,Macros!$K$9,0)</f>
        <v>0</v>
      </c>
      <c r="C2448" s="64">
        <f>_xlfn.XLOOKUP(F2448,Macros!T:T,Macros!D:D)</f>
        <v>122.5</v>
      </c>
      <c r="F2448" s="64" t="s">
        <v>1002</v>
      </c>
      <c r="G2448" s="64">
        <v>10090</v>
      </c>
    </row>
    <row r="2449" spans="1:7">
      <c r="A2449" s="64" t="str">
        <f t="shared" si="38"/>
        <v>BL.VM.00012-10090</v>
      </c>
      <c r="B2449" s="64">
        <f>_xlfn.XLOOKUP(F2449,Macros!T:T,Macros!K:K)+IF(Macros!$K$9&gt;0,Macros!$K$9,0)</f>
        <v>0</v>
      </c>
      <c r="C2449" s="64">
        <f>_xlfn.XLOOKUP(F2449,Macros!T:T,Macros!D:D)</f>
        <v>110</v>
      </c>
      <c r="F2449" s="64" t="s">
        <v>1004</v>
      </c>
      <c r="G2449" s="64">
        <v>10090</v>
      </c>
    </row>
    <row r="2450" spans="1:7">
      <c r="A2450" s="64" t="str">
        <f t="shared" si="38"/>
        <v>BL.VM.00013-10090</v>
      </c>
      <c r="B2450" s="64">
        <f>_xlfn.XLOOKUP(F2450,Macros!T:T,Macros!K:K)+IF(Macros!$K$9&gt;0,Macros!$K$9,0)</f>
        <v>0</v>
      </c>
      <c r="C2450" s="64">
        <f>_xlfn.XLOOKUP(F2450,Macros!T:T,Macros!D:D)</f>
        <v>112.5</v>
      </c>
      <c r="F2450" s="64" t="s">
        <v>1006</v>
      </c>
      <c r="G2450" s="64">
        <v>10090</v>
      </c>
    </row>
    <row r="2451" spans="1:7">
      <c r="A2451" s="64" t="str">
        <f t="shared" si="38"/>
        <v>BL.VM.00014-10090</v>
      </c>
      <c r="B2451" s="64">
        <f>_xlfn.XLOOKUP(F2451,Macros!T:T,Macros!K:K)+IF(Macros!$K$9&gt;0,Macros!$K$9,0)</f>
        <v>0</v>
      </c>
      <c r="C2451" s="64">
        <f>_xlfn.XLOOKUP(F2451,Macros!T:T,Macros!D:D)</f>
        <v>112.5</v>
      </c>
      <c r="F2451" s="64" t="s">
        <v>1008</v>
      </c>
      <c r="G2451" s="64">
        <v>10090</v>
      </c>
    </row>
    <row r="2452" spans="1:7">
      <c r="A2452" s="64" t="str">
        <f t="shared" si="38"/>
        <v>BL.VM.00015-10090</v>
      </c>
      <c r="B2452" s="64">
        <f>_xlfn.XLOOKUP(F2452,Macros!T:T,Macros!K:K)+IF(Macros!$K$9&gt;0,Macros!$K$9,0)</f>
        <v>0</v>
      </c>
      <c r="C2452" s="64">
        <f>_xlfn.XLOOKUP(F2452,Macros!T:T,Macros!D:D)</f>
        <v>110</v>
      </c>
      <c r="F2452" s="64" t="s">
        <v>1010</v>
      </c>
      <c r="G2452" s="64">
        <v>10090</v>
      </c>
    </row>
    <row r="2453" spans="1:7">
      <c r="A2453" s="64" t="str">
        <f t="shared" si="38"/>
        <v>BL.VM.00016-10090</v>
      </c>
      <c r="B2453" s="64">
        <f>_xlfn.XLOOKUP(F2453,Macros!T:T,Macros!K:K)+IF(Macros!$K$9&gt;0,Macros!$K$9,0)</f>
        <v>0</v>
      </c>
      <c r="C2453" s="64">
        <f>_xlfn.XLOOKUP(F2453,Macros!T:T,Macros!D:D)</f>
        <v>115</v>
      </c>
      <c r="F2453" s="64" t="s">
        <v>1012</v>
      </c>
      <c r="G2453" s="64">
        <v>10090</v>
      </c>
    </row>
    <row r="2454" spans="1:7">
      <c r="A2454" s="64" t="str">
        <f t="shared" si="38"/>
        <v>BL.VM.00017-10090</v>
      </c>
      <c r="B2454" s="64">
        <f>_xlfn.XLOOKUP(F2454,Macros!T:T,Macros!K:K)+IF(Macros!$K$9&gt;0,Macros!$K$9,0)</f>
        <v>0</v>
      </c>
      <c r="C2454" s="64">
        <f>_xlfn.XLOOKUP(F2454,Macros!T:T,Macros!D:D)</f>
        <v>122.5</v>
      </c>
      <c r="F2454" s="64" t="s">
        <v>1014</v>
      </c>
      <c r="G2454" s="64">
        <v>10090</v>
      </c>
    </row>
    <row r="2455" spans="1:7">
      <c r="A2455" s="64" t="str">
        <f t="shared" si="38"/>
        <v>BL.VM.00018-10090</v>
      </c>
      <c r="B2455" s="64">
        <f>_xlfn.XLOOKUP(F2455,Macros!T:T,Macros!K:K)+IF(Macros!$K$9&gt;0,Macros!$K$9,0)</f>
        <v>0</v>
      </c>
      <c r="C2455" s="64">
        <f>_xlfn.XLOOKUP(F2455,Macros!T:T,Macros!D:D)</f>
        <v>117.5</v>
      </c>
      <c r="F2455" s="64" t="s">
        <v>1016</v>
      </c>
      <c r="G2455" s="64">
        <v>10090</v>
      </c>
    </row>
    <row r="2456" spans="1:7">
      <c r="A2456" s="64" t="str">
        <f t="shared" si="38"/>
        <v>BL.VM.00019-10090</v>
      </c>
      <c r="B2456" s="64">
        <f>_xlfn.XLOOKUP(F2456,Macros!T:T,Macros!K:K)+IF(Macros!$K$9&gt;0,Macros!$K$9,0)</f>
        <v>0</v>
      </c>
      <c r="C2456" s="64">
        <f>_xlfn.XLOOKUP(F2456,Macros!T:T,Macros!D:D)</f>
        <v>117.5</v>
      </c>
      <c r="F2456" s="64" t="s">
        <v>1018</v>
      </c>
      <c r="G2456" s="64">
        <v>10090</v>
      </c>
    </row>
    <row r="2457" spans="1:7">
      <c r="A2457" s="64" t="str">
        <f t="shared" si="38"/>
        <v>BL.VM.00020-10090</v>
      </c>
      <c r="B2457" s="64">
        <f>_xlfn.XLOOKUP(F2457,Macros!T:T,Macros!K:K)+IF(Macros!$K$9&gt;0,Macros!$K$9,0)</f>
        <v>0</v>
      </c>
      <c r="C2457" s="64">
        <f>_xlfn.XLOOKUP(F2457,Macros!T:T,Macros!D:D)</f>
        <v>115</v>
      </c>
      <c r="F2457" s="64" t="s">
        <v>1020</v>
      </c>
      <c r="G2457" s="64">
        <v>10090</v>
      </c>
    </row>
    <row r="2458" spans="1:7">
      <c r="A2458" s="64" t="str">
        <f t="shared" si="38"/>
        <v>BL.VM.00021-10090</v>
      </c>
      <c r="B2458" s="64">
        <f>_xlfn.XLOOKUP(F2458,Macros!T:T,Macros!K:K)+IF(Macros!$K$10&gt;0,Macros!$K$10,0)</f>
        <v>0</v>
      </c>
      <c r="C2458" s="64">
        <f>_xlfn.XLOOKUP(F2458,Macros!T:T,Macros!D:D)</f>
        <v>167.5</v>
      </c>
      <c r="F2458" s="64" t="s">
        <v>1022</v>
      </c>
      <c r="G2458" s="64">
        <v>10090</v>
      </c>
    </row>
    <row r="2459" spans="1:7">
      <c r="A2459" s="64" t="str">
        <f t="shared" si="38"/>
        <v>BL.VM.00022-10090</v>
      </c>
      <c r="B2459" s="64">
        <f>_xlfn.XLOOKUP(F2459,Macros!T:T,Macros!K:K)+IF(Macros!$K$10&gt;0,Macros!$K$10,0)</f>
        <v>0</v>
      </c>
      <c r="C2459" s="64">
        <f>_xlfn.XLOOKUP(F2459,Macros!T:T,Macros!D:D)</f>
        <v>165</v>
      </c>
      <c r="F2459" s="64" t="s">
        <v>1024</v>
      </c>
      <c r="G2459" s="64">
        <v>10090</v>
      </c>
    </row>
    <row r="2460" spans="1:7">
      <c r="A2460" s="64" t="str">
        <f t="shared" si="38"/>
        <v>BL.VM.00023-10090</v>
      </c>
      <c r="B2460" s="64">
        <f>_xlfn.XLOOKUP(F2460,Macros!T:T,Macros!K:K)+IF(Macros!$K$10&gt;0,Macros!$K$10,0)</f>
        <v>0</v>
      </c>
      <c r="C2460" s="64">
        <f>_xlfn.XLOOKUP(F2460,Macros!T:T,Macros!D:D)</f>
        <v>162.5</v>
      </c>
      <c r="F2460" s="64" t="s">
        <v>1026</v>
      </c>
      <c r="G2460" s="64">
        <v>10090</v>
      </c>
    </row>
    <row r="2461" spans="1:7">
      <c r="A2461" s="64" t="str">
        <f t="shared" si="38"/>
        <v>BL.VM.00024-10090</v>
      </c>
      <c r="B2461" s="64">
        <f>_xlfn.XLOOKUP(F2461,Macros!T:T,Macros!K:K)+IF(Macros!$K$10&gt;0,Macros!$K$10,0)</f>
        <v>0</v>
      </c>
      <c r="C2461" s="64">
        <f>_xlfn.XLOOKUP(F2461,Macros!T:T,Macros!D:D)</f>
        <v>175</v>
      </c>
      <c r="F2461" s="64" t="s">
        <v>1028</v>
      </c>
      <c r="G2461" s="64">
        <v>10090</v>
      </c>
    </row>
    <row r="2462" spans="1:7">
      <c r="A2462" s="64" t="str">
        <f t="shared" si="38"/>
        <v>BL.VM.00025-10090</v>
      </c>
      <c r="B2462" s="64">
        <f>_xlfn.XLOOKUP(F2462,Macros!T:T,Macros!K:K)+IF(Macros!$K$10&gt;0,Macros!$K$10,0)</f>
        <v>0</v>
      </c>
      <c r="C2462" s="64">
        <f>_xlfn.XLOOKUP(F2462,Macros!T:T,Macros!D:D)</f>
        <v>312.5</v>
      </c>
      <c r="F2462" s="64" t="s">
        <v>1030</v>
      </c>
      <c r="G2462" s="64">
        <v>10090</v>
      </c>
    </row>
    <row r="2463" spans="1:7">
      <c r="A2463" s="64" t="str">
        <f t="shared" si="38"/>
        <v>BL.VM.00026-10090</v>
      </c>
      <c r="B2463" s="64">
        <f>_xlfn.XLOOKUP(F2463,Macros!T:T,Macros!K:K)+IF(Macros!$K$10&gt;0,Macros!$K$10,0)</f>
        <v>0</v>
      </c>
      <c r="C2463" s="64">
        <f>_xlfn.XLOOKUP(F2463,Macros!T:T,Macros!D:D)</f>
        <v>232.5</v>
      </c>
      <c r="F2463" s="64" t="s">
        <v>1032</v>
      </c>
      <c r="G2463" s="64">
        <v>10090</v>
      </c>
    </row>
    <row r="2464" spans="1:7">
      <c r="A2464" s="64" t="str">
        <f t="shared" si="38"/>
        <v>BL.VM.00027-10090</v>
      </c>
      <c r="B2464" s="64">
        <f>_xlfn.XLOOKUP(F2464,Macros!T:T,Macros!K:K)+IF(Macros!$K$10&gt;0,Macros!$K$10,0)</f>
        <v>0</v>
      </c>
      <c r="C2464" s="64">
        <f>_xlfn.XLOOKUP(F2464,Macros!T:T,Macros!D:D)</f>
        <v>217.5</v>
      </c>
      <c r="F2464" s="64" t="s">
        <v>1034</v>
      </c>
      <c r="G2464" s="64">
        <v>10090</v>
      </c>
    </row>
    <row r="2465" spans="1:7">
      <c r="A2465" s="64" t="str">
        <f t="shared" si="38"/>
        <v>BL.VM.00028-10090</v>
      </c>
      <c r="B2465" s="64">
        <f>_xlfn.XLOOKUP(F2465,Macros!T:T,Macros!K:K)+IF(Macros!$K$10&gt;0,Macros!$K$10,0)</f>
        <v>0</v>
      </c>
      <c r="C2465" s="64">
        <f>_xlfn.XLOOKUP(F2465,Macros!T:T,Macros!D:D)</f>
        <v>180</v>
      </c>
      <c r="F2465" s="64" t="s">
        <v>1036</v>
      </c>
      <c r="G2465" s="64">
        <v>10090</v>
      </c>
    </row>
    <row r="2466" spans="1:7">
      <c r="A2466" s="64" t="str">
        <f t="shared" si="38"/>
        <v>BL.VM.00029-10090</v>
      </c>
      <c r="B2466" s="64">
        <f>_xlfn.XLOOKUP(F2466,Macros!T:T,Macros!K:K)+IF(Macros!$K$10&gt;0,Macros!$K$10,0)</f>
        <v>0</v>
      </c>
      <c r="C2466" s="64">
        <f>_xlfn.XLOOKUP(F2466,Macros!T:T,Macros!D:D)</f>
        <v>132.5</v>
      </c>
      <c r="F2466" s="64" t="s">
        <v>1038</v>
      </c>
      <c r="G2466" s="64">
        <v>10090</v>
      </c>
    </row>
    <row r="2467" spans="1:7">
      <c r="A2467" s="64" t="str">
        <f t="shared" si="38"/>
        <v>BL.VM.00030-10090</v>
      </c>
      <c r="B2467" s="64">
        <f>_xlfn.XLOOKUP(F2467,Macros!T:T,Macros!K:K)+IF(Macros!$K$10&gt;0,Macros!$K$10,0)</f>
        <v>0</v>
      </c>
      <c r="C2467" s="64">
        <f>_xlfn.XLOOKUP(F2467,Macros!T:T,Macros!D:D)</f>
        <v>112.5</v>
      </c>
      <c r="F2467" s="64" t="s">
        <v>1040</v>
      </c>
      <c r="G2467" s="64">
        <v>10090</v>
      </c>
    </row>
    <row r="2468" spans="1:7">
      <c r="A2468" s="64" t="str">
        <f t="shared" si="38"/>
        <v>BL.VM.00001-10091</v>
      </c>
      <c r="B2468" s="64">
        <f>_xlfn.XLOOKUP(F2468,Macros!T:T,Macros!L:L)+IF(Macros!$L$8&gt;0,Macros!$L$8,0)</f>
        <v>0</v>
      </c>
      <c r="C2468" s="64">
        <f>_xlfn.XLOOKUP(F2468,Macros!T:T,Macros!D:D)</f>
        <v>145</v>
      </c>
      <c r="F2468" s="64" t="s">
        <v>982</v>
      </c>
      <c r="G2468" s="64">
        <v>10091</v>
      </c>
    </row>
    <row r="2469" spans="1:7">
      <c r="A2469" s="64" t="str">
        <f t="shared" ref="A2469:A2532" si="39">F2469&amp;"-"&amp;G2469</f>
        <v>BL.VM.00002-10091</v>
      </c>
      <c r="B2469" s="64">
        <f>_xlfn.XLOOKUP(F2469,Macros!T:T,Macros!L:L)+IF(Macros!$L$8&gt;0,Macros!$L$8,0)</f>
        <v>0</v>
      </c>
      <c r="C2469" s="64">
        <f>_xlfn.XLOOKUP(F2469,Macros!T:T,Macros!D:D)</f>
        <v>175</v>
      </c>
      <c r="F2469" s="64" t="s">
        <v>984</v>
      </c>
      <c r="G2469" s="64">
        <v>10091</v>
      </c>
    </row>
    <row r="2470" spans="1:7">
      <c r="A2470" s="64" t="str">
        <f t="shared" si="39"/>
        <v>BL.VM.00003-10091</v>
      </c>
      <c r="B2470" s="64">
        <f>_xlfn.XLOOKUP(F2470,Macros!T:T,Macros!L:L)+IF(Macros!$L$8&gt;0,Macros!$L$8,0)</f>
        <v>0</v>
      </c>
      <c r="C2470" s="64">
        <f>_xlfn.XLOOKUP(F2470,Macros!T:T,Macros!D:D)</f>
        <v>152.5</v>
      </c>
      <c r="F2470" s="64" t="s">
        <v>986</v>
      </c>
      <c r="G2470" s="64">
        <v>10091</v>
      </c>
    </row>
    <row r="2471" spans="1:7">
      <c r="A2471" s="64" t="str">
        <f t="shared" si="39"/>
        <v>BL.VM.00004-10091</v>
      </c>
      <c r="B2471" s="64">
        <f>_xlfn.XLOOKUP(F2471,Macros!T:T,Macros!L:L)+IF(Macros!$L$8&gt;0,Macros!$L$8,0)</f>
        <v>0</v>
      </c>
      <c r="C2471" s="64">
        <f>_xlfn.XLOOKUP(F2471,Macros!T:T,Macros!D:D)</f>
        <v>147.5</v>
      </c>
      <c r="F2471" s="64" t="s">
        <v>988</v>
      </c>
      <c r="G2471" s="64">
        <v>10091</v>
      </c>
    </row>
    <row r="2472" spans="1:7">
      <c r="A2472" s="64" t="str">
        <f t="shared" si="39"/>
        <v>BL.VM.00005-10091</v>
      </c>
      <c r="B2472" s="64">
        <f>_xlfn.XLOOKUP(F2472,Macros!T:T,Macros!L:L)+IF(Macros!$L$8&gt;0,Macros!$L$8,0)</f>
        <v>0</v>
      </c>
      <c r="C2472" s="64">
        <f>_xlfn.XLOOKUP(F2472,Macros!T:T,Macros!D:D)</f>
        <v>185</v>
      </c>
      <c r="F2472" s="64" t="s">
        <v>990</v>
      </c>
      <c r="G2472" s="64">
        <v>10091</v>
      </c>
    </row>
    <row r="2473" spans="1:7">
      <c r="A2473" s="64" t="str">
        <f t="shared" si="39"/>
        <v>BL.VM.00006-10091</v>
      </c>
      <c r="B2473" s="64">
        <f>_xlfn.XLOOKUP(F2473,Macros!T:T,Macros!L:L)+IF(Macros!$L$8&gt;0,Macros!$L$8,0)</f>
        <v>0</v>
      </c>
      <c r="C2473" s="64">
        <f>_xlfn.XLOOKUP(F2473,Macros!T:T,Macros!D:D)</f>
        <v>185</v>
      </c>
      <c r="F2473" s="64" t="s">
        <v>992</v>
      </c>
      <c r="G2473" s="64">
        <v>10091</v>
      </c>
    </row>
    <row r="2474" spans="1:7">
      <c r="A2474" s="64" t="str">
        <f t="shared" si="39"/>
        <v>BL.VM.00007-10091</v>
      </c>
      <c r="B2474" s="64">
        <f>_xlfn.XLOOKUP(F2474,Macros!T:T,Macros!L:L)+IF(Macros!$L$8&gt;0,Macros!$L$8,0)</f>
        <v>0</v>
      </c>
      <c r="C2474" s="64">
        <f>_xlfn.XLOOKUP(F2474,Macros!T:T,Macros!D:D)</f>
        <v>210</v>
      </c>
      <c r="F2474" s="64" t="s">
        <v>994</v>
      </c>
      <c r="G2474" s="64">
        <v>10091</v>
      </c>
    </row>
    <row r="2475" spans="1:7">
      <c r="A2475" s="64" t="str">
        <f t="shared" si="39"/>
        <v>BL.VM.00008-10091</v>
      </c>
      <c r="B2475" s="64">
        <f>_xlfn.XLOOKUP(F2475,Macros!T:T,Macros!L:L)+IF(Macros!$L$8&gt;0,Macros!$L$8,0)</f>
        <v>0</v>
      </c>
      <c r="C2475" s="64">
        <f>_xlfn.XLOOKUP(F2475,Macros!T:T,Macros!D:D)</f>
        <v>187.5</v>
      </c>
      <c r="F2475" s="64" t="s">
        <v>996</v>
      </c>
      <c r="G2475" s="64">
        <v>10091</v>
      </c>
    </row>
    <row r="2476" spans="1:7">
      <c r="A2476" s="64" t="str">
        <f t="shared" si="39"/>
        <v>BL.VM.00009-10091</v>
      </c>
      <c r="B2476" s="64">
        <f>_xlfn.XLOOKUP(F2476,Macros!T:T,Macros!L:L)+IF(Macros!$L$8&gt;0,Macros!$L$8,0)</f>
        <v>0</v>
      </c>
      <c r="C2476" s="64">
        <f>_xlfn.XLOOKUP(F2476,Macros!T:T,Macros!D:D)</f>
        <v>230</v>
      </c>
      <c r="F2476" s="64" t="s">
        <v>998</v>
      </c>
      <c r="G2476" s="64">
        <v>10091</v>
      </c>
    </row>
    <row r="2477" spans="1:7">
      <c r="A2477" s="64" t="str">
        <f t="shared" si="39"/>
        <v>BL.VM.00010-10091</v>
      </c>
      <c r="B2477" s="64">
        <f>_xlfn.XLOOKUP(F2477,Macros!T:T,Macros!L:L)+IF(Macros!$L$8&gt;0,Macros!$L$8,0)</f>
        <v>0</v>
      </c>
      <c r="C2477" s="64">
        <f>_xlfn.XLOOKUP(F2477,Macros!T:T,Macros!D:D)</f>
        <v>300</v>
      </c>
      <c r="F2477" s="64" t="s">
        <v>1000</v>
      </c>
      <c r="G2477" s="64">
        <v>10091</v>
      </c>
    </row>
    <row r="2478" spans="1:7">
      <c r="A2478" s="64" t="str">
        <f t="shared" si="39"/>
        <v>BL.VM.00011-10091</v>
      </c>
      <c r="B2478" s="64">
        <f>_xlfn.XLOOKUP(F2478,Macros!T:T,Macros!L:L)+IF(Macros!$L$9&gt;0,Macros!$L$9,0)</f>
        <v>0</v>
      </c>
      <c r="C2478" s="64">
        <f>_xlfn.XLOOKUP(F2478,Macros!T:T,Macros!D:D)</f>
        <v>122.5</v>
      </c>
      <c r="F2478" s="64" t="s">
        <v>1002</v>
      </c>
      <c r="G2478" s="64">
        <v>10091</v>
      </c>
    </row>
    <row r="2479" spans="1:7">
      <c r="A2479" s="64" t="str">
        <f t="shared" si="39"/>
        <v>BL.VM.00012-10091</v>
      </c>
      <c r="B2479" s="64">
        <f>_xlfn.XLOOKUP(F2479,Macros!T:T,Macros!L:L)+IF(Macros!$L$9&gt;0,Macros!$L$9,0)</f>
        <v>0</v>
      </c>
      <c r="C2479" s="64">
        <f>_xlfn.XLOOKUP(F2479,Macros!T:T,Macros!D:D)</f>
        <v>110</v>
      </c>
      <c r="F2479" s="64" t="s">
        <v>1004</v>
      </c>
      <c r="G2479" s="64">
        <v>10091</v>
      </c>
    </row>
    <row r="2480" spans="1:7">
      <c r="A2480" s="64" t="str">
        <f t="shared" si="39"/>
        <v>BL.VM.00013-10091</v>
      </c>
      <c r="B2480" s="64">
        <f>_xlfn.XLOOKUP(F2480,Macros!T:T,Macros!L:L)+IF(Macros!$L$9&gt;0,Macros!$L$9,0)</f>
        <v>0</v>
      </c>
      <c r="C2480" s="64">
        <f>_xlfn.XLOOKUP(F2480,Macros!T:T,Macros!D:D)</f>
        <v>112.5</v>
      </c>
      <c r="F2480" s="64" t="s">
        <v>1006</v>
      </c>
      <c r="G2480" s="64">
        <v>10091</v>
      </c>
    </row>
    <row r="2481" spans="1:7">
      <c r="A2481" s="64" t="str">
        <f t="shared" si="39"/>
        <v>BL.VM.00014-10091</v>
      </c>
      <c r="B2481" s="64">
        <f>_xlfn.XLOOKUP(F2481,Macros!T:T,Macros!L:L)+IF(Macros!$L$9&gt;0,Macros!$L$9,0)</f>
        <v>0</v>
      </c>
      <c r="C2481" s="64">
        <f>_xlfn.XLOOKUP(F2481,Macros!T:T,Macros!D:D)</f>
        <v>112.5</v>
      </c>
      <c r="F2481" s="64" t="s">
        <v>1008</v>
      </c>
      <c r="G2481" s="64">
        <v>10091</v>
      </c>
    </row>
    <row r="2482" spans="1:7">
      <c r="A2482" s="64" t="str">
        <f t="shared" si="39"/>
        <v>BL.VM.00015-10091</v>
      </c>
      <c r="B2482" s="64">
        <f>_xlfn.XLOOKUP(F2482,Macros!T:T,Macros!L:L)+IF(Macros!$L$9&gt;0,Macros!$L$9,0)</f>
        <v>0</v>
      </c>
      <c r="C2482" s="64">
        <f>_xlfn.XLOOKUP(F2482,Macros!T:T,Macros!D:D)</f>
        <v>110</v>
      </c>
      <c r="F2482" s="64" t="s">
        <v>1010</v>
      </c>
      <c r="G2482" s="64">
        <v>10091</v>
      </c>
    </row>
    <row r="2483" spans="1:7">
      <c r="A2483" s="64" t="str">
        <f t="shared" si="39"/>
        <v>BL.VM.00016-10091</v>
      </c>
      <c r="B2483" s="64">
        <f>_xlfn.XLOOKUP(F2483,Macros!T:T,Macros!L:L)+IF(Macros!$L$9&gt;0,Macros!$L$9,0)</f>
        <v>0</v>
      </c>
      <c r="C2483" s="64">
        <f>_xlfn.XLOOKUP(F2483,Macros!T:T,Macros!D:D)</f>
        <v>115</v>
      </c>
      <c r="F2483" s="64" t="s">
        <v>1012</v>
      </c>
      <c r="G2483" s="64">
        <v>10091</v>
      </c>
    </row>
    <row r="2484" spans="1:7">
      <c r="A2484" s="64" t="str">
        <f t="shared" si="39"/>
        <v>BL.VM.00017-10091</v>
      </c>
      <c r="B2484" s="64">
        <f>_xlfn.XLOOKUP(F2484,Macros!T:T,Macros!L:L)+IF(Macros!$L$9&gt;0,Macros!$L$9,0)</f>
        <v>0</v>
      </c>
      <c r="C2484" s="64">
        <f>_xlfn.XLOOKUP(F2484,Macros!T:T,Macros!D:D)</f>
        <v>122.5</v>
      </c>
      <c r="F2484" s="64" t="s">
        <v>1014</v>
      </c>
      <c r="G2484" s="64">
        <v>10091</v>
      </c>
    </row>
    <row r="2485" spans="1:7">
      <c r="A2485" s="64" t="str">
        <f t="shared" si="39"/>
        <v>BL.VM.00018-10091</v>
      </c>
      <c r="B2485" s="64">
        <f>_xlfn.XLOOKUP(F2485,Macros!T:T,Macros!L:L)+IF(Macros!$L$9&gt;0,Macros!$L$9,0)</f>
        <v>0</v>
      </c>
      <c r="C2485" s="64">
        <f>_xlfn.XLOOKUP(F2485,Macros!T:T,Macros!D:D)</f>
        <v>117.5</v>
      </c>
      <c r="F2485" s="64" t="s">
        <v>1016</v>
      </c>
      <c r="G2485" s="64">
        <v>10091</v>
      </c>
    </row>
    <row r="2486" spans="1:7">
      <c r="A2486" s="64" t="str">
        <f t="shared" si="39"/>
        <v>BL.VM.00019-10091</v>
      </c>
      <c r="B2486" s="64">
        <f>_xlfn.XLOOKUP(F2486,Macros!T:T,Macros!L:L)+IF(Macros!$L$9&gt;0,Macros!$L$9,0)</f>
        <v>0</v>
      </c>
      <c r="C2486" s="64">
        <f>_xlfn.XLOOKUP(F2486,Macros!T:T,Macros!D:D)</f>
        <v>117.5</v>
      </c>
      <c r="F2486" s="64" t="s">
        <v>1018</v>
      </c>
      <c r="G2486" s="64">
        <v>10091</v>
      </c>
    </row>
    <row r="2487" spans="1:7">
      <c r="A2487" s="64" t="str">
        <f t="shared" si="39"/>
        <v>BL.VM.00020-10091</v>
      </c>
      <c r="B2487" s="64">
        <f>_xlfn.XLOOKUP(F2487,Macros!T:T,Macros!L:L)+IF(Macros!$L$9&gt;0,Macros!$L$9,0)</f>
        <v>0</v>
      </c>
      <c r="C2487" s="64">
        <f>_xlfn.XLOOKUP(F2487,Macros!T:T,Macros!D:D)</f>
        <v>115</v>
      </c>
      <c r="F2487" s="64" t="s">
        <v>1020</v>
      </c>
      <c r="G2487" s="64">
        <v>10091</v>
      </c>
    </row>
    <row r="2488" spans="1:7">
      <c r="A2488" s="64" t="str">
        <f t="shared" si="39"/>
        <v>BL.VM.00021-10091</v>
      </c>
      <c r="B2488" s="64">
        <f>_xlfn.XLOOKUP(F2488,Macros!T:T,Macros!L:L)+IF(Macros!$L$10&gt;0,Macros!$L$10,0)</f>
        <v>0</v>
      </c>
      <c r="C2488" s="64">
        <f>_xlfn.XLOOKUP(F2488,Macros!T:T,Macros!D:D)</f>
        <v>167.5</v>
      </c>
      <c r="F2488" s="64" t="s">
        <v>1022</v>
      </c>
      <c r="G2488" s="64">
        <v>10091</v>
      </c>
    </row>
    <row r="2489" spans="1:7">
      <c r="A2489" s="64" t="str">
        <f t="shared" si="39"/>
        <v>BL.VM.00022-10091</v>
      </c>
      <c r="B2489" s="64">
        <f>_xlfn.XLOOKUP(F2489,Macros!T:T,Macros!L:L)+IF(Macros!$L$10&gt;0,Macros!$L$10,0)</f>
        <v>0</v>
      </c>
      <c r="C2489" s="64">
        <f>_xlfn.XLOOKUP(F2489,Macros!T:T,Macros!D:D)</f>
        <v>165</v>
      </c>
      <c r="F2489" s="64" t="s">
        <v>1024</v>
      </c>
      <c r="G2489" s="64">
        <v>10091</v>
      </c>
    </row>
    <row r="2490" spans="1:7">
      <c r="A2490" s="64" t="str">
        <f t="shared" si="39"/>
        <v>BL.VM.00023-10091</v>
      </c>
      <c r="B2490" s="64">
        <f>_xlfn.XLOOKUP(F2490,Macros!T:T,Macros!L:L)+IF(Macros!$L$10&gt;0,Macros!$L$10,0)</f>
        <v>0</v>
      </c>
      <c r="C2490" s="64">
        <f>_xlfn.XLOOKUP(F2490,Macros!T:T,Macros!D:D)</f>
        <v>162.5</v>
      </c>
      <c r="F2490" s="64" t="s">
        <v>1026</v>
      </c>
      <c r="G2490" s="64">
        <v>10091</v>
      </c>
    </row>
    <row r="2491" spans="1:7">
      <c r="A2491" s="64" t="str">
        <f t="shared" si="39"/>
        <v>BL.VM.00024-10091</v>
      </c>
      <c r="B2491" s="64">
        <f>_xlfn.XLOOKUP(F2491,Macros!T:T,Macros!L:L)+IF(Macros!$L$10&gt;0,Macros!$L$10,0)</f>
        <v>0</v>
      </c>
      <c r="C2491" s="64">
        <f>_xlfn.XLOOKUP(F2491,Macros!T:T,Macros!D:D)</f>
        <v>175</v>
      </c>
      <c r="F2491" s="64" t="s">
        <v>1028</v>
      </c>
      <c r="G2491" s="64">
        <v>10091</v>
      </c>
    </row>
    <row r="2492" spans="1:7">
      <c r="A2492" s="64" t="str">
        <f t="shared" si="39"/>
        <v>BL.VM.00025-10091</v>
      </c>
      <c r="B2492" s="64">
        <f>_xlfn.XLOOKUP(F2492,Macros!T:T,Macros!L:L)+IF(Macros!$L$10&gt;0,Macros!$L$10,0)</f>
        <v>0</v>
      </c>
      <c r="C2492" s="64">
        <f>_xlfn.XLOOKUP(F2492,Macros!T:T,Macros!D:D)</f>
        <v>312.5</v>
      </c>
      <c r="F2492" s="64" t="s">
        <v>1030</v>
      </c>
      <c r="G2492" s="64">
        <v>10091</v>
      </c>
    </row>
    <row r="2493" spans="1:7">
      <c r="A2493" s="64" t="str">
        <f t="shared" si="39"/>
        <v>BL.VM.00026-10091</v>
      </c>
      <c r="B2493" s="64">
        <f>_xlfn.XLOOKUP(F2493,Macros!T:T,Macros!L:L)+IF(Macros!$L$10&gt;0,Macros!$L$10,0)</f>
        <v>0</v>
      </c>
      <c r="C2493" s="64">
        <f>_xlfn.XLOOKUP(F2493,Macros!T:T,Macros!D:D)</f>
        <v>232.5</v>
      </c>
      <c r="F2493" s="64" t="s">
        <v>1032</v>
      </c>
      <c r="G2493" s="64">
        <v>10091</v>
      </c>
    </row>
    <row r="2494" spans="1:7">
      <c r="A2494" s="64" t="str">
        <f t="shared" si="39"/>
        <v>BL.VM.00027-10091</v>
      </c>
      <c r="B2494" s="64">
        <f>_xlfn.XLOOKUP(F2494,Macros!T:T,Macros!L:L)+IF(Macros!$L$10&gt;0,Macros!$L$10,0)</f>
        <v>0</v>
      </c>
      <c r="C2494" s="64">
        <f>_xlfn.XLOOKUP(F2494,Macros!T:T,Macros!D:D)</f>
        <v>217.5</v>
      </c>
      <c r="F2494" s="64" t="s">
        <v>1034</v>
      </c>
      <c r="G2494" s="64">
        <v>10091</v>
      </c>
    </row>
    <row r="2495" spans="1:7">
      <c r="A2495" s="64" t="str">
        <f t="shared" si="39"/>
        <v>BL.VM.00028-10091</v>
      </c>
      <c r="B2495" s="64">
        <f>_xlfn.XLOOKUP(F2495,Macros!T:T,Macros!L:L)+IF(Macros!$L$10&gt;0,Macros!$L$10,0)</f>
        <v>0</v>
      </c>
      <c r="C2495" s="64">
        <f>_xlfn.XLOOKUP(F2495,Macros!T:T,Macros!D:D)</f>
        <v>180</v>
      </c>
      <c r="F2495" s="64" t="s">
        <v>1036</v>
      </c>
      <c r="G2495" s="64">
        <v>10091</v>
      </c>
    </row>
    <row r="2496" spans="1:7">
      <c r="A2496" s="64" t="str">
        <f t="shared" si="39"/>
        <v>BL.VM.00029-10091</v>
      </c>
      <c r="B2496" s="64">
        <f>_xlfn.XLOOKUP(F2496,Macros!T:T,Macros!L:L)+IF(Macros!$L$10&gt;0,Macros!$L$10,0)</f>
        <v>0</v>
      </c>
      <c r="C2496" s="64">
        <f>_xlfn.XLOOKUP(F2496,Macros!T:T,Macros!D:D)</f>
        <v>132.5</v>
      </c>
      <c r="F2496" s="64" t="s">
        <v>1038</v>
      </c>
      <c r="G2496" s="64">
        <v>10091</v>
      </c>
    </row>
    <row r="2497" spans="1:7">
      <c r="A2497" s="64" t="str">
        <f t="shared" si="39"/>
        <v>BL.VM.00030-10091</v>
      </c>
      <c r="B2497" s="64">
        <f>_xlfn.XLOOKUP(F2497,Macros!T:T,Macros!L:L)+IF(Macros!$L$10&gt;0,Macros!$L$10,0)</f>
        <v>0</v>
      </c>
      <c r="C2497" s="64">
        <f>_xlfn.XLOOKUP(F2497,Macros!T:T,Macros!D:D)</f>
        <v>112.5</v>
      </c>
      <c r="F2497" s="64" t="s">
        <v>1040</v>
      </c>
      <c r="G2497" s="64">
        <v>10091</v>
      </c>
    </row>
    <row r="2498" spans="1:7">
      <c r="A2498" s="64" t="str">
        <f t="shared" si="39"/>
        <v>BL.VM.00001-10093</v>
      </c>
      <c r="B2498" s="64" t="e">
        <f>_xlfn.XLOOKUP(F2498,Macros!T:T,Macros!#REF!)+IF(Macros!#REF!&gt;0,Macros!#REF!,0)</f>
        <v>#REF!</v>
      </c>
      <c r="C2498" s="64">
        <f>_xlfn.XLOOKUP(F2498,Macros!T:T,Macros!D:D)</f>
        <v>145</v>
      </c>
      <c r="F2498" s="64" t="s">
        <v>982</v>
      </c>
      <c r="G2498" s="64">
        <v>10093</v>
      </c>
    </row>
    <row r="2499" spans="1:7">
      <c r="A2499" s="64" t="str">
        <f t="shared" si="39"/>
        <v>BL.VM.00002-10093</v>
      </c>
      <c r="B2499" s="64" t="e">
        <f>_xlfn.XLOOKUP(F2499,Macros!T:T,Macros!#REF!)+IF(Macros!#REF!&gt;0,Macros!#REF!,0)</f>
        <v>#REF!</v>
      </c>
      <c r="C2499" s="64">
        <f>_xlfn.XLOOKUP(F2499,Macros!T:T,Macros!D:D)</f>
        <v>175</v>
      </c>
      <c r="F2499" s="64" t="s">
        <v>984</v>
      </c>
      <c r="G2499" s="64">
        <v>10093</v>
      </c>
    </row>
    <row r="2500" spans="1:7">
      <c r="A2500" s="64" t="str">
        <f t="shared" si="39"/>
        <v>BL.VM.00003-10093</v>
      </c>
      <c r="B2500" s="64" t="e">
        <f>_xlfn.XLOOKUP(F2500,Macros!T:T,Macros!#REF!)+IF(Macros!#REF!&gt;0,Macros!#REF!,0)</f>
        <v>#REF!</v>
      </c>
      <c r="C2500" s="64">
        <f>_xlfn.XLOOKUP(F2500,Macros!T:T,Macros!D:D)</f>
        <v>152.5</v>
      </c>
      <c r="F2500" s="64" t="s">
        <v>986</v>
      </c>
      <c r="G2500" s="64">
        <v>10093</v>
      </c>
    </row>
    <row r="2501" spans="1:7">
      <c r="A2501" s="64" t="str">
        <f t="shared" si="39"/>
        <v>BL.VM.00004-10093</v>
      </c>
      <c r="B2501" s="64" t="e">
        <f>_xlfn.XLOOKUP(F2501,Macros!T:T,Macros!#REF!)+IF(Macros!#REF!&gt;0,Macros!#REF!,0)</f>
        <v>#REF!</v>
      </c>
      <c r="C2501" s="64">
        <f>_xlfn.XLOOKUP(F2501,Macros!T:T,Macros!D:D)</f>
        <v>147.5</v>
      </c>
      <c r="F2501" s="64" t="s">
        <v>988</v>
      </c>
      <c r="G2501" s="64">
        <v>10093</v>
      </c>
    </row>
    <row r="2502" spans="1:7">
      <c r="A2502" s="64" t="str">
        <f t="shared" si="39"/>
        <v>BL.VM.00005-10093</v>
      </c>
      <c r="B2502" s="64" t="e">
        <f>_xlfn.XLOOKUP(F2502,Macros!T:T,Macros!#REF!)+IF(Macros!#REF!&gt;0,Macros!#REF!,0)</f>
        <v>#REF!</v>
      </c>
      <c r="C2502" s="64">
        <f>_xlfn.XLOOKUP(F2502,Macros!T:T,Macros!D:D)</f>
        <v>185</v>
      </c>
      <c r="F2502" s="64" t="s">
        <v>990</v>
      </c>
      <c r="G2502" s="64">
        <v>10093</v>
      </c>
    </row>
    <row r="2503" spans="1:7">
      <c r="A2503" s="64" t="str">
        <f t="shared" si="39"/>
        <v>BL.VM.00006-10093</v>
      </c>
      <c r="B2503" s="64" t="e">
        <f>_xlfn.XLOOKUP(F2503,Macros!T:T,Macros!#REF!)+IF(Macros!#REF!&gt;0,Macros!#REF!,0)</f>
        <v>#REF!</v>
      </c>
      <c r="C2503" s="64">
        <f>_xlfn.XLOOKUP(F2503,Macros!T:T,Macros!D:D)</f>
        <v>185</v>
      </c>
      <c r="F2503" s="64" t="s">
        <v>992</v>
      </c>
      <c r="G2503" s="64">
        <v>10093</v>
      </c>
    </row>
    <row r="2504" spans="1:7">
      <c r="A2504" s="64" t="str">
        <f t="shared" si="39"/>
        <v>BL.VM.00007-10093</v>
      </c>
      <c r="B2504" s="64" t="e">
        <f>_xlfn.XLOOKUP(F2504,Macros!T:T,Macros!#REF!)+IF(Macros!#REF!&gt;0,Macros!#REF!,0)</f>
        <v>#REF!</v>
      </c>
      <c r="C2504" s="64">
        <f>_xlfn.XLOOKUP(F2504,Macros!T:T,Macros!D:D)</f>
        <v>210</v>
      </c>
      <c r="F2504" s="64" t="s">
        <v>994</v>
      </c>
      <c r="G2504" s="64">
        <v>10093</v>
      </c>
    </row>
    <row r="2505" spans="1:7">
      <c r="A2505" s="64" t="str">
        <f t="shared" si="39"/>
        <v>BL.VM.00008-10093</v>
      </c>
      <c r="B2505" s="64" t="e">
        <f>_xlfn.XLOOKUP(F2505,Macros!T:T,Macros!#REF!)+IF(Macros!#REF!&gt;0,Macros!#REF!,0)</f>
        <v>#REF!</v>
      </c>
      <c r="C2505" s="64">
        <f>_xlfn.XLOOKUP(F2505,Macros!T:T,Macros!D:D)</f>
        <v>187.5</v>
      </c>
      <c r="F2505" s="64" t="s">
        <v>996</v>
      </c>
      <c r="G2505" s="64">
        <v>10093</v>
      </c>
    </row>
    <row r="2506" spans="1:7">
      <c r="A2506" s="64" t="str">
        <f t="shared" si="39"/>
        <v>BL.VM.00009-10093</v>
      </c>
      <c r="B2506" s="64" t="e">
        <f>_xlfn.XLOOKUP(F2506,Macros!T:T,Macros!#REF!)+IF(Macros!#REF!&gt;0,Macros!#REF!,0)</f>
        <v>#REF!</v>
      </c>
      <c r="C2506" s="64">
        <f>_xlfn.XLOOKUP(F2506,Macros!T:T,Macros!D:D)</f>
        <v>230</v>
      </c>
      <c r="F2506" s="64" t="s">
        <v>998</v>
      </c>
      <c r="G2506" s="64">
        <v>10093</v>
      </c>
    </row>
    <row r="2507" spans="1:7">
      <c r="A2507" s="64" t="str">
        <f t="shared" si="39"/>
        <v>BL.VM.00010-10093</v>
      </c>
      <c r="B2507" s="64" t="e">
        <f>_xlfn.XLOOKUP(F2507,Macros!T:T,Macros!#REF!)+IF(Macros!#REF!&gt;0,Macros!#REF!,0)</f>
        <v>#REF!</v>
      </c>
      <c r="C2507" s="64">
        <f>_xlfn.XLOOKUP(F2507,Macros!T:T,Macros!D:D)</f>
        <v>300</v>
      </c>
      <c r="F2507" s="64" t="s">
        <v>1000</v>
      </c>
      <c r="G2507" s="64">
        <v>10093</v>
      </c>
    </row>
    <row r="2508" spans="1:7">
      <c r="A2508" s="64" t="str">
        <f t="shared" si="39"/>
        <v>BL.VM.00011-10093</v>
      </c>
      <c r="B2508" s="64" t="e">
        <f>_xlfn.XLOOKUP(F2508,Macros!T:T,Macros!#REF!)+IF(Macros!#REF!&gt;0,Macros!#REF!,0)</f>
        <v>#REF!</v>
      </c>
      <c r="C2508" s="64">
        <f>_xlfn.XLOOKUP(F2508,Macros!T:T,Macros!D:D)</f>
        <v>122.5</v>
      </c>
      <c r="F2508" s="64" t="s">
        <v>1002</v>
      </c>
      <c r="G2508" s="64">
        <v>10093</v>
      </c>
    </row>
    <row r="2509" spans="1:7">
      <c r="A2509" s="64" t="str">
        <f t="shared" si="39"/>
        <v>BL.VM.00012-10093</v>
      </c>
      <c r="B2509" s="64" t="e">
        <f>_xlfn.XLOOKUP(F2509,Macros!T:T,Macros!#REF!)+IF(Macros!#REF!&gt;0,Macros!#REF!,0)</f>
        <v>#REF!</v>
      </c>
      <c r="C2509" s="64">
        <f>_xlfn.XLOOKUP(F2509,Macros!T:T,Macros!D:D)</f>
        <v>110</v>
      </c>
      <c r="F2509" s="64" t="s">
        <v>1004</v>
      </c>
      <c r="G2509" s="64">
        <v>10093</v>
      </c>
    </row>
    <row r="2510" spans="1:7">
      <c r="A2510" s="64" t="str">
        <f t="shared" si="39"/>
        <v>BL.VM.00013-10093</v>
      </c>
      <c r="B2510" s="64" t="e">
        <f>_xlfn.XLOOKUP(F2510,Macros!T:T,Macros!#REF!)+IF(Macros!#REF!&gt;0,Macros!#REF!,0)</f>
        <v>#REF!</v>
      </c>
      <c r="C2510" s="64">
        <f>_xlfn.XLOOKUP(F2510,Macros!T:T,Macros!D:D)</f>
        <v>112.5</v>
      </c>
      <c r="F2510" s="64" t="s">
        <v>1006</v>
      </c>
      <c r="G2510" s="64">
        <v>10093</v>
      </c>
    </row>
    <row r="2511" spans="1:7">
      <c r="A2511" s="64" t="str">
        <f t="shared" si="39"/>
        <v>BL.VM.00014-10093</v>
      </c>
      <c r="B2511" s="64" t="e">
        <f>_xlfn.XLOOKUP(F2511,Macros!T:T,Macros!#REF!)+IF(Macros!#REF!&gt;0,Macros!#REF!,0)</f>
        <v>#REF!</v>
      </c>
      <c r="C2511" s="64">
        <f>_xlfn.XLOOKUP(F2511,Macros!T:T,Macros!D:D)</f>
        <v>112.5</v>
      </c>
      <c r="F2511" s="64" t="s">
        <v>1008</v>
      </c>
      <c r="G2511" s="64">
        <v>10093</v>
      </c>
    </row>
    <row r="2512" spans="1:7">
      <c r="A2512" s="64" t="str">
        <f t="shared" si="39"/>
        <v>BL.VM.00015-10093</v>
      </c>
      <c r="B2512" s="64" t="e">
        <f>_xlfn.XLOOKUP(F2512,Macros!T:T,Macros!#REF!)+IF(Macros!#REF!&gt;0,Macros!#REF!,0)</f>
        <v>#REF!</v>
      </c>
      <c r="C2512" s="64">
        <f>_xlfn.XLOOKUP(F2512,Macros!T:T,Macros!D:D)</f>
        <v>110</v>
      </c>
      <c r="F2512" s="64" t="s">
        <v>1010</v>
      </c>
      <c r="G2512" s="64">
        <v>10093</v>
      </c>
    </row>
    <row r="2513" spans="1:7">
      <c r="A2513" s="64" t="str">
        <f t="shared" si="39"/>
        <v>BL.VM.00016-10093</v>
      </c>
      <c r="B2513" s="64" t="e">
        <f>_xlfn.XLOOKUP(F2513,Macros!T:T,Macros!#REF!)+IF(Macros!#REF!&gt;0,Macros!#REF!,0)</f>
        <v>#REF!</v>
      </c>
      <c r="C2513" s="64">
        <f>_xlfn.XLOOKUP(F2513,Macros!T:T,Macros!D:D)</f>
        <v>115</v>
      </c>
      <c r="F2513" s="64" t="s">
        <v>1012</v>
      </c>
      <c r="G2513" s="64">
        <v>10093</v>
      </c>
    </row>
    <row r="2514" spans="1:7">
      <c r="A2514" s="64" t="str">
        <f t="shared" si="39"/>
        <v>BL.VM.00017-10093</v>
      </c>
      <c r="B2514" s="64" t="e">
        <f>_xlfn.XLOOKUP(F2514,Macros!T:T,Macros!#REF!)+IF(Macros!#REF!&gt;0,Macros!#REF!,0)</f>
        <v>#REF!</v>
      </c>
      <c r="C2514" s="64">
        <f>_xlfn.XLOOKUP(F2514,Macros!T:T,Macros!D:D)</f>
        <v>122.5</v>
      </c>
      <c r="F2514" s="64" t="s">
        <v>1014</v>
      </c>
      <c r="G2514" s="64">
        <v>10093</v>
      </c>
    </row>
    <row r="2515" spans="1:7">
      <c r="A2515" s="64" t="str">
        <f t="shared" si="39"/>
        <v>BL.VM.00018-10093</v>
      </c>
      <c r="B2515" s="64" t="e">
        <f>_xlfn.XLOOKUP(F2515,Macros!T:T,Macros!#REF!)+IF(Macros!#REF!&gt;0,Macros!#REF!,0)</f>
        <v>#REF!</v>
      </c>
      <c r="C2515" s="64">
        <f>_xlfn.XLOOKUP(F2515,Macros!T:T,Macros!D:D)</f>
        <v>117.5</v>
      </c>
      <c r="F2515" s="64" t="s">
        <v>1016</v>
      </c>
      <c r="G2515" s="64">
        <v>10093</v>
      </c>
    </row>
    <row r="2516" spans="1:7">
      <c r="A2516" s="64" t="str">
        <f t="shared" si="39"/>
        <v>BL.VM.00019-10093</v>
      </c>
      <c r="B2516" s="64" t="e">
        <f>_xlfn.XLOOKUP(F2516,Macros!T:T,Macros!#REF!)+IF(Macros!#REF!&gt;0,Macros!#REF!,0)</f>
        <v>#REF!</v>
      </c>
      <c r="C2516" s="64">
        <f>_xlfn.XLOOKUP(F2516,Macros!T:T,Macros!D:D)</f>
        <v>117.5</v>
      </c>
      <c r="F2516" s="64" t="s">
        <v>1018</v>
      </c>
      <c r="G2516" s="64">
        <v>10093</v>
      </c>
    </row>
    <row r="2517" spans="1:7">
      <c r="A2517" s="64" t="str">
        <f t="shared" si="39"/>
        <v>BL.VM.00020-10093</v>
      </c>
      <c r="B2517" s="64" t="e">
        <f>_xlfn.XLOOKUP(F2517,Macros!T:T,Macros!#REF!)+IF(Macros!#REF!&gt;0,Macros!#REF!,0)</f>
        <v>#REF!</v>
      </c>
      <c r="C2517" s="64">
        <f>_xlfn.XLOOKUP(F2517,Macros!T:T,Macros!D:D)</f>
        <v>115</v>
      </c>
      <c r="F2517" s="64" t="s">
        <v>1020</v>
      </c>
      <c r="G2517" s="64">
        <v>10093</v>
      </c>
    </row>
    <row r="2518" spans="1:7">
      <c r="A2518" s="64" t="str">
        <f t="shared" si="39"/>
        <v>BL.VM.00021-10093</v>
      </c>
      <c r="B2518" s="64" t="e">
        <f>_xlfn.XLOOKUP(F2518,Macros!T:T,Macros!#REF!)+IF(Macros!#REF!&gt;0,Macros!#REF!,0)</f>
        <v>#REF!</v>
      </c>
      <c r="C2518" s="64">
        <f>_xlfn.XLOOKUP(F2518,Macros!T:T,Macros!D:D)</f>
        <v>167.5</v>
      </c>
      <c r="F2518" s="64" t="s">
        <v>1022</v>
      </c>
      <c r="G2518" s="64">
        <v>10093</v>
      </c>
    </row>
    <row r="2519" spans="1:7">
      <c r="A2519" s="64" t="str">
        <f t="shared" si="39"/>
        <v>BL.VM.00022-10093</v>
      </c>
      <c r="B2519" s="64" t="e">
        <f>_xlfn.XLOOKUP(F2519,Macros!T:T,Macros!#REF!)+IF(Macros!#REF!&gt;0,Macros!#REF!,0)</f>
        <v>#REF!</v>
      </c>
      <c r="C2519" s="64">
        <f>_xlfn.XLOOKUP(F2519,Macros!T:T,Macros!D:D)</f>
        <v>165</v>
      </c>
      <c r="F2519" s="64" t="s">
        <v>1024</v>
      </c>
      <c r="G2519" s="64">
        <v>10093</v>
      </c>
    </row>
    <row r="2520" spans="1:7">
      <c r="A2520" s="64" t="str">
        <f t="shared" si="39"/>
        <v>BL.VM.00023-10093</v>
      </c>
      <c r="B2520" s="64" t="e">
        <f>_xlfn.XLOOKUP(F2520,Macros!T:T,Macros!#REF!)+IF(Macros!#REF!&gt;0,Macros!#REF!,0)</f>
        <v>#REF!</v>
      </c>
      <c r="C2520" s="64">
        <f>_xlfn.XLOOKUP(F2520,Macros!T:T,Macros!D:D)</f>
        <v>162.5</v>
      </c>
      <c r="F2520" s="64" t="s">
        <v>1026</v>
      </c>
      <c r="G2520" s="64">
        <v>10093</v>
      </c>
    </row>
    <row r="2521" spans="1:7">
      <c r="A2521" s="64" t="str">
        <f t="shared" si="39"/>
        <v>BL.VM.00024-10093</v>
      </c>
      <c r="B2521" s="64" t="e">
        <f>_xlfn.XLOOKUP(F2521,Macros!T:T,Macros!#REF!)+IF(Macros!#REF!&gt;0,Macros!#REF!,0)</f>
        <v>#REF!</v>
      </c>
      <c r="C2521" s="64">
        <f>_xlfn.XLOOKUP(F2521,Macros!T:T,Macros!D:D)</f>
        <v>175</v>
      </c>
      <c r="F2521" s="64" t="s">
        <v>1028</v>
      </c>
      <c r="G2521" s="64">
        <v>10093</v>
      </c>
    </row>
    <row r="2522" spans="1:7">
      <c r="A2522" s="64" t="str">
        <f t="shared" si="39"/>
        <v>BL.VM.00025-10093</v>
      </c>
      <c r="B2522" s="64" t="e">
        <f>_xlfn.XLOOKUP(F2522,Macros!T:T,Macros!#REF!)+IF(Macros!#REF!&gt;0,Macros!#REF!,0)</f>
        <v>#REF!</v>
      </c>
      <c r="C2522" s="64">
        <f>_xlfn.XLOOKUP(F2522,Macros!T:T,Macros!D:D)</f>
        <v>312.5</v>
      </c>
      <c r="F2522" s="64" t="s">
        <v>1030</v>
      </c>
      <c r="G2522" s="64">
        <v>10093</v>
      </c>
    </row>
    <row r="2523" spans="1:7">
      <c r="A2523" s="64" t="str">
        <f t="shared" si="39"/>
        <v>BL.VM.00026-10093</v>
      </c>
      <c r="B2523" s="64" t="e">
        <f>_xlfn.XLOOKUP(F2523,Macros!T:T,Macros!#REF!)+IF(Macros!#REF!&gt;0,Macros!#REF!,0)</f>
        <v>#REF!</v>
      </c>
      <c r="C2523" s="64">
        <f>_xlfn.XLOOKUP(F2523,Macros!T:T,Macros!D:D)</f>
        <v>232.5</v>
      </c>
      <c r="F2523" s="64" t="s">
        <v>1032</v>
      </c>
      <c r="G2523" s="64">
        <v>10093</v>
      </c>
    </row>
    <row r="2524" spans="1:7">
      <c r="A2524" s="64" t="str">
        <f t="shared" si="39"/>
        <v>BL.VM.00027-10093</v>
      </c>
      <c r="B2524" s="64" t="e">
        <f>_xlfn.XLOOKUP(F2524,Macros!T:T,Macros!#REF!)+IF(Macros!#REF!&gt;0,Macros!#REF!,0)</f>
        <v>#REF!</v>
      </c>
      <c r="C2524" s="64">
        <f>_xlfn.XLOOKUP(F2524,Macros!T:T,Macros!D:D)</f>
        <v>217.5</v>
      </c>
      <c r="F2524" s="64" t="s">
        <v>1034</v>
      </c>
      <c r="G2524" s="64">
        <v>10093</v>
      </c>
    </row>
    <row r="2525" spans="1:7">
      <c r="A2525" s="64" t="str">
        <f t="shared" si="39"/>
        <v>BL.VM.00028-10093</v>
      </c>
      <c r="B2525" s="64" t="e">
        <f>_xlfn.XLOOKUP(F2525,Macros!T:T,Macros!#REF!)+IF(Macros!#REF!&gt;0,Macros!#REF!,0)</f>
        <v>#REF!</v>
      </c>
      <c r="C2525" s="64">
        <f>_xlfn.XLOOKUP(F2525,Macros!T:T,Macros!D:D)</f>
        <v>180</v>
      </c>
      <c r="F2525" s="64" t="s">
        <v>1036</v>
      </c>
      <c r="G2525" s="64">
        <v>10093</v>
      </c>
    </row>
    <row r="2526" spans="1:7">
      <c r="A2526" s="64" t="str">
        <f t="shared" si="39"/>
        <v>BL.VM.00029-10093</v>
      </c>
      <c r="B2526" s="64" t="e">
        <f>_xlfn.XLOOKUP(F2526,Macros!T:T,Macros!#REF!)+IF(Macros!#REF!&gt;0,Macros!#REF!,0)</f>
        <v>#REF!</v>
      </c>
      <c r="C2526" s="64">
        <f>_xlfn.XLOOKUP(F2526,Macros!T:T,Macros!D:D)</f>
        <v>132.5</v>
      </c>
      <c r="F2526" s="64" t="s">
        <v>1038</v>
      </c>
      <c r="G2526" s="64">
        <v>10093</v>
      </c>
    </row>
    <row r="2527" spans="1:7">
      <c r="A2527" s="64" t="str">
        <f t="shared" si="39"/>
        <v>BL.VM.00030-10093</v>
      </c>
      <c r="B2527" s="64" t="e">
        <f>_xlfn.XLOOKUP(F2527,Macros!T:T,Macros!#REF!)+IF(Macros!#REF!&gt;0,Macros!#REF!,0)</f>
        <v>#REF!</v>
      </c>
      <c r="C2527" s="64">
        <f>_xlfn.XLOOKUP(F2527,Macros!T:T,Macros!D:D)</f>
        <v>112.5</v>
      </c>
      <c r="F2527" s="64" t="s">
        <v>1040</v>
      </c>
      <c r="G2527" s="64">
        <v>10093</v>
      </c>
    </row>
    <row r="2528" spans="1:7">
      <c r="A2528" s="64" t="str">
        <f t="shared" si="39"/>
        <v>BL.VM.00001-10092</v>
      </c>
      <c r="B2528" s="64" t="e">
        <f>_xlfn.XLOOKUP(F2528,Macros!T:T,Macros!#REF!)+IF(Macros!#REF!&gt;0,Macros!#REF!,0)</f>
        <v>#REF!</v>
      </c>
      <c r="C2528" s="64">
        <f>_xlfn.XLOOKUP(F2528,Macros!T:T,Macros!D:D)</f>
        <v>145</v>
      </c>
      <c r="F2528" s="64" t="s">
        <v>982</v>
      </c>
      <c r="G2528" s="64">
        <v>10092</v>
      </c>
    </row>
    <row r="2529" spans="1:7">
      <c r="A2529" s="64" t="str">
        <f t="shared" si="39"/>
        <v>BL.VM.00002-10092</v>
      </c>
      <c r="B2529" s="64" t="e">
        <f>_xlfn.XLOOKUP(F2529,Macros!T:T,Macros!#REF!)+IF(Macros!#REF!&gt;0,Macros!#REF!,0)</f>
        <v>#REF!</v>
      </c>
      <c r="C2529" s="64">
        <f>_xlfn.XLOOKUP(F2529,Macros!T:T,Macros!D:D)</f>
        <v>175</v>
      </c>
      <c r="F2529" s="64" t="s">
        <v>984</v>
      </c>
      <c r="G2529" s="64">
        <v>10092</v>
      </c>
    </row>
    <row r="2530" spans="1:7">
      <c r="A2530" s="64" t="str">
        <f t="shared" si="39"/>
        <v>BL.VM.00003-10092</v>
      </c>
      <c r="B2530" s="64" t="e">
        <f>_xlfn.XLOOKUP(F2530,Macros!T:T,Macros!#REF!)+IF(Macros!#REF!&gt;0,Macros!#REF!,0)</f>
        <v>#REF!</v>
      </c>
      <c r="C2530" s="64">
        <f>_xlfn.XLOOKUP(F2530,Macros!T:T,Macros!D:D)</f>
        <v>152.5</v>
      </c>
      <c r="F2530" s="64" t="s">
        <v>986</v>
      </c>
      <c r="G2530" s="64">
        <v>10092</v>
      </c>
    </row>
    <row r="2531" spans="1:7">
      <c r="A2531" s="64" t="str">
        <f t="shared" si="39"/>
        <v>BL.VM.00004-10092</v>
      </c>
      <c r="B2531" s="64" t="e">
        <f>_xlfn.XLOOKUP(F2531,Macros!T:T,Macros!#REF!)+IF(Macros!#REF!&gt;0,Macros!#REF!,0)</f>
        <v>#REF!</v>
      </c>
      <c r="C2531" s="64">
        <f>_xlfn.XLOOKUP(F2531,Macros!T:T,Macros!D:D)</f>
        <v>147.5</v>
      </c>
      <c r="F2531" s="64" t="s">
        <v>988</v>
      </c>
      <c r="G2531" s="64">
        <v>10092</v>
      </c>
    </row>
    <row r="2532" spans="1:7">
      <c r="A2532" s="64" t="str">
        <f t="shared" si="39"/>
        <v>BL.VM.00005-10092</v>
      </c>
      <c r="B2532" s="64" t="e">
        <f>_xlfn.XLOOKUP(F2532,Macros!T:T,Macros!#REF!)+IF(Macros!#REF!&gt;0,Macros!#REF!,0)</f>
        <v>#REF!</v>
      </c>
      <c r="C2532" s="64">
        <f>_xlfn.XLOOKUP(F2532,Macros!T:T,Macros!D:D)</f>
        <v>185</v>
      </c>
      <c r="F2532" s="64" t="s">
        <v>990</v>
      </c>
      <c r="G2532" s="64">
        <v>10092</v>
      </c>
    </row>
    <row r="2533" spans="1:7">
      <c r="A2533" s="64" t="str">
        <f t="shared" ref="A2533:A2596" si="40">F2533&amp;"-"&amp;G2533</f>
        <v>BL.VM.00006-10092</v>
      </c>
      <c r="B2533" s="64" t="e">
        <f>_xlfn.XLOOKUP(F2533,Macros!T:T,Macros!#REF!)+IF(Macros!#REF!&gt;0,Macros!#REF!,0)</f>
        <v>#REF!</v>
      </c>
      <c r="C2533" s="64">
        <f>_xlfn.XLOOKUP(F2533,Macros!T:T,Macros!D:D)</f>
        <v>185</v>
      </c>
      <c r="F2533" s="64" t="s">
        <v>992</v>
      </c>
      <c r="G2533" s="64">
        <v>10092</v>
      </c>
    </row>
    <row r="2534" spans="1:7">
      <c r="A2534" s="64" t="str">
        <f t="shared" si="40"/>
        <v>BL.VM.00007-10092</v>
      </c>
      <c r="B2534" s="64" t="e">
        <f>_xlfn.XLOOKUP(F2534,Macros!T:T,Macros!#REF!)+IF(Macros!#REF!&gt;0,Macros!#REF!,0)</f>
        <v>#REF!</v>
      </c>
      <c r="C2534" s="64">
        <f>_xlfn.XLOOKUP(F2534,Macros!T:T,Macros!D:D)</f>
        <v>210</v>
      </c>
      <c r="F2534" s="64" t="s">
        <v>994</v>
      </c>
      <c r="G2534" s="64">
        <v>10092</v>
      </c>
    </row>
    <row r="2535" spans="1:7">
      <c r="A2535" s="64" t="str">
        <f t="shared" si="40"/>
        <v>BL.VM.00008-10092</v>
      </c>
      <c r="B2535" s="64" t="e">
        <f>_xlfn.XLOOKUP(F2535,Macros!T:T,Macros!#REF!)+IF(Macros!#REF!&gt;0,Macros!#REF!,0)</f>
        <v>#REF!</v>
      </c>
      <c r="C2535" s="64">
        <f>_xlfn.XLOOKUP(F2535,Macros!T:T,Macros!D:D)</f>
        <v>187.5</v>
      </c>
      <c r="F2535" s="64" t="s">
        <v>996</v>
      </c>
      <c r="G2535" s="64">
        <v>10092</v>
      </c>
    </row>
    <row r="2536" spans="1:7">
      <c r="A2536" s="64" t="str">
        <f t="shared" si="40"/>
        <v>BL.VM.00009-10092</v>
      </c>
      <c r="B2536" s="64" t="e">
        <f>_xlfn.XLOOKUP(F2536,Macros!T:T,Macros!#REF!)+IF(Macros!#REF!&gt;0,Macros!#REF!,0)</f>
        <v>#REF!</v>
      </c>
      <c r="C2536" s="64">
        <f>_xlfn.XLOOKUP(F2536,Macros!T:T,Macros!D:D)</f>
        <v>230</v>
      </c>
      <c r="F2536" s="64" t="s">
        <v>998</v>
      </c>
      <c r="G2536" s="64">
        <v>10092</v>
      </c>
    </row>
    <row r="2537" spans="1:7">
      <c r="A2537" s="64" t="str">
        <f t="shared" si="40"/>
        <v>BL.VM.00010-10092</v>
      </c>
      <c r="B2537" s="64" t="e">
        <f>_xlfn.XLOOKUP(F2537,Macros!T:T,Macros!#REF!)+IF(Macros!#REF!&gt;0,Macros!#REF!,0)</f>
        <v>#REF!</v>
      </c>
      <c r="C2537" s="64">
        <f>_xlfn.XLOOKUP(F2537,Macros!T:T,Macros!D:D)</f>
        <v>300</v>
      </c>
      <c r="F2537" s="64" t="s">
        <v>1000</v>
      </c>
      <c r="G2537" s="64">
        <v>10092</v>
      </c>
    </row>
    <row r="2538" spans="1:7">
      <c r="A2538" s="64" t="str">
        <f t="shared" si="40"/>
        <v>BL.VM.00011-10092</v>
      </c>
      <c r="B2538" s="64" t="e">
        <f>_xlfn.XLOOKUP(F2538,Macros!T:T,Macros!#REF!)+IF(Macros!#REF!&gt;0,Macros!#REF!,0)</f>
        <v>#REF!</v>
      </c>
      <c r="C2538" s="64">
        <f>_xlfn.XLOOKUP(F2538,Macros!T:T,Macros!D:D)</f>
        <v>122.5</v>
      </c>
      <c r="F2538" s="64" t="s">
        <v>1002</v>
      </c>
      <c r="G2538" s="64">
        <v>10092</v>
      </c>
    </row>
    <row r="2539" spans="1:7">
      <c r="A2539" s="64" t="str">
        <f t="shared" si="40"/>
        <v>BL.VM.00012-10092</v>
      </c>
      <c r="B2539" s="64" t="e">
        <f>_xlfn.XLOOKUP(F2539,Macros!T:T,Macros!#REF!)+IF(Macros!#REF!&gt;0,Macros!#REF!,0)</f>
        <v>#REF!</v>
      </c>
      <c r="C2539" s="64">
        <f>_xlfn.XLOOKUP(F2539,Macros!T:T,Macros!D:D)</f>
        <v>110</v>
      </c>
      <c r="F2539" s="64" t="s">
        <v>1004</v>
      </c>
      <c r="G2539" s="64">
        <v>10092</v>
      </c>
    </row>
    <row r="2540" spans="1:7">
      <c r="A2540" s="64" t="str">
        <f t="shared" si="40"/>
        <v>BL.VM.00013-10092</v>
      </c>
      <c r="B2540" s="64" t="e">
        <f>_xlfn.XLOOKUP(F2540,Macros!T:T,Macros!#REF!)+IF(Macros!#REF!&gt;0,Macros!#REF!,0)</f>
        <v>#REF!</v>
      </c>
      <c r="C2540" s="64">
        <f>_xlfn.XLOOKUP(F2540,Macros!T:T,Macros!D:D)</f>
        <v>112.5</v>
      </c>
      <c r="F2540" s="64" t="s">
        <v>1006</v>
      </c>
      <c r="G2540" s="64">
        <v>10092</v>
      </c>
    </row>
    <row r="2541" spans="1:7">
      <c r="A2541" s="64" t="str">
        <f t="shared" si="40"/>
        <v>BL.VM.00014-10092</v>
      </c>
      <c r="B2541" s="64" t="e">
        <f>_xlfn.XLOOKUP(F2541,Macros!T:T,Macros!#REF!)+IF(Macros!#REF!&gt;0,Macros!#REF!,0)</f>
        <v>#REF!</v>
      </c>
      <c r="C2541" s="64">
        <f>_xlfn.XLOOKUP(F2541,Macros!T:T,Macros!D:D)</f>
        <v>112.5</v>
      </c>
      <c r="F2541" s="64" t="s">
        <v>1008</v>
      </c>
      <c r="G2541" s="64">
        <v>10092</v>
      </c>
    </row>
    <row r="2542" spans="1:7">
      <c r="A2542" s="64" t="str">
        <f t="shared" si="40"/>
        <v>BL.VM.00015-10092</v>
      </c>
      <c r="B2542" s="64" t="e">
        <f>_xlfn.XLOOKUP(F2542,Macros!T:T,Macros!#REF!)+IF(Macros!#REF!&gt;0,Macros!#REF!,0)</f>
        <v>#REF!</v>
      </c>
      <c r="C2542" s="64">
        <f>_xlfn.XLOOKUP(F2542,Macros!T:T,Macros!D:D)</f>
        <v>110</v>
      </c>
      <c r="F2542" s="64" t="s">
        <v>1010</v>
      </c>
      <c r="G2542" s="64">
        <v>10092</v>
      </c>
    </row>
    <row r="2543" spans="1:7">
      <c r="A2543" s="64" t="str">
        <f t="shared" si="40"/>
        <v>BL.VM.00016-10092</v>
      </c>
      <c r="B2543" s="64" t="e">
        <f>_xlfn.XLOOKUP(F2543,Macros!T:T,Macros!#REF!)+IF(Macros!#REF!&gt;0,Macros!#REF!,0)</f>
        <v>#REF!</v>
      </c>
      <c r="C2543" s="64">
        <f>_xlfn.XLOOKUP(F2543,Macros!T:T,Macros!D:D)</f>
        <v>115</v>
      </c>
      <c r="F2543" s="64" t="s">
        <v>1012</v>
      </c>
      <c r="G2543" s="64">
        <v>10092</v>
      </c>
    </row>
    <row r="2544" spans="1:7">
      <c r="A2544" s="64" t="str">
        <f t="shared" si="40"/>
        <v>BL.VM.00017-10092</v>
      </c>
      <c r="B2544" s="64" t="e">
        <f>_xlfn.XLOOKUP(F2544,Macros!T:T,Macros!#REF!)+IF(Macros!#REF!&gt;0,Macros!#REF!,0)</f>
        <v>#REF!</v>
      </c>
      <c r="C2544" s="64">
        <f>_xlfn.XLOOKUP(F2544,Macros!T:T,Macros!D:D)</f>
        <v>122.5</v>
      </c>
      <c r="F2544" s="64" t="s">
        <v>1014</v>
      </c>
      <c r="G2544" s="64">
        <v>10092</v>
      </c>
    </row>
    <row r="2545" spans="1:7">
      <c r="A2545" s="64" t="str">
        <f t="shared" si="40"/>
        <v>BL.VM.00018-10092</v>
      </c>
      <c r="B2545" s="64" t="e">
        <f>_xlfn.XLOOKUP(F2545,Macros!T:T,Macros!#REF!)+IF(Macros!#REF!&gt;0,Macros!#REF!,0)</f>
        <v>#REF!</v>
      </c>
      <c r="C2545" s="64">
        <f>_xlfn.XLOOKUP(F2545,Macros!T:T,Macros!D:D)</f>
        <v>117.5</v>
      </c>
      <c r="F2545" s="64" t="s">
        <v>1016</v>
      </c>
      <c r="G2545" s="64">
        <v>10092</v>
      </c>
    </row>
    <row r="2546" spans="1:7">
      <c r="A2546" s="64" t="str">
        <f t="shared" si="40"/>
        <v>BL.VM.00019-10092</v>
      </c>
      <c r="B2546" s="64" t="e">
        <f>_xlfn.XLOOKUP(F2546,Macros!T:T,Macros!#REF!)+IF(Macros!#REF!&gt;0,Macros!#REF!,0)</f>
        <v>#REF!</v>
      </c>
      <c r="C2546" s="64">
        <f>_xlfn.XLOOKUP(F2546,Macros!T:T,Macros!D:D)</f>
        <v>117.5</v>
      </c>
      <c r="F2546" s="64" t="s">
        <v>1018</v>
      </c>
      <c r="G2546" s="64">
        <v>10092</v>
      </c>
    </row>
    <row r="2547" spans="1:7">
      <c r="A2547" s="64" t="str">
        <f t="shared" si="40"/>
        <v>BL.VM.00020-10092</v>
      </c>
      <c r="B2547" s="64" t="e">
        <f>_xlfn.XLOOKUP(F2547,Macros!T:T,Macros!#REF!)+IF(Macros!#REF!&gt;0,Macros!#REF!,0)</f>
        <v>#REF!</v>
      </c>
      <c r="C2547" s="64">
        <f>_xlfn.XLOOKUP(F2547,Macros!T:T,Macros!D:D)</f>
        <v>115</v>
      </c>
      <c r="F2547" s="64" t="s">
        <v>1020</v>
      </c>
      <c r="G2547" s="64">
        <v>10092</v>
      </c>
    </row>
    <row r="2548" spans="1:7">
      <c r="A2548" s="64" t="str">
        <f t="shared" si="40"/>
        <v>BL.VM.00021-10092</v>
      </c>
      <c r="B2548" s="64" t="e">
        <f>_xlfn.XLOOKUP(F2548,Macros!T:T,Macros!#REF!)+IF(Macros!#REF!&gt;0,Macros!#REF!,0)</f>
        <v>#REF!</v>
      </c>
      <c r="C2548" s="64">
        <f>_xlfn.XLOOKUP(F2548,Macros!T:T,Macros!D:D)</f>
        <v>167.5</v>
      </c>
      <c r="F2548" s="64" t="s">
        <v>1022</v>
      </c>
      <c r="G2548" s="64">
        <v>10092</v>
      </c>
    </row>
    <row r="2549" spans="1:7">
      <c r="A2549" s="64" t="str">
        <f t="shared" si="40"/>
        <v>BL.VM.00022-10092</v>
      </c>
      <c r="B2549" s="64" t="e">
        <f>_xlfn.XLOOKUP(F2549,Macros!T:T,Macros!#REF!)+IF(Macros!#REF!&gt;0,Macros!#REF!,0)</f>
        <v>#REF!</v>
      </c>
      <c r="C2549" s="64">
        <f>_xlfn.XLOOKUP(F2549,Macros!T:T,Macros!D:D)</f>
        <v>165</v>
      </c>
      <c r="F2549" s="64" t="s">
        <v>1024</v>
      </c>
      <c r="G2549" s="64">
        <v>10092</v>
      </c>
    </row>
    <row r="2550" spans="1:7">
      <c r="A2550" s="64" t="str">
        <f t="shared" si="40"/>
        <v>BL.VM.00023-10092</v>
      </c>
      <c r="B2550" s="64" t="e">
        <f>_xlfn.XLOOKUP(F2550,Macros!T:T,Macros!#REF!)+IF(Macros!#REF!&gt;0,Macros!#REF!,0)</f>
        <v>#REF!</v>
      </c>
      <c r="C2550" s="64">
        <f>_xlfn.XLOOKUP(F2550,Macros!T:T,Macros!D:D)</f>
        <v>162.5</v>
      </c>
      <c r="F2550" s="64" t="s">
        <v>1026</v>
      </c>
      <c r="G2550" s="64">
        <v>10092</v>
      </c>
    </row>
    <row r="2551" spans="1:7">
      <c r="A2551" s="64" t="str">
        <f t="shared" si="40"/>
        <v>BL.VM.00024-10092</v>
      </c>
      <c r="B2551" s="64" t="e">
        <f>_xlfn.XLOOKUP(F2551,Macros!T:T,Macros!#REF!)+IF(Macros!#REF!&gt;0,Macros!#REF!,0)</f>
        <v>#REF!</v>
      </c>
      <c r="C2551" s="64">
        <f>_xlfn.XLOOKUP(F2551,Macros!T:T,Macros!D:D)</f>
        <v>175</v>
      </c>
      <c r="F2551" s="64" t="s">
        <v>1028</v>
      </c>
      <c r="G2551" s="64">
        <v>10092</v>
      </c>
    </row>
    <row r="2552" spans="1:7">
      <c r="A2552" s="64" t="str">
        <f t="shared" si="40"/>
        <v>BL.VM.00025-10092</v>
      </c>
      <c r="B2552" s="64" t="e">
        <f>_xlfn.XLOOKUP(F2552,Macros!T:T,Macros!#REF!)+IF(Macros!#REF!&gt;0,Macros!#REF!,0)</f>
        <v>#REF!</v>
      </c>
      <c r="C2552" s="64">
        <f>_xlfn.XLOOKUP(F2552,Macros!T:T,Macros!D:D)</f>
        <v>312.5</v>
      </c>
      <c r="F2552" s="64" t="s">
        <v>1030</v>
      </c>
      <c r="G2552" s="64">
        <v>10092</v>
      </c>
    </row>
    <row r="2553" spans="1:7">
      <c r="A2553" s="64" t="str">
        <f t="shared" si="40"/>
        <v>BL.VM.00026-10092</v>
      </c>
      <c r="B2553" s="64" t="e">
        <f>_xlfn.XLOOKUP(F2553,Macros!T:T,Macros!#REF!)+IF(Macros!#REF!&gt;0,Macros!#REF!,0)</f>
        <v>#REF!</v>
      </c>
      <c r="C2553" s="64">
        <f>_xlfn.XLOOKUP(F2553,Macros!T:T,Macros!D:D)</f>
        <v>232.5</v>
      </c>
      <c r="F2553" s="64" t="s">
        <v>1032</v>
      </c>
      <c r="G2553" s="64">
        <v>10092</v>
      </c>
    </row>
    <row r="2554" spans="1:7">
      <c r="A2554" s="64" t="str">
        <f t="shared" si="40"/>
        <v>BL.VM.00027-10092</v>
      </c>
      <c r="B2554" s="64" t="e">
        <f>_xlfn.XLOOKUP(F2554,Macros!T:T,Macros!#REF!)+IF(Macros!#REF!&gt;0,Macros!#REF!,0)</f>
        <v>#REF!</v>
      </c>
      <c r="C2554" s="64">
        <f>_xlfn.XLOOKUP(F2554,Macros!T:T,Macros!D:D)</f>
        <v>217.5</v>
      </c>
      <c r="F2554" s="64" t="s">
        <v>1034</v>
      </c>
      <c r="G2554" s="64">
        <v>10092</v>
      </c>
    </row>
    <row r="2555" spans="1:7">
      <c r="A2555" s="64" t="str">
        <f t="shared" si="40"/>
        <v>BL.VM.00028-10092</v>
      </c>
      <c r="B2555" s="64" t="e">
        <f>_xlfn.XLOOKUP(F2555,Macros!T:T,Macros!#REF!)+IF(Macros!#REF!&gt;0,Macros!#REF!,0)</f>
        <v>#REF!</v>
      </c>
      <c r="C2555" s="64">
        <f>_xlfn.XLOOKUP(F2555,Macros!T:T,Macros!D:D)</f>
        <v>180</v>
      </c>
      <c r="F2555" s="64" t="s">
        <v>1036</v>
      </c>
      <c r="G2555" s="64">
        <v>10092</v>
      </c>
    </row>
    <row r="2556" spans="1:7">
      <c r="A2556" s="64" t="str">
        <f t="shared" si="40"/>
        <v>BL.VM.00029-10092</v>
      </c>
      <c r="B2556" s="64" t="e">
        <f>_xlfn.XLOOKUP(F2556,Macros!T:T,Macros!#REF!)+IF(Macros!#REF!&gt;0,Macros!#REF!,0)</f>
        <v>#REF!</v>
      </c>
      <c r="C2556" s="64">
        <f>_xlfn.XLOOKUP(F2556,Macros!T:T,Macros!D:D)</f>
        <v>132.5</v>
      </c>
      <c r="F2556" s="64" t="s">
        <v>1038</v>
      </c>
      <c r="G2556" s="64">
        <v>10092</v>
      </c>
    </row>
    <row r="2557" spans="1:7">
      <c r="A2557" s="64" t="str">
        <f t="shared" si="40"/>
        <v>BL.VM.00030-10092</v>
      </c>
      <c r="B2557" s="64" t="e">
        <f>_xlfn.XLOOKUP(F2557,Macros!T:T,Macros!#REF!)+IF(Macros!#REF!&gt;0,Macros!#REF!,0)</f>
        <v>#REF!</v>
      </c>
      <c r="C2557" s="64">
        <f>_xlfn.XLOOKUP(F2557,Macros!T:T,Macros!D:D)</f>
        <v>112.5</v>
      </c>
      <c r="F2557" s="64" t="s">
        <v>1040</v>
      </c>
      <c r="G2557" s="64">
        <v>10092</v>
      </c>
    </row>
    <row r="2558" spans="1:7">
      <c r="A2558" s="64" t="str">
        <f t="shared" si="40"/>
        <v>BL.VM.00001-10094</v>
      </c>
      <c r="B2558" s="64">
        <f>_xlfn.XLOOKUP(F2558,Macros!T:T,Macros!M:M)+IF(Macros!$M$8&gt;0,Macros!$M$8,0)</f>
        <v>0</v>
      </c>
      <c r="C2558" s="64">
        <f>_xlfn.XLOOKUP(F2558,Macros!T:T,Macros!D:D)</f>
        <v>145</v>
      </c>
      <c r="F2558" s="64" t="s">
        <v>982</v>
      </c>
      <c r="G2558" s="64">
        <v>10094</v>
      </c>
    </row>
    <row r="2559" spans="1:7">
      <c r="A2559" s="64" t="str">
        <f t="shared" si="40"/>
        <v>BL.VM.00002-10094</v>
      </c>
      <c r="B2559" s="64">
        <f>_xlfn.XLOOKUP(F2559,Macros!T:T,Macros!M:M)+IF(Macros!$M$8&gt;0,Macros!$M$8,0)</f>
        <v>0</v>
      </c>
      <c r="C2559" s="64">
        <f>_xlfn.XLOOKUP(F2559,Macros!T:T,Macros!D:D)</f>
        <v>175</v>
      </c>
      <c r="F2559" s="64" t="s">
        <v>984</v>
      </c>
      <c r="G2559" s="64">
        <v>10094</v>
      </c>
    </row>
    <row r="2560" spans="1:7">
      <c r="A2560" s="64" t="str">
        <f t="shared" si="40"/>
        <v>BL.VM.00003-10094</v>
      </c>
      <c r="B2560" s="64">
        <f>_xlfn.XLOOKUP(F2560,Macros!T:T,Macros!M:M)+IF(Macros!$M$8&gt;0,Macros!$M$8,0)</f>
        <v>0</v>
      </c>
      <c r="C2560" s="64">
        <f>_xlfn.XLOOKUP(F2560,Macros!T:T,Macros!D:D)</f>
        <v>152.5</v>
      </c>
      <c r="F2560" s="64" t="s">
        <v>986</v>
      </c>
      <c r="G2560" s="64">
        <v>10094</v>
      </c>
    </row>
    <row r="2561" spans="1:7">
      <c r="A2561" s="64" t="str">
        <f t="shared" si="40"/>
        <v>BL.VM.00004-10094</v>
      </c>
      <c r="B2561" s="64">
        <f>_xlfn.XLOOKUP(F2561,Macros!T:T,Macros!M:M)+IF(Macros!$M$8&gt;0,Macros!$M$8,0)</f>
        <v>0</v>
      </c>
      <c r="C2561" s="64">
        <f>_xlfn.XLOOKUP(F2561,Macros!T:T,Macros!D:D)</f>
        <v>147.5</v>
      </c>
      <c r="F2561" s="64" t="s">
        <v>988</v>
      </c>
      <c r="G2561" s="64">
        <v>10094</v>
      </c>
    </row>
    <row r="2562" spans="1:7">
      <c r="A2562" s="64" t="str">
        <f t="shared" si="40"/>
        <v>BL.VM.00005-10094</v>
      </c>
      <c r="B2562" s="64">
        <f>_xlfn.XLOOKUP(F2562,Macros!T:T,Macros!M:M)+IF(Macros!$M$8&gt;0,Macros!$M$8,0)</f>
        <v>0</v>
      </c>
      <c r="C2562" s="64">
        <f>_xlfn.XLOOKUP(F2562,Macros!T:T,Macros!D:D)</f>
        <v>185</v>
      </c>
      <c r="F2562" s="64" t="s">
        <v>990</v>
      </c>
      <c r="G2562" s="64">
        <v>10094</v>
      </c>
    </row>
    <row r="2563" spans="1:7">
      <c r="A2563" s="64" t="str">
        <f t="shared" si="40"/>
        <v>BL.VM.00006-10094</v>
      </c>
      <c r="B2563" s="64">
        <f>_xlfn.XLOOKUP(F2563,Macros!T:T,Macros!M:M)+IF(Macros!$M$8&gt;0,Macros!$M$8,0)</f>
        <v>0</v>
      </c>
      <c r="C2563" s="64">
        <f>_xlfn.XLOOKUP(F2563,Macros!T:T,Macros!D:D)</f>
        <v>185</v>
      </c>
      <c r="F2563" s="64" t="s">
        <v>992</v>
      </c>
      <c r="G2563" s="64">
        <v>10094</v>
      </c>
    </row>
    <row r="2564" spans="1:7">
      <c r="A2564" s="64" t="str">
        <f t="shared" si="40"/>
        <v>BL.VM.00007-10094</v>
      </c>
      <c r="B2564" s="64">
        <f>_xlfn.XLOOKUP(F2564,Macros!T:T,Macros!M:M)+IF(Macros!$M$8&gt;0,Macros!$M$8,0)</f>
        <v>0</v>
      </c>
      <c r="C2564" s="64">
        <f>_xlfn.XLOOKUP(F2564,Macros!T:T,Macros!D:D)</f>
        <v>210</v>
      </c>
      <c r="F2564" s="64" t="s">
        <v>994</v>
      </c>
      <c r="G2564" s="64">
        <v>10094</v>
      </c>
    </row>
    <row r="2565" spans="1:7">
      <c r="A2565" s="64" t="str">
        <f t="shared" si="40"/>
        <v>BL.VM.00008-10094</v>
      </c>
      <c r="B2565" s="64">
        <f>_xlfn.XLOOKUP(F2565,Macros!T:T,Macros!M:M)+IF(Macros!$M$8&gt;0,Macros!$M$8,0)</f>
        <v>0</v>
      </c>
      <c r="C2565" s="64">
        <f>_xlfn.XLOOKUP(F2565,Macros!T:T,Macros!D:D)</f>
        <v>187.5</v>
      </c>
      <c r="F2565" s="64" t="s">
        <v>996</v>
      </c>
      <c r="G2565" s="64">
        <v>10094</v>
      </c>
    </row>
    <row r="2566" spans="1:7">
      <c r="A2566" s="64" t="str">
        <f t="shared" si="40"/>
        <v>BL.VM.00009-10094</v>
      </c>
      <c r="B2566" s="64">
        <f>_xlfn.XLOOKUP(F2566,Macros!T:T,Macros!M:M)+IF(Macros!$M$8&gt;0,Macros!$M$8,0)</f>
        <v>0</v>
      </c>
      <c r="C2566" s="64">
        <f>_xlfn.XLOOKUP(F2566,Macros!T:T,Macros!D:D)</f>
        <v>230</v>
      </c>
      <c r="F2566" s="64" t="s">
        <v>998</v>
      </c>
      <c r="G2566" s="64">
        <v>10094</v>
      </c>
    </row>
    <row r="2567" spans="1:7">
      <c r="A2567" s="64" t="str">
        <f t="shared" si="40"/>
        <v>BL.VM.00010-10094</v>
      </c>
      <c r="B2567" s="64">
        <f>_xlfn.XLOOKUP(F2567,Macros!T:T,Macros!M:M)+IF(Macros!$M$8&gt;0,Macros!$M$8,0)</f>
        <v>0</v>
      </c>
      <c r="C2567" s="64">
        <f>_xlfn.XLOOKUP(F2567,Macros!T:T,Macros!D:D)</f>
        <v>300</v>
      </c>
      <c r="F2567" s="64" t="s">
        <v>1000</v>
      </c>
      <c r="G2567" s="64">
        <v>10094</v>
      </c>
    </row>
    <row r="2568" spans="1:7">
      <c r="A2568" s="64" t="str">
        <f t="shared" si="40"/>
        <v>BL.VM.00011-10094</v>
      </c>
      <c r="B2568" s="64">
        <f>_xlfn.XLOOKUP(F2568,Macros!T:T,Macros!M:M)+IF(Macros!$M$9&gt;0,Macros!$M$9,0)</f>
        <v>0</v>
      </c>
      <c r="C2568" s="64">
        <f>_xlfn.XLOOKUP(F2568,Macros!T:T,Macros!D:D)</f>
        <v>122.5</v>
      </c>
      <c r="F2568" s="64" t="s">
        <v>1002</v>
      </c>
      <c r="G2568" s="64">
        <v>10094</v>
      </c>
    </row>
    <row r="2569" spans="1:7">
      <c r="A2569" s="64" t="str">
        <f t="shared" si="40"/>
        <v>BL.VM.00012-10094</v>
      </c>
      <c r="B2569" s="64">
        <f>_xlfn.XLOOKUP(F2569,Macros!T:T,Macros!M:M)+IF(Macros!$M$9&gt;0,Macros!$M$9,0)</f>
        <v>0</v>
      </c>
      <c r="C2569" s="64">
        <f>_xlfn.XLOOKUP(F2569,Macros!T:T,Macros!D:D)</f>
        <v>110</v>
      </c>
      <c r="F2569" s="64" t="s">
        <v>1004</v>
      </c>
      <c r="G2569" s="64">
        <v>10094</v>
      </c>
    </row>
    <row r="2570" spans="1:7">
      <c r="A2570" s="64" t="str">
        <f t="shared" si="40"/>
        <v>BL.VM.00013-10094</v>
      </c>
      <c r="B2570" s="64">
        <f>_xlfn.XLOOKUP(F2570,Macros!T:T,Macros!M:M)+IF(Macros!$M$9&gt;0,Macros!$M$9,0)</f>
        <v>0</v>
      </c>
      <c r="C2570" s="64">
        <f>_xlfn.XLOOKUP(F2570,Macros!T:T,Macros!D:D)</f>
        <v>112.5</v>
      </c>
      <c r="F2570" s="64" t="s">
        <v>1006</v>
      </c>
      <c r="G2570" s="64">
        <v>10094</v>
      </c>
    </row>
    <row r="2571" spans="1:7">
      <c r="A2571" s="64" t="str">
        <f t="shared" si="40"/>
        <v>BL.VM.00014-10094</v>
      </c>
      <c r="B2571" s="64">
        <f>_xlfn.XLOOKUP(F2571,Macros!T:T,Macros!M:M)+IF(Macros!$M$9&gt;0,Macros!$M$9,0)</f>
        <v>0</v>
      </c>
      <c r="C2571" s="64">
        <f>_xlfn.XLOOKUP(F2571,Macros!T:T,Macros!D:D)</f>
        <v>112.5</v>
      </c>
      <c r="F2571" s="64" t="s">
        <v>1008</v>
      </c>
      <c r="G2571" s="64">
        <v>10094</v>
      </c>
    </row>
    <row r="2572" spans="1:7">
      <c r="A2572" s="64" t="str">
        <f t="shared" si="40"/>
        <v>BL.VM.00015-10094</v>
      </c>
      <c r="B2572" s="64">
        <f>_xlfn.XLOOKUP(F2572,Macros!T:T,Macros!M:M)+IF(Macros!$M$9&gt;0,Macros!$M$9,0)</f>
        <v>0</v>
      </c>
      <c r="C2572" s="64">
        <f>_xlfn.XLOOKUP(F2572,Macros!T:T,Macros!D:D)</f>
        <v>110</v>
      </c>
      <c r="F2572" s="64" t="s">
        <v>1010</v>
      </c>
      <c r="G2572" s="64">
        <v>10094</v>
      </c>
    </row>
    <row r="2573" spans="1:7">
      <c r="A2573" s="64" t="str">
        <f t="shared" si="40"/>
        <v>BL.VM.00016-10094</v>
      </c>
      <c r="B2573" s="64">
        <f>_xlfn.XLOOKUP(F2573,Macros!T:T,Macros!M:M)+IF(Macros!$M$9&gt;0,Macros!$M$9,0)</f>
        <v>0</v>
      </c>
      <c r="C2573" s="64">
        <f>_xlfn.XLOOKUP(F2573,Macros!T:T,Macros!D:D)</f>
        <v>115</v>
      </c>
      <c r="F2573" s="64" t="s">
        <v>1012</v>
      </c>
      <c r="G2573" s="64">
        <v>10094</v>
      </c>
    </row>
    <row r="2574" spans="1:7">
      <c r="A2574" s="64" t="str">
        <f t="shared" si="40"/>
        <v>BL.VM.00017-10094</v>
      </c>
      <c r="B2574" s="64">
        <f>_xlfn.XLOOKUP(F2574,Macros!T:T,Macros!M:M)+IF(Macros!$M$9&gt;0,Macros!$M$9,0)</f>
        <v>0</v>
      </c>
      <c r="C2574" s="64">
        <f>_xlfn.XLOOKUP(F2574,Macros!T:T,Macros!D:D)</f>
        <v>122.5</v>
      </c>
      <c r="F2574" s="64" t="s">
        <v>1014</v>
      </c>
      <c r="G2574" s="64">
        <v>10094</v>
      </c>
    </row>
    <row r="2575" spans="1:7">
      <c r="A2575" s="64" t="str">
        <f t="shared" si="40"/>
        <v>BL.VM.00018-10094</v>
      </c>
      <c r="B2575" s="64">
        <f>_xlfn.XLOOKUP(F2575,Macros!T:T,Macros!M:M)+IF(Macros!$M$9&gt;0,Macros!$M$9,0)</f>
        <v>0</v>
      </c>
      <c r="C2575" s="64">
        <f>_xlfn.XLOOKUP(F2575,Macros!T:T,Macros!D:D)</f>
        <v>117.5</v>
      </c>
      <c r="F2575" s="64" t="s">
        <v>1016</v>
      </c>
      <c r="G2575" s="64">
        <v>10094</v>
      </c>
    </row>
    <row r="2576" spans="1:7">
      <c r="A2576" s="64" t="str">
        <f t="shared" si="40"/>
        <v>BL.VM.00019-10094</v>
      </c>
      <c r="B2576" s="64">
        <f>_xlfn.XLOOKUP(F2576,Macros!T:T,Macros!M:M)+IF(Macros!$M$9&gt;0,Macros!$M$9,0)</f>
        <v>0</v>
      </c>
      <c r="C2576" s="64">
        <f>_xlfn.XLOOKUP(F2576,Macros!T:T,Macros!D:D)</f>
        <v>117.5</v>
      </c>
      <c r="F2576" s="64" t="s">
        <v>1018</v>
      </c>
      <c r="G2576" s="64">
        <v>10094</v>
      </c>
    </row>
    <row r="2577" spans="1:7">
      <c r="A2577" s="64" t="str">
        <f t="shared" si="40"/>
        <v>BL.VM.00020-10094</v>
      </c>
      <c r="B2577" s="64">
        <f>_xlfn.XLOOKUP(F2577,Macros!T:T,Macros!M:M)+IF(Macros!$M$9&gt;0,Macros!$M$9,0)</f>
        <v>0</v>
      </c>
      <c r="C2577" s="64">
        <f>_xlfn.XLOOKUP(F2577,Macros!T:T,Macros!D:D)</f>
        <v>115</v>
      </c>
      <c r="F2577" s="64" t="s">
        <v>1020</v>
      </c>
      <c r="G2577" s="64">
        <v>10094</v>
      </c>
    </row>
    <row r="2578" spans="1:7">
      <c r="A2578" s="64" t="str">
        <f t="shared" si="40"/>
        <v>BL.VM.00021-10094</v>
      </c>
      <c r="B2578" s="64">
        <f>_xlfn.XLOOKUP(F2578,Macros!T:T,Macros!M:M)+IF(Macros!$M$10&gt;0,Macros!$M$10,0)</f>
        <v>0</v>
      </c>
      <c r="C2578" s="64">
        <f>_xlfn.XLOOKUP(F2578,Macros!T:T,Macros!D:D)</f>
        <v>167.5</v>
      </c>
      <c r="F2578" s="64" t="s">
        <v>1022</v>
      </c>
      <c r="G2578" s="64">
        <v>10094</v>
      </c>
    </row>
    <row r="2579" spans="1:7">
      <c r="A2579" s="64" t="str">
        <f t="shared" si="40"/>
        <v>BL.VM.00022-10094</v>
      </c>
      <c r="B2579" s="64">
        <f>_xlfn.XLOOKUP(F2579,Macros!T:T,Macros!M:M)+IF(Macros!$M$10&gt;0,Macros!$M$10,0)</f>
        <v>0</v>
      </c>
      <c r="C2579" s="64">
        <f>_xlfn.XLOOKUP(F2579,Macros!T:T,Macros!D:D)</f>
        <v>165</v>
      </c>
      <c r="F2579" s="64" t="s">
        <v>1024</v>
      </c>
      <c r="G2579" s="64">
        <v>10094</v>
      </c>
    </row>
    <row r="2580" spans="1:7">
      <c r="A2580" s="64" t="str">
        <f t="shared" si="40"/>
        <v>BL.VM.00023-10094</v>
      </c>
      <c r="B2580" s="64">
        <f>_xlfn.XLOOKUP(F2580,Macros!T:T,Macros!M:M)+IF(Macros!$M$10&gt;0,Macros!$M$10,0)</f>
        <v>0</v>
      </c>
      <c r="C2580" s="64">
        <f>_xlfn.XLOOKUP(F2580,Macros!T:T,Macros!D:D)</f>
        <v>162.5</v>
      </c>
      <c r="F2580" s="64" t="s">
        <v>1026</v>
      </c>
      <c r="G2580" s="64">
        <v>10094</v>
      </c>
    </row>
    <row r="2581" spans="1:7">
      <c r="A2581" s="64" t="str">
        <f t="shared" si="40"/>
        <v>BL.VM.00024-10094</v>
      </c>
      <c r="B2581" s="64">
        <f>_xlfn.XLOOKUP(F2581,Macros!T:T,Macros!M:M)+IF(Macros!$M$10&gt;0,Macros!$M$10,0)</f>
        <v>0</v>
      </c>
      <c r="C2581" s="64">
        <f>_xlfn.XLOOKUP(F2581,Macros!T:T,Macros!D:D)</f>
        <v>175</v>
      </c>
      <c r="F2581" s="64" t="s">
        <v>1028</v>
      </c>
      <c r="G2581" s="64">
        <v>10094</v>
      </c>
    </row>
    <row r="2582" spans="1:7">
      <c r="A2582" s="64" t="str">
        <f t="shared" si="40"/>
        <v>BL.VM.00025-10094</v>
      </c>
      <c r="B2582" s="64">
        <f>_xlfn.XLOOKUP(F2582,Macros!T:T,Macros!M:M)+IF(Macros!$M$10&gt;0,Macros!$M$10,0)</f>
        <v>0</v>
      </c>
      <c r="C2582" s="64">
        <f>_xlfn.XLOOKUP(F2582,Macros!T:T,Macros!D:D)</f>
        <v>312.5</v>
      </c>
      <c r="F2582" s="64" t="s">
        <v>1030</v>
      </c>
      <c r="G2582" s="64">
        <v>10094</v>
      </c>
    </row>
    <row r="2583" spans="1:7">
      <c r="A2583" s="64" t="str">
        <f t="shared" si="40"/>
        <v>BL.VM.00026-10094</v>
      </c>
      <c r="B2583" s="64">
        <f>_xlfn.XLOOKUP(F2583,Macros!T:T,Macros!M:M)+IF(Macros!$M$10&gt;0,Macros!$M$10,0)</f>
        <v>0</v>
      </c>
      <c r="C2583" s="64">
        <f>_xlfn.XLOOKUP(F2583,Macros!T:T,Macros!D:D)</f>
        <v>232.5</v>
      </c>
      <c r="F2583" s="64" t="s">
        <v>1032</v>
      </c>
      <c r="G2583" s="64">
        <v>10094</v>
      </c>
    </row>
    <row r="2584" spans="1:7">
      <c r="A2584" s="64" t="str">
        <f t="shared" si="40"/>
        <v>BL.VM.00027-10094</v>
      </c>
      <c r="B2584" s="64">
        <f>_xlfn.XLOOKUP(F2584,Macros!T:T,Macros!M:M)+IF(Macros!$M$10&gt;0,Macros!$M$10,0)</f>
        <v>0</v>
      </c>
      <c r="C2584" s="64">
        <f>_xlfn.XLOOKUP(F2584,Macros!T:T,Macros!D:D)</f>
        <v>217.5</v>
      </c>
      <c r="F2584" s="64" t="s">
        <v>1034</v>
      </c>
      <c r="G2584" s="64">
        <v>10094</v>
      </c>
    </row>
    <row r="2585" spans="1:7">
      <c r="A2585" s="64" t="str">
        <f t="shared" si="40"/>
        <v>BL.VM.00028-10094</v>
      </c>
      <c r="B2585" s="64">
        <f>_xlfn.XLOOKUP(F2585,Macros!T:T,Macros!M:M)+IF(Macros!$M$10&gt;0,Macros!$M$10,0)</f>
        <v>0</v>
      </c>
      <c r="C2585" s="64">
        <f>_xlfn.XLOOKUP(F2585,Macros!T:T,Macros!D:D)</f>
        <v>180</v>
      </c>
      <c r="F2585" s="64" t="s">
        <v>1036</v>
      </c>
      <c r="G2585" s="64">
        <v>10094</v>
      </c>
    </row>
    <row r="2586" spans="1:7">
      <c r="A2586" s="64" t="str">
        <f t="shared" si="40"/>
        <v>BL.VM.00029-10094</v>
      </c>
      <c r="B2586" s="64">
        <f>_xlfn.XLOOKUP(F2586,Macros!T:T,Macros!M:M)+IF(Macros!$M$10&gt;0,Macros!$M$10,0)</f>
        <v>0</v>
      </c>
      <c r="C2586" s="64">
        <f>_xlfn.XLOOKUP(F2586,Macros!T:T,Macros!D:D)</f>
        <v>132.5</v>
      </c>
      <c r="F2586" s="64" t="s">
        <v>1038</v>
      </c>
      <c r="G2586" s="64">
        <v>10094</v>
      </c>
    </row>
    <row r="2587" spans="1:7">
      <c r="A2587" s="64" t="str">
        <f t="shared" si="40"/>
        <v>BL.VM.00030-10094</v>
      </c>
      <c r="B2587" s="64">
        <f>_xlfn.XLOOKUP(F2587,Macros!T:T,Macros!M:M)+IF(Macros!$M$10&gt;0,Macros!$M$10,0)</f>
        <v>0</v>
      </c>
      <c r="C2587" s="64">
        <f>_xlfn.XLOOKUP(F2587,Macros!T:T,Macros!D:D)</f>
        <v>112.5</v>
      </c>
      <c r="F2587" s="64" t="s">
        <v>1040</v>
      </c>
      <c r="G2587" s="64">
        <v>10094</v>
      </c>
    </row>
    <row r="2588" spans="1:7">
      <c r="A2588" s="64" t="str">
        <f t="shared" si="40"/>
        <v>BL.VM.00001-10095</v>
      </c>
      <c r="B2588" s="64">
        <f>_xlfn.XLOOKUP(F2588,Macros!T:T,Macros!N:N)+IF(Macros!$N$8&gt;0,Macros!$N$8,0)</f>
        <v>0</v>
      </c>
      <c r="C2588" s="64">
        <f>_xlfn.XLOOKUP(F2588,Macros!T:T,Macros!D:D)</f>
        <v>145</v>
      </c>
      <c r="F2588" s="64" t="s">
        <v>982</v>
      </c>
      <c r="G2588" s="64">
        <v>10095</v>
      </c>
    </row>
    <row r="2589" spans="1:7">
      <c r="A2589" s="64" t="str">
        <f t="shared" si="40"/>
        <v>BL.VM.00002-10095</v>
      </c>
      <c r="B2589" s="64">
        <f>_xlfn.XLOOKUP(F2589,Macros!T:T,Macros!N:N)+IF(Macros!$N$8&gt;0,Macros!$N$8,0)</f>
        <v>0</v>
      </c>
      <c r="C2589" s="64">
        <f>_xlfn.XLOOKUP(F2589,Macros!T:T,Macros!D:D)</f>
        <v>175</v>
      </c>
      <c r="F2589" s="64" t="s">
        <v>984</v>
      </c>
      <c r="G2589" s="64">
        <v>10095</v>
      </c>
    </row>
    <row r="2590" spans="1:7">
      <c r="A2590" s="64" t="str">
        <f t="shared" si="40"/>
        <v>BL.VM.00003-10095</v>
      </c>
      <c r="B2590" s="64">
        <f>_xlfn.XLOOKUP(F2590,Macros!T:T,Macros!N:N)+IF(Macros!$N$8&gt;0,Macros!$N$8,0)</f>
        <v>0</v>
      </c>
      <c r="C2590" s="64">
        <f>_xlfn.XLOOKUP(F2590,Macros!T:T,Macros!D:D)</f>
        <v>152.5</v>
      </c>
      <c r="F2590" s="64" t="s">
        <v>986</v>
      </c>
      <c r="G2590" s="64">
        <v>10095</v>
      </c>
    </row>
    <row r="2591" spans="1:7">
      <c r="A2591" s="64" t="str">
        <f t="shared" si="40"/>
        <v>BL.VM.00004-10095</v>
      </c>
      <c r="B2591" s="64">
        <f>_xlfn.XLOOKUP(F2591,Macros!T:T,Macros!N:N)+IF(Macros!$N$8&gt;0,Macros!$N$8,0)</f>
        <v>0</v>
      </c>
      <c r="C2591" s="64">
        <f>_xlfn.XLOOKUP(F2591,Macros!T:T,Macros!D:D)</f>
        <v>147.5</v>
      </c>
      <c r="F2591" s="64" t="s">
        <v>988</v>
      </c>
      <c r="G2591" s="64">
        <v>10095</v>
      </c>
    </row>
    <row r="2592" spans="1:7">
      <c r="A2592" s="64" t="str">
        <f t="shared" si="40"/>
        <v>BL.VM.00005-10095</v>
      </c>
      <c r="B2592" s="64">
        <f>_xlfn.XLOOKUP(F2592,Macros!T:T,Macros!N:N)+IF(Macros!$N$8&gt;0,Macros!$N$8,0)</f>
        <v>0</v>
      </c>
      <c r="C2592" s="64">
        <f>_xlfn.XLOOKUP(F2592,Macros!T:T,Macros!D:D)</f>
        <v>185</v>
      </c>
      <c r="F2592" s="64" t="s">
        <v>990</v>
      </c>
      <c r="G2592" s="64">
        <v>10095</v>
      </c>
    </row>
    <row r="2593" spans="1:7">
      <c r="A2593" s="64" t="str">
        <f t="shared" si="40"/>
        <v>BL.VM.00006-10095</v>
      </c>
      <c r="B2593" s="64">
        <f>_xlfn.XLOOKUP(F2593,Macros!T:T,Macros!N:N)+IF(Macros!$N$8&gt;0,Macros!$N$8,0)</f>
        <v>0</v>
      </c>
      <c r="C2593" s="64">
        <f>_xlfn.XLOOKUP(F2593,Macros!T:T,Macros!D:D)</f>
        <v>185</v>
      </c>
      <c r="F2593" s="64" t="s">
        <v>992</v>
      </c>
      <c r="G2593" s="64">
        <v>10095</v>
      </c>
    </row>
    <row r="2594" spans="1:7">
      <c r="A2594" s="64" t="str">
        <f t="shared" si="40"/>
        <v>BL.VM.00007-10095</v>
      </c>
      <c r="B2594" s="64">
        <f>_xlfn.XLOOKUP(F2594,Macros!T:T,Macros!N:N)+IF(Macros!$N$8&gt;0,Macros!$N$8,0)</f>
        <v>0</v>
      </c>
      <c r="C2594" s="64">
        <f>_xlfn.XLOOKUP(F2594,Macros!T:T,Macros!D:D)</f>
        <v>210</v>
      </c>
      <c r="F2594" s="64" t="s">
        <v>994</v>
      </c>
      <c r="G2594" s="64">
        <v>10095</v>
      </c>
    </row>
    <row r="2595" spans="1:7">
      <c r="A2595" s="64" t="str">
        <f t="shared" si="40"/>
        <v>BL.VM.00008-10095</v>
      </c>
      <c r="B2595" s="64">
        <f>_xlfn.XLOOKUP(F2595,Macros!T:T,Macros!N:N)+IF(Macros!$N$8&gt;0,Macros!$N$8,0)</f>
        <v>0</v>
      </c>
      <c r="C2595" s="64">
        <f>_xlfn.XLOOKUP(F2595,Macros!T:T,Macros!D:D)</f>
        <v>187.5</v>
      </c>
      <c r="F2595" s="64" t="s">
        <v>996</v>
      </c>
      <c r="G2595" s="64">
        <v>10095</v>
      </c>
    </row>
    <row r="2596" spans="1:7">
      <c r="A2596" s="64" t="str">
        <f t="shared" si="40"/>
        <v>BL.VM.00009-10095</v>
      </c>
      <c r="B2596" s="64">
        <f>_xlfn.XLOOKUP(F2596,Macros!T:T,Macros!N:N)+IF(Macros!$N$8&gt;0,Macros!$N$8,0)</f>
        <v>0</v>
      </c>
      <c r="C2596" s="64">
        <f>_xlfn.XLOOKUP(F2596,Macros!T:T,Macros!D:D)</f>
        <v>230</v>
      </c>
      <c r="F2596" s="64" t="s">
        <v>998</v>
      </c>
      <c r="G2596" s="64">
        <v>10095</v>
      </c>
    </row>
    <row r="2597" spans="1:7">
      <c r="A2597" s="64" t="str">
        <f t="shared" ref="A2597:A2660" si="41">F2597&amp;"-"&amp;G2597</f>
        <v>BL.VM.00010-10095</v>
      </c>
      <c r="B2597" s="64">
        <f>_xlfn.XLOOKUP(F2597,Macros!T:T,Macros!N:N)+IF(Macros!$N$8&gt;0,Macros!$N$8,0)</f>
        <v>0</v>
      </c>
      <c r="C2597" s="64">
        <f>_xlfn.XLOOKUP(F2597,Macros!T:T,Macros!D:D)</f>
        <v>300</v>
      </c>
      <c r="F2597" s="64" t="s">
        <v>1000</v>
      </c>
      <c r="G2597" s="64">
        <v>10095</v>
      </c>
    </row>
    <row r="2598" spans="1:7">
      <c r="A2598" s="64" t="str">
        <f t="shared" si="41"/>
        <v>BL.VM.00011-10095</v>
      </c>
      <c r="B2598" s="64">
        <f>_xlfn.XLOOKUP(F2598,Macros!T:T,Macros!N:N)+IF(Macros!$N$9&gt;0,Macros!$N$9,0)</f>
        <v>0</v>
      </c>
      <c r="C2598" s="64">
        <f>_xlfn.XLOOKUP(F2598,Macros!T:T,Macros!D:D)</f>
        <v>122.5</v>
      </c>
      <c r="F2598" s="64" t="s">
        <v>1002</v>
      </c>
      <c r="G2598" s="64">
        <v>10095</v>
      </c>
    </row>
    <row r="2599" spans="1:7">
      <c r="A2599" s="64" t="str">
        <f t="shared" si="41"/>
        <v>BL.VM.00012-10095</v>
      </c>
      <c r="B2599" s="64">
        <f>_xlfn.XLOOKUP(F2599,Macros!T:T,Macros!N:N)+IF(Macros!$N$9&gt;0,Macros!$N$9,0)</f>
        <v>0</v>
      </c>
      <c r="C2599" s="64">
        <f>_xlfn.XLOOKUP(F2599,Macros!T:T,Macros!D:D)</f>
        <v>110</v>
      </c>
      <c r="F2599" s="64" t="s">
        <v>1004</v>
      </c>
      <c r="G2599" s="64">
        <v>10095</v>
      </c>
    </row>
    <row r="2600" spans="1:7">
      <c r="A2600" s="64" t="str">
        <f t="shared" si="41"/>
        <v>BL.VM.00013-10095</v>
      </c>
      <c r="B2600" s="64">
        <f>_xlfn.XLOOKUP(F2600,Macros!T:T,Macros!N:N)+IF(Macros!$N$9&gt;0,Macros!$N$9,0)</f>
        <v>0</v>
      </c>
      <c r="C2600" s="64">
        <f>_xlfn.XLOOKUP(F2600,Macros!T:T,Macros!D:D)</f>
        <v>112.5</v>
      </c>
      <c r="F2600" s="64" t="s">
        <v>1006</v>
      </c>
      <c r="G2600" s="64">
        <v>10095</v>
      </c>
    </row>
    <row r="2601" spans="1:7">
      <c r="A2601" s="64" t="str">
        <f t="shared" si="41"/>
        <v>BL.VM.00014-10095</v>
      </c>
      <c r="B2601" s="64">
        <f>_xlfn.XLOOKUP(F2601,Macros!T:T,Macros!N:N)+IF(Macros!$N$9&gt;0,Macros!$N$9,0)</f>
        <v>0</v>
      </c>
      <c r="C2601" s="64">
        <f>_xlfn.XLOOKUP(F2601,Macros!T:T,Macros!D:D)</f>
        <v>112.5</v>
      </c>
      <c r="F2601" s="64" t="s">
        <v>1008</v>
      </c>
      <c r="G2601" s="64">
        <v>10095</v>
      </c>
    </row>
    <row r="2602" spans="1:7">
      <c r="A2602" s="64" t="str">
        <f t="shared" si="41"/>
        <v>BL.VM.00015-10095</v>
      </c>
      <c r="B2602" s="64">
        <f>_xlfn.XLOOKUP(F2602,Macros!T:T,Macros!N:N)+IF(Macros!$N$9&gt;0,Macros!$N$9,0)</f>
        <v>0</v>
      </c>
      <c r="C2602" s="64">
        <f>_xlfn.XLOOKUP(F2602,Macros!T:T,Macros!D:D)</f>
        <v>110</v>
      </c>
      <c r="F2602" s="64" t="s">
        <v>1010</v>
      </c>
      <c r="G2602" s="64">
        <v>10095</v>
      </c>
    </row>
    <row r="2603" spans="1:7">
      <c r="A2603" s="64" t="str">
        <f t="shared" si="41"/>
        <v>BL.VM.00016-10095</v>
      </c>
      <c r="B2603" s="64">
        <f>_xlfn.XLOOKUP(F2603,Macros!T:T,Macros!N:N)+IF(Macros!$N$9&gt;0,Macros!$N$9,0)</f>
        <v>0</v>
      </c>
      <c r="C2603" s="64">
        <f>_xlfn.XLOOKUP(F2603,Macros!T:T,Macros!D:D)</f>
        <v>115</v>
      </c>
      <c r="F2603" s="64" t="s">
        <v>1012</v>
      </c>
      <c r="G2603" s="64">
        <v>10095</v>
      </c>
    </row>
    <row r="2604" spans="1:7">
      <c r="A2604" s="64" t="str">
        <f t="shared" si="41"/>
        <v>BL.VM.00017-10095</v>
      </c>
      <c r="B2604" s="64">
        <f>_xlfn.XLOOKUP(F2604,Macros!T:T,Macros!N:N)+IF(Macros!$N$9&gt;0,Macros!$N$9,0)</f>
        <v>0</v>
      </c>
      <c r="C2604" s="64">
        <f>_xlfn.XLOOKUP(F2604,Macros!T:T,Macros!D:D)</f>
        <v>122.5</v>
      </c>
      <c r="F2604" s="64" t="s">
        <v>1014</v>
      </c>
      <c r="G2604" s="64">
        <v>10095</v>
      </c>
    </row>
    <row r="2605" spans="1:7">
      <c r="A2605" s="64" t="str">
        <f t="shared" si="41"/>
        <v>BL.VM.00018-10095</v>
      </c>
      <c r="B2605" s="64">
        <f>_xlfn.XLOOKUP(F2605,Macros!T:T,Macros!N:N)+IF(Macros!$N$9&gt;0,Macros!$N$9,0)</f>
        <v>0</v>
      </c>
      <c r="C2605" s="64">
        <f>_xlfn.XLOOKUP(F2605,Macros!T:T,Macros!D:D)</f>
        <v>117.5</v>
      </c>
      <c r="F2605" s="64" t="s">
        <v>1016</v>
      </c>
      <c r="G2605" s="64">
        <v>10095</v>
      </c>
    </row>
    <row r="2606" spans="1:7">
      <c r="A2606" s="64" t="str">
        <f t="shared" si="41"/>
        <v>BL.VM.00019-10095</v>
      </c>
      <c r="B2606" s="64">
        <f>_xlfn.XLOOKUP(F2606,Macros!T:T,Macros!N:N)+IF(Macros!$N$9&gt;0,Macros!$N$9,0)</f>
        <v>0</v>
      </c>
      <c r="C2606" s="64">
        <f>_xlfn.XLOOKUP(F2606,Macros!T:T,Macros!D:D)</f>
        <v>117.5</v>
      </c>
      <c r="F2606" s="64" t="s">
        <v>1018</v>
      </c>
      <c r="G2606" s="64">
        <v>10095</v>
      </c>
    </row>
    <row r="2607" spans="1:7">
      <c r="A2607" s="64" t="str">
        <f t="shared" si="41"/>
        <v>BL.VM.00020-10095</v>
      </c>
      <c r="B2607" s="64">
        <f>_xlfn.XLOOKUP(F2607,Macros!T:T,Macros!N:N)+IF(Macros!$N$9&gt;0,Macros!$N$9,0)</f>
        <v>0</v>
      </c>
      <c r="C2607" s="64">
        <f>_xlfn.XLOOKUP(F2607,Macros!T:T,Macros!D:D)</f>
        <v>115</v>
      </c>
      <c r="F2607" s="64" t="s">
        <v>1020</v>
      </c>
      <c r="G2607" s="64">
        <v>10095</v>
      </c>
    </row>
    <row r="2608" spans="1:7">
      <c r="A2608" s="64" t="str">
        <f t="shared" si="41"/>
        <v>BL.VM.00021-10095</v>
      </c>
      <c r="B2608" s="64">
        <f>_xlfn.XLOOKUP(F2608,Macros!T:T,Macros!N:N)+IF(Macros!$N$10&gt;0,Macros!$N$10,0)</f>
        <v>0</v>
      </c>
      <c r="C2608" s="64">
        <f>_xlfn.XLOOKUP(F2608,Macros!T:T,Macros!D:D)</f>
        <v>167.5</v>
      </c>
      <c r="F2608" s="64" t="s">
        <v>1022</v>
      </c>
      <c r="G2608" s="64">
        <v>10095</v>
      </c>
    </row>
    <row r="2609" spans="1:7">
      <c r="A2609" s="64" t="str">
        <f t="shared" si="41"/>
        <v>BL.VM.00022-10095</v>
      </c>
      <c r="B2609" s="64">
        <f>_xlfn.XLOOKUP(F2609,Macros!T:T,Macros!N:N)+IF(Macros!$N$10&gt;0,Macros!$N$10,0)</f>
        <v>0</v>
      </c>
      <c r="C2609" s="64">
        <f>_xlfn.XLOOKUP(F2609,Macros!T:T,Macros!D:D)</f>
        <v>165</v>
      </c>
      <c r="F2609" s="64" t="s">
        <v>1024</v>
      </c>
      <c r="G2609" s="64">
        <v>10095</v>
      </c>
    </row>
    <row r="2610" spans="1:7">
      <c r="A2610" s="64" t="str">
        <f t="shared" si="41"/>
        <v>BL.VM.00023-10095</v>
      </c>
      <c r="B2610" s="64">
        <f>_xlfn.XLOOKUP(F2610,Macros!T:T,Macros!N:N)+IF(Macros!$N$10&gt;0,Macros!$N$10,0)</f>
        <v>0</v>
      </c>
      <c r="C2610" s="64">
        <f>_xlfn.XLOOKUP(F2610,Macros!T:T,Macros!D:D)</f>
        <v>162.5</v>
      </c>
      <c r="F2610" s="64" t="s">
        <v>1026</v>
      </c>
      <c r="G2610" s="64">
        <v>10095</v>
      </c>
    </row>
    <row r="2611" spans="1:7">
      <c r="A2611" s="64" t="str">
        <f t="shared" si="41"/>
        <v>BL.VM.00024-10095</v>
      </c>
      <c r="B2611" s="64">
        <f>_xlfn.XLOOKUP(F2611,Macros!T:T,Macros!N:N)+IF(Macros!$N$10&gt;0,Macros!$N$10,0)</f>
        <v>0</v>
      </c>
      <c r="C2611" s="64">
        <f>_xlfn.XLOOKUP(F2611,Macros!T:T,Macros!D:D)</f>
        <v>175</v>
      </c>
      <c r="F2611" s="64" t="s">
        <v>1028</v>
      </c>
      <c r="G2611" s="64">
        <v>10095</v>
      </c>
    </row>
    <row r="2612" spans="1:7">
      <c r="A2612" s="64" t="str">
        <f t="shared" si="41"/>
        <v>BL.VM.00025-10095</v>
      </c>
      <c r="B2612" s="64">
        <f>_xlfn.XLOOKUP(F2612,Macros!T:T,Macros!N:N)+IF(Macros!$N$10&gt;0,Macros!$N$10,0)</f>
        <v>0</v>
      </c>
      <c r="C2612" s="64">
        <f>_xlfn.XLOOKUP(F2612,Macros!T:T,Macros!D:D)</f>
        <v>312.5</v>
      </c>
      <c r="F2612" s="64" t="s">
        <v>1030</v>
      </c>
      <c r="G2612" s="64">
        <v>10095</v>
      </c>
    </row>
    <row r="2613" spans="1:7">
      <c r="A2613" s="64" t="str">
        <f t="shared" si="41"/>
        <v>BL.VM.00026-10095</v>
      </c>
      <c r="B2613" s="64">
        <f>_xlfn.XLOOKUP(F2613,Macros!T:T,Macros!N:N)+IF(Macros!$N$10&gt;0,Macros!$N$10,0)</f>
        <v>0</v>
      </c>
      <c r="C2613" s="64">
        <f>_xlfn.XLOOKUP(F2613,Macros!T:T,Macros!D:D)</f>
        <v>232.5</v>
      </c>
      <c r="F2613" s="64" t="s">
        <v>1032</v>
      </c>
      <c r="G2613" s="64">
        <v>10095</v>
      </c>
    </row>
    <row r="2614" spans="1:7">
      <c r="A2614" s="64" t="str">
        <f t="shared" si="41"/>
        <v>BL.VM.00027-10095</v>
      </c>
      <c r="B2614" s="64">
        <f>_xlfn.XLOOKUP(F2614,Macros!T:T,Macros!N:N)+IF(Macros!$N$10&gt;0,Macros!$N$10,0)</f>
        <v>0</v>
      </c>
      <c r="C2614" s="64">
        <f>_xlfn.XLOOKUP(F2614,Macros!T:T,Macros!D:D)</f>
        <v>217.5</v>
      </c>
      <c r="F2614" s="64" t="s">
        <v>1034</v>
      </c>
      <c r="G2614" s="64">
        <v>10095</v>
      </c>
    </row>
    <row r="2615" spans="1:7">
      <c r="A2615" s="64" t="str">
        <f t="shared" si="41"/>
        <v>BL.VM.00028-10095</v>
      </c>
      <c r="B2615" s="64">
        <f>_xlfn.XLOOKUP(F2615,Macros!T:T,Macros!N:N)+IF(Macros!$N$10&gt;0,Macros!$N$10,0)</f>
        <v>0</v>
      </c>
      <c r="C2615" s="64">
        <f>_xlfn.XLOOKUP(F2615,Macros!T:T,Macros!D:D)</f>
        <v>180</v>
      </c>
      <c r="F2615" s="64" t="s">
        <v>1036</v>
      </c>
      <c r="G2615" s="64">
        <v>10095</v>
      </c>
    </row>
    <row r="2616" spans="1:7">
      <c r="A2616" s="64" t="str">
        <f t="shared" si="41"/>
        <v>BL.VM.00029-10095</v>
      </c>
      <c r="B2616" s="64">
        <f>_xlfn.XLOOKUP(F2616,Macros!T:T,Macros!N:N)+IF(Macros!$N$10&gt;0,Macros!$N$10,0)</f>
        <v>0</v>
      </c>
      <c r="C2616" s="64">
        <f>_xlfn.XLOOKUP(F2616,Macros!T:T,Macros!D:D)</f>
        <v>132.5</v>
      </c>
      <c r="F2616" s="64" t="s">
        <v>1038</v>
      </c>
      <c r="G2616" s="64">
        <v>10095</v>
      </c>
    </row>
    <row r="2617" spans="1:7">
      <c r="A2617" s="64" t="str">
        <f t="shared" si="41"/>
        <v>BL.VM.00030-10095</v>
      </c>
      <c r="B2617" s="64">
        <f>_xlfn.XLOOKUP(F2617,Macros!T:T,Macros!N:N)+IF(Macros!$N$10&gt;0,Macros!$N$10,0)</f>
        <v>0</v>
      </c>
      <c r="C2617" s="64">
        <f>_xlfn.XLOOKUP(F2617,Macros!T:T,Macros!D:D)</f>
        <v>112.5</v>
      </c>
      <c r="F2617" s="64" t="s">
        <v>1040</v>
      </c>
      <c r="G2617" s="64">
        <v>10095</v>
      </c>
    </row>
    <row r="2618" spans="1:7">
      <c r="A2618" s="64" t="str">
        <f t="shared" si="41"/>
        <v>BL.VM.00001-10081</v>
      </c>
      <c r="B2618" s="64" t="e">
        <f>_xlfn.XLOOKUP(F2618,Macros!T:T,Macros!#REF!)+IF(Macros!#REF!&gt;0,Macros!#REF!,0)</f>
        <v>#REF!</v>
      </c>
      <c r="C2618" s="64">
        <f>_xlfn.XLOOKUP(F2618,Macros!T:T,Macros!O:O)</f>
        <v>152.25</v>
      </c>
      <c r="F2618" s="64" t="s">
        <v>982</v>
      </c>
      <c r="G2618" s="64">
        <v>10081</v>
      </c>
    </row>
    <row r="2619" spans="1:7">
      <c r="A2619" s="64" t="str">
        <f t="shared" si="41"/>
        <v>BL.VM.00002-10081</v>
      </c>
      <c r="B2619" s="64" t="e">
        <f>_xlfn.XLOOKUP(F2619,Macros!T:T,Macros!#REF!)+IF(Macros!#REF!&gt;0,Macros!#REF!,0)</f>
        <v>#REF!</v>
      </c>
      <c r="C2619" s="64">
        <f>_xlfn.XLOOKUP(F2619,Macros!T:T,Macros!O:O)</f>
        <v>183.75</v>
      </c>
      <c r="F2619" s="64" t="s">
        <v>984</v>
      </c>
      <c r="G2619" s="64">
        <v>10081</v>
      </c>
    </row>
    <row r="2620" spans="1:7">
      <c r="A2620" s="64" t="str">
        <f t="shared" si="41"/>
        <v>BL.VM.00003-10081</v>
      </c>
      <c r="B2620" s="64" t="e">
        <f>_xlfn.XLOOKUP(F2620,Macros!T:T,Macros!#REF!)+IF(Macros!#REF!&gt;0,Macros!#REF!,0)</f>
        <v>#REF!</v>
      </c>
      <c r="C2620" s="64">
        <f>_xlfn.XLOOKUP(F2620,Macros!T:T,Macros!O:O)</f>
        <v>160.25</v>
      </c>
      <c r="F2620" s="64" t="s">
        <v>986</v>
      </c>
      <c r="G2620" s="64">
        <v>10081</v>
      </c>
    </row>
    <row r="2621" spans="1:7">
      <c r="A2621" s="64" t="str">
        <f t="shared" si="41"/>
        <v>BL.VM.00004-10081</v>
      </c>
      <c r="B2621" s="64" t="e">
        <f>_xlfn.XLOOKUP(F2621,Macros!T:T,Macros!#REF!)+IF(Macros!#REF!&gt;0,Macros!#REF!,0)</f>
        <v>#REF!</v>
      </c>
      <c r="C2621" s="64">
        <f>_xlfn.XLOOKUP(F2621,Macros!T:T,Macros!O:O)</f>
        <v>155</v>
      </c>
      <c r="F2621" s="64" t="s">
        <v>988</v>
      </c>
      <c r="G2621" s="64">
        <v>10081</v>
      </c>
    </row>
    <row r="2622" spans="1:7">
      <c r="A2622" s="64" t="str">
        <f t="shared" si="41"/>
        <v>BL.VM.00005-10081</v>
      </c>
      <c r="B2622" s="64" t="e">
        <f>_xlfn.XLOOKUP(F2622,Macros!T:T,Macros!#REF!)+IF(Macros!#REF!&gt;0,Macros!#REF!,0)</f>
        <v>#REF!</v>
      </c>
      <c r="C2622" s="64">
        <f>_xlfn.XLOOKUP(F2622,Macros!T:T,Macros!O:O)</f>
        <v>194.25</v>
      </c>
      <c r="F2622" s="64" t="s">
        <v>990</v>
      </c>
      <c r="G2622" s="64">
        <v>10081</v>
      </c>
    </row>
    <row r="2623" spans="1:7">
      <c r="A2623" s="64" t="str">
        <f t="shared" si="41"/>
        <v>BL.VM.00006-10081</v>
      </c>
      <c r="B2623" s="64" t="e">
        <f>_xlfn.XLOOKUP(F2623,Macros!T:T,Macros!#REF!)+IF(Macros!#REF!&gt;0,Macros!#REF!,0)</f>
        <v>#REF!</v>
      </c>
      <c r="C2623" s="64">
        <f>_xlfn.XLOOKUP(F2623,Macros!T:T,Macros!O:O)</f>
        <v>194.25</v>
      </c>
      <c r="F2623" s="64" t="s">
        <v>992</v>
      </c>
      <c r="G2623" s="64">
        <v>10081</v>
      </c>
    </row>
    <row r="2624" spans="1:7">
      <c r="A2624" s="64" t="str">
        <f t="shared" si="41"/>
        <v>BL.VM.00007-10081</v>
      </c>
      <c r="B2624" s="64" t="e">
        <f>_xlfn.XLOOKUP(F2624,Macros!T:T,Macros!#REF!)+IF(Macros!#REF!&gt;0,Macros!#REF!,0)</f>
        <v>#REF!</v>
      </c>
      <c r="C2624" s="64">
        <f>_xlfn.XLOOKUP(F2624,Macros!T:T,Macros!O:O)</f>
        <v>220.5</v>
      </c>
      <c r="F2624" s="64" t="s">
        <v>994</v>
      </c>
      <c r="G2624" s="64">
        <v>10081</v>
      </c>
    </row>
    <row r="2625" spans="1:7">
      <c r="A2625" s="64" t="str">
        <f t="shared" si="41"/>
        <v>BL.VM.00008-10081</v>
      </c>
      <c r="B2625" s="64" t="e">
        <f>_xlfn.XLOOKUP(F2625,Macros!T:T,Macros!#REF!)+IF(Macros!#REF!&gt;0,Macros!#REF!,0)</f>
        <v>#REF!</v>
      </c>
      <c r="C2625" s="64">
        <f>_xlfn.XLOOKUP(F2625,Macros!T:T,Macros!O:O)</f>
        <v>197</v>
      </c>
      <c r="F2625" s="64" t="s">
        <v>996</v>
      </c>
      <c r="G2625" s="64">
        <v>10081</v>
      </c>
    </row>
    <row r="2626" spans="1:7">
      <c r="A2626" s="64" t="str">
        <f t="shared" si="41"/>
        <v>BL.VM.00009-10081</v>
      </c>
      <c r="B2626" s="64" t="e">
        <f>_xlfn.XLOOKUP(F2626,Macros!T:T,Macros!#REF!)+IF(Macros!#REF!&gt;0,Macros!#REF!,0)</f>
        <v>#REF!</v>
      </c>
      <c r="C2626" s="64">
        <f>_xlfn.XLOOKUP(F2626,Macros!T:T,Macros!O:O)</f>
        <v>241.5</v>
      </c>
      <c r="F2626" s="64" t="s">
        <v>998</v>
      </c>
      <c r="G2626" s="64">
        <v>10081</v>
      </c>
    </row>
    <row r="2627" spans="1:7">
      <c r="A2627" s="64" t="str">
        <f t="shared" si="41"/>
        <v>BL.VM.00010-10081</v>
      </c>
      <c r="B2627" s="64" t="e">
        <f>_xlfn.XLOOKUP(F2627,Macros!T:T,Macros!#REF!)+IF(Macros!#REF!&gt;0,Macros!#REF!,0)</f>
        <v>#REF!</v>
      </c>
      <c r="C2627" s="64">
        <f>_xlfn.XLOOKUP(F2627,Macros!T:T,Macros!O:O)</f>
        <v>315</v>
      </c>
      <c r="F2627" s="64" t="s">
        <v>1000</v>
      </c>
      <c r="G2627" s="64">
        <v>10081</v>
      </c>
    </row>
    <row r="2628" spans="1:7">
      <c r="A2628" s="64" t="str">
        <f t="shared" si="41"/>
        <v>BL.VM.00011-10081</v>
      </c>
      <c r="B2628" s="64" t="e">
        <f>_xlfn.XLOOKUP(F2628,Macros!T:T,Macros!#REF!)+IF(Macros!#REF!&gt;0,Macros!#REF!,0)</f>
        <v>#REF!</v>
      </c>
      <c r="C2628" s="64">
        <f>_xlfn.XLOOKUP(F2628,Macros!T:T,Macros!O:O)</f>
        <v>128.75</v>
      </c>
      <c r="F2628" s="64" t="s">
        <v>1002</v>
      </c>
      <c r="G2628" s="64">
        <v>10081</v>
      </c>
    </row>
    <row r="2629" spans="1:7">
      <c r="A2629" s="64" t="str">
        <f t="shared" si="41"/>
        <v>BL.VM.00012-10081</v>
      </c>
      <c r="B2629" s="64" t="e">
        <f>_xlfn.XLOOKUP(F2629,Macros!T:T,Macros!#REF!)+IF(Macros!#REF!&gt;0,Macros!#REF!,0)</f>
        <v>#REF!</v>
      </c>
      <c r="C2629" s="64">
        <f>_xlfn.XLOOKUP(F2629,Macros!T:T,Macros!O:O)</f>
        <v>115.5</v>
      </c>
      <c r="F2629" s="64" t="s">
        <v>1004</v>
      </c>
      <c r="G2629" s="64">
        <v>10081</v>
      </c>
    </row>
    <row r="2630" spans="1:7">
      <c r="A2630" s="64" t="str">
        <f t="shared" si="41"/>
        <v>BL.VM.00013-10081</v>
      </c>
      <c r="B2630" s="64" t="e">
        <f>_xlfn.XLOOKUP(F2630,Macros!T:T,Macros!#REF!)+IF(Macros!#REF!&gt;0,Macros!#REF!,0)</f>
        <v>#REF!</v>
      </c>
      <c r="C2630" s="64">
        <f>_xlfn.XLOOKUP(F2630,Macros!T:T,Macros!O:O)</f>
        <v>118.25</v>
      </c>
      <c r="F2630" s="64" t="s">
        <v>1006</v>
      </c>
      <c r="G2630" s="64">
        <v>10081</v>
      </c>
    </row>
    <row r="2631" spans="1:7">
      <c r="A2631" s="64" t="str">
        <f t="shared" si="41"/>
        <v>BL.VM.00014-10081</v>
      </c>
      <c r="B2631" s="64" t="e">
        <f>_xlfn.XLOOKUP(F2631,Macros!T:T,Macros!#REF!)+IF(Macros!#REF!&gt;0,Macros!#REF!,0)</f>
        <v>#REF!</v>
      </c>
      <c r="C2631" s="64">
        <f>_xlfn.XLOOKUP(F2631,Macros!T:T,Macros!O:O)</f>
        <v>118.25</v>
      </c>
      <c r="F2631" s="64" t="s">
        <v>1008</v>
      </c>
      <c r="G2631" s="64">
        <v>10081</v>
      </c>
    </row>
    <row r="2632" spans="1:7">
      <c r="A2632" s="64" t="str">
        <f t="shared" si="41"/>
        <v>BL.VM.00015-10081</v>
      </c>
      <c r="B2632" s="64" t="e">
        <f>_xlfn.XLOOKUP(F2632,Macros!T:T,Macros!#REF!)+IF(Macros!#REF!&gt;0,Macros!#REF!,0)</f>
        <v>#REF!</v>
      </c>
      <c r="C2632" s="64">
        <f>_xlfn.XLOOKUP(F2632,Macros!T:T,Macros!O:O)</f>
        <v>115.5</v>
      </c>
      <c r="F2632" s="64" t="s">
        <v>1010</v>
      </c>
      <c r="G2632" s="64">
        <v>10081</v>
      </c>
    </row>
    <row r="2633" spans="1:7">
      <c r="A2633" s="64" t="str">
        <f t="shared" si="41"/>
        <v>BL.VM.00016-10081</v>
      </c>
      <c r="B2633" s="64" t="e">
        <f>_xlfn.XLOOKUP(F2633,Macros!T:T,Macros!#REF!)+IF(Macros!#REF!&gt;0,Macros!#REF!,0)</f>
        <v>#REF!</v>
      </c>
      <c r="C2633" s="64">
        <f>_xlfn.XLOOKUP(F2633,Macros!T:T,Macros!O:O)</f>
        <v>120.75</v>
      </c>
      <c r="F2633" s="64" t="s">
        <v>1012</v>
      </c>
      <c r="G2633" s="64">
        <v>10081</v>
      </c>
    </row>
    <row r="2634" spans="1:7">
      <c r="A2634" s="64" t="str">
        <f t="shared" si="41"/>
        <v>BL.VM.00017-10081</v>
      </c>
      <c r="B2634" s="64" t="e">
        <f>_xlfn.XLOOKUP(F2634,Macros!T:T,Macros!#REF!)+IF(Macros!#REF!&gt;0,Macros!#REF!,0)</f>
        <v>#REF!</v>
      </c>
      <c r="C2634" s="64">
        <f>_xlfn.XLOOKUP(F2634,Macros!T:T,Macros!O:O)</f>
        <v>128.75</v>
      </c>
      <c r="F2634" s="64" t="s">
        <v>1014</v>
      </c>
      <c r="G2634" s="64">
        <v>10081</v>
      </c>
    </row>
    <row r="2635" spans="1:7">
      <c r="A2635" s="64" t="str">
        <f t="shared" si="41"/>
        <v>BL.VM.00018-10081</v>
      </c>
      <c r="B2635" s="64" t="e">
        <f>_xlfn.XLOOKUP(F2635,Macros!T:T,Macros!#REF!)+IF(Macros!#REF!&gt;0,Macros!#REF!,0)</f>
        <v>#REF!</v>
      </c>
      <c r="C2635" s="64">
        <f>_xlfn.XLOOKUP(F2635,Macros!T:T,Macros!O:O)</f>
        <v>123.5</v>
      </c>
      <c r="F2635" s="64" t="s">
        <v>1016</v>
      </c>
      <c r="G2635" s="64">
        <v>10081</v>
      </c>
    </row>
    <row r="2636" spans="1:7">
      <c r="A2636" s="64" t="str">
        <f t="shared" si="41"/>
        <v>BL.VM.00019-10081</v>
      </c>
      <c r="B2636" s="64" t="e">
        <f>_xlfn.XLOOKUP(F2636,Macros!T:T,Macros!#REF!)+IF(Macros!#REF!&gt;0,Macros!#REF!,0)</f>
        <v>#REF!</v>
      </c>
      <c r="C2636" s="64">
        <f>_xlfn.XLOOKUP(F2636,Macros!T:T,Macros!O:O)</f>
        <v>123.5</v>
      </c>
      <c r="F2636" s="64" t="s">
        <v>1018</v>
      </c>
      <c r="G2636" s="64">
        <v>10081</v>
      </c>
    </row>
    <row r="2637" spans="1:7">
      <c r="A2637" s="64" t="str">
        <f t="shared" si="41"/>
        <v>BL.VM.00020-10081</v>
      </c>
      <c r="B2637" s="64" t="e">
        <f>_xlfn.XLOOKUP(F2637,Macros!T:T,Macros!#REF!)+IF(Macros!#REF!&gt;0,Macros!#REF!,0)</f>
        <v>#REF!</v>
      </c>
      <c r="C2637" s="64">
        <f>_xlfn.XLOOKUP(F2637,Macros!T:T,Macros!O:O)</f>
        <v>120.75</v>
      </c>
      <c r="F2637" s="64" t="s">
        <v>1020</v>
      </c>
      <c r="G2637" s="64">
        <v>10081</v>
      </c>
    </row>
    <row r="2638" spans="1:7">
      <c r="A2638" s="64" t="str">
        <f t="shared" si="41"/>
        <v>BL.VM.00021-10081</v>
      </c>
      <c r="B2638" s="64" t="e">
        <f>_xlfn.XLOOKUP(F2638,Macros!T:T,Macros!#REF!)+IF(Macros!#REF!&gt;0,Macros!#REF!,0)</f>
        <v>#REF!</v>
      </c>
      <c r="C2638" s="64">
        <f>_xlfn.XLOOKUP(F2638,Macros!T:T,Macros!O:O)</f>
        <v>176</v>
      </c>
      <c r="F2638" s="64" t="s">
        <v>1022</v>
      </c>
      <c r="G2638" s="64">
        <v>10081</v>
      </c>
    </row>
    <row r="2639" spans="1:7">
      <c r="A2639" s="64" t="str">
        <f t="shared" si="41"/>
        <v>BL.VM.00022-10081</v>
      </c>
      <c r="B2639" s="64" t="e">
        <f>_xlfn.XLOOKUP(F2639,Macros!T:T,Macros!#REF!)+IF(Macros!#REF!&gt;0,Macros!#REF!,0)</f>
        <v>#REF!</v>
      </c>
      <c r="C2639" s="64">
        <f>_xlfn.XLOOKUP(F2639,Macros!T:T,Macros!O:O)</f>
        <v>173.25</v>
      </c>
      <c r="F2639" s="64" t="s">
        <v>1024</v>
      </c>
      <c r="G2639" s="64">
        <v>10081</v>
      </c>
    </row>
    <row r="2640" spans="1:7">
      <c r="A2640" s="64" t="str">
        <f t="shared" si="41"/>
        <v>BL.VM.00023-10081</v>
      </c>
      <c r="B2640" s="64" t="e">
        <f>_xlfn.XLOOKUP(F2640,Macros!T:T,Macros!#REF!)+IF(Macros!#REF!&gt;0,Macros!#REF!,0)</f>
        <v>#REF!</v>
      </c>
      <c r="C2640" s="64">
        <f>_xlfn.XLOOKUP(F2640,Macros!T:T,Macros!O:O)</f>
        <v>170.75</v>
      </c>
      <c r="F2640" s="64" t="s">
        <v>1026</v>
      </c>
      <c r="G2640" s="64">
        <v>10081</v>
      </c>
    </row>
    <row r="2641" spans="1:7">
      <c r="A2641" s="64" t="str">
        <f t="shared" si="41"/>
        <v>BL.VM.00024-10081</v>
      </c>
      <c r="B2641" s="64" t="e">
        <f>_xlfn.XLOOKUP(F2641,Macros!T:T,Macros!#REF!)+IF(Macros!#REF!&gt;0,Macros!#REF!,0)</f>
        <v>#REF!</v>
      </c>
      <c r="C2641" s="64">
        <f>_xlfn.XLOOKUP(F2641,Macros!T:T,Macros!O:O)</f>
        <v>183.75</v>
      </c>
      <c r="F2641" s="64" t="s">
        <v>1028</v>
      </c>
      <c r="G2641" s="64">
        <v>10081</v>
      </c>
    </row>
    <row r="2642" spans="1:7">
      <c r="A2642" s="64" t="str">
        <f t="shared" si="41"/>
        <v>BL.VM.00025-10081</v>
      </c>
      <c r="B2642" s="64" t="e">
        <f>_xlfn.XLOOKUP(F2642,Macros!T:T,Macros!#REF!)+IF(Macros!#REF!&gt;0,Macros!#REF!,0)</f>
        <v>#REF!</v>
      </c>
      <c r="C2642" s="64">
        <f>_xlfn.XLOOKUP(F2642,Macros!T:T,Macros!O:O)</f>
        <v>328.25</v>
      </c>
      <c r="F2642" s="64" t="s">
        <v>1030</v>
      </c>
      <c r="G2642" s="64">
        <v>10081</v>
      </c>
    </row>
    <row r="2643" spans="1:7">
      <c r="A2643" s="64" t="str">
        <f t="shared" si="41"/>
        <v>BL.VM.00026-10081</v>
      </c>
      <c r="B2643" s="64" t="e">
        <f>_xlfn.XLOOKUP(F2643,Macros!T:T,Macros!#REF!)+IF(Macros!#REF!&gt;0,Macros!#REF!,0)</f>
        <v>#REF!</v>
      </c>
      <c r="C2643" s="64">
        <f>_xlfn.XLOOKUP(F2643,Macros!T:T,Macros!O:O)</f>
        <v>244.25</v>
      </c>
      <c r="F2643" s="64" t="s">
        <v>1032</v>
      </c>
      <c r="G2643" s="64">
        <v>10081</v>
      </c>
    </row>
    <row r="2644" spans="1:7">
      <c r="A2644" s="64" t="str">
        <f t="shared" si="41"/>
        <v>BL.VM.00027-10081</v>
      </c>
      <c r="B2644" s="64" t="e">
        <f>_xlfn.XLOOKUP(F2644,Macros!T:T,Macros!#REF!)+IF(Macros!#REF!&gt;0,Macros!#REF!,0)</f>
        <v>#REF!</v>
      </c>
      <c r="C2644" s="64">
        <f>_xlfn.XLOOKUP(F2644,Macros!T:T,Macros!O:O)</f>
        <v>228.5</v>
      </c>
      <c r="F2644" s="64" t="s">
        <v>1034</v>
      </c>
      <c r="G2644" s="64">
        <v>10081</v>
      </c>
    </row>
    <row r="2645" spans="1:7">
      <c r="A2645" s="64" t="str">
        <f t="shared" si="41"/>
        <v>BL.VM.00028-10081</v>
      </c>
      <c r="B2645" s="64" t="e">
        <f>_xlfn.XLOOKUP(F2645,Macros!T:T,Macros!#REF!)+IF(Macros!#REF!&gt;0,Macros!#REF!,0)</f>
        <v>#REF!</v>
      </c>
      <c r="C2645" s="64">
        <f>_xlfn.XLOOKUP(F2645,Macros!T:T,Macros!O:O)</f>
        <v>189</v>
      </c>
      <c r="F2645" s="64" t="s">
        <v>1036</v>
      </c>
      <c r="G2645" s="64">
        <v>10081</v>
      </c>
    </row>
    <row r="2646" spans="1:7">
      <c r="A2646" s="64" t="str">
        <f t="shared" si="41"/>
        <v>BL.VM.00029-10081</v>
      </c>
      <c r="B2646" s="64" t="e">
        <f>_xlfn.XLOOKUP(F2646,Macros!T:T,Macros!#REF!)+IF(Macros!#REF!&gt;0,Macros!#REF!,0)</f>
        <v>#REF!</v>
      </c>
      <c r="C2646" s="64">
        <f>_xlfn.XLOOKUP(F2646,Macros!T:T,Macros!O:O)</f>
        <v>139.25</v>
      </c>
      <c r="F2646" s="64" t="s">
        <v>1038</v>
      </c>
      <c r="G2646" s="64">
        <v>10081</v>
      </c>
    </row>
    <row r="2647" spans="1:7">
      <c r="A2647" s="64" t="str">
        <f t="shared" si="41"/>
        <v>BL.VM.00030-10081</v>
      </c>
      <c r="B2647" s="64" t="e">
        <f>_xlfn.XLOOKUP(F2647,Macros!T:T,Macros!#REF!)+IF(Macros!#REF!&gt;0,Macros!#REF!,0)</f>
        <v>#REF!</v>
      </c>
      <c r="C2647" s="64">
        <f>_xlfn.XLOOKUP(F2647,Macros!T:T,Macros!O:O)</f>
        <v>118.25</v>
      </c>
      <c r="F2647" s="64" t="s">
        <v>1040</v>
      </c>
      <c r="G2647" s="64">
        <v>10081</v>
      </c>
    </row>
    <row r="2648" spans="1:7">
      <c r="A2648" s="64" t="str">
        <f t="shared" si="41"/>
        <v>BL.VM.00001-10097</v>
      </c>
      <c r="B2648" s="64" t="e">
        <f>_xlfn.XLOOKUP(F2648,Macros!T:T,Macros!#REF!)+IF(Macros!#REF!&gt;0,Macros!#REF!,0)</f>
        <v>#REF!</v>
      </c>
      <c r="C2648" s="64">
        <f>_xlfn.XLOOKUP(F2648,Macros!T:T,Macros!O:O)</f>
        <v>152.25</v>
      </c>
      <c r="F2648" s="64" t="s">
        <v>982</v>
      </c>
      <c r="G2648" s="64">
        <v>10097</v>
      </c>
    </row>
    <row r="2649" spans="1:7">
      <c r="A2649" s="64" t="str">
        <f t="shared" si="41"/>
        <v>BL.VM.00002-10097</v>
      </c>
      <c r="B2649" s="64" t="e">
        <f>_xlfn.XLOOKUP(F2649,Macros!T:T,Macros!#REF!)+IF(Macros!#REF!&gt;0,Macros!#REF!,0)</f>
        <v>#REF!</v>
      </c>
      <c r="C2649" s="64">
        <f>_xlfn.XLOOKUP(F2649,Macros!T:T,Macros!O:O)</f>
        <v>183.75</v>
      </c>
      <c r="F2649" s="64" t="s">
        <v>984</v>
      </c>
      <c r="G2649" s="64">
        <v>10097</v>
      </c>
    </row>
    <row r="2650" spans="1:7">
      <c r="A2650" s="64" t="str">
        <f t="shared" si="41"/>
        <v>BL.VM.00003-10097</v>
      </c>
      <c r="B2650" s="64" t="e">
        <f>_xlfn.XLOOKUP(F2650,Macros!T:T,Macros!#REF!)+IF(Macros!#REF!&gt;0,Macros!#REF!,0)</f>
        <v>#REF!</v>
      </c>
      <c r="C2650" s="64">
        <f>_xlfn.XLOOKUP(F2650,Macros!T:T,Macros!O:O)</f>
        <v>160.25</v>
      </c>
      <c r="F2650" s="64" t="s">
        <v>986</v>
      </c>
      <c r="G2650" s="64">
        <v>10097</v>
      </c>
    </row>
    <row r="2651" spans="1:7">
      <c r="A2651" s="64" t="str">
        <f t="shared" si="41"/>
        <v>BL.VM.00004-10097</v>
      </c>
      <c r="B2651" s="64" t="e">
        <f>_xlfn.XLOOKUP(F2651,Macros!T:T,Macros!#REF!)+IF(Macros!#REF!&gt;0,Macros!#REF!,0)</f>
        <v>#REF!</v>
      </c>
      <c r="C2651" s="64">
        <f>_xlfn.XLOOKUP(F2651,Macros!T:T,Macros!O:O)</f>
        <v>155</v>
      </c>
      <c r="F2651" s="64" t="s">
        <v>988</v>
      </c>
      <c r="G2651" s="64">
        <v>10097</v>
      </c>
    </row>
    <row r="2652" spans="1:7">
      <c r="A2652" s="64" t="str">
        <f t="shared" si="41"/>
        <v>BL.VM.00005-10097</v>
      </c>
      <c r="B2652" s="64" t="e">
        <f>_xlfn.XLOOKUP(F2652,Macros!T:T,Macros!#REF!)+IF(Macros!#REF!&gt;0,Macros!#REF!,0)</f>
        <v>#REF!</v>
      </c>
      <c r="C2652" s="64">
        <f>_xlfn.XLOOKUP(F2652,Macros!T:T,Macros!O:O)</f>
        <v>194.25</v>
      </c>
      <c r="F2652" s="64" t="s">
        <v>990</v>
      </c>
      <c r="G2652" s="64">
        <v>10097</v>
      </c>
    </row>
    <row r="2653" spans="1:7">
      <c r="A2653" s="64" t="str">
        <f t="shared" si="41"/>
        <v>BL.VM.00006-10097</v>
      </c>
      <c r="B2653" s="64" t="e">
        <f>_xlfn.XLOOKUP(F2653,Macros!T:T,Macros!#REF!)+IF(Macros!#REF!&gt;0,Macros!#REF!,0)</f>
        <v>#REF!</v>
      </c>
      <c r="C2653" s="64">
        <f>_xlfn.XLOOKUP(F2653,Macros!T:T,Macros!O:O)</f>
        <v>194.25</v>
      </c>
      <c r="F2653" s="64" t="s">
        <v>992</v>
      </c>
      <c r="G2653" s="64">
        <v>10097</v>
      </c>
    </row>
    <row r="2654" spans="1:7">
      <c r="A2654" s="64" t="str">
        <f t="shared" si="41"/>
        <v>BL.VM.00007-10097</v>
      </c>
      <c r="B2654" s="64" t="e">
        <f>_xlfn.XLOOKUP(F2654,Macros!T:T,Macros!#REF!)+IF(Macros!#REF!&gt;0,Macros!#REF!,0)</f>
        <v>#REF!</v>
      </c>
      <c r="C2654" s="64">
        <f>_xlfn.XLOOKUP(F2654,Macros!T:T,Macros!O:O)</f>
        <v>220.5</v>
      </c>
      <c r="F2654" s="64" t="s">
        <v>994</v>
      </c>
      <c r="G2654" s="64">
        <v>10097</v>
      </c>
    </row>
    <row r="2655" spans="1:7">
      <c r="A2655" s="64" t="str">
        <f t="shared" si="41"/>
        <v>BL.VM.00008-10097</v>
      </c>
      <c r="B2655" s="64" t="e">
        <f>_xlfn.XLOOKUP(F2655,Macros!T:T,Macros!#REF!)+IF(Macros!#REF!&gt;0,Macros!#REF!,0)</f>
        <v>#REF!</v>
      </c>
      <c r="C2655" s="64">
        <f>_xlfn.XLOOKUP(F2655,Macros!T:T,Macros!O:O)</f>
        <v>197</v>
      </c>
      <c r="F2655" s="64" t="s">
        <v>996</v>
      </c>
      <c r="G2655" s="64">
        <v>10097</v>
      </c>
    </row>
    <row r="2656" spans="1:7">
      <c r="A2656" s="64" t="str">
        <f t="shared" si="41"/>
        <v>BL.VM.00009-10097</v>
      </c>
      <c r="B2656" s="64" t="e">
        <f>_xlfn.XLOOKUP(F2656,Macros!T:T,Macros!#REF!)+IF(Macros!#REF!&gt;0,Macros!#REF!,0)</f>
        <v>#REF!</v>
      </c>
      <c r="C2656" s="64">
        <f>_xlfn.XLOOKUP(F2656,Macros!T:T,Macros!O:O)</f>
        <v>241.5</v>
      </c>
      <c r="F2656" s="64" t="s">
        <v>998</v>
      </c>
      <c r="G2656" s="64">
        <v>10097</v>
      </c>
    </row>
    <row r="2657" spans="1:7">
      <c r="A2657" s="64" t="str">
        <f t="shared" si="41"/>
        <v>BL.VM.00010-10097</v>
      </c>
      <c r="B2657" s="64" t="e">
        <f>_xlfn.XLOOKUP(F2657,Macros!T:T,Macros!#REF!)+IF(Macros!#REF!&gt;0,Macros!#REF!,0)</f>
        <v>#REF!</v>
      </c>
      <c r="C2657" s="64">
        <f>_xlfn.XLOOKUP(F2657,Macros!T:T,Macros!O:O)</f>
        <v>315</v>
      </c>
      <c r="F2657" s="64" t="s">
        <v>1000</v>
      </c>
      <c r="G2657" s="64">
        <v>10097</v>
      </c>
    </row>
    <row r="2658" spans="1:7">
      <c r="A2658" s="64" t="str">
        <f t="shared" si="41"/>
        <v>BL.VM.00011-10097</v>
      </c>
      <c r="B2658" s="64" t="e">
        <f>_xlfn.XLOOKUP(F2658,Macros!T:T,Macros!#REF!)+IF(Macros!#REF!&gt;0,Macros!#REF!,0)</f>
        <v>#REF!</v>
      </c>
      <c r="C2658" s="64">
        <f>_xlfn.XLOOKUP(F2658,Macros!T:T,Macros!O:O)</f>
        <v>128.75</v>
      </c>
      <c r="F2658" s="64" t="s">
        <v>1002</v>
      </c>
      <c r="G2658" s="64">
        <v>10097</v>
      </c>
    </row>
    <row r="2659" spans="1:7">
      <c r="A2659" s="64" t="str">
        <f t="shared" si="41"/>
        <v>BL.VM.00012-10097</v>
      </c>
      <c r="B2659" s="64" t="e">
        <f>_xlfn.XLOOKUP(F2659,Macros!T:T,Macros!#REF!)+IF(Macros!#REF!&gt;0,Macros!#REF!,0)</f>
        <v>#REF!</v>
      </c>
      <c r="C2659" s="64">
        <f>_xlfn.XLOOKUP(F2659,Macros!T:T,Macros!O:O)</f>
        <v>115.5</v>
      </c>
      <c r="F2659" s="64" t="s">
        <v>1004</v>
      </c>
      <c r="G2659" s="64">
        <v>10097</v>
      </c>
    </row>
    <row r="2660" spans="1:7">
      <c r="A2660" s="64" t="str">
        <f t="shared" si="41"/>
        <v>BL.VM.00013-10097</v>
      </c>
      <c r="B2660" s="64" t="e">
        <f>_xlfn.XLOOKUP(F2660,Macros!T:T,Macros!#REF!)+IF(Macros!#REF!&gt;0,Macros!#REF!,0)</f>
        <v>#REF!</v>
      </c>
      <c r="C2660" s="64">
        <f>_xlfn.XLOOKUP(F2660,Macros!T:T,Macros!O:O)</f>
        <v>118.25</v>
      </c>
      <c r="F2660" s="64" t="s">
        <v>1006</v>
      </c>
      <c r="G2660" s="64">
        <v>10097</v>
      </c>
    </row>
    <row r="2661" spans="1:7">
      <c r="A2661" s="64" t="str">
        <f t="shared" ref="A2661:A2724" si="42">F2661&amp;"-"&amp;G2661</f>
        <v>BL.VM.00014-10097</v>
      </c>
      <c r="B2661" s="64" t="e">
        <f>_xlfn.XLOOKUP(F2661,Macros!T:T,Macros!#REF!)+IF(Macros!#REF!&gt;0,Macros!#REF!,0)</f>
        <v>#REF!</v>
      </c>
      <c r="C2661" s="64">
        <f>_xlfn.XLOOKUP(F2661,Macros!T:T,Macros!O:O)</f>
        <v>118.25</v>
      </c>
      <c r="F2661" s="64" t="s">
        <v>1008</v>
      </c>
      <c r="G2661" s="64">
        <v>10097</v>
      </c>
    </row>
    <row r="2662" spans="1:7">
      <c r="A2662" s="64" t="str">
        <f t="shared" si="42"/>
        <v>BL.VM.00015-10097</v>
      </c>
      <c r="B2662" s="64" t="e">
        <f>_xlfn.XLOOKUP(F2662,Macros!T:T,Macros!#REF!)+IF(Macros!#REF!&gt;0,Macros!#REF!,0)</f>
        <v>#REF!</v>
      </c>
      <c r="C2662" s="64">
        <f>_xlfn.XLOOKUP(F2662,Macros!T:T,Macros!O:O)</f>
        <v>115.5</v>
      </c>
      <c r="F2662" s="64" t="s">
        <v>1010</v>
      </c>
      <c r="G2662" s="64">
        <v>10097</v>
      </c>
    </row>
    <row r="2663" spans="1:7">
      <c r="A2663" s="64" t="str">
        <f t="shared" si="42"/>
        <v>BL.VM.00016-10097</v>
      </c>
      <c r="B2663" s="64" t="e">
        <f>_xlfn.XLOOKUP(F2663,Macros!T:T,Macros!#REF!)+IF(Macros!#REF!&gt;0,Macros!#REF!,0)</f>
        <v>#REF!</v>
      </c>
      <c r="C2663" s="64">
        <f>_xlfn.XLOOKUP(F2663,Macros!T:T,Macros!O:O)</f>
        <v>120.75</v>
      </c>
      <c r="F2663" s="64" t="s">
        <v>1012</v>
      </c>
      <c r="G2663" s="64">
        <v>10097</v>
      </c>
    </row>
    <row r="2664" spans="1:7">
      <c r="A2664" s="64" t="str">
        <f t="shared" si="42"/>
        <v>BL.VM.00017-10097</v>
      </c>
      <c r="B2664" s="64" t="e">
        <f>_xlfn.XLOOKUP(F2664,Macros!T:T,Macros!#REF!)+IF(Macros!#REF!&gt;0,Macros!#REF!,0)</f>
        <v>#REF!</v>
      </c>
      <c r="C2664" s="64">
        <f>_xlfn.XLOOKUP(F2664,Macros!T:T,Macros!O:O)</f>
        <v>128.75</v>
      </c>
      <c r="F2664" s="64" t="s">
        <v>1014</v>
      </c>
      <c r="G2664" s="64">
        <v>10097</v>
      </c>
    </row>
    <row r="2665" spans="1:7">
      <c r="A2665" s="64" t="str">
        <f t="shared" si="42"/>
        <v>BL.VM.00018-10097</v>
      </c>
      <c r="B2665" s="64" t="e">
        <f>_xlfn.XLOOKUP(F2665,Macros!T:T,Macros!#REF!)+IF(Macros!#REF!&gt;0,Macros!#REF!,0)</f>
        <v>#REF!</v>
      </c>
      <c r="C2665" s="64">
        <f>_xlfn.XLOOKUP(F2665,Macros!T:T,Macros!O:O)</f>
        <v>123.5</v>
      </c>
      <c r="F2665" s="64" t="s">
        <v>1016</v>
      </c>
      <c r="G2665" s="64">
        <v>10097</v>
      </c>
    </row>
    <row r="2666" spans="1:7">
      <c r="A2666" s="64" t="str">
        <f t="shared" si="42"/>
        <v>BL.VM.00019-10097</v>
      </c>
      <c r="B2666" s="64" t="e">
        <f>_xlfn.XLOOKUP(F2666,Macros!T:T,Macros!#REF!)+IF(Macros!#REF!&gt;0,Macros!#REF!,0)</f>
        <v>#REF!</v>
      </c>
      <c r="C2666" s="64">
        <f>_xlfn.XLOOKUP(F2666,Macros!T:T,Macros!O:O)</f>
        <v>123.5</v>
      </c>
      <c r="F2666" s="64" t="s">
        <v>1018</v>
      </c>
      <c r="G2666" s="64">
        <v>10097</v>
      </c>
    </row>
    <row r="2667" spans="1:7">
      <c r="A2667" s="64" t="str">
        <f t="shared" si="42"/>
        <v>BL.VM.00020-10097</v>
      </c>
      <c r="B2667" s="64" t="e">
        <f>_xlfn.XLOOKUP(F2667,Macros!T:T,Macros!#REF!)+IF(Macros!#REF!&gt;0,Macros!#REF!,0)</f>
        <v>#REF!</v>
      </c>
      <c r="C2667" s="64">
        <f>_xlfn.XLOOKUP(F2667,Macros!T:T,Macros!O:O)</f>
        <v>120.75</v>
      </c>
      <c r="F2667" s="64" t="s">
        <v>1020</v>
      </c>
      <c r="G2667" s="64">
        <v>10097</v>
      </c>
    </row>
    <row r="2668" spans="1:7">
      <c r="A2668" s="64" t="str">
        <f t="shared" si="42"/>
        <v>BL.VM.00021-10097</v>
      </c>
      <c r="B2668" s="64" t="e">
        <f>_xlfn.XLOOKUP(F2668,Macros!T:T,Macros!#REF!)+IF(Macros!#REF!&gt;0,Macros!#REF!,0)</f>
        <v>#REF!</v>
      </c>
      <c r="C2668" s="64">
        <f>_xlfn.XLOOKUP(F2668,Macros!T:T,Macros!O:O)</f>
        <v>176</v>
      </c>
      <c r="F2668" s="64" t="s">
        <v>1022</v>
      </c>
      <c r="G2668" s="64">
        <v>10097</v>
      </c>
    </row>
    <row r="2669" spans="1:7">
      <c r="A2669" s="64" t="str">
        <f t="shared" si="42"/>
        <v>BL.VM.00022-10097</v>
      </c>
      <c r="B2669" s="64" t="e">
        <f>_xlfn.XLOOKUP(F2669,Macros!T:T,Macros!#REF!)+IF(Macros!#REF!&gt;0,Macros!#REF!,0)</f>
        <v>#REF!</v>
      </c>
      <c r="C2669" s="64">
        <f>_xlfn.XLOOKUP(F2669,Macros!T:T,Macros!O:O)</f>
        <v>173.25</v>
      </c>
      <c r="F2669" s="64" t="s">
        <v>1024</v>
      </c>
      <c r="G2669" s="64">
        <v>10097</v>
      </c>
    </row>
    <row r="2670" spans="1:7">
      <c r="A2670" s="64" t="str">
        <f t="shared" si="42"/>
        <v>BL.VM.00023-10097</v>
      </c>
      <c r="B2670" s="64" t="e">
        <f>_xlfn.XLOOKUP(F2670,Macros!T:T,Macros!#REF!)+IF(Macros!#REF!&gt;0,Macros!#REF!,0)</f>
        <v>#REF!</v>
      </c>
      <c r="C2670" s="64">
        <f>_xlfn.XLOOKUP(F2670,Macros!T:T,Macros!O:O)</f>
        <v>170.75</v>
      </c>
      <c r="F2670" s="64" t="s">
        <v>1026</v>
      </c>
      <c r="G2670" s="64">
        <v>10097</v>
      </c>
    </row>
    <row r="2671" spans="1:7">
      <c r="A2671" s="64" t="str">
        <f t="shared" si="42"/>
        <v>BL.VM.00024-10097</v>
      </c>
      <c r="B2671" s="64" t="e">
        <f>_xlfn.XLOOKUP(F2671,Macros!T:T,Macros!#REF!)+IF(Macros!#REF!&gt;0,Macros!#REF!,0)</f>
        <v>#REF!</v>
      </c>
      <c r="C2671" s="64">
        <f>_xlfn.XLOOKUP(F2671,Macros!T:T,Macros!O:O)</f>
        <v>183.75</v>
      </c>
      <c r="F2671" s="64" t="s">
        <v>1028</v>
      </c>
      <c r="G2671" s="64">
        <v>10097</v>
      </c>
    </row>
    <row r="2672" spans="1:7">
      <c r="A2672" s="64" t="str">
        <f t="shared" si="42"/>
        <v>BL.VM.00025-10097</v>
      </c>
      <c r="B2672" s="64" t="e">
        <f>_xlfn.XLOOKUP(F2672,Macros!T:T,Macros!#REF!)+IF(Macros!#REF!&gt;0,Macros!#REF!,0)</f>
        <v>#REF!</v>
      </c>
      <c r="C2672" s="64">
        <f>_xlfn.XLOOKUP(F2672,Macros!T:T,Macros!O:O)</f>
        <v>328.25</v>
      </c>
      <c r="F2672" s="64" t="s">
        <v>1030</v>
      </c>
      <c r="G2672" s="64">
        <v>10097</v>
      </c>
    </row>
    <row r="2673" spans="1:7">
      <c r="A2673" s="64" t="str">
        <f t="shared" si="42"/>
        <v>BL.VM.00026-10097</v>
      </c>
      <c r="B2673" s="64" t="e">
        <f>_xlfn.XLOOKUP(F2673,Macros!T:T,Macros!#REF!)+IF(Macros!#REF!&gt;0,Macros!#REF!,0)</f>
        <v>#REF!</v>
      </c>
      <c r="C2673" s="64">
        <f>_xlfn.XLOOKUP(F2673,Macros!T:T,Macros!O:O)</f>
        <v>244.25</v>
      </c>
      <c r="F2673" s="64" t="s">
        <v>1032</v>
      </c>
      <c r="G2673" s="64">
        <v>10097</v>
      </c>
    </row>
    <row r="2674" spans="1:7">
      <c r="A2674" s="64" t="str">
        <f t="shared" si="42"/>
        <v>BL.VM.00027-10097</v>
      </c>
      <c r="B2674" s="64" t="e">
        <f>_xlfn.XLOOKUP(F2674,Macros!T:T,Macros!#REF!)+IF(Macros!#REF!&gt;0,Macros!#REF!,0)</f>
        <v>#REF!</v>
      </c>
      <c r="C2674" s="64">
        <f>_xlfn.XLOOKUP(F2674,Macros!T:T,Macros!O:O)</f>
        <v>228.5</v>
      </c>
      <c r="F2674" s="64" t="s">
        <v>1034</v>
      </c>
      <c r="G2674" s="64">
        <v>10097</v>
      </c>
    </row>
    <row r="2675" spans="1:7">
      <c r="A2675" s="64" t="str">
        <f t="shared" si="42"/>
        <v>BL.VM.00028-10097</v>
      </c>
      <c r="B2675" s="64" t="e">
        <f>_xlfn.XLOOKUP(F2675,Macros!T:T,Macros!#REF!)+IF(Macros!#REF!&gt;0,Macros!#REF!,0)</f>
        <v>#REF!</v>
      </c>
      <c r="C2675" s="64">
        <f>_xlfn.XLOOKUP(F2675,Macros!T:T,Macros!O:O)</f>
        <v>189</v>
      </c>
      <c r="F2675" s="64" t="s">
        <v>1036</v>
      </c>
      <c r="G2675" s="64">
        <v>10097</v>
      </c>
    </row>
    <row r="2676" spans="1:7">
      <c r="A2676" s="64" t="str">
        <f t="shared" si="42"/>
        <v>BL.VM.00029-10097</v>
      </c>
      <c r="B2676" s="64" t="e">
        <f>_xlfn.XLOOKUP(F2676,Macros!T:T,Macros!#REF!)+IF(Macros!#REF!&gt;0,Macros!#REF!,0)</f>
        <v>#REF!</v>
      </c>
      <c r="C2676" s="64">
        <f>_xlfn.XLOOKUP(F2676,Macros!T:T,Macros!O:O)</f>
        <v>139.25</v>
      </c>
      <c r="F2676" s="64" t="s">
        <v>1038</v>
      </c>
      <c r="G2676" s="64">
        <v>10097</v>
      </c>
    </row>
    <row r="2677" spans="1:7">
      <c r="A2677" s="64" t="str">
        <f t="shared" si="42"/>
        <v>BL.VM.00030-10097</v>
      </c>
      <c r="B2677" s="64" t="e">
        <f>_xlfn.XLOOKUP(F2677,Macros!T:T,Macros!#REF!)+IF(Macros!#REF!&gt;0,Macros!#REF!,0)</f>
        <v>#REF!</v>
      </c>
      <c r="C2677" s="64">
        <f>_xlfn.XLOOKUP(F2677,Macros!T:T,Macros!O:O)</f>
        <v>118.25</v>
      </c>
      <c r="F2677" s="64" t="s">
        <v>1040</v>
      </c>
      <c r="G2677" s="64">
        <v>10097</v>
      </c>
    </row>
    <row r="2678" spans="1:7">
      <c r="A2678" s="64" t="str">
        <f t="shared" si="42"/>
        <v>BL.VM.00001-10083</v>
      </c>
      <c r="B2678" s="64">
        <f>_xlfn.XLOOKUP(F2678,Macros!T:T,Macros!P:P)+IF(Macros!$P$8&gt;0,Macros!$P$8,0)</f>
        <v>0</v>
      </c>
      <c r="C2678" s="64">
        <f>_xlfn.XLOOKUP(F2678,Macros!T:T,Macros!O:O)</f>
        <v>152.25</v>
      </c>
      <c r="F2678" s="64" t="s">
        <v>982</v>
      </c>
      <c r="G2678" s="64">
        <v>10083</v>
      </c>
    </row>
    <row r="2679" spans="1:7">
      <c r="A2679" s="64" t="str">
        <f t="shared" si="42"/>
        <v>BL.VM.00002-10083</v>
      </c>
      <c r="B2679" s="64">
        <f>_xlfn.XLOOKUP(F2679,Macros!T:T,Macros!P:P)+IF(Macros!$P$8&gt;0,Macros!$P$8,0)</f>
        <v>0</v>
      </c>
      <c r="C2679" s="64">
        <f>_xlfn.XLOOKUP(F2679,Macros!T:T,Macros!O:O)</f>
        <v>183.75</v>
      </c>
      <c r="F2679" s="64" t="s">
        <v>984</v>
      </c>
      <c r="G2679" s="64">
        <v>10083</v>
      </c>
    </row>
    <row r="2680" spans="1:7">
      <c r="A2680" s="64" t="str">
        <f t="shared" si="42"/>
        <v>BL.VM.00003-10083</v>
      </c>
      <c r="B2680" s="64">
        <f>_xlfn.XLOOKUP(F2680,Macros!T:T,Macros!P:P)+IF(Macros!$P$8&gt;0,Macros!$P$8,0)</f>
        <v>0</v>
      </c>
      <c r="C2680" s="64">
        <f>_xlfn.XLOOKUP(F2680,Macros!T:T,Macros!O:O)</f>
        <v>160.25</v>
      </c>
      <c r="F2680" s="64" t="s">
        <v>986</v>
      </c>
      <c r="G2680" s="64">
        <v>10083</v>
      </c>
    </row>
    <row r="2681" spans="1:7">
      <c r="A2681" s="64" t="str">
        <f t="shared" si="42"/>
        <v>BL.VM.00004-10083</v>
      </c>
      <c r="B2681" s="64">
        <f>_xlfn.XLOOKUP(F2681,Macros!T:T,Macros!P:P)+IF(Macros!$P$8&gt;0,Macros!$P$8,0)</f>
        <v>0</v>
      </c>
      <c r="C2681" s="64">
        <f>_xlfn.XLOOKUP(F2681,Macros!T:T,Macros!O:O)</f>
        <v>155</v>
      </c>
      <c r="F2681" s="64" t="s">
        <v>988</v>
      </c>
      <c r="G2681" s="64">
        <v>10083</v>
      </c>
    </row>
    <row r="2682" spans="1:7">
      <c r="A2682" s="64" t="str">
        <f t="shared" si="42"/>
        <v>BL.VM.00005-10083</v>
      </c>
      <c r="B2682" s="64">
        <f>_xlfn.XLOOKUP(F2682,Macros!T:T,Macros!P:P)+IF(Macros!$P$8&gt;0,Macros!$P$8,0)</f>
        <v>0</v>
      </c>
      <c r="C2682" s="64">
        <f>_xlfn.XLOOKUP(F2682,Macros!T:T,Macros!O:O)</f>
        <v>194.25</v>
      </c>
      <c r="F2682" s="64" t="s">
        <v>990</v>
      </c>
      <c r="G2682" s="64">
        <v>10083</v>
      </c>
    </row>
    <row r="2683" spans="1:7">
      <c r="A2683" s="64" t="str">
        <f t="shared" si="42"/>
        <v>BL.VM.00006-10083</v>
      </c>
      <c r="B2683" s="64">
        <f>_xlfn.XLOOKUP(F2683,Macros!T:T,Macros!P:P)+IF(Macros!$P$8&gt;0,Macros!$P$8,0)</f>
        <v>0</v>
      </c>
      <c r="C2683" s="64">
        <f>_xlfn.XLOOKUP(F2683,Macros!T:T,Macros!O:O)</f>
        <v>194.25</v>
      </c>
      <c r="F2683" s="64" t="s">
        <v>992</v>
      </c>
      <c r="G2683" s="64">
        <v>10083</v>
      </c>
    </row>
    <row r="2684" spans="1:7">
      <c r="A2684" s="64" t="str">
        <f t="shared" si="42"/>
        <v>BL.VM.00007-10083</v>
      </c>
      <c r="B2684" s="64">
        <f>_xlfn.XLOOKUP(F2684,Macros!T:T,Macros!P:P)+IF(Macros!$P$8&gt;0,Macros!$P$8,0)</f>
        <v>0</v>
      </c>
      <c r="C2684" s="64">
        <f>_xlfn.XLOOKUP(F2684,Macros!T:T,Macros!O:O)</f>
        <v>220.5</v>
      </c>
      <c r="F2684" s="64" t="s">
        <v>994</v>
      </c>
      <c r="G2684" s="64">
        <v>10083</v>
      </c>
    </row>
    <row r="2685" spans="1:7">
      <c r="A2685" s="64" t="str">
        <f t="shared" si="42"/>
        <v>BL.VM.00008-10083</v>
      </c>
      <c r="B2685" s="64">
        <f>_xlfn.XLOOKUP(F2685,Macros!T:T,Macros!P:P)+IF(Macros!$P$8&gt;0,Macros!$P$8,0)</f>
        <v>0</v>
      </c>
      <c r="C2685" s="64">
        <f>_xlfn.XLOOKUP(F2685,Macros!T:T,Macros!O:O)</f>
        <v>197</v>
      </c>
      <c r="F2685" s="64" t="s">
        <v>996</v>
      </c>
      <c r="G2685" s="64">
        <v>10083</v>
      </c>
    </row>
    <row r="2686" spans="1:7">
      <c r="A2686" s="64" t="str">
        <f t="shared" si="42"/>
        <v>BL.VM.00009-10083</v>
      </c>
      <c r="B2686" s="64">
        <f>_xlfn.XLOOKUP(F2686,Macros!T:T,Macros!P:P)+IF(Macros!$P$8&gt;0,Macros!$P$8,0)</f>
        <v>0</v>
      </c>
      <c r="C2686" s="64">
        <f>_xlfn.XLOOKUP(F2686,Macros!T:T,Macros!O:O)</f>
        <v>241.5</v>
      </c>
      <c r="F2686" s="64" t="s">
        <v>998</v>
      </c>
      <c r="G2686" s="64">
        <v>10083</v>
      </c>
    </row>
    <row r="2687" spans="1:7">
      <c r="A2687" s="64" t="str">
        <f t="shared" si="42"/>
        <v>BL.VM.00010-10083</v>
      </c>
      <c r="B2687" s="64">
        <f>_xlfn.XLOOKUP(F2687,Macros!T:T,Macros!P:P)+IF(Macros!$P$8&gt;0,Macros!$P$8,0)</f>
        <v>0</v>
      </c>
      <c r="C2687" s="64">
        <f>_xlfn.XLOOKUP(F2687,Macros!T:T,Macros!O:O)</f>
        <v>315</v>
      </c>
      <c r="F2687" s="64" t="s">
        <v>1000</v>
      </c>
      <c r="G2687" s="64">
        <v>10083</v>
      </c>
    </row>
    <row r="2688" spans="1:7">
      <c r="A2688" s="64" t="str">
        <f t="shared" si="42"/>
        <v>BL.VM.00011-10083</v>
      </c>
      <c r="B2688" s="64">
        <f>_xlfn.XLOOKUP(F2688,Macros!T:T,Macros!P:P)+IF(Macros!$P$9&gt;0,Macros!$P$9,0)</f>
        <v>0</v>
      </c>
      <c r="C2688" s="64">
        <f>_xlfn.XLOOKUP(F2688,Macros!T:T,Macros!O:O)</f>
        <v>128.75</v>
      </c>
      <c r="F2688" s="64" t="s">
        <v>1002</v>
      </c>
      <c r="G2688" s="64">
        <v>10083</v>
      </c>
    </row>
    <row r="2689" spans="1:7">
      <c r="A2689" s="64" t="str">
        <f t="shared" si="42"/>
        <v>BL.VM.00012-10083</v>
      </c>
      <c r="B2689" s="64">
        <f>_xlfn.XLOOKUP(F2689,Macros!T:T,Macros!P:P)+IF(Macros!$P$9&gt;0,Macros!$P$9,0)</f>
        <v>0</v>
      </c>
      <c r="C2689" s="64">
        <f>_xlfn.XLOOKUP(F2689,Macros!T:T,Macros!O:O)</f>
        <v>115.5</v>
      </c>
      <c r="F2689" s="64" t="s">
        <v>1004</v>
      </c>
      <c r="G2689" s="64">
        <v>10083</v>
      </c>
    </row>
    <row r="2690" spans="1:7">
      <c r="A2690" s="64" t="str">
        <f t="shared" si="42"/>
        <v>BL.VM.00013-10083</v>
      </c>
      <c r="B2690" s="64">
        <f>_xlfn.XLOOKUP(F2690,Macros!T:T,Macros!P:P)+IF(Macros!$P$9&gt;0,Macros!$P$9,0)</f>
        <v>0</v>
      </c>
      <c r="C2690" s="64">
        <f>_xlfn.XLOOKUP(F2690,Macros!T:T,Macros!O:O)</f>
        <v>118.25</v>
      </c>
      <c r="F2690" s="64" t="s">
        <v>1006</v>
      </c>
      <c r="G2690" s="64">
        <v>10083</v>
      </c>
    </row>
    <row r="2691" spans="1:7">
      <c r="A2691" s="64" t="str">
        <f t="shared" si="42"/>
        <v>BL.VM.00014-10083</v>
      </c>
      <c r="B2691" s="64">
        <f>_xlfn.XLOOKUP(F2691,Macros!T:T,Macros!P:P)+IF(Macros!$P$9&gt;0,Macros!$P$9,0)</f>
        <v>0</v>
      </c>
      <c r="C2691" s="64">
        <f>_xlfn.XLOOKUP(F2691,Macros!T:T,Macros!O:O)</f>
        <v>118.25</v>
      </c>
      <c r="F2691" s="64" t="s">
        <v>1008</v>
      </c>
      <c r="G2691" s="64">
        <v>10083</v>
      </c>
    </row>
    <row r="2692" spans="1:7">
      <c r="A2692" s="64" t="str">
        <f t="shared" si="42"/>
        <v>BL.VM.00015-10083</v>
      </c>
      <c r="B2692" s="64">
        <f>_xlfn.XLOOKUP(F2692,Macros!T:T,Macros!P:P)+IF(Macros!$P$9&gt;0,Macros!$P$9,0)</f>
        <v>0</v>
      </c>
      <c r="C2692" s="64">
        <f>_xlfn.XLOOKUP(F2692,Macros!T:T,Macros!O:O)</f>
        <v>115.5</v>
      </c>
      <c r="F2692" s="64" t="s">
        <v>1010</v>
      </c>
      <c r="G2692" s="64">
        <v>10083</v>
      </c>
    </row>
    <row r="2693" spans="1:7">
      <c r="A2693" s="64" t="str">
        <f t="shared" si="42"/>
        <v>BL.VM.00016-10083</v>
      </c>
      <c r="B2693" s="64">
        <f>_xlfn.XLOOKUP(F2693,Macros!T:T,Macros!P:P)+IF(Macros!$P$9&gt;0,Macros!$P$9,0)</f>
        <v>0</v>
      </c>
      <c r="C2693" s="64">
        <f>_xlfn.XLOOKUP(F2693,Macros!T:T,Macros!O:O)</f>
        <v>120.75</v>
      </c>
      <c r="F2693" s="64" t="s">
        <v>1012</v>
      </c>
      <c r="G2693" s="64">
        <v>10083</v>
      </c>
    </row>
    <row r="2694" spans="1:7">
      <c r="A2694" s="64" t="str">
        <f t="shared" si="42"/>
        <v>BL.VM.00017-10083</v>
      </c>
      <c r="B2694" s="64">
        <f>_xlfn.XLOOKUP(F2694,Macros!T:T,Macros!P:P)+IF(Macros!$P$9&gt;0,Macros!$P$9,0)</f>
        <v>0</v>
      </c>
      <c r="C2694" s="64">
        <f>_xlfn.XLOOKUP(F2694,Macros!T:T,Macros!O:O)</f>
        <v>128.75</v>
      </c>
      <c r="F2694" s="64" t="s">
        <v>1014</v>
      </c>
      <c r="G2694" s="64">
        <v>10083</v>
      </c>
    </row>
    <row r="2695" spans="1:7">
      <c r="A2695" s="64" t="str">
        <f t="shared" si="42"/>
        <v>BL.VM.00018-10083</v>
      </c>
      <c r="B2695" s="64">
        <f>_xlfn.XLOOKUP(F2695,Macros!T:T,Macros!P:P)+IF(Macros!$P$9&gt;0,Macros!$P$9,0)</f>
        <v>0</v>
      </c>
      <c r="C2695" s="64">
        <f>_xlfn.XLOOKUP(F2695,Macros!T:T,Macros!O:O)</f>
        <v>123.5</v>
      </c>
      <c r="F2695" s="64" t="s">
        <v>1016</v>
      </c>
      <c r="G2695" s="64">
        <v>10083</v>
      </c>
    </row>
    <row r="2696" spans="1:7">
      <c r="A2696" s="64" t="str">
        <f t="shared" si="42"/>
        <v>BL.VM.00019-10083</v>
      </c>
      <c r="B2696" s="64">
        <f>_xlfn.XLOOKUP(F2696,Macros!T:T,Macros!P:P)+IF(Macros!$P$9&gt;0,Macros!$P$9,0)</f>
        <v>0</v>
      </c>
      <c r="C2696" s="64">
        <f>_xlfn.XLOOKUP(F2696,Macros!T:T,Macros!O:O)</f>
        <v>123.5</v>
      </c>
      <c r="F2696" s="64" t="s">
        <v>1018</v>
      </c>
      <c r="G2696" s="64">
        <v>10083</v>
      </c>
    </row>
    <row r="2697" spans="1:7">
      <c r="A2697" s="64" t="str">
        <f t="shared" si="42"/>
        <v>BL.VM.00020-10083</v>
      </c>
      <c r="B2697" s="64">
        <f>_xlfn.XLOOKUP(F2697,Macros!T:T,Macros!P:P)+IF(Macros!$P$9&gt;0,Macros!$P$9,0)</f>
        <v>0</v>
      </c>
      <c r="C2697" s="64">
        <f>_xlfn.XLOOKUP(F2697,Macros!T:T,Macros!O:O)</f>
        <v>120.75</v>
      </c>
      <c r="F2697" s="64" t="s">
        <v>1020</v>
      </c>
      <c r="G2697" s="64">
        <v>10083</v>
      </c>
    </row>
    <row r="2698" spans="1:7">
      <c r="A2698" s="64" t="str">
        <f t="shared" si="42"/>
        <v>BL.VM.00021-10083</v>
      </c>
      <c r="B2698" s="64">
        <f>_xlfn.XLOOKUP(F2698,Macros!T:T,Macros!P:P)+IF(Macros!$P$10&gt;0,Macros!$P$10,0)</f>
        <v>0</v>
      </c>
      <c r="C2698" s="64">
        <f>_xlfn.XLOOKUP(F2698,Macros!T:T,Macros!O:O)</f>
        <v>176</v>
      </c>
      <c r="F2698" s="64" t="s">
        <v>1022</v>
      </c>
      <c r="G2698" s="64">
        <v>10083</v>
      </c>
    </row>
    <row r="2699" spans="1:7">
      <c r="A2699" s="64" t="str">
        <f t="shared" si="42"/>
        <v>BL.VM.00022-10083</v>
      </c>
      <c r="B2699" s="64">
        <f>_xlfn.XLOOKUP(F2699,Macros!T:T,Macros!P:P)+IF(Macros!$P$10&gt;0,Macros!$P$10,0)</f>
        <v>0</v>
      </c>
      <c r="C2699" s="64">
        <f>_xlfn.XLOOKUP(F2699,Macros!T:T,Macros!O:O)</f>
        <v>173.25</v>
      </c>
      <c r="F2699" s="64" t="s">
        <v>1024</v>
      </c>
      <c r="G2699" s="64">
        <v>10083</v>
      </c>
    </row>
    <row r="2700" spans="1:7">
      <c r="A2700" s="64" t="str">
        <f t="shared" si="42"/>
        <v>BL.VM.00023-10083</v>
      </c>
      <c r="B2700" s="64">
        <f>_xlfn.XLOOKUP(F2700,Macros!T:T,Macros!P:P)+IF(Macros!$P$10&gt;0,Macros!$P$10,0)</f>
        <v>0</v>
      </c>
      <c r="C2700" s="64">
        <f>_xlfn.XLOOKUP(F2700,Macros!T:T,Macros!O:O)</f>
        <v>170.75</v>
      </c>
      <c r="F2700" s="64" t="s">
        <v>1026</v>
      </c>
      <c r="G2700" s="64">
        <v>10083</v>
      </c>
    </row>
    <row r="2701" spans="1:7">
      <c r="A2701" s="64" t="str">
        <f t="shared" si="42"/>
        <v>BL.VM.00024-10083</v>
      </c>
      <c r="B2701" s="64">
        <f>_xlfn.XLOOKUP(F2701,Macros!T:T,Macros!P:P)+IF(Macros!$P$10&gt;0,Macros!$P$10,0)</f>
        <v>0</v>
      </c>
      <c r="C2701" s="64">
        <f>_xlfn.XLOOKUP(F2701,Macros!T:T,Macros!O:O)</f>
        <v>183.75</v>
      </c>
      <c r="F2701" s="64" t="s">
        <v>1028</v>
      </c>
      <c r="G2701" s="64">
        <v>10083</v>
      </c>
    </row>
    <row r="2702" spans="1:7">
      <c r="A2702" s="64" t="str">
        <f t="shared" si="42"/>
        <v>BL.VM.00025-10083</v>
      </c>
      <c r="B2702" s="64">
        <f>_xlfn.XLOOKUP(F2702,Macros!T:T,Macros!P:P)+IF(Macros!$P$10&gt;0,Macros!$P$10,0)</f>
        <v>0</v>
      </c>
      <c r="C2702" s="64">
        <f>_xlfn.XLOOKUP(F2702,Macros!T:T,Macros!O:O)</f>
        <v>328.25</v>
      </c>
      <c r="F2702" s="64" t="s">
        <v>1030</v>
      </c>
      <c r="G2702" s="64">
        <v>10083</v>
      </c>
    </row>
    <row r="2703" spans="1:7">
      <c r="A2703" s="64" t="str">
        <f t="shared" si="42"/>
        <v>BL.VM.00026-10083</v>
      </c>
      <c r="B2703" s="64">
        <f>_xlfn.XLOOKUP(F2703,Macros!T:T,Macros!P:P)+IF(Macros!$P$10&gt;0,Macros!$P$10,0)</f>
        <v>0</v>
      </c>
      <c r="C2703" s="64">
        <f>_xlfn.XLOOKUP(F2703,Macros!T:T,Macros!O:O)</f>
        <v>244.25</v>
      </c>
      <c r="F2703" s="64" t="s">
        <v>1032</v>
      </c>
      <c r="G2703" s="64">
        <v>10083</v>
      </c>
    </row>
    <row r="2704" spans="1:7">
      <c r="A2704" s="64" t="str">
        <f t="shared" si="42"/>
        <v>BL.VM.00027-10083</v>
      </c>
      <c r="B2704" s="64">
        <f>_xlfn.XLOOKUP(F2704,Macros!T:T,Macros!P:P)+IF(Macros!$P$10&gt;0,Macros!$P$10,0)</f>
        <v>0</v>
      </c>
      <c r="C2704" s="64">
        <f>_xlfn.XLOOKUP(F2704,Macros!T:T,Macros!O:O)</f>
        <v>228.5</v>
      </c>
      <c r="F2704" s="64" t="s">
        <v>1034</v>
      </c>
      <c r="G2704" s="64">
        <v>10083</v>
      </c>
    </row>
    <row r="2705" spans="1:7">
      <c r="A2705" s="64" t="str">
        <f t="shared" si="42"/>
        <v>BL.VM.00028-10083</v>
      </c>
      <c r="B2705" s="64">
        <f>_xlfn.XLOOKUP(F2705,Macros!T:T,Macros!P:P)+IF(Macros!$P$10&gt;0,Macros!$P$10,0)</f>
        <v>0</v>
      </c>
      <c r="C2705" s="64">
        <f>_xlfn.XLOOKUP(F2705,Macros!T:T,Macros!O:O)</f>
        <v>189</v>
      </c>
      <c r="F2705" s="64" t="s">
        <v>1036</v>
      </c>
      <c r="G2705" s="64">
        <v>10083</v>
      </c>
    </row>
    <row r="2706" spans="1:7">
      <c r="A2706" s="64" t="str">
        <f t="shared" si="42"/>
        <v>BL.VM.00029-10083</v>
      </c>
      <c r="B2706" s="64">
        <f>_xlfn.XLOOKUP(F2706,Macros!T:T,Macros!P:P)+IF(Macros!$P$10&gt;0,Macros!$P$10,0)</f>
        <v>0</v>
      </c>
      <c r="C2706" s="64">
        <f>_xlfn.XLOOKUP(F2706,Macros!T:T,Macros!O:O)</f>
        <v>139.25</v>
      </c>
      <c r="F2706" s="64" t="s">
        <v>1038</v>
      </c>
      <c r="G2706" s="64">
        <v>10083</v>
      </c>
    </row>
    <row r="2707" spans="1:7">
      <c r="A2707" s="64" t="str">
        <f t="shared" si="42"/>
        <v>BL.VM.00030-10083</v>
      </c>
      <c r="B2707" s="64">
        <f>_xlfn.XLOOKUP(F2707,Macros!T:T,Macros!P:P)+IF(Macros!$P$10&gt;0,Macros!$P$10,0)</f>
        <v>0</v>
      </c>
      <c r="C2707" s="64">
        <f>_xlfn.XLOOKUP(F2707,Macros!T:T,Macros!O:O)</f>
        <v>118.25</v>
      </c>
      <c r="F2707" s="64" t="s">
        <v>1040</v>
      </c>
      <c r="G2707" s="64">
        <v>10083</v>
      </c>
    </row>
    <row r="2708" spans="1:7">
      <c r="A2708" s="64" t="str">
        <f t="shared" si="42"/>
        <v>BL.VM.00001-10082</v>
      </c>
      <c r="B2708" s="64">
        <f>_xlfn.XLOOKUP(F2708,Macros!T:T,Macros!Q:Q)+IF(Macros!$Q$8&gt;0,Macros!$Q$8,0)</f>
        <v>0</v>
      </c>
      <c r="C2708" s="64">
        <f>_xlfn.XLOOKUP(F2708,Macros!T:T,Macros!O:O)</f>
        <v>152.25</v>
      </c>
      <c r="F2708" s="64" t="s">
        <v>982</v>
      </c>
      <c r="G2708" s="64">
        <v>10082</v>
      </c>
    </row>
    <row r="2709" spans="1:7">
      <c r="A2709" s="64" t="str">
        <f t="shared" si="42"/>
        <v>BL.VM.00002-10082</v>
      </c>
      <c r="B2709" s="64">
        <f>_xlfn.XLOOKUP(F2709,Macros!T:T,Macros!Q:Q)+IF(Macros!$Q$8&gt;0,Macros!$Q$8,0)</f>
        <v>0</v>
      </c>
      <c r="C2709" s="64">
        <f>_xlfn.XLOOKUP(F2709,Macros!T:T,Macros!O:O)</f>
        <v>183.75</v>
      </c>
      <c r="F2709" s="64" t="s">
        <v>984</v>
      </c>
      <c r="G2709" s="64">
        <v>10082</v>
      </c>
    </row>
    <row r="2710" spans="1:7">
      <c r="A2710" s="64" t="str">
        <f t="shared" si="42"/>
        <v>BL.VM.00003-10082</v>
      </c>
      <c r="B2710" s="64">
        <f>_xlfn.XLOOKUP(F2710,Macros!T:T,Macros!Q:Q)+IF(Macros!$Q$8&gt;0,Macros!$Q$8,0)</f>
        <v>0</v>
      </c>
      <c r="C2710" s="64">
        <f>_xlfn.XLOOKUP(F2710,Macros!T:T,Macros!O:O)</f>
        <v>160.25</v>
      </c>
      <c r="F2710" s="64" t="s">
        <v>986</v>
      </c>
      <c r="G2710" s="64">
        <v>10082</v>
      </c>
    </row>
    <row r="2711" spans="1:7">
      <c r="A2711" s="64" t="str">
        <f t="shared" si="42"/>
        <v>BL.VM.00004-10082</v>
      </c>
      <c r="B2711" s="64">
        <f>_xlfn.XLOOKUP(F2711,Macros!T:T,Macros!Q:Q)+IF(Macros!$Q$8&gt;0,Macros!$Q$8,0)</f>
        <v>0</v>
      </c>
      <c r="C2711" s="64">
        <f>_xlfn.XLOOKUP(F2711,Macros!T:T,Macros!O:O)</f>
        <v>155</v>
      </c>
      <c r="F2711" s="64" t="s">
        <v>988</v>
      </c>
      <c r="G2711" s="64">
        <v>10082</v>
      </c>
    </row>
    <row r="2712" spans="1:7">
      <c r="A2712" s="64" t="str">
        <f t="shared" si="42"/>
        <v>BL.VM.00005-10082</v>
      </c>
      <c r="B2712" s="64">
        <f>_xlfn.XLOOKUP(F2712,Macros!T:T,Macros!Q:Q)+IF(Macros!$Q$8&gt;0,Macros!$Q$8,0)</f>
        <v>0</v>
      </c>
      <c r="C2712" s="64">
        <f>_xlfn.XLOOKUP(F2712,Macros!T:T,Macros!O:O)</f>
        <v>194.25</v>
      </c>
      <c r="F2712" s="64" t="s">
        <v>990</v>
      </c>
      <c r="G2712" s="64">
        <v>10082</v>
      </c>
    </row>
    <row r="2713" spans="1:7">
      <c r="A2713" s="64" t="str">
        <f t="shared" si="42"/>
        <v>BL.VM.00006-10082</v>
      </c>
      <c r="B2713" s="64">
        <f>_xlfn.XLOOKUP(F2713,Macros!T:T,Macros!Q:Q)+IF(Macros!$Q$8&gt;0,Macros!$Q$8,0)</f>
        <v>0</v>
      </c>
      <c r="C2713" s="64">
        <f>_xlfn.XLOOKUP(F2713,Macros!T:T,Macros!O:O)</f>
        <v>194.25</v>
      </c>
      <c r="F2713" s="64" t="s">
        <v>992</v>
      </c>
      <c r="G2713" s="64">
        <v>10082</v>
      </c>
    </row>
    <row r="2714" spans="1:7">
      <c r="A2714" s="64" t="str">
        <f t="shared" si="42"/>
        <v>BL.VM.00007-10082</v>
      </c>
      <c r="B2714" s="64">
        <f>_xlfn.XLOOKUP(F2714,Macros!T:T,Macros!Q:Q)+IF(Macros!$Q$8&gt;0,Macros!$Q$8,0)</f>
        <v>0</v>
      </c>
      <c r="C2714" s="64">
        <f>_xlfn.XLOOKUP(F2714,Macros!T:T,Macros!O:O)</f>
        <v>220.5</v>
      </c>
      <c r="F2714" s="64" t="s">
        <v>994</v>
      </c>
      <c r="G2714" s="64">
        <v>10082</v>
      </c>
    </row>
    <row r="2715" spans="1:7">
      <c r="A2715" s="64" t="str">
        <f t="shared" si="42"/>
        <v>BL.VM.00008-10082</v>
      </c>
      <c r="B2715" s="64">
        <f>_xlfn.XLOOKUP(F2715,Macros!T:T,Macros!Q:Q)+IF(Macros!$Q$8&gt;0,Macros!$Q$8,0)</f>
        <v>0</v>
      </c>
      <c r="C2715" s="64">
        <f>_xlfn.XLOOKUP(F2715,Macros!T:T,Macros!O:O)</f>
        <v>197</v>
      </c>
      <c r="F2715" s="64" t="s">
        <v>996</v>
      </c>
      <c r="G2715" s="64">
        <v>10082</v>
      </c>
    </row>
    <row r="2716" spans="1:7">
      <c r="A2716" s="64" t="str">
        <f t="shared" si="42"/>
        <v>BL.VM.00009-10082</v>
      </c>
      <c r="B2716" s="64">
        <f>_xlfn.XLOOKUP(F2716,Macros!T:T,Macros!Q:Q)+IF(Macros!$Q$8&gt;0,Macros!$Q$8,0)</f>
        <v>0</v>
      </c>
      <c r="C2716" s="64">
        <f>_xlfn.XLOOKUP(F2716,Macros!T:T,Macros!O:O)</f>
        <v>241.5</v>
      </c>
      <c r="F2716" s="64" t="s">
        <v>998</v>
      </c>
      <c r="G2716" s="64">
        <v>10082</v>
      </c>
    </row>
    <row r="2717" spans="1:7">
      <c r="A2717" s="64" t="str">
        <f t="shared" si="42"/>
        <v>BL.VM.00010-10082</v>
      </c>
      <c r="B2717" s="64">
        <f>_xlfn.XLOOKUP(F2717,Macros!T:T,Macros!Q:Q)+IF(Macros!$Q$8&gt;0,Macros!$Q$8,0)</f>
        <v>0</v>
      </c>
      <c r="C2717" s="64">
        <f>_xlfn.XLOOKUP(F2717,Macros!T:T,Macros!O:O)</f>
        <v>315</v>
      </c>
      <c r="F2717" s="64" t="s">
        <v>1000</v>
      </c>
      <c r="G2717" s="64">
        <v>10082</v>
      </c>
    </row>
    <row r="2718" spans="1:7">
      <c r="A2718" s="64" t="str">
        <f t="shared" si="42"/>
        <v>BL.VM.00011-10082</v>
      </c>
      <c r="B2718" s="64">
        <f>_xlfn.XLOOKUP(F2718,Macros!T:T,Macros!Q:Q)+IF(Macros!$Q$9&gt;0,Macros!$Q$9,0)</f>
        <v>0</v>
      </c>
      <c r="C2718" s="64">
        <f>_xlfn.XLOOKUP(F2718,Macros!T:T,Macros!O:O)</f>
        <v>128.75</v>
      </c>
      <c r="F2718" s="64" t="s">
        <v>1002</v>
      </c>
      <c r="G2718" s="64">
        <v>10082</v>
      </c>
    </row>
    <row r="2719" spans="1:7">
      <c r="A2719" s="64" t="str">
        <f t="shared" si="42"/>
        <v>BL.VM.00012-10082</v>
      </c>
      <c r="B2719" s="64">
        <f>_xlfn.XLOOKUP(F2719,Macros!T:T,Macros!Q:Q)+IF(Macros!$Q$9&gt;0,Macros!$Q$9,0)</f>
        <v>0</v>
      </c>
      <c r="C2719" s="64">
        <f>_xlfn.XLOOKUP(F2719,Macros!T:T,Macros!O:O)</f>
        <v>115.5</v>
      </c>
      <c r="F2719" s="64" t="s">
        <v>1004</v>
      </c>
      <c r="G2719" s="64">
        <v>10082</v>
      </c>
    </row>
    <row r="2720" spans="1:7">
      <c r="A2720" s="64" t="str">
        <f t="shared" si="42"/>
        <v>BL.VM.00013-10082</v>
      </c>
      <c r="B2720" s="64">
        <f>_xlfn.XLOOKUP(F2720,Macros!T:T,Macros!Q:Q)+IF(Macros!$Q$9&gt;0,Macros!$Q$9,0)</f>
        <v>0</v>
      </c>
      <c r="C2720" s="64">
        <f>_xlfn.XLOOKUP(F2720,Macros!T:T,Macros!O:O)</f>
        <v>118.25</v>
      </c>
      <c r="F2720" s="64" t="s">
        <v>1006</v>
      </c>
      <c r="G2720" s="64">
        <v>10082</v>
      </c>
    </row>
    <row r="2721" spans="1:7">
      <c r="A2721" s="64" t="str">
        <f t="shared" si="42"/>
        <v>BL.VM.00014-10082</v>
      </c>
      <c r="B2721" s="64">
        <f>_xlfn.XLOOKUP(F2721,Macros!T:T,Macros!Q:Q)+IF(Macros!$Q$9&gt;0,Macros!$Q$9,0)</f>
        <v>0</v>
      </c>
      <c r="C2721" s="64">
        <f>_xlfn.XLOOKUP(F2721,Macros!T:T,Macros!O:O)</f>
        <v>118.25</v>
      </c>
      <c r="F2721" s="64" t="s">
        <v>1008</v>
      </c>
      <c r="G2721" s="64">
        <v>10082</v>
      </c>
    </row>
    <row r="2722" spans="1:7">
      <c r="A2722" s="64" t="str">
        <f t="shared" si="42"/>
        <v>BL.VM.00015-10082</v>
      </c>
      <c r="B2722" s="64">
        <f>_xlfn.XLOOKUP(F2722,Macros!T:T,Macros!Q:Q)+IF(Macros!$Q$9&gt;0,Macros!$Q$9,0)</f>
        <v>0</v>
      </c>
      <c r="C2722" s="64">
        <f>_xlfn.XLOOKUP(F2722,Macros!T:T,Macros!O:O)</f>
        <v>115.5</v>
      </c>
      <c r="F2722" s="64" t="s">
        <v>1010</v>
      </c>
      <c r="G2722" s="64">
        <v>10082</v>
      </c>
    </row>
    <row r="2723" spans="1:7">
      <c r="A2723" s="64" t="str">
        <f t="shared" si="42"/>
        <v>BL.VM.00016-10082</v>
      </c>
      <c r="B2723" s="64">
        <f>_xlfn.XLOOKUP(F2723,Macros!T:T,Macros!Q:Q)+IF(Macros!$Q$9&gt;0,Macros!$Q$9,0)</f>
        <v>0</v>
      </c>
      <c r="C2723" s="64">
        <f>_xlfn.XLOOKUP(F2723,Macros!T:T,Macros!O:O)</f>
        <v>120.75</v>
      </c>
      <c r="F2723" s="64" t="s">
        <v>1012</v>
      </c>
      <c r="G2723" s="64">
        <v>10082</v>
      </c>
    </row>
    <row r="2724" spans="1:7">
      <c r="A2724" s="64" t="str">
        <f t="shared" si="42"/>
        <v>BL.VM.00017-10082</v>
      </c>
      <c r="B2724" s="64">
        <f>_xlfn.XLOOKUP(F2724,Macros!T:T,Macros!Q:Q)+IF(Macros!$Q$9&gt;0,Macros!$Q$9,0)</f>
        <v>0</v>
      </c>
      <c r="C2724" s="64">
        <f>_xlfn.XLOOKUP(F2724,Macros!T:T,Macros!O:O)</f>
        <v>128.75</v>
      </c>
      <c r="F2724" s="64" t="s">
        <v>1014</v>
      </c>
      <c r="G2724" s="64">
        <v>10082</v>
      </c>
    </row>
    <row r="2725" spans="1:7">
      <c r="A2725" s="64" t="str">
        <f t="shared" ref="A2725:A2788" si="43">F2725&amp;"-"&amp;G2725</f>
        <v>BL.VM.00018-10082</v>
      </c>
      <c r="B2725" s="64">
        <f>_xlfn.XLOOKUP(F2725,Macros!T:T,Macros!Q:Q)+IF(Macros!$Q$9&gt;0,Macros!$Q$9,0)</f>
        <v>0</v>
      </c>
      <c r="C2725" s="64">
        <f>_xlfn.XLOOKUP(F2725,Macros!T:T,Macros!O:O)</f>
        <v>123.5</v>
      </c>
      <c r="F2725" s="64" t="s">
        <v>1016</v>
      </c>
      <c r="G2725" s="64">
        <v>10082</v>
      </c>
    </row>
    <row r="2726" spans="1:7">
      <c r="A2726" s="64" t="str">
        <f t="shared" si="43"/>
        <v>BL.VM.00019-10082</v>
      </c>
      <c r="B2726" s="64">
        <f>_xlfn.XLOOKUP(F2726,Macros!T:T,Macros!Q:Q)+IF(Macros!$Q$9&gt;0,Macros!$Q$9,0)</f>
        <v>0</v>
      </c>
      <c r="C2726" s="64">
        <f>_xlfn.XLOOKUP(F2726,Macros!T:T,Macros!O:O)</f>
        <v>123.5</v>
      </c>
      <c r="F2726" s="64" t="s">
        <v>1018</v>
      </c>
      <c r="G2726" s="64">
        <v>10082</v>
      </c>
    </row>
    <row r="2727" spans="1:7">
      <c r="A2727" s="64" t="str">
        <f t="shared" si="43"/>
        <v>BL.VM.00020-10082</v>
      </c>
      <c r="B2727" s="64">
        <f>_xlfn.XLOOKUP(F2727,Macros!T:T,Macros!Q:Q)+IF(Macros!$Q$9&gt;0,Macros!$Q$9,0)</f>
        <v>0</v>
      </c>
      <c r="C2727" s="64">
        <f>_xlfn.XLOOKUP(F2727,Macros!T:T,Macros!O:O)</f>
        <v>120.75</v>
      </c>
      <c r="F2727" s="64" t="s">
        <v>1020</v>
      </c>
      <c r="G2727" s="64">
        <v>10082</v>
      </c>
    </row>
    <row r="2728" spans="1:7">
      <c r="A2728" s="64" t="str">
        <f t="shared" si="43"/>
        <v>BL.VM.00021-10082</v>
      </c>
      <c r="B2728" s="64">
        <f>_xlfn.XLOOKUP(F2728,Macros!T:T,Macros!Q:Q)+IF(Macros!$Q$10&gt;0,Macros!$Q$10,0)</f>
        <v>0</v>
      </c>
      <c r="C2728" s="64">
        <f>_xlfn.XLOOKUP(F2728,Macros!T:T,Macros!O:O)</f>
        <v>176</v>
      </c>
      <c r="F2728" s="64" t="s">
        <v>1022</v>
      </c>
      <c r="G2728" s="64">
        <v>10082</v>
      </c>
    </row>
    <row r="2729" spans="1:7">
      <c r="A2729" s="64" t="str">
        <f t="shared" si="43"/>
        <v>BL.VM.00022-10082</v>
      </c>
      <c r="B2729" s="64">
        <f>_xlfn.XLOOKUP(F2729,Macros!T:T,Macros!Q:Q)+IF(Macros!$Q$10&gt;0,Macros!$Q$10,0)</f>
        <v>0</v>
      </c>
      <c r="C2729" s="64">
        <f>_xlfn.XLOOKUP(F2729,Macros!T:T,Macros!O:O)</f>
        <v>173.25</v>
      </c>
      <c r="F2729" s="64" t="s">
        <v>1024</v>
      </c>
      <c r="G2729" s="64">
        <v>10082</v>
      </c>
    </row>
    <row r="2730" spans="1:7">
      <c r="A2730" s="64" t="str">
        <f t="shared" si="43"/>
        <v>BL.VM.00023-10082</v>
      </c>
      <c r="B2730" s="64">
        <f>_xlfn.XLOOKUP(F2730,Macros!T:T,Macros!Q:Q)+IF(Macros!$Q$10&gt;0,Macros!$Q$10,0)</f>
        <v>0</v>
      </c>
      <c r="C2730" s="64">
        <f>_xlfn.XLOOKUP(F2730,Macros!T:T,Macros!O:O)</f>
        <v>170.75</v>
      </c>
      <c r="F2730" s="64" t="s">
        <v>1026</v>
      </c>
      <c r="G2730" s="64">
        <v>10082</v>
      </c>
    </row>
    <row r="2731" spans="1:7">
      <c r="A2731" s="64" t="str">
        <f t="shared" si="43"/>
        <v>BL.VM.00024-10082</v>
      </c>
      <c r="B2731" s="64">
        <f>_xlfn.XLOOKUP(F2731,Macros!T:T,Macros!Q:Q)+IF(Macros!$Q$10&gt;0,Macros!$Q$10,0)</f>
        <v>0</v>
      </c>
      <c r="C2731" s="64">
        <f>_xlfn.XLOOKUP(F2731,Macros!T:T,Macros!O:O)</f>
        <v>183.75</v>
      </c>
      <c r="F2731" s="64" t="s">
        <v>1028</v>
      </c>
      <c r="G2731" s="64">
        <v>10082</v>
      </c>
    </row>
    <row r="2732" spans="1:7">
      <c r="A2732" s="64" t="str">
        <f t="shared" si="43"/>
        <v>BL.VM.00025-10082</v>
      </c>
      <c r="B2732" s="64">
        <f>_xlfn.XLOOKUP(F2732,Macros!T:T,Macros!Q:Q)+IF(Macros!$Q$10&gt;0,Macros!$Q$10,0)</f>
        <v>0</v>
      </c>
      <c r="C2732" s="64">
        <f>_xlfn.XLOOKUP(F2732,Macros!T:T,Macros!O:O)</f>
        <v>328.25</v>
      </c>
      <c r="F2732" s="64" t="s">
        <v>1030</v>
      </c>
      <c r="G2732" s="64">
        <v>10082</v>
      </c>
    </row>
    <row r="2733" spans="1:7">
      <c r="A2733" s="64" t="str">
        <f t="shared" si="43"/>
        <v>BL.VM.00026-10082</v>
      </c>
      <c r="B2733" s="64">
        <f>_xlfn.XLOOKUP(F2733,Macros!T:T,Macros!Q:Q)+IF(Macros!$Q$10&gt;0,Macros!$Q$10,0)</f>
        <v>0</v>
      </c>
      <c r="C2733" s="64">
        <f>_xlfn.XLOOKUP(F2733,Macros!T:T,Macros!O:O)</f>
        <v>244.25</v>
      </c>
      <c r="F2733" s="64" t="s">
        <v>1032</v>
      </c>
      <c r="G2733" s="64">
        <v>10082</v>
      </c>
    </row>
    <row r="2734" spans="1:7">
      <c r="A2734" s="64" t="str">
        <f t="shared" si="43"/>
        <v>BL.VM.00027-10082</v>
      </c>
      <c r="B2734" s="64">
        <f>_xlfn.XLOOKUP(F2734,Macros!T:T,Macros!Q:Q)+IF(Macros!$Q$10&gt;0,Macros!$Q$10,0)</f>
        <v>0</v>
      </c>
      <c r="C2734" s="64">
        <f>_xlfn.XLOOKUP(F2734,Macros!T:T,Macros!O:O)</f>
        <v>228.5</v>
      </c>
      <c r="F2734" s="64" t="s">
        <v>1034</v>
      </c>
      <c r="G2734" s="64">
        <v>10082</v>
      </c>
    </row>
    <row r="2735" spans="1:7">
      <c r="A2735" s="64" t="str">
        <f t="shared" si="43"/>
        <v>BL.VM.00028-10082</v>
      </c>
      <c r="B2735" s="64">
        <f>_xlfn.XLOOKUP(F2735,Macros!T:T,Macros!Q:Q)+IF(Macros!$Q$10&gt;0,Macros!$Q$10,0)</f>
        <v>0</v>
      </c>
      <c r="C2735" s="64">
        <f>_xlfn.XLOOKUP(F2735,Macros!T:T,Macros!O:O)</f>
        <v>189</v>
      </c>
      <c r="F2735" s="64" t="s">
        <v>1036</v>
      </c>
      <c r="G2735" s="64">
        <v>10082</v>
      </c>
    </row>
    <row r="2736" spans="1:7">
      <c r="A2736" s="64" t="str">
        <f t="shared" si="43"/>
        <v>BL.VM.00029-10082</v>
      </c>
      <c r="B2736" s="64">
        <f>_xlfn.XLOOKUP(F2736,Macros!T:T,Macros!Q:Q)+IF(Macros!$Q$10&gt;0,Macros!$Q$10,0)</f>
        <v>0</v>
      </c>
      <c r="C2736" s="64">
        <f>_xlfn.XLOOKUP(F2736,Macros!T:T,Macros!O:O)</f>
        <v>139.25</v>
      </c>
      <c r="F2736" s="64" t="s">
        <v>1038</v>
      </c>
      <c r="G2736" s="64">
        <v>10082</v>
      </c>
    </row>
    <row r="2737" spans="1:7">
      <c r="A2737" s="64" t="str">
        <f t="shared" si="43"/>
        <v>BL.VM.00030-10082</v>
      </c>
      <c r="B2737" s="64">
        <f>_xlfn.XLOOKUP(F2737,Macros!T:T,Macros!Q:Q)+IF(Macros!$Q$10&gt;0,Macros!$Q$10,0)</f>
        <v>0</v>
      </c>
      <c r="C2737" s="64">
        <f>_xlfn.XLOOKUP(F2737,Macros!T:T,Macros!O:O)</f>
        <v>118.25</v>
      </c>
      <c r="F2737" s="64" t="s">
        <v>1040</v>
      </c>
      <c r="G2737" s="64">
        <v>10082</v>
      </c>
    </row>
    <row r="2738" spans="1:7">
      <c r="A2738" s="64" t="str">
        <f t="shared" si="43"/>
        <v>BL.GR.00001-10084</v>
      </c>
      <c r="B2738" s="64" t="e">
        <f>_xlfn.XLOOKUP(F2738,'PU-Holds'!Y:Y,'PU-Holds'!E:E)</f>
        <v>#N/A</v>
      </c>
      <c r="C2738" s="64" t="e">
        <f>_xlfn.XLOOKUP(F2738,'PU-Holds'!Y:Y,'PU-Holds'!D:D)</f>
        <v>#N/A</v>
      </c>
      <c r="F2738" s="64" t="s">
        <v>1131</v>
      </c>
      <c r="G2738" s="64">
        <v>10084</v>
      </c>
    </row>
    <row r="2739" spans="1:7">
      <c r="A2739" s="64" t="str">
        <f t="shared" si="43"/>
        <v>BL.GR.00002-10084</v>
      </c>
      <c r="B2739" s="64" t="e">
        <f>_xlfn.XLOOKUP(F2739,'PU-Holds'!Y:Y,'PU-Holds'!E:E)</f>
        <v>#N/A</v>
      </c>
      <c r="C2739" s="64" t="e">
        <f>_xlfn.XLOOKUP(F2739,'PU-Holds'!Y:Y,'PU-Holds'!D:D)</f>
        <v>#N/A</v>
      </c>
      <c r="F2739" s="64" t="s">
        <v>1133</v>
      </c>
      <c r="G2739" s="64">
        <v>10084</v>
      </c>
    </row>
    <row r="2740" spans="1:7">
      <c r="A2740" s="64" t="str">
        <f t="shared" si="43"/>
        <v>BL.GR.00003-10084</v>
      </c>
      <c r="B2740" s="64" t="e">
        <f>_xlfn.XLOOKUP(F2740,'PU-Holds'!Y:Y,'PU-Holds'!E:E)</f>
        <v>#N/A</v>
      </c>
      <c r="C2740" s="64" t="e">
        <f>_xlfn.XLOOKUP(F2740,'PU-Holds'!Y:Y,'PU-Holds'!D:D)</f>
        <v>#N/A</v>
      </c>
      <c r="F2740" s="64" t="s">
        <v>1135</v>
      </c>
      <c r="G2740" s="64">
        <v>10084</v>
      </c>
    </row>
    <row r="2741" spans="1:7">
      <c r="A2741" s="64" t="str">
        <f t="shared" si="43"/>
        <v>BL.GR.00004-10084</v>
      </c>
      <c r="B2741" s="64" t="e">
        <f>_xlfn.XLOOKUP(F2741,'PU-Holds'!Y:Y,'PU-Holds'!E:E)</f>
        <v>#N/A</v>
      </c>
      <c r="C2741" s="64" t="e">
        <f>_xlfn.XLOOKUP(F2741,'PU-Holds'!Y:Y,'PU-Holds'!D:D)</f>
        <v>#N/A</v>
      </c>
      <c r="F2741" s="64" t="s">
        <v>1137</v>
      </c>
      <c r="G2741" s="64">
        <v>10084</v>
      </c>
    </row>
    <row r="2742" spans="1:7">
      <c r="A2742" s="64" t="str">
        <f t="shared" si="43"/>
        <v>BL.GR.00005-10084</v>
      </c>
      <c r="B2742" s="64" t="e">
        <f>_xlfn.XLOOKUP(F2742,'PU-Holds'!Y:Y,'PU-Holds'!E:E)</f>
        <v>#N/A</v>
      </c>
      <c r="C2742" s="64" t="e">
        <f>_xlfn.XLOOKUP(F2742,'PU-Holds'!Y:Y,'PU-Holds'!D:D)</f>
        <v>#N/A</v>
      </c>
      <c r="F2742" s="64" t="s">
        <v>1139</v>
      </c>
      <c r="G2742" s="64">
        <v>10084</v>
      </c>
    </row>
    <row r="2743" spans="1:7">
      <c r="A2743" s="64" t="str">
        <f t="shared" si="43"/>
        <v>BL.GR.00006-10084</v>
      </c>
      <c r="B2743" s="64" t="e">
        <f>_xlfn.XLOOKUP(F2743,'PU-Holds'!Y:Y,'PU-Holds'!E:E)</f>
        <v>#N/A</v>
      </c>
      <c r="C2743" s="64" t="e">
        <f>_xlfn.XLOOKUP(F2743,'PU-Holds'!Y:Y,'PU-Holds'!D:D)</f>
        <v>#N/A</v>
      </c>
      <c r="F2743" s="64" t="s">
        <v>1141</v>
      </c>
      <c r="G2743" s="64">
        <v>10084</v>
      </c>
    </row>
    <row r="2744" spans="1:7">
      <c r="A2744" s="64" t="str">
        <f t="shared" si="43"/>
        <v>BL.GR.00007-10084</v>
      </c>
      <c r="B2744" s="64" t="e">
        <f>_xlfn.XLOOKUP(F2744,'PU-Holds'!Y:Y,'PU-Holds'!E:E)</f>
        <v>#N/A</v>
      </c>
      <c r="C2744" s="64" t="e">
        <f>_xlfn.XLOOKUP(F2744,'PU-Holds'!Y:Y,'PU-Holds'!D:D)</f>
        <v>#N/A</v>
      </c>
      <c r="F2744" s="64" t="s">
        <v>1143</v>
      </c>
      <c r="G2744" s="64">
        <v>10084</v>
      </c>
    </row>
    <row r="2745" spans="1:7">
      <c r="A2745" s="64" t="str">
        <f t="shared" si="43"/>
        <v>BL.GR.00008-10084</v>
      </c>
      <c r="B2745" s="64" t="e">
        <f>_xlfn.XLOOKUP(F2745,'PU-Holds'!Y:Y,'PU-Holds'!E:E)</f>
        <v>#N/A</v>
      </c>
      <c r="C2745" s="64" t="e">
        <f>_xlfn.XLOOKUP(F2745,'PU-Holds'!Y:Y,'PU-Holds'!D:D)</f>
        <v>#N/A</v>
      </c>
      <c r="F2745" s="64" t="s">
        <v>1145</v>
      </c>
      <c r="G2745" s="64">
        <v>10084</v>
      </c>
    </row>
    <row r="2746" spans="1:7">
      <c r="A2746" s="64" t="str">
        <f t="shared" si="43"/>
        <v>BL.GR.00009-10084</v>
      </c>
      <c r="B2746" s="64" t="e">
        <f>_xlfn.XLOOKUP(F2746,'PU-Holds'!Y:Y,'PU-Holds'!E:E)</f>
        <v>#N/A</v>
      </c>
      <c r="C2746" s="64" t="e">
        <f>_xlfn.XLOOKUP(F2746,'PU-Holds'!Y:Y,'PU-Holds'!D:D)</f>
        <v>#N/A</v>
      </c>
      <c r="F2746" s="64" t="s">
        <v>1147</v>
      </c>
      <c r="G2746" s="64">
        <v>10084</v>
      </c>
    </row>
    <row r="2747" spans="1:7">
      <c r="A2747" s="64" t="str">
        <f t="shared" si="43"/>
        <v>BL.GR.00010-10084</v>
      </c>
      <c r="B2747" s="64" t="e">
        <f>_xlfn.XLOOKUP(F2747,'PU-Holds'!Y:Y,'PU-Holds'!E:E)</f>
        <v>#N/A</v>
      </c>
      <c r="C2747" s="64" t="e">
        <f>_xlfn.XLOOKUP(F2747,'PU-Holds'!Y:Y,'PU-Holds'!D:D)</f>
        <v>#N/A</v>
      </c>
      <c r="F2747" s="64" t="s">
        <v>1149</v>
      </c>
      <c r="G2747" s="64">
        <v>10084</v>
      </c>
    </row>
    <row r="2748" spans="1:7">
      <c r="A2748" s="64" t="str">
        <f t="shared" si="43"/>
        <v>BL.GR.00011-10084</v>
      </c>
      <c r="B2748" s="64" t="e">
        <f>_xlfn.XLOOKUP(F2748,'PU-Holds'!Y:Y,'PU-Holds'!E:E)</f>
        <v>#N/A</v>
      </c>
      <c r="C2748" s="64" t="e">
        <f>_xlfn.XLOOKUP(F2748,'PU-Holds'!Y:Y,'PU-Holds'!D:D)</f>
        <v>#N/A</v>
      </c>
      <c r="F2748" s="64" t="s">
        <v>1151</v>
      </c>
      <c r="G2748" s="64">
        <v>10084</v>
      </c>
    </row>
    <row r="2749" spans="1:7">
      <c r="A2749" s="64" t="str">
        <f t="shared" si="43"/>
        <v>BL.GR.00012-10084</v>
      </c>
      <c r="B2749" s="64" t="e">
        <f>_xlfn.XLOOKUP(F2749,'PU-Holds'!Y:Y,'PU-Holds'!E:E)</f>
        <v>#N/A</v>
      </c>
      <c r="C2749" s="64" t="e">
        <f>_xlfn.XLOOKUP(F2749,'PU-Holds'!Y:Y,'PU-Holds'!D:D)</f>
        <v>#N/A</v>
      </c>
      <c r="F2749" s="64" t="s">
        <v>1153</v>
      </c>
      <c r="G2749" s="64">
        <v>10084</v>
      </c>
    </row>
    <row r="2750" spans="1:7">
      <c r="A2750" s="64" t="str">
        <f t="shared" si="43"/>
        <v>BL.GR.00013-10084</v>
      </c>
      <c r="B2750" s="64" t="e">
        <f>_xlfn.XLOOKUP(F2750,'PU-Holds'!Y:Y,'PU-Holds'!E:E)</f>
        <v>#N/A</v>
      </c>
      <c r="C2750" s="64" t="e">
        <f>_xlfn.XLOOKUP(F2750,'PU-Holds'!Y:Y,'PU-Holds'!D:D)</f>
        <v>#N/A</v>
      </c>
      <c r="F2750" s="64" t="s">
        <v>1155</v>
      </c>
      <c r="G2750" s="64">
        <v>10084</v>
      </c>
    </row>
    <row r="2751" spans="1:7">
      <c r="A2751" s="64" t="str">
        <f t="shared" si="43"/>
        <v>BL.GR.00014-10084</v>
      </c>
      <c r="B2751" s="64" t="e">
        <f>_xlfn.XLOOKUP(F2751,'PU-Holds'!Y:Y,'PU-Holds'!E:E)</f>
        <v>#N/A</v>
      </c>
      <c r="C2751" s="64" t="e">
        <f>_xlfn.XLOOKUP(F2751,'PU-Holds'!Y:Y,'PU-Holds'!D:D)</f>
        <v>#N/A</v>
      </c>
      <c r="F2751" s="64" t="s">
        <v>1157</v>
      </c>
      <c r="G2751" s="64">
        <v>10084</v>
      </c>
    </row>
    <row r="2752" spans="1:7">
      <c r="A2752" s="64" t="str">
        <f t="shared" si="43"/>
        <v>BL.GR.00015-10084</v>
      </c>
      <c r="B2752" s="64" t="e">
        <f>_xlfn.XLOOKUP(F2752,'PU-Holds'!Y:Y,'PU-Holds'!E:E)</f>
        <v>#N/A</v>
      </c>
      <c r="C2752" s="64" t="e">
        <f>_xlfn.XLOOKUP(F2752,'PU-Holds'!Y:Y,'PU-Holds'!D:D)</f>
        <v>#N/A</v>
      </c>
      <c r="F2752" s="64" t="s">
        <v>1159</v>
      </c>
      <c r="G2752" s="64">
        <v>10084</v>
      </c>
    </row>
    <row r="2753" spans="1:7">
      <c r="A2753" s="64" t="str">
        <f t="shared" si="43"/>
        <v>BL.GR.00016-10084</v>
      </c>
      <c r="B2753" s="64" t="e">
        <f>_xlfn.XLOOKUP(F2753,'PU-Holds'!Y:Y,'PU-Holds'!E:E)</f>
        <v>#N/A</v>
      </c>
      <c r="C2753" s="64" t="e">
        <f>_xlfn.XLOOKUP(F2753,'PU-Holds'!Y:Y,'PU-Holds'!D:D)</f>
        <v>#N/A</v>
      </c>
      <c r="F2753" s="64" t="s">
        <v>1161</v>
      </c>
      <c r="G2753" s="64">
        <v>10084</v>
      </c>
    </row>
    <row r="2754" spans="1:7">
      <c r="A2754" s="64" t="str">
        <f t="shared" si="43"/>
        <v>BL.GR.00017-10084</v>
      </c>
      <c r="B2754" s="64" t="e">
        <f>_xlfn.XLOOKUP(F2754,'PU-Holds'!Y:Y,'PU-Holds'!E:E)</f>
        <v>#N/A</v>
      </c>
      <c r="C2754" s="64" t="e">
        <f>_xlfn.XLOOKUP(F2754,'PU-Holds'!Y:Y,'PU-Holds'!D:D)</f>
        <v>#N/A</v>
      </c>
      <c r="F2754" s="64" t="s">
        <v>1163</v>
      </c>
      <c r="G2754" s="64">
        <v>10084</v>
      </c>
    </row>
    <row r="2755" spans="1:7">
      <c r="A2755" s="64" t="str">
        <f t="shared" si="43"/>
        <v>BL.GR.00018-10084</v>
      </c>
      <c r="B2755" s="64" t="e">
        <f>_xlfn.XLOOKUP(F2755,'PU-Holds'!Y:Y,'PU-Holds'!E:E)</f>
        <v>#N/A</v>
      </c>
      <c r="C2755" s="64" t="e">
        <f>_xlfn.XLOOKUP(F2755,'PU-Holds'!Y:Y,'PU-Holds'!D:D)</f>
        <v>#N/A</v>
      </c>
      <c r="F2755" s="64" t="s">
        <v>1165</v>
      </c>
      <c r="G2755" s="64">
        <v>10084</v>
      </c>
    </row>
    <row r="2756" spans="1:7">
      <c r="A2756" s="64" t="str">
        <f t="shared" si="43"/>
        <v>BL.GR.00019-10084</v>
      </c>
      <c r="B2756" s="64" t="e">
        <f>_xlfn.XLOOKUP(F2756,'PU-Holds'!Y:Y,'PU-Holds'!E:E)</f>
        <v>#N/A</v>
      </c>
      <c r="C2756" s="64" t="e">
        <f>_xlfn.XLOOKUP(F2756,'PU-Holds'!Y:Y,'PU-Holds'!D:D)</f>
        <v>#N/A</v>
      </c>
      <c r="F2756" s="64" t="s">
        <v>1167</v>
      </c>
      <c r="G2756" s="64">
        <v>10084</v>
      </c>
    </row>
    <row r="2757" spans="1:7">
      <c r="A2757" s="64" t="str">
        <f t="shared" si="43"/>
        <v>BL.GR.00020-10084</v>
      </c>
      <c r="B2757" s="64" t="e">
        <f>_xlfn.XLOOKUP(F2757,'PU-Holds'!Y:Y,'PU-Holds'!E:E)</f>
        <v>#N/A</v>
      </c>
      <c r="C2757" s="64" t="e">
        <f>_xlfn.XLOOKUP(F2757,'PU-Holds'!Y:Y,'PU-Holds'!D:D)</f>
        <v>#N/A</v>
      </c>
      <c r="F2757" s="64" t="s">
        <v>1169</v>
      </c>
      <c r="G2757" s="64">
        <v>10084</v>
      </c>
    </row>
    <row r="2758" spans="1:7">
      <c r="A2758" s="64" t="str">
        <f t="shared" si="43"/>
        <v>BL.GR.00021-10084</v>
      </c>
      <c r="B2758" s="64" t="e">
        <f>_xlfn.XLOOKUP(F2758,'PU-Holds'!Y:Y,'PU-Holds'!E:E)</f>
        <v>#N/A</v>
      </c>
      <c r="C2758" s="64" t="e">
        <f>_xlfn.XLOOKUP(F2758,'PU-Holds'!Y:Y,'PU-Holds'!D:D)</f>
        <v>#N/A</v>
      </c>
      <c r="F2758" s="64" t="s">
        <v>1171</v>
      </c>
      <c r="G2758" s="64">
        <v>10084</v>
      </c>
    </row>
    <row r="2759" spans="1:7">
      <c r="A2759" s="64" t="str">
        <f t="shared" si="43"/>
        <v>BL.GR.00022-10084</v>
      </c>
      <c r="B2759" s="64" t="e">
        <f>_xlfn.XLOOKUP(F2759,'PU-Holds'!Y:Y,'PU-Holds'!E:E)</f>
        <v>#N/A</v>
      </c>
      <c r="C2759" s="64" t="e">
        <f>_xlfn.XLOOKUP(F2759,'PU-Holds'!Y:Y,'PU-Holds'!D:D)</f>
        <v>#N/A</v>
      </c>
      <c r="F2759" s="64" t="s">
        <v>1177</v>
      </c>
      <c r="G2759" s="64">
        <v>10084</v>
      </c>
    </row>
    <row r="2760" spans="1:7">
      <c r="A2760" s="64" t="str">
        <f t="shared" si="43"/>
        <v>BL.GR.00023-10084</v>
      </c>
      <c r="B2760" s="64" t="e">
        <f>_xlfn.XLOOKUP(F2760,'PU-Holds'!Y:Y,'PU-Holds'!E:E)</f>
        <v>#N/A</v>
      </c>
      <c r="C2760" s="64" t="e">
        <f>_xlfn.XLOOKUP(F2760,'PU-Holds'!Y:Y,'PU-Holds'!D:D)</f>
        <v>#N/A</v>
      </c>
      <c r="F2760" s="64" t="s">
        <v>1179</v>
      </c>
      <c r="G2760" s="64">
        <v>10084</v>
      </c>
    </row>
    <row r="2761" spans="1:7">
      <c r="A2761" s="64" t="str">
        <f t="shared" si="43"/>
        <v>BL.GR.00024-10084</v>
      </c>
      <c r="B2761" s="64" t="e">
        <f>_xlfn.XLOOKUP(F2761,'PU-Holds'!Y:Y,'PU-Holds'!E:E)</f>
        <v>#N/A</v>
      </c>
      <c r="C2761" s="64" t="e">
        <f>_xlfn.XLOOKUP(F2761,'PU-Holds'!Y:Y,'PU-Holds'!D:D)</f>
        <v>#N/A</v>
      </c>
      <c r="F2761" s="64" t="s">
        <v>1181</v>
      </c>
      <c r="G2761" s="64">
        <v>10084</v>
      </c>
    </row>
    <row r="2762" spans="1:7">
      <c r="A2762" s="64" t="str">
        <f t="shared" si="43"/>
        <v>BL.GR.00025-10084</v>
      </c>
      <c r="B2762" s="64" t="e">
        <f>_xlfn.XLOOKUP(F2762,'PU-Holds'!Y:Y,'PU-Holds'!E:E)</f>
        <v>#N/A</v>
      </c>
      <c r="C2762" s="64" t="e">
        <f>_xlfn.XLOOKUP(F2762,'PU-Holds'!Y:Y,'PU-Holds'!D:D)</f>
        <v>#N/A</v>
      </c>
      <c r="F2762" s="64" t="s">
        <v>1183</v>
      </c>
      <c r="G2762" s="64">
        <v>10084</v>
      </c>
    </row>
    <row r="2763" spans="1:7">
      <c r="A2763" s="64" t="str">
        <f t="shared" si="43"/>
        <v>BL.GR.00026-10084</v>
      </c>
      <c r="B2763" s="64" t="e">
        <f>_xlfn.XLOOKUP(F2763,'PU-Holds'!Y:Y,'PU-Holds'!E:E)</f>
        <v>#N/A</v>
      </c>
      <c r="C2763" s="64" t="e">
        <f>_xlfn.XLOOKUP(F2763,'PU-Holds'!Y:Y,'PU-Holds'!D:D)</f>
        <v>#N/A</v>
      </c>
      <c r="F2763" s="64" t="s">
        <v>1185</v>
      </c>
      <c r="G2763" s="64">
        <v>10084</v>
      </c>
    </row>
    <row r="2764" spans="1:7">
      <c r="A2764" s="64" t="str">
        <f t="shared" si="43"/>
        <v>BL.GR.00027-10084</v>
      </c>
      <c r="B2764" s="64" t="e">
        <f>_xlfn.XLOOKUP(F2764,'PU-Holds'!Y:Y,'PU-Holds'!E:E)</f>
        <v>#N/A</v>
      </c>
      <c r="C2764" s="64" t="e">
        <f>_xlfn.XLOOKUP(F2764,'PU-Holds'!Y:Y,'PU-Holds'!D:D)</f>
        <v>#N/A</v>
      </c>
      <c r="F2764" s="64" t="s">
        <v>1187</v>
      </c>
      <c r="G2764" s="64">
        <v>10084</v>
      </c>
    </row>
    <row r="2765" spans="1:7">
      <c r="A2765" s="64" t="str">
        <f t="shared" si="43"/>
        <v>BL.GR.00028-10084</v>
      </c>
      <c r="B2765" s="64" t="e">
        <f>_xlfn.XLOOKUP(F2765,'PU-Holds'!Y:Y,'PU-Holds'!E:E)</f>
        <v>#N/A</v>
      </c>
      <c r="C2765" s="64" t="e">
        <f>_xlfn.XLOOKUP(F2765,'PU-Holds'!Y:Y,'PU-Holds'!D:D)</f>
        <v>#N/A</v>
      </c>
      <c r="F2765" s="64" t="s">
        <v>1189</v>
      </c>
      <c r="G2765" s="64">
        <v>10084</v>
      </c>
    </row>
    <row r="2766" spans="1:7">
      <c r="A2766" s="64" t="str">
        <f t="shared" si="43"/>
        <v>BL.GR.00029-10084</v>
      </c>
      <c r="B2766" s="64" t="e">
        <f>_xlfn.XLOOKUP(F2766,'PU-Holds'!Y:Y,'PU-Holds'!E:E)</f>
        <v>#N/A</v>
      </c>
      <c r="C2766" s="64" t="e">
        <f>_xlfn.XLOOKUP(F2766,'PU-Holds'!Y:Y,'PU-Holds'!D:D)</f>
        <v>#N/A</v>
      </c>
      <c r="F2766" s="64" t="s">
        <v>1191</v>
      </c>
      <c r="G2766" s="64">
        <v>10084</v>
      </c>
    </row>
    <row r="2767" spans="1:7">
      <c r="A2767" s="64" t="str">
        <f t="shared" si="43"/>
        <v>BL.GR.00030-10084</v>
      </c>
      <c r="B2767" s="64" t="e">
        <f>_xlfn.XLOOKUP(F2767,'PU-Holds'!Y:Y,'PU-Holds'!E:E)</f>
        <v>#N/A</v>
      </c>
      <c r="C2767" s="64" t="e">
        <f>_xlfn.XLOOKUP(F2767,'PU-Holds'!Y:Y,'PU-Holds'!D:D)</f>
        <v>#N/A</v>
      </c>
      <c r="F2767" s="64" t="s">
        <v>1193</v>
      </c>
      <c r="G2767" s="64">
        <v>10084</v>
      </c>
    </row>
    <row r="2768" spans="1:7">
      <c r="A2768" s="64" t="str">
        <f t="shared" si="43"/>
        <v>BL.GR.00001-10085</v>
      </c>
      <c r="B2768" s="64" t="e">
        <f>_xlfn.XLOOKUP(F2768,'PU-Holds'!Y:Y,'PU-Holds'!#REF!)</f>
        <v>#REF!</v>
      </c>
      <c r="C2768" s="64" t="e">
        <f>_xlfn.XLOOKUP(F2768,'PU-Holds'!Y:Y,'PU-Holds'!D:D)</f>
        <v>#N/A</v>
      </c>
      <c r="F2768" s="64" t="s">
        <v>1131</v>
      </c>
      <c r="G2768" s="64">
        <v>10085</v>
      </c>
    </row>
    <row r="2769" spans="1:7">
      <c r="A2769" s="64" t="str">
        <f t="shared" si="43"/>
        <v>BL.GR.00002-10085</v>
      </c>
      <c r="B2769" s="64" t="e">
        <f>_xlfn.XLOOKUP(F2769,'PU-Holds'!Y:Y,'PU-Holds'!#REF!)</f>
        <v>#REF!</v>
      </c>
      <c r="C2769" s="64" t="e">
        <f>_xlfn.XLOOKUP(F2769,'PU-Holds'!Y:Y,'PU-Holds'!D:D)</f>
        <v>#N/A</v>
      </c>
      <c r="F2769" s="64" t="s">
        <v>1133</v>
      </c>
      <c r="G2769" s="64">
        <v>10085</v>
      </c>
    </row>
    <row r="2770" spans="1:7">
      <c r="A2770" s="64" t="str">
        <f t="shared" si="43"/>
        <v>BL.GR.00003-10085</v>
      </c>
      <c r="B2770" s="64" t="e">
        <f>_xlfn.XLOOKUP(F2770,'PU-Holds'!Y:Y,'PU-Holds'!#REF!)</f>
        <v>#REF!</v>
      </c>
      <c r="C2770" s="64" t="e">
        <f>_xlfn.XLOOKUP(F2770,'PU-Holds'!Y:Y,'PU-Holds'!D:D)</f>
        <v>#N/A</v>
      </c>
      <c r="F2770" s="64" t="s">
        <v>1135</v>
      </c>
      <c r="G2770" s="64">
        <v>10085</v>
      </c>
    </row>
    <row r="2771" spans="1:7">
      <c r="A2771" s="64" t="str">
        <f t="shared" si="43"/>
        <v>BL.GR.00004-10085</v>
      </c>
      <c r="B2771" s="64" t="e">
        <f>_xlfn.XLOOKUP(F2771,'PU-Holds'!Y:Y,'PU-Holds'!#REF!)</f>
        <v>#REF!</v>
      </c>
      <c r="C2771" s="64" t="e">
        <f>_xlfn.XLOOKUP(F2771,'PU-Holds'!Y:Y,'PU-Holds'!D:D)</f>
        <v>#N/A</v>
      </c>
      <c r="F2771" s="64" t="s">
        <v>1137</v>
      </c>
      <c r="G2771" s="64">
        <v>10085</v>
      </c>
    </row>
    <row r="2772" spans="1:7">
      <c r="A2772" s="64" t="str">
        <f t="shared" si="43"/>
        <v>BL.GR.00005-10085</v>
      </c>
      <c r="B2772" s="64" t="e">
        <f>_xlfn.XLOOKUP(F2772,'PU-Holds'!Y:Y,'PU-Holds'!#REF!)</f>
        <v>#REF!</v>
      </c>
      <c r="C2772" s="64" t="e">
        <f>_xlfn.XLOOKUP(F2772,'PU-Holds'!Y:Y,'PU-Holds'!D:D)</f>
        <v>#N/A</v>
      </c>
      <c r="F2772" s="64" t="s">
        <v>1139</v>
      </c>
      <c r="G2772" s="64">
        <v>10085</v>
      </c>
    </row>
    <row r="2773" spans="1:7">
      <c r="A2773" s="64" t="str">
        <f t="shared" si="43"/>
        <v>BL.GR.00006-10085</v>
      </c>
      <c r="B2773" s="64" t="e">
        <f>_xlfn.XLOOKUP(F2773,'PU-Holds'!Y:Y,'PU-Holds'!#REF!)</f>
        <v>#REF!</v>
      </c>
      <c r="C2773" s="64" t="e">
        <f>_xlfn.XLOOKUP(F2773,'PU-Holds'!Y:Y,'PU-Holds'!D:D)</f>
        <v>#N/A</v>
      </c>
      <c r="F2773" s="64" t="s">
        <v>1141</v>
      </c>
      <c r="G2773" s="64">
        <v>10085</v>
      </c>
    </row>
    <row r="2774" spans="1:7">
      <c r="A2774" s="64" t="str">
        <f t="shared" si="43"/>
        <v>BL.GR.00007-10085</v>
      </c>
      <c r="B2774" s="64" t="e">
        <f>_xlfn.XLOOKUP(F2774,'PU-Holds'!Y:Y,'PU-Holds'!#REF!)</f>
        <v>#REF!</v>
      </c>
      <c r="C2774" s="64" t="e">
        <f>_xlfn.XLOOKUP(F2774,'PU-Holds'!Y:Y,'PU-Holds'!D:D)</f>
        <v>#N/A</v>
      </c>
      <c r="F2774" s="64" t="s">
        <v>1143</v>
      </c>
      <c r="G2774" s="64">
        <v>10085</v>
      </c>
    </row>
    <row r="2775" spans="1:7">
      <c r="A2775" s="64" t="str">
        <f t="shared" si="43"/>
        <v>BL.GR.00008-10085</v>
      </c>
      <c r="B2775" s="64" t="e">
        <f>_xlfn.XLOOKUP(F2775,'PU-Holds'!Y:Y,'PU-Holds'!#REF!)</f>
        <v>#REF!</v>
      </c>
      <c r="C2775" s="64" t="e">
        <f>_xlfn.XLOOKUP(F2775,'PU-Holds'!Y:Y,'PU-Holds'!D:D)</f>
        <v>#N/A</v>
      </c>
      <c r="F2775" s="64" t="s">
        <v>1145</v>
      </c>
      <c r="G2775" s="64">
        <v>10085</v>
      </c>
    </row>
    <row r="2776" spans="1:7">
      <c r="A2776" s="64" t="str">
        <f t="shared" si="43"/>
        <v>BL.GR.00009-10085</v>
      </c>
      <c r="B2776" s="64" t="e">
        <f>_xlfn.XLOOKUP(F2776,'PU-Holds'!Y:Y,'PU-Holds'!#REF!)</f>
        <v>#REF!</v>
      </c>
      <c r="C2776" s="64" t="e">
        <f>_xlfn.XLOOKUP(F2776,'PU-Holds'!Y:Y,'PU-Holds'!D:D)</f>
        <v>#N/A</v>
      </c>
      <c r="F2776" s="64" t="s">
        <v>1147</v>
      </c>
      <c r="G2776" s="64">
        <v>10085</v>
      </c>
    </row>
    <row r="2777" spans="1:7">
      <c r="A2777" s="64" t="str">
        <f t="shared" si="43"/>
        <v>BL.GR.00010-10085</v>
      </c>
      <c r="B2777" s="64" t="e">
        <f>_xlfn.XLOOKUP(F2777,'PU-Holds'!Y:Y,'PU-Holds'!#REF!)</f>
        <v>#REF!</v>
      </c>
      <c r="C2777" s="64" t="e">
        <f>_xlfn.XLOOKUP(F2777,'PU-Holds'!Y:Y,'PU-Holds'!D:D)</f>
        <v>#N/A</v>
      </c>
      <c r="F2777" s="64" t="s">
        <v>1149</v>
      </c>
      <c r="G2777" s="64">
        <v>10085</v>
      </c>
    </row>
    <row r="2778" spans="1:7">
      <c r="A2778" s="64" t="str">
        <f t="shared" si="43"/>
        <v>BL.GR.00011-10085</v>
      </c>
      <c r="B2778" s="64" t="e">
        <f>_xlfn.XLOOKUP(F2778,'PU-Holds'!Y:Y,'PU-Holds'!#REF!)</f>
        <v>#REF!</v>
      </c>
      <c r="C2778" s="64" t="e">
        <f>_xlfn.XLOOKUP(F2778,'PU-Holds'!Y:Y,'PU-Holds'!D:D)</f>
        <v>#N/A</v>
      </c>
      <c r="F2778" s="64" t="s">
        <v>1151</v>
      </c>
      <c r="G2778" s="64">
        <v>10085</v>
      </c>
    </row>
    <row r="2779" spans="1:7">
      <c r="A2779" s="64" t="str">
        <f t="shared" si="43"/>
        <v>BL.GR.00012-10085</v>
      </c>
      <c r="B2779" s="64" t="e">
        <f>_xlfn.XLOOKUP(F2779,'PU-Holds'!Y:Y,'PU-Holds'!#REF!)</f>
        <v>#REF!</v>
      </c>
      <c r="C2779" s="64" t="e">
        <f>_xlfn.XLOOKUP(F2779,'PU-Holds'!Y:Y,'PU-Holds'!D:D)</f>
        <v>#N/A</v>
      </c>
      <c r="F2779" s="64" t="s">
        <v>1153</v>
      </c>
      <c r="G2779" s="64">
        <v>10085</v>
      </c>
    </row>
    <row r="2780" spans="1:7">
      <c r="A2780" s="64" t="str">
        <f t="shared" si="43"/>
        <v>BL.GR.00013-10085</v>
      </c>
      <c r="B2780" s="64" t="e">
        <f>_xlfn.XLOOKUP(F2780,'PU-Holds'!Y:Y,'PU-Holds'!#REF!)</f>
        <v>#REF!</v>
      </c>
      <c r="C2780" s="64" t="e">
        <f>_xlfn.XLOOKUP(F2780,'PU-Holds'!Y:Y,'PU-Holds'!D:D)</f>
        <v>#N/A</v>
      </c>
      <c r="F2780" s="64" t="s">
        <v>1155</v>
      </c>
      <c r="G2780" s="64">
        <v>10085</v>
      </c>
    </row>
    <row r="2781" spans="1:7">
      <c r="A2781" s="64" t="str">
        <f t="shared" si="43"/>
        <v>BL.GR.00014-10085</v>
      </c>
      <c r="B2781" s="64" t="e">
        <f>_xlfn.XLOOKUP(F2781,'PU-Holds'!Y:Y,'PU-Holds'!#REF!)</f>
        <v>#REF!</v>
      </c>
      <c r="C2781" s="64" t="e">
        <f>_xlfn.XLOOKUP(F2781,'PU-Holds'!Y:Y,'PU-Holds'!D:D)</f>
        <v>#N/A</v>
      </c>
      <c r="F2781" s="64" t="s">
        <v>1157</v>
      </c>
      <c r="G2781" s="64">
        <v>10085</v>
      </c>
    </row>
    <row r="2782" spans="1:7">
      <c r="A2782" s="64" t="str">
        <f t="shared" si="43"/>
        <v>BL.GR.00015-10085</v>
      </c>
      <c r="B2782" s="64" t="e">
        <f>_xlfn.XLOOKUP(F2782,'PU-Holds'!Y:Y,'PU-Holds'!#REF!)</f>
        <v>#REF!</v>
      </c>
      <c r="C2782" s="64" t="e">
        <f>_xlfn.XLOOKUP(F2782,'PU-Holds'!Y:Y,'PU-Holds'!D:D)</f>
        <v>#N/A</v>
      </c>
      <c r="F2782" s="64" t="s">
        <v>1159</v>
      </c>
      <c r="G2782" s="64">
        <v>10085</v>
      </c>
    </row>
    <row r="2783" spans="1:7">
      <c r="A2783" s="64" t="str">
        <f t="shared" si="43"/>
        <v>BL.GR.00016-10085</v>
      </c>
      <c r="B2783" s="64" t="e">
        <f>_xlfn.XLOOKUP(F2783,'PU-Holds'!Y:Y,'PU-Holds'!#REF!)</f>
        <v>#REF!</v>
      </c>
      <c r="C2783" s="64" t="e">
        <f>_xlfn.XLOOKUP(F2783,'PU-Holds'!Y:Y,'PU-Holds'!D:D)</f>
        <v>#N/A</v>
      </c>
      <c r="F2783" s="64" t="s">
        <v>1161</v>
      </c>
      <c r="G2783" s="64">
        <v>10085</v>
      </c>
    </row>
    <row r="2784" spans="1:7">
      <c r="A2784" s="64" t="str">
        <f t="shared" si="43"/>
        <v>BL.GR.00017-10085</v>
      </c>
      <c r="B2784" s="64" t="e">
        <f>_xlfn.XLOOKUP(F2784,'PU-Holds'!Y:Y,'PU-Holds'!#REF!)</f>
        <v>#REF!</v>
      </c>
      <c r="C2784" s="64" t="e">
        <f>_xlfn.XLOOKUP(F2784,'PU-Holds'!Y:Y,'PU-Holds'!D:D)</f>
        <v>#N/A</v>
      </c>
      <c r="F2784" s="64" t="s">
        <v>1163</v>
      </c>
      <c r="G2784" s="64">
        <v>10085</v>
      </c>
    </row>
    <row r="2785" spans="1:7">
      <c r="A2785" s="64" t="str">
        <f t="shared" si="43"/>
        <v>BL.GR.00018-10085</v>
      </c>
      <c r="B2785" s="64" t="e">
        <f>_xlfn.XLOOKUP(F2785,'PU-Holds'!Y:Y,'PU-Holds'!#REF!)</f>
        <v>#REF!</v>
      </c>
      <c r="C2785" s="64" t="e">
        <f>_xlfn.XLOOKUP(F2785,'PU-Holds'!Y:Y,'PU-Holds'!D:D)</f>
        <v>#N/A</v>
      </c>
      <c r="F2785" s="64" t="s">
        <v>1165</v>
      </c>
      <c r="G2785" s="64">
        <v>10085</v>
      </c>
    </row>
    <row r="2786" spans="1:7">
      <c r="A2786" s="64" t="str">
        <f t="shared" si="43"/>
        <v>BL.GR.00019-10085</v>
      </c>
      <c r="B2786" s="64" t="e">
        <f>_xlfn.XLOOKUP(F2786,'PU-Holds'!Y:Y,'PU-Holds'!#REF!)</f>
        <v>#REF!</v>
      </c>
      <c r="C2786" s="64" t="e">
        <f>_xlfn.XLOOKUP(F2786,'PU-Holds'!Y:Y,'PU-Holds'!D:D)</f>
        <v>#N/A</v>
      </c>
      <c r="F2786" s="64" t="s">
        <v>1167</v>
      </c>
      <c r="G2786" s="64">
        <v>10085</v>
      </c>
    </row>
    <row r="2787" spans="1:7">
      <c r="A2787" s="64" t="str">
        <f t="shared" si="43"/>
        <v>BL.GR.00020-10085</v>
      </c>
      <c r="B2787" s="64" t="e">
        <f>_xlfn.XLOOKUP(F2787,'PU-Holds'!Y:Y,'PU-Holds'!#REF!)</f>
        <v>#REF!</v>
      </c>
      <c r="C2787" s="64" t="e">
        <f>_xlfn.XLOOKUP(F2787,'PU-Holds'!Y:Y,'PU-Holds'!D:D)</f>
        <v>#N/A</v>
      </c>
      <c r="F2787" s="64" t="s">
        <v>1169</v>
      </c>
      <c r="G2787" s="64">
        <v>10085</v>
      </c>
    </row>
    <row r="2788" spans="1:7">
      <c r="A2788" s="64" t="str">
        <f t="shared" si="43"/>
        <v>BL.GR.00021-10085</v>
      </c>
      <c r="B2788" s="64" t="e">
        <f>_xlfn.XLOOKUP(F2788,'PU-Holds'!Y:Y,'PU-Holds'!#REF!)</f>
        <v>#REF!</v>
      </c>
      <c r="C2788" s="64" t="e">
        <f>_xlfn.XLOOKUP(F2788,'PU-Holds'!Y:Y,'PU-Holds'!D:D)</f>
        <v>#N/A</v>
      </c>
      <c r="F2788" s="64" t="s">
        <v>1171</v>
      </c>
      <c r="G2788" s="64">
        <v>10085</v>
      </c>
    </row>
    <row r="2789" spans="1:7">
      <c r="A2789" s="64" t="str">
        <f t="shared" ref="A2789:A2852" si="44">F2789&amp;"-"&amp;G2789</f>
        <v>BL.GR.00022-10085</v>
      </c>
      <c r="B2789" s="64" t="e">
        <f>_xlfn.XLOOKUP(F2789,'PU-Holds'!Y:Y,'PU-Holds'!#REF!)</f>
        <v>#REF!</v>
      </c>
      <c r="C2789" s="64" t="e">
        <f>_xlfn.XLOOKUP(F2789,'PU-Holds'!Y:Y,'PU-Holds'!D:D)</f>
        <v>#N/A</v>
      </c>
      <c r="F2789" s="64" t="s">
        <v>1177</v>
      </c>
      <c r="G2789" s="64">
        <v>10085</v>
      </c>
    </row>
    <row r="2790" spans="1:7">
      <c r="A2790" s="64" t="str">
        <f t="shared" si="44"/>
        <v>BL.GR.00023-10085</v>
      </c>
      <c r="B2790" s="64" t="e">
        <f>_xlfn.XLOOKUP(F2790,'PU-Holds'!Y:Y,'PU-Holds'!#REF!)</f>
        <v>#REF!</v>
      </c>
      <c r="C2790" s="64" t="e">
        <f>_xlfn.XLOOKUP(F2790,'PU-Holds'!Y:Y,'PU-Holds'!D:D)</f>
        <v>#N/A</v>
      </c>
      <c r="F2790" s="64" t="s">
        <v>1179</v>
      </c>
      <c r="G2790" s="64">
        <v>10085</v>
      </c>
    </row>
    <row r="2791" spans="1:7">
      <c r="A2791" s="64" t="str">
        <f t="shared" si="44"/>
        <v>BL.GR.00024-10085</v>
      </c>
      <c r="B2791" s="64" t="e">
        <f>_xlfn.XLOOKUP(F2791,'PU-Holds'!Y:Y,'PU-Holds'!#REF!)</f>
        <v>#REF!</v>
      </c>
      <c r="C2791" s="64" t="e">
        <f>_xlfn.XLOOKUP(F2791,'PU-Holds'!Y:Y,'PU-Holds'!D:D)</f>
        <v>#N/A</v>
      </c>
      <c r="F2791" s="64" t="s">
        <v>1181</v>
      </c>
      <c r="G2791" s="64">
        <v>10085</v>
      </c>
    </row>
    <row r="2792" spans="1:7">
      <c r="A2792" s="64" t="str">
        <f t="shared" si="44"/>
        <v>BL.GR.00025-10085</v>
      </c>
      <c r="B2792" s="64" t="e">
        <f>_xlfn.XLOOKUP(F2792,'PU-Holds'!Y:Y,'PU-Holds'!#REF!)</f>
        <v>#REF!</v>
      </c>
      <c r="C2792" s="64" t="e">
        <f>_xlfn.XLOOKUP(F2792,'PU-Holds'!Y:Y,'PU-Holds'!D:D)</f>
        <v>#N/A</v>
      </c>
      <c r="F2792" s="64" t="s">
        <v>1183</v>
      </c>
      <c r="G2792" s="64">
        <v>10085</v>
      </c>
    </row>
    <row r="2793" spans="1:7">
      <c r="A2793" s="64" t="str">
        <f t="shared" si="44"/>
        <v>BL.GR.00026-10085</v>
      </c>
      <c r="B2793" s="64" t="e">
        <f>_xlfn.XLOOKUP(F2793,'PU-Holds'!Y:Y,'PU-Holds'!#REF!)</f>
        <v>#REF!</v>
      </c>
      <c r="C2793" s="64" t="e">
        <f>_xlfn.XLOOKUP(F2793,'PU-Holds'!Y:Y,'PU-Holds'!D:D)</f>
        <v>#N/A</v>
      </c>
      <c r="F2793" s="64" t="s">
        <v>1185</v>
      </c>
      <c r="G2793" s="64">
        <v>10085</v>
      </c>
    </row>
    <row r="2794" spans="1:7">
      <c r="A2794" s="64" t="str">
        <f t="shared" si="44"/>
        <v>BL.GR.00027-10085</v>
      </c>
      <c r="B2794" s="64" t="e">
        <f>_xlfn.XLOOKUP(F2794,'PU-Holds'!Y:Y,'PU-Holds'!#REF!)</f>
        <v>#REF!</v>
      </c>
      <c r="C2794" s="64" t="e">
        <f>_xlfn.XLOOKUP(F2794,'PU-Holds'!Y:Y,'PU-Holds'!D:D)</f>
        <v>#N/A</v>
      </c>
      <c r="F2794" s="64" t="s">
        <v>1187</v>
      </c>
      <c r="G2794" s="64">
        <v>10085</v>
      </c>
    </row>
    <row r="2795" spans="1:7">
      <c r="A2795" s="64" t="str">
        <f t="shared" si="44"/>
        <v>BL.GR.00028-10085</v>
      </c>
      <c r="B2795" s="64" t="e">
        <f>_xlfn.XLOOKUP(F2795,'PU-Holds'!Y:Y,'PU-Holds'!#REF!)</f>
        <v>#REF!</v>
      </c>
      <c r="C2795" s="64" t="e">
        <f>_xlfn.XLOOKUP(F2795,'PU-Holds'!Y:Y,'PU-Holds'!D:D)</f>
        <v>#N/A</v>
      </c>
      <c r="F2795" s="64" t="s">
        <v>1189</v>
      </c>
      <c r="G2795" s="64">
        <v>10085</v>
      </c>
    </row>
    <row r="2796" spans="1:7">
      <c r="A2796" s="64" t="str">
        <f t="shared" si="44"/>
        <v>BL.GR.00029-10085</v>
      </c>
      <c r="B2796" s="64" t="e">
        <f>_xlfn.XLOOKUP(F2796,'PU-Holds'!Y:Y,'PU-Holds'!#REF!)</f>
        <v>#REF!</v>
      </c>
      <c r="C2796" s="64" t="e">
        <f>_xlfn.XLOOKUP(F2796,'PU-Holds'!Y:Y,'PU-Holds'!D:D)</f>
        <v>#N/A</v>
      </c>
      <c r="F2796" s="64" t="s">
        <v>1191</v>
      </c>
      <c r="G2796" s="64">
        <v>10085</v>
      </c>
    </row>
    <row r="2797" spans="1:7">
      <c r="A2797" s="64" t="str">
        <f t="shared" si="44"/>
        <v>BL.GR.00030-10085</v>
      </c>
      <c r="B2797" s="64" t="e">
        <f>_xlfn.XLOOKUP(F2797,'PU-Holds'!Y:Y,'PU-Holds'!#REF!)</f>
        <v>#REF!</v>
      </c>
      <c r="C2797" s="64" t="e">
        <f>_xlfn.XLOOKUP(F2797,'PU-Holds'!Y:Y,'PU-Holds'!D:D)</f>
        <v>#N/A</v>
      </c>
      <c r="F2797" s="64" t="s">
        <v>1193</v>
      </c>
      <c r="G2797" s="64">
        <v>10085</v>
      </c>
    </row>
    <row r="2798" spans="1:7">
      <c r="A2798" s="64" t="str">
        <f t="shared" si="44"/>
        <v>BL.GR.00001-10086</v>
      </c>
      <c r="B2798" s="64" t="e">
        <f>_xlfn.XLOOKUP(F2798,'PU-Holds'!Y:Y,'PU-Holds'!G:G)</f>
        <v>#N/A</v>
      </c>
      <c r="C2798" s="64" t="e">
        <f>_xlfn.XLOOKUP(F2798,'PU-Holds'!Y:Y,'PU-Holds'!D:D)</f>
        <v>#N/A</v>
      </c>
      <c r="F2798" s="64" t="s">
        <v>1131</v>
      </c>
      <c r="G2798" s="64">
        <v>10086</v>
      </c>
    </row>
    <row r="2799" spans="1:7">
      <c r="A2799" s="64" t="str">
        <f t="shared" si="44"/>
        <v>BL.GR.00002-10086</v>
      </c>
      <c r="B2799" s="64" t="e">
        <f>_xlfn.XLOOKUP(F2799,'PU-Holds'!Y:Y,'PU-Holds'!G:G)</f>
        <v>#N/A</v>
      </c>
      <c r="C2799" s="64" t="e">
        <f>_xlfn.XLOOKUP(F2799,'PU-Holds'!Y:Y,'PU-Holds'!D:D)</f>
        <v>#N/A</v>
      </c>
      <c r="F2799" s="64" t="s">
        <v>1133</v>
      </c>
      <c r="G2799" s="64">
        <v>10086</v>
      </c>
    </row>
    <row r="2800" spans="1:7">
      <c r="A2800" s="64" t="str">
        <f t="shared" si="44"/>
        <v>BL.GR.00003-10086</v>
      </c>
      <c r="B2800" s="64" t="e">
        <f>_xlfn.XLOOKUP(F2800,'PU-Holds'!Y:Y,'PU-Holds'!G:G)</f>
        <v>#N/A</v>
      </c>
      <c r="C2800" s="64" t="e">
        <f>_xlfn.XLOOKUP(F2800,'PU-Holds'!Y:Y,'PU-Holds'!D:D)</f>
        <v>#N/A</v>
      </c>
      <c r="F2800" s="64" t="s">
        <v>1135</v>
      </c>
      <c r="G2800" s="64">
        <v>10086</v>
      </c>
    </row>
    <row r="2801" spans="1:7">
      <c r="A2801" s="64" t="str">
        <f t="shared" si="44"/>
        <v>BL.GR.00004-10086</v>
      </c>
      <c r="B2801" s="64" t="e">
        <f>_xlfn.XLOOKUP(F2801,'PU-Holds'!Y:Y,'PU-Holds'!G:G)</f>
        <v>#N/A</v>
      </c>
      <c r="C2801" s="64" t="e">
        <f>_xlfn.XLOOKUP(F2801,'PU-Holds'!Y:Y,'PU-Holds'!D:D)</f>
        <v>#N/A</v>
      </c>
      <c r="F2801" s="64" t="s">
        <v>1137</v>
      </c>
      <c r="G2801" s="64">
        <v>10086</v>
      </c>
    </row>
    <row r="2802" spans="1:7">
      <c r="A2802" s="64" t="str">
        <f t="shared" si="44"/>
        <v>BL.GR.00005-10086</v>
      </c>
      <c r="B2802" s="64" t="e">
        <f>_xlfn.XLOOKUP(F2802,'PU-Holds'!Y:Y,'PU-Holds'!G:G)</f>
        <v>#N/A</v>
      </c>
      <c r="C2802" s="64" t="e">
        <f>_xlfn.XLOOKUP(F2802,'PU-Holds'!Y:Y,'PU-Holds'!D:D)</f>
        <v>#N/A</v>
      </c>
      <c r="F2802" s="64" t="s">
        <v>1139</v>
      </c>
      <c r="G2802" s="64">
        <v>10086</v>
      </c>
    </row>
    <row r="2803" spans="1:7">
      <c r="A2803" s="64" t="str">
        <f t="shared" si="44"/>
        <v>BL.GR.00006-10086</v>
      </c>
      <c r="B2803" s="64" t="e">
        <f>_xlfn.XLOOKUP(F2803,'PU-Holds'!Y:Y,'PU-Holds'!G:G)</f>
        <v>#N/A</v>
      </c>
      <c r="C2803" s="64" t="e">
        <f>_xlfn.XLOOKUP(F2803,'PU-Holds'!Y:Y,'PU-Holds'!D:D)</f>
        <v>#N/A</v>
      </c>
      <c r="F2803" s="64" t="s">
        <v>1141</v>
      </c>
      <c r="G2803" s="64">
        <v>10086</v>
      </c>
    </row>
    <row r="2804" spans="1:7">
      <c r="A2804" s="64" t="str">
        <f t="shared" si="44"/>
        <v>BL.GR.00007-10086</v>
      </c>
      <c r="B2804" s="64" t="e">
        <f>_xlfn.XLOOKUP(F2804,'PU-Holds'!Y:Y,'PU-Holds'!G:G)</f>
        <v>#N/A</v>
      </c>
      <c r="C2804" s="64" t="e">
        <f>_xlfn.XLOOKUP(F2804,'PU-Holds'!Y:Y,'PU-Holds'!D:D)</f>
        <v>#N/A</v>
      </c>
      <c r="F2804" s="64" t="s">
        <v>1143</v>
      </c>
      <c r="G2804" s="64">
        <v>10086</v>
      </c>
    </row>
    <row r="2805" spans="1:7">
      <c r="A2805" s="64" t="str">
        <f t="shared" si="44"/>
        <v>BL.GR.00008-10086</v>
      </c>
      <c r="B2805" s="64" t="e">
        <f>_xlfn.XLOOKUP(F2805,'PU-Holds'!Y:Y,'PU-Holds'!G:G)</f>
        <v>#N/A</v>
      </c>
      <c r="C2805" s="64" t="e">
        <f>_xlfn.XLOOKUP(F2805,'PU-Holds'!Y:Y,'PU-Holds'!D:D)</f>
        <v>#N/A</v>
      </c>
      <c r="F2805" s="64" t="s">
        <v>1145</v>
      </c>
      <c r="G2805" s="64">
        <v>10086</v>
      </c>
    </row>
    <row r="2806" spans="1:7">
      <c r="A2806" s="64" t="str">
        <f t="shared" si="44"/>
        <v>BL.GR.00009-10086</v>
      </c>
      <c r="B2806" s="64" t="e">
        <f>_xlfn.XLOOKUP(F2806,'PU-Holds'!Y:Y,'PU-Holds'!G:G)</f>
        <v>#N/A</v>
      </c>
      <c r="C2806" s="64" t="e">
        <f>_xlfn.XLOOKUP(F2806,'PU-Holds'!Y:Y,'PU-Holds'!D:D)</f>
        <v>#N/A</v>
      </c>
      <c r="F2806" s="64" t="s">
        <v>1147</v>
      </c>
      <c r="G2806" s="64">
        <v>10086</v>
      </c>
    </row>
    <row r="2807" spans="1:7">
      <c r="A2807" s="64" t="str">
        <f t="shared" si="44"/>
        <v>BL.GR.00010-10086</v>
      </c>
      <c r="B2807" s="64" t="e">
        <f>_xlfn.XLOOKUP(F2807,'PU-Holds'!Y:Y,'PU-Holds'!G:G)</f>
        <v>#N/A</v>
      </c>
      <c r="C2807" s="64" t="e">
        <f>_xlfn.XLOOKUP(F2807,'PU-Holds'!Y:Y,'PU-Holds'!D:D)</f>
        <v>#N/A</v>
      </c>
      <c r="F2807" s="64" t="s">
        <v>1149</v>
      </c>
      <c r="G2807" s="64">
        <v>10086</v>
      </c>
    </row>
    <row r="2808" spans="1:7">
      <c r="A2808" s="64" t="str">
        <f t="shared" si="44"/>
        <v>BL.GR.00011-10086</v>
      </c>
      <c r="B2808" s="64" t="e">
        <f>_xlfn.XLOOKUP(F2808,'PU-Holds'!Y:Y,'PU-Holds'!G:G)</f>
        <v>#N/A</v>
      </c>
      <c r="C2808" s="64" t="e">
        <f>_xlfn.XLOOKUP(F2808,'PU-Holds'!Y:Y,'PU-Holds'!D:D)</f>
        <v>#N/A</v>
      </c>
      <c r="F2808" s="64" t="s">
        <v>1151</v>
      </c>
      <c r="G2808" s="64">
        <v>10086</v>
      </c>
    </row>
    <row r="2809" spans="1:7">
      <c r="A2809" s="64" t="str">
        <f t="shared" si="44"/>
        <v>BL.GR.00012-10086</v>
      </c>
      <c r="B2809" s="64" t="e">
        <f>_xlfn.XLOOKUP(F2809,'PU-Holds'!Y:Y,'PU-Holds'!G:G)</f>
        <v>#N/A</v>
      </c>
      <c r="C2809" s="64" t="e">
        <f>_xlfn.XLOOKUP(F2809,'PU-Holds'!Y:Y,'PU-Holds'!D:D)</f>
        <v>#N/A</v>
      </c>
      <c r="F2809" s="64" t="s">
        <v>1153</v>
      </c>
      <c r="G2809" s="64">
        <v>10086</v>
      </c>
    </row>
    <row r="2810" spans="1:7">
      <c r="A2810" s="64" t="str">
        <f t="shared" si="44"/>
        <v>BL.GR.00013-10086</v>
      </c>
      <c r="B2810" s="64" t="e">
        <f>_xlfn.XLOOKUP(F2810,'PU-Holds'!Y:Y,'PU-Holds'!G:G)</f>
        <v>#N/A</v>
      </c>
      <c r="C2810" s="64" t="e">
        <f>_xlfn.XLOOKUP(F2810,'PU-Holds'!Y:Y,'PU-Holds'!D:D)</f>
        <v>#N/A</v>
      </c>
      <c r="F2810" s="64" t="s">
        <v>1155</v>
      </c>
      <c r="G2810" s="64">
        <v>10086</v>
      </c>
    </row>
    <row r="2811" spans="1:7">
      <c r="A2811" s="64" t="str">
        <f t="shared" si="44"/>
        <v>BL.GR.00014-10086</v>
      </c>
      <c r="B2811" s="64" t="e">
        <f>_xlfn.XLOOKUP(F2811,'PU-Holds'!Y:Y,'PU-Holds'!G:G)</f>
        <v>#N/A</v>
      </c>
      <c r="C2811" s="64" t="e">
        <f>_xlfn.XLOOKUP(F2811,'PU-Holds'!Y:Y,'PU-Holds'!D:D)</f>
        <v>#N/A</v>
      </c>
      <c r="F2811" s="64" t="s">
        <v>1157</v>
      </c>
      <c r="G2811" s="64">
        <v>10086</v>
      </c>
    </row>
    <row r="2812" spans="1:7">
      <c r="A2812" s="64" t="str">
        <f t="shared" si="44"/>
        <v>BL.GR.00015-10086</v>
      </c>
      <c r="B2812" s="64" t="e">
        <f>_xlfn.XLOOKUP(F2812,'PU-Holds'!Y:Y,'PU-Holds'!G:G)</f>
        <v>#N/A</v>
      </c>
      <c r="C2812" s="64" t="e">
        <f>_xlfn.XLOOKUP(F2812,'PU-Holds'!Y:Y,'PU-Holds'!D:D)</f>
        <v>#N/A</v>
      </c>
      <c r="F2812" s="64" t="s">
        <v>1159</v>
      </c>
      <c r="G2812" s="64">
        <v>10086</v>
      </c>
    </row>
    <row r="2813" spans="1:7">
      <c r="A2813" s="64" t="str">
        <f t="shared" si="44"/>
        <v>BL.GR.00016-10086</v>
      </c>
      <c r="B2813" s="64" t="e">
        <f>_xlfn.XLOOKUP(F2813,'PU-Holds'!Y:Y,'PU-Holds'!G:G)</f>
        <v>#N/A</v>
      </c>
      <c r="C2813" s="64" t="e">
        <f>_xlfn.XLOOKUP(F2813,'PU-Holds'!Y:Y,'PU-Holds'!D:D)</f>
        <v>#N/A</v>
      </c>
      <c r="F2813" s="64" t="s">
        <v>1161</v>
      </c>
      <c r="G2813" s="64">
        <v>10086</v>
      </c>
    </row>
    <row r="2814" spans="1:7">
      <c r="A2814" s="64" t="str">
        <f t="shared" si="44"/>
        <v>BL.GR.00017-10086</v>
      </c>
      <c r="B2814" s="64" t="e">
        <f>_xlfn.XLOOKUP(F2814,'PU-Holds'!Y:Y,'PU-Holds'!G:G)</f>
        <v>#N/A</v>
      </c>
      <c r="C2814" s="64" t="e">
        <f>_xlfn.XLOOKUP(F2814,'PU-Holds'!Y:Y,'PU-Holds'!D:D)</f>
        <v>#N/A</v>
      </c>
      <c r="F2814" s="64" t="s">
        <v>1163</v>
      </c>
      <c r="G2814" s="64">
        <v>10086</v>
      </c>
    </row>
    <row r="2815" spans="1:7">
      <c r="A2815" s="64" t="str">
        <f t="shared" si="44"/>
        <v>BL.GR.00018-10086</v>
      </c>
      <c r="B2815" s="64" t="e">
        <f>_xlfn.XLOOKUP(F2815,'PU-Holds'!Y:Y,'PU-Holds'!G:G)</f>
        <v>#N/A</v>
      </c>
      <c r="C2815" s="64" t="e">
        <f>_xlfn.XLOOKUP(F2815,'PU-Holds'!Y:Y,'PU-Holds'!D:D)</f>
        <v>#N/A</v>
      </c>
      <c r="F2815" s="64" t="s">
        <v>1165</v>
      </c>
      <c r="G2815" s="64">
        <v>10086</v>
      </c>
    </row>
    <row r="2816" spans="1:7">
      <c r="A2816" s="64" t="str">
        <f t="shared" si="44"/>
        <v>BL.GR.00019-10086</v>
      </c>
      <c r="B2816" s="64" t="e">
        <f>_xlfn.XLOOKUP(F2816,'PU-Holds'!Y:Y,'PU-Holds'!G:G)</f>
        <v>#N/A</v>
      </c>
      <c r="C2816" s="64" t="e">
        <f>_xlfn.XLOOKUP(F2816,'PU-Holds'!Y:Y,'PU-Holds'!D:D)</f>
        <v>#N/A</v>
      </c>
      <c r="F2816" s="64" t="s">
        <v>1167</v>
      </c>
      <c r="G2816" s="64">
        <v>10086</v>
      </c>
    </row>
    <row r="2817" spans="1:7">
      <c r="A2817" s="64" t="str">
        <f t="shared" si="44"/>
        <v>BL.GR.00020-10086</v>
      </c>
      <c r="B2817" s="64" t="e">
        <f>_xlfn.XLOOKUP(F2817,'PU-Holds'!Y:Y,'PU-Holds'!G:G)</f>
        <v>#N/A</v>
      </c>
      <c r="C2817" s="64" t="e">
        <f>_xlfn.XLOOKUP(F2817,'PU-Holds'!Y:Y,'PU-Holds'!D:D)</f>
        <v>#N/A</v>
      </c>
      <c r="F2817" s="64" t="s">
        <v>1169</v>
      </c>
      <c r="G2817" s="64">
        <v>10086</v>
      </c>
    </row>
    <row r="2818" spans="1:7">
      <c r="A2818" s="64" t="str">
        <f t="shared" si="44"/>
        <v>BL.GR.00021-10086</v>
      </c>
      <c r="B2818" s="64" t="e">
        <f>_xlfn.XLOOKUP(F2818,'PU-Holds'!Y:Y,'PU-Holds'!G:G)</f>
        <v>#N/A</v>
      </c>
      <c r="C2818" s="64" t="e">
        <f>_xlfn.XLOOKUP(F2818,'PU-Holds'!Y:Y,'PU-Holds'!D:D)</f>
        <v>#N/A</v>
      </c>
      <c r="F2818" s="64" t="s">
        <v>1171</v>
      </c>
      <c r="G2818" s="64">
        <v>10086</v>
      </c>
    </row>
    <row r="2819" spans="1:7">
      <c r="A2819" s="64" t="str">
        <f t="shared" si="44"/>
        <v>BL.GR.00022-10086</v>
      </c>
      <c r="B2819" s="64" t="e">
        <f>_xlfn.XLOOKUP(F2819,'PU-Holds'!Y:Y,'PU-Holds'!G:G)</f>
        <v>#N/A</v>
      </c>
      <c r="C2819" s="64" t="e">
        <f>_xlfn.XLOOKUP(F2819,'PU-Holds'!Y:Y,'PU-Holds'!D:D)</f>
        <v>#N/A</v>
      </c>
      <c r="F2819" s="64" t="s">
        <v>1177</v>
      </c>
      <c r="G2819" s="64">
        <v>10086</v>
      </c>
    </row>
    <row r="2820" spans="1:7">
      <c r="A2820" s="64" t="str">
        <f t="shared" si="44"/>
        <v>BL.GR.00023-10086</v>
      </c>
      <c r="B2820" s="64" t="e">
        <f>_xlfn.XLOOKUP(F2820,'PU-Holds'!Y:Y,'PU-Holds'!G:G)</f>
        <v>#N/A</v>
      </c>
      <c r="C2820" s="64" t="e">
        <f>_xlfn.XLOOKUP(F2820,'PU-Holds'!Y:Y,'PU-Holds'!D:D)</f>
        <v>#N/A</v>
      </c>
      <c r="F2820" s="64" t="s">
        <v>1179</v>
      </c>
      <c r="G2820" s="64">
        <v>10086</v>
      </c>
    </row>
    <row r="2821" spans="1:7">
      <c r="A2821" s="64" t="str">
        <f t="shared" si="44"/>
        <v>BL.GR.00024-10086</v>
      </c>
      <c r="B2821" s="64" t="e">
        <f>_xlfn.XLOOKUP(F2821,'PU-Holds'!Y:Y,'PU-Holds'!G:G)</f>
        <v>#N/A</v>
      </c>
      <c r="C2821" s="64" t="e">
        <f>_xlfn.XLOOKUP(F2821,'PU-Holds'!Y:Y,'PU-Holds'!D:D)</f>
        <v>#N/A</v>
      </c>
      <c r="F2821" s="64" t="s">
        <v>1181</v>
      </c>
      <c r="G2821" s="64">
        <v>10086</v>
      </c>
    </row>
    <row r="2822" spans="1:7">
      <c r="A2822" s="64" t="str">
        <f t="shared" si="44"/>
        <v>BL.GR.00025-10086</v>
      </c>
      <c r="B2822" s="64" t="e">
        <f>_xlfn.XLOOKUP(F2822,'PU-Holds'!Y:Y,'PU-Holds'!G:G)</f>
        <v>#N/A</v>
      </c>
      <c r="C2822" s="64" t="e">
        <f>_xlfn.XLOOKUP(F2822,'PU-Holds'!Y:Y,'PU-Holds'!D:D)</f>
        <v>#N/A</v>
      </c>
      <c r="F2822" s="64" t="s">
        <v>1183</v>
      </c>
      <c r="G2822" s="64">
        <v>10086</v>
      </c>
    </row>
    <row r="2823" spans="1:7">
      <c r="A2823" s="64" t="str">
        <f t="shared" si="44"/>
        <v>BL.GR.00026-10086</v>
      </c>
      <c r="B2823" s="64" t="e">
        <f>_xlfn.XLOOKUP(F2823,'PU-Holds'!Y:Y,'PU-Holds'!G:G)</f>
        <v>#N/A</v>
      </c>
      <c r="C2823" s="64" t="e">
        <f>_xlfn.XLOOKUP(F2823,'PU-Holds'!Y:Y,'PU-Holds'!D:D)</f>
        <v>#N/A</v>
      </c>
      <c r="F2823" s="64" t="s">
        <v>1185</v>
      </c>
      <c r="G2823" s="64">
        <v>10086</v>
      </c>
    </row>
    <row r="2824" spans="1:7">
      <c r="A2824" s="64" t="str">
        <f t="shared" si="44"/>
        <v>BL.GR.00027-10086</v>
      </c>
      <c r="B2824" s="64" t="e">
        <f>_xlfn.XLOOKUP(F2824,'PU-Holds'!Y:Y,'PU-Holds'!G:G)</f>
        <v>#N/A</v>
      </c>
      <c r="C2824" s="64" t="e">
        <f>_xlfn.XLOOKUP(F2824,'PU-Holds'!Y:Y,'PU-Holds'!D:D)</f>
        <v>#N/A</v>
      </c>
      <c r="F2824" s="64" t="s">
        <v>1187</v>
      </c>
      <c r="G2824" s="64">
        <v>10086</v>
      </c>
    </row>
    <row r="2825" spans="1:7">
      <c r="A2825" s="64" t="str">
        <f t="shared" si="44"/>
        <v>BL.GR.00028-10086</v>
      </c>
      <c r="B2825" s="64" t="e">
        <f>_xlfn.XLOOKUP(F2825,'PU-Holds'!Y:Y,'PU-Holds'!G:G)</f>
        <v>#N/A</v>
      </c>
      <c r="C2825" s="64" t="e">
        <f>_xlfn.XLOOKUP(F2825,'PU-Holds'!Y:Y,'PU-Holds'!D:D)</f>
        <v>#N/A</v>
      </c>
      <c r="F2825" s="64" t="s">
        <v>1189</v>
      </c>
      <c r="G2825" s="64">
        <v>10086</v>
      </c>
    </row>
    <row r="2826" spans="1:7">
      <c r="A2826" s="64" t="str">
        <f t="shared" si="44"/>
        <v>BL.GR.00029-10086</v>
      </c>
      <c r="B2826" s="64" t="e">
        <f>_xlfn.XLOOKUP(F2826,'PU-Holds'!Y:Y,'PU-Holds'!G:G)</f>
        <v>#N/A</v>
      </c>
      <c r="C2826" s="64" t="e">
        <f>_xlfn.XLOOKUP(F2826,'PU-Holds'!Y:Y,'PU-Holds'!D:D)</f>
        <v>#N/A</v>
      </c>
      <c r="F2826" s="64" t="s">
        <v>1191</v>
      </c>
      <c r="G2826" s="64">
        <v>10086</v>
      </c>
    </row>
    <row r="2827" spans="1:7">
      <c r="A2827" s="64" t="str">
        <f t="shared" si="44"/>
        <v>BL.GR.00030-10086</v>
      </c>
      <c r="B2827" s="64" t="e">
        <f>_xlfn.XLOOKUP(F2827,'PU-Holds'!Y:Y,'PU-Holds'!G:G)</f>
        <v>#N/A</v>
      </c>
      <c r="C2827" s="64" t="e">
        <f>_xlfn.XLOOKUP(F2827,'PU-Holds'!Y:Y,'PU-Holds'!D:D)</f>
        <v>#N/A</v>
      </c>
      <c r="F2827" s="64" t="s">
        <v>1193</v>
      </c>
      <c r="G2827" s="64">
        <v>10086</v>
      </c>
    </row>
    <row r="2828" spans="1:7">
      <c r="A2828" s="64" t="str">
        <f t="shared" si="44"/>
        <v>BL.GR.00001-10088</v>
      </c>
      <c r="B2828" s="64" t="e">
        <f>_xlfn.XLOOKUP(F2828,'PU-Holds'!Y:Y,'PU-Holds'!H:H)</f>
        <v>#N/A</v>
      </c>
      <c r="C2828" s="64" t="e">
        <f>_xlfn.XLOOKUP(F2828,'PU-Holds'!Y:Y,'PU-Holds'!D:D)</f>
        <v>#N/A</v>
      </c>
      <c r="F2828" s="64" t="s">
        <v>1131</v>
      </c>
      <c r="G2828" s="64">
        <v>10088</v>
      </c>
    </row>
    <row r="2829" spans="1:7">
      <c r="A2829" s="64" t="str">
        <f t="shared" si="44"/>
        <v>BL.GR.00002-10088</v>
      </c>
      <c r="B2829" s="64" t="e">
        <f>_xlfn.XLOOKUP(F2829,'PU-Holds'!Y:Y,'PU-Holds'!H:H)</f>
        <v>#N/A</v>
      </c>
      <c r="C2829" s="64" t="e">
        <f>_xlfn.XLOOKUP(F2829,'PU-Holds'!Y:Y,'PU-Holds'!D:D)</f>
        <v>#N/A</v>
      </c>
      <c r="F2829" s="64" t="s">
        <v>1133</v>
      </c>
      <c r="G2829" s="64">
        <v>10088</v>
      </c>
    </row>
    <row r="2830" spans="1:7">
      <c r="A2830" s="64" t="str">
        <f t="shared" si="44"/>
        <v>BL.GR.00003-10088</v>
      </c>
      <c r="B2830" s="64" t="e">
        <f>_xlfn.XLOOKUP(F2830,'PU-Holds'!Y:Y,'PU-Holds'!H:H)</f>
        <v>#N/A</v>
      </c>
      <c r="C2830" s="64" t="e">
        <f>_xlfn.XLOOKUP(F2830,'PU-Holds'!Y:Y,'PU-Holds'!D:D)</f>
        <v>#N/A</v>
      </c>
      <c r="F2830" s="64" t="s">
        <v>1135</v>
      </c>
      <c r="G2830" s="64">
        <v>10088</v>
      </c>
    </row>
    <row r="2831" spans="1:7">
      <c r="A2831" s="64" t="str">
        <f t="shared" si="44"/>
        <v>BL.GR.00004-10088</v>
      </c>
      <c r="B2831" s="64" t="e">
        <f>_xlfn.XLOOKUP(F2831,'PU-Holds'!Y:Y,'PU-Holds'!H:H)</f>
        <v>#N/A</v>
      </c>
      <c r="C2831" s="64" t="e">
        <f>_xlfn.XLOOKUP(F2831,'PU-Holds'!Y:Y,'PU-Holds'!D:D)</f>
        <v>#N/A</v>
      </c>
      <c r="F2831" s="64" t="s">
        <v>1137</v>
      </c>
      <c r="G2831" s="64">
        <v>10088</v>
      </c>
    </row>
    <row r="2832" spans="1:7">
      <c r="A2832" s="64" t="str">
        <f t="shared" si="44"/>
        <v>BL.GR.00005-10088</v>
      </c>
      <c r="B2832" s="64" t="e">
        <f>_xlfn.XLOOKUP(F2832,'PU-Holds'!Y:Y,'PU-Holds'!H:H)</f>
        <v>#N/A</v>
      </c>
      <c r="C2832" s="64" t="e">
        <f>_xlfn.XLOOKUP(F2832,'PU-Holds'!Y:Y,'PU-Holds'!D:D)</f>
        <v>#N/A</v>
      </c>
      <c r="F2832" s="64" t="s">
        <v>1139</v>
      </c>
      <c r="G2832" s="64">
        <v>10088</v>
      </c>
    </row>
    <row r="2833" spans="1:7">
      <c r="A2833" s="64" t="str">
        <f t="shared" si="44"/>
        <v>BL.GR.00006-10088</v>
      </c>
      <c r="B2833" s="64" t="e">
        <f>_xlfn.XLOOKUP(F2833,'PU-Holds'!Y:Y,'PU-Holds'!H:H)</f>
        <v>#N/A</v>
      </c>
      <c r="C2833" s="64" t="e">
        <f>_xlfn.XLOOKUP(F2833,'PU-Holds'!Y:Y,'PU-Holds'!D:D)</f>
        <v>#N/A</v>
      </c>
      <c r="F2833" s="64" t="s">
        <v>1141</v>
      </c>
      <c r="G2833" s="64">
        <v>10088</v>
      </c>
    </row>
    <row r="2834" spans="1:7">
      <c r="A2834" s="64" t="str">
        <f t="shared" si="44"/>
        <v>BL.GR.00007-10088</v>
      </c>
      <c r="B2834" s="64" t="e">
        <f>_xlfn.XLOOKUP(F2834,'PU-Holds'!Y:Y,'PU-Holds'!H:H)</f>
        <v>#N/A</v>
      </c>
      <c r="C2834" s="64" t="e">
        <f>_xlfn.XLOOKUP(F2834,'PU-Holds'!Y:Y,'PU-Holds'!D:D)</f>
        <v>#N/A</v>
      </c>
      <c r="F2834" s="64" t="s">
        <v>1143</v>
      </c>
      <c r="G2834" s="64">
        <v>10088</v>
      </c>
    </row>
    <row r="2835" spans="1:7">
      <c r="A2835" s="64" t="str">
        <f t="shared" si="44"/>
        <v>BL.GR.00008-10088</v>
      </c>
      <c r="B2835" s="64" t="e">
        <f>_xlfn.XLOOKUP(F2835,'PU-Holds'!Y:Y,'PU-Holds'!H:H)</f>
        <v>#N/A</v>
      </c>
      <c r="C2835" s="64" t="e">
        <f>_xlfn.XLOOKUP(F2835,'PU-Holds'!Y:Y,'PU-Holds'!D:D)</f>
        <v>#N/A</v>
      </c>
      <c r="F2835" s="64" t="s">
        <v>1145</v>
      </c>
      <c r="G2835" s="64">
        <v>10088</v>
      </c>
    </row>
    <row r="2836" spans="1:7">
      <c r="A2836" s="64" t="str">
        <f t="shared" si="44"/>
        <v>BL.GR.00009-10088</v>
      </c>
      <c r="B2836" s="64" t="e">
        <f>_xlfn.XLOOKUP(F2836,'PU-Holds'!Y:Y,'PU-Holds'!H:H)</f>
        <v>#N/A</v>
      </c>
      <c r="C2836" s="64" t="e">
        <f>_xlfn.XLOOKUP(F2836,'PU-Holds'!Y:Y,'PU-Holds'!D:D)</f>
        <v>#N/A</v>
      </c>
      <c r="F2836" s="64" t="s">
        <v>1147</v>
      </c>
      <c r="G2836" s="64">
        <v>10088</v>
      </c>
    </row>
    <row r="2837" spans="1:7">
      <c r="A2837" s="64" t="str">
        <f t="shared" si="44"/>
        <v>BL.GR.00010-10088</v>
      </c>
      <c r="B2837" s="64" t="e">
        <f>_xlfn.XLOOKUP(F2837,'PU-Holds'!Y:Y,'PU-Holds'!H:H)</f>
        <v>#N/A</v>
      </c>
      <c r="C2837" s="64" t="e">
        <f>_xlfn.XLOOKUP(F2837,'PU-Holds'!Y:Y,'PU-Holds'!D:D)</f>
        <v>#N/A</v>
      </c>
      <c r="F2837" s="64" t="s">
        <v>1149</v>
      </c>
      <c r="G2837" s="64">
        <v>10088</v>
      </c>
    </row>
    <row r="2838" spans="1:7">
      <c r="A2838" s="64" t="str">
        <f t="shared" si="44"/>
        <v>BL.GR.00011-10088</v>
      </c>
      <c r="B2838" s="64" t="e">
        <f>_xlfn.XLOOKUP(F2838,'PU-Holds'!Y:Y,'PU-Holds'!H:H)</f>
        <v>#N/A</v>
      </c>
      <c r="C2838" s="64" t="e">
        <f>_xlfn.XLOOKUP(F2838,'PU-Holds'!Y:Y,'PU-Holds'!D:D)</f>
        <v>#N/A</v>
      </c>
      <c r="F2838" s="64" t="s">
        <v>1151</v>
      </c>
      <c r="G2838" s="64">
        <v>10088</v>
      </c>
    </row>
    <row r="2839" spans="1:7">
      <c r="A2839" s="64" t="str">
        <f t="shared" si="44"/>
        <v>BL.GR.00012-10088</v>
      </c>
      <c r="B2839" s="64" t="e">
        <f>_xlfn.XLOOKUP(F2839,'PU-Holds'!Y:Y,'PU-Holds'!H:H)</f>
        <v>#N/A</v>
      </c>
      <c r="C2839" s="64" t="e">
        <f>_xlfn.XLOOKUP(F2839,'PU-Holds'!Y:Y,'PU-Holds'!D:D)</f>
        <v>#N/A</v>
      </c>
      <c r="F2839" s="64" t="s">
        <v>1153</v>
      </c>
      <c r="G2839" s="64">
        <v>10088</v>
      </c>
    </row>
    <row r="2840" spans="1:7">
      <c r="A2840" s="64" t="str">
        <f t="shared" si="44"/>
        <v>BL.GR.00013-10088</v>
      </c>
      <c r="B2840" s="64" t="e">
        <f>_xlfn.XLOOKUP(F2840,'PU-Holds'!Y:Y,'PU-Holds'!H:H)</f>
        <v>#N/A</v>
      </c>
      <c r="C2840" s="64" t="e">
        <f>_xlfn.XLOOKUP(F2840,'PU-Holds'!Y:Y,'PU-Holds'!D:D)</f>
        <v>#N/A</v>
      </c>
      <c r="F2840" s="64" t="s">
        <v>1155</v>
      </c>
      <c r="G2840" s="64">
        <v>10088</v>
      </c>
    </row>
    <row r="2841" spans="1:7">
      <c r="A2841" s="64" t="str">
        <f t="shared" si="44"/>
        <v>BL.GR.00014-10088</v>
      </c>
      <c r="B2841" s="64" t="e">
        <f>_xlfn.XLOOKUP(F2841,'PU-Holds'!Y:Y,'PU-Holds'!H:H)</f>
        <v>#N/A</v>
      </c>
      <c r="C2841" s="64" t="e">
        <f>_xlfn.XLOOKUP(F2841,'PU-Holds'!Y:Y,'PU-Holds'!D:D)</f>
        <v>#N/A</v>
      </c>
      <c r="F2841" s="64" t="s">
        <v>1157</v>
      </c>
      <c r="G2841" s="64">
        <v>10088</v>
      </c>
    </row>
    <row r="2842" spans="1:7">
      <c r="A2842" s="64" t="str">
        <f t="shared" si="44"/>
        <v>BL.GR.00015-10088</v>
      </c>
      <c r="B2842" s="64" t="e">
        <f>_xlfn.XLOOKUP(F2842,'PU-Holds'!Y:Y,'PU-Holds'!H:H)</f>
        <v>#N/A</v>
      </c>
      <c r="C2842" s="64" t="e">
        <f>_xlfn.XLOOKUP(F2842,'PU-Holds'!Y:Y,'PU-Holds'!D:D)</f>
        <v>#N/A</v>
      </c>
      <c r="F2842" s="64" t="s">
        <v>1159</v>
      </c>
      <c r="G2842" s="64">
        <v>10088</v>
      </c>
    </row>
    <row r="2843" spans="1:7">
      <c r="A2843" s="64" t="str">
        <f t="shared" si="44"/>
        <v>BL.GR.00016-10088</v>
      </c>
      <c r="B2843" s="64" t="e">
        <f>_xlfn.XLOOKUP(F2843,'PU-Holds'!Y:Y,'PU-Holds'!H:H)</f>
        <v>#N/A</v>
      </c>
      <c r="C2843" s="64" t="e">
        <f>_xlfn.XLOOKUP(F2843,'PU-Holds'!Y:Y,'PU-Holds'!D:D)</f>
        <v>#N/A</v>
      </c>
      <c r="F2843" s="64" t="s">
        <v>1161</v>
      </c>
      <c r="G2843" s="64">
        <v>10088</v>
      </c>
    </row>
    <row r="2844" spans="1:7">
      <c r="A2844" s="64" t="str">
        <f t="shared" si="44"/>
        <v>BL.GR.00017-10088</v>
      </c>
      <c r="B2844" s="64" t="e">
        <f>_xlfn.XLOOKUP(F2844,'PU-Holds'!Y:Y,'PU-Holds'!H:H)</f>
        <v>#N/A</v>
      </c>
      <c r="C2844" s="64" t="e">
        <f>_xlfn.XLOOKUP(F2844,'PU-Holds'!Y:Y,'PU-Holds'!D:D)</f>
        <v>#N/A</v>
      </c>
      <c r="F2844" s="64" t="s">
        <v>1163</v>
      </c>
      <c r="G2844" s="64">
        <v>10088</v>
      </c>
    </row>
    <row r="2845" spans="1:7">
      <c r="A2845" s="64" t="str">
        <f t="shared" si="44"/>
        <v>BL.GR.00018-10088</v>
      </c>
      <c r="B2845" s="64" t="e">
        <f>_xlfn.XLOOKUP(F2845,'PU-Holds'!Y:Y,'PU-Holds'!H:H)</f>
        <v>#N/A</v>
      </c>
      <c r="C2845" s="64" t="e">
        <f>_xlfn.XLOOKUP(F2845,'PU-Holds'!Y:Y,'PU-Holds'!D:D)</f>
        <v>#N/A</v>
      </c>
      <c r="F2845" s="64" t="s">
        <v>1165</v>
      </c>
      <c r="G2845" s="64">
        <v>10088</v>
      </c>
    </row>
    <row r="2846" spans="1:7">
      <c r="A2846" s="64" t="str">
        <f t="shared" si="44"/>
        <v>BL.GR.00019-10088</v>
      </c>
      <c r="B2846" s="64" t="e">
        <f>_xlfn.XLOOKUP(F2846,'PU-Holds'!Y:Y,'PU-Holds'!H:H)</f>
        <v>#N/A</v>
      </c>
      <c r="C2846" s="64" t="e">
        <f>_xlfn.XLOOKUP(F2846,'PU-Holds'!Y:Y,'PU-Holds'!D:D)</f>
        <v>#N/A</v>
      </c>
      <c r="F2846" s="64" t="s">
        <v>1167</v>
      </c>
      <c r="G2846" s="64">
        <v>10088</v>
      </c>
    </row>
    <row r="2847" spans="1:7">
      <c r="A2847" s="64" t="str">
        <f t="shared" si="44"/>
        <v>BL.GR.00020-10088</v>
      </c>
      <c r="B2847" s="64" t="e">
        <f>_xlfn.XLOOKUP(F2847,'PU-Holds'!Y:Y,'PU-Holds'!H:H)</f>
        <v>#N/A</v>
      </c>
      <c r="C2847" s="64" t="e">
        <f>_xlfn.XLOOKUP(F2847,'PU-Holds'!Y:Y,'PU-Holds'!D:D)</f>
        <v>#N/A</v>
      </c>
      <c r="F2847" s="64" t="s">
        <v>1169</v>
      </c>
      <c r="G2847" s="64">
        <v>10088</v>
      </c>
    </row>
    <row r="2848" spans="1:7">
      <c r="A2848" s="64" t="str">
        <f t="shared" si="44"/>
        <v>BL.GR.00021-10088</v>
      </c>
      <c r="B2848" s="64" t="e">
        <f>_xlfn.XLOOKUP(F2848,'PU-Holds'!Y:Y,'PU-Holds'!H:H)</f>
        <v>#N/A</v>
      </c>
      <c r="C2848" s="64" t="e">
        <f>_xlfn.XLOOKUP(F2848,'PU-Holds'!Y:Y,'PU-Holds'!D:D)</f>
        <v>#N/A</v>
      </c>
      <c r="F2848" s="64" t="s">
        <v>1171</v>
      </c>
      <c r="G2848" s="64">
        <v>10088</v>
      </c>
    </row>
    <row r="2849" spans="1:7">
      <c r="A2849" s="64" t="str">
        <f t="shared" si="44"/>
        <v>BL.GR.00022-10088</v>
      </c>
      <c r="B2849" s="64" t="e">
        <f>_xlfn.XLOOKUP(F2849,'PU-Holds'!Y:Y,'PU-Holds'!H:H)</f>
        <v>#N/A</v>
      </c>
      <c r="C2849" s="64" t="e">
        <f>_xlfn.XLOOKUP(F2849,'PU-Holds'!Y:Y,'PU-Holds'!D:D)</f>
        <v>#N/A</v>
      </c>
      <c r="F2849" s="64" t="s">
        <v>1177</v>
      </c>
      <c r="G2849" s="64">
        <v>10088</v>
      </c>
    </row>
    <row r="2850" spans="1:7">
      <c r="A2850" s="64" t="str">
        <f t="shared" si="44"/>
        <v>BL.GR.00023-10088</v>
      </c>
      <c r="B2850" s="64" t="e">
        <f>_xlfn.XLOOKUP(F2850,'PU-Holds'!Y:Y,'PU-Holds'!H:H)</f>
        <v>#N/A</v>
      </c>
      <c r="C2850" s="64" t="e">
        <f>_xlfn.XLOOKUP(F2850,'PU-Holds'!Y:Y,'PU-Holds'!D:D)</f>
        <v>#N/A</v>
      </c>
      <c r="F2850" s="64" t="s">
        <v>1179</v>
      </c>
      <c r="G2850" s="64">
        <v>10088</v>
      </c>
    </row>
    <row r="2851" spans="1:7">
      <c r="A2851" s="64" t="str">
        <f t="shared" si="44"/>
        <v>BL.GR.00024-10088</v>
      </c>
      <c r="B2851" s="64" t="e">
        <f>_xlfn.XLOOKUP(F2851,'PU-Holds'!Y:Y,'PU-Holds'!H:H)</f>
        <v>#N/A</v>
      </c>
      <c r="C2851" s="64" t="e">
        <f>_xlfn.XLOOKUP(F2851,'PU-Holds'!Y:Y,'PU-Holds'!D:D)</f>
        <v>#N/A</v>
      </c>
      <c r="F2851" s="64" t="s">
        <v>1181</v>
      </c>
      <c r="G2851" s="64">
        <v>10088</v>
      </c>
    </row>
    <row r="2852" spans="1:7">
      <c r="A2852" s="64" t="str">
        <f t="shared" si="44"/>
        <v>BL.GR.00025-10088</v>
      </c>
      <c r="B2852" s="64" t="e">
        <f>_xlfn.XLOOKUP(F2852,'PU-Holds'!Y:Y,'PU-Holds'!H:H)</f>
        <v>#N/A</v>
      </c>
      <c r="C2852" s="64" t="e">
        <f>_xlfn.XLOOKUP(F2852,'PU-Holds'!Y:Y,'PU-Holds'!D:D)</f>
        <v>#N/A</v>
      </c>
      <c r="F2852" s="64" t="s">
        <v>1183</v>
      </c>
      <c r="G2852" s="64">
        <v>10088</v>
      </c>
    </row>
    <row r="2853" spans="1:7">
      <c r="A2853" s="64" t="str">
        <f t="shared" ref="A2853:A2916" si="45">F2853&amp;"-"&amp;G2853</f>
        <v>BL.GR.00026-10088</v>
      </c>
      <c r="B2853" s="64" t="e">
        <f>_xlfn.XLOOKUP(F2853,'PU-Holds'!Y:Y,'PU-Holds'!H:H)</f>
        <v>#N/A</v>
      </c>
      <c r="C2853" s="64" t="e">
        <f>_xlfn.XLOOKUP(F2853,'PU-Holds'!Y:Y,'PU-Holds'!D:D)</f>
        <v>#N/A</v>
      </c>
      <c r="F2853" s="64" t="s">
        <v>1185</v>
      </c>
      <c r="G2853" s="64">
        <v>10088</v>
      </c>
    </row>
    <row r="2854" spans="1:7">
      <c r="A2854" s="64" t="str">
        <f t="shared" si="45"/>
        <v>BL.GR.00027-10088</v>
      </c>
      <c r="B2854" s="64" t="e">
        <f>_xlfn.XLOOKUP(F2854,'PU-Holds'!Y:Y,'PU-Holds'!H:H)</f>
        <v>#N/A</v>
      </c>
      <c r="C2854" s="64" t="e">
        <f>_xlfn.XLOOKUP(F2854,'PU-Holds'!Y:Y,'PU-Holds'!D:D)</f>
        <v>#N/A</v>
      </c>
      <c r="F2854" s="64" t="s">
        <v>1187</v>
      </c>
      <c r="G2854" s="64">
        <v>10088</v>
      </c>
    </row>
    <row r="2855" spans="1:7">
      <c r="A2855" s="64" t="str">
        <f t="shared" si="45"/>
        <v>BL.GR.00028-10088</v>
      </c>
      <c r="B2855" s="64" t="e">
        <f>_xlfn.XLOOKUP(F2855,'PU-Holds'!Y:Y,'PU-Holds'!H:H)</f>
        <v>#N/A</v>
      </c>
      <c r="C2855" s="64" t="e">
        <f>_xlfn.XLOOKUP(F2855,'PU-Holds'!Y:Y,'PU-Holds'!D:D)</f>
        <v>#N/A</v>
      </c>
      <c r="F2855" s="64" t="s">
        <v>1189</v>
      </c>
      <c r="G2855" s="64">
        <v>10088</v>
      </c>
    </row>
    <row r="2856" spans="1:7">
      <c r="A2856" s="64" t="str">
        <f t="shared" si="45"/>
        <v>BL.GR.00029-10088</v>
      </c>
      <c r="B2856" s="64" t="e">
        <f>_xlfn.XLOOKUP(F2856,'PU-Holds'!Y:Y,'PU-Holds'!H:H)</f>
        <v>#N/A</v>
      </c>
      <c r="C2856" s="64" t="e">
        <f>_xlfn.XLOOKUP(F2856,'PU-Holds'!Y:Y,'PU-Holds'!D:D)</f>
        <v>#N/A</v>
      </c>
      <c r="F2856" s="64" t="s">
        <v>1191</v>
      </c>
      <c r="G2856" s="64">
        <v>10088</v>
      </c>
    </row>
    <row r="2857" spans="1:7">
      <c r="A2857" s="64" t="str">
        <f t="shared" si="45"/>
        <v>BL.GR.00030-10088</v>
      </c>
      <c r="B2857" s="64" t="e">
        <f>_xlfn.XLOOKUP(F2857,'PU-Holds'!Y:Y,'PU-Holds'!H:H)</f>
        <v>#N/A</v>
      </c>
      <c r="C2857" s="64" t="e">
        <f>_xlfn.XLOOKUP(F2857,'PU-Holds'!Y:Y,'PU-Holds'!D:D)</f>
        <v>#N/A</v>
      </c>
      <c r="F2857" s="64" t="s">
        <v>1193</v>
      </c>
      <c r="G2857" s="64">
        <v>10088</v>
      </c>
    </row>
    <row r="2858" spans="1:7">
      <c r="A2858" s="64" t="str">
        <f t="shared" si="45"/>
        <v>BL.GR.00001-10089</v>
      </c>
      <c r="B2858" s="64" t="e">
        <f>_xlfn.XLOOKUP(F2858,'PU-Holds'!Y:Y,'PU-Holds'!J:J)</f>
        <v>#N/A</v>
      </c>
      <c r="C2858" s="64" t="e">
        <f>_xlfn.XLOOKUP(F2858,'PU-Holds'!Y:Y,'PU-Holds'!D:D)</f>
        <v>#N/A</v>
      </c>
      <c r="F2858" s="64" t="s">
        <v>1131</v>
      </c>
      <c r="G2858" s="64">
        <v>10089</v>
      </c>
    </row>
    <row r="2859" spans="1:7">
      <c r="A2859" s="64" t="str">
        <f t="shared" si="45"/>
        <v>BL.GR.00002-10089</v>
      </c>
      <c r="B2859" s="64" t="e">
        <f>_xlfn.XLOOKUP(F2859,'PU-Holds'!Y:Y,'PU-Holds'!J:J)</f>
        <v>#N/A</v>
      </c>
      <c r="C2859" s="64" t="e">
        <f>_xlfn.XLOOKUP(F2859,'PU-Holds'!Y:Y,'PU-Holds'!D:D)</f>
        <v>#N/A</v>
      </c>
      <c r="F2859" s="64" t="s">
        <v>1133</v>
      </c>
      <c r="G2859" s="64">
        <v>10089</v>
      </c>
    </row>
    <row r="2860" spans="1:7">
      <c r="A2860" s="64" t="str">
        <f t="shared" si="45"/>
        <v>BL.GR.00003-10089</v>
      </c>
      <c r="B2860" s="64" t="e">
        <f>_xlfn.XLOOKUP(F2860,'PU-Holds'!Y:Y,'PU-Holds'!J:J)</f>
        <v>#N/A</v>
      </c>
      <c r="C2860" s="64" t="e">
        <f>_xlfn.XLOOKUP(F2860,'PU-Holds'!Y:Y,'PU-Holds'!D:D)</f>
        <v>#N/A</v>
      </c>
      <c r="F2860" s="64" t="s">
        <v>1135</v>
      </c>
      <c r="G2860" s="64">
        <v>10089</v>
      </c>
    </row>
    <row r="2861" spans="1:7">
      <c r="A2861" s="64" t="str">
        <f t="shared" si="45"/>
        <v>BL.GR.00004-10089</v>
      </c>
      <c r="B2861" s="64" t="e">
        <f>_xlfn.XLOOKUP(F2861,'PU-Holds'!Y:Y,'PU-Holds'!J:J)</f>
        <v>#N/A</v>
      </c>
      <c r="C2861" s="64" t="e">
        <f>_xlfn.XLOOKUP(F2861,'PU-Holds'!Y:Y,'PU-Holds'!D:D)</f>
        <v>#N/A</v>
      </c>
      <c r="F2861" s="64" t="s">
        <v>1137</v>
      </c>
      <c r="G2861" s="64">
        <v>10089</v>
      </c>
    </row>
    <row r="2862" spans="1:7">
      <c r="A2862" s="64" t="str">
        <f t="shared" si="45"/>
        <v>BL.GR.00005-10089</v>
      </c>
      <c r="B2862" s="64" t="e">
        <f>_xlfn.XLOOKUP(F2862,'PU-Holds'!Y:Y,'PU-Holds'!J:J)</f>
        <v>#N/A</v>
      </c>
      <c r="C2862" s="64" t="e">
        <f>_xlfn.XLOOKUP(F2862,'PU-Holds'!Y:Y,'PU-Holds'!D:D)</f>
        <v>#N/A</v>
      </c>
      <c r="F2862" s="64" t="s">
        <v>1139</v>
      </c>
      <c r="G2862" s="64">
        <v>10089</v>
      </c>
    </row>
    <row r="2863" spans="1:7">
      <c r="A2863" s="64" t="str">
        <f t="shared" si="45"/>
        <v>BL.GR.00006-10089</v>
      </c>
      <c r="B2863" s="64" t="e">
        <f>_xlfn.XLOOKUP(F2863,'PU-Holds'!Y:Y,'PU-Holds'!J:J)</f>
        <v>#N/A</v>
      </c>
      <c r="C2863" s="64" t="e">
        <f>_xlfn.XLOOKUP(F2863,'PU-Holds'!Y:Y,'PU-Holds'!D:D)</f>
        <v>#N/A</v>
      </c>
      <c r="F2863" s="64" t="s">
        <v>1141</v>
      </c>
      <c r="G2863" s="64">
        <v>10089</v>
      </c>
    </row>
    <row r="2864" spans="1:7">
      <c r="A2864" s="64" t="str">
        <f t="shared" si="45"/>
        <v>BL.GR.00007-10089</v>
      </c>
      <c r="B2864" s="64" t="e">
        <f>_xlfn.XLOOKUP(F2864,'PU-Holds'!Y:Y,'PU-Holds'!J:J)</f>
        <v>#N/A</v>
      </c>
      <c r="C2864" s="64" t="e">
        <f>_xlfn.XLOOKUP(F2864,'PU-Holds'!Y:Y,'PU-Holds'!D:D)</f>
        <v>#N/A</v>
      </c>
      <c r="F2864" s="64" t="s">
        <v>1143</v>
      </c>
      <c r="G2864" s="64">
        <v>10089</v>
      </c>
    </row>
    <row r="2865" spans="1:7">
      <c r="A2865" s="64" t="str">
        <f t="shared" si="45"/>
        <v>BL.GR.00008-10089</v>
      </c>
      <c r="B2865" s="64" t="e">
        <f>_xlfn.XLOOKUP(F2865,'PU-Holds'!Y:Y,'PU-Holds'!J:J)</f>
        <v>#N/A</v>
      </c>
      <c r="C2865" s="64" t="e">
        <f>_xlfn.XLOOKUP(F2865,'PU-Holds'!Y:Y,'PU-Holds'!D:D)</f>
        <v>#N/A</v>
      </c>
      <c r="F2865" s="64" t="s">
        <v>1145</v>
      </c>
      <c r="G2865" s="64">
        <v>10089</v>
      </c>
    </row>
    <row r="2866" spans="1:7">
      <c r="A2866" s="64" t="str">
        <f t="shared" si="45"/>
        <v>BL.GR.00009-10089</v>
      </c>
      <c r="B2866" s="64" t="e">
        <f>_xlfn.XLOOKUP(F2866,'PU-Holds'!Y:Y,'PU-Holds'!J:J)</f>
        <v>#N/A</v>
      </c>
      <c r="C2866" s="64" t="e">
        <f>_xlfn.XLOOKUP(F2866,'PU-Holds'!Y:Y,'PU-Holds'!D:D)</f>
        <v>#N/A</v>
      </c>
      <c r="F2866" s="64" t="s">
        <v>1147</v>
      </c>
      <c r="G2866" s="64">
        <v>10089</v>
      </c>
    </row>
    <row r="2867" spans="1:7">
      <c r="A2867" s="64" t="str">
        <f t="shared" si="45"/>
        <v>BL.GR.00010-10089</v>
      </c>
      <c r="B2867" s="64" t="e">
        <f>_xlfn.XLOOKUP(F2867,'PU-Holds'!Y:Y,'PU-Holds'!J:J)</f>
        <v>#N/A</v>
      </c>
      <c r="C2867" s="64" t="e">
        <f>_xlfn.XLOOKUP(F2867,'PU-Holds'!Y:Y,'PU-Holds'!D:D)</f>
        <v>#N/A</v>
      </c>
      <c r="F2867" s="64" t="s">
        <v>1149</v>
      </c>
      <c r="G2867" s="64">
        <v>10089</v>
      </c>
    </row>
    <row r="2868" spans="1:7">
      <c r="A2868" s="64" t="str">
        <f t="shared" si="45"/>
        <v>BL.GR.00011-10089</v>
      </c>
      <c r="B2868" s="64" t="e">
        <f>_xlfn.XLOOKUP(F2868,'PU-Holds'!Y:Y,'PU-Holds'!J:J)</f>
        <v>#N/A</v>
      </c>
      <c r="C2868" s="64" t="e">
        <f>_xlfn.XLOOKUP(F2868,'PU-Holds'!Y:Y,'PU-Holds'!D:D)</f>
        <v>#N/A</v>
      </c>
      <c r="F2868" s="64" t="s">
        <v>1151</v>
      </c>
      <c r="G2868" s="64">
        <v>10089</v>
      </c>
    </row>
    <row r="2869" spans="1:7">
      <c r="A2869" s="64" t="str">
        <f t="shared" si="45"/>
        <v>BL.GR.00012-10089</v>
      </c>
      <c r="B2869" s="64" t="e">
        <f>_xlfn.XLOOKUP(F2869,'PU-Holds'!Y:Y,'PU-Holds'!J:J)</f>
        <v>#N/A</v>
      </c>
      <c r="C2869" s="64" t="e">
        <f>_xlfn.XLOOKUP(F2869,'PU-Holds'!Y:Y,'PU-Holds'!D:D)</f>
        <v>#N/A</v>
      </c>
      <c r="F2869" s="64" t="s">
        <v>1153</v>
      </c>
      <c r="G2869" s="64">
        <v>10089</v>
      </c>
    </row>
    <row r="2870" spans="1:7">
      <c r="A2870" s="64" t="str">
        <f t="shared" si="45"/>
        <v>BL.GR.00013-10089</v>
      </c>
      <c r="B2870" s="64" t="e">
        <f>_xlfn.XLOOKUP(F2870,'PU-Holds'!Y:Y,'PU-Holds'!J:J)</f>
        <v>#N/A</v>
      </c>
      <c r="C2870" s="64" t="e">
        <f>_xlfn.XLOOKUP(F2870,'PU-Holds'!Y:Y,'PU-Holds'!D:D)</f>
        <v>#N/A</v>
      </c>
      <c r="F2870" s="64" t="s">
        <v>1155</v>
      </c>
      <c r="G2870" s="64">
        <v>10089</v>
      </c>
    </row>
    <row r="2871" spans="1:7">
      <c r="A2871" s="64" t="str">
        <f t="shared" si="45"/>
        <v>BL.GR.00014-10089</v>
      </c>
      <c r="B2871" s="64" t="e">
        <f>_xlfn.XLOOKUP(F2871,'PU-Holds'!Y:Y,'PU-Holds'!J:J)</f>
        <v>#N/A</v>
      </c>
      <c r="C2871" s="64" t="e">
        <f>_xlfn.XLOOKUP(F2871,'PU-Holds'!Y:Y,'PU-Holds'!D:D)</f>
        <v>#N/A</v>
      </c>
      <c r="F2871" s="64" t="s">
        <v>1157</v>
      </c>
      <c r="G2871" s="64">
        <v>10089</v>
      </c>
    </row>
    <row r="2872" spans="1:7">
      <c r="A2872" s="64" t="str">
        <f t="shared" si="45"/>
        <v>BL.GR.00015-10089</v>
      </c>
      <c r="B2872" s="64" t="e">
        <f>_xlfn.XLOOKUP(F2872,'PU-Holds'!Y:Y,'PU-Holds'!J:J)</f>
        <v>#N/A</v>
      </c>
      <c r="C2872" s="64" t="e">
        <f>_xlfn.XLOOKUP(F2872,'PU-Holds'!Y:Y,'PU-Holds'!D:D)</f>
        <v>#N/A</v>
      </c>
      <c r="F2872" s="64" t="s">
        <v>1159</v>
      </c>
      <c r="G2872" s="64">
        <v>10089</v>
      </c>
    </row>
    <row r="2873" spans="1:7">
      <c r="A2873" s="64" t="str">
        <f t="shared" si="45"/>
        <v>BL.GR.00016-10089</v>
      </c>
      <c r="B2873" s="64" t="e">
        <f>_xlfn.XLOOKUP(F2873,'PU-Holds'!Y:Y,'PU-Holds'!J:J)</f>
        <v>#N/A</v>
      </c>
      <c r="C2873" s="64" t="e">
        <f>_xlfn.XLOOKUP(F2873,'PU-Holds'!Y:Y,'PU-Holds'!D:D)</f>
        <v>#N/A</v>
      </c>
      <c r="F2873" s="64" t="s">
        <v>1161</v>
      </c>
      <c r="G2873" s="64">
        <v>10089</v>
      </c>
    </row>
    <row r="2874" spans="1:7">
      <c r="A2874" s="64" t="str">
        <f t="shared" si="45"/>
        <v>BL.GR.00017-10089</v>
      </c>
      <c r="B2874" s="64" t="e">
        <f>_xlfn.XLOOKUP(F2874,'PU-Holds'!Y:Y,'PU-Holds'!J:J)</f>
        <v>#N/A</v>
      </c>
      <c r="C2874" s="64" t="e">
        <f>_xlfn.XLOOKUP(F2874,'PU-Holds'!Y:Y,'PU-Holds'!D:D)</f>
        <v>#N/A</v>
      </c>
      <c r="F2874" s="64" t="s">
        <v>1163</v>
      </c>
      <c r="G2874" s="64">
        <v>10089</v>
      </c>
    </row>
    <row r="2875" spans="1:7">
      <c r="A2875" s="64" t="str">
        <f t="shared" si="45"/>
        <v>BL.GR.00018-10089</v>
      </c>
      <c r="B2875" s="64" t="e">
        <f>_xlfn.XLOOKUP(F2875,'PU-Holds'!Y:Y,'PU-Holds'!J:J)</f>
        <v>#N/A</v>
      </c>
      <c r="C2875" s="64" t="e">
        <f>_xlfn.XLOOKUP(F2875,'PU-Holds'!Y:Y,'PU-Holds'!D:D)</f>
        <v>#N/A</v>
      </c>
      <c r="F2875" s="64" t="s">
        <v>1165</v>
      </c>
      <c r="G2875" s="64">
        <v>10089</v>
      </c>
    </row>
    <row r="2876" spans="1:7">
      <c r="A2876" s="64" t="str">
        <f t="shared" si="45"/>
        <v>BL.GR.00019-10089</v>
      </c>
      <c r="B2876" s="64" t="e">
        <f>_xlfn.XLOOKUP(F2876,'PU-Holds'!Y:Y,'PU-Holds'!J:J)</f>
        <v>#N/A</v>
      </c>
      <c r="C2876" s="64" t="e">
        <f>_xlfn.XLOOKUP(F2876,'PU-Holds'!Y:Y,'PU-Holds'!D:D)</f>
        <v>#N/A</v>
      </c>
      <c r="F2876" s="64" t="s">
        <v>1167</v>
      </c>
      <c r="G2876" s="64">
        <v>10089</v>
      </c>
    </row>
    <row r="2877" spans="1:7">
      <c r="A2877" s="64" t="str">
        <f t="shared" si="45"/>
        <v>BL.GR.00020-10089</v>
      </c>
      <c r="B2877" s="64" t="e">
        <f>_xlfn.XLOOKUP(F2877,'PU-Holds'!Y:Y,'PU-Holds'!J:J)</f>
        <v>#N/A</v>
      </c>
      <c r="C2877" s="64" t="e">
        <f>_xlfn.XLOOKUP(F2877,'PU-Holds'!Y:Y,'PU-Holds'!D:D)</f>
        <v>#N/A</v>
      </c>
      <c r="F2877" s="64" t="s">
        <v>1169</v>
      </c>
      <c r="G2877" s="64">
        <v>10089</v>
      </c>
    </row>
    <row r="2878" spans="1:7">
      <c r="A2878" s="64" t="str">
        <f t="shared" si="45"/>
        <v>BL.GR.00021-10089</v>
      </c>
      <c r="B2878" s="64" t="e">
        <f>_xlfn.XLOOKUP(F2878,'PU-Holds'!Y:Y,'PU-Holds'!J:J)</f>
        <v>#N/A</v>
      </c>
      <c r="C2878" s="64" t="e">
        <f>_xlfn.XLOOKUP(F2878,'PU-Holds'!Y:Y,'PU-Holds'!D:D)</f>
        <v>#N/A</v>
      </c>
      <c r="F2878" s="64" t="s">
        <v>1171</v>
      </c>
      <c r="G2878" s="64">
        <v>10089</v>
      </c>
    </row>
    <row r="2879" spans="1:7">
      <c r="A2879" s="64" t="str">
        <f t="shared" si="45"/>
        <v>BL.GR.00022-10089</v>
      </c>
      <c r="B2879" s="64" t="e">
        <f>_xlfn.XLOOKUP(F2879,'PU-Holds'!Y:Y,'PU-Holds'!J:J)</f>
        <v>#N/A</v>
      </c>
      <c r="C2879" s="64" t="e">
        <f>_xlfn.XLOOKUP(F2879,'PU-Holds'!Y:Y,'PU-Holds'!D:D)</f>
        <v>#N/A</v>
      </c>
      <c r="F2879" s="64" t="s">
        <v>1177</v>
      </c>
      <c r="G2879" s="64">
        <v>10089</v>
      </c>
    </row>
    <row r="2880" spans="1:7">
      <c r="A2880" s="64" t="str">
        <f t="shared" si="45"/>
        <v>BL.GR.00023-10089</v>
      </c>
      <c r="B2880" s="64" t="e">
        <f>_xlfn.XLOOKUP(F2880,'PU-Holds'!Y:Y,'PU-Holds'!J:J)</f>
        <v>#N/A</v>
      </c>
      <c r="C2880" s="64" t="e">
        <f>_xlfn.XLOOKUP(F2880,'PU-Holds'!Y:Y,'PU-Holds'!D:D)</f>
        <v>#N/A</v>
      </c>
      <c r="F2880" s="64" t="s">
        <v>1179</v>
      </c>
      <c r="G2880" s="64">
        <v>10089</v>
      </c>
    </row>
    <row r="2881" spans="1:7">
      <c r="A2881" s="64" t="str">
        <f t="shared" si="45"/>
        <v>BL.GR.00024-10089</v>
      </c>
      <c r="B2881" s="64" t="e">
        <f>_xlfn.XLOOKUP(F2881,'PU-Holds'!Y:Y,'PU-Holds'!J:J)</f>
        <v>#N/A</v>
      </c>
      <c r="C2881" s="64" t="e">
        <f>_xlfn.XLOOKUP(F2881,'PU-Holds'!Y:Y,'PU-Holds'!D:D)</f>
        <v>#N/A</v>
      </c>
      <c r="F2881" s="64" t="s">
        <v>1181</v>
      </c>
      <c r="G2881" s="64">
        <v>10089</v>
      </c>
    </row>
    <row r="2882" spans="1:7">
      <c r="A2882" s="64" t="str">
        <f t="shared" si="45"/>
        <v>BL.GR.00025-10089</v>
      </c>
      <c r="B2882" s="64" t="e">
        <f>_xlfn.XLOOKUP(F2882,'PU-Holds'!Y:Y,'PU-Holds'!J:J)</f>
        <v>#N/A</v>
      </c>
      <c r="C2882" s="64" t="e">
        <f>_xlfn.XLOOKUP(F2882,'PU-Holds'!Y:Y,'PU-Holds'!D:D)</f>
        <v>#N/A</v>
      </c>
      <c r="F2882" s="64" t="s">
        <v>1183</v>
      </c>
      <c r="G2882" s="64">
        <v>10089</v>
      </c>
    </row>
    <row r="2883" spans="1:7">
      <c r="A2883" s="64" t="str">
        <f t="shared" si="45"/>
        <v>BL.GR.00026-10089</v>
      </c>
      <c r="B2883" s="64" t="e">
        <f>_xlfn.XLOOKUP(F2883,'PU-Holds'!Y:Y,'PU-Holds'!J:J)</f>
        <v>#N/A</v>
      </c>
      <c r="C2883" s="64" t="e">
        <f>_xlfn.XLOOKUP(F2883,'PU-Holds'!Y:Y,'PU-Holds'!D:D)</f>
        <v>#N/A</v>
      </c>
      <c r="F2883" s="64" t="s">
        <v>1185</v>
      </c>
      <c r="G2883" s="64">
        <v>10089</v>
      </c>
    </row>
    <row r="2884" spans="1:7">
      <c r="A2884" s="64" t="str">
        <f t="shared" si="45"/>
        <v>BL.GR.00027-10089</v>
      </c>
      <c r="B2884" s="64" t="e">
        <f>_xlfn.XLOOKUP(F2884,'PU-Holds'!Y:Y,'PU-Holds'!J:J)</f>
        <v>#N/A</v>
      </c>
      <c r="C2884" s="64" t="e">
        <f>_xlfn.XLOOKUP(F2884,'PU-Holds'!Y:Y,'PU-Holds'!D:D)</f>
        <v>#N/A</v>
      </c>
      <c r="F2884" s="64" t="s">
        <v>1187</v>
      </c>
      <c r="G2884" s="64">
        <v>10089</v>
      </c>
    </row>
    <row r="2885" spans="1:7">
      <c r="A2885" s="64" t="str">
        <f t="shared" si="45"/>
        <v>BL.GR.00028-10089</v>
      </c>
      <c r="B2885" s="64" t="e">
        <f>_xlfn.XLOOKUP(F2885,'PU-Holds'!Y:Y,'PU-Holds'!J:J)</f>
        <v>#N/A</v>
      </c>
      <c r="C2885" s="64" t="e">
        <f>_xlfn.XLOOKUP(F2885,'PU-Holds'!Y:Y,'PU-Holds'!D:D)</f>
        <v>#N/A</v>
      </c>
      <c r="F2885" s="64" t="s">
        <v>1189</v>
      </c>
      <c r="G2885" s="64">
        <v>10089</v>
      </c>
    </row>
    <row r="2886" spans="1:7">
      <c r="A2886" s="64" t="str">
        <f t="shared" si="45"/>
        <v>BL.GR.00029-10089</v>
      </c>
      <c r="B2886" s="64" t="e">
        <f>_xlfn.XLOOKUP(F2886,'PU-Holds'!Y:Y,'PU-Holds'!J:J)</f>
        <v>#N/A</v>
      </c>
      <c r="C2886" s="64" t="e">
        <f>_xlfn.XLOOKUP(F2886,'PU-Holds'!Y:Y,'PU-Holds'!D:D)</f>
        <v>#N/A</v>
      </c>
      <c r="F2886" s="64" t="s">
        <v>1191</v>
      </c>
      <c r="G2886" s="64">
        <v>10089</v>
      </c>
    </row>
    <row r="2887" spans="1:7">
      <c r="A2887" s="64" t="str">
        <f t="shared" si="45"/>
        <v>BL.GR.00030-10089</v>
      </c>
      <c r="B2887" s="64" t="e">
        <f>_xlfn.XLOOKUP(F2887,'PU-Holds'!Y:Y,'PU-Holds'!J:J)</f>
        <v>#N/A</v>
      </c>
      <c r="C2887" s="64" t="e">
        <f>_xlfn.XLOOKUP(F2887,'PU-Holds'!Y:Y,'PU-Holds'!D:D)</f>
        <v>#N/A</v>
      </c>
      <c r="F2887" s="64" t="s">
        <v>1193</v>
      </c>
      <c r="G2887" s="64">
        <v>10089</v>
      </c>
    </row>
    <row r="2888" spans="1:7">
      <c r="A2888" s="64" t="str">
        <f t="shared" si="45"/>
        <v>BL.GR.00001-10090</v>
      </c>
      <c r="B2888" s="64" t="e">
        <f>_xlfn.XLOOKUP(F2888,'PU-Holds'!Y:Y,'PU-Holds'!K:K)</f>
        <v>#N/A</v>
      </c>
      <c r="C2888" s="64" t="e">
        <f>_xlfn.XLOOKUP(F2888,'PU-Holds'!Y:Y,'PU-Holds'!D:D)</f>
        <v>#N/A</v>
      </c>
      <c r="F2888" s="64" t="s">
        <v>1131</v>
      </c>
      <c r="G2888" s="64">
        <v>10090</v>
      </c>
    </row>
    <row r="2889" spans="1:7">
      <c r="A2889" s="64" t="str">
        <f t="shared" si="45"/>
        <v>BL.GR.00002-10090</v>
      </c>
      <c r="B2889" s="64" t="e">
        <f>_xlfn.XLOOKUP(F2889,'PU-Holds'!Y:Y,'PU-Holds'!K:K)</f>
        <v>#N/A</v>
      </c>
      <c r="C2889" s="64" t="e">
        <f>_xlfn.XLOOKUP(F2889,'PU-Holds'!Y:Y,'PU-Holds'!D:D)</f>
        <v>#N/A</v>
      </c>
      <c r="F2889" s="64" t="s">
        <v>1133</v>
      </c>
      <c r="G2889" s="64">
        <v>10090</v>
      </c>
    </row>
    <row r="2890" spans="1:7">
      <c r="A2890" s="64" t="str">
        <f t="shared" si="45"/>
        <v>BL.GR.00003-10090</v>
      </c>
      <c r="B2890" s="64" t="e">
        <f>_xlfn.XLOOKUP(F2890,'PU-Holds'!Y:Y,'PU-Holds'!K:K)</f>
        <v>#N/A</v>
      </c>
      <c r="C2890" s="64" t="e">
        <f>_xlfn.XLOOKUP(F2890,'PU-Holds'!Y:Y,'PU-Holds'!D:D)</f>
        <v>#N/A</v>
      </c>
      <c r="F2890" s="64" t="s">
        <v>1135</v>
      </c>
      <c r="G2890" s="64">
        <v>10090</v>
      </c>
    </row>
    <row r="2891" spans="1:7">
      <c r="A2891" s="64" t="str">
        <f t="shared" si="45"/>
        <v>BL.GR.00004-10090</v>
      </c>
      <c r="B2891" s="64" t="e">
        <f>_xlfn.XLOOKUP(F2891,'PU-Holds'!Y:Y,'PU-Holds'!K:K)</f>
        <v>#N/A</v>
      </c>
      <c r="C2891" s="64" t="e">
        <f>_xlfn.XLOOKUP(F2891,'PU-Holds'!Y:Y,'PU-Holds'!D:D)</f>
        <v>#N/A</v>
      </c>
      <c r="F2891" s="64" t="s">
        <v>1137</v>
      </c>
      <c r="G2891" s="64">
        <v>10090</v>
      </c>
    </row>
    <row r="2892" spans="1:7">
      <c r="A2892" s="64" t="str">
        <f t="shared" si="45"/>
        <v>BL.GR.00005-10090</v>
      </c>
      <c r="B2892" s="64" t="e">
        <f>_xlfn.XLOOKUP(F2892,'PU-Holds'!Y:Y,'PU-Holds'!K:K)</f>
        <v>#N/A</v>
      </c>
      <c r="C2892" s="64" t="e">
        <f>_xlfn.XLOOKUP(F2892,'PU-Holds'!Y:Y,'PU-Holds'!D:D)</f>
        <v>#N/A</v>
      </c>
      <c r="F2892" s="64" t="s">
        <v>1139</v>
      </c>
      <c r="G2892" s="64">
        <v>10090</v>
      </c>
    </row>
    <row r="2893" spans="1:7">
      <c r="A2893" s="64" t="str">
        <f t="shared" si="45"/>
        <v>BL.GR.00006-10090</v>
      </c>
      <c r="B2893" s="64" t="e">
        <f>_xlfn.XLOOKUP(F2893,'PU-Holds'!Y:Y,'PU-Holds'!K:K)</f>
        <v>#N/A</v>
      </c>
      <c r="C2893" s="64" t="e">
        <f>_xlfn.XLOOKUP(F2893,'PU-Holds'!Y:Y,'PU-Holds'!D:D)</f>
        <v>#N/A</v>
      </c>
      <c r="F2893" s="64" t="s">
        <v>1141</v>
      </c>
      <c r="G2893" s="64">
        <v>10090</v>
      </c>
    </row>
    <row r="2894" spans="1:7">
      <c r="A2894" s="64" t="str">
        <f t="shared" si="45"/>
        <v>BL.GR.00007-10090</v>
      </c>
      <c r="B2894" s="64" t="e">
        <f>_xlfn.XLOOKUP(F2894,'PU-Holds'!Y:Y,'PU-Holds'!K:K)</f>
        <v>#N/A</v>
      </c>
      <c r="C2894" s="64" t="e">
        <f>_xlfn.XLOOKUP(F2894,'PU-Holds'!Y:Y,'PU-Holds'!D:D)</f>
        <v>#N/A</v>
      </c>
      <c r="F2894" s="64" t="s">
        <v>1143</v>
      </c>
      <c r="G2894" s="64">
        <v>10090</v>
      </c>
    </row>
    <row r="2895" spans="1:7">
      <c r="A2895" s="64" t="str">
        <f t="shared" si="45"/>
        <v>BL.GR.00008-10090</v>
      </c>
      <c r="B2895" s="64" t="e">
        <f>_xlfn.XLOOKUP(F2895,'PU-Holds'!Y:Y,'PU-Holds'!K:K)</f>
        <v>#N/A</v>
      </c>
      <c r="C2895" s="64" t="e">
        <f>_xlfn.XLOOKUP(F2895,'PU-Holds'!Y:Y,'PU-Holds'!D:D)</f>
        <v>#N/A</v>
      </c>
      <c r="F2895" s="64" t="s">
        <v>1145</v>
      </c>
      <c r="G2895" s="64">
        <v>10090</v>
      </c>
    </row>
    <row r="2896" spans="1:7">
      <c r="A2896" s="64" t="str">
        <f t="shared" si="45"/>
        <v>BL.GR.00009-10090</v>
      </c>
      <c r="B2896" s="64" t="e">
        <f>_xlfn.XLOOKUP(F2896,'PU-Holds'!Y:Y,'PU-Holds'!K:K)</f>
        <v>#N/A</v>
      </c>
      <c r="C2896" s="64" t="e">
        <f>_xlfn.XLOOKUP(F2896,'PU-Holds'!Y:Y,'PU-Holds'!D:D)</f>
        <v>#N/A</v>
      </c>
      <c r="F2896" s="64" t="s">
        <v>1147</v>
      </c>
      <c r="G2896" s="64">
        <v>10090</v>
      </c>
    </row>
    <row r="2897" spans="1:7">
      <c r="A2897" s="64" t="str">
        <f t="shared" si="45"/>
        <v>BL.GR.00010-10090</v>
      </c>
      <c r="B2897" s="64" t="e">
        <f>_xlfn.XLOOKUP(F2897,'PU-Holds'!Y:Y,'PU-Holds'!K:K)</f>
        <v>#N/A</v>
      </c>
      <c r="C2897" s="64" t="e">
        <f>_xlfn.XLOOKUP(F2897,'PU-Holds'!Y:Y,'PU-Holds'!D:D)</f>
        <v>#N/A</v>
      </c>
      <c r="F2897" s="64" t="s">
        <v>1149</v>
      </c>
      <c r="G2897" s="64">
        <v>10090</v>
      </c>
    </row>
    <row r="2898" spans="1:7">
      <c r="A2898" s="64" t="str">
        <f t="shared" si="45"/>
        <v>BL.GR.00011-10090</v>
      </c>
      <c r="B2898" s="64" t="e">
        <f>_xlfn.XLOOKUP(F2898,'PU-Holds'!Y:Y,'PU-Holds'!K:K)</f>
        <v>#N/A</v>
      </c>
      <c r="C2898" s="64" t="e">
        <f>_xlfn.XLOOKUP(F2898,'PU-Holds'!Y:Y,'PU-Holds'!D:D)</f>
        <v>#N/A</v>
      </c>
      <c r="F2898" s="64" t="s">
        <v>1151</v>
      </c>
      <c r="G2898" s="64">
        <v>10090</v>
      </c>
    </row>
    <row r="2899" spans="1:7">
      <c r="A2899" s="64" t="str">
        <f t="shared" si="45"/>
        <v>BL.GR.00012-10090</v>
      </c>
      <c r="B2899" s="64" t="e">
        <f>_xlfn.XLOOKUP(F2899,'PU-Holds'!Y:Y,'PU-Holds'!K:K)</f>
        <v>#N/A</v>
      </c>
      <c r="C2899" s="64" t="e">
        <f>_xlfn.XLOOKUP(F2899,'PU-Holds'!Y:Y,'PU-Holds'!D:D)</f>
        <v>#N/A</v>
      </c>
      <c r="F2899" s="64" t="s">
        <v>1153</v>
      </c>
      <c r="G2899" s="64">
        <v>10090</v>
      </c>
    </row>
    <row r="2900" spans="1:7">
      <c r="A2900" s="64" t="str">
        <f t="shared" si="45"/>
        <v>BL.GR.00013-10090</v>
      </c>
      <c r="B2900" s="64" t="e">
        <f>_xlfn.XLOOKUP(F2900,'PU-Holds'!Y:Y,'PU-Holds'!K:K)</f>
        <v>#N/A</v>
      </c>
      <c r="C2900" s="64" t="e">
        <f>_xlfn.XLOOKUP(F2900,'PU-Holds'!Y:Y,'PU-Holds'!D:D)</f>
        <v>#N/A</v>
      </c>
      <c r="F2900" s="64" t="s">
        <v>1155</v>
      </c>
      <c r="G2900" s="64">
        <v>10090</v>
      </c>
    </row>
    <row r="2901" spans="1:7">
      <c r="A2901" s="64" t="str">
        <f t="shared" si="45"/>
        <v>BL.GR.00014-10090</v>
      </c>
      <c r="B2901" s="64" t="e">
        <f>_xlfn.XLOOKUP(F2901,'PU-Holds'!Y:Y,'PU-Holds'!K:K)</f>
        <v>#N/A</v>
      </c>
      <c r="C2901" s="64" t="e">
        <f>_xlfn.XLOOKUP(F2901,'PU-Holds'!Y:Y,'PU-Holds'!D:D)</f>
        <v>#N/A</v>
      </c>
      <c r="F2901" s="64" t="s">
        <v>1157</v>
      </c>
      <c r="G2901" s="64">
        <v>10090</v>
      </c>
    </row>
    <row r="2902" spans="1:7">
      <c r="A2902" s="64" t="str">
        <f t="shared" si="45"/>
        <v>BL.GR.00015-10090</v>
      </c>
      <c r="B2902" s="64" t="e">
        <f>_xlfn.XLOOKUP(F2902,'PU-Holds'!Y:Y,'PU-Holds'!K:K)</f>
        <v>#N/A</v>
      </c>
      <c r="C2902" s="64" t="e">
        <f>_xlfn.XLOOKUP(F2902,'PU-Holds'!Y:Y,'PU-Holds'!D:D)</f>
        <v>#N/A</v>
      </c>
      <c r="F2902" s="64" t="s">
        <v>1159</v>
      </c>
      <c r="G2902" s="64">
        <v>10090</v>
      </c>
    </row>
    <row r="2903" spans="1:7">
      <c r="A2903" s="64" t="str">
        <f t="shared" si="45"/>
        <v>BL.GR.00016-10090</v>
      </c>
      <c r="B2903" s="64" t="e">
        <f>_xlfn.XLOOKUP(F2903,'PU-Holds'!Y:Y,'PU-Holds'!K:K)</f>
        <v>#N/A</v>
      </c>
      <c r="C2903" s="64" t="e">
        <f>_xlfn.XLOOKUP(F2903,'PU-Holds'!Y:Y,'PU-Holds'!D:D)</f>
        <v>#N/A</v>
      </c>
      <c r="F2903" s="64" t="s">
        <v>1161</v>
      </c>
      <c r="G2903" s="64">
        <v>10090</v>
      </c>
    </row>
    <row r="2904" spans="1:7">
      <c r="A2904" s="64" t="str">
        <f t="shared" si="45"/>
        <v>BL.GR.00017-10090</v>
      </c>
      <c r="B2904" s="64" t="e">
        <f>_xlfn.XLOOKUP(F2904,'PU-Holds'!Y:Y,'PU-Holds'!K:K)</f>
        <v>#N/A</v>
      </c>
      <c r="C2904" s="64" t="e">
        <f>_xlfn.XLOOKUP(F2904,'PU-Holds'!Y:Y,'PU-Holds'!D:D)</f>
        <v>#N/A</v>
      </c>
      <c r="F2904" s="64" t="s">
        <v>1163</v>
      </c>
      <c r="G2904" s="64">
        <v>10090</v>
      </c>
    </row>
    <row r="2905" spans="1:7">
      <c r="A2905" s="64" t="str">
        <f t="shared" si="45"/>
        <v>BL.GR.00018-10090</v>
      </c>
      <c r="B2905" s="64" t="e">
        <f>_xlfn.XLOOKUP(F2905,'PU-Holds'!Y:Y,'PU-Holds'!K:K)</f>
        <v>#N/A</v>
      </c>
      <c r="C2905" s="64" t="e">
        <f>_xlfn.XLOOKUP(F2905,'PU-Holds'!Y:Y,'PU-Holds'!D:D)</f>
        <v>#N/A</v>
      </c>
      <c r="F2905" s="64" t="s">
        <v>1165</v>
      </c>
      <c r="G2905" s="64">
        <v>10090</v>
      </c>
    </row>
    <row r="2906" spans="1:7">
      <c r="A2906" s="64" t="str">
        <f t="shared" si="45"/>
        <v>BL.GR.00019-10090</v>
      </c>
      <c r="B2906" s="64" t="e">
        <f>_xlfn.XLOOKUP(F2906,'PU-Holds'!Y:Y,'PU-Holds'!K:K)</f>
        <v>#N/A</v>
      </c>
      <c r="C2906" s="64" t="e">
        <f>_xlfn.XLOOKUP(F2906,'PU-Holds'!Y:Y,'PU-Holds'!D:D)</f>
        <v>#N/A</v>
      </c>
      <c r="F2906" s="64" t="s">
        <v>1167</v>
      </c>
      <c r="G2906" s="64">
        <v>10090</v>
      </c>
    </row>
    <row r="2907" spans="1:7">
      <c r="A2907" s="64" t="str">
        <f t="shared" si="45"/>
        <v>BL.GR.00020-10090</v>
      </c>
      <c r="B2907" s="64" t="e">
        <f>_xlfn.XLOOKUP(F2907,'PU-Holds'!Y:Y,'PU-Holds'!K:K)</f>
        <v>#N/A</v>
      </c>
      <c r="C2907" s="64" t="e">
        <f>_xlfn.XLOOKUP(F2907,'PU-Holds'!Y:Y,'PU-Holds'!D:D)</f>
        <v>#N/A</v>
      </c>
      <c r="F2907" s="64" t="s">
        <v>1169</v>
      </c>
      <c r="G2907" s="64">
        <v>10090</v>
      </c>
    </row>
    <row r="2908" spans="1:7">
      <c r="A2908" s="64" t="str">
        <f t="shared" si="45"/>
        <v>BL.GR.00021-10090</v>
      </c>
      <c r="B2908" s="64" t="e">
        <f>_xlfn.XLOOKUP(F2908,'PU-Holds'!Y:Y,'PU-Holds'!K:K)</f>
        <v>#N/A</v>
      </c>
      <c r="C2908" s="64" t="e">
        <f>_xlfn.XLOOKUP(F2908,'PU-Holds'!Y:Y,'PU-Holds'!D:D)</f>
        <v>#N/A</v>
      </c>
      <c r="F2908" s="64" t="s">
        <v>1171</v>
      </c>
      <c r="G2908" s="64">
        <v>10090</v>
      </c>
    </row>
    <row r="2909" spans="1:7">
      <c r="A2909" s="64" t="str">
        <f t="shared" si="45"/>
        <v>BL.GR.00022-10090</v>
      </c>
      <c r="B2909" s="64" t="e">
        <f>_xlfn.XLOOKUP(F2909,'PU-Holds'!Y:Y,'PU-Holds'!K:K)</f>
        <v>#N/A</v>
      </c>
      <c r="C2909" s="64" t="e">
        <f>_xlfn.XLOOKUP(F2909,'PU-Holds'!Y:Y,'PU-Holds'!D:D)</f>
        <v>#N/A</v>
      </c>
      <c r="F2909" s="64" t="s">
        <v>1177</v>
      </c>
      <c r="G2909" s="64">
        <v>10090</v>
      </c>
    </row>
    <row r="2910" spans="1:7">
      <c r="A2910" s="64" t="str">
        <f t="shared" si="45"/>
        <v>BL.GR.00023-10090</v>
      </c>
      <c r="B2910" s="64" t="e">
        <f>_xlfn.XLOOKUP(F2910,'PU-Holds'!Y:Y,'PU-Holds'!K:K)</f>
        <v>#N/A</v>
      </c>
      <c r="C2910" s="64" t="e">
        <f>_xlfn.XLOOKUP(F2910,'PU-Holds'!Y:Y,'PU-Holds'!D:D)</f>
        <v>#N/A</v>
      </c>
      <c r="F2910" s="64" t="s">
        <v>1179</v>
      </c>
      <c r="G2910" s="64">
        <v>10090</v>
      </c>
    </row>
    <row r="2911" spans="1:7">
      <c r="A2911" s="64" t="str">
        <f t="shared" si="45"/>
        <v>BL.GR.00024-10090</v>
      </c>
      <c r="B2911" s="64" t="e">
        <f>_xlfn.XLOOKUP(F2911,'PU-Holds'!Y:Y,'PU-Holds'!K:K)</f>
        <v>#N/A</v>
      </c>
      <c r="C2911" s="64" t="e">
        <f>_xlfn.XLOOKUP(F2911,'PU-Holds'!Y:Y,'PU-Holds'!D:D)</f>
        <v>#N/A</v>
      </c>
      <c r="F2911" s="64" t="s">
        <v>1181</v>
      </c>
      <c r="G2911" s="64">
        <v>10090</v>
      </c>
    </row>
    <row r="2912" spans="1:7">
      <c r="A2912" s="64" t="str">
        <f t="shared" si="45"/>
        <v>BL.GR.00025-10090</v>
      </c>
      <c r="B2912" s="64" t="e">
        <f>_xlfn.XLOOKUP(F2912,'PU-Holds'!Y:Y,'PU-Holds'!K:K)</f>
        <v>#N/A</v>
      </c>
      <c r="C2912" s="64" t="e">
        <f>_xlfn.XLOOKUP(F2912,'PU-Holds'!Y:Y,'PU-Holds'!D:D)</f>
        <v>#N/A</v>
      </c>
      <c r="F2912" s="64" t="s">
        <v>1183</v>
      </c>
      <c r="G2912" s="64">
        <v>10090</v>
      </c>
    </row>
    <row r="2913" spans="1:7">
      <c r="A2913" s="64" t="str">
        <f t="shared" si="45"/>
        <v>BL.GR.00026-10090</v>
      </c>
      <c r="B2913" s="64" t="e">
        <f>_xlfn.XLOOKUP(F2913,'PU-Holds'!Y:Y,'PU-Holds'!K:K)</f>
        <v>#N/A</v>
      </c>
      <c r="C2913" s="64" t="e">
        <f>_xlfn.XLOOKUP(F2913,'PU-Holds'!Y:Y,'PU-Holds'!D:D)</f>
        <v>#N/A</v>
      </c>
      <c r="F2913" s="64" t="s">
        <v>1185</v>
      </c>
      <c r="G2913" s="64">
        <v>10090</v>
      </c>
    </row>
    <row r="2914" spans="1:7">
      <c r="A2914" s="64" t="str">
        <f t="shared" si="45"/>
        <v>BL.GR.00027-10090</v>
      </c>
      <c r="B2914" s="64" t="e">
        <f>_xlfn.XLOOKUP(F2914,'PU-Holds'!Y:Y,'PU-Holds'!K:K)</f>
        <v>#N/A</v>
      </c>
      <c r="C2914" s="64" t="e">
        <f>_xlfn.XLOOKUP(F2914,'PU-Holds'!Y:Y,'PU-Holds'!D:D)</f>
        <v>#N/A</v>
      </c>
      <c r="F2914" s="64" t="s">
        <v>1187</v>
      </c>
      <c r="G2914" s="64">
        <v>10090</v>
      </c>
    </row>
    <row r="2915" spans="1:7">
      <c r="A2915" s="64" t="str">
        <f t="shared" si="45"/>
        <v>BL.GR.00028-10090</v>
      </c>
      <c r="B2915" s="64" t="e">
        <f>_xlfn.XLOOKUP(F2915,'PU-Holds'!Y:Y,'PU-Holds'!K:K)</f>
        <v>#N/A</v>
      </c>
      <c r="C2915" s="64" t="e">
        <f>_xlfn.XLOOKUP(F2915,'PU-Holds'!Y:Y,'PU-Holds'!D:D)</f>
        <v>#N/A</v>
      </c>
      <c r="F2915" s="64" t="s">
        <v>1189</v>
      </c>
      <c r="G2915" s="64">
        <v>10090</v>
      </c>
    </row>
    <row r="2916" spans="1:7">
      <c r="A2916" s="64" t="str">
        <f t="shared" si="45"/>
        <v>BL.GR.00029-10090</v>
      </c>
      <c r="B2916" s="64" t="e">
        <f>_xlfn.XLOOKUP(F2916,'PU-Holds'!Y:Y,'PU-Holds'!K:K)</f>
        <v>#N/A</v>
      </c>
      <c r="C2916" s="64" t="e">
        <f>_xlfn.XLOOKUP(F2916,'PU-Holds'!Y:Y,'PU-Holds'!D:D)</f>
        <v>#N/A</v>
      </c>
      <c r="F2916" s="64" t="s">
        <v>1191</v>
      </c>
      <c r="G2916" s="64">
        <v>10090</v>
      </c>
    </row>
    <row r="2917" spans="1:7">
      <c r="A2917" s="64" t="str">
        <f t="shared" ref="A2917:A2980" si="46">F2917&amp;"-"&amp;G2917</f>
        <v>BL.GR.00030-10090</v>
      </c>
      <c r="B2917" s="64" t="e">
        <f>_xlfn.XLOOKUP(F2917,'PU-Holds'!Y:Y,'PU-Holds'!K:K)</f>
        <v>#N/A</v>
      </c>
      <c r="C2917" s="64" t="e">
        <f>_xlfn.XLOOKUP(F2917,'PU-Holds'!Y:Y,'PU-Holds'!D:D)</f>
        <v>#N/A</v>
      </c>
      <c r="F2917" s="64" t="s">
        <v>1193</v>
      </c>
      <c r="G2917" s="64">
        <v>10090</v>
      </c>
    </row>
    <row r="2918" spans="1:7">
      <c r="A2918" s="64" t="str">
        <f t="shared" si="46"/>
        <v>BL.GR.00001-10091</v>
      </c>
      <c r="B2918" s="64" t="e">
        <f>_xlfn.XLOOKUP(F2918,'PU-Holds'!Y:Y,'PU-Holds'!N:N)</f>
        <v>#N/A</v>
      </c>
      <c r="C2918" s="64" t="e">
        <f>_xlfn.XLOOKUP(F2918,'PU-Holds'!Y:Y,'PU-Holds'!D:D)</f>
        <v>#N/A</v>
      </c>
      <c r="F2918" s="64" t="s">
        <v>1131</v>
      </c>
      <c r="G2918" s="64">
        <v>10091</v>
      </c>
    </row>
    <row r="2919" spans="1:7">
      <c r="A2919" s="64" t="str">
        <f t="shared" si="46"/>
        <v>BL.GR.00002-10091</v>
      </c>
      <c r="B2919" s="64" t="e">
        <f>_xlfn.XLOOKUP(F2919,'PU-Holds'!Y:Y,'PU-Holds'!N:N)</f>
        <v>#N/A</v>
      </c>
      <c r="C2919" s="64" t="e">
        <f>_xlfn.XLOOKUP(F2919,'PU-Holds'!Y:Y,'PU-Holds'!D:D)</f>
        <v>#N/A</v>
      </c>
      <c r="F2919" s="64" t="s">
        <v>1133</v>
      </c>
      <c r="G2919" s="64">
        <v>10091</v>
      </c>
    </row>
    <row r="2920" spans="1:7">
      <c r="A2920" s="64" t="str">
        <f t="shared" si="46"/>
        <v>BL.GR.00003-10091</v>
      </c>
      <c r="B2920" s="64" t="e">
        <f>_xlfn.XLOOKUP(F2920,'PU-Holds'!Y:Y,'PU-Holds'!N:N)</f>
        <v>#N/A</v>
      </c>
      <c r="C2920" s="64" t="e">
        <f>_xlfn.XLOOKUP(F2920,'PU-Holds'!Y:Y,'PU-Holds'!D:D)</f>
        <v>#N/A</v>
      </c>
      <c r="F2920" s="64" t="s">
        <v>1135</v>
      </c>
      <c r="G2920" s="64">
        <v>10091</v>
      </c>
    </row>
    <row r="2921" spans="1:7">
      <c r="A2921" s="64" t="str">
        <f t="shared" si="46"/>
        <v>BL.GR.00004-10091</v>
      </c>
      <c r="B2921" s="64" t="e">
        <f>_xlfn.XLOOKUP(F2921,'PU-Holds'!Y:Y,'PU-Holds'!N:N)</f>
        <v>#N/A</v>
      </c>
      <c r="C2921" s="64" t="e">
        <f>_xlfn.XLOOKUP(F2921,'PU-Holds'!Y:Y,'PU-Holds'!D:D)</f>
        <v>#N/A</v>
      </c>
      <c r="F2921" s="64" t="s">
        <v>1137</v>
      </c>
      <c r="G2921" s="64">
        <v>10091</v>
      </c>
    </row>
    <row r="2922" spans="1:7">
      <c r="A2922" s="64" t="str">
        <f t="shared" si="46"/>
        <v>BL.GR.00005-10091</v>
      </c>
      <c r="B2922" s="64" t="e">
        <f>_xlfn.XLOOKUP(F2922,'PU-Holds'!Y:Y,'PU-Holds'!N:N)</f>
        <v>#N/A</v>
      </c>
      <c r="C2922" s="64" t="e">
        <f>_xlfn.XLOOKUP(F2922,'PU-Holds'!Y:Y,'PU-Holds'!D:D)</f>
        <v>#N/A</v>
      </c>
      <c r="F2922" s="64" t="s">
        <v>1139</v>
      </c>
      <c r="G2922" s="64">
        <v>10091</v>
      </c>
    </row>
    <row r="2923" spans="1:7">
      <c r="A2923" s="64" t="str">
        <f t="shared" si="46"/>
        <v>BL.GR.00006-10091</v>
      </c>
      <c r="B2923" s="64" t="e">
        <f>_xlfn.XLOOKUP(F2923,'PU-Holds'!Y:Y,'PU-Holds'!N:N)</f>
        <v>#N/A</v>
      </c>
      <c r="C2923" s="64" t="e">
        <f>_xlfn.XLOOKUP(F2923,'PU-Holds'!Y:Y,'PU-Holds'!D:D)</f>
        <v>#N/A</v>
      </c>
      <c r="F2923" s="64" t="s">
        <v>1141</v>
      </c>
      <c r="G2923" s="64">
        <v>10091</v>
      </c>
    </row>
    <row r="2924" spans="1:7">
      <c r="A2924" s="64" t="str">
        <f t="shared" si="46"/>
        <v>BL.GR.00007-10091</v>
      </c>
      <c r="B2924" s="64" t="e">
        <f>_xlfn.XLOOKUP(F2924,'PU-Holds'!Y:Y,'PU-Holds'!N:N)</f>
        <v>#N/A</v>
      </c>
      <c r="C2924" s="64" t="e">
        <f>_xlfn.XLOOKUP(F2924,'PU-Holds'!Y:Y,'PU-Holds'!D:D)</f>
        <v>#N/A</v>
      </c>
      <c r="F2924" s="64" t="s">
        <v>1143</v>
      </c>
      <c r="G2924" s="64">
        <v>10091</v>
      </c>
    </row>
    <row r="2925" spans="1:7">
      <c r="A2925" s="64" t="str">
        <f t="shared" si="46"/>
        <v>BL.GR.00008-10091</v>
      </c>
      <c r="B2925" s="64" t="e">
        <f>_xlfn.XLOOKUP(F2925,'PU-Holds'!Y:Y,'PU-Holds'!N:N)</f>
        <v>#N/A</v>
      </c>
      <c r="C2925" s="64" t="e">
        <f>_xlfn.XLOOKUP(F2925,'PU-Holds'!Y:Y,'PU-Holds'!D:D)</f>
        <v>#N/A</v>
      </c>
      <c r="F2925" s="64" t="s">
        <v>1145</v>
      </c>
      <c r="G2925" s="64">
        <v>10091</v>
      </c>
    </row>
    <row r="2926" spans="1:7">
      <c r="A2926" s="64" t="str">
        <f t="shared" si="46"/>
        <v>BL.GR.00009-10091</v>
      </c>
      <c r="B2926" s="64" t="e">
        <f>_xlfn.XLOOKUP(F2926,'PU-Holds'!Y:Y,'PU-Holds'!N:N)</f>
        <v>#N/A</v>
      </c>
      <c r="C2926" s="64" t="e">
        <f>_xlfn.XLOOKUP(F2926,'PU-Holds'!Y:Y,'PU-Holds'!D:D)</f>
        <v>#N/A</v>
      </c>
      <c r="F2926" s="64" t="s">
        <v>1147</v>
      </c>
      <c r="G2926" s="64">
        <v>10091</v>
      </c>
    </row>
    <row r="2927" spans="1:7">
      <c r="A2927" s="64" t="str">
        <f t="shared" si="46"/>
        <v>BL.GR.00010-10091</v>
      </c>
      <c r="B2927" s="64" t="e">
        <f>_xlfn.XLOOKUP(F2927,'PU-Holds'!Y:Y,'PU-Holds'!N:N)</f>
        <v>#N/A</v>
      </c>
      <c r="C2927" s="64" t="e">
        <f>_xlfn.XLOOKUP(F2927,'PU-Holds'!Y:Y,'PU-Holds'!D:D)</f>
        <v>#N/A</v>
      </c>
      <c r="F2927" s="64" t="s">
        <v>1149</v>
      </c>
      <c r="G2927" s="64">
        <v>10091</v>
      </c>
    </row>
    <row r="2928" spans="1:7">
      <c r="A2928" s="64" t="str">
        <f t="shared" si="46"/>
        <v>BL.GR.00011-10091</v>
      </c>
      <c r="B2928" s="64" t="e">
        <f>_xlfn.XLOOKUP(F2928,'PU-Holds'!Y:Y,'PU-Holds'!N:N)</f>
        <v>#N/A</v>
      </c>
      <c r="C2928" s="64" t="e">
        <f>_xlfn.XLOOKUP(F2928,'PU-Holds'!Y:Y,'PU-Holds'!D:D)</f>
        <v>#N/A</v>
      </c>
      <c r="F2928" s="64" t="s">
        <v>1151</v>
      </c>
      <c r="G2928" s="64">
        <v>10091</v>
      </c>
    </row>
    <row r="2929" spans="1:7">
      <c r="A2929" s="64" t="str">
        <f t="shared" si="46"/>
        <v>BL.GR.00012-10091</v>
      </c>
      <c r="B2929" s="64" t="e">
        <f>_xlfn.XLOOKUP(F2929,'PU-Holds'!Y:Y,'PU-Holds'!N:N)</f>
        <v>#N/A</v>
      </c>
      <c r="C2929" s="64" t="e">
        <f>_xlfn.XLOOKUP(F2929,'PU-Holds'!Y:Y,'PU-Holds'!D:D)</f>
        <v>#N/A</v>
      </c>
      <c r="F2929" s="64" t="s">
        <v>1153</v>
      </c>
      <c r="G2929" s="64">
        <v>10091</v>
      </c>
    </row>
    <row r="2930" spans="1:7">
      <c r="A2930" s="64" t="str">
        <f t="shared" si="46"/>
        <v>BL.GR.00013-10091</v>
      </c>
      <c r="B2930" s="64" t="e">
        <f>_xlfn.XLOOKUP(F2930,'PU-Holds'!Y:Y,'PU-Holds'!N:N)</f>
        <v>#N/A</v>
      </c>
      <c r="C2930" s="64" t="e">
        <f>_xlfn.XLOOKUP(F2930,'PU-Holds'!Y:Y,'PU-Holds'!D:D)</f>
        <v>#N/A</v>
      </c>
      <c r="F2930" s="64" t="s">
        <v>1155</v>
      </c>
      <c r="G2930" s="64">
        <v>10091</v>
      </c>
    </row>
    <row r="2931" spans="1:7">
      <c r="A2931" s="64" t="str">
        <f t="shared" si="46"/>
        <v>BL.GR.00014-10091</v>
      </c>
      <c r="B2931" s="64" t="e">
        <f>_xlfn.XLOOKUP(F2931,'PU-Holds'!Y:Y,'PU-Holds'!N:N)</f>
        <v>#N/A</v>
      </c>
      <c r="C2931" s="64" t="e">
        <f>_xlfn.XLOOKUP(F2931,'PU-Holds'!Y:Y,'PU-Holds'!D:D)</f>
        <v>#N/A</v>
      </c>
      <c r="F2931" s="64" t="s">
        <v>1157</v>
      </c>
      <c r="G2931" s="64">
        <v>10091</v>
      </c>
    </row>
    <row r="2932" spans="1:7">
      <c r="A2932" s="64" t="str">
        <f t="shared" si="46"/>
        <v>BL.GR.00015-10091</v>
      </c>
      <c r="B2932" s="64" t="e">
        <f>_xlfn.XLOOKUP(F2932,'PU-Holds'!Y:Y,'PU-Holds'!N:N)</f>
        <v>#N/A</v>
      </c>
      <c r="C2932" s="64" t="e">
        <f>_xlfn.XLOOKUP(F2932,'PU-Holds'!Y:Y,'PU-Holds'!D:D)</f>
        <v>#N/A</v>
      </c>
      <c r="F2932" s="64" t="s">
        <v>1159</v>
      </c>
      <c r="G2932" s="64">
        <v>10091</v>
      </c>
    </row>
    <row r="2933" spans="1:7">
      <c r="A2933" s="64" t="str">
        <f t="shared" si="46"/>
        <v>BL.GR.00016-10091</v>
      </c>
      <c r="B2933" s="64" t="e">
        <f>_xlfn.XLOOKUP(F2933,'PU-Holds'!Y:Y,'PU-Holds'!N:N)</f>
        <v>#N/A</v>
      </c>
      <c r="C2933" s="64" t="e">
        <f>_xlfn.XLOOKUP(F2933,'PU-Holds'!Y:Y,'PU-Holds'!D:D)</f>
        <v>#N/A</v>
      </c>
      <c r="F2933" s="64" t="s">
        <v>1161</v>
      </c>
      <c r="G2933" s="64">
        <v>10091</v>
      </c>
    </row>
    <row r="2934" spans="1:7">
      <c r="A2934" s="64" t="str">
        <f t="shared" si="46"/>
        <v>BL.GR.00017-10091</v>
      </c>
      <c r="B2934" s="64" t="e">
        <f>_xlfn.XLOOKUP(F2934,'PU-Holds'!Y:Y,'PU-Holds'!N:N)</f>
        <v>#N/A</v>
      </c>
      <c r="C2934" s="64" t="e">
        <f>_xlfn.XLOOKUP(F2934,'PU-Holds'!Y:Y,'PU-Holds'!D:D)</f>
        <v>#N/A</v>
      </c>
      <c r="F2934" s="64" t="s">
        <v>1163</v>
      </c>
      <c r="G2934" s="64">
        <v>10091</v>
      </c>
    </row>
    <row r="2935" spans="1:7">
      <c r="A2935" s="64" t="str">
        <f t="shared" si="46"/>
        <v>BL.GR.00018-10091</v>
      </c>
      <c r="B2935" s="64" t="e">
        <f>_xlfn.XLOOKUP(F2935,'PU-Holds'!Y:Y,'PU-Holds'!N:N)</f>
        <v>#N/A</v>
      </c>
      <c r="C2935" s="64" t="e">
        <f>_xlfn.XLOOKUP(F2935,'PU-Holds'!Y:Y,'PU-Holds'!D:D)</f>
        <v>#N/A</v>
      </c>
      <c r="F2935" s="64" t="s">
        <v>1165</v>
      </c>
      <c r="G2935" s="64">
        <v>10091</v>
      </c>
    </row>
    <row r="2936" spans="1:7">
      <c r="A2936" s="64" t="str">
        <f t="shared" si="46"/>
        <v>BL.GR.00019-10091</v>
      </c>
      <c r="B2936" s="64" t="e">
        <f>_xlfn.XLOOKUP(F2936,'PU-Holds'!Y:Y,'PU-Holds'!N:N)</f>
        <v>#N/A</v>
      </c>
      <c r="C2936" s="64" t="e">
        <f>_xlfn.XLOOKUP(F2936,'PU-Holds'!Y:Y,'PU-Holds'!D:D)</f>
        <v>#N/A</v>
      </c>
      <c r="F2936" s="64" t="s">
        <v>1167</v>
      </c>
      <c r="G2936" s="64">
        <v>10091</v>
      </c>
    </row>
    <row r="2937" spans="1:7">
      <c r="A2937" s="64" t="str">
        <f t="shared" si="46"/>
        <v>BL.GR.00020-10091</v>
      </c>
      <c r="B2937" s="64" t="e">
        <f>_xlfn.XLOOKUP(F2937,'PU-Holds'!Y:Y,'PU-Holds'!N:N)</f>
        <v>#N/A</v>
      </c>
      <c r="C2937" s="64" t="e">
        <f>_xlfn.XLOOKUP(F2937,'PU-Holds'!Y:Y,'PU-Holds'!D:D)</f>
        <v>#N/A</v>
      </c>
      <c r="F2937" s="64" t="s">
        <v>1169</v>
      </c>
      <c r="G2937" s="64">
        <v>10091</v>
      </c>
    </row>
    <row r="2938" spans="1:7">
      <c r="A2938" s="64" t="str">
        <f t="shared" si="46"/>
        <v>BL.GR.00021-10091</v>
      </c>
      <c r="B2938" s="64" t="e">
        <f>_xlfn.XLOOKUP(F2938,'PU-Holds'!Y:Y,'PU-Holds'!N:N)</f>
        <v>#N/A</v>
      </c>
      <c r="C2938" s="64" t="e">
        <f>_xlfn.XLOOKUP(F2938,'PU-Holds'!Y:Y,'PU-Holds'!D:D)</f>
        <v>#N/A</v>
      </c>
      <c r="F2938" s="64" t="s">
        <v>1171</v>
      </c>
      <c r="G2938" s="64">
        <v>10091</v>
      </c>
    </row>
    <row r="2939" spans="1:7">
      <c r="A2939" s="64" t="str">
        <f t="shared" si="46"/>
        <v>BL.GR.00022-10091</v>
      </c>
      <c r="B2939" s="64" t="e">
        <f>_xlfn.XLOOKUP(F2939,'PU-Holds'!Y:Y,'PU-Holds'!N:N)</f>
        <v>#N/A</v>
      </c>
      <c r="C2939" s="64" t="e">
        <f>_xlfn.XLOOKUP(F2939,'PU-Holds'!Y:Y,'PU-Holds'!D:D)</f>
        <v>#N/A</v>
      </c>
      <c r="F2939" s="64" t="s">
        <v>1177</v>
      </c>
      <c r="G2939" s="64">
        <v>10091</v>
      </c>
    </row>
    <row r="2940" spans="1:7">
      <c r="A2940" s="64" t="str">
        <f t="shared" si="46"/>
        <v>BL.GR.00023-10091</v>
      </c>
      <c r="B2940" s="64" t="e">
        <f>_xlfn.XLOOKUP(F2940,'PU-Holds'!Y:Y,'PU-Holds'!N:N)</f>
        <v>#N/A</v>
      </c>
      <c r="C2940" s="64" t="e">
        <f>_xlfn.XLOOKUP(F2940,'PU-Holds'!Y:Y,'PU-Holds'!D:D)</f>
        <v>#N/A</v>
      </c>
      <c r="F2940" s="64" t="s">
        <v>1179</v>
      </c>
      <c r="G2940" s="64">
        <v>10091</v>
      </c>
    </row>
    <row r="2941" spans="1:7">
      <c r="A2941" s="64" t="str">
        <f t="shared" si="46"/>
        <v>BL.GR.00024-10091</v>
      </c>
      <c r="B2941" s="64" t="e">
        <f>_xlfn.XLOOKUP(F2941,'PU-Holds'!Y:Y,'PU-Holds'!N:N)</f>
        <v>#N/A</v>
      </c>
      <c r="C2941" s="64" t="e">
        <f>_xlfn.XLOOKUP(F2941,'PU-Holds'!Y:Y,'PU-Holds'!D:D)</f>
        <v>#N/A</v>
      </c>
      <c r="F2941" s="64" t="s">
        <v>1181</v>
      </c>
      <c r="G2941" s="64">
        <v>10091</v>
      </c>
    </row>
    <row r="2942" spans="1:7">
      <c r="A2942" s="64" t="str">
        <f t="shared" si="46"/>
        <v>BL.GR.00025-10091</v>
      </c>
      <c r="B2942" s="64" t="e">
        <f>_xlfn.XLOOKUP(F2942,'PU-Holds'!Y:Y,'PU-Holds'!N:N)</f>
        <v>#N/A</v>
      </c>
      <c r="C2942" s="64" t="e">
        <f>_xlfn.XLOOKUP(F2942,'PU-Holds'!Y:Y,'PU-Holds'!D:D)</f>
        <v>#N/A</v>
      </c>
      <c r="F2942" s="64" t="s">
        <v>1183</v>
      </c>
      <c r="G2942" s="64">
        <v>10091</v>
      </c>
    </row>
    <row r="2943" spans="1:7">
      <c r="A2943" s="64" t="str">
        <f t="shared" si="46"/>
        <v>BL.GR.00026-10091</v>
      </c>
      <c r="B2943" s="64" t="e">
        <f>_xlfn.XLOOKUP(F2943,'PU-Holds'!Y:Y,'PU-Holds'!N:N)</f>
        <v>#N/A</v>
      </c>
      <c r="C2943" s="64" t="e">
        <f>_xlfn.XLOOKUP(F2943,'PU-Holds'!Y:Y,'PU-Holds'!D:D)</f>
        <v>#N/A</v>
      </c>
      <c r="F2943" s="64" t="s">
        <v>1185</v>
      </c>
      <c r="G2943" s="64">
        <v>10091</v>
      </c>
    </row>
    <row r="2944" spans="1:7">
      <c r="A2944" s="64" t="str">
        <f t="shared" si="46"/>
        <v>BL.GR.00027-10091</v>
      </c>
      <c r="B2944" s="64" t="e">
        <f>_xlfn.XLOOKUP(F2944,'PU-Holds'!Y:Y,'PU-Holds'!N:N)</f>
        <v>#N/A</v>
      </c>
      <c r="C2944" s="64" t="e">
        <f>_xlfn.XLOOKUP(F2944,'PU-Holds'!Y:Y,'PU-Holds'!D:D)</f>
        <v>#N/A</v>
      </c>
      <c r="F2944" s="64" t="s">
        <v>1187</v>
      </c>
      <c r="G2944" s="64">
        <v>10091</v>
      </c>
    </row>
    <row r="2945" spans="1:7">
      <c r="A2945" s="64" t="str">
        <f t="shared" si="46"/>
        <v>BL.GR.00028-10091</v>
      </c>
      <c r="B2945" s="64" t="e">
        <f>_xlfn.XLOOKUP(F2945,'PU-Holds'!Y:Y,'PU-Holds'!N:N)</f>
        <v>#N/A</v>
      </c>
      <c r="C2945" s="64" t="e">
        <f>_xlfn.XLOOKUP(F2945,'PU-Holds'!Y:Y,'PU-Holds'!D:D)</f>
        <v>#N/A</v>
      </c>
      <c r="F2945" s="64" t="s">
        <v>1189</v>
      </c>
      <c r="G2945" s="64">
        <v>10091</v>
      </c>
    </row>
    <row r="2946" spans="1:7">
      <c r="A2946" s="64" t="str">
        <f t="shared" si="46"/>
        <v>BL.GR.00029-10091</v>
      </c>
      <c r="B2946" s="64" t="e">
        <f>_xlfn.XLOOKUP(F2946,'PU-Holds'!Y:Y,'PU-Holds'!N:N)</f>
        <v>#N/A</v>
      </c>
      <c r="C2946" s="64" t="e">
        <f>_xlfn.XLOOKUP(F2946,'PU-Holds'!Y:Y,'PU-Holds'!D:D)</f>
        <v>#N/A</v>
      </c>
      <c r="F2946" s="64" t="s">
        <v>1191</v>
      </c>
      <c r="G2946" s="64">
        <v>10091</v>
      </c>
    </row>
    <row r="2947" spans="1:7">
      <c r="A2947" s="64" t="str">
        <f t="shared" si="46"/>
        <v>BL.GR.00030-10091</v>
      </c>
      <c r="B2947" s="64" t="e">
        <f>_xlfn.XLOOKUP(F2947,'PU-Holds'!Y:Y,'PU-Holds'!N:N)</f>
        <v>#N/A</v>
      </c>
      <c r="C2947" s="64" t="e">
        <f>_xlfn.XLOOKUP(F2947,'PU-Holds'!Y:Y,'PU-Holds'!D:D)</f>
        <v>#N/A</v>
      </c>
      <c r="F2947" s="64" t="s">
        <v>1193</v>
      </c>
      <c r="G2947" s="64">
        <v>10091</v>
      </c>
    </row>
    <row r="2948" spans="1:7">
      <c r="A2948" s="64" t="str">
        <f t="shared" si="46"/>
        <v>BL.GR.00001-10093</v>
      </c>
      <c r="B2948" s="64" t="e">
        <f>_xlfn.XLOOKUP(F2948,'PU-Holds'!Y:Y,'PU-Holds'!#REF!)</f>
        <v>#REF!</v>
      </c>
      <c r="C2948" s="64" t="e">
        <f>_xlfn.XLOOKUP(F2948,'PU-Holds'!Y:Y,'PU-Holds'!D:D)</f>
        <v>#N/A</v>
      </c>
      <c r="F2948" s="64" t="s">
        <v>1131</v>
      </c>
      <c r="G2948" s="64">
        <v>10093</v>
      </c>
    </row>
    <row r="2949" spans="1:7">
      <c r="A2949" s="64" t="str">
        <f t="shared" si="46"/>
        <v>BL.GR.00002-10093</v>
      </c>
      <c r="B2949" s="64" t="e">
        <f>_xlfn.XLOOKUP(F2949,'PU-Holds'!Y:Y,'PU-Holds'!#REF!)</f>
        <v>#REF!</v>
      </c>
      <c r="C2949" s="64" t="e">
        <f>_xlfn.XLOOKUP(F2949,'PU-Holds'!Y:Y,'PU-Holds'!D:D)</f>
        <v>#N/A</v>
      </c>
      <c r="F2949" s="64" t="s">
        <v>1133</v>
      </c>
      <c r="G2949" s="64">
        <v>10093</v>
      </c>
    </row>
    <row r="2950" spans="1:7">
      <c r="A2950" s="64" t="str">
        <f t="shared" si="46"/>
        <v>BL.GR.00003-10093</v>
      </c>
      <c r="B2950" s="64" t="e">
        <f>_xlfn.XLOOKUP(F2950,'PU-Holds'!Y:Y,'PU-Holds'!#REF!)</f>
        <v>#REF!</v>
      </c>
      <c r="C2950" s="64" t="e">
        <f>_xlfn.XLOOKUP(F2950,'PU-Holds'!Y:Y,'PU-Holds'!D:D)</f>
        <v>#N/A</v>
      </c>
      <c r="F2950" s="64" t="s">
        <v>1135</v>
      </c>
      <c r="G2950" s="64">
        <v>10093</v>
      </c>
    </row>
    <row r="2951" spans="1:7">
      <c r="A2951" s="64" t="str">
        <f t="shared" si="46"/>
        <v>BL.GR.00004-10093</v>
      </c>
      <c r="B2951" s="64" t="e">
        <f>_xlfn.XLOOKUP(F2951,'PU-Holds'!Y:Y,'PU-Holds'!#REF!)</f>
        <v>#REF!</v>
      </c>
      <c r="C2951" s="64" t="e">
        <f>_xlfn.XLOOKUP(F2951,'PU-Holds'!Y:Y,'PU-Holds'!D:D)</f>
        <v>#N/A</v>
      </c>
      <c r="F2951" s="64" t="s">
        <v>1137</v>
      </c>
      <c r="G2951" s="64">
        <v>10093</v>
      </c>
    </row>
    <row r="2952" spans="1:7">
      <c r="A2952" s="64" t="str">
        <f t="shared" si="46"/>
        <v>BL.GR.00005-10093</v>
      </c>
      <c r="B2952" s="64" t="e">
        <f>_xlfn.XLOOKUP(F2952,'PU-Holds'!Y:Y,'PU-Holds'!#REF!)</f>
        <v>#REF!</v>
      </c>
      <c r="C2952" s="64" t="e">
        <f>_xlfn.XLOOKUP(F2952,'PU-Holds'!Y:Y,'PU-Holds'!D:D)</f>
        <v>#N/A</v>
      </c>
      <c r="F2952" s="64" t="s">
        <v>1139</v>
      </c>
      <c r="G2952" s="64">
        <v>10093</v>
      </c>
    </row>
    <row r="2953" spans="1:7">
      <c r="A2953" s="64" t="str">
        <f t="shared" si="46"/>
        <v>BL.GR.00006-10093</v>
      </c>
      <c r="B2953" s="64" t="e">
        <f>_xlfn.XLOOKUP(F2953,'PU-Holds'!Y:Y,'PU-Holds'!#REF!)</f>
        <v>#REF!</v>
      </c>
      <c r="C2953" s="64" t="e">
        <f>_xlfn.XLOOKUP(F2953,'PU-Holds'!Y:Y,'PU-Holds'!D:D)</f>
        <v>#N/A</v>
      </c>
      <c r="F2953" s="64" t="s">
        <v>1141</v>
      </c>
      <c r="G2953" s="64">
        <v>10093</v>
      </c>
    </row>
    <row r="2954" spans="1:7">
      <c r="A2954" s="64" t="str">
        <f t="shared" si="46"/>
        <v>BL.GR.00007-10093</v>
      </c>
      <c r="B2954" s="64" t="e">
        <f>_xlfn.XLOOKUP(F2954,'PU-Holds'!Y:Y,'PU-Holds'!#REF!)</f>
        <v>#REF!</v>
      </c>
      <c r="C2954" s="64" t="e">
        <f>_xlfn.XLOOKUP(F2954,'PU-Holds'!Y:Y,'PU-Holds'!D:D)</f>
        <v>#N/A</v>
      </c>
      <c r="F2954" s="64" t="s">
        <v>1143</v>
      </c>
      <c r="G2954" s="64">
        <v>10093</v>
      </c>
    </row>
    <row r="2955" spans="1:7">
      <c r="A2955" s="64" t="str">
        <f t="shared" si="46"/>
        <v>BL.GR.00008-10093</v>
      </c>
      <c r="B2955" s="64" t="e">
        <f>_xlfn.XLOOKUP(F2955,'PU-Holds'!Y:Y,'PU-Holds'!#REF!)</f>
        <v>#REF!</v>
      </c>
      <c r="C2955" s="64" t="e">
        <f>_xlfn.XLOOKUP(F2955,'PU-Holds'!Y:Y,'PU-Holds'!D:D)</f>
        <v>#N/A</v>
      </c>
      <c r="F2955" s="64" t="s">
        <v>1145</v>
      </c>
      <c r="G2955" s="64">
        <v>10093</v>
      </c>
    </row>
    <row r="2956" spans="1:7">
      <c r="A2956" s="64" t="str">
        <f t="shared" si="46"/>
        <v>BL.GR.00009-10093</v>
      </c>
      <c r="B2956" s="64" t="e">
        <f>_xlfn.XLOOKUP(F2956,'PU-Holds'!Y:Y,'PU-Holds'!#REF!)</f>
        <v>#REF!</v>
      </c>
      <c r="C2956" s="64" t="e">
        <f>_xlfn.XLOOKUP(F2956,'PU-Holds'!Y:Y,'PU-Holds'!D:D)</f>
        <v>#N/A</v>
      </c>
      <c r="F2956" s="64" t="s">
        <v>1147</v>
      </c>
      <c r="G2956" s="64">
        <v>10093</v>
      </c>
    </row>
    <row r="2957" spans="1:7">
      <c r="A2957" s="64" t="str">
        <f t="shared" si="46"/>
        <v>BL.GR.00010-10093</v>
      </c>
      <c r="B2957" s="64" t="e">
        <f>_xlfn.XLOOKUP(F2957,'PU-Holds'!Y:Y,'PU-Holds'!#REF!)</f>
        <v>#REF!</v>
      </c>
      <c r="C2957" s="64" t="e">
        <f>_xlfn.XLOOKUP(F2957,'PU-Holds'!Y:Y,'PU-Holds'!D:D)</f>
        <v>#N/A</v>
      </c>
      <c r="F2957" s="64" t="s">
        <v>1149</v>
      </c>
      <c r="G2957" s="64">
        <v>10093</v>
      </c>
    </row>
    <row r="2958" spans="1:7">
      <c r="A2958" s="64" t="str">
        <f t="shared" si="46"/>
        <v>BL.GR.00011-10093</v>
      </c>
      <c r="B2958" s="64" t="e">
        <f>_xlfn.XLOOKUP(F2958,'PU-Holds'!Y:Y,'PU-Holds'!#REF!)</f>
        <v>#REF!</v>
      </c>
      <c r="C2958" s="64" t="e">
        <f>_xlfn.XLOOKUP(F2958,'PU-Holds'!Y:Y,'PU-Holds'!D:D)</f>
        <v>#N/A</v>
      </c>
      <c r="F2958" s="64" t="s">
        <v>1151</v>
      </c>
      <c r="G2958" s="64">
        <v>10093</v>
      </c>
    </row>
    <row r="2959" spans="1:7">
      <c r="A2959" s="64" t="str">
        <f t="shared" si="46"/>
        <v>BL.GR.00012-10093</v>
      </c>
      <c r="B2959" s="64" t="e">
        <f>_xlfn.XLOOKUP(F2959,'PU-Holds'!Y:Y,'PU-Holds'!#REF!)</f>
        <v>#REF!</v>
      </c>
      <c r="C2959" s="64" t="e">
        <f>_xlfn.XLOOKUP(F2959,'PU-Holds'!Y:Y,'PU-Holds'!D:D)</f>
        <v>#N/A</v>
      </c>
      <c r="F2959" s="64" t="s">
        <v>1153</v>
      </c>
      <c r="G2959" s="64">
        <v>10093</v>
      </c>
    </row>
    <row r="2960" spans="1:7">
      <c r="A2960" s="64" t="str">
        <f t="shared" si="46"/>
        <v>BL.GR.00013-10093</v>
      </c>
      <c r="B2960" s="64" t="e">
        <f>_xlfn.XLOOKUP(F2960,'PU-Holds'!Y:Y,'PU-Holds'!#REF!)</f>
        <v>#REF!</v>
      </c>
      <c r="C2960" s="64" t="e">
        <f>_xlfn.XLOOKUP(F2960,'PU-Holds'!Y:Y,'PU-Holds'!D:D)</f>
        <v>#N/A</v>
      </c>
      <c r="F2960" s="64" t="s">
        <v>1155</v>
      </c>
      <c r="G2960" s="64">
        <v>10093</v>
      </c>
    </row>
    <row r="2961" spans="1:7">
      <c r="A2961" s="64" t="str">
        <f t="shared" si="46"/>
        <v>BL.GR.00014-10093</v>
      </c>
      <c r="B2961" s="64" t="e">
        <f>_xlfn.XLOOKUP(F2961,'PU-Holds'!Y:Y,'PU-Holds'!#REF!)</f>
        <v>#REF!</v>
      </c>
      <c r="C2961" s="64" t="e">
        <f>_xlfn.XLOOKUP(F2961,'PU-Holds'!Y:Y,'PU-Holds'!D:D)</f>
        <v>#N/A</v>
      </c>
      <c r="F2961" s="64" t="s">
        <v>1157</v>
      </c>
      <c r="G2961" s="64">
        <v>10093</v>
      </c>
    </row>
    <row r="2962" spans="1:7">
      <c r="A2962" s="64" t="str">
        <f t="shared" si="46"/>
        <v>BL.GR.00015-10093</v>
      </c>
      <c r="B2962" s="64" t="e">
        <f>_xlfn.XLOOKUP(F2962,'PU-Holds'!Y:Y,'PU-Holds'!#REF!)</f>
        <v>#REF!</v>
      </c>
      <c r="C2962" s="64" t="e">
        <f>_xlfn.XLOOKUP(F2962,'PU-Holds'!Y:Y,'PU-Holds'!D:D)</f>
        <v>#N/A</v>
      </c>
      <c r="F2962" s="64" t="s">
        <v>1159</v>
      </c>
      <c r="G2962" s="64">
        <v>10093</v>
      </c>
    </row>
    <row r="2963" spans="1:7">
      <c r="A2963" s="64" t="str">
        <f t="shared" si="46"/>
        <v>BL.GR.00016-10093</v>
      </c>
      <c r="B2963" s="64" t="e">
        <f>_xlfn.XLOOKUP(F2963,'PU-Holds'!Y:Y,'PU-Holds'!#REF!)</f>
        <v>#REF!</v>
      </c>
      <c r="C2963" s="64" t="e">
        <f>_xlfn.XLOOKUP(F2963,'PU-Holds'!Y:Y,'PU-Holds'!D:D)</f>
        <v>#N/A</v>
      </c>
      <c r="F2963" s="64" t="s">
        <v>1161</v>
      </c>
      <c r="G2963" s="64">
        <v>10093</v>
      </c>
    </row>
    <row r="2964" spans="1:7">
      <c r="A2964" s="64" t="str">
        <f t="shared" si="46"/>
        <v>BL.GR.00017-10093</v>
      </c>
      <c r="B2964" s="64" t="e">
        <f>_xlfn.XLOOKUP(F2964,'PU-Holds'!Y:Y,'PU-Holds'!#REF!)</f>
        <v>#REF!</v>
      </c>
      <c r="C2964" s="64" t="e">
        <f>_xlfn.XLOOKUP(F2964,'PU-Holds'!Y:Y,'PU-Holds'!D:D)</f>
        <v>#N/A</v>
      </c>
      <c r="F2964" s="64" t="s">
        <v>1163</v>
      </c>
      <c r="G2964" s="64">
        <v>10093</v>
      </c>
    </row>
    <row r="2965" spans="1:7">
      <c r="A2965" s="64" t="str">
        <f t="shared" si="46"/>
        <v>BL.GR.00018-10093</v>
      </c>
      <c r="B2965" s="64" t="e">
        <f>_xlfn.XLOOKUP(F2965,'PU-Holds'!Y:Y,'PU-Holds'!#REF!)</f>
        <v>#REF!</v>
      </c>
      <c r="C2965" s="64" t="e">
        <f>_xlfn.XLOOKUP(F2965,'PU-Holds'!Y:Y,'PU-Holds'!D:D)</f>
        <v>#N/A</v>
      </c>
      <c r="F2965" s="64" t="s">
        <v>1165</v>
      </c>
      <c r="G2965" s="64">
        <v>10093</v>
      </c>
    </row>
    <row r="2966" spans="1:7">
      <c r="A2966" s="64" t="str">
        <f t="shared" si="46"/>
        <v>BL.GR.00019-10093</v>
      </c>
      <c r="B2966" s="64" t="e">
        <f>_xlfn.XLOOKUP(F2966,'PU-Holds'!Y:Y,'PU-Holds'!#REF!)</f>
        <v>#REF!</v>
      </c>
      <c r="C2966" s="64" t="e">
        <f>_xlfn.XLOOKUP(F2966,'PU-Holds'!Y:Y,'PU-Holds'!D:D)</f>
        <v>#N/A</v>
      </c>
      <c r="F2966" s="64" t="s">
        <v>1167</v>
      </c>
      <c r="G2966" s="64">
        <v>10093</v>
      </c>
    </row>
    <row r="2967" spans="1:7">
      <c r="A2967" s="64" t="str">
        <f t="shared" si="46"/>
        <v>BL.GR.00020-10093</v>
      </c>
      <c r="B2967" s="64" t="e">
        <f>_xlfn.XLOOKUP(F2967,'PU-Holds'!Y:Y,'PU-Holds'!#REF!)</f>
        <v>#REF!</v>
      </c>
      <c r="C2967" s="64" t="e">
        <f>_xlfn.XLOOKUP(F2967,'PU-Holds'!Y:Y,'PU-Holds'!D:D)</f>
        <v>#N/A</v>
      </c>
      <c r="F2967" s="64" t="s">
        <v>1169</v>
      </c>
      <c r="G2967" s="64">
        <v>10093</v>
      </c>
    </row>
    <row r="2968" spans="1:7">
      <c r="A2968" s="64" t="str">
        <f t="shared" si="46"/>
        <v>BL.GR.00021-10093</v>
      </c>
      <c r="B2968" s="64" t="e">
        <f>_xlfn.XLOOKUP(F2968,'PU-Holds'!Y:Y,'PU-Holds'!#REF!)</f>
        <v>#REF!</v>
      </c>
      <c r="C2968" s="64" t="e">
        <f>_xlfn.XLOOKUP(F2968,'PU-Holds'!Y:Y,'PU-Holds'!D:D)</f>
        <v>#N/A</v>
      </c>
      <c r="F2968" s="64" t="s">
        <v>1171</v>
      </c>
      <c r="G2968" s="64">
        <v>10093</v>
      </c>
    </row>
    <row r="2969" spans="1:7">
      <c r="A2969" s="64" t="str">
        <f t="shared" si="46"/>
        <v>BL.GR.00022-10093</v>
      </c>
      <c r="B2969" s="64" t="e">
        <f>_xlfn.XLOOKUP(F2969,'PU-Holds'!Y:Y,'PU-Holds'!#REF!)</f>
        <v>#REF!</v>
      </c>
      <c r="C2969" s="64" t="e">
        <f>_xlfn.XLOOKUP(F2969,'PU-Holds'!Y:Y,'PU-Holds'!D:D)</f>
        <v>#N/A</v>
      </c>
      <c r="F2969" s="64" t="s">
        <v>1177</v>
      </c>
      <c r="G2969" s="64">
        <v>10093</v>
      </c>
    </row>
    <row r="2970" spans="1:7">
      <c r="A2970" s="64" t="str">
        <f t="shared" si="46"/>
        <v>BL.GR.00023-10093</v>
      </c>
      <c r="B2970" s="64" t="e">
        <f>_xlfn.XLOOKUP(F2970,'PU-Holds'!Y:Y,'PU-Holds'!#REF!)</f>
        <v>#REF!</v>
      </c>
      <c r="C2970" s="64" t="e">
        <f>_xlfn.XLOOKUP(F2970,'PU-Holds'!Y:Y,'PU-Holds'!D:D)</f>
        <v>#N/A</v>
      </c>
      <c r="F2970" s="64" t="s">
        <v>1179</v>
      </c>
      <c r="G2970" s="64">
        <v>10093</v>
      </c>
    </row>
    <row r="2971" spans="1:7">
      <c r="A2971" s="64" t="str">
        <f t="shared" si="46"/>
        <v>BL.GR.00024-10093</v>
      </c>
      <c r="B2971" s="64" t="e">
        <f>_xlfn.XLOOKUP(F2971,'PU-Holds'!Y:Y,'PU-Holds'!#REF!)</f>
        <v>#REF!</v>
      </c>
      <c r="C2971" s="64" t="e">
        <f>_xlfn.XLOOKUP(F2971,'PU-Holds'!Y:Y,'PU-Holds'!D:D)</f>
        <v>#N/A</v>
      </c>
      <c r="F2971" s="64" t="s">
        <v>1181</v>
      </c>
      <c r="G2971" s="64">
        <v>10093</v>
      </c>
    </row>
    <row r="2972" spans="1:7">
      <c r="A2972" s="64" t="str">
        <f t="shared" si="46"/>
        <v>BL.GR.00025-10093</v>
      </c>
      <c r="B2972" s="64" t="e">
        <f>_xlfn.XLOOKUP(F2972,'PU-Holds'!Y:Y,'PU-Holds'!#REF!)</f>
        <v>#REF!</v>
      </c>
      <c r="C2972" s="64" t="e">
        <f>_xlfn.XLOOKUP(F2972,'PU-Holds'!Y:Y,'PU-Holds'!D:D)</f>
        <v>#N/A</v>
      </c>
      <c r="F2972" s="64" t="s">
        <v>1183</v>
      </c>
      <c r="G2972" s="64">
        <v>10093</v>
      </c>
    </row>
    <row r="2973" spans="1:7">
      <c r="A2973" s="64" t="str">
        <f t="shared" si="46"/>
        <v>BL.GR.00026-10093</v>
      </c>
      <c r="B2973" s="64" t="e">
        <f>_xlfn.XLOOKUP(F2973,'PU-Holds'!Y:Y,'PU-Holds'!#REF!)</f>
        <v>#REF!</v>
      </c>
      <c r="C2973" s="64" t="e">
        <f>_xlfn.XLOOKUP(F2973,'PU-Holds'!Y:Y,'PU-Holds'!D:D)</f>
        <v>#N/A</v>
      </c>
      <c r="F2973" s="64" t="s">
        <v>1185</v>
      </c>
      <c r="G2973" s="64">
        <v>10093</v>
      </c>
    </row>
    <row r="2974" spans="1:7">
      <c r="A2974" s="64" t="str">
        <f t="shared" si="46"/>
        <v>BL.GR.00027-10093</v>
      </c>
      <c r="B2974" s="64" t="e">
        <f>_xlfn.XLOOKUP(F2974,'PU-Holds'!Y:Y,'PU-Holds'!#REF!)</f>
        <v>#REF!</v>
      </c>
      <c r="C2974" s="64" t="e">
        <f>_xlfn.XLOOKUP(F2974,'PU-Holds'!Y:Y,'PU-Holds'!D:D)</f>
        <v>#N/A</v>
      </c>
      <c r="F2974" s="64" t="s">
        <v>1187</v>
      </c>
      <c r="G2974" s="64">
        <v>10093</v>
      </c>
    </row>
    <row r="2975" spans="1:7">
      <c r="A2975" s="64" t="str">
        <f t="shared" si="46"/>
        <v>BL.GR.00028-10093</v>
      </c>
      <c r="B2975" s="64" t="e">
        <f>_xlfn.XLOOKUP(F2975,'PU-Holds'!Y:Y,'PU-Holds'!#REF!)</f>
        <v>#REF!</v>
      </c>
      <c r="C2975" s="64" t="e">
        <f>_xlfn.XLOOKUP(F2975,'PU-Holds'!Y:Y,'PU-Holds'!D:D)</f>
        <v>#N/A</v>
      </c>
      <c r="F2975" s="64" t="s">
        <v>1189</v>
      </c>
      <c r="G2975" s="64">
        <v>10093</v>
      </c>
    </row>
    <row r="2976" spans="1:7">
      <c r="A2976" s="64" t="str">
        <f t="shared" si="46"/>
        <v>BL.GR.00029-10093</v>
      </c>
      <c r="B2976" s="64" t="e">
        <f>_xlfn.XLOOKUP(F2976,'PU-Holds'!Y:Y,'PU-Holds'!#REF!)</f>
        <v>#REF!</v>
      </c>
      <c r="C2976" s="64" t="e">
        <f>_xlfn.XLOOKUP(F2976,'PU-Holds'!Y:Y,'PU-Holds'!D:D)</f>
        <v>#N/A</v>
      </c>
      <c r="F2976" s="64" t="s">
        <v>1191</v>
      </c>
      <c r="G2976" s="64">
        <v>10093</v>
      </c>
    </row>
    <row r="2977" spans="1:7">
      <c r="A2977" s="64" t="str">
        <f t="shared" si="46"/>
        <v>BL.GR.00030-10093</v>
      </c>
      <c r="B2977" s="64" t="e">
        <f>_xlfn.XLOOKUP(F2977,'PU-Holds'!Y:Y,'PU-Holds'!#REF!)</f>
        <v>#REF!</v>
      </c>
      <c r="C2977" s="64" t="e">
        <f>_xlfn.XLOOKUP(F2977,'PU-Holds'!Y:Y,'PU-Holds'!D:D)</f>
        <v>#N/A</v>
      </c>
      <c r="F2977" s="64" t="s">
        <v>1193</v>
      </c>
      <c r="G2977" s="64">
        <v>10093</v>
      </c>
    </row>
    <row r="2978" spans="1:7">
      <c r="A2978" s="64" t="str">
        <f t="shared" si="46"/>
        <v>BL.GR.00001-10092</v>
      </c>
      <c r="B2978" s="64" t="e">
        <f>_xlfn.XLOOKUP(F2978,'PU-Holds'!Y:Y,'PU-Holds'!L:L)</f>
        <v>#N/A</v>
      </c>
      <c r="C2978" s="64" t="e">
        <f>_xlfn.XLOOKUP(F2978,'PU-Holds'!Y:Y,'PU-Holds'!D:D)</f>
        <v>#N/A</v>
      </c>
      <c r="F2978" s="64" t="s">
        <v>1131</v>
      </c>
      <c r="G2978" s="64">
        <v>10092</v>
      </c>
    </row>
    <row r="2979" spans="1:7">
      <c r="A2979" s="64" t="str">
        <f t="shared" si="46"/>
        <v>BL.GR.00002-10092</v>
      </c>
      <c r="B2979" s="64" t="e">
        <f>_xlfn.XLOOKUP(F2979,'PU-Holds'!Y:Y,'PU-Holds'!L:L)</f>
        <v>#N/A</v>
      </c>
      <c r="C2979" s="64" t="e">
        <f>_xlfn.XLOOKUP(F2979,'PU-Holds'!Y:Y,'PU-Holds'!D:D)</f>
        <v>#N/A</v>
      </c>
      <c r="F2979" s="64" t="s">
        <v>1133</v>
      </c>
      <c r="G2979" s="64">
        <v>10092</v>
      </c>
    </row>
    <row r="2980" spans="1:7">
      <c r="A2980" s="64" t="str">
        <f t="shared" si="46"/>
        <v>BL.GR.00003-10092</v>
      </c>
      <c r="B2980" s="64" t="e">
        <f>_xlfn.XLOOKUP(F2980,'PU-Holds'!Y:Y,'PU-Holds'!L:L)</f>
        <v>#N/A</v>
      </c>
      <c r="C2980" s="64" t="e">
        <f>_xlfn.XLOOKUP(F2980,'PU-Holds'!Y:Y,'PU-Holds'!D:D)</f>
        <v>#N/A</v>
      </c>
      <c r="F2980" s="64" t="s">
        <v>1135</v>
      </c>
      <c r="G2980" s="64">
        <v>10092</v>
      </c>
    </row>
    <row r="2981" spans="1:7">
      <c r="A2981" s="64" t="str">
        <f t="shared" ref="A2981:A3044" si="47">F2981&amp;"-"&amp;G2981</f>
        <v>BL.GR.00004-10092</v>
      </c>
      <c r="B2981" s="64" t="e">
        <f>_xlfn.XLOOKUP(F2981,'PU-Holds'!Y:Y,'PU-Holds'!L:L)</f>
        <v>#N/A</v>
      </c>
      <c r="C2981" s="64" t="e">
        <f>_xlfn.XLOOKUP(F2981,'PU-Holds'!Y:Y,'PU-Holds'!D:D)</f>
        <v>#N/A</v>
      </c>
      <c r="F2981" s="64" t="s">
        <v>1137</v>
      </c>
      <c r="G2981" s="64">
        <v>10092</v>
      </c>
    </row>
    <row r="2982" spans="1:7">
      <c r="A2982" s="64" t="str">
        <f t="shared" si="47"/>
        <v>BL.GR.00005-10092</v>
      </c>
      <c r="B2982" s="64" t="e">
        <f>_xlfn.XLOOKUP(F2982,'PU-Holds'!Y:Y,'PU-Holds'!L:L)</f>
        <v>#N/A</v>
      </c>
      <c r="C2982" s="64" t="e">
        <f>_xlfn.XLOOKUP(F2982,'PU-Holds'!Y:Y,'PU-Holds'!D:D)</f>
        <v>#N/A</v>
      </c>
      <c r="F2982" s="64" t="s">
        <v>1139</v>
      </c>
      <c r="G2982" s="64">
        <v>10092</v>
      </c>
    </row>
    <row r="2983" spans="1:7">
      <c r="A2983" s="64" t="str">
        <f t="shared" si="47"/>
        <v>BL.GR.00006-10092</v>
      </c>
      <c r="B2983" s="64" t="e">
        <f>_xlfn.XLOOKUP(F2983,'PU-Holds'!Y:Y,'PU-Holds'!L:L)</f>
        <v>#N/A</v>
      </c>
      <c r="C2983" s="64" t="e">
        <f>_xlfn.XLOOKUP(F2983,'PU-Holds'!Y:Y,'PU-Holds'!D:D)</f>
        <v>#N/A</v>
      </c>
      <c r="F2983" s="64" t="s">
        <v>1141</v>
      </c>
      <c r="G2983" s="64">
        <v>10092</v>
      </c>
    </row>
    <row r="2984" spans="1:7">
      <c r="A2984" s="64" t="str">
        <f t="shared" si="47"/>
        <v>BL.GR.00007-10092</v>
      </c>
      <c r="B2984" s="64" t="e">
        <f>_xlfn.XLOOKUP(F2984,'PU-Holds'!Y:Y,'PU-Holds'!L:L)</f>
        <v>#N/A</v>
      </c>
      <c r="C2984" s="64" t="e">
        <f>_xlfn.XLOOKUP(F2984,'PU-Holds'!Y:Y,'PU-Holds'!D:D)</f>
        <v>#N/A</v>
      </c>
      <c r="F2984" s="64" t="s">
        <v>1143</v>
      </c>
      <c r="G2984" s="64">
        <v>10092</v>
      </c>
    </row>
    <row r="2985" spans="1:7">
      <c r="A2985" s="64" t="str">
        <f t="shared" si="47"/>
        <v>BL.GR.00008-10092</v>
      </c>
      <c r="B2985" s="64" t="e">
        <f>_xlfn.XLOOKUP(F2985,'PU-Holds'!Y:Y,'PU-Holds'!L:L)</f>
        <v>#N/A</v>
      </c>
      <c r="C2985" s="64" t="e">
        <f>_xlfn.XLOOKUP(F2985,'PU-Holds'!Y:Y,'PU-Holds'!D:D)</f>
        <v>#N/A</v>
      </c>
      <c r="F2985" s="64" t="s">
        <v>1145</v>
      </c>
      <c r="G2985" s="64">
        <v>10092</v>
      </c>
    </row>
    <row r="2986" spans="1:7">
      <c r="A2986" s="64" t="str">
        <f t="shared" si="47"/>
        <v>BL.GR.00009-10092</v>
      </c>
      <c r="B2986" s="64" t="e">
        <f>_xlfn.XLOOKUP(F2986,'PU-Holds'!Y:Y,'PU-Holds'!L:L)</f>
        <v>#N/A</v>
      </c>
      <c r="C2986" s="64" t="e">
        <f>_xlfn.XLOOKUP(F2986,'PU-Holds'!Y:Y,'PU-Holds'!D:D)</f>
        <v>#N/A</v>
      </c>
      <c r="F2986" s="64" t="s">
        <v>1147</v>
      </c>
      <c r="G2986" s="64">
        <v>10092</v>
      </c>
    </row>
    <row r="2987" spans="1:7">
      <c r="A2987" s="64" t="str">
        <f t="shared" si="47"/>
        <v>BL.GR.00010-10092</v>
      </c>
      <c r="B2987" s="64" t="e">
        <f>_xlfn.XLOOKUP(F2987,'PU-Holds'!Y:Y,'PU-Holds'!L:L)</f>
        <v>#N/A</v>
      </c>
      <c r="C2987" s="64" t="e">
        <f>_xlfn.XLOOKUP(F2987,'PU-Holds'!Y:Y,'PU-Holds'!D:D)</f>
        <v>#N/A</v>
      </c>
      <c r="F2987" s="64" t="s">
        <v>1149</v>
      </c>
      <c r="G2987" s="64">
        <v>10092</v>
      </c>
    </row>
    <row r="2988" spans="1:7">
      <c r="A2988" s="64" t="str">
        <f t="shared" si="47"/>
        <v>BL.GR.00011-10092</v>
      </c>
      <c r="B2988" s="64" t="e">
        <f>_xlfn.XLOOKUP(F2988,'PU-Holds'!Y:Y,'PU-Holds'!L:L)</f>
        <v>#N/A</v>
      </c>
      <c r="C2988" s="64" t="e">
        <f>_xlfn.XLOOKUP(F2988,'PU-Holds'!Y:Y,'PU-Holds'!D:D)</f>
        <v>#N/A</v>
      </c>
      <c r="F2988" s="64" t="s">
        <v>1151</v>
      </c>
      <c r="G2988" s="64">
        <v>10092</v>
      </c>
    </row>
    <row r="2989" spans="1:7">
      <c r="A2989" s="64" t="str">
        <f t="shared" si="47"/>
        <v>BL.GR.00012-10092</v>
      </c>
      <c r="B2989" s="64" t="e">
        <f>_xlfn.XLOOKUP(F2989,'PU-Holds'!Y:Y,'PU-Holds'!L:L)</f>
        <v>#N/A</v>
      </c>
      <c r="C2989" s="64" t="e">
        <f>_xlfn.XLOOKUP(F2989,'PU-Holds'!Y:Y,'PU-Holds'!D:D)</f>
        <v>#N/A</v>
      </c>
      <c r="F2989" s="64" t="s">
        <v>1153</v>
      </c>
      <c r="G2989" s="64">
        <v>10092</v>
      </c>
    </row>
    <row r="2990" spans="1:7">
      <c r="A2990" s="64" t="str">
        <f t="shared" si="47"/>
        <v>BL.GR.00013-10092</v>
      </c>
      <c r="B2990" s="64" t="e">
        <f>_xlfn.XLOOKUP(F2990,'PU-Holds'!Y:Y,'PU-Holds'!L:L)</f>
        <v>#N/A</v>
      </c>
      <c r="C2990" s="64" t="e">
        <f>_xlfn.XLOOKUP(F2990,'PU-Holds'!Y:Y,'PU-Holds'!D:D)</f>
        <v>#N/A</v>
      </c>
      <c r="F2990" s="64" t="s">
        <v>1155</v>
      </c>
      <c r="G2990" s="64">
        <v>10092</v>
      </c>
    </row>
    <row r="2991" spans="1:7">
      <c r="A2991" s="64" t="str">
        <f t="shared" si="47"/>
        <v>BL.GR.00014-10092</v>
      </c>
      <c r="B2991" s="64" t="e">
        <f>_xlfn.XLOOKUP(F2991,'PU-Holds'!Y:Y,'PU-Holds'!L:L)</f>
        <v>#N/A</v>
      </c>
      <c r="C2991" s="64" t="e">
        <f>_xlfn.XLOOKUP(F2991,'PU-Holds'!Y:Y,'PU-Holds'!D:D)</f>
        <v>#N/A</v>
      </c>
      <c r="F2991" s="64" t="s">
        <v>1157</v>
      </c>
      <c r="G2991" s="64">
        <v>10092</v>
      </c>
    </row>
    <row r="2992" spans="1:7">
      <c r="A2992" s="64" t="str">
        <f t="shared" si="47"/>
        <v>BL.GR.00015-10092</v>
      </c>
      <c r="B2992" s="64" t="e">
        <f>_xlfn.XLOOKUP(F2992,'PU-Holds'!Y:Y,'PU-Holds'!L:L)</f>
        <v>#N/A</v>
      </c>
      <c r="C2992" s="64" t="e">
        <f>_xlfn.XLOOKUP(F2992,'PU-Holds'!Y:Y,'PU-Holds'!D:D)</f>
        <v>#N/A</v>
      </c>
      <c r="F2992" s="64" t="s">
        <v>1159</v>
      </c>
      <c r="G2992" s="64">
        <v>10092</v>
      </c>
    </row>
    <row r="2993" spans="1:7">
      <c r="A2993" s="64" t="str">
        <f t="shared" si="47"/>
        <v>BL.GR.00016-10092</v>
      </c>
      <c r="B2993" s="64" t="e">
        <f>_xlfn.XLOOKUP(F2993,'PU-Holds'!Y:Y,'PU-Holds'!L:L)</f>
        <v>#N/A</v>
      </c>
      <c r="C2993" s="64" t="e">
        <f>_xlfn.XLOOKUP(F2993,'PU-Holds'!Y:Y,'PU-Holds'!D:D)</f>
        <v>#N/A</v>
      </c>
      <c r="F2993" s="64" t="s">
        <v>1161</v>
      </c>
      <c r="G2993" s="64">
        <v>10092</v>
      </c>
    </row>
    <row r="2994" spans="1:7">
      <c r="A2994" s="64" t="str">
        <f t="shared" si="47"/>
        <v>BL.GR.00017-10092</v>
      </c>
      <c r="B2994" s="64" t="e">
        <f>_xlfn.XLOOKUP(F2994,'PU-Holds'!Y:Y,'PU-Holds'!L:L)</f>
        <v>#N/A</v>
      </c>
      <c r="C2994" s="64" t="e">
        <f>_xlfn.XLOOKUP(F2994,'PU-Holds'!Y:Y,'PU-Holds'!D:D)</f>
        <v>#N/A</v>
      </c>
      <c r="F2994" s="64" t="s">
        <v>1163</v>
      </c>
      <c r="G2994" s="64">
        <v>10092</v>
      </c>
    </row>
    <row r="2995" spans="1:7">
      <c r="A2995" s="64" t="str">
        <f t="shared" si="47"/>
        <v>BL.GR.00018-10092</v>
      </c>
      <c r="B2995" s="64" t="e">
        <f>_xlfn.XLOOKUP(F2995,'PU-Holds'!Y:Y,'PU-Holds'!L:L)</f>
        <v>#N/A</v>
      </c>
      <c r="C2995" s="64" t="e">
        <f>_xlfn.XLOOKUP(F2995,'PU-Holds'!Y:Y,'PU-Holds'!D:D)</f>
        <v>#N/A</v>
      </c>
      <c r="F2995" s="64" t="s">
        <v>1165</v>
      </c>
      <c r="G2995" s="64">
        <v>10092</v>
      </c>
    </row>
    <row r="2996" spans="1:7">
      <c r="A2996" s="64" t="str">
        <f t="shared" si="47"/>
        <v>BL.GR.00019-10092</v>
      </c>
      <c r="B2996" s="64" t="e">
        <f>_xlfn.XLOOKUP(F2996,'PU-Holds'!Y:Y,'PU-Holds'!L:L)</f>
        <v>#N/A</v>
      </c>
      <c r="C2996" s="64" t="e">
        <f>_xlfn.XLOOKUP(F2996,'PU-Holds'!Y:Y,'PU-Holds'!D:D)</f>
        <v>#N/A</v>
      </c>
      <c r="F2996" s="64" t="s">
        <v>1167</v>
      </c>
      <c r="G2996" s="64">
        <v>10092</v>
      </c>
    </row>
    <row r="2997" spans="1:7">
      <c r="A2997" s="64" t="str">
        <f t="shared" si="47"/>
        <v>BL.GR.00020-10092</v>
      </c>
      <c r="B2997" s="64" t="e">
        <f>_xlfn.XLOOKUP(F2997,'PU-Holds'!Y:Y,'PU-Holds'!L:L)</f>
        <v>#N/A</v>
      </c>
      <c r="C2997" s="64" t="e">
        <f>_xlfn.XLOOKUP(F2997,'PU-Holds'!Y:Y,'PU-Holds'!D:D)</f>
        <v>#N/A</v>
      </c>
      <c r="F2997" s="64" t="s">
        <v>1169</v>
      </c>
      <c r="G2997" s="64">
        <v>10092</v>
      </c>
    </row>
    <row r="2998" spans="1:7">
      <c r="A2998" s="64" t="str">
        <f t="shared" si="47"/>
        <v>BL.GR.00021-10092</v>
      </c>
      <c r="B2998" s="64" t="e">
        <f>_xlfn.XLOOKUP(F2998,'PU-Holds'!Y:Y,'PU-Holds'!L:L)</f>
        <v>#N/A</v>
      </c>
      <c r="C2998" s="64" t="e">
        <f>_xlfn.XLOOKUP(F2998,'PU-Holds'!Y:Y,'PU-Holds'!D:D)</f>
        <v>#N/A</v>
      </c>
      <c r="F2998" s="64" t="s">
        <v>1171</v>
      </c>
      <c r="G2998" s="64">
        <v>10092</v>
      </c>
    </row>
    <row r="2999" spans="1:7">
      <c r="A2999" s="64" t="str">
        <f t="shared" si="47"/>
        <v>BL.GR.00022-10092</v>
      </c>
      <c r="B2999" s="64" t="e">
        <f>_xlfn.XLOOKUP(F2999,'PU-Holds'!Y:Y,'PU-Holds'!L:L)</f>
        <v>#N/A</v>
      </c>
      <c r="C2999" s="64" t="e">
        <f>_xlfn.XLOOKUP(F2999,'PU-Holds'!Y:Y,'PU-Holds'!D:D)</f>
        <v>#N/A</v>
      </c>
      <c r="F2999" s="64" t="s">
        <v>1177</v>
      </c>
      <c r="G2999" s="64">
        <v>10092</v>
      </c>
    </row>
    <row r="3000" spans="1:7">
      <c r="A3000" s="64" t="str">
        <f t="shared" si="47"/>
        <v>BL.GR.00023-10092</v>
      </c>
      <c r="B3000" s="64" t="e">
        <f>_xlfn.XLOOKUP(F3000,'PU-Holds'!Y:Y,'PU-Holds'!L:L)</f>
        <v>#N/A</v>
      </c>
      <c r="C3000" s="64" t="e">
        <f>_xlfn.XLOOKUP(F3000,'PU-Holds'!Y:Y,'PU-Holds'!D:D)</f>
        <v>#N/A</v>
      </c>
      <c r="F3000" s="64" t="s">
        <v>1179</v>
      </c>
      <c r="G3000" s="64">
        <v>10092</v>
      </c>
    </row>
    <row r="3001" spans="1:7">
      <c r="A3001" s="64" t="str">
        <f t="shared" si="47"/>
        <v>BL.GR.00024-10092</v>
      </c>
      <c r="B3001" s="64" t="e">
        <f>_xlfn.XLOOKUP(F3001,'PU-Holds'!Y:Y,'PU-Holds'!L:L)</f>
        <v>#N/A</v>
      </c>
      <c r="C3001" s="64" t="e">
        <f>_xlfn.XLOOKUP(F3001,'PU-Holds'!Y:Y,'PU-Holds'!D:D)</f>
        <v>#N/A</v>
      </c>
      <c r="F3001" s="64" t="s">
        <v>1181</v>
      </c>
      <c r="G3001" s="64">
        <v>10092</v>
      </c>
    </row>
    <row r="3002" spans="1:7">
      <c r="A3002" s="64" t="str">
        <f t="shared" si="47"/>
        <v>BL.GR.00025-10092</v>
      </c>
      <c r="B3002" s="64" t="e">
        <f>_xlfn.XLOOKUP(F3002,'PU-Holds'!Y:Y,'PU-Holds'!L:L)</f>
        <v>#N/A</v>
      </c>
      <c r="C3002" s="64" t="e">
        <f>_xlfn.XLOOKUP(F3002,'PU-Holds'!Y:Y,'PU-Holds'!D:D)</f>
        <v>#N/A</v>
      </c>
      <c r="F3002" s="64" t="s">
        <v>1183</v>
      </c>
      <c r="G3002" s="64">
        <v>10092</v>
      </c>
    </row>
    <row r="3003" spans="1:7">
      <c r="A3003" s="64" t="str">
        <f t="shared" si="47"/>
        <v>BL.GR.00026-10092</v>
      </c>
      <c r="B3003" s="64" t="e">
        <f>_xlfn.XLOOKUP(F3003,'PU-Holds'!Y:Y,'PU-Holds'!L:L)</f>
        <v>#N/A</v>
      </c>
      <c r="C3003" s="64" t="e">
        <f>_xlfn.XLOOKUP(F3003,'PU-Holds'!Y:Y,'PU-Holds'!D:D)</f>
        <v>#N/A</v>
      </c>
      <c r="F3003" s="64" t="s">
        <v>1185</v>
      </c>
      <c r="G3003" s="64">
        <v>10092</v>
      </c>
    </row>
    <row r="3004" spans="1:7">
      <c r="A3004" s="64" t="str">
        <f t="shared" si="47"/>
        <v>BL.GR.00027-10092</v>
      </c>
      <c r="B3004" s="64" t="e">
        <f>_xlfn.XLOOKUP(F3004,'PU-Holds'!Y:Y,'PU-Holds'!L:L)</f>
        <v>#N/A</v>
      </c>
      <c r="C3004" s="64" t="e">
        <f>_xlfn.XLOOKUP(F3004,'PU-Holds'!Y:Y,'PU-Holds'!D:D)</f>
        <v>#N/A</v>
      </c>
      <c r="F3004" s="64" t="s">
        <v>1187</v>
      </c>
      <c r="G3004" s="64">
        <v>10092</v>
      </c>
    </row>
    <row r="3005" spans="1:7">
      <c r="A3005" s="64" t="str">
        <f t="shared" si="47"/>
        <v>BL.GR.00028-10092</v>
      </c>
      <c r="B3005" s="64" t="e">
        <f>_xlfn.XLOOKUP(F3005,'PU-Holds'!Y:Y,'PU-Holds'!L:L)</f>
        <v>#N/A</v>
      </c>
      <c r="C3005" s="64" t="e">
        <f>_xlfn.XLOOKUP(F3005,'PU-Holds'!Y:Y,'PU-Holds'!D:D)</f>
        <v>#N/A</v>
      </c>
      <c r="F3005" s="64" t="s">
        <v>1189</v>
      </c>
      <c r="G3005" s="64">
        <v>10092</v>
      </c>
    </row>
    <row r="3006" spans="1:7">
      <c r="A3006" s="64" t="str">
        <f t="shared" si="47"/>
        <v>BL.GR.00029-10092</v>
      </c>
      <c r="B3006" s="64" t="e">
        <f>_xlfn.XLOOKUP(F3006,'PU-Holds'!Y:Y,'PU-Holds'!L:L)</f>
        <v>#N/A</v>
      </c>
      <c r="C3006" s="64" t="e">
        <f>_xlfn.XLOOKUP(F3006,'PU-Holds'!Y:Y,'PU-Holds'!D:D)</f>
        <v>#N/A</v>
      </c>
      <c r="F3006" s="64" t="s">
        <v>1191</v>
      </c>
      <c r="G3006" s="64">
        <v>10092</v>
      </c>
    </row>
    <row r="3007" spans="1:7">
      <c r="A3007" s="64" t="str">
        <f t="shared" si="47"/>
        <v>BL.GR.00030-10092</v>
      </c>
      <c r="B3007" s="64" t="e">
        <f>_xlfn.XLOOKUP(F3007,'PU-Holds'!Y:Y,'PU-Holds'!L:L)</f>
        <v>#N/A</v>
      </c>
      <c r="C3007" s="64" t="e">
        <f>_xlfn.XLOOKUP(F3007,'PU-Holds'!Y:Y,'PU-Holds'!D:D)</f>
        <v>#N/A</v>
      </c>
      <c r="F3007" s="64" t="s">
        <v>1193</v>
      </c>
      <c r="G3007" s="64">
        <v>10092</v>
      </c>
    </row>
    <row r="3008" spans="1:7">
      <c r="A3008" s="64" t="str">
        <f t="shared" si="47"/>
        <v>BL.GR.00001-10094</v>
      </c>
      <c r="B3008" s="64" t="e">
        <f>_xlfn.XLOOKUP(F3008,'PU-Holds'!Y:Y,'PU-Holds'!M:M)</f>
        <v>#N/A</v>
      </c>
      <c r="C3008" s="64" t="e">
        <f>_xlfn.XLOOKUP(F3008,'PU-Holds'!Y:Y,'PU-Holds'!D:D)</f>
        <v>#N/A</v>
      </c>
      <c r="F3008" s="64" t="s">
        <v>1131</v>
      </c>
      <c r="G3008" s="64">
        <v>10094</v>
      </c>
    </row>
    <row r="3009" spans="1:7">
      <c r="A3009" s="64" t="str">
        <f t="shared" si="47"/>
        <v>BL.GR.00002-10094</v>
      </c>
      <c r="B3009" s="64" t="e">
        <f>_xlfn.XLOOKUP(F3009,'PU-Holds'!Y:Y,'PU-Holds'!M:M)</f>
        <v>#N/A</v>
      </c>
      <c r="C3009" s="64" t="e">
        <f>_xlfn.XLOOKUP(F3009,'PU-Holds'!Y:Y,'PU-Holds'!D:D)</f>
        <v>#N/A</v>
      </c>
      <c r="F3009" s="64" t="s">
        <v>1133</v>
      </c>
      <c r="G3009" s="64">
        <v>10094</v>
      </c>
    </row>
    <row r="3010" spans="1:7">
      <c r="A3010" s="64" t="str">
        <f t="shared" si="47"/>
        <v>BL.GR.00003-10094</v>
      </c>
      <c r="B3010" s="64" t="e">
        <f>_xlfn.XLOOKUP(F3010,'PU-Holds'!Y:Y,'PU-Holds'!M:M)</f>
        <v>#N/A</v>
      </c>
      <c r="C3010" s="64" t="e">
        <f>_xlfn.XLOOKUP(F3010,'PU-Holds'!Y:Y,'PU-Holds'!D:D)</f>
        <v>#N/A</v>
      </c>
      <c r="F3010" s="64" t="s">
        <v>1135</v>
      </c>
      <c r="G3010" s="64">
        <v>10094</v>
      </c>
    </row>
    <row r="3011" spans="1:7">
      <c r="A3011" s="64" t="str">
        <f t="shared" si="47"/>
        <v>BL.GR.00004-10094</v>
      </c>
      <c r="B3011" s="64" t="e">
        <f>_xlfn.XLOOKUP(F3011,'PU-Holds'!Y:Y,'PU-Holds'!M:M)</f>
        <v>#N/A</v>
      </c>
      <c r="C3011" s="64" t="e">
        <f>_xlfn.XLOOKUP(F3011,'PU-Holds'!Y:Y,'PU-Holds'!D:D)</f>
        <v>#N/A</v>
      </c>
      <c r="F3011" s="64" t="s">
        <v>1137</v>
      </c>
      <c r="G3011" s="64">
        <v>10094</v>
      </c>
    </row>
    <row r="3012" spans="1:7">
      <c r="A3012" s="64" t="str">
        <f t="shared" si="47"/>
        <v>BL.GR.00005-10094</v>
      </c>
      <c r="B3012" s="64" t="e">
        <f>_xlfn.XLOOKUP(F3012,'PU-Holds'!Y:Y,'PU-Holds'!M:M)</f>
        <v>#N/A</v>
      </c>
      <c r="C3012" s="64" t="e">
        <f>_xlfn.XLOOKUP(F3012,'PU-Holds'!Y:Y,'PU-Holds'!D:D)</f>
        <v>#N/A</v>
      </c>
      <c r="F3012" s="64" t="s">
        <v>1139</v>
      </c>
      <c r="G3012" s="64">
        <v>10094</v>
      </c>
    </row>
    <row r="3013" spans="1:7">
      <c r="A3013" s="64" t="str">
        <f t="shared" si="47"/>
        <v>BL.GR.00006-10094</v>
      </c>
      <c r="B3013" s="64" t="e">
        <f>_xlfn.XLOOKUP(F3013,'PU-Holds'!Y:Y,'PU-Holds'!M:M)</f>
        <v>#N/A</v>
      </c>
      <c r="C3013" s="64" t="e">
        <f>_xlfn.XLOOKUP(F3013,'PU-Holds'!Y:Y,'PU-Holds'!D:D)</f>
        <v>#N/A</v>
      </c>
      <c r="F3013" s="64" t="s">
        <v>1141</v>
      </c>
      <c r="G3013" s="64">
        <v>10094</v>
      </c>
    </row>
    <row r="3014" spans="1:7">
      <c r="A3014" s="64" t="str">
        <f t="shared" si="47"/>
        <v>BL.GR.00007-10094</v>
      </c>
      <c r="B3014" s="64" t="e">
        <f>_xlfn.XLOOKUP(F3014,'PU-Holds'!Y:Y,'PU-Holds'!M:M)</f>
        <v>#N/A</v>
      </c>
      <c r="C3014" s="64" t="e">
        <f>_xlfn.XLOOKUP(F3014,'PU-Holds'!Y:Y,'PU-Holds'!D:D)</f>
        <v>#N/A</v>
      </c>
      <c r="F3014" s="64" t="s">
        <v>1143</v>
      </c>
      <c r="G3014" s="64">
        <v>10094</v>
      </c>
    </row>
    <row r="3015" spans="1:7">
      <c r="A3015" s="64" t="str">
        <f t="shared" si="47"/>
        <v>BL.GR.00008-10094</v>
      </c>
      <c r="B3015" s="64" t="e">
        <f>_xlfn.XLOOKUP(F3015,'PU-Holds'!Y:Y,'PU-Holds'!M:M)</f>
        <v>#N/A</v>
      </c>
      <c r="C3015" s="64" t="e">
        <f>_xlfn.XLOOKUP(F3015,'PU-Holds'!Y:Y,'PU-Holds'!D:D)</f>
        <v>#N/A</v>
      </c>
      <c r="F3015" s="64" t="s">
        <v>1145</v>
      </c>
      <c r="G3015" s="64">
        <v>10094</v>
      </c>
    </row>
    <row r="3016" spans="1:7">
      <c r="A3016" s="64" t="str">
        <f t="shared" si="47"/>
        <v>BL.GR.00009-10094</v>
      </c>
      <c r="B3016" s="64" t="e">
        <f>_xlfn.XLOOKUP(F3016,'PU-Holds'!Y:Y,'PU-Holds'!M:M)</f>
        <v>#N/A</v>
      </c>
      <c r="C3016" s="64" t="e">
        <f>_xlfn.XLOOKUP(F3016,'PU-Holds'!Y:Y,'PU-Holds'!D:D)</f>
        <v>#N/A</v>
      </c>
      <c r="F3016" s="64" t="s">
        <v>1147</v>
      </c>
      <c r="G3016" s="64">
        <v>10094</v>
      </c>
    </row>
    <row r="3017" spans="1:7">
      <c r="A3017" s="64" t="str">
        <f t="shared" si="47"/>
        <v>BL.GR.00010-10094</v>
      </c>
      <c r="B3017" s="64" t="e">
        <f>_xlfn.XLOOKUP(F3017,'PU-Holds'!Y:Y,'PU-Holds'!M:M)</f>
        <v>#N/A</v>
      </c>
      <c r="C3017" s="64" t="e">
        <f>_xlfn.XLOOKUP(F3017,'PU-Holds'!Y:Y,'PU-Holds'!D:D)</f>
        <v>#N/A</v>
      </c>
      <c r="F3017" s="64" t="s">
        <v>1149</v>
      </c>
      <c r="G3017" s="64">
        <v>10094</v>
      </c>
    </row>
    <row r="3018" spans="1:7">
      <c r="A3018" s="64" t="str">
        <f t="shared" si="47"/>
        <v>BL.GR.00011-10094</v>
      </c>
      <c r="B3018" s="64" t="e">
        <f>_xlfn.XLOOKUP(F3018,'PU-Holds'!Y:Y,'PU-Holds'!M:M)</f>
        <v>#N/A</v>
      </c>
      <c r="C3018" s="64" t="e">
        <f>_xlfn.XLOOKUP(F3018,'PU-Holds'!Y:Y,'PU-Holds'!D:D)</f>
        <v>#N/A</v>
      </c>
      <c r="F3018" s="64" t="s">
        <v>1151</v>
      </c>
      <c r="G3018" s="64">
        <v>10094</v>
      </c>
    </row>
    <row r="3019" spans="1:7">
      <c r="A3019" s="64" t="str">
        <f t="shared" si="47"/>
        <v>BL.GR.00012-10094</v>
      </c>
      <c r="B3019" s="64" t="e">
        <f>_xlfn.XLOOKUP(F3019,'PU-Holds'!Y:Y,'PU-Holds'!M:M)</f>
        <v>#N/A</v>
      </c>
      <c r="C3019" s="64" t="e">
        <f>_xlfn.XLOOKUP(F3019,'PU-Holds'!Y:Y,'PU-Holds'!D:D)</f>
        <v>#N/A</v>
      </c>
      <c r="F3019" s="64" t="s">
        <v>1153</v>
      </c>
      <c r="G3019" s="64">
        <v>10094</v>
      </c>
    </row>
    <row r="3020" spans="1:7">
      <c r="A3020" s="64" t="str">
        <f t="shared" si="47"/>
        <v>BL.GR.00013-10094</v>
      </c>
      <c r="B3020" s="64" t="e">
        <f>_xlfn.XLOOKUP(F3020,'PU-Holds'!Y:Y,'PU-Holds'!M:M)</f>
        <v>#N/A</v>
      </c>
      <c r="C3020" s="64" t="e">
        <f>_xlfn.XLOOKUP(F3020,'PU-Holds'!Y:Y,'PU-Holds'!D:D)</f>
        <v>#N/A</v>
      </c>
      <c r="F3020" s="64" t="s">
        <v>1155</v>
      </c>
      <c r="G3020" s="64">
        <v>10094</v>
      </c>
    </row>
    <row r="3021" spans="1:7">
      <c r="A3021" s="64" t="str">
        <f t="shared" si="47"/>
        <v>BL.GR.00014-10094</v>
      </c>
      <c r="B3021" s="64" t="e">
        <f>_xlfn.XLOOKUP(F3021,'PU-Holds'!Y:Y,'PU-Holds'!M:M)</f>
        <v>#N/A</v>
      </c>
      <c r="C3021" s="64" t="e">
        <f>_xlfn.XLOOKUP(F3021,'PU-Holds'!Y:Y,'PU-Holds'!D:D)</f>
        <v>#N/A</v>
      </c>
      <c r="F3021" s="64" t="s">
        <v>1157</v>
      </c>
      <c r="G3021" s="64">
        <v>10094</v>
      </c>
    </row>
    <row r="3022" spans="1:7">
      <c r="A3022" s="64" t="str">
        <f t="shared" si="47"/>
        <v>BL.GR.00015-10094</v>
      </c>
      <c r="B3022" s="64" t="e">
        <f>_xlfn.XLOOKUP(F3022,'PU-Holds'!Y:Y,'PU-Holds'!M:M)</f>
        <v>#N/A</v>
      </c>
      <c r="C3022" s="64" t="e">
        <f>_xlfn.XLOOKUP(F3022,'PU-Holds'!Y:Y,'PU-Holds'!D:D)</f>
        <v>#N/A</v>
      </c>
      <c r="F3022" s="64" t="s">
        <v>1159</v>
      </c>
      <c r="G3022" s="64">
        <v>10094</v>
      </c>
    </row>
    <row r="3023" spans="1:7">
      <c r="A3023" s="64" t="str">
        <f t="shared" si="47"/>
        <v>BL.GR.00016-10094</v>
      </c>
      <c r="B3023" s="64" t="e">
        <f>_xlfn.XLOOKUP(F3023,'PU-Holds'!Y:Y,'PU-Holds'!M:M)</f>
        <v>#N/A</v>
      </c>
      <c r="C3023" s="64" t="e">
        <f>_xlfn.XLOOKUP(F3023,'PU-Holds'!Y:Y,'PU-Holds'!D:D)</f>
        <v>#N/A</v>
      </c>
      <c r="F3023" s="64" t="s">
        <v>1161</v>
      </c>
      <c r="G3023" s="64">
        <v>10094</v>
      </c>
    </row>
    <row r="3024" spans="1:7">
      <c r="A3024" s="64" t="str">
        <f t="shared" si="47"/>
        <v>BL.GR.00017-10094</v>
      </c>
      <c r="B3024" s="64" t="e">
        <f>_xlfn.XLOOKUP(F3024,'PU-Holds'!Y:Y,'PU-Holds'!M:M)</f>
        <v>#N/A</v>
      </c>
      <c r="C3024" s="64" t="e">
        <f>_xlfn.XLOOKUP(F3024,'PU-Holds'!Y:Y,'PU-Holds'!D:D)</f>
        <v>#N/A</v>
      </c>
      <c r="F3024" s="64" t="s">
        <v>1163</v>
      </c>
      <c r="G3024" s="64">
        <v>10094</v>
      </c>
    </row>
    <row r="3025" spans="1:7">
      <c r="A3025" s="64" t="str">
        <f t="shared" si="47"/>
        <v>BL.GR.00018-10094</v>
      </c>
      <c r="B3025" s="64" t="e">
        <f>_xlfn.XLOOKUP(F3025,'PU-Holds'!Y:Y,'PU-Holds'!M:M)</f>
        <v>#N/A</v>
      </c>
      <c r="C3025" s="64" t="e">
        <f>_xlfn.XLOOKUP(F3025,'PU-Holds'!Y:Y,'PU-Holds'!D:D)</f>
        <v>#N/A</v>
      </c>
      <c r="F3025" s="64" t="s">
        <v>1165</v>
      </c>
      <c r="G3025" s="64">
        <v>10094</v>
      </c>
    </row>
    <row r="3026" spans="1:7">
      <c r="A3026" s="64" t="str">
        <f t="shared" si="47"/>
        <v>BL.GR.00019-10094</v>
      </c>
      <c r="B3026" s="64" t="e">
        <f>_xlfn.XLOOKUP(F3026,'PU-Holds'!Y:Y,'PU-Holds'!M:M)</f>
        <v>#N/A</v>
      </c>
      <c r="C3026" s="64" t="e">
        <f>_xlfn.XLOOKUP(F3026,'PU-Holds'!Y:Y,'PU-Holds'!D:D)</f>
        <v>#N/A</v>
      </c>
      <c r="F3026" s="64" t="s">
        <v>1167</v>
      </c>
      <c r="G3026" s="64">
        <v>10094</v>
      </c>
    </row>
    <row r="3027" spans="1:7">
      <c r="A3027" s="64" t="str">
        <f t="shared" si="47"/>
        <v>BL.GR.00020-10094</v>
      </c>
      <c r="B3027" s="64" t="e">
        <f>_xlfn.XLOOKUP(F3027,'PU-Holds'!Y:Y,'PU-Holds'!M:M)</f>
        <v>#N/A</v>
      </c>
      <c r="C3027" s="64" t="e">
        <f>_xlfn.XLOOKUP(F3027,'PU-Holds'!Y:Y,'PU-Holds'!D:D)</f>
        <v>#N/A</v>
      </c>
      <c r="F3027" s="64" t="s">
        <v>1169</v>
      </c>
      <c r="G3027" s="64">
        <v>10094</v>
      </c>
    </row>
    <row r="3028" spans="1:7">
      <c r="A3028" s="64" t="str">
        <f t="shared" si="47"/>
        <v>BL.GR.00021-10094</v>
      </c>
      <c r="B3028" s="64" t="e">
        <f>_xlfn.XLOOKUP(F3028,'PU-Holds'!Y:Y,'PU-Holds'!M:M)</f>
        <v>#N/A</v>
      </c>
      <c r="C3028" s="64" t="e">
        <f>_xlfn.XLOOKUP(F3028,'PU-Holds'!Y:Y,'PU-Holds'!D:D)</f>
        <v>#N/A</v>
      </c>
      <c r="F3028" s="64" t="s">
        <v>1171</v>
      </c>
      <c r="G3028" s="64">
        <v>10094</v>
      </c>
    </row>
    <row r="3029" spans="1:7">
      <c r="A3029" s="64" t="str">
        <f t="shared" si="47"/>
        <v>BL.GR.00022-10094</v>
      </c>
      <c r="B3029" s="64" t="e">
        <f>_xlfn.XLOOKUP(F3029,'PU-Holds'!Y:Y,'PU-Holds'!M:M)</f>
        <v>#N/A</v>
      </c>
      <c r="C3029" s="64" t="e">
        <f>_xlfn.XLOOKUP(F3029,'PU-Holds'!Y:Y,'PU-Holds'!D:D)</f>
        <v>#N/A</v>
      </c>
      <c r="F3029" s="64" t="s">
        <v>1177</v>
      </c>
      <c r="G3029" s="64">
        <v>10094</v>
      </c>
    </row>
    <row r="3030" spans="1:7">
      <c r="A3030" s="64" t="str">
        <f t="shared" si="47"/>
        <v>BL.GR.00023-10094</v>
      </c>
      <c r="B3030" s="64" t="e">
        <f>_xlfn.XLOOKUP(F3030,'PU-Holds'!Y:Y,'PU-Holds'!M:M)</f>
        <v>#N/A</v>
      </c>
      <c r="C3030" s="64" t="e">
        <f>_xlfn.XLOOKUP(F3030,'PU-Holds'!Y:Y,'PU-Holds'!D:D)</f>
        <v>#N/A</v>
      </c>
      <c r="F3030" s="64" t="s">
        <v>1179</v>
      </c>
      <c r="G3030" s="64">
        <v>10094</v>
      </c>
    </row>
    <row r="3031" spans="1:7">
      <c r="A3031" s="64" t="str">
        <f t="shared" si="47"/>
        <v>BL.GR.00024-10094</v>
      </c>
      <c r="B3031" s="64" t="e">
        <f>_xlfn.XLOOKUP(F3031,'PU-Holds'!Y:Y,'PU-Holds'!M:M)</f>
        <v>#N/A</v>
      </c>
      <c r="C3031" s="64" t="e">
        <f>_xlfn.XLOOKUP(F3031,'PU-Holds'!Y:Y,'PU-Holds'!D:D)</f>
        <v>#N/A</v>
      </c>
      <c r="F3031" s="64" t="s">
        <v>1181</v>
      </c>
      <c r="G3031" s="64">
        <v>10094</v>
      </c>
    </row>
    <row r="3032" spans="1:7">
      <c r="A3032" s="64" t="str">
        <f t="shared" si="47"/>
        <v>BL.GR.00025-10094</v>
      </c>
      <c r="B3032" s="64" t="e">
        <f>_xlfn.XLOOKUP(F3032,'PU-Holds'!Y:Y,'PU-Holds'!M:M)</f>
        <v>#N/A</v>
      </c>
      <c r="C3032" s="64" t="e">
        <f>_xlfn.XLOOKUP(F3032,'PU-Holds'!Y:Y,'PU-Holds'!D:D)</f>
        <v>#N/A</v>
      </c>
      <c r="F3032" s="64" t="s">
        <v>1183</v>
      </c>
      <c r="G3032" s="64">
        <v>10094</v>
      </c>
    </row>
    <row r="3033" spans="1:7">
      <c r="A3033" s="64" t="str">
        <f t="shared" si="47"/>
        <v>BL.GR.00026-10094</v>
      </c>
      <c r="B3033" s="64" t="e">
        <f>_xlfn.XLOOKUP(F3033,'PU-Holds'!Y:Y,'PU-Holds'!M:M)</f>
        <v>#N/A</v>
      </c>
      <c r="C3033" s="64" t="e">
        <f>_xlfn.XLOOKUP(F3033,'PU-Holds'!Y:Y,'PU-Holds'!D:D)</f>
        <v>#N/A</v>
      </c>
      <c r="F3033" s="64" t="s">
        <v>1185</v>
      </c>
      <c r="G3033" s="64">
        <v>10094</v>
      </c>
    </row>
    <row r="3034" spans="1:7">
      <c r="A3034" s="64" t="str">
        <f t="shared" si="47"/>
        <v>BL.GR.00027-10094</v>
      </c>
      <c r="B3034" s="64" t="e">
        <f>_xlfn.XLOOKUP(F3034,'PU-Holds'!Y:Y,'PU-Holds'!M:M)</f>
        <v>#N/A</v>
      </c>
      <c r="C3034" s="64" t="e">
        <f>_xlfn.XLOOKUP(F3034,'PU-Holds'!Y:Y,'PU-Holds'!D:D)</f>
        <v>#N/A</v>
      </c>
      <c r="F3034" s="64" t="s">
        <v>1187</v>
      </c>
      <c r="G3034" s="64">
        <v>10094</v>
      </c>
    </row>
    <row r="3035" spans="1:7">
      <c r="A3035" s="64" t="str">
        <f t="shared" si="47"/>
        <v>BL.GR.00028-10094</v>
      </c>
      <c r="B3035" s="64" t="e">
        <f>_xlfn.XLOOKUP(F3035,'PU-Holds'!Y:Y,'PU-Holds'!M:M)</f>
        <v>#N/A</v>
      </c>
      <c r="C3035" s="64" t="e">
        <f>_xlfn.XLOOKUP(F3035,'PU-Holds'!Y:Y,'PU-Holds'!D:D)</f>
        <v>#N/A</v>
      </c>
      <c r="F3035" s="64" t="s">
        <v>1189</v>
      </c>
      <c r="G3035" s="64">
        <v>10094</v>
      </c>
    </row>
    <row r="3036" spans="1:7">
      <c r="A3036" s="64" t="str">
        <f t="shared" si="47"/>
        <v>BL.GR.00029-10094</v>
      </c>
      <c r="B3036" s="64" t="e">
        <f>_xlfn.XLOOKUP(F3036,'PU-Holds'!Y:Y,'PU-Holds'!M:M)</f>
        <v>#N/A</v>
      </c>
      <c r="C3036" s="64" t="e">
        <f>_xlfn.XLOOKUP(F3036,'PU-Holds'!Y:Y,'PU-Holds'!D:D)</f>
        <v>#N/A</v>
      </c>
      <c r="F3036" s="64" t="s">
        <v>1191</v>
      </c>
      <c r="G3036" s="64">
        <v>10094</v>
      </c>
    </row>
    <row r="3037" spans="1:7">
      <c r="A3037" s="64" t="str">
        <f t="shared" si="47"/>
        <v>BL.GR.00030-10094</v>
      </c>
      <c r="B3037" s="64" t="e">
        <f>_xlfn.XLOOKUP(F3037,'PU-Holds'!Y:Y,'PU-Holds'!M:M)</f>
        <v>#N/A</v>
      </c>
      <c r="C3037" s="64" t="e">
        <f>_xlfn.XLOOKUP(F3037,'PU-Holds'!Y:Y,'PU-Holds'!D:D)</f>
        <v>#N/A</v>
      </c>
      <c r="F3037" s="64" t="s">
        <v>1193</v>
      </c>
      <c r="G3037" s="64">
        <v>10094</v>
      </c>
    </row>
    <row r="3038" spans="1:7">
      <c r="A3038" s="64" t="str">
        <f t="shared" si="47"/>
        <v>BL.GR.00001-10095</v>
      </c>
      <c r="B3038" s="64" t="e">
        <f>_xlfn.XLOOKUP(F3038,'PU-Holds'!Y:Y,'PU-Holds'!#REF!)</f>
        <v>#REF!</v>
      </c>
      <c r="C3038" s="64" t="e">
        <f>_xlfn.XLOOKUP(F3038,'PU-Holds'!Y:Y,'PU-Holds'!D:D)</f>
        <v>#N/A</v>
      </c>
      <c r="F3038" s="64" t="s">
        <v>1131</v>
      </c>
      <c r="G3038" s="64">
        <v>10095</v>
      </c>
    </row>
    <row r="3039" spans="1:7">
      <c r="A3039" s="64" t="str">
        <f t="shared" si="47"/>
        <v>BL.GR.00002-10095</v>
      </c>
      <c r="B3039" s="64" t="e">
        <f>_xlfn.XLOOKUP(F3039,'PU-Holds'!Y:Y,'PU-Holds'!#REF!)</f>
        <v>#REF!</v>
      </c>
      <c r="C3039" s="64" t="e">
        <f>_xlfn.XLOOKUP(F3039,'PU-Holds'!Y:Y,'PU-Holds'!D:D)</f>
        <v>#N/A</v>
      </c>
      <c r="F3039" s="64" t="s">
        <v>1133</v>
      </c>
      <c r="G3039" s="64">
        <v>10095</v>
      </c>
    </row>
    <row r="3040" spans="1:7">
      <c r="A3040" s="64" t="str">
        <f t="shared" si="47"/>
        <v>BL.GR.00003-10095</v>
      </c>
      <c r="B3040" s="64" t="e">
        <f>_xlfn.XLOOKUP(F3040,'PU-Holds'!Y:Y,'PU-Holds'!#REF!)</f>
        <v>#REF!</v>
      </c>
      <c r="C3040" s="64" t="e">
        <f>_xlfn.XLOOKUP(F3040,'PU-Holds'!Y:Y,'PU-Holds'!D:D)</f>
        <v>#N/A</v>
      </c>
      <c r="F3040" s="64" t="s">
        <v>1135</v>
      </c>
      <c r="G3040" s="64">
        <v>10095</v>
      </c>
    </row>
    <row r="3041" spans="1:7">
      <c r="A3041" s="64" t="str">
        <f t="shared" si="47"/>
        <v>BL.GR.00004-10095</v>
      </c>
      <c r="B3041" s="64" t="e">
        <f>_xlfn.XLOOKUP(F3041,'PU-Holds'!Y:Y,'PU-Holds'!#REF!)</f>
        <v>#REF!</v>
      </c>
      <c r="C3041" s="64" t="e">
        <f>_xlfn.XLOOKUP(F3041,'PU-Holds'!Y:Y,'PU-Holds'!D:D)</f>
        <v>#N/A</v>
      </c>
      <c r="F3041" s="64" t="s">
        <v>1137</v>
      </c>
      <c r="G3041" s="64">
        <v>10095</v>
      </c>
    </row>
    <row r="3042" spans="1:7">
      <c r="A3042" s="64" t="str">
        <f t="shared" si="47"/>
        <v>BL.GR.00005-10095</v>
      </c>
      <c r="B3042" s="64" t="e">
        <f>_xlfn.XLOOKUP(F3042,'PU-Holds'!Y:Y,'PU-Holds'!#REF!)</f>
        <v>#REF!</v>
      </c>
      <c r="C3042" s="64" t="e">
        <f>_xlfn.XLOOKUP(F3042,'PU-Holds'!Y:Y,'PU-Holds'!D:D)</f>
        <v>#N/A</v>
      </c>
      <c r="F3042" s="64" t="s">
        <v>1139</v>
      </c>
      <c r="G3042" s="64">
        <v>10095</v>
      </c>
    </row>
    <row r="3043" spans="1:7">
      <c r="A3043" s="64" t="str">
        <f t="shared" si="47"/>
        <v>BL.GR.00006-10095</v>
      </c>
      <c r="B3043" s="64" t="e">
        <f>_xlfn.XLOOKUP(F3043,'PU-Holds'!Y:Y,'PU-Holds'!#REF!)</f>
        <v>#REF!</v>
      </c>
      <c r="C3043" s="64" t="e">
        <f>_xlfn.XLOOKUP(F3043,'PU-Holds'!Y:Y,'PU-Holds'!D:D)</f>
        <v>#N/A</v>
      </c>
      <c r="F3043" s="64" t="s">
        <v>1141</v>
      </c>
      <c r="G3043" s="64">
        <v>10095</v>
      </c>
    </row>
    <row r="3044" spans="1:7">
      <c r="A3044" s="64" t="str">
        <f t="shared" si="47"/>
        <v>BL.GR.00007-10095</v>
      </c>
      <c r="B3044" s="64" t="e">
        <f>_xlfn.XLOOKUP(F3044,'PU-Holds'!Y:Y,'PU-Holds'!#REF!)</f>
        <v>#REF!</v>
      </c>
      <c r="C3044" s="64" t="e">
        <f>_xlfn.XLOOKUP(F3044,'PU-Holds'!Y:Y,'PU-Holds'!D:D)</f>
        <v>#N/A</v>
      </c>
      <c r="F3044" s="64" t="s">
        <v>1143</v>
      </c>
      <c r="G3044" s="64">
        <v>10095</v>
      </c>
    </row>
    <row r="3045" spans="1:7">
      <c r="A3045" s="64" t="str">
        <f t="shared" ref="A3045:A3108" si="48">F3045&amp;"-"&amp;G3045</f>
        <v>BL.GR.00008-10095</v>
      </c>
      <c r="B3045" s="64" t="e">
        <f>_xlfn.XLOOKUP(F3045,'PU-Holds'!Y:Y,'PU-Holds'!#REF!)</f>
        <v>#REF!</v>
      </c>
      <c r="C3045" s="64" t="e">
        <f>_xlfn.XLOOKUP(F3045,'PU-Holds'!Y:Y,'PU-Holds'!D:D)</f>
        <v>#N/A</v>
      </c>
      <c r="F3045" s="64" t="s">
        <v>1145</v>
      </c>
      <c r="G3045" s="64">
        <v>10095</v>
      </c>
    </row>
    <row r="3046" spans="1:7">
      <c r="A3046" s="64" t="str">
        <f t="shared" si="48"/>
        <v>BL.GR.00009-10095</v>
      </c>
      <c r="B3046" s="64" t="e">
        <f>_xlfn.XLOOKUP(F3046,'PU-Holds'!Y:Y,'PU-Holds'!#REF!)</f>
        <v>#REF!</v>
      </c>
      <c r="C3046" s="64" t="e">
        <f>_xlfn.XLOOKUP(F3046,'PU-Holds'!Y:Y,'PU-Holds'!D:D)</f>
        <v>#N/A</v>
      </c>
      <c r="F3046" s="64" t="s">
        <v>1147</v>
      </c>
      <c r="G3046" s="64">
        <v>10095</v>
      </c>
    </row>
    <row r="3047" spans="1:7">
      <c r="A3047" s="64" t="str">
        <f t="shared" si="48"/>
        <v>BL.GR.00010-10095</v>
      </c>
      <c r="B3047" s="64" t="e">
        <f>_xlfn.XLOOKUP(F3047,'PU-Holds'!Y:Y,'PU-Holds'!#REF!)</f>
        <v>#REF!</v>
      </c>
      <c r="C3047" s="64" t="e">
        <f>_xlfn.XLOOKUP(F3047,'PU-Holds'!Y:Y,'PU-Holds'!D:D)</f>
        <v>#N/A</v>
      </c>
      <c r="F3047" s="64" t="s">
        <v>1149</v>
      </c>
      <c r="G3047" s="64">
        <v>10095</v>
      </c>
    </row>
    <row r="3048" spans="1:7">
      <c r="A3048" s="64" t="str">
        <f t="shared" si="48"/>
        <v>BL.GR.00011-10095</v>
      </c>
      <c r="B3048" s="64" t="e">
        <f>_xlfn.XLOOKUP(F3048,'PU-Holds'!Y:Y,'PU-Holds'!#REF!)</f>
        <v>#REF!</v>
      </c>
      <c r="C3048" s="64" t="e">
        <f>_xlfn.XLOOKUP(F3048,'PU-Holds'!Y:Y,'PU-Holds'!D:D)</f>
        <v>#N/A</v>
      </c>
      <c r="F3048" s="64" t="s">
        <v>1151</v>
      </c>
      <c r="G3048" s="64">
        <v>10095</v>
      </c>
    </row>
    <row r="3049" spans="1:7">
      <c r="A3049" s="64" t="str">
        <f t="shared" si="48"/>
        <v>BL.GR.00012-10095</v>
      </c>
      <c r="B3049" s="64" t="e">
        <f>_xlfn.XLOOKUP(F3049,'PU-Holds'!Y:Y,'PU-Holds'!#REF!)</f>
        <v>#REF!</v>
      </c>
      <c r="C3049" s="64" t="e">
        <f>_xlfn.XLOOKUP(F3049,'PU-Holds'!Y:Y,'PU-Holds'!D:D)</f>
        <v>#N/A</v>
      </c>
      <c r="F3049" s="64" t="s">
        <v>1153</v>
      </c>
      <c r="G3049" s="64">
        <v>10095</v>
      </c>
    </row>
    <row r="3050" spans="1:7">
      <c r="A3050" s="64" t="str">
        <f t="shared" si="48"/>
        <v>BL.GR.00013-10095</v>
      </c>
      <c r="B3050" s="64" t="e">
        <f>_xlfn.XLOOKUP(F3050,'PU-Holds'!Y:Y,'PU-Holds'!#REF!)</f>
        <v>#REF!</v>
      </c>
      <c r="C3050" s="64" t="e">
        <f>_xlfn.XLOOKUP(F3050,'PU-Holds'!Y:Y,'PU-Holds'!D:D)</f>
        <v>#N/A</v>
      </c>
      <c r="F3050" s="64" t="s">
        <v>1155</v>
      </c>
      <c r="G3050" s="64">
        <v>10095</v>
      </c>
    </row>
    <row r="3051" spans="1:7">
      <c r="A3051" s="64" t="str">
        <f t="shared" si="48"/>
        <v>BL.GR.00014-10095</v>
      </c>
      <c r="B3051" s="64" t="e">
        <f>_xlfn.XLOOKUP(F3051,'PU-Holds'!Y:Y,'PU-Holds'!#REF!)</f>
        <v>#REF!</v>
      </c>
      <c r="C3051" s="64" t="e">
        <f>_xlfn.XLOOKUP(F3051,'PU-Holds'!Y:Y,'PU-Holds'!D:D)</f>
        <v>#N/A</v>
      </c>
      <c r="F3051" s="64" t="s">
        <v>1157</v>
      </c>
      <c r="G3051" s="64">
        <v>10095</v>
      </c>
    </row>
    <row r="3052" spans="1:7">
      <c r="A3052" s="64" t="str">
        <f t="shared" si="48"/>
        <v>BL.GR.00015-10095</v>
      </c>
      <c r="B3052" s="64" t="e">
        <f>_xlfn.XLOOKUP(F3052,'PU-Holds'!Y:Y,'PU-Holds'!#REF!)</f>
        <v>#REF!</v>
      </c>
      <c r="C3052" s="64" t="e">
        <f>_xlfn.XLOOKUP(F3052,'PU-Holds'!Y:Y,'PU-Holds'!D:D)</f>
        <v>#N/A</v>
      </c>
      <c r="F3052" s="64" t="s">
        <v>1159</v>
      </c>
      <c r="G3052" s="64">
        <v>10095</v>
      </c>
    </row>
    <row r="3053" spans="1:7">
      <c r="A3053" s="64" t="str">
        <f t="shared" si="48"/>
        <v>BL.GR.00016-10095</v>
      </c>
      <c r="B3053" s="64" t="e">
        <f>_xlfn.XLOOKUP(F3053,'PU-Holds'!Y:Y,'PU-Holds'!#REF!)</f>
        <v>#REF!</v>
      </c>
      <c r="C3053" s="64" t="e">
        <f>_xlfn.XLOOKUP(F3053,'PU-Holds'!Y:Y,'PU-Holds'!D:D)</f>
        <v>#N/A</v>
      </c>
      <c r="F3053" s="64" t="s">
        <v>1161</v>
      </c>
      <c r="G3053" s="64">
        <v>10095</v>
      </c>
    </row>
    <row r="3054" spans="1:7">
      <c r="A3054" s="64" t="str">
        <f t="shared" si="48"/>
        <v>BL.GR.00017-10095</v>
      </c>
      <c r="B3054" s="64" t="e">
        <f>_xlfn.XLOOKUP(F3054,'PU-Holds'!Y:Y,'PU-Holds'!#REF!)</f>
        <v>#REF!</v>
      </c>
      <c r="C3054" s="64" t="e">
        <f>_xlfn.XLOOKUP(F3054,'PU-Holds'!Y:Y,'PU-Holds'!D:D)</f>
        <v>#N/A</v>
      </c>
      <c r="F3054" s="64" t="s">
        <v>1163</v>
      </c>
      <c r="G3054" s="64">
        <v>10095</v>
      </c>
    </row>
    <row r="3055" spans="1:7">
      <c r="A3055" s="64" t="str">
        <f t="shared" si="48"/>
        <v>BL.GR.00018-10095</v>
      </c>
      <c r="B3055" s="64" t="e">
        <f>_xlfn.XLOOKUP(F3055,'PU-Holds'!Y:Y,'PU-Holds'!#REF!)</f>
        <v>#REF!</v>
      </c>
      <c r="C3055" s="64" t="e">
        <f>_xlfn.XLOOKUP(F3055,'PU-Holds'!Y:Y,'PU-Holds'!D:D)</f>
        <v>#N/A</v>
      </c>
      <c r="F3055" s="64" t="s">
        <v>1165</v>
      </c>
      <c r="G3055" s="64">
        <v>10095</v>
      </c>
    </row>
    <row r="3056" spans="1:7">
      <c r="A3056" s="64" t="str">
        <f t="shared" si="48"/>
        <v>BL.GR.00019-10095</v>
      </c>
      <c r="B3056" s="64" t="e">
        <f>_xlfn.XLOOKUP(F3056,'PU-Holds'!Y:Y,'PU-Holds'!#REF!)</f>
        <v>#REF!</v>
      </c>
      <c r="C3056" s="64" t="e">
        <f>_xlfn.XLOOKUP(F3056,'PU-Holds'!Y:Y,'PU-Holds'!D:D)</f>
        <v>#N/A</v>
      </c>
      <c r="F3056" s="64" t="s">
        <v>1167</v>
      </c>
      <c r="G3056" s="64">
        <v>10095</v>
      </c>
    </row>
    <row r="3057" spans="1:7">
      <c r="A3057" s="64" t="str">
        <f t="shared" si="48"/>
        <v>BL.GR.00020-10095</v>
      </c>
      <c r="B3057" s="64" t="e">
        <f>_xlfn.XLOOKUP(F3057,'PU-Holds'!Y:Y,'PU-Holds'!#REF!)</f>
        <v>#REF!</v>
      </c>
      <c r="C3057" s="64" t="e">
        <f>_xlfn.XLOOKUP(F3057,'PU-Holds'!Y:Y,'PU-Holds'!D:D)</f>
        <v>#N/A</v>
      </c>
      <c r="F3057" s="64" t="s">
        <v>1169</v>
      </c>
      <c r="G3057" s="64">
        <v>10095</v>
      </c>
    </row>
    <row r="3058" spans="1:7">
      <c r="A3058" s="64" t="str">
        <f t="shared" si="48"/>
        <v>BL.GR.00021-10095</v>
      </c>
      <c r="B3058" s="64" t="e">
        <f>_xlfn.XLOOKUP(F3058,'PU-Holds'!Y:Y,'PU-Holds'!#REF!)</f>
        <v>#REF!</v>
      </c>
      <c r="C3058" s="64" t="e">
        <f>_xlfn.XLOOKUP(F3058,'PU-Holds'!Y:Y,'PU-Holds'!D:D)</f>
        <v>#N/A</v>
      </c>
      <c r="F3058" s="64" t="s">
        <v>1171</v>
      </c>
      <c r="G3058" s="64">
        <v>10095</v>
      </c>
    </row>
    <row r="3059" spans="1:7">
      <c r="A3059" s="64" t="str">
        <f t="shared" si="48"/>
        <v>BL.GR.00022-10095</v>
      </c>
      <c r="B3059" s="64" t="e">
        <f>_xlfn.XLOOKUP(F3059,'PU-Holds'!Y:Y,'PU-Holds'!#REF!)</f>
        <v>#REF!</v>
      </c>
      <c r="C3059" s="64" t="e">
        <f>_xlfn.XLOOKUP(F3059,'PU-Holds'!Y:Y,'PU-Holds'!D:D)</f>
        <v>#N/A</v>
      </c>
      <c r="F3059" s="64" t="s">
        <v>1177</v>
      </c>
      <c r="G3059" s="64">
        <v>10095</v>
      </c>
    </row>
    <row r="3060" spans="1:7">
      <c r="A3060" s="64" t="str">
        <f t="shared" si="48"/>
        <v>BL.GR.00023-10095</v>
      </c>
      <c r="B3060" s="64" t="e">
        <f>_xlfn.XLOOKUP(F3060,'PU-Holds'!Y:Y,'PU-Holds'!#REF!)</f>
        <v>#REF!</v>
      </c>
      <c r="C3060" s="64" t="e">
        <f>_xlfn.XLOOKUP(F3060,'PU-Holds'!Y:Y,'PU-Holds'!D:D)</f>
        <v>#N/A</v>
      </c>
      <c r="F3060" s="64" t="s">
        <v>1179</v>
      </c>
      <c r="G3060" s="64">
        <v>10095</v>
      </c>
    </row>
    <row r="3061" spans="1:7">
      <c r="A3061" s="64" t="str">
        <f t="shared" si="48"/>
        <v>BL.GR.00024-10095</v>
      </c>
      <c r="B3061" s="64" t="e">
        <f>_xlfn.XLOOKUP(F3061,'PU-Holds'!Y:Y,'PU-Holds'!#REF!)</f>
        <v>#REF!</v>
      </c>
      <c r="C3061" s="64" t="e">
        <f>_xlfn.XLOOKUP(F3061,'PU-Holds'!Y:Y,'PU-Holds'!D:D)</f>
        <v>#N/A</v>
      </c>
      <c r="F3061" s="64" t="s">
        <v>1181</v>
      </c>
      <c r="G3061" s="64">
        <v>10095</v>
      </c>
    </row>
    <row r="3062" spans="1:7">
      <c r="A3062" s="64" t="str">
        <f t="shared" si="48"/>
        <v>BL.GR.00025-10095</v>
      </c>
      <c r="B3062" s="64" t="e">
        <f>_xlfn.XLOOKUP(F3062,'PU-Holds'!Y:Y,'PU-Holds'!#REF!)</f>
        <v>#REF!</v>
      </c>
      <c r="C3062" s="64" t="e">
        <f>_xlfn.XLOOKUP(F3062,'PU-Holds'!Y:Y,'PU-Holds'!D:D)</f>
        <v>#N/A</v>
      </c>
      <c r="F3062" s="64" t="s">
        <v>1183</v>
      </c>
      <c r="G3062" s="64">
        <v>10095</v>
      </c>
    </row>
    <row r="3063" spans="1:7">
      <c r="A3063" s="64" t="str">
        <f t="shared" si="48"/>
        <v>BL.GR.00026-10095</v>
      </c>
      <c r="B3063" s="64" t="e">
        <f>_xlfn.XLOOKUP(F3063,'PU-Holds'!Y:Y,'PU-Holds'!#REF!)</f>
        <v>#REF!</v>
      </c>
      <c r="C3063" s="64" t="e">
        <f>_xlfn.XLOOKUP(F3063,'PU-Holds'!Y:Y,'PU-Holds'!D:D)</f>
        <v>#N/A</v>
      </c>
      <c r="F3063" s="64" t="s">
        <v>1185</v>
      </c>
      <c r="G3063" s="64">
        <v>10095</v>
      </c>
    </row>
    <row r="3064" spans="1:7">
      <c r="A3064" s="64" t="str">
        <f t="shared" si="48"/>
        <v>BL.GR.00027-10095</v>
      </c>
      <c r="B3064" s="64" t="e">
        <f>_xlfn.XLOOKUP(F3064,'PU-Holds'!Y:Y,'PU-Holds'!#REF!)</f>
        <v>#REF!</v>
      </c>
      <c r="C3064" s="64" t="e">
        <f>_xlfn.XLOOKUP(F3064,'PU-Holds'!Y:Y,'PU-Holds'!D:D)</f>
        <v>#N/A</v>
      </c>
      <c r="F3064" s="64" t="s">
        <v>1187</v>
      </c>
      <c r="G3064" s="64">
        <v>10095</v>
      </c>
    </row>
    <row r="3065" spans="1:7">
      <c r="A3065" s="64" t="str">
        <f t="shared" si="48"/>
        <v>BL.GR.00028-10095</v>
      </c>
      <c r="B3065" s="64" t="e">
        <f>_xlfn.XLOOKUP(F3065,'PU-Holds'!Y:Y,'PU-Holds'!#REF!)</f>
        <v>#REF!</v>
      </c>
      <c r="C3065" s="64" t="e">
        <f>_xlfn.XLOOKUP(F3065,'PU-Holds'!Y:Y,'PU-Holds'!D:D)</f>
        <v>#N/A</v>
      </c>
      <c r="F3065" s="64" t="s">
        <v>1189</v>
      </c>
      <c r="G3065" s="64">
        <v>10095</v>
      </c>
    </row>
    <row r="3066" spans="1:7">
      <c r="A3066" s="64" t="str">
        <f t="shared" si="48"/>
        <v>BL.GR.00029-10095</v>
      </c>
      <c r="B3066" s="64" t="e">
        <f>_xlfn.XLOOKUP(F3066,'PU-Holds'!Y:Y,'PU-Holds'!#REF!)</f>
        <v>#REF!</v>
      </c>
      <c r="C3066" s="64" t="e">
        <f>_xlfn.XLOOKUP(F3066,'PU-Holds'!Y:Y,'PU-Holds'!D:D)</f>
        <v>#N/A</v>
      </c>
      <c r="F3066" s="64" t="s">
        <v>1191</v>
      </c>
      <c r="G3066" s="64">
        <v>10095</v>
      </c>
    </row>
    <row r="3067" spans="1:7">
      <c r="A3067" s="64" t="str">
        <f t="shared" si="48"/>
        <v>BL.GR.00030-10095</v>
      </c>
      <c r="B3067" s="64" t="e">
        <f>_xlfn.XLOOKUP(F3067,'PU-Holds'!Y:Y,'PU-Holds'!#REF!)</f>
        <v>#REF!</v>
      </c>
      <c r="C3067" s="64" t="e">
        <f>_xlfn.XLOOKUP(F3067,'PU-Holds'!Y:Y,'PU-Holds'!D:D)</f>
        <v>#N/A</v>
      </c>
      <c r="F3067" s="64" t="s">
        <v>1193</v>
      </c>
      <c r="G3067" s="64">
        <v>10095</v>
      </c>
    </row>
    <row r="3068" spans="1:7">
      <c r="A3068" s="64" t="str">
        <f t="shared" si="48"/>
        <v>BL.GR.00001-10081</v>
      </c>
      <c r="B3068" s="64" t="e">
        <f>_xlfn.XLOOKUP(F3068,'PU-Holds'!Y:Y,'PU-Holds'!R:R)</f>
        <v>#N/A</v>
      </c>
      <c r="C3068" s="64" t="e">
        <f>_xlfn.XLOOKUP(F3068,'PU-Holds'!Y:Y,'PU-Holds'!P:P)</f>
        <v>#N/A</v>
      </c>
      <c r="F3068" s="64" t="s">
        <v>1131</v>
      </c>
      <c r="G3068" s="64">
        <v>10081</v>
      </c>
    </row>
    <row r="3069" spans="1:7">
      <c r="A3069" s="64" t="str">
        <f t="shared" si="48"/>
        <v>BL.GR.00002-10081</v>
      </c>
      <c r="B3069" s="64" t="e">
        <f>_xlfn.XLOOKUP(F3069,'PU-Holds'!Y:Y,'PU-Holds'!R:R)</f>
        <v>#N/A</v>
      </c>
      <c r="C3069" s="64" t="e">
        <f>_xlfn.XLOOKUP(F3069,'PU-Holds'!Y:Y,'PU-Holds'!P:P)</f>
        <v>#N/A</v>
      </c>
      <c r="F3069" s="64" t="s">
        <v>1133</v>
      </c>
      <c r="G3069" s="64">
        <v>10081</v>
      </c>
    </row>
    <row r="3070" spans="1:7">
      <c r="A3070" s="64" t="str">
        <f t="shared" si="48"/>
        <v>BL.GR.00003-10081</v>
      </c>
      <c r="B3070" s="64" t="e">
        <f>_xlfn.XLOOKUP(F3070,'PU-Holds'!Y:Y,'PU-Holds'!R:R)</f>
        <v>#N/A</v>
      </c>
      <c r="C3070" s="64" t="e">
        <f>_xlfn.XLOOKUP(F3070,'PU-Holds'!Y:Y,'PU-Holds'!P:P)</f>
        <v>#N/A</v>
      </c>
      <c r="F3070" s="64" t="s">
        <v>1135</v>
      </c>
      <c r="G3070" s="64">
        <v>10081</v>
      </c>
    </row>
    <row r="3071" spans="1:7">
      <c r="A3071" s="64" t="str">
        <f t="shared" si="48"/>
        <v>BL.GR.00004-10081</v>
      </c>
      <c r="B3071" s="64" t="e">
        <f>_xlfn.XLOOKUP(F3071,'PU-Holds'!Y:Y,'PU-Holds'!R:R)</f>
        <v>#N/A</v>
      </c>
      <c r="C3071" s="64" t="e">
        <f>_xlfn.XLOOKUP(F3071,'PU-Holds'!Y:Y,'PU-Holds'!P:P)</f>
        <v>#N/A</v>
      </c>
      <c r="F3071" s="64" t="s">
        <v>1137</v>
      </c>
      <c r="G3071" s="64">
        <v>10081</v>
      </c>
    </row>
    <row r="3072" spans="1:7">
      <c r="A3072" s="64" t="str">
        <f t="shared" si="48"/>
        <v>BL.GR.00005-10081</v>
      </c>
      <c r="B3072" s="64" t="e">
        <f>_xlfn.XLOOKUP(F3072,'PU-Holds'!Y:Y,'PU-Holds'!R:R)</f>
        <v>#N/A</v>
      </c>
      <c r="C3072" s="64" t="e">
        <f>_xlfn.XLOOKUP(F3072,'PU-Holds'!Y:Y,'PU-Holds'!P:P)</f>
        <v>#N/A</v>
      </c>
      <c r="F3072" s="64" t="s">
        <v>1139</v>
      </c>
      <c r="G3072" s="64">
        <v>10081</v>
      </c>
    </row>
    <row r="3073" spans="1:7">
      <c r="A3073" s="64" t="str">
        <f t="shared" si="48"/>
        <v>BL.GR.00006-10081</v>
      </c>
      <c r="B3073" s="64" t="e">
        <f>_xlfn.XLOOKUP(F3073,'PU-Holds'!Y:Y,'PU-Holds'!R:R)</f>
        <v>#N/A</v>
      </c>
      <c r="C3073" s="64" t="e">
        <f>_xlfn.XLOOKUP(F3073,'PU-Holds'!Y:Y,'PU-Holds'!P:P)</f>
        <v>#N/A</v>
      </c>
      <c r="F3073" s="64" t="s">
        <v>1141</v>
      </c>
      <c r="G3073" s="64">
        <v>10081</v>
      </c>
    </row>
    <row r="3074" spans="1:7">
      <c r="A3074" s="64" t="str">
        <f t="shared" si="48"/>
        <v>BL.GR.00007-10081</v>
      </c>
      <c r="B3074" s="64" t="e">
        <f>_xlfn.XLOOKUP(F3074,'PU-Holds'!Y:Y,'PU-Holds'!R:R)</f>
        <v>#N/A</v>
      </c>
      <c r="C3074" s="64" t="e">
        <f>_xlfn.XLOOKUP(F3074,'PU-Holds'!Y:Y,'PU-Holds'!P:P)</f>
        <v>#N/A</v>
      </c>
      <c r="F3074" s="64" t="s">
        <v>1143</v>
      </c>
      <c r="G3074" s="64">
        <v>10081</v>
      </c>
    </row>
    <row r="3075" spans="1:7">
      <c r="A3075" s="64" t="str">
        <f t="shared" si="48"/>
        <v>BL.GR.00008-10081</v>
      </c>
      <c r="B3075" s="64" t="e">
        <f>_xlfn.XLOOKUP(F3075,'PU-Holds'!Y:Y,'PU-Holds'!R:R)</f>
        <v>#N/A</v>
      </c>
      <c r="C3075" s="64" t="e">
        <f>_xlfn.XLOOKUP(F3075,'PU-Holds'!Y:Y,'PU-Holds'!P:P)</f>
        <v>#N/A</v>
      </c>
      <c r="F3075" s="64" t="s">
        <v>1145</v>
      </c>
      <c r="G3075" s="64">
        <v>10081</v>
      </c>
    </row>
    <row r="3076" spans="1:7">
      <c r="A3076" s="64" t="str">
        <f t="shared" si="48"/>
        <v>BL.GR.00009-10081</v>
      </c>
      <c r="B3076" s="64" t="e">
        <f>_xlfn.XLOOKUP(F3076,'PU-Holds'!Y:Y,'PU-Holds'!R:R)</f>
        <v>#N/A</v>
      </c>
      <c r="C3076" s="64" t="e">
        <f>_xlfn.XLOOKUP(F3076,'PU-Holds'!Y:Y,'PU-Holds'!P:P)</f>
        <v>#N/A</v>
      </c>
      <c r="F3076" s="64" t="s">
        <v>1147</v>
      </c>
      <c r="G3076" s="64">
        <v>10081</v>
      </c>
    </row>
    <row r="3077" spans="1:7">
      <c r="A3077" s="64" t="str">
        <f t="shared" si="48"/>
        <v>BL.GR.00010-10081</v>
      </c>
      <c r="B3077" s="64" t="e">
        <f>_xlfn.XLOOKUP(F3077,'PU-Holds'!Y:Y,'PU-Holds'!R:R)</f>
        <v>#N/A</v>
      </c>
      <c r="C3077" s="64" t="e">
        <f>_xlfn.XLOOKUP(F3077,'PU-Holds'!Y:Y,'PU-Holds'!P:P)</f>
        <v>#N/A</v>
      </c>
      <c r="F3077" s="64" t="s">
        <v>1149</v>
      </c>
      <c r="G3077" s="64">
        <v>10081</v>
      </c>
    </row>
    <row r="3078" spans="1:7">
      <c r="A3078" s="64" t="str">
        <f t="shared" si="48"/>
        <v>BL.GR.00011-10081</v>
      </c>
      <c r="B3078" s="64" t="e">
        <f>_xlfn.XLOOKUP(F3078,'PU-Holds'!Y:Y,'PU-Holds'!R:R)</f>
        <v>#N/A</v>
      </c>
      <c r="C3078" s="64" t="e">
        <f>_xlfn.XLOOKUP(F3078,'PU-Holds'!Y:Y,'PU-Holds'!P:P)</f>
        <v>#N/A</v>
      </c>
      <c r="F3078" s="64" t="s">
        <v>1151</v>
      </c>
      <c r="G3078" s="64">
        <v>10081</v>
      </c>
    </row>
    <row r="3079" spans="1:7">
      <c r="A3079" s="64" t="str">
        <f t="shared" si="48"/>
        <v>BL.GR.00012-10081</v>
      </c>
      <c r="B3079" s="64" t="e">
        <f>_xlfn.XLOOKUP(F3079,'PU-Holds'!Y:Y,'PU-Holds'!R:R)</f>
        <v>#N/A</v>
      </c>
      <c r="C3079" s="64" t="e">
        <f>_xlfn.XLOOKUP(F3079,'PU-Holds'!Y:Y,'PU-Holds'!P:P)</f>
        <v>#N/A</v>
      </c>
      <c r="F3079" s="64" t="s">
        <v>1153</v>
      </c>
      <c r="G3079" s="64">
        <v>10081</v>
      </c>
    </row>
    <row r="3080" spans="1:7">
      <c r="A3080" s="64" t="str">
        <f t="shared" si="48"/>
        <v>BL.GR.00013-10081</v>
      </c>
      <c r="B3080" s="64" t="e">
        <f>_xlfn.XLOOKUP(F3080,'PU-Holds'!Y:Y,'PU-Holds'!R:R)</f>
        <v>#N/A</v>
      </c>
      <c r="C3080" s="64" t="e">
        <f>_xlfn.XLOOKUP(F3080,'PU-Holds'!Y:Y,'PU-Holds'!P:P)</f>
        <v>#N/A</v>
      </c>
      <c r="F3080" s="64" t="s">
        <v>1155</v>
      </c>
      <c r="G3080" s="64">
        <v>10081</v>
      </c>
    </row>
    <row r="3081" spans="1:7">
      <c r="A3081" s="64" t="str">
        <f t="shared" si="48"/>
        <v>BL.GR.00014-10081</v>
      </c>
      <c r="B3081" s="64" t="e">
        <f>_xlfn.XLOOKUP(F3081,'PU-Holds'!Y:Y,'PU-Holds'!R:R)</f>
        <v>#N/A</v>
      </c>
      <c r="C3081" s="64" t="e">
        <f>_xlfn.XLOOKUP(F3081,'PU-Holds'!Y:Y,'PU-Holds'!P:P)</f>
        <v>#N/A</v>
      </c>
      <c r="F3081" s="64" t="s">
        <v>1157</v>
      </c>
      <c r="G3081" s="64">
        <v>10081</v>
      </c>
    </row>
    <row r="3082" spans="1:7">
      <c r="A3082" s="64" t="str">
        <f t="shared" si="48"/>
        <v>BL.GR.00015-10081</v>
      </c>
      <c r="B3082" s="64" t="e">
        <f>_xlfn.XLOOKUP(F3082,'PU-Holds'!Y:Y,'PU-Holds'!R:R)</f>
        <v>#N/A</v>
      </c>
      <c r="C3082" s="64" t="e">
        <f>_xlfn.XLOOKUP(F3082,'PU-Holds'!Y:Y,'PU-Holds'!P:P)</f>
        <v>#N/A</v>
      </c>
      <c r="F3082" s="64" t="s">
        <v>1159</v>
      </c>
      <c r="G3082" s="64">
        <v>10081</v>
      </c>
    </row>
    <row r="3083" spans="1:7">
      <c r="A3083" s="64" t="str">
        <f t="shared" si="48"/>
        <v>BL.GR.00016-10081</v>
      </c>
      <c r="B3083" s="64" t="e">
        <f>_xlfn.XLOOKUP(F3083,'PU-Holds'!Y:Y,'PU-Holds'!R:R)</f>
        <v>#N/A</v>
      </c>
      <c r="C3083" s="64" t="e">
        <f>_xlfn.XLOOKUP(F3083,'PU-Holds'!Y:Y,'PU-Holds'!P:P)</f>
        <v>#N/A</v>
      </c>
      <c r="F3083" s="64" t="s">
        <v>1161</v>
      </c>
      <c r="G3083" s="64">
        <v>10081</v>
      </c>
    </row>
    <row r="3084" spans="1:7">
      <c r="A3084" s="64" t="str">
        <f t="shared" si="48"/>
        <v>BL.GR.00017-10081</v>
      </c>
      <c r="B3084" s="64" t="e">
        <f>_xlfn.XLOOKUP(F3084,'PU-Holds'!Y:Y,'PU-Holds'!R:R)</f>
        <v>#N/A</v>
      </c>
      <c r="C3084" s="64" t="e">
        <f>_xlfn.XLOOKUP(F3084,'PU-Holds'!Y:Y,'PU-Holds'!P:P)</f>
        <v>#N/A</v>
      </c>
      <c r="F3084" s="64" t="s">
        <v>1163</v>
      </c>
      <c r="G3084" s="64">
        <v>10081</v>
      </c>
    </row>
    <row r="3085" spans="1:7">
      <c r="A3085" s="64" t="str">
        <f t="shared" si="48"/>
        <v>BL.GR.00018-10081</v>
      </c>
      <c r="B3085" s="64" t="e">
        <f>_xlfn.XLOOKUP(F3085,'PU-Holds'!Y:Y,'PU-Holds'!R:R)</f>
        <v>#N/A</v>
      </c>
      <c r="C3085" s="64" t="e">
        <f>_xlfn.XLOOKUP(F3085,'PU-Holds'!Y:Y,'PU-Holds'!P:P)</f>
        <v>#N/A</v>
      </c>
      <c r="F3085" s="64" t="s">
        <v>1165</v>
      </c>
      <c r="G3085" s="64">
        <v>10081</v>
      </c>
    </row>
    <row r="3086" spans="1:7">
      <c r="A3086" s="64" t="str">
        <f t="shared" si="48"/>
        <v>BL.GR.00019-10081</v>
      </c>
      <c r="B3086" s="64" t="e">
        <f>_xlfn.XLOOKUP(F3086,'PU-Holds'!Y:Y,'PU-Holds'!R:R)</f>
        <v>#N/A</v>
      </c>
      <c r="C3086" s="64" t="e">
        <f>_xlfn.XLOOKUP(F3086,'PU-Holds'!Y:Y,'PU-Holds'!P:P)</f>
        <v>#N/A</v>
      </c>
      <c r="F3086" s="64" t="s">
        <v>1167</v>
      </c>
      <c r="G3086" s="64">
        <v>10081</v>
      </c>
    </row>
    <row r="3087" spans="1:7">
      <c r="A3087" s="64" t="str">
        <f t="shared" si="48"/>
        <v>BL.GR.00020-10081</v>
      </c>
      <c r="B3087" s="64" t="e">
        <f>_xlfn.XLOOKUP(F3087,'PU-Holds'!Y:Y,'PU-Holds'!R:R)</f>
        <v>#N/A</v>
      </c>
      <c r="C3087" s="64" t="e">
        <f>_xlfn.XLOOKUP(F3087,'PU-Holds'!Y:Y,'PU-Holds'!P:P)</f>
        <v>#N/A</v>
      </c>
      <c r="F3087" s="64" t="s">
        <v>1169</v>
      </c>
      <c r="G3087" s="64">
        <v>10081</v>
      </c>
    </row>
    <row r="3088" spans="1:7">
      <c r="A3088" s="64" t="str">
        <f t="shared" si="48"/>
        <v>BL.GR.00021-10081</v>
      </c>
      <c r="B3088" s="64" t="e">
        <f>_xlfn.XLOOKUP(F3088,'PU-Holds'!Y:Y,'PU-Holds'!R:R)</f>
        <v>#N/A</v>
      </c>
      <c r="C3088" s="64" t="e">
        <f>_xlfn.XLOOKUP(F3088,'PU-Holds'!Y:Y,'PU-Holds'!P:P)</f>
        <v>#N/A</v>
      </c>
      <c r="F3088" s="64" t="s">
        <v>1171</v>
      </c>
      <c r="G3088" s="64">
        <v>10081</v>
      </c>
    </row>
    <row r="3089" spans="1:7">
      <c r="A3089" s="64" t="str">
        <f t="shared" si="48"/>
        <v>BL.GR.00022-10081</v>
      </c>
      <c r="B3089" s="64" t="e">
        <f>_xlfn.XLOOKUP(F3089,'PU-Holds'!Y:Y,'PU-Holds'!R:R)</f>
        <v>#N/A</v>
      </c>
      <c r="C3089" s="64" t="e">
        <f>_xlfn.XLOOKUP(F3089,'PU-Holds'!Y:Y,'PU-Holds'!P:P)</f>
        <v>#N/A</v>
      </c>
      <c r="F3089" s="64" t="s">
        <v>1177</v>
      </c>
      <c r="G3089" s="64">
        <v>10081</v>
      </c>
    </row>
    <row r="3090" spans="1:7">
      <c r="A3090" s="64" t="str">
        <f t="shared" si="48"/>
        <v>BL.GR.00023-10081</v>
      </c>
      <c r="B3090" s="64" t="e">
        <f>_xlfn.XLOOKUP(F3090,'PU-Holds'!Y:Y,'PU-Holds'!R:R)</f>
        <v>#N/A</v>
      </c>
      <c r="C3090" s="64" t="e">
        <f>_xlfn.XLOOKUP(F3090,'PU-Holds'!Y:Y,'PU-Holds'!P:P)</f>
        <v>#N/A</v>
      </c>
      <c r="F3090" s="64" t="s">
        <v>1179</v>
      </c>
      <c r="G3090" s="64">
        <v>10081</v>
      </c>
    </row>
    <row r="3091" spans="1:7">
      <c r="A3091" s="64" t="str">
        <f t="shared" si="48"/>
        <v>BL.GR.00024-10081</v>
      </c>
      <c r="B3091" s="64" t="e">
        <f>_xlfn.XLOOKUP(F3091,'PU-Holds'!Y:Y,'PU-Holds'!R:R)</f>
        <v>#N/A</v>
      </c>
      <c r="C3091" s="64" t="e">
        <f>_xlfn.XLOOKUP(F3091,'PU-Holds'!Y:Y,'PU-Holds'!P:P)</f>
        <v>#N/A</v>
      </c>
      <c r="F3091" s="64" t="s">
        <v>1181</v>
      </c>
      <c r="G3091" s="64">
        <v>10081</v>
      </c>
    </row>
    <row r="3092" spans="1:7">
      <c r="A3092" s="64" t="str">
        <f t="shared" si="48"/>
        <v>BL.GR.00025-10081</v>
      </c>
      <c r="B3092" s="64" t="e">
        <f>_xlfn.XLOOKUP(F3092,'PU-Holds'!Y:Y,'PU-Holds'!R:R)</f>
        <v>#N/A</v>
      </c>
      <c r="C3092" s="64" t="e">
        <f>_xlfn.XLOOKUP(F3092,'PU-Holds'!Y:Y,'PU-Holds'!P:P)</f>
        <v>#N/A</v>
      </c>
      <c r="F3092" s="64" t="s">
        <v>1183</v>
      </c>
      <c r="G3092" s="64">
        <v>10081</v>
      </c>
    </row>
    <row r="3093" spans="1:7">
      <c r="A3093" s="64" t="str">
        <f t="shared" si="48"/>
        <v>BL.GR.00026-10081</v>
      </c>
      <c r="B3093" s="64" t="e">
        <f>_xlfn.XLOOKUP(F3093,'PU-Holds'!Y:Y,'PU-Holds'!R:R)</f>
        <v>#N/A</v>
      </c>
      <c r="C3093" s="64" t="e">
        <f>_xlfn.XLOOKUP(F3093,'PU-Holds'!Y:Y,'PU-Holds'!P:P)</f>
        <v>#N/A</v>
      </c>
      <c r="F3093" s="64" t="s">
        <v>1185</v>
      </c>
      <c r="G3093" s="64">
        <v>10081</v>
      </c>
    </row>
    <row r="3094" spans="1:7">
      <c r="A3094" s="64" t="str">
        <f t="shared" si="48"/>
        <v>BL.GR.00027-10081</v>
      </c>
      <c r="B3094" s="64" t="e">
        <f>_xlfn.XLOOKUP(F3094,'PU-Holds'!Y:Y,'PU-Holds'!R:R)</f>
        <v>#N/A</v>
      </c>
      <c r="C3094" s="64" t="e">
        <f>_xlfn.XLOOKUP(F3094,'PU-Holds'!Y:Y,'PU-Holds'!P:P)</f>
        <v>#N/A</v>
      </c>
      <c r="F3094" s="64" t="s">
        <v>1187</v>
      </c>
      <c r="G3094" s="64">
        <v>10081</v>
      </c>
    </row>
    <row r="3095" spans="1:7">
      <c r="A3095" s="64" t="str">
        <f t="shared" si="48"/>
        <v>BL.GR.00028-10081</v>
      </c>
      <c r="B3095" s="64" t="e">
        <f>_xlfn.XLOOKUP(F3095,'PU-Holds'!Y:Y,'PU-Holds'!R:R)</f>
        <v>#N/A</v>
      </c>
      <c r="C3095" s="64" t="e">
        <f>_xlfn.XLOOKUP(F3095,'PU-Holds'!Y:Y,'PU-Holds'!P:P)</f>
        <v>#N/A</v>
      </c>
      <c r="F3095" s="64" t="s">
        <v>1189</v>
      </c>
      <c r="G3095" s="64">
        <v>10081</v>
      </c>
    </row>
    <row r="3096" spans="1:7">
      <c r="A3096" s="64" t="str">
        <f t="shared" si="48"/>
        <v>BL.GR.00029-10081</v>
      </c>
      <c r="B3096" s="64" t="e">
        <f>_xlfn.XLOOKUP(F3096,'PU-Holds'!Y:Y,'PU-Holds'!R:R)</f>
        <v>#N/A</v>
      </c>
      <c r="C3096" s="64" t="e">
        <f>_xlfn.XLOOKUP(F3096,'PU-Holds'!Y:Y,'PU-Holds'!P:P)</f>
        <v>#N/A</v>
      </c>
      <c r="F3096" s="64" t="s">
        <v>1191</v>
      </c>
      <c r="G3096" s="64">
        <v>10081</v>
      </c>
    </row>
    <row r="3097" spans="1:7">
      <c r="A3097" s="64" t="str">
        <f t="shared" si="48"/>
        <v>BL.GR.00030-10081</v>
      </c>
      <c r="B3097" s="64" t="e">
        <f>_xlfn.XLOOKUP(F3097,'PU-Holds'!Y:Y,'PU-Holds'!R:R)</f>
        <v>#N/A</v>
      </c>
      <c r="C3097" s="64" t="e">
        <f>_xlfn.XLOOKUP(F3097,'PU-Holds'!Y:Y,'PU-Holds'!P:P)</f>
        <v>#N/A</v>
      </c>
      <c r="F3097" s="64" t="s">
        <v>1193</v>
      </c>
      <c r="G3097" s="64">
        <v>10081</v>
      </c>
    </row>
    <row r="3098" spans="1:7">
      <c r="A3098" s="64" t="str">
        <f t="shared" si="48"/>
        <v>BL.GR.00001-10097</v>
      </c>
      <c r="B3098" s="64" t="e">
        <f>_xlfn.XLOOKUP(F3098,'PU-Holds'!Y:Y,'PU-Holds'!S:S)</f>
        <v>#N/A</v>
      </c>
      <c r="C3098" s="64" t="e">
        <f>_xlfn.XLOOKUP(F3098,'PU-Holds'!Y:Y,'PU-Holds'!P:P)</f>
        <v>#N/A</v>
      </c>
      <c r="F3098" s="64" t="s">
        <v>1131</v>
      </c>
      <c r="G3098" s="64">
        <v>10097</v>
      </c>
    </row>
    <row r="3099" spans="1:7">
      <c r="A3099" s="64" t="str">
        <f t="shared" si="48"/>
        <v>BL.GR.00002-10097</v>
      </c>
      <c r="B3099" s="64" t="e">
        <f>_xlfn.XLOOKUP(F3099,'PU-Holds'!Y:Y,'PU-Holds'!S:S)</f>
        <v>#N/A</v>
      </c>
      <c r="C3099" s="64" t="e">
        <f>_xlfn.XLOOKUP(F3099,'PU-Holds'!Y:Y,'PU-Holds'!P:P)</f>
        <v>#N/A</v>
      </c>
      <c r="F3099" s="64" t="s">
        <v>1133</v>
      </c>
      <c r="G3099" s="64">
        <v>10097</v>
      </c>
    </row>
    <row r="3100" spans="1:7">
      <c r="A3100" s="64" t="str">
        <f t="shared" si="48"/>
        <v>BL.GR.00003-10097</v>
      </c>
      <c r="B3100" s="64" t="e">
        <f>_xlfn.XLOOKUP(F3100,'PU-Holds'!Y:Y,'PU-Holds'!S:S)</f>
        <v>#N/A</v>
      </c>
      <c r="C3100" s="64" t="e">
        <f>_xlfn.XLOOKUP(F3100,'PU-Holds'!Y:Y,'PU-Holds'!P:P)</f>
        <v>#N/A</v>
      </c>
      <c r="F3100" s="64" t="s">
        <v>1135</v>
      </c>
      <c r="G3100" s="64">
        <v>10097</v>
      </c>
    </row>
    <row r="3101" spans="1:7">
      <c r="A3101" s="64" t="str">
        <f t="shared" si="48"/>
        <v>BL.GR.00004-10097</v>
      </c>
      <c r="B3101" s="64" t="e">
        <f>_xlfn.XLOOKUP(F3101,'PU-Holds'!Y:Y,'PU-Holds'!S:S)</f>
        <v>#N/A</v>
      </c>
      <c r="C3101" s="64" t="e">
        <f>_xlfn.XLOOKUP(F3101,'PU-Holds'!Y:Y,'PU-Holds'!P:P)</f>
        <v>#N/A</v>
      </c>
      <c r="F3101" s="64" t="s">
        <v>1137</v>
      </c>
      <c r="G3101" s="64">
        <v>10097</v>
      </c>
    </row>
    <row r="3102" spans="1:7">
      <c r="A3102" s="64" t="str">
        <f t="shared" si="48"/>
        <v>BL.GR.00005-10097</v>
      </c>
      <c r="B3102" s="64" t="e">
        <f>_xlfn.XLOOKUP(F3102,'PU-Holds'!Y:Y,'PU-Holds'!S:S)</f>
        <v>#N/A</v>
      </c>
      <c r="C3102" s="64" t="e">
        <f>_xlfn.XLOOKUP(F3102,'PU-Holds'!Y:Y,'PU-Holds'!P:P)</f>
        <v>#N/A</v>
      </c>
      <c r="F3102" s="64" t="s">
        <v>1139</v>
      </c>
      <c r="G3102" s="64">
        <v>10097</v>
      </c>
    </row>
    <row r="3103" spans="1:7">
      <c r="A3103" s="64" t="str">
        <f t="shared" si="48"/>
        <v>BL.GR.00006-10097</v>
      </c>
      <c r="B3103" s="64" t="e">
        <f>_xlfn.XLOOKUP(F3103,'PU-Holds'!Y:Y,'PU-Holds'!S:S)</f>
        <v>#N/A</v>
      </c>
      <c r="C3103" s="64" t="e">
        <f>_xlfn.XLOOKUP(F3103,'PU-Holds'!Y:Y,'PU-Holds'!P:P)</f>
        <v>#N/A</v>
      </c>
      <c r="F3103" s="64" t="s">
        <v>1141</v>
      </c>
      <c r="G3103" s="64">
        <v>10097</v>
      </c>
    </row>
    <row r="3104" spans="1:7">
      <c r="A3104" s="64" t="str">
        <f t="shared" si="48"/>
        <v>BL.GR.00007-10097</v>
      </c>
      <c r="B3104" s="64" t="e">
        <f>_xlfn.XLOOKUP(F3104,'PU-Holds'!Y:Y,'PU-Holds'!S:S)</f>
        <v>#N/A</v>
      </c>
      <c r="C3104" s="64" t="e">
        <f>_xlfn.XLOOKUP(F3104,'PU-Holds'!Y:Y,'PU-Holds'!P:P)</f>
        <v>#N/A</v>
      </c>
      <c r="F3104" s="64" t="s">
        <v>1143</v>
      </c>
      <c r="G3104" s="64">
        <v>10097</v>
      </c>
    </row>
    <row r="3105" spans="1:7">
      <c r="A3105" s="64" t="str">
        <f t="shared" si="48"/>
        <v>BL.GR.00008-10097</v>
      </c>
      <c r="B3105" s="64" t="e">
        <f>_xlfn.XLOOKUP(F3105,'PU-Holds'!Y:Y,'PU-Holds'!S:S)</f>
        <v>#N/A</v>
      </c>
      <c r="C3105" s="64" t="e">
        <f>_xlfn.XLOOKUP(F3105,'PU-Holds'!Y:Y,'PU-Holds'!P:P)</f>
        <v>#N/A</v>
      </c>
      <c r="F3105" s="64" t="s">
        <v>1145</v>
      </c>
      <c r="G3105" s="64">
        <v>10097</v>
      </c>
    </row>
    <row r="3106" spans="1:7">
      <c r="A3106" s="64" t="str">
        <f t="shared" si="48"/>
        <v>BL.GR.00009-10097</v>
      </c>
      <c r="B3106" s="64" t="e">
        <f>_xlfn.XLOOKUP(F3106,'PU-Holds'!Y:Y,'PU-Holds'!S:S)</f>
        <v>#N/A</v>
      </c>
      <c r="C3106" s="64" t="e">
        <f>_xlfn.XLOOKUP(F3106,'PU-Holds'!Y:Y,'PU-Holds'!P:P)</f>
        <v>#N/A</v>
      </c>
      <c r="F3106" s="64" t="s">
        <v>1147</v>
      </c>
      <c r="G3106" s="64">
        <v>10097</v>
      </c>
    </row>
    <row r="3107" spans="1:7">
      <c r="A3107" s="64" t="str">
        <f t="shared" si="48"/>
        <v>BL.GR.00010-10097</v>
      </c>
      <c r="B3107" s="64" t="e">
        <f>_xlfn.XLOOKUP(F3107,'PU-Holds'!Y:Y,'PU-Holds'!S:S)</f>
        <v>#N/A</v>
      </c>
      <c r="C3107" s="64" t="e">
        <f>_xlfn.XLOOKUP(F3107,'PU-Holds'!Y:Y,'PU-Holds'!P:P)</f>
        <v>#N/A</v>
      </c>
      <c r="F3107" s="64" t="s">
        <v>1149</v>
      </c>
      <c r="G3107" s="64">
        <v>10097</v>
      </c>
    </row>
    <row r="3108" spans="1:7">
      <c r="A3108" s="64" t="str">
        <f t="shared" si="48"/>
        <v>BL.GR.00011-10097</v>
      </c>
      <c r="B3108" s="64" t="e">
        <f>_xlfn.XLOOKUP(F3108,'PU-Holds'!Y:Y,'PU-Holds'!S:S)</f>
        <v>#N/A</v>
      </c>
      <c r="C3108" s="64" t="e">
        <f>_xlfn.XLOOKUP(F3108,'PU-Holds'!Y:Y,'PU-Holds'!P:P)</f>
        <v>#N/A</v>
      </c>
      <c r="F3108" s="64" t="s">
        <v>1151</v>
      </c>
      <c r="G3108" s="64">
        <v>10097</v>
      </c>
    </row>
    <row r="3109" spans="1:7">
      <c r="A3109" s="64" t="str">
        <f t="shared" ref="A3109:A3172" si="49">F3109&amp;"-"&amp;G3109</f>
        <v>BL.GR.00012-10097</v>
      </c>
      <c r="B3109" s="64" t="e">
        <f>_xlfn.XLOOKUP(F3109,'PU-Holds'!Y:Y,'PU-Holds'!S:S)</f>
        <v>#N/A</v>
      </c>
      <c r="C3109" s="64" t="e">
        <f>_xlfn.XLOOKUP(F3109,'PU-Holds'!Y:Y,'PU-Holds'!P:P)</f>
        <v>#N/A</v>
      </c>
      <c r="F3109" s="64" t="s">
        <v>1153</v>
      </c>
      <c r="G3109" s="64">
        <v>10097</v>
      </c>
    </row>
    <row r="3110" spans="1:7">
      <c r="A3110" s="64" t="str">
        <f t="shared" si="49"/>
        <v>BL.GR.00013-10097</v>
      </c>
      <c r="B3110" s="64" t="e">
        <f>_xlfn.XLOOKUP(F3110,'PU-Holds'!Y:Y,'PU-Holds'!S:S)</f>
        <v>#N/A</v>
      </c>
      <c r="C3110" s="64" t="e">
        <f>_xlfn.XLOOKUP(F3110,'PU-Holds'!Y:Y,'PU-Holds'!P:P)</f>
        <v>#N/A</v>
      </c>
      <c r="F3110" s="64" t="s">
        <v>1155</v>
      </c>
      <c r="G3110" s="64">
        <v>10097</v>
      </c>
    </row>
    <row r="3111" spans="1:7">
      <c r="A3111" s="64" t="str">
        <f t="shared" si="49"/>
        <v>BL.GR.00014-10097</v>
      </c>
      <c r="B3111" s="64" t="e">
        <f>_xlfn.XLOOKUP(F3111,'PU-Holds'!Y:Y,'PU-Holds'!S:S)</f>
        <v>#N/A</v>
      </c>
      <c r="C3111" s="64" t="e">
        <f>_xlfn.XLOOKUP(F3111,'PU-Holds'!Y:Y,'PU-Holds'!P:P)</f>
        <v>#N/A</v>
      </c>
      <c r="F3111" s="64" t="s">
        <v>1157</v>
      </c>
      <c r="G3111" s="64">
        <v>10097</v>
      </c>
    </row>
    <row r="3112" spans="1:7">
      <c r="A3112" s="64" t="str">
        <f t="shared" si="49"/>
        <v>BL.GR.00015-10097</v>
      </c>
      <c r="B3112" s="64" t="e">
        <f>_xlfn.XLOOKUP(F3112,'PU-Holds'!Y:Y,'PU-Holds'!S:S)</f>
        <v>#N/A</v>
      </c>
      <c r="C3112" s="64" t="e">
        <f>_xlfn.XLOOKUP(F3112,'PU-Holds'!Y:Y,'PU-Holds'!P:P)</f>
        <v>#N/A</v>
      </c>
      <c r="F3112" s="64" t="s">
        <v>1159</v>
      </c>
      <c r="G3112" s="64">
        <v>10097</v>
      </c>
    </row>
    <row r="3113" spans="1:7">
      <c r="A3113" s="64" t="str">
        <f t="shared" si="49"/>
        <v>BL.GR.00016-10097</v>
      </c>
      <c r="B3113" s="64" t="e">
        <f>_xlfn.XLOOKUP(F3113,'PU-Holds'!Y:Y,'PU-Holds'!S:S)</f>
        <v>#N/A</v>
      </c>
      <c r="C3113" s="64" t="e">
        <f>_xlfn.XLOOKUP(F3113,'PU-Holds'!Y:Y,'PU-Holds'!P:P)</f>
        <v>#N/A</v>
      </c>
      <c r="F3113" s="64" t="s">
        <v>1161</v>
      </c>
      <c r="G3113" s="64">
        <v>10097</v>
      </c>
    </row>
    <row r="3114" spans="1:7">
      <c r="A3114" s="64" t="str">
        <f t="shared" si="49"/>
        <v>BL.GR.00017-10097</v>
      </c>
      <c r="B3114" s="64" t="e">
        <f>_xlfn.XLOOKUP(F3114,'PU-Holds'!Y:Y,'PU-Holds'!S:S)</f>
        <v>#N/A</v>
      </c>
      <c r="C3114" s="64" t="e">
        <f>_xlfn.XLOOKUP(F3114,'PU-Holds'!Y:Y,'PU-Holds'!P:P)</f>
        <v>#N/A</v>
      </c>
      <c r="F3114" s="64" t="s">
        <v>1163</v>
      </c>
      <c r="G3114" s="64">
        <v>10097</v>
      </c>
    </row>
    <row r="3115" spans="1:7">
      <c r="A3115" s="64" t="str">
        <f t="shared" si="49"/>
        <v>BL.GR.00018-10097</v>
      </c>
      <c r="B3115" s="64" t="e">
        <f>_xlfn.XLOOKUP(F3115,'PU-Holds'!Y:Y,'PU-Holds'!S:S)</f>
        <v>#N/A</v>
      </c>
      <c r="C3115" s="64" t="e">
        <f>_xlfn.XLOOKUP(F3115,'PU-Holds'!Y:Y,'PU-Holds'!P:P)</f>
        <v>#N/A</v>
      </c>
      <c r="F3115" s="64" t="s">
        <v>1165</v>
      </c>
      <c r="G3115" s="64">
        <v>10097</v>
      </c>
    </row>
    <row r="3116" spans="1:7">
      <c r="A3116" s="64" t="str">
        <f t="shared" si="49"/>
        <v>BL.GR.00019-10097</v>
      </c>
      <c r="B3116" s="64" t="e">
        <f>_xlfn.XLOOKUP(F3116,'PU-Holds'!Y:Y,'PU-Holds'!S:S)</f>
        <v>#N/A</v>
      </c>
      <c r="C3116" s="64" t="e">
        <f>_xlfn.XLOOKUP(F3116,'PU-Holds'!Y:Y,'PU-Holds'!P:P)</f>
        <v>#N/A</v>
      </c>
      <c r="F3116" s="64" t="s">
        <v>1167</v>
      </c>
      <c r="G3116" s="64">
        <v>10097</v>
      </c>
    </row>
    <row r="3117" spans="1:7">
      <c r="A3117" s="64" t="str">
        <f t="shared" si="49"/>
        <v>BL.GR.00020-10097</v>
      </c>
      <c r="B3117" s="64" t="e">
        <f>_xlfn.XLOOKUP(F3117,'PU-Holds'!Y:Y,'PU-Holds'!S:S)</f>
        <v>#N/A</v>
      </c>
      <c r="C3117" s="64" t="e">
        <f>_xlfn.XLOOKUP(F3117,'PU-Holds'!Y:Y,'PU-Holds'!P:P)</f>
        <v>#N/A</v>
      </c>
      <c r="F3117" s="64" t="s">
        <v>1169</v>
      </c>
      <c r="G3117" s="64">
        <v>10097</v>
      </c>
    </row>
    <row r="3118" spans="1:7">
      <c r="A3118" s="64" t="str">
        <f t="shared" si="49"/>
        <v>BL.GR.00021-10097</v>
      </c>
      <c r="B3118" s="64" t="e">
        <f>_xlfn.XLOOKUP(F3118,'PU-Holds'!Y:Y,'PU-Holds'!S:S)</f>
        <v>#N/A</v>
      </c>
      <c r="C3118" s="64" t="e">
        <f>_xlfn.XLOOKUP(F3118,'PU-Holds'!Y:Y,'PU-Holds'!P:P)</f>
        <v>#N/A</v>
      </c>
      <c r="F3118" s="64" t="s">
        <v>1171</v>
      </c>
      <c r="G3118" s="64">
        <v>10097</v>
      </c>
    </row>
    <row r="3119" spans="1:7">
      <c r="A3119" s="64" t="str">
        <f t="shared" si="49"/>
        <v>BL.GR.00022-10097</v>
      </c>
      <c r="B3119" s="64" t="e">
        <f>_xlfn.XLOOKUP(F3119,'PU-Holds'!Y:Y,'PU-Holds'!S:S)</f>
        <v>#N/A</v>
      </c>
      <c r="C3119" s="64" t="e">
        <f>_xlfn.XLOOKUP(F3119,'PU-Holds'!Y:Y,'PU-Holds'!P:P)</f>
        <v>#N/A</v>
      </c>
      <c r="F3119" s="64" t="s">
        <v>1177</v>
      </c>
      <c r="G3119" s="64">
        <v>10097</v>
      </c>
    </row>
    <row r="3120" spans="1:7">
      <c r="A3120" s="64" t="str">
        <f t="shared" si="49"/>
        <v>BL.GR.00023-10097</v>
      </c>
      <c r="B3120" s="64" t="e">
        <f>_xlfn.XLOOKUP(F3120,'PU-Holds'!Y:Y,'PU-Holds'!S:S)</f>
        <v>#N/A</v>
      </c>
      <c r="C3120" s="64" t="e">
        <f>_xlfn.XLOOKUP(F3120,'PU-Holds'!Y:Y,'PU-Holds'!P:P)</f>
        <v>#N/A</v>
      </c>
      <c r="F3120" s="64" t="s">
        <v>1179</v>
      </c>
      <c r="G3120" s="64">
        <v>10097</v>
      </c>
    </row>
    <row r="3121" spans="1:7">
      <c r="A3121" s="64" t="str">
        <f t="shared" si="49"/>
        <v>BL.GR.00024-10097</v>
      </c>
      <c r="B3121" s="64" t="e">
        <f>_xlfn.XLOOKUP(F3121,'PU-Holds'!Y:Y,'PU-Holds'!S:S)</f>
        <v>#N/A</v>
      </c>
      <c r="C3121" s="64" t="e">
        <f>_xlfn.XLOOKUP(F3121,'PU-Holds'!Y:Y,'PU-Holds'!P:P)</f>
        <v>#N/A</v>
      </c>
      <c r="F3121" s="64" t="s">
        <v>1181</v>
      </c>
      <c r="G3121" s="64">
        <v>10097</v>
      </c>
    </row>
    <row r="3122" spans="1:7">
      <c r="A3122" s="64" t="str">
        <f t="shared" si="49"/>
        <v>BL.GR.00025-10097</v>
      </c>
      <c r="B3122" s="64" t="e">
        <f>_xlfn.XLOOKUP(F3122,'PU-Holds'!Y:Y,'PU-Holds'!S:S)</f>
        <v>#N/A</v>
      </c>
      <c r="C3122" s="64" t="e">
        <f>_xlfn.XLOOKUP(F3122,'PU-Holds'!Y:Y,'PU-Holds'!P:P)</f>
        <v>#N/A</v>
      </c>
      <c r="F3122" s="64" t="s">
        <v>1183</v>
      </c>
      <c r="G3122" s="64">
        <v>10097</v>
      </c>
    </row>
    <row r="3123" spans="1:7">
      <c r="A3123" s="64" t="str">
        <f t="shared" si="49"/>
        <v>BL.GR.00026-10097</v>
      </c>
      <c r="B3123" s="64" t="e">
        <f>_xlfn.XLOOKUP(F3123,'PU-Holds'!Y:Y,'PU-Holds'!S:S)</f>
        <v>#N/A</v>
      </c>
      <c r="C3123" s="64" t="e">
        <f>_xlfn.XLOOKUP(F3123,'PU-Holds'!Y:Y,'PU-Holds'!P:P)</f>
        <v>#N/A</v>
      </c>
      <c r="F3123" s="64" t="s">
        <v>1185</v>
      </c>
      <c r="G3123" s="64">
        <v>10097</v>
      </c>
    </row>
    <row r="3124" spans="1:7">
      <c r="A3124" s="64" t="str">
        <f t="shared" si="49"/>
        <v>BL.GR.00027-10097</v>
      </c>
      <c r="B3124" s="64" t="e">
        <f>_xlfn.XLOOKUP(F3124,'PU-Holds'!Y:Y,'PU-Holds'!S:S)</f>
        <v>#N/A</v>
      </c>
      <c r="C3124" s="64" t="e">
        <f>_xlfn.XLOOKUP(F3124,'PU-Holds'!Y:Y,'PU-Holds'!P:P)</f>
        <v>#N/A</v>
      </c>
      <c r="F3124" s="64" t="s">
        <v>1187</v>
      </c>
      <c r="G3124" s="64">
        <v>10097</v>
      </c>
    </row>
    <row r="3125" spans="1:7">
      <c r="A3125" s="64" t="str">
        <f t="shared" si="49"/>
        <v>BL.GR.00028-10097</v>
      </c>
      <c r="B3125" s="64" t="e">
        <f>_xlfn.XLOOKUP(F3125,'PU-Holds'!Y:Y,'PU-Holds'!S:S)</f>
        <v>#N/A</v>
      </c>
      <c r="C3125" s="64" t="e">
        <f>_xlfn.XLOOKUP(F3125,'PU-Holds'!Y:Y,'PU-Holds'!P:P)</f>
        <v>#N/A</v>
      </c>
      <c r="F3125" s="64" t="s">
        <v>1189</v>
      </c>
      <c r="G3125" s="64">
        <v>10097</v>
      </c>
    </row>
    <row r="3126" spans="1:7">
      <c r="A3126" s="64" t="str">
        <f t="shared" si="49"/>
        <v>BL.GR.00029-10097</v>
      </c>
      <c r="B3126" s="64" t="e">
        <f>_xlfn.XLOOKUP(F3126,'PU-Holds'!Y:Y,'PU-Holds'!S:S)</f>
        <v>#N/A</v>
      </c>
      <c r="C3126" s="64" t="e">
        <f>_xlfn.XLOOKUP(F3126,'PU-Holds'!Y:Y,'PU-Holds'!P:P)</f>
        <v>#N/A</v>
      </c>
      <c r="F3126" s="64" t="s">
        <v>1191</v>
      </c>
      <c r="G3126" s="64">
        <v>10097</v>
      </c>
    </row>
    <row r="3127" spans="1:7">
      <c r="A3127" s="64" t="str">
        <f t="shared" si="49"/>
        <v>BL.GR.00030-10097</v>
      </c>
      <c r="B3127" s="64" t="e">
        <f>_xlfn.XLOOKUP(F3127,'PU-Holds'!Y:Y,'PU-Holds'!S:S)</f>
        <v>#N/A</v>
      </c>
      <c r="C3127" s="64" t="e">
        <f>_xlfn.XLOOKUP(F3127,'PU-Holds'!Y:Y,'PU-Holds'!P:P)</f>
        <v>#N/A</v>
      </c>
      <c r="F3127" s="64" t="s">
        <v>1193</v>
      </c>
      <c r="G3127" s="64">
        <v>10097</v>
      </c>
    </row>
    <row r="3128" spans="1:7">
      <c r="A3128" s="64" t="str">
        <f t="shared" si="49"/>
        <v>BL.GR.00001-10083</v>
      </c>
      <c r="B3128" s="64" t="e">
        <f>_xlfn.XLOOKUP(F3128,'PU-Holds'!Y:Y,'PU-Holds'!T:T)</f>
        <v>#N/A</v>
      </c>
      <c r="C3128" s="64" t="e">
        <f>_xlfn.XLOOKUP(F3128,'PU-Holds'!Y:Y,'PU-Holds'!P:P)</f>
        <v>#N/A</v>
      </c>
      <c r="F3128" s="64" t="s">
        <v>1131</v>
      </c>
      <c r="G3128" s="64">
        <v>10083</v>
      </c>
    </row>
    <row r="3129" spans="1:7">
      <c r="A3129" s="64" t="str">
        <f t="shared" si="49"/>
        <v>BL.GR.00002-10083</v>
      </c>
      <c r="B3129" s="64" t="e">
        <f>_xlfn.XLOOKUP(F3129,'PU-Holds'!Y:Y,'PU-Holds'!T:T)</f>
        <v>#N/A</v>
      </c>
      <c r="C3129" s="64" t="e">
        <f>_xlfn.XLOOKUP(F3129,'PU-Holds'!Y:Y,'PU-Holds'!P:P)</f>
        <v>#N/A</v>
      </c>
      <c r="F3129" s="64" t="s">
        <v>1133</v>
      </c>
      <c r="G3129" s="64">
        <v>10083</v>
      </c>
    </row>
    <row r="3130" spans="1:7">
      <c r="A3130" s="64" t="str">
        <f t="shared" si="49"/>
        <v>BL.GR.00003-10083</v>
      </c>
      <c r="B3130" s="64" t="e">
        <f>_xlfn.XLOOKUP(F3130,'PU-Holds'!Y:Y,'PU-Holds'!T:T)</f>
        <v>#N/A</v>
      </c>
      <c r="C3130" s="64" t="e">
        <f>_xlfn.XLOOKUP(F3130,'PU-Holds'!Y:Y,'PU-Holds'!P:P)</f>
        <v>#N/A</v>
      </c>
      <c r="F3130" s="64" t="s">
        <v>1135</v>
      </c>
      <c r="G3130" s="64">
        <v>10083</v>
      </c>
    </row>
    <row r="3131" spans="1:7">
      <c r="A3131" s="64" t="str">
        <f t="shared" si="49"/>
        <v>BL.GR.00004-10083</v>
      </c>
      <c r="B3131" s="64" t="e">
        <f>_xlfn.XLOOKUP(F3131,'PU-Holds'!Y:Y,'PU-Holds'!T:T)</f>
        <v>#N/A</v>
      </c>
      <c r="C3131" s="64" t="e">
        <f>_xlfn.XLOOKUP(F3131,'PU-Holds'!Y:Y,'PU-Holds'!P:P)</f>
        <v>#N/A</v>
      </c>
      <c r="F3131" s="64" t="s">
        <v>1137</v>
      </c>
      <c r="G3131" s="64">
        <v>10083</v>
      </c>
    </row>
    <row r="3132" spans="1:7">
      <c r="A3132" s="64" t="str">
        <f t="shared" si="49"/>
        <v>BL.GR.00005-10083</v>
      </c>
      <c r="B3132" s="64" t="e">
        <f>_xlfn.XLOOKUP(F3132,'PU-Holds'!Y:Y,'PU-Holds'!T:T)</f>
        <v>#N/A</v>
      </c>
      <c r="C3132" s="64" t="e">
        <f>_xlfn.XLOOKUP(F3132,'PU-Holds'!Y:Y,'PU-Holds'!P:P)</f>
        <v>#N/A</v>
      </c>
      <c r="F3132" s="64" t="s">
        <v>1139</v>
      </c>
      <c r="G3132" s="64">
        <v>10083</v>
      </c>
    </row>
    <row r="3133" spans="1:7">
      <c r="A3133" s="64" t="str">
        <f t="shared" si="49"/>
        <v>BL.GR.00006-10083</v>
      </c>
      <c r="B3133" s="64" t="e">
        <f>_xlfn.XLOOKUP(F3133,'PU-Holds'!Y:Y,'PU-Holds'!T:T)</f>
        <v>#N/A</v>
      </c>
      <c r="C3133" s="64" t="e">
        <f>_xlfn.XLOOKUP(F3133,'PU-Holds'!Y:Y,'PU-Holds'!P:P)</f>
        <v>#N/A</v>
      </c>
      <c r="F3133" s="64" t="s">
        <v>1141</v>
      </c>
      <c r="G3133" s="64">
        <v>10083</v>
      </c>
    </row>
    <row r="3134" spans="1:7">
      <c r="A3134" s="64" t="str">
        <f t="shared" si="49"/>
        <v>BL.GR.00007-10083</v>
      </c>
      <c r="B3134" s="64" t="e">
        <f>_xlfn.XLOOKUP(F3134,'PU-Holds'!Y:Y,'PU-Holds'!T:T)</f>
        <v>#N/A</v>
      </c>
      <c r="C3134" s="64" t="e">
        <f>_xlfn.XLOOKUP(F3134,'PU-Holds'!Y:Y,'PU-Holds'!P:P)</f>
        <v>#N/A</v>
      </c>
      <c r="F3134" s="64" t="s">
        <v>1143</v>
      </c>
      <c r="G3134" s="64">
        <v>10083</v>
      </c>
    </row>
    <row r="3135" spans="1:7">
      <c r="A3135" s="64" t="str">
        <f t="shared" si="49"/>
        <v>BL.GR.00008-10083</v>
      </c>
      <c r="B3135" s="64" t="e">
        <f>_xlfn.XLOOKUP(F3135,'PU-Holds'!Y:Y,'PU-Holds'!T:T)</f>
        <v>#N/A</v>
      </c>
      <c r="C3135" s="64" t="e">
        <f>_xlfn.XLOOKUP(F3135,'PU-Holds'!Y:Y,'PU-Holds'!P:P)</f>
        <v>#N/A</v>
      </c>
      <c r="F3135" s="64" t="s">
        <v>1145</v>
      </c>
      <c r="G3135" s="64">
        <v>10083</v>
      </c>
    </row>
    <row r="3136" spans="1:7">
      <c r="A3136" s="64" t="str">
        <f t="shared" si="49"/>
        <v>BL.GR.00009-10083</v>
      </c>
      <c r="B3136" s="64" t="e">
        <f>_xlfn.XLOOKUP(F3136,'PU-Holds'!Y:Y,'PU-Holds'!T:T)</f>
        <v>#N/A</v>
      </c>
      <c r="C3136" s="64" t="e">
        <f>_xlfn.XLOOKUP(F3136,'PU-Holds'!Y:Y,'PU-Holds'!P:P)</f>
        <v>#N/A</v>
      </c>
      <c r="F3136" s="64" t="s">
        <v>1147</v>
      </c>
      <c r="G3136" s="64">
        <v>10083</v>
      </c>
    </row>
    <row r="3137" spans="1:7">
      <c r="A3137" s="64" t="str">
        <f t="shared" si="49"/>
        <v>BL.GR.00010-10083</v>
      </c>
      <c r="B3137" s="64" t="e">
        <f>_xlfn.XLOOKUP(F3137,'PU-Holds'!Y:Y,'PU-Holds'!T:T)</f>
        <v>#N/A</v>
      </c>
      <c r="C3137" s="64" t="e">
        <f>_xlfn.XLOOKUP(F3137,'PU-Holds'!Y:Y,'PU-Holds'!P:P)</f>
        <v>#N/A</v>
      </c>
      <c r="F3137" s="64" t="s">
        <v>1149</v>
      </c>
      <c r="G3137" s="64">
        <v>10083</v>
      </c>
    </row>
    <row r="3138" spans="1:7">
      <c r="A3138" s="64" t="str">
        <f t="shared" si="49"/>
        <v>BL.GR.00011-10083</v>
      </c>
      <c r="B3138" s="64" t="e">
        <f>_xlfn.XLOOKUP(F3138,'PU-Holds'!Y:Y,'PU-Holds'!T:T)</f>
        <v>#N/A</v>
      </c>
      <c r="C3138" s="64" t="e">
        <f>_xlfn.XLOOKUP(F3138,'PU-Holds'!Y:Y,'PU-Holds'!P:P)</f>
        <v>#N/A</v>
      </c>
      <c r="F3138" s="64" t="s">
        <v>1151</v>
      </c>
      <c r="G3138" s="64">
        <v>10083</v>
      </c>
    </row>
    <row r="3139" spans="1:7">
      <c r="A3139" s="64" t="str">
        <f t="shared" si="49"/>
        <v>BL.GR.00012-10083</v>
      </c>
      <c r="B3139" s="64" t="e">
        <f>_xlfn.XLOOKUP(F3139,'PU-Holds'!Y:Y,'PU-Holds'!T:T)</f>
        <v>#N/A</v>
      </c>
      <c r="C3139" s="64" t="e">
        <f>_xlfn.XLOOKUP(F3139,'PU-Holds'!Y:Y,'PU-Holds'!P:P)</f>
        <v>#N/A</v>
      </c>
      <c r="F3139" s="64" t="s">
        <v>1153</v>
      </c>
      <c r="G3139" s="64">
        <v>10083</v>
      </c>
    </row>
    <row r="3140" spans="1:7">
      <c r="A3140" s="64" t="str">
        <f t="shared" si="49"/>
        <v>BL.GR.00013-10083</v>
      </c>
      <c r="B3140" s="64" t="e">
        <f>_xlfn.XLOOKUP(F3140,'PU-Holds'!Y:Y,'PU-Holds'!T:T)</f>
        <v>#N/A</v>
      </c>
      <c r="C3140" s="64" t="e">
        <f>_xlfn.XLOOKUP(F3140,'PU-Holds'!Y:Y,'PU-Holds'!P:P)</f>
        <v>#N/A</v>
      </c>
      <c r="F3140" s="64" t="s">
        <v>1155</v>
      </c>
      <c r="G3140" s="64">
        <v>10083</v>
      </c>
    </row>
    <row r="3141" spans="1:7">
      <c r="A3141" s="64" t="str">
        <f t="shared" si="49"/>
        <v>BL.GR.00014-10083</v>
      </c>
      <c r="B3141" s="64" t="e">
        <f>_xlfn.XLOOKUP(F3141,'PU-Holds'!Y:Y,'PU-Holds'!T:T)</f>
        <v>#N/A</v>
      </c>
      <c r="C3141" s="64" t="e">
        <f>_xlfn.XLOOKUP(F3141,'PU-Holds'!Y:Y,'PU-Holds'!P:P)</f>
        <v>#N/A</v>
      </c>
      <c r="F3141" s="64" t="s">
        <v>1157</v>
      </c>
      <c r="G3141" s="64">
        <v>10083</v>
      </c>
    </row>
    <row r="3142" spans="1:7">
      <c r="A3142" s="64" t="str">
        <f t="shared" si="49"/>
        <v>BL.GR.00015-10083</v>
      </c>
      <c r="B3142" s="64" t="e">
        <f>_xlfn.XLOOKUP(F3142,'PU-Holds'!Y:Y,'PU-Holds'!T:T)</f>
        <v>#N/A</v>
      </c>
      <c r="C3142" s="64" t="e">
        <f>_xlfn.XLOOKUP(F3142,'PU-Holds'!Y:Y,'PU-Holds'!P:P)</f>
        <v>#N/A</v>
      </c>
      <c r="F3142" s="64" t="s">
        <v>1159</v>
      </c>
      <c r="G3142" s="64">
        <v>10083</v>
      </c>
    </row>
    <row r="3143" spans="1:7">
      <c r="A3143" s="64" t="str">
        <f t="shared" si="49"/>
        <v>BL.GR.00016-10083</v>
      </c>
      <c r="B3143" s="64" t="e">
        <f>_xlfn.XLOOKUP(F3143,'PU-Holds'!Y:Y,'PU-Holds'!T:T)</f>
        <v>#N/A</v>
      </c>
      <c r="C3143" s="64" t="e">
        <f>_xlfn.XLOOKUP(F3143,'PU-Holds'!Y:Y,'PU-Holds'!P:P)</f>
        <v>#N/A</v>
      </c>
      <c r="F3143" s="64" t="s">
        <v>1161</v>
      </c>
      <c r="G3143" s="64">
        <v>10083</v>
      </c>
    </row>
    <row r="3144" spans="1:7">
      <c r="A3144" s="64" t="str">
        <f t="shared" si="49"/>
        <v>BL.GR.00017-10083</v>
      </c>
      <c r="B3144" s="64" t="e">
        <f>_xlfn.XLOOKUP(F3144,'PU-Holds'!Y:Y,'PU-Holds'!T:T)</f>
        <v>#N/A</v>
      </c>
      <c r="C3144" s="64" t="e">
        <f>_xlfn.XLOOKUP(F3144,'PU-Holds'!Y:Y,'PU-Holds'!P:P)</f>
        <v>#N/A</v>
      </c>
      <c r="F3144" s="64" t="s">
        <v>1163</v>
      </c>
      <c r="G3144" s="64">
        <v>10083</v>
      </c>
    </row>
    <row r="3145" spans="1:7">
      <c r="A3145" s="64" t="str">
        <f t="shared" si="49"/>
        <v>BL.GR.00018-10083</v>
      </c>
      <c r="B3145" s="64" t="e">
        <f>_xlfn.XLOOKUP(F3145,'PU-Holds'!Y:Y,'PU-Holds'!T:T)</f>
        <v>#N/A</v>
      </c>
      <c r="C3145" s="64" t="e">
        <f>_xlfn.XLOOKUP(F3145,'PU-Holds'!Y:Y,'PU-Holds'!P:P)</f>
        <v>#N/A</v>
      </c>
      <c r="F3145" s="64" t="s">
        <v>1165</v>
      </c>
      <c r="G3145" s="64">
        <v>10083</v>
      </c>
    </row>
    <row r="3146" spans="1:7">
      <c r="A3146" s="64" t="str">
        <f t="shared" si="49"/>
        <v>BL.GR.00019-10083</v>
      </c>
      <c r="B3146" s="64" t="e">
        <f>_xlfn.XLOOKUP(F3146,'PU-Holds'!Y:Y,'PU-Holds'!T:T)</f>
        <v>#N/A</v>
      </c>
      <c r="C3146" s="64" t="e">
        <f>_xlfn.XLOOKUP(F3146,'PU-Holds'!Y:Y,'PU-Holds'!P:P)</f>
        <v>#N/A</v>
      </c>
      <c r="F3146" s="64" t="s">
        <v>1167</v>
      </c>
      <c r="G3146" s="64">
        <v>10083</v>
      </c>
    </row>
    <row r="3147" spans="1:7">
      <c r="A3147" s="64" t="str">
        <f t="shared" si="49"/>
        <v>BL.GR.00020-10083</v>
      </c>
      <c r="B3147" s="64" t="e">
        <f>_xlfn.XLOOKUP(F3147,'PU-Holds'!Y:Y,'PU-Holds'!T:T)</f>
        <v>#N/A</v>
      </c>
      <c r="C3147" s="64" t="e">
        <f>_xlfn.XLOOKUP(F3147,'PU-Holds'!Y:Y,'PU-Holds'!P:P)</f>
        <v>#N/A</v>
      </c>
      <c r="F3147" s="64" t="s">
        <v>1169</v>
      </c>
      <c r="G3147" s="64">
        <v>10083</v>
      </c>
    </row>
    <row r="3148" spans="1:7">
      <c r="A3148" s="64" t="str">
        <f t="shared" si="49"/>
        <v>BL.GR.00021-10083</v>
      </c>
      <c r="B3148" s="64" t="e">
        <f>_xlfn.XLOOKUP(F3148,'PU-Holds'!Y:Y,'PU-Holds'!T:T)</f>
        <v>#N/A</v>
      </c>
      <c r="C3148" s="64" t="e">
        <f>_xlfn.XLOOKUP(F3148,'PU-Holds'!Y:Y,'PU-Holds'!P:P)</f>
        <v>#N/A</v>
      </c>
      <c r="F3148" s="64" t="s">
        <v>1171</v>
      </c>
      <c r="G3148" s="64">
        <v>10083</v>
      </c>
    </row>
    <row r="3149" spans="1:7">
      <c r="A3149" s="64" t="str">
        <f t="shared" si="49"/>
        <v>BL.GR.00022-10083</v>
      </c>
      <c r="B3149" s="64" t="e">
        <f>_xlfn.XLOOKUP(F3149,'PU-Holds'!Y:Y,'PU-Holds'!T:T)</f>
        <v>#N/A</v>
      </c>
      <c r="C3149" s="64" t="e">
        <f>_xlfn.XLOOKUP(F3149,'PU-Holds'!Y:Y,'PU-Holds'!P:P)</f>
        <v>#N/A</v>
      </c>
      <c r="F3149" s="64" t="s">
        <v>1177</v>
      </c>
      <c r="G3149" s="64">
        <v>10083</v>
      </c>
    </row>
    <row r="3150" spans="1:7">
      <c r="A3150" s="64" t="str">
        <f t="shared" si="49"/>
        <v>BL.GR.00023-10083</v>
      </c>
      <c r="B3150" s="64" t="e">
        <f>_xlfn.XLOOKUP(F3150,'PU-Holds'!Y:Y,'PU-Holds'!T:T)</f>
        <v>#N/A</v>
      </c>
      <c r="C3150" s="64" t="e">
        <f>_xlfn.XLOOKUP(F3150,'PU-Holds'!Y:Y,'PU-Holds'!P:P)</f>
        <v>#N/A</v>
      </c>
      <c r="F3150" s="64" t="s">
        <v>1179</v>
      </c>
      <c r="G3150" s="64">
        <v>10083</v>
      </c>
    </row>
    <row r="3151" spans="1:7">
      <c r="A3151" s="64" t="str">
        <f t="shared" si="49"/>
        <v>BL.GR.00024-10083</v>
      </c>
      <c r="B3151" s="64" t="e">
        <f>_xlfn.XLOOKUP(F3151,'PU-Holds'!Y:Y,'PU-Holds'!T:T)</f>
        <v>#N/A</v>
      </c>
      <c r="C3151" s="64" t="e">
        <f>_xlfn.XLOOKUP(F3151,'PU-Holds'!Y:Y,'PU-Holds'!P:P)</f>
        <v>#N/A</v>
      </c>
      <c r="F3151" s="64" t="s">
        <v>1181</v>
      </c>
      <c r="G3151" s="64">
        <v>10083</v>
      </c>
    </row>
    <row r="3152" spans="1:7">
      <c r="A3152" s="64" t="str">
        <f t="shared" si="49"/>
        <v>BL.GR.00025-10083</v>
      </c>
      <c r="B3152" s="64" t="e">
        <f>_xlfn.XLOOKUP(F3152,'PU-Holds'!Y:Y,'PU-Holds'!T:T)</f>
        <v>#N/A</v>
      </c>
      <c r="C3152" s="64" t="e">
        <f>_xlfn.XLOOKUP(F3152,'PU-Holds'!Y:Y,'PU-Holds'!P:P)</f>
        <v>#N/A</v>
      </c>
      <c r="F3152" s="64" t="s">
        <v>1183</v>
      </c>
      <c r="G3152" s="64">
        <v>10083</v>
      </c>
    </row>
    <row r="3153" spans="1:7">
      <c r="A3153" s="64" t="str">
        <f t="shared" si="49"/>
        <v>BL.GR.00026-10083</v>
      </c>
      <c r="B3153" s="64" t="e">
        <f>_xlfn.XLOOKUP(F3153,'PU-Holds'!Y:Y,'PU-Holds'!T:T)</f>
        <v>#N/A</v>
      </c>
      <c r="C3153" s="64" t="e">
        <f>_xlfn.XLOOKUP(F3153,'PU-Holds'!Y:Y,'PU-Holds'!P:P)</f>
        <v>#N/A</v>
      </c>
      <c r="F3153" s="64" t="s">
        <v>1185</v>
      </c>
      <c r="G3153" s="64">
        <v>10083</v>
      </c>
    </row>
    <row r="3154" spans="1:7">
      <c r="A3154" s="64" t="str">
        <f t="shared" si="49"/>
        <v>BL.GR.00027-10083</v>
      </c>
      <c r="B3154" s="64" t="e">
        <f>_xlfn.XLOOKUP(F3154,'PU-Holds'!Y:Y,'PU-Holds'!T:T)</f>
        <v>#N/A</v>
      </c>
      <c r="C3154" s="64" t="e">
        <f>_xlfn.XLOOKUP(F3154,'PU-Holds'!Y:Y,'PU-Holds'!P:P)</f>
        <v>#N/A</v>
      </c>
      <c r="F3154" s="64" t="s">
        <v>1187</v>
      </c>
      <c r="G3154" s="64">
        <v>10083</v>
      </c>
    </row>
    <row r="3155" spans="1:7">
      <c r="A3155" s="64" t="str">
        <f t="shared" si="49"/>
        <v>BL.GR.00028-10083</v>
      </c>
      <c r="B3155" s="64" t="e">
        <f>_xlfn.XLOOKUP(F3155,'PU-Holds'!Y:Y,'PU-Holds'!T:T)</f>
        <v>#N/A</v>
      </c>
      <c r="C3155" s="64" t="e">
        <f>_xlfn.XLOOKUP(F3155,'PU-Holds'!Y:Y,'PU-Holds'!P:P)</f>
        <v>#N/A</v>
      </c>
      <c r="F3155" s="64" t="s">
        <v>1189</v>
      </c>
      <c r="G3155" s="64">
        <v>10083</v>
      </c>
    </row>
    <row r="3156" spans="1:7">
      <c r="A3156" s="64" t="str">
        <f t="shared" si="49"/>
        <v>BL.GR.00029-10083</v>
      </c>
      <c r="B3156" s="64" t="e">
        <f>_xlfn.XLOOKUP(F3156,'PU-Holds'!Y:Y,'PU-Holds'!T:T)</f>
        <v>#N/A</v>
      </c>
      <c r="C3156" s="64" t="e">
        <f>_xlfn.XLOOKUP(F3156,'PU-Holds'!Y:Y,'PU-Holds'!P:P)</f>
        <v>#N/A</v>
      </c>
      <c r="F3156" s="64" t="s">
        <v>1191</v>
      </c>
      <c r="G3156" s="64">
        <v>10083</v>
      </c>
    </row>
    <row r="3157" spans="1:7">
      <c r="A3157" s="64" t="str">
        <f t="shared" si="49"/>
        <v>BL.GR.00030-10083</v>
      </c>
      <c r="B3157" s="64" t="e">
        <f>_xlfn.XLOOKUP(F3157,'PU-Holds'!Y:Y,'PU-Holds'!T:T)</f>
        <v>#N/A</v>
      </c>
      <c r="C3157" s="64" t="e">
        <f>_xlfn.XLOOKUP(F3157,'PU-Holds'!Y:Y,'PU-Holds'!P:P)</f>
        <v>#N/A</v>
      </c>
      <c r="F3157" s="64" t="s">
        <v>1193</v>
      </c>
      <c r="G3157" s="64">
        <v>10083</v>
      </c>
    </row>
    <row r="3158" spans="1:7">
      <c r="A3158" s="64" t="str">
        <f t="shared" si="49"/>
        <v>BL.GR.00001-10082</v>
      </c>
      <c r="B3158" s="64" t="e">
        <f>_xlfn.XLOOKUP(F3158,'PU-Holds'!Y:Y,'PU-Holds'!U:U)</f>
        <v>#N/A</v>
      </c>
      <c r="C3158" s="64" t="e">
        <f>_xlfn.XLOOKUP(F3158,'PU-Holds'!Y:Y,'PU-Holds'!P:P)</f>
        <v>#N/A</v>
      </c>
      <c r="F3158" s="64" t="s">
        <v>1131</v>
      </c>
      <c r="G3158" s="64">
        <v>10082</v>
      </c>
    </row>
    <row r="3159" spans="1:7">
      <c r="A3159" s="64" t="str">
        <f t="shared" si="49"/>
        <v>BL.GR.00002-10082</v>
      </c>
      <c r="B3159" s="64" t="e">
        <f>_xlfn.XLOOKUP(F3159,'PU-Holds'!Y:Y,'PU-Holds'!U:U)</f>
        <v>#N/A</v>
      </c>
      <c r="C3159" s="64" t="e">
        <f>_xlfn.XLOOKUP(F3159,'PU-Holds'!Y:Y,'PU-Holds'!P:P)</f>
        <v>#N/A</v>
      </c>
      <c r="F3159" s="64" t="s">
        <v>1133</v>
      </c>
      <c r="G3159" s="64">
        <v>10082</v>
      </c>
    </row>
    <row r="3160" spans="1:7">
      <c r="A3160" s="64" t="str">
        <f t="shared" si="49"/>
        <v>BL.GR.00003-10082</v>
      </c>
      <c r="B3160" s="64" t="e">
        <f>_xlfn.XLOOKUP(F3160,'PU-Holds'!Y:Y,'PU-Holds'!U:U)</f>
        <v>#N/A</v>
      </c>
      <c r="C3160" s="64" t="e">
        <f>_xlfn.XLOOKUP(F3160,'PU-Holds'!Y:Y,'PU-Holds'!P:P)</f>
        <v>#N/A</v>
      </c>
      <c r="F3160" s="64" t="s">
        <v>1135</v>
      </c>
      <c r="G3160" s="64">
        <v>10082</v>
      </c>
    </row>
    <row r="3161" spans="1:7">
      <c r="A3161" s="64" t="str">
        <f t="shared" si="49"/>
        <v>BL.GR.00004-10082</v>
      </c>
      <c r="B3161" s="64" t="e">
        <f>_xlfn.XLOOKUP(F3161,'PU-Holds'!Y:Y,'PU-Holds'!U:U)</f>
        <v>#N/A</v>
      </c>
      <c r="C3161" s="64" t="e">
        <f>_xlfn.XLOOKUP(F3161,'PU-Holds'!Y:Y,'PU-Holds'!P:P)</f>
        <v>#N/A</v>
      </c>
      <c r="F3161" s="64" t="s">
        <v>1137</v>
      </c>
      <c r="G3161" s="64">
        <v>10082</v>
      </c>
    </row>
    <row r="3162" spans="1:7">
      <c r="A3162" s="64" t="str">
        <f t="shared" si="49"/>
        <v>BL.GR.00005-10082</v>
      </c>
      <c r="B3162" s="64" t="e">
        <f>_xlfn.XLOOKUP(F3162,'PU-Holds'!Y:Y,'PU-Holds'!U:U)</f>
        <v>#N/A</v>
      </c>
      <c r="C3162" s="64" t="e">
        <f>_xlfn.XLOOKUP(F3162,'PU-Holds'!Y:Y,'PU-Holds'!P:P)</f>
        <v>#N/A</v>
      </c>
      <c r="F3162" s="64" t="s">
        <v>1139</v>
      </c>
      <c r="G3162" s="64">
        <v>10082</v>
      </c>
    </row>
    <row r="3163" spans="1:7">
      <c r="A3163" s="64" t="str">
        <f t="shared" si="49"/>
        <v>BL.GR.00006-10082</v>
      </c>
      <c r="B3163" s="64" t="e">
        <f>_xlfn.XLOOKUP(F3163,'PU-Holds'!Y:Y,'PU-Holds'!U:U)</f>
        <v>#N/A</v>
      </c>
      <c r="C3163" s="64" t="e">
        <f>_xlfn.XLOOKUP(F3163,'PU-Holds'!Y:Y,'PU-Holds'!P:P)</f>
        <v>#N/A</v>
      </c>
      <c r="F3163" s="64" t="s">
        <v>1141</v>
      </c>
      <c r="G3163" s="64">
        <v>10082</v>
      </c>
    </row>
    <row r="3164" spans="1:7">
      <c r="A3164" s="64" t="str">
        <f t="shared" si="49"/>
        <v>BL.GR.00007-10082</v>
      </c>
      <c r="B3164" s="64" t="e">
        <f>_xlfn.XLOOKUP(F3164,'PU-Holds'!Y:Y,'PU-Holds'!U:U)</f>
        <v>#N/A</v>
      </c>
      <c r="C3164" s="64" t="e">
        <f>_xlfn.XLOOKUP(F3164,'PU-Holds'!Y:Y,'PU-Holds'!P:P)</f>
        <v>#N/A</v>
      </c>
      <c r="F3164" s="64" t="s">
        <v>1143</v>
      </c>
      <c r="G3164" s="64">
        <v>10082</v>
      </c>
    </row>
    <row r="3165" spans="1:7">
      <c r="A3165" s="64" t="str">
        <f t="shared" si="49"/>
        <v>BL.GR.00008-10082</v>
      </c>
      <c r="B3165" s="64" t="e">
        <f>_xlfn.XLOOKUP(F3165,'PU-Holds'!Y:Y,'PU-Holds'!U:U)</f>
        <v>#N/A</v>
      </c>
      <c r="C3165" s="64" t="e">
        <f>_xlfn.XLOOKUP(F3165,'PU-Holds'!Y:Y,'PU-Holds'!P:P)</f>
        <v>#N/A</v>
      </c>
      <c r="F3165" s="64" t="s">
        <v>1145</v>
      </c>
      <c r="G3165" s="64">
        <v>10082</v>
      </c>
    </row>
    <row r="3166" spans="1:7">
      <c r="A3166" s="64" t="str">
        <f t="shared" si="49"/>
        <v>BL.GR.00009-10082</v>
      </c>
      <c r="B3166" s="64" t="e">
        <f>_xlfn.XLOOKUP(F3166,'PU-Holds'!Y:Y,'PU-Holds'!U:U)</f>
        <v>#N/A</v>
      </c>
      <c r="C3166" s="64" t="e">
        <f>_xlfn.XLOOKUP(F3166,'PU-Holds'!Y:Y,'PU-Holds'!P:P)</f>
        <v>#N/A</v>
      </c>
      <c r="F3166" s="64" t="s">
        <v>1147</v>
      </c>
      <c r="G3166" s="64">
        <v>10082</v>
      </c>
    </row>
    <row r="3167" spans="1:7">
      <c r="A3167" s="64" t="str">
        <f t="shared" si="49"/>
        <v>BL.GR.00010-10082</v>
      </c>
      <c r="B3167" s="64" t="e">
        <f>_xlfn.XLOOKUP(F3167,'PU-Holds'!Y:Y,'PU-Holds'!U:U)</f>
        <v>#N/A</v>
      </c>
      <c r="C3167" s="64" t="e">
        <f>_xlfn.XLOOKUP(F3167,'PU-Holds'!Y:Y,'PU-Holds'!P:P)</f>
        <v>#N/A</v>
      </c>
      <c r="F3167" s="64" t="s">
        <v>1149</v>
      </c>
      <c r="G3167" s="64">
        <v>10082</v>
      </c>
    </row>
    <row r="3168" spans="1:7">
      <c r="A3168" s="64" t="str">
        <f t="shared" si="49"/>
        <v>BL.GR.00011-10082</v>
      </c>
      <c r="B3168" s="64" t="e">
        <f>_xlfn.XLOOKUP(F3168,'PU-Holds'!Y:Y,'PU-Holds'!U:U)</f>
        <v>#N/A</v>
      </c>
      <c r="C3168" s="64" t="e">
        <f>_xlfn.XLOOKUP(F3168,'PU-Holds'!Y:Y,'PU-Holds'!P:P)</f>
        <v>#N/A</v>
      </c>
      <c r="F3168" s="64" t="s">
        <v>1151</v>
      </c>
      <c r="G3168" s="64">
        <v>10082</v>
      </c>
    </row>
    <row r="3169" spans="1:7">
      <c r="A3169" s="64" t="str">
        <f t="shared" si="49"/>
        <v>BL.GR.00012-10082</v>
      </c>
      <c r="B3169" s="64" t="e">
        <f>_xlfn.XLOOKUP(F3169,'PU-Holds'!Y:Y,'PU-Holds'!U:U)</f>
        <v>#N/A</v>
      </c>
      <c r="C3169" s="64" t="e">
        <f>_xlfn.XLOOKUP(F3169,'PU-Holds'!Y:Y,'PU-Holds'!P:P)</f>
        <v>#N/A</v>
      </c>
      <c r="F3169" s="64" t="s">
        <v>1153</v>
      </c>
      <c r="G3169" s="64">
        <v>10082</v>
      </c>
    </row>
    <row r="3170" spans="1:7">
      <c r="A3170" s="64" t="str">
        <f t="shared" si="49"/>
        <v>BL.GR.00013-10082</v>
      </c>
      <c r="B3170" s="64" t="e">
        <f>_xlfn.XLOOKUP(F3170,'PU-Holds'!Y:Y,'PU-Holds'!U:U)</f>
        <v>#N/A</v>
      </c>
      <c r="C3170" s="64" t="e">
        <f>_xlfn.XLOOKUP(F3170,'PU-Holds'!Y:Y,'PU-Holds'!P:P)</f>
        <v>#N/A</v>
      </c>
      <c r="F3170" s="64" t="s">
        <v>1155</v>
      </c>
      <c r="G3170" s="64">
        <v>10082</v>
      </c>
    </row>
    <row r="3171" spans="1:7">
      <c r="A3171" s="64" t="str">
        <f t="shared" si="49"/>
        <v>BL.GR.00014-10082</v>
      </c>
      <c r="B3171" s="64" t="e">
        <f>_xlfn.XLOOKUP(F3171,'PU-Holds'!Y:Y,'PU-Holds'!U:U)</f>
        <v>#N/A</v>
      </c>
      <c r="C3171" s="64" t="e">
        <f>_xlfn.XLOOKUP(F3171,'PU-Holds'!Y:Y,'PU-Holds'!P:P)</f>
        <v>#N/A</v>
      </c>
      <c r="F3171" s="64" t="s">
        <v>1157</v>
      </c>
      <c r="G3171" s="64">
        <v>10082</v>
      </c>
    </row>
    <row r="3172" spans="1:7">
      <c r="A3172" s="64" t="str">
        <f t="shared" si="49"/>
        <v>BL.GR.00015-10082</v>
      </c>
      <c r="B3172" s="64" t="e">
        <f>_xlfn.XLOOKUP(F3172,'PU-Holds'!Y:Y,'PU-Holds'!U:U)</f>
        <v>#N/A</v>
      </c>
      <c r="C3172" s="64" t="e">
        <f>_xlfn.XLOOKUP(F3172,'PU-Holds'!Y:Y,'PU-Holds'!P:P)</f>
        <v>#N/A</v>
      </c>
      <c r="F3172" s="64" t="s">
        <v>1159</v>
      </c>
      <c r="G3172" s="64">
        <v>10082</v>
      </c>
    </row>
    <row r="3173" spans="1:7">
      <c r="A3173" s="64" t="str">
        <f t="shared" ref="A3173:A3236" si="50">F3173&amp;"-"&amp;G3173</f>
        <v>BL.GR.00016-10082</v>
      </c>
      <c r="B3173" s="64" t="e">
        <f>_xlfn.XLOOKUP(F3173,'PU-Holds'!Y:Y,'PU-Holds'!U:U)</f>
        <v>#N/A</v>
      </c>
      <c r="C3173" s="64" t="e">
        <f>_xlfn.XLOOKUP(F3173,'PU-Holds'!Y:Y,'PU-Holds'!P:P)</f>
        <v>#N/A</v>
      </c>
      <c r="F3173" s="64" t="s">
        <v>1161</v>
      </c>
      <c r="G3173" s="64">
        <v>10082</v>
      </c>
    </row>
    <row r="3174" spans="1:7">
      <c r="A3174" s="64" t="str">
        <f t="shared" si="50"/>
        <v>BL.GR.00017-10082</v>
      </c>
      <c r="B3174" s="64" t="e">
        <f>_xlfn.XLOOKUP(F3174,'PU-Holds'!Y:Y,'PU-Holds'!U:U)</f>
        <v>#N/A</v>
      </c>
      <c r="C3174" s="64" t="e">
        <f>_xlfn.XLOOKUP(F3174,'PU-Holds'!Y:Y,'PU-Holds'!P:P)</f>
        <v>#N/A</v>
      </c>
      <c r="F3174" s="64" t="s">
        <v>1163</v>
      </c>
      <c r="G3174" s="64">
        <v>10082</v>
      </c>
    </row>
    <row r="3175" spans="1:7">
      <c r="A3175" s="64" t="str">
        <f t="shared" si="50"/>
        <v>BL.GR.00018-10082</v>
      </c>
      <c r="B3175" s="64" t="e">
        <f>_xlfn.XLOOKUP(F3175,'PU-Holds'!Y:Y,'PU-Holds'!U:U)</f>
        <v>#N/A</v>
      </c>
      <c r="C3175" s="64" t="e">
        <f>_xlfn.XLOOKUP(F3175,'PU-Holds'!Y:Y,'PU-Holds'!P:P)</f>
        <v>#N/A</v>
      </c>
      <c r="F3175" s="64" t="s">
        <v>1165</v>
      </c>
      <c r="G3175" s="64">
        <v>10082</v>
      </c>
    </row>
    <row r="3176" spans="1:7">
      <c r="A3176" s="64" t="str">
        <f t="shared" si="50"/>
        <v>BL.GR.00019-10082</v>
      </c>
      <c r="B3176" s="64" t="e">
        <f>_xlfn.XLOOKUP(F3176,'PU-Holds'!Y:Y,'PU-Holds'!U:U)</f>
        <v>#N/A</v>
      </c>
      <c r="C3176" s="64" t="e">
        <f>_xlfn.XLOOKUP(F3176,'PU-Holds'!Y:Y,'PU-Holds'!P:P)</f>
        <v>#N/A</v>
      </c>
      <c r="F3176" s="64" t="s">
        <v>1167</v>
      </c>
      <c r="G3176" s="64">
        <v>10082</v>
      </c>
    </row>
    <row r="3177" spans="1:7">
      <c r="A3177" s="64" t="str">
        <f t="shared" si="50"/>
        <v>BL.GR.00020-10082</v>
      </c>
      <c r="B3177" s="64" t="e">
        <f>_xlfn.XLOOKUP(F3177,'PU-Holds'!Y:Y,'PU-Holds'!U:U)</f>
        <v>#N/A</v>
      </c>
      <c r="C3177" s="64" t="e">
        <f>_xlfn.XLOOKUP(F3177,'PU-Holds'!Y:Y,'PU-Holds'!P:P)</f>
        <v>#N/A</v>
      </c>
      <c r="F3177" s="64" t="s">
        <v>1169</v>
      </c>
      <c r="G3177" s="64">
        <v>10082</v>
      </c>
    </row>
    <row r="3178" spans="1:7">
      <c r="A3178" s="64" t="str">
        <f t="shared" si="50"/>
        <v>BL.GR.00021-10082</v>
      </c>
      <c r="B3178" s="64" t="e">
        <f>_xlfn.XLOOKUP(F3178,'PU-Holds'!Y:Y,'PU-Holds'!U:U)</f>
        <v>#N/A</v>
      </c>
      <c r="C3178" s="64" t="e">
        <f>_xlfn.XLOOKUP(F3178,'PU-Holds'!Y:Y,'PU-Holds'!P:P)</f>
        <v>#N/A</v>
      </c>
      <c r="F3178" s="64" t="s">
        <v>1171</v>
      </c>
      <c r="G3178" s="64">
        <v>10082</v>
      </c>
    </row>
    <row r="3179" spans="1:7">
      <c r="A3179" s="64" t="str">
        <f t="shared" si="50"/>
        <v>BL.GR.00022-10082</v>
      </c>
      <c r="B3179" s="64" t="e">
        <f>_xlfn.XLOOKUP(F3179,'PU-Holds'!Y:Y,'PU-Holds'!U:U)</f>
        <v>#N/A</v>
      </c>
      <c r="C3179" s="64" t="e">
        <f>_xlfn.XLOOKUP(F3179,'PU-Holds'!Y:Y,'PU-Holds'!P:P)</f>
        <v>#N/A</v>
      </c>
      <c r="F3179" s="64" t="s">
        <v>1177</v>
      </c>
      <c r="G3179" s="64">
        <v>10082</v>
      </c>
    </row>
    <row r="3180" spans="1:7">
      <c r="A3180" s="64" t="str">
        <f t="shared" si="50"/>
        <v>BL.GR.00023-10082</v>
      </c>
      <c r="B3180" s="64" t="e">
        <f>_xlfn.XLOOKUP(F3180,'PU-Holds'!Y:Y,'PU-Holds'!U:U)</f>
        <v>#N/A</v>
      </c>
      <c r="C3180" s="64" t="e">
        <f>_xlfn.XLOOKUP(F3180,'PU-Holds'!Y:Y,'PU-Holds'!P:P)</f>
        <v>#N/A</v>
      </c>
      <c r="F3180" s="64" t="s">
        <v>1179</v>
      </c>
      <c r="G3180" s="64">
        <v>10082</v>
      </c>
    </row>
    <row r="3181" spans="1:7">
      <c r="A3181" s="64" t="str">
        <f t="shared" si="50"/>
        <v>BL.GR.00024-10082</v>
      </c>
      <c r="B3181" s="64" t="e">
        <f>_xlfn.XLOOKUP(F3181,'PU-Holds'!Y:Y,'PU-Holds'!U:U)</f>
        <v>#N/A</v>
      </c>
      <c r="C3181" s="64" t="e">
        <f>_xlfn.XLOOKUP(F3181,'PU-Holds'!Y:Y,'PU-Holds'!P:P)</f>
        <v>#N/A</v>
      </c>
      <c r="F3181" s="64" t="s">
        <v>1181</v>
      </c>
      <c r="G3181" s="64">
        <v>10082</v>
      </c>
    </row>
    <row r="3182" spans="1:7">
      <c r="A3182" s="64" t="str">
        <f t="shared" si="50"/>
        <v>BL.GR.00025-10082</v>
      </c>
      <c r="B3182" s="64" t="e">
        <f>_xlfn.XLOOKUP(F3182,'PU-Holds'!Y:Y,'PU-Holds'!U:U)</f>
        <v>#N/A</v>
      </c>
      <c r="C3182" s="64" t="e">
        <f>_xlfn.XLOOKUP(F3182,'PU-Holds'!Y:Y,'PU-Holds'!P:P)</f>
        <v>#N/A</v>
      </c>
      <c r="F3182" s="64" t="s">
        <v>1183</v>
      </c>
      <c r="G3182" s="64">
        <v>10082</v>
      </c>
    </row>
    <row r="3183" spans="1:7">
      <c r="A3183" s="64" t="str">
        <f t="shared" si="50"/>
        <v>BL.GR.00026-10082</v>
      </c>
      <c r="B3183" s="64" t="e">
        <f>_xlfn.XLOOKUP(F3183,'PU-Holds'!Y:Y,'PU-Holds'!U:U)</f>
        <v>#N/A</v>
      </c>
      <c r="C3183" s="64" t="e">
        <f>_xlfn.XLOOKUP(F3183,'PU-Holds'!Y:Y,'PU-Holds'!P:P)</f>
        <v>#N/A</v>
      </c>
      <c r="F3183" s="64" t="s">
        <v>1185</v>
      </c>
      <c r="G3183" s="64">
        <v>10082</v>
      </c>
    </row>
    <row r="3184" spans="1:7">
      <c r="A3184" s="64" t="str">
        <f t="shared" si="50"/>
        <v>BL.GR.00027-10082</v>
      </c>
      <c r="B3184" s="64" t="e">
        <f>_xlfn.XLOOKUP(F3184,'PU-Holds'!Y:Y,'PU-Holds'!U:U)</f>
        <v>#N/A</v>
      </c>
      <c r="C3184" s="64" t="e">
        <f>_xlfn.XLOOKUP(F3184,'PU-Holds'!Y:Y,'PU-Holds'!P:P)</f>
        <v>#N/A</v>
      </c>
      <c r="F3184" s="64" t="s">
        <v>1187</v>
      </c>
      <c r="G3184" s="64">
        <v>10082</v>
      </c>
    </row>
    <row r="3185" spans="1:7">
      <c r="A3185" s="64" t="str">
        <f t="shared" si="50"/>
        <v>BL.GR.00028-10082</v>
      </c>
      <c r="B3185" s="64" t="e">
        <f>_xlfn.XLOOKUP(F3185,'PU-Holds'!Y:Y,'PU-Holds'!U:U)</f>
        <v>#N/A</v>
      </c>
      <c r="C3185" s="64" t="e">
        <f>_xlfn.XLOOKUP(F3185,'PU-Holds'!Y:Y,'PU-Holds'!P:P)</f>
        <v>#N/A</v>
      </c>
      <c r="F3185" s="64" t="s">
        <v>1189</v>
      </c>
      <c r="G3185" s="64">
        <v>10082</v>
      </c>
    </row>
    <row r="3186" spans="1:7">
      <c r="A3186" s="64" t="str">
        <f t="shared" si="50"/>
        <v>BL.GR.00029-10082</v>
      </c>
      <c r="B3186" s="64" t="e">
        <f>_xlfn.XLOOKUP(F3186,'PU-Holds'!Y:Y,'PU-Holds'!U:U)</f>
        <v>#N/A</v>
      </c>
      <c r="C3186" s="64" t="e">
        <f>_xlfn.XLOOKUP(F3186,'PU-Holds'!Y:Y,'PU-Holds'!P:P)</f>
        <v>#N/A</v>
      </c>
      <c r="F3186" s="64" t="s">
        <v>1191</v>
      </c>
      <c r="G3186" s="64">
        <v>10082</v>
      </c>
    </row>
    <row r="3187" spans="1:7">
      <c r="A3187" s="64" t="str">
        <f t="shared" si="50"/>
        <v>BL.GR.00030-10082</v>
      </c>
      <c r="B3187" s="64" t="e">
        <f>_xlfn.XLOOKUP(F3187,'PU-Holds'!Y:Y,'PU-Holds'!U:U)</f>
        <v>#N/A</v>
      </c>
      <c r="C3187" s="64" t="e">
        <f>_xlfn.XLOOKUP(F3187,'PU-Holds'!Y:Y,'PU-Holds'!P:P)</f>
        <v>#N/A</v>
      </c>
      <c r="F3187" s="64" t="s">
        <v>1193</v>
      </c>
      <c r="G3187" s="64">
        <v>10082</v>
      </c>
    </row>
    <row r="3188" spans="1:7">
      <c r="A3188" s="64" t="str">
        <f t="shared" si="50"/>
        <v>20-</v>
      </c>
      <c r="B3188" s="64">
        <f>_xlfn.XLOOKUP(F3188,Accessories!K:K,Accessories!I:I)</f>
        <v>0</v>
      </c>
      <c r="F3188" s="64">
        <v>20</v>
      </c>
    </row>
    <row r="3189" spans="1:7">
      <c r="A3189" s="64" t="str">
        <f t="shared" si="50"/>
        <v>46406-</v>
      </c>
      <c r="B3189" s="64">
        <f>_xlfn.XLOOKUP(F3189,Accessories!K:K,Accessories!I:I)</f>
        <v>0</v>
      </c>
      <c r="F3189" s="64">
        <v>46406</v>
      </c>
    </row>
    <row r="3190" spans="1:7">
      <c r="A3190" s="64" t="str">
        <f t="shared" si="50"/>
        <v>46407-</v>
      </c>
      <c r="B3190" s="64">
        <f>_xlfn.XLOOKUP(F3190,Accessories!K:K,Accessories!I:I)</f>
        <v>0</v>
      </c>
      <c r="F3190" s="64">
        <v>46407</v>
      </c>
    </row>
    <row r="3191" spans="1:7">
      <c r="A3191" s="64" t="str">
        <f t="shared" si="50"/>
        <v>46408-</v>
      </c>
      <c r="B3191" s="64">
        <f>_xlfn.XLOOKUP(F3191,Accessories!K:K,Accessories!I:I)</f>
        <v>0</v>
      </c>
      <c r="F3191" s="64">
        <v>46408</v>
      </c>
    </row>
    <row r="3192" spans="1:7">
      <c r="A3192" s="64" t="str">
        <f t="shared" si="50"/>
        <v>21-</v>
      </c>
      <c r="B3192" s="64">
        <f>_xlfn.XLOOKUP(F3192,Accessories!K:K,Accessories!I:I)</f>
        <v>0</v>
      </c>
      <c r="F3192" s="64">
        <v>21</v>
      </c>
    </row>
    <row r="3193" spans="1:7">
      <c r="A3193" s="64" t="str">
        <f t="shared" si="50"/>
        <v>46409-</v>
      </c>
      <c r="B3193" s="64">
        <f>_xlfn.XLOOKUP(F3193,Accessories!K:K,Accessories!I:I)</f>
        <v>0</v>
      </c>
      <c r="F3193" s="64">
        <v>46409</v>
      </c>
    </row>
    <row r="3194" spans="1:7">
      <c r="A3194" s="64" t="str">
        <f t="shared" si="50"/>
        <v>46410-</v>
      </c>
      <c r="B3194" s="64">
        <f>_xlfn.XLOOKUP(F3194,Accessories!K:K,Accessories!I:I)</f>
        <v>0</v>
      </c>
      <c r="F3194" s="64">
        <v>46410</v>
      </c>
    </row>
    <row r="3195" spans="1:7">
      <c r="A3195" s="64" t="str">
        <f t="shared" si="50"/>
        <v>46412-</v>
      </c>
      <c r="B3195" s="64">
        <f>_xlfn.XLOOKUP(F3195,Accessories!K:K,Accessories!I:I)</f>
        <v>0</v>
      </c>
      <c r="F3195" s="64">
        <v>46412</v>
      </c>
    </row>
    <row r="3196" spans="1:7">
      <c r="A3196" s="64" t="str">
        <f t="shared" si="50"/>
        <v>46413-</v>
      </c>
      <c r="B3196" s="64">
        <f>_xlfn.XLOOKUP(F3196,Accessories!K:K,Accessories!I:I)</f>
        <v>0</v>
      </c>
      <c r="F3196" s="64">
        <v>46413</v>
      </c>
    </row>
    <row r="3197" spans="1:7">
      <c r="A3197" s="64" t="str">
        <f t="shared" si="50"/>
        <v>46414-</v>
      </c>
      <c r="B3197" s="64">
        <f>_xlfn.XLOOKUP(F3197,Accessories!K:K,Accessories!I:I)</f>
        <v>0</v>
      </c>
      <c r="F3197" s="64">
        <v>46414</v>
      </c>
    </row>
    <row r="3198" spans="1:7">
      <c r="A3198" s="64" t="str">
        <f t="shared" si="50"/>
        <v>46416-</v>
      </c>
      <c r="B3198" s="64">
        <f>_xlfn.XLOOKUP(F3198,Accessories!K:K,Accessories!I:I)</f>
        <v>0</v>
      </c>
      <c r="F3198" s="64">
        <v>46416</v>
      </c>
    </row>
    <row r="3199" spans="1:7">
      <c r="A3199" s="64" t="str">
        <f t="shared" si="50"/>
        <v>46418-</v>
      </c>
      <c r="B3199" s="64">
        <f>_xlfn.XLOOKUP(F3199,Accessories!K:K,Accessories!I:I)</f>
        <v>0</v>
      </c>
      <c r="F3199" s="64">
        <v>46418</v>
      </c>
    </row>
    <row r="3200" spans="1:7">
      <c r="A3200" s="64" t="str">
        <f t="shared" si="50"/>
        <v>46419-</v>
      </c>
      <c r="B3200" s="64">
        <f>_xlfn.XLOOKUP(F3200,Accessories!K:K,Accessories!I:I)</f>
        <v>0</v>
      </c>
      <c r="F3200" s="64">
        <v>46419</v>
      </c>
    </row>
    <row r="3201" spans="1:6">
      <c r="A3201" s="64" t="str">
        <f t="shared" si="50"/>
        <v>46420-</v>
      </c>
      <c r="B3201" s="64">
        <f>_xlfn.XLOOKUP(F3201,Accessories!K:K,Accessories!I:I)</f>
        <v>0</v>
      </c>
      <c r="F3201" s="64">
        <v>46420</v>
      </c>
    </row>
    <row r="3202" spans="1:6">
      <c r="A3202" s="64" t="str">
        <f t="shared" si="50"/>
        <v>48723-</v>
      </c>
      <c r="B3202" s="64">
        <f>_xlfn.XLOOKUP(F3202,Accessories!K:K,Accessories!I:I)</f>
        <v>0</v>
      </c>
      <c r="F3202" s="64">
        <v>48723</v>
      </c>
    </row>
    <row r="3203" spans="1:6">
      <c r="A3203" s="64" t="str">
        <f t="shared" si="50"/>
        <v>100994-</v>
      </c>
      <c r="B3203" s="64">
        <f>_xlfn.XLOOKUP(F3203,Accessories!K:K,Accessories!I:I)</f>
        <v>0</v>
      </c>
      <c r="F3203" s="64">
        <v>100994</v>
      </c>
    </row>
    <row r="3204" spans="1:6">
      <c r="A3204" s="64" t="str">
        <f t="shared" si="50"/>
        <v>46422-</v>
      </c>
      <c r="B3204" s="64">
        <f>_xlfn.XLOOKUP(F3204,Accessories!K:K,Accessories!I:I)</f>
        <v>0</v>
      </c>
      <c r="F3204" s="64">
        <v>46422</v>
      </c>
    </row>
    <row r="3205" spans="1:6">
      <c r="A3205" s="64" t="str">
        <f t="shared" si="50"/>
        <v>126868-</v>
      </c>
      <c r="B3205" s="64">
        <f>_xlfn.XLOOKUP(F3205,Accessories!K:K,Accessories!I:I)</f>
        <v>0</v>
      </c>
      <c r="F3205" s="64">
        <v>126868</v>
      </c>
    </row>
    <row r="3206" spans="1:6">
      <c r="A3206" s="64" t="str">
        <f t="shared" si="50"/>
        <v>46427-</v>
      </c>
      <c r="B3206" s="64">
        <f>_xlfn.XLOOKUP(F3206,Accessories!K:K,Accessories!I:I)</f>
        <v>0</v>
      </c>
      <c r="F3206" s="64">
        <v>46427</v>
      </c>
    </row>
    <row r="3207" spans="1:6">
      <c r="A3207" s="64" t="str">
        <f t="shared" si="50"/>
        <v>46428-</v>
      </c>
      <c r="B3207" s="64">
        <f>_xlfn.XLOOKUP(F3207,Accessories!K:K,Accessories!I:I)</f>
        <v>0</v>
      </c>
      <c r="F3207" s="64">
        <v>46428</v>
      </c>
    </row>
    <row r="3208" spans="1:6">
      <c r="A3208" s="64" t="str">
        <f t="shared" si="50"/>
        <v>46426-</v>
      </c>
      <c r="B3208" s="64">
        <f>_xlfn.XLOOKUP(F3208,Accessories!K:K,Accessories!I:I)</f>
        <v>0</v>
      </c>
      <c r="F3208" s="64">
        <v>46426</v>
      </c>
    </row>
    <row r="3209" spans="1:6">
      <c r="A3209" s="64" t="str">
        <f t="shared" si="50"/>
        <v>46429-</v>
      </c>
      <c r="B3209" s="64">
        <f>_xlfn.XLOOKUP(F3209,Accessories!K:K,Accessories!I:I)</f>
        <v>0</v>
      </c>
      <c r="F3209" s="64">
        <v>46429</v>
      </c>
    </row>
    <row r="3210" spans="1:6">
      <c r="A3210" s="64" t="str">
        <f t="shared" si="50"/>
        <v>49646-</v>
      </c>
      <c r="B3210" s="64">
        <f>_xlfn.XLOOKUP(F3210,Accessories!K:K,Accessories!I:I)</f>
        <v>0</v>
      </c>
      <c r="F3210" s="64">
        <v>49646</v>
      </c>
    </row>
    <row r="3211" spans="1:6">
      <c r="A3211" s="64" t="str">
        <f t="shared" si="50"/>
        <v>46430-</v>
      </c>
      <c r="B3211" s="64">
        <f>_xlfn.XLOOKUP(F3211,Accessories!K:K,Accessories!I:I)</f>
        <v>0</v>
      </c>
      <c r="F3211" s="64">
        <v>46430</v>
      </c>
    </row>
    <row r="3212" spans="1:6">
      <c r="A3212" s="64" t="str">
        <f t="shared" si="50"/>
        <v>46425-</v>
      </c>
      <c r="B3212" s="64">
        <f>_xlfn.XLOOKUP(F3212,Accessories!K:K,Accessories!I:I)</f>
        <v>0</v>
      </c>
      <c r="F3212" s="64">
        <v>46425</v>
      </c>
    </row>
    <row r="3213" spans="1:6">
      <c r="A3213" s="64" t="str">
        <f t="shared" si="50"/>
        <v>46424-</v>
      </c>
      <c r="B3213" s="64">
        <f>_xlfn.XLOOKUP(F3213,Accessories!K:K,Accessories!I:I)</f>
        <v>0</v>
      </c>
      <c r="F3213" s="64">
        <v>46424</v>
      </c>
    </row>
    <row r="3214" spans="1:6">
      <c r="A3214" s="64" t="str">
        <f t="shared" si="50"/>
        <v>46423-</v>
      </c>
      <c r="B3214" s="64">
        <f>_xlfn.XLOOKUP(F3214,Accessories!K:K,Accessories!I:I)</f>
        <v>0</v>
      </c>
      <c r="F3214" s="64">
        <v>46423</v>
      </c>
    </row>
    <row r="3215" spans="1:6">
      <c r="A3215" s="64" t="str">
        <f t="shared" si="50"/>
        <v>126861-</v>
      </c>
      <c r="B3215" s="64">
        <f>_xlfn.XLOOKUP(F3215,Accessories!K:K,Accessories!I:I)</f>
        <v>0</v>
      </c>
      <c r="F3215" s="64">
        <v>126861</v>
      </c>
    </row>
    <row r="3216" spans="1:6">
      <c r="A3216" s="64" t="str">
        <f t="shared" si="50"/>
        <v>126862-</v>
      </c>
      <c r="B3216" s="64">
        <f>_xlfn.XLOOKUP(F3216,Accessories!K:K,Accessories!I:I)</f>
        <v>0</v>
      </c>
      <c r="F3216" s="64">
        <v>126862</v>
      </c>
    </row>
    <row r="3217" spans="1:7">
      <c r="A3217" s="64" t="str">
        <f t="shared" si="50"/>
        <v>126869-</v>
      </c>
      <c r="B3217" s="64">
        <f>_xlfn.XLOOKUP(F3217,Accessories!K:K,Accessories!I:I)</f>
        <v>0</v>
      </c>
      <c r="F3217" s="64">
        <v>126869</v>
      </c>
    </row>
    <row r="3218" spans="1:7">
      <c r="A3218" s="64" t="str">
        <f t="shared" si="50"/>
        <v>126863-</v>
      </c>
      <c r="B3218" s="64">
        <f>_xlfn.XLOOKUP(F3218,Accessories!K:K,Accessories!I:I)</f>
        <v>0</v>
      </c>
      <c r="F3218" s="64">
        <v>126863</v>
      </c>
    </row>
    <row r="3219" spans="1:7">
      <c r="A3219" s="64" t="str">
        <f t="shared" si="50"/>
        <v>126870-</v>
      </c>
      <c r="B3219" s="64">
        <f>_xlfn.XLOOKUP(F3219,Accessories!K:K,Accessories!I:I)</f>
        <v>0</v>
      </c>
      <c r="F3219" s="64">
        <v>126870</v>
      </c>
    </row>
    <row r="3220" spans="1:7">
      <c r="A3220" s="64" t="str">
        <f t="shared" si="50"/>
        <v>126864-</v>
      </c>
      <c r="B3220" s="64">
        <f>_xlfn.XLOOKUP(F3220,Accessories!K:K,Accessories!I:I)</f>
        <v>0</v>
      </c>
      <c r="F3220" s="64">
        <v>126864</v>
      </c>
    </row>
    <row r="3221" spans="1:7">
      <c r="A3221" s="64" t="str">
        <f t="shared" si="50"/>
        <v>126871-</v>
      </c>
      <c r="B3221" s="64">
        <f>_xlfn.XLOOKUP(F3221,Accessories!K:K,Accessories!I:I)</f>
        <v>0</v>
      </c>
      <c r="F3221" s="64">
        <v>126871</v>
      </c>
    </row>
    <row r="3222" spans="1:7">
      <c r="A3222" s="64" t="str">
        <f t="shared" si="50"/>
        <v>126872-</v>
      </c>
      <c r="B3222" s="64">
        <f>_xlfn.XLOOKUP(F3222,Accessories!K:K,Accessories!I:I)</f>
        <v>0</v>
      </c>
      <c r="F3222" s="64">
        <v>126872</v>
      </c>
    </row>
    <row r="3223" spans="1:7">
      <c r="A3223" s="64" t="str">
        <f t="shared" si="50"/>
        <v>49906-</v>
      </c>
      <c r="B3223" s="64">
        <f>_xlfn.XLOOKUP(F3223,Accessories!K:K,Accessories!I:I)</f>
        <v>0</v>
      </c>
      <c r="F3223" s="64">
        <v>49906</v>
      </c>
    </row>
    <row r="3224" spans="1:7">
      <c r="A3224" s="64" t="str">
        <f t="shared" si="50"/>
        <v>126867-</v>
      </c>
      <c r="B3224" s="64">
        <f>_xlfn.XLOOKUP(F3224,Accessories!K:K,Accessories!I:I)</f>
        <v>0</v>
      </c>
      <c r="F3224" s="64">
        <v>126867</v>
      </c>
    </row>
    <row r="3225" spans="1:7">
      <c r="A3225" s="64" t="str">
        <f t="shared" si="50"/>
        <v>46389-</v>
      </c>
      <c r="B3225" s="64">
        <f>_xlfn.XLOOKUP(F3225,Accessories!K:K,Accessories!I:I)</f>
        <v>0</v>
      </c>
      <c r="F3225" s="64">
        <v>46389</v>
      </c>
    </row>
    <row r="3226" spans="1:7">
      <c r="A3226" s="64" t="str">
        <f t="shared" si="50"/>
        <v>49547-</v>
      </c>
      <c r="B3226" s="64">
        <f>_xlfn.XLOOKUP(F3226,Accessories!K:K,Accessories!I:I)</f>
        <v>0</v>
      </c>
      <c r="F3226" s="64">
        <v>49547</v>
      </c>
    </row>
    <row r="3227" spans="1:7">
      <c r="A3227" s="64" t="str">
        <f t="shared" si="50"/>
        <v>25-</v>
      </c>
      <c r="B3227" s="64">
        <f>_xlfn.XLOOKUP(F3227,Accessories!K:K,Accessories!I:I)</f>
        <v>0</v>
      </c>
      <c r="F3227" s="64">
        <v>25</v>
      </c>
    </row>
    <row r="3228" spans="1:7">
      <c r="A3228" s="64" t="str">
        <f t="shared" si="50"/>
        <v>26-</v>
      </c>
      <c r="B3228" s="64">
        <f>_xlfn.XLOOKUP(F3228,Accessories!K:K,Accessories!I:I)</f>
        <v>0</v>
      </c>
      <c r="F3228" s="64">
        <v>26</v>
      </c>
    </row>
    <row r="3229" spans="1:7">
      <c r="A3229" s="64" t="str">
        <f t="shared" si="50"/>
        <v>BL.VM.00041-10124</v>
      </c>
      <c r="B3229" s="64" t="e">
        <f>_xlfn.XLOOKUP(F3229,Macros!T:T,Macros!E:E)+IF(Macros!#REF!&gt;0,Macros!#REF!,0)</f>
        <v>#REF!</v>
      </c>
      <c r="C3229" s="64">
        <f>_xlfn.XLOOKUP(F3229,Macros!T:T,Macros!D:D)</f>
        <v>182.5</v>
      </c>
      <c r="F3229" s="64" t="s">
        <v>1073</v>
      </c>
      <c r="G3229" s="64">
        <v>10124</v>
      </c>
    </row>
    <row r="3230" spans="1:7">
      <c r="A3230" s="64" t="str">
        <f t="shared" si="50"/>
        <v>BL.VM.00042-10124</v>
      </c>
      <c r="B3230" s="64" t="e">
        <f>_xlfn.XLOOKUP(F3230,Macros!T:T,Macros!E:E)+IF(Macros!#REF!&gt;0,Macros!#REF!,0)</f>
        <v>#REF!</v>
      </c>
      <c r="C3230" s="64">
        <f>_xlfn.XLOOKUP(F3230,Macros!T:T,Macros!D:D)</f>
        <v>220</v>
      </c>
      <c r="F3230" s="64" t="s">
        <v>1074</v>
      </c>
      <c r="G3230" s="64">
        <v>10124</v>
      </c>
    </row>
    <row r="3231" spans="1:7">
      <c r="A3231" s="64" t="str">
        <f t="shared" si="50"/>
        <v>BL.VM.00043-10124</v>
      </c>
      <c r="B3231" s="64" t="e">
        <f>_xlfn.XLOOKUP(F3231,Macros!T:T,Macros!E:E)+IF(Macros!#REF!&gt;0,Macros!#REF!,0)</f>
        <v>#REF!</v>
      </c>
      <c r="C3231" s="64">
        <f>_xlfn.XLOOKUP(F3231,Macros!T:T,Macros!D:D)</f>
        <v>197.5</v>
      </c>
      <c r="F3231" s="64" t="s">
        <v>1075</v>
      </c>
      <c r="G3231" s="64">
        <v>10124</v>
      </c>
    </row>
    <row r="3232" spans="1:7">
      <c r="A3232" s="64" t="str">
        <f t="shared" si="50"/>
        <v>BL.VM.00044-10124</v>
      </c>
      <c r="B3232" s="64" t="e">
        <f>_xlfn.XLOOKUP(F3232,Macros!T:T,Macros!E:E)+IF(Macros!#REF!&gt;0,Macros!#REF!,0)</f>
        <v>#REF!</v>
      </c>
      <c r="C3232" s="64">
        <f>_xlfn.XLOOKUP(F3232,Macros!T:T,Macros!D:D)</f>
        <v>187.5</v>
      </c>
      <c r="F3232" s="64" t="s">
        <v>1076</v>
      </c>
      <c r="G3232" s="64">
        <v>10124</v>
      </c>
    </row>
    <row r="3233" spans="1:7">
      <c r="A3233" s="64" t="str">
        <f t="shared" si="50"/>
        <v>BL.VM.00045-10124</v>
      </c>
      <c r="B3233" s="64" t="e">
        <f>_xlfn.XLOOKUP(F3233,Macros!T:T,Macros!E:E)+IF(Macros!#REF!&gt;0,Macros!#REF!,0)</f>
        <v>#REF!</v>
      </c>
      <c r="C3233" s="64">
        <f>_xlfn.XLOOKUP(F3233,Macros!T:T,Macros!D:D)</f>
        <v>235</v>
      </c>
      <c r="F3233" s="64" t="s">
        <v>1077</v>
      </c>
      <c r="G3233" s="64">
        <v>10124</v>
      </c>
    </row>
    <row r="3234" spans="1:7">
      <c r="A3234" s="64" t="str">
        <f t="shared" si="50"/>
        <v>BL.VM.00046-10124</v>
      </c>
      <c r="B3234" s="64" t="e">
        <f>_xlfn.XLOOKUP(F3234,Macros!T:T,Macros!E:E)+IF(Macros!#REF!&gt;0,Macros!#REF!,0)</f>
        <v>#REF!</v>
      </c>
      <c r="C3234" s="64">
        <f>_xlfn.XLOOKUP(F3234,Macros!T:T,Macros!D:D)</f>
        <v>235</v>
      </c>
      <c r="F3234" s="64" t="s">
        <v>1078</v>
      </c>
      <c r="G3234" s="64">
        <v>10124</v>
      </c>
    </row>
    <row r="3235" spans="1:7">
      <c r="A3235" s="64" t="str">
        <f t="shared" si="50"/>
        <v>BL.VM.00047-10124</v>
      </c>
      <c r="B3235" s="64" t="e">
        <f>_xlfn.XLOOKUP(F3235,Macros!T:T,Macros!E:E)+IF(Macros!#REF!&gt;0,Macros!#REF!,0)</f>
        <v>#REF!</v>
      </c>
      <c r="C3235" s="64">
        <f>_xlfn.XLOOKUP(F3235,Macros!T:T,Macros!D:D)</f>
        <v>272.5</v>
      </c>
      <c r="F3235" s="64" t="s">
        <v>1079</v>
      </c>
      <c r="G3235" s="64">
        <v>10124</v>
      </c>
    </row>
    <row r="3236" spans="1:7">
      <c r="A3236" s="64" t="str">
        <f t="shared" si="50"/>
        <v>BL.VM.00048-10124</v>
      </c>
      <c r="B3236" s="64" t="e">
        <f>_xlfn.XLOOKUP(F3236,Macros!T:T,Macros!E:E)+IF(Macros!#REF!&gt;0,Macros!#REF!,0)</f>
        <v>#REF!</v>
      </c>
      <c r="C3236" s="64">
        <f>_xlfn.XLOOKUP(F3236,Macros!T:T,Macros!D:D)</f>
        <v>237.5</v>
      </c>
      <c r="F3236" s="64" t="s">
        <v>1080</v>
      </c>
      <c r="G3236" s="64">
        <v>10124</v>
      </c>
    </row>
    <row r="3237" spans="1:7">
      <c r="A3237" s="64" t="str">
        <f t="shared" ref="A3237:A3300" si="51">F3237&amp;"-"&amp;G3237</f>
        <v>BL.VM.00049-10124</v>
      </c>
      <c r="B3237" s="64" t="e">
        <f>_xlfn.XLOOKUP(F3237,Macros!T:T,Macros!E:E)+IF(Macros!#REF!&gt;0,Macros!#REF!,0)</f>
        <v>#REF!</v>
      </c>
      <c r="C3237" s="64">
        <f>_xlfn.XLOOKUP(F3237,Macros!T:T,Macros!D:D)</f>
        <v>302.5</v>
      </c>
      <c r="F3237" s="64" t="s">
        <v>1081</v>
      </c>
      <c r="G3237" s="64">
        <v>10124</v>
      </c>
    </row>
    <row r="3238" spans="1:7">
      <c r="A3238" s="64" t="str">
        <f t="shared" si="51"/>
        <v>BL.VM.00050-10124</v>
      </c>
      <c r="B3238" s="64" t="e">
        <f>_xlfn.XLOOKUP(F3238,Macros!T:T,Macros!E:E)+IF(Macros!#REF!&gt;0,Macros!#REF!,0)</f>
        <v>#REF!</v>
      </c>
      <c r="C3238" s="64">
        <f>_xlfn.XLOOKUP(F3238,Macros!T:T,Macros!D:D)</f>
        <v>382.5</v>
      </c>
      <c r="F3238" s="64" t="s">
        <v>1082</v>
      </c>
      <c r="G3238" s="64">
        <v>10124</v>
      </c>
    </row>
    <row r="3239" spans="1:7">
      <c r="A3239" s="64" t="str">
        <f t="shared" si="51"/>
        <v>BL.VM.00051-10124</v>
      </c>
      <c r="B3239" s="64">
        <f>_xlfn.XLOOKUP(F3239,Macros!T:T,Macros!E:E)+IF(Macros!$E$58&gt;0,Macros!$E$58,0)</f>
        <v>0</v>
      </c>
      <c r="C3239" s="64">
        <f>_xlfn.XLOOKUP(F3239,Macros!T:T,Macros!D:D)</f>
        <v>155</v>
      </c>
      <c r="F3239" s="64" t="s">
        <v>1083</v>
      </c>
      <c r="G3239" s="64">
        <v>10124</v>
      </c>
    </row>
    <row r="3240" spans="1:7">
      <c r="A3240" s="64" t="str">
        <f t="shared" si="51"/>
        <v>BL.VM.00052-10124</v>
      </c>
      <c r="B3240" s="64">
        <f>_xlfn.XLOOKUP(F3240,Macros!T:T,Macros!E:E)+IF(Macros!$E$58&gt;0,Macros!$E$58,0)</f>
        <v>0</v>
      </c>
      <c r="C3240" s="64">
        <f>_xlfn.XLOOKUP(F3240,Macros!T:T,Macros!D:D)</f>
        <v>137.5</v>
      </c>
      <c r="F3240" s="64" t="s">
        <v>1084</v>
      </c>
      <c r="G3240" s="64">
        <v>10124</v>
      </c>
    </row>
    <row r="3241" spans="1:7">
      <c r="A3241" s="64" t="str">
        <f t="shared" si="51"/>
        <v>BL.VM.00053-10124</v>
      </c>
      <c r="B3241" s="64">
        <f>_xlfn.XLOOKUP(F3241,Macros!T:T,Macros!E:E)+IF(Macros!$E$58&gt;0,Macros!$E$58,0)</f>
        <v>0</v>
      </c>
      <c r="C3241" s="64">
        <f>_xlfn.XLOOKUP(F3241,Macros!T:T,Macros!D:D)</f>
        <v>142.5</v>
      </c>
      <c r="F3241" s="64" t="s">
        <v>1085</v>
      </c>
      <c r="G3241" s="64">
        <v>10124</v>
      </c>
    </row>
    <row r="3242" spans="1:7">
      <c r="A3242" s="64" t="str">
        <f t="shared" si="51"/>
        <v>BL.VM.00054-10124</v>
      </c>
      <c r="B3242" s="64">
        <f>_xlfn.XLOOKUP(F3242,Macros!T:T,Macros!E:E)+IF(Macros!$E$58&gt;0,Macros!$E$58,0)</f>
        <v>0</v>
      </c>
      <c r="C3242" s="64">
        <f>_xlfn.XLOOKUP(F3242,Macros!T:T,Macros!D:D)</f>
        <v>140</v>
      </c>
      <c r="F3242" s="64" t="s">
        <v>1086</v>
      </c>
      <c r="G3242" s="64">
        <v>10124</v>
      </c>
    </row>
    <row r="3243" spans="1:7">
      <c r="A3243" s="64" t="str">
        <f t="shared" si="51"/>
        <v>BL.VM.00055-10124</v>
      </c>
      <c r="B3243" s="64">
        <f>_xlfn.XLOOKUP(F3243,Macros!T:T,Macros!E:E)+IF(Macros!$E$58&gt;0,Macros!$E$58,0)</f>
        <v>0</v>
      </c>
      <c r="C3243" s="64">
        <f>_xlfn.XLOOKUP(F3243,Macros!T:T,Macros!D:D)</f>
        <v>137.5</v>
      </c>
      <c r="F3243" s="64" t="s">
        <v>1087</v>
      </c>
      <c r="G3243" s="64">
        <v>10124</v>
      </c>
    </row>
    <row r="3244" spans="1:7">
      <c r="A3244" s="64" t="str">
        <f t="shared" si="51"/>
        <v>BL.VM.00056-10124</v>
      </c>
      <c r="B3244" s="64">
        <f>_xlfn.XLOOKUP(F3244,Macros!T:T,Macros!E:E)+IF(Macros!$E$58&gt;0,Macros!$E$58,0)</f>
        <v>0</v>
      </c>
      <c r="C3244" s="64">
        <f>_xlfn.XLOOKUP(F3244,Macros!T:T,Macros!D:D)</f>
        <v>145</v>
      </c>
      <c r="F3244" s="64" t="s">
        <v>1088</v>
      </c>
      <c r="G3244" s="64">
        <v>10124</v>
      </c>
    </row>
    <row r="3245" spans="1:7">
      <c r="A3245" s="64" t="str">
        <f t="shared" si="51"/>
        <v>BL.VM.00057-10124</v>
      </c>
      <c r="B3245" s="64">
        <f>_xlfn.XLOOKUP(F3245,Macros!T:T,Macros!E:E)+IF(Macros!$E$58&gt;0,Macros!$E$58,0)</f>
        <v>0</v>
      </c>
      <c r="C3245" s="64">
        <f>_xlfn.XLOOKUP(F3245,Macros!T:T,Macros!D:D)</f>
        <v>157.5</v>
      </c>
      <c r="F3245" s="64" t="s">
        <v>1089</v>
      </c>
      <c r="G3245" s="64">
        <v>10124</v>
      </c>
    </row>
    <row r="3246" spans="1:7">
      <c r="A3246" s="64" t="str">
        <f t="shared" si="51"/>
        <v>BL.VM.00058-10124</v>
      </c>
      <c r="B3246" s="64">
        <f>_xlfn.XLOOKUP(F3246,Macros!T:T,Macros!E:E)+IF(Macros!$E$58&gt;0,Macros!$E$58,0)</f>
        <v>0</v>
      </c>
      <c r="C3246" s="64">
        <f>_xlfn.XLOOKUP(F3246,Macros!T:T,Macros!D:D)</f>
        <v>147.5</v>
      </c>
      <c r="F3246" s="64" t="s">
        <v>1090</v>
      </c>
      <c r="G3246" s="64">
        <v>10124</v>
      </c>
    </row>
    <row r="3247" spans="1:7">
      <c r="A3247" s="64" t="str">
        <f t="shared" si="51"/>
        <v>BL.VM.00059-10124</v>
      </c>
      <c r="B3247" s="64">
        <f>_xlfn.XLOOKUP(F3247,Macros!T:T,Macros!E:E)+IF(Macros!$E$58&gt;0,Macros!$E$58,0)</f>
        <v>0</v>
      </c>
      <c r="C3247" s="64">
        <f>_xlfn.XLOOKUP(F3247,Macros!T:T,Macros!D:D)</f>
        <v>147.5</v>
      </c>
      <c r="F3247" s="64" t="s">
        <v>1091</v>
      </c>
      <c r="G3247" s="64">
        <v>10124</v>
      </c>
    </row>
    <row r="3248" spans="1:7">
      <c r="A3248" s="64" t="str">
        <f t="shared" si="51"/>
        <v>BL.VM.00060-10124</v>
      </c>
      <c r="B3248" s="64">
        <f>_xlfn.XLOOKUP(F3248,Macros!T:T,Macros!E:E)+IF(Macros!$E$58&gt;0,Macros!$E$58,0)</f>
        <v>0</v>
      </c>
      <c r="C3248" s="64">
        <f>_xlfn.XLOOKUP(F3248,Macros!T:T,Macros!D:D)</f>
        <v>145</v>
      </c>
      <c r="F3248" s="64" t="s">
        <v>1092</v>
      </c>
      <c r="G3248" s="64">
        <v>10124</v>
      </c>
    </row>
    <row r="3249" spans="1:7">
      <c r="A3249" s="64" t="str">
        <f t="shared" si="51"/>
        <v>BL.VM.00031-10124</v>
      </c>
      <c r="B3249" s="64">
        <f>_xlfn.XLOOKUP(F3249,Macros!T:T,Macros!E:E)+IF(Macros!$E$59&gt;0,Macros!$E$59,0)</f>
        <v>0</v>
      </c>
      <c r="C3249" s="64">
        <f>_xlfn.XLOOKUP(F3249,Macros!T:T,Macros!D:D)</f>
        <v>222.5</v>
      </c>
      <c r="F3249" s="64" t="s">
        <v>1093</v>
      </c>
      <c r="G3249" s="64">
        <v>10124</v>
      </c>
    </row>
    <row r="3250" spans="1:7">
      <c r="A3250" s="64" t="str">
        <f t="shared" si="51"/>
        <v>BL.VM.00032-10124</v>
      </c>
      <c r="B3250" s="64">
        <f>_xlfn.XLOOKUP(F3250,Macros!T:T,Macros!E:E)+IF(Macros!$E$59&gt;0,Macros!$E$59,0)</f>
        <v>0</v>
      </c>
      <c r="C3250" s="64">
        <f>_xlfn.XLOOKUP(F3250,Macros!T:T,Macros!D:D)</f>
        <v>207.5</v>
      </c>
      <c r="F3250" s="64" t="s">
        <v>1094</v>
      </c>
      <c r="G3250" s="64">
        <v>10124</v>
      </c>
    </row>
    <row r="3251" spans="1:7">
      <c r="A3251" s="64" t="str">
        <f t="shared" si="51"/>
        <v>BL.VM.00033-10124</v>
      </c>
      <c r="B3251" s="64">
        <f>_xlfn.XLOOKUP(F3251,Macros!T:T,Macros!E:E)+IF(Macros!$E$59&gt;0,Macros!$E$59,0)</f>
        <v>0</v>
      </c>
      <c r="C3251" s="64">
        <f>_xlfn.XLOOKUP(F3251,Macros!T:T,Macros!D:D)</f>
        <v>215</v>
      </c>
      <c r="F3251" s="64" t="s">
        <v>1095</v>
      </c>
      <c r="G3251" s="64">
        <v>10124</v>
      </c>
    </row>
    <row r="3252" spans="1:7">
      <c r="A3252" s="64" t="str">
        <f t="shared" si="51"/>
        <v>BL.VM.00034-10124</v>
      </c>
      <c r="B3252" s="64">
        <f>_xlfn.XLOOKUP(F3252,Macros!T:T,Macros!E:E)+IF(Macros!$E$59&gt;0,Macros!$E$59,0)</f>
        <v>0</v>
      </c>
      <c r="C3252" s="64">
        <f>_xlfn.XLOOKUP(F3252,Macros!T:T,Macros!D:D)</f>
        <v>225</v>
      </c>
      <c r="F3252" s="64" t="s">
        <v>1096</v>
      </c>
      <c r="G3252" s="64">
        <v>10124</v>
      </c>
    </row>
    <row r="3253" spans="1:7">
      <c r="A3253" s="64" t="str">
        <f t="shared" si="51"/>
        <v>BL.VM.00035-10124</v>
      </c>
      <c r="B3253" s="64">
        <f>_xlfn.XLOOKUP(F3253,Macros!T:T,Macros!E:E)+IF(Macros!$E$59&gt;0,Macros!$E$59,0)</f>
        <v>0</v>
      </c>
      <c r="C3253" s="64">
        <f>_xlfn.XLOOKUP(F3253,Macros!T:T,Macros!D:D)</f>
        <v>415</v>
      </c>
      <c r="F3253" s="64" t="s">
        <v>1097</v>
      </c>
      <c r="G3253" s="64">
        <v>10124</v>
      </c>
    </row>
    <row r="3254" spans="1:7">
      <c r="A3254" s="64" t="str">
        <f t="shared" si="51"/>
        <v>BL.VM.00036-10124</v>
      </c>
      <c r="B3254" s="64">
        <f>_xlfn.XLOOKUP(F3254,Macros!T:T,Macros!E:E)+IF(Macros!$E$59&gt;0,Macros!$E$59,0)</f>
        <v>0</v>
      </c>
      <c r="C3254" s="64">
        <f>_xlfn.XLOOKUP(F3254,Macros!T:T,Macros!D:D)</f>
        <v>312.5</v>
      </c>
      <c r="F3254" s="64" t="s">
        <v>1098</v>
      </c>
      <c r="G3254" s="64">
        <v>10124</v>
      </c>
    </row>
    <row r="3255" spans="1:7">
      <c r="A3255" s="64" t="str">
        <f t="shared" si="51"/>
        <v>BL.VM.00037-10124</v>
      </c>
      <c r="B3255" s="64">
        <f>_xlfn.XLOOKUP(F3255,Macros!T:T,Macros!E:E)+IF(Macros!$E$59&gt;0,Macros!$E$59,0)</f>
        <v>0</v>
      </c>
      <c r="C3255" s="64">
        <f>_xlfn.XLOOKUP(F3255,Macros!T:T,Macros!D:D)</f>
        <v>292.5</v>
      </c>
      <c r="F3255" s="64" t="s">
        <v>1099</v>
      </c>
      <c r="G3255" s="64">
        <v>10124</v>
      </c>
    </row>
    <row r="3256" spans="1:7">
      <c r="A3256" s="64" t="str">
        <f t="shared" si="51"/>
        <v>BL.VM.00038-10124</v>
      </c>
      <c r="B3256" s="64">
        <f>_xlfn.XLOOKUP(F3256,Macros!T:T,Macros!E:E)+IF(Macros!$E$59&gt;0,Macros!$E$59,0)</f>
        <v>0</v>
      </c>
      <c r="C3256" s="64">
        <f>_xlfn.XLOOKUP(F3256,Macros!T:T,Macros!D:D)</f>
        <v>232.5</v>
      </c>
      <c r="F3256" s="64" t="s">
        <v>1100</v>
      </c>
      <c r="G3256" s="64">
        <v>10124</v>
      </c>
    </row>
    <row r="3257" spans="1:7">
      <c r="A3257" s="64" t="str">
        <f t="shared" si="51"/>
        <v>BL.VM.00039-10124</v>
      </c>
      <c r="B3257" s="64">
        <f>_xlfn.XLOOKUP(F3257,Macros!T:T,Macros!E:E)+IF(Macros!$E$59&gt;0,Macros!$E$59,0)</f>
        <v>0</v>
      </c>
      <c r="C3257" s="64">
        <f>_xlfn.XLOOKUP(F3257,Macros!T:T,Macros!D:D)</f>
        <v>157.5</v>
      </c>
      <c r="F3257" s="64" t="s">
        <v>1101</v>
      </c>
      <c r="G3257" s="64">
        <v>10124</v>
      </c>
    </row>
    <row r="3258" spans="1:7">
      <c r="A3258" s="64" t="str">
        <f t="shared" si="51"/>
        <v>BL.VM.00040-10124</v>
      </c>
      <c r="B3258" s="64">
        <f>_xlfn.XLOOKUP(F3258,Macros!T:T,Macros!E:E)+IF(Macros!$E$59&gt;0,Macros!$E$59,0)</f>
        <v>0</v>
      </c>
      <c r="C3258" s="64">
        <f>_xlfn.XLOOKUP(F3258,Macros!T:T,Macros!D:D)</f>
        <v>137.5</v>
      </c>
      <c r="F3258" s="64" t="s">
        <v>1102</v>
      </c>
      <c r="G3258" s="64">
        <v>10124</v>
      </c>
    </row>
    <row r="3259" spans="1:7">
      <c r="A3259" s="64" t="str">
        <f t="shared" si="51"/>
        <v>BL.VM.00041-10125</v>
      </c>
      <c r="B3259" s="64" t="e">
        <f>_xlfn.XLOOKUP(F3259,Macros!T:T,Macros!F:F)+IF(Macros!#REF!&gt;0,Macros!#REF!,0)</f>
        <v>#REF!</v>
      </c>
      <c r="C3259" s="64">
        <f>_xlfn.XLOOKUP(F3259,Macros!T:T,Macros!D:D)</f>
        <v>182.5</v>
      </c>
      <c r="F3259" s="64" t="s">
        <v>1073</v>
      </c>
      <c r="G3259" s="64">
        <v>10125</v>
      </c>
    </row>
    <row r="3260" spans="1:7">
      <c r="A3260" s="64" t="str">
        <f t="shared" si="51"/>
        <v>BL.VM.00042-10125</v>
      </c>
      <c r="B3260" s="64" t="e">
        <f>_xlfn.XLOOKUP(F3260,Macros!T:T,Macros!F:F)+IF(Macros!#REF!&gt;0,Macros!#REF!,0)</f>
        <v>#REF!</v>
      </c>
      <c r="C3260" s="64">
        <f>_xlfn.XLOOKUP(F3260,Macros!T:T,Macros!D:D)</f>
        <v>220</v>
      </c>
      <c r="F3260" s="64" t="s">
        <v>1074</v>
      </c>
      <c r="G3260" s="64">
        <v>10125</v>
      </c>
    </row>
    <row r="3261" spans="1:7">
      <c r="A3261" s="64" t="str">
        <f t="shared" si="51"/>
        <v>BL.VM.00043-10125</v>
      </c>
      <c r="B3261" s="64" t="e">
        <f>_xlfn.XLOOKUP(F3261,Macros!T:T,Macros!F:F)+IF(Macros!#REF!&gt;0,Macros!#REF!,0)</f>
        <v>#REF!</v>
      </c>
      <c r="C3261" s="64">
        <f>_xlfn.XLOOKUP(F3261,Macros!T:T,Macros!D:D)</f>
        <v>197.5</v>
      </c>
      <c r="F3261" s="64" t="s">
        <v>1075</v>
      </c>
      <c r="G3261" s="64">
        <v>10125</v>
      </c>
    </row>
    <row r="3262" spans="1:7">
      <c r="A3262" s="64" t="str">
        <f t="shared" si="51"/>
        <v>BL.VM.00044-10125</v>
      </c>
      <c r="B3262" s="64" t="e">
        <f>_xlfn.XLOOKUP(F3262,Macros!T:T,Macros!F:F)+IF(Macros!#REF!&gt;0,Macros!#REF!,0)</f>
        <v>#REF!</v>
      </c>
      <c r="C3262" s="64">
        <f>_xlfn.XLOOKUP(F3262,Macros!T:T,Macros!D:D)</f>
        <v>187.5</v>
      </c>
      <c r="F3262" s="64" t="s">
        <v>1076</v>
      </c>
      <c r="G3262" s="64">
        <v>10125</v>
      </c>
    </row>
    <row r="3263" spans="1:7">
      <c r="A3263" s="64" t="str">
        <f t="shared" si="51"/>
        <v>BL.VM.00045-10125</v>
      </c>
      <c r="B3263" s="64" t="e">
        <f>_xlfn.XLOOKUP(F3263,Macros!T:T,Macros!F:F)+IF(Macros!#REF!&gt;0,Macros!#REF!,0)</f>
        <v>#REF!</v>
      </c>
      <c r="C3263" s="64">
        <f>_xlfn.XLOOKUP(F3263,Macros!T:T,Macros!D:D)</f>
        <v>235</v>
      </c>
      <c r="F3263" s="64" t="s">
        <v>1077</v>
      </c>
      <c r="G3263" s="64">
        <v>10125</v>
      </c>
    </row>
    <row r="3264" spans="1:7">
      <c r="A3264" s="64" t="str">
        <f t="shared" si="51"/>
        <v>BL.VM.00046-10125</v>
      </c>
      <c r="B3264" s="64" t="e">
        <f>_xlfn.XLOOKUP(F3264,Macros!T:T,Macros!F:F)+IF(Macros!#REF!&gt;0,Macros!#REF!,0)</f>
        <v>#REF!</v>
      </c>
      <c r="C3264" s="64">
        <f>_xlfn.XLOOKUP(F3264,Macros!T:T,Macros!D:D)</f>
        <v>235</v>
      </c>
      <c r="F3264" s="64" t="s">
        <v>1078</v>
      </c>
      <c r="G3264" s="64">
        <v>10125</v>
      </c>
    </row>
    <row r="3265" spans="1:7">
      <c r="A3265" s="64" t="str">
        <f t="shared" si="51"/>
        <v>BL.VM.00047-10125</v>
      </c>
      <c r="B3265" s="64" t="e">
        <f>_xlfn.XLOOKUP(F3265,Macros!T:T,Macros!F:F)+IF(Macros!#REF!&gt;0,Macros!#REF!,0)</f>
        <v>#REF!</v>
      </c>
      <c r="C3265" s="64">
        <f>_xlfn.XLOOKUP(F3265,Macros!T:T,Macros!D:D)</f>
        <v>272.5</v>
      </c>
      <c r="F3265" s="64" t="s">
        <v>1079</v>
      </c>
      <c r="G3265" s="64">
        <v>10125</v>
      </c>
    </row>
    <row r="3266" spans="1:7">
      <c r="A3266" s="64" t="str">
        <f t="shared" si="51"/>
        <v>BL.VM.00048-10125</v>
      </c>
      <c r="B3266" s="64" t="e">
        <f>_xlfn.XLOOKUP(F3266,Macros!T:T,Macros!F:F)+IF(Macros!#REF!&gt;0,Macros!#REF!,0)</f>
        <v>#REF!</v>
      </c>
      <c r="C3266" s="64">
        <f>_xlfn.XLOOKUP(F3266,Macros!T:T,Macros!D:D)</f>
        <v>237.5</v>
      </c>
      <c r="F3266" s="64" t="s">
        <v>1080</v>
      </c>
      <c r="G3266" s="64">
        <v>10125</v>
      </c>
    </row>
    <row r="3267" spans="1:7">
      <c r="A3267" s="64" t="str">
        <f t="shared" si="51"/>
        <v>BL.VM.00049-10125</v>
      </c>
      <c r="B3267" s="64" t="e">
        <f>_xlfn.XLOOKUP(F3267,Macros!T:T,Macros!F:F)+IF(Macros!#REF!&gt;0,Macros!#REF!,0)</f>
        <v>#REF!</v>
      </c>
      <c r="C3267" s="64">
        <f>_xlfn.XLOOKUP(F3267,Macros!T:T,Macros!D:D)</f>
        <v>302.5</v>
      </c>
      <c r="F3267" s="64" t="s">
        <v>1081</v>
      </c>
      <c r="G3267" s="64">
        <v>10125</v>
      </c>
    </row>
    <row r="3268" spans="1:7">
      <c r="A3268" s="64" t="str">
        <f t="shared" si="51"/>
        <v>BL.VM.00050-10125</v>
      </c>
      <c r="B3268" s="64" t="e">
        <f>_xlfn.XLOOKUP(F3268,Macros!T:T,Macros!F:F)+IF(Macros!#REF!&gt;0,Macros!#REF!,0)</f>
        <v>#REF!</v>
      </c>
      <c r="C3268" s="64">
        <f>_xlfn.XLOOKUP(F3268,Macros!T:T,Macros!D:D)</f>
        <v>382.5</v>
      </c>
      <c r="F3268" s="64" t="s">
        <v>1082</v>
      </c>
      <c r="G3268" s="64">
        <v>10125</v>
      </c>
    </row>
    <row r="3269" spans="1:7">
      <c r="A3269" s="64" t="str">
        <f t="shared" si="51"/>
        <v>BL.VM.00051-10125</v>
      </c>
      <c r="B3269" s="64">
        <f>_xlfn.XLOOKUP(F3269,Macros!T:T,Macros!F:F)+IF(Macros!$F$58&gt;0,Macros!$F$58,0)</f>
        <v>0</v>
      </c>
      <c r="C3269" s="64">
        <f>_xlfn.XLOOKUP(F3269,Macros!T:T,Macros!D:D)</f>
        <v>155</v>
      </c>
      <c r="F3269" s="64" t="s">
        <v>1083</v>
      </c>
      <c r="G3269" s="64">
        <v>10125</v>
      </c>
    </row>
    <row r="3270" spans="1:7">
      <c r="A3270" s="64" t="str">
        <f t="shared" si="51"/>
        <v>BL.VM.00052-10125</v>
      </c>
      <c r="B3270" s="64">
        <f>_xlfn.XLOOKUP(F3270,Macros!T:T,Macros!F:F)+IF(Macros!$F$58&gt;0,Macros!$F$58,0)</f>
        <v>0</v>
      </c>
      <c r="C3270" s="64">
        <f>_xlfn.XLOOKUP(F3270,Macros!T:T,Macros!D:D)</f>
        <v>137.5</v>
      </c>
      <c r="F3270" s="64" t="s">
        <v>1084</v>
      </c>
      <c r="G3270" s="64">
        <v>10125</v>
      </c>
    </row>
    <row r="3271" spans="1:7">
      <c r="A3271" s="64" t="str">
        <f t="shared" si="51"/>
        <v>BL.VM.00053-10125</v>
      </c>
      <c r="B3271" s="64">
        <f>_xlfn.XLOOKUP(F3271,Macros!T:T,Macros!F:F)+IF(Macros!$F$58&gt;0,Macros!$F$58,0)</f>
        <v>0</v>
      </c>
      <c r="C3271" s="64">
        <f>_xlfn.XLOOKUP(F3271,Macros!T:T,Macros!D:D)</f>
        <v>142.5</v>
      </c>
      <c r="F3271" s="64" t="s">
        <v>1085</v>
      </c>
      <c r="G3271" s="64">
        <v>10125</v>
      </c>
    </row>
    <row r="3272" spans="1:7">
      <c r="A3272" s="64" t="str">
        <f t="shared" si="51"/>
        <v>BL.VM.00054-10125</v>
      </c>
      <c r="B3272" s="64">
        <f>_xlfn.XLOOKUP(F3272,Macros!T:T,Macros!F:F)+IF(Macros!$F$58&gt;0,Macros!$F$58,0)</f>
        <v>0</v>
      </c>
      <c r="C3272" s="64">
        <f>_xlfn.XLOOKUP(F3272,Macros!T:T,Macros!D:D)</f>
        <v>140</v>
      </c>
      <c r="F3272" s="64" t="s">
        <v>1086</v>
      </c>
      <c r="G3272" s="64">
        <v>10125</v>
      </c>
    </row>
    <row r="3273" spans="1:7">
      <c r="A3273" s="64" t="str">
        <f t="shared" si="51"/>
        <v>BL.VM.00055-10125</v>
      </c>
      <c r="B3273" s="64">
        <f>_xlfn.XLOOKUP(F3273,Macros!T:T,Macros!F:F)+IF(Macros!$F$58&gt;0,Macros!$F$58,0)</f>
        <v>0</v>
      </c>
      <c r="C3273" s="64">
        <f>_xlfn.XLOOKUP(F3273,Macros!T:T,Macros!D:D)</f>
        <v>137.5</v>
      </c>
      <c r="F3273" s="64" t="s">
        <v>1087</v>
      </c>
      <c r="G3273" s="64">
        <v>10125</v>
      </c>
    </row>
    <row r="3274" spans="1:7">
      <c r="A3274" s="64" t="str">
        <f t="shared" si="51"/>
        <v>BL.VM.00056-10125</v>
      </c>
      <c r="B3274" s="64">
        <f>_xlfn.XLOOKUP(F3274,Macros!T:T,Macros!F:F)+IF(Macros!$F$58&gt;0,Macros!$F$58,0)</f>
        <v>0</v>
      </c>
      <c r="C3274" s="64">
        <f>_xlfn.XLOOKUP(F3274,Macros!T:T,Macros!D:D)</f>
        <v>145</v>
      </c>
      <c r="F3274" s="64" t="s">
        <v>1088</v>
      </c>
      <c r="G3274" s="64">
        <v>10125</v>
      </c>
    </row>
    <row r="3275" spans="1:7">
      <c r="A3275" s="64" t="str">
        <f t="shared" si="51"/>
        <v>BL.VM.00057-10125</v>
      </c>
      <c r="B3275" s="64">
        <f>_xlfn.XLOOKUP(F3275,Macros!T:T,Macros!F:F)+IF(Macros!$F$58&gt;0,Macros!$F$58,0)</f>
        <v>0</v>
      </c>
      <c r="C3275" s="64">
        <f>_xlfn.XLOOKUP(F3275,Macros!T:T,Macros!D:D)</f>
        <v>157.5</v>
      </c>
      <c r="F3275" s="64" t="s">
        <v>1089</v>
      </c>
      <c r="G3275" s="64">
        <v>10125</v>
      </c>
    </row>
    <row r="3276" spans="1:7">
      <c r="A3276" s="64" t="str">
        <f t="shared" si="51"/>
        <v>BL.VM.00058-10125</v>
      </c>
      <c r="B3276" s="64">
        <f>_xlfn.XLOOKUP(F3276,Macros!T:T,Macros!F:F)+IF(Macros!$F$58&gt;0,Macros!$F$58,0)</f>
        <v>0</v>
      </c>
      <c r="C3276" s="64">
        <f>_xlfn.XLOOKUP(F3276,Macros!T:T,Macros!D:D)</f>
        <v>147.5</v>
      </c>
      <c r="F3276" s="64" t="s">
        <v>1090</v>
      </c>
      <c r="G3276" s="64">
        <v>10125</v>
      </c>
    </row>
    <row r="3277" spans="1:7">
      <c r="A3277" s="64" t="str">
        <f t="shared" si="51"/>
        <v>BL.VM.00059-10125</v>
      </c>
      <c r="B3277" s="64">
        <f>_xlfn.XLOOKUP(F3277,Macros!T:T,Macros!F:F)+IF(Macros!$F$58&gt;0,Macros!$F$58,0)</f>
        <v>0</v>
      </c>
      <c r="C3277" s="64">
        <f>_xlfn.XLOOKUP(F3277,Macros!T:T,Macros!D:D)</f>
        <v>147.5</v>
      </c>
      <c r="F3277" s="64" t="s">
        <v>1091</v>
      </c>
      <c r="G3277" s="64">
        <v>10125</v>
      </c>
    </row>
    <row r="3278" spans="1:7">
      <c r="A3278" s="64" t="str">
        <f t="shared" si="51"/>
        <v>BL.VM.00060-10125</v>
      </c>
      <c r="B3278" s="64">
        <f>_xlfn.XLOOKUP(F3278,Macros!T:T,Macros!F:F)+IF(Macros!$F$58&gt;0,Macros!$F$58,0)</f>
        <v>0</v>
      </c>
      <c r="C3278" s="64">
        <f>_xlfn.XLOOKUP(F3278,Macros!T:T,Macros!D:D)</f>
        <v>145</v>
      </c>
      <c r="F3278" s="64" t="s">
        <v>1092</v>
      </c>
      <c r="G3278" s="64">
        <v>10125</v>
      </c>
    </row>
    <row r="3279" spans="1:7">
      <c r="A3279" s="64" t="str">
        <f t="shared" si="51"/>
        <v>BL.VM.00031-10125</v>
      </c>
      <c r="B3279" s="64">
        <f>_xlfn.XLOOKUP(F3279,Macros!T:T,Macros!F:F)+IF(Macros!$F$59&gt;0,Macros!$F$59,0)</f>
        <v>0</v>
      </c>
      <c r="C3279" s="64">
        <f>_xlfn.XLOOKUP(F3279,Macros!T:T,Macros!D:D)</f>
        <v>222.5</v>
      </c>
      <c r="F3279" s="64" t="s">
        <v>1093</v>
      </c>
      <c r="G3279" s="64">
        <v>10125</v>
      </c>
    </row>
    <row r="3280" spans="1:7">
      <c r="A3280" s="64" t="str">
        <f t="shared" si="51"/>
        <v>BL.VM.00032-10125</v>
      </c>
      <c r="B3280" s="64">
        <f>_xlfn.XLOOKUP(F3280,Macros!T:T,Macros!F:F)+IF(Macros!$F$59&gt;0,Macros!$F$59,0)</f>
        <v>0</v>
      </c>
      <c r="C3280" s="64">
        <f>_xlfn.XLOOKUP(F3280,Macros!T:T,Macros!D:D)</f>
        <v>207.5</v>
      </c>
      <c r="F3280" s="64" t="s">
        <v>1094</v>
      </c>
      <c r="G3280" s="64">
        <v>10125</v>
      </c>
    </row>
    <row r="3281" spans="1:7">
      <c r="A3281" s="64" t="str">
        <f t="shared" si="51"/>
        <v>BL.VM.00033-10125</v>
      </c>
      <c r="B3281" s="64">
        <f>_xlfn.XLOOKUP(F3281,Macros!T:T,Macros!F:F)+IF(Macros!$F$59&gt;0,Macros!$F$59,0)</f>
        <v>0</v>
      </c>
      <c r="C3281" s="64">
        <f>_xlfn.XLOOKUP(F3281,Macros!T:T,Macros!D:D)</f>
        <v>215</v>
      </c>
      <c r="F3281" s="64" t="s">
        <v>1095</v>
      </c>
      <c r="G3281" s="64">
        <v>10125</v>
      </c>
    </row>
    <row r="3282" spans="1:7">
      <c r="A3282" s="64" t="str">
        <f t="shared" si="51"/>
        <v>BL.VM.00034-10125</v>
      </c>
      <c r="B3282" s="64">
        <f>_xlfn.XLOOKUP(F3282,Macros!T:T,Macros!F:F)+IF(Macros!$F$59&gt;0,Macros!$F$59,0)</f>
        <v>0</v>
      </c>
      <c r="C3282" s="64">
        <f>_xlfn.XLOOKUP(F3282,Macros!T:T,Macros!D:D)</f>
        <v>225</v>
      </c>
      <c r="F3282" s="64" t="s">
        <v>1096</v>
      </c>
      <c r="G3282" s="64">
        <v>10125</v>
      </c>
    </row>
    <row r="3283" spans="1:7">
      <c r="A3283" s="64" t="str">
        <f t="shared" si="51"/>
        <v>BL.VM.00035-10125</v>
      </c>
      <c r="B3283" s="64">
        <f>_xlfn.XLOOKUP(F3283,Macros!T:T,Macros!F:F)+IF(Macros!$F$59&gt;0,Macros!$F$59,0)</f>
        <v>0</v>
      </c>
      <c r="C3283" s="64">
        <f>_xlfn.XLOOKUP(F3283,Macros!T:T,Macros!D:D)</f>
        <v>415</v>
      </c>
      <c r="F3283" s="64" t="s">
        <v>1097</v>
      </c>
      <c r="G3283" s="64">
        <v>10125</v>
      </c>
    </row>
    <row r="3284" spans="1:7">
      <c r="A3284" s="64" t="str">
        <f t="shared" si="51"/>
        <v>BL.VM.00036-10125</v>
      </c>
      <c r="B3284" s="64">
        <f>_xlfn.XLOOKUP(F3284,Macros!T:T,Macros!F:F)+IF(Macros!$F$59&gt;0,Macros!$F$59,0)</f>
        <v>0</v>
      </c>
      <c r="C3284" s="64">
        <f>_xlfn.XLOOKUP(F3284,Macros!T:T,Macros!D:D)</f>
        <v>312.5</v>
      </c>
      <c r="F3284" s="64" t="s">
        <v>1098</v>
      </c>
      <c r="G3284" s="64">
        <v>10125</v>
      </c>
    </row>
    <row r="3285" spans="1:7">
      <c r="A3285" s="64" t="str">
        <f t="shared" si="51"/>
        <v>BL.VM.00037-10125</v>
      </c>
      <c r="B3285" s="64">
        <f>_xlfn.XLOOKUP(F3285,Macros!T:T,Macros!F:F)+IF(Macros!$F$59&gt;0,Macros!$F$59,0)</f>
        <v>0</v>
      </c>
      <c r="C3285" s="64">
        <f>_xlfn.XLOOKUP(F3285,Macros!T:T,Macros!D:D)</f>
        <v>292.5</v>
      </c>
      <c r="F3285" s="64" t="s">
        <v>1099</v>
      </c>
      <c r="G3285" s="64">
        <v>10125</v>
      </c>
    </row>
    <row r="3286" spans="1:7">
      <c r="A3286" s="64" t="str">
        <f t="shared" si="51"/>
        <v>BL.VM.00038-10125</v>
      </c>
      <c r="B3286" s="64">
        <f>_xlfn.XLOOKUP(F3286,Macros!T:T,Macros!F:F)+IF(Macros!$F$59&gt;0,Macros!$F$59,0)</f>
        <v>0</v>
      </c>
      <c r="C3286" s="64">
        <f>_xlfn.XLOOKUP(F3286,Macros!T:T,Macros!D:D)</f>
        <v>232.5</v>
      </c>
      <c r="F3286" s="64" t="s">
        <v>1100</v>
      </c>
      <c r="G3286" s="64">
        <v>10125</v>
      </c>
    </row>
    <row r="3287" spans="1:7">
      <c r="A3287" s="64" t="str">
        <f t="shared" si="51"/>
        <v>BL.VM.00039-10125</v>
      </c>
      <c r="B3287" s="64">
        <f>_xlfn.XLOOKUP(F3287,Macros!T:T,Macros!F:F)+IF(Macros!$F$59&gt;0,Macros!$F$59,0)</f>
        <v>0</v>
      </c>
      <c r="C3287" s="64">
        <f>_xlfn.XLOOKUP(F3287,Macros!T:T,Macros!D:D)</f>
        <v>157.5</v>
      </c>
      <c r="F3287" s="64" t="s">
        <v>1101</v>
      </c>
      <c r="G3287" s="64">
        <v>10125</v>
      </c>
    </row>
    <row r="3288" spans="1:7">
      <c r="A3288" s="64" t="str">
        <f t="shared" si="51"/>
        <v>BL.VM.00040-10125</v>
      </c>
      <c r="B3288" s="64">
        <f>_xlfn.XLOOKUP(F3288,Macros!T:T,Macros!F:F)+IF(Macros!$F$59&gt;0,Macros!$F$59,0)</f>
        <v>0</v>
      </c>
      <c r="C3288" s="64">
        <f>_xlfn.XLOOKUP(F3288,Macros!T:T,Macros!D:D)</f>
        <v>137.5</v>
      </c>
      <c r="F3288" s="64" t="s">
        <v>1102</v>
      </c>
      <c r="G3288" s="64">
        <v>10125</v>
      </c>
    </row>
    <row r="3289" spans="1:7">
      <c r="A3289" s="64" t="str">
        <f t="shared" si="51"/>
        <v>BL.VM.00041-10127</v>
      </c>
      <c r="B3289" s="64" t="e">
        <f>_xlfn.XLOOKUP(F3289,Macros!T:T,Macros!G:G)+IF(Macros!#REF!&gt;0,Macros!#REF!,0)</f>
        <v>#REF!</v>
      </c>
      <c r="C3289" s="64">
        <f>_xlfn.XLOOKUP(F3289,Macros!T:T,Macros!D:D)</f>
        <v>182.5</v>
      </c>
      <c r="F3289" s="64" t="s">
        <v>1073</v>
      </c>
      <c r="G3289" s="64">
        <v>10127</v>
      </c>
    </row>
    <row r="3290" spans="1:7">
      <c r="A3290" s="64" t="str">
        <f t="shared" si="51"/>
        <v>BL.VM.00042-10127</v>
      </c>
      <c r="B3290" s="64" t="e">
        <f>_xlfn.XLOOKUP(F3290,Macros!T:T,Macros!G:G)+IF(Macros!#REF!&gt;0,Macros!#REF!,0)</f>
        <v>#REF!</v>
      </c>
      <c r="C3290" s="64">
        <f>_xlfn.XLOOKUP(F3290,Macros!T:T,Macros!D:D)</f>
        <v>220</v>
      </c>
      <c r="F3290" s="64" t="s">
        <v>1074</v>
      </c>
      <c r="G3290" s="64">
        <v>10127</v>
      </c>
    </row>
    <row r="3291" spans="1:7">
      <c r="A3291" s="64" t="str">
        <f t="shared" si="51"/>
        <v>BL.VM.00043-10127</v>
      </c>
      <c r="B3291" s="64" t="e">
        <f>_xlfn.XLOOKUP(F3291,Macros!T:T,Macros!G:G)+IF(Macros!#REF!&gt;0,Macros!#REF!,0)</f>
        <v>#REF!</v>
      </c>
      <c r="C3291" s="64">
        <f>_xlfn.XLOOKUP(F3291,Macros!T:T,Macros!D:D)</f>
        <v>197.5</v>
      </c>
      <c r="F3291" s="64" t="s">
        <v>1075</v>
      </c>
      <c r="G3291" s="64">
        <v>10127</v>
      </c>
    </row>
    <row r="3292" spans="1:7">
      <c r="A3292" s="64" t="str">
        <f t="shared" si="51"/>
        <v>BL.VM.00044-10127</v>
      </c>
      <c r="B3292" s="64" t="e">
        <f>_xlfn.XLOOKUP(F3292,Macros!T:T,Macros!G:G)+IF(Macros!#REF!&gt;0,Macros!#REF!,0)</f>
        <v>#REF!</v>
      </c>
      <c r="C3292" s="64">
        <f>_xlfn.XLOOKUP(F3292,Macros!T:T,Macros!D:D)</f>
        <v>187.5</v>
      </c>
      <c r="F3292" s="64" t="s">
        <v>1076</v>
      </c>
      <c r="G3292" s="64">
        <v>10127</v>
      </c>
    </row>
    <row r="3293" spans="1:7">
      <c r="A3293" s="64" t="str">
        <f t="shared" si="51"/>
        <v>BL.VM.00045-10127</v>
      </c>
      <c r="B3293" s="64" t="e">
        <f>_xlfn.XLOOKUP(F3293,Macros!T:T,Macros!G:G)+IF(Macros!#REF!&gt;0,Macros!#REF!,0)</f>
        <v>#REF!</v>
      </c>
      <c r="C3293" s="64">
        <f>_xlfn.XLOOKUP(F3293,Macros!T:T,Macros!D:D)</f>
        <v>235</v>
      </c>
      <c r="F3293" s="64" t="s">
        <v>1077</v>
      </c>
      <c r="G3293" s="64">
        <v>10127</v>
      </c>
    </row>
    <row r="3294" spans="1:7">
      <c r="A3294" s="64" t="str">
        <f t="shared" si="51"/>
        <v>BL.VM.00046-10127</v>
      </c>
      <c r="B3294" s="64" t="e">
        <f>_xlfn.XLOOKUP(F3294,Macros!T:T,Macros!G:G)+IF(Macros!#REF!&gt;0,Macros!#REF!,0)</f>
        <v>#REF!</v>
      </c>
      <c r="C3294" s="64">
        <f>_xlfn.XLOOKUP(F3294,Macros!T:T,Macros!D:D)</f>
        <v>235</v>
      </c>
      <c r="F3294" s="64" t="s">
        <v>1078</v>
      </c>
      <c r="G3294" s="64">
        <v>10127</v>
      </c>
    </row>
    <row r="3295" spans="1:7">
      <c r="A3295" s="64" t="str">
        <f t="shared" si="51"/>
        <v>BL.VM.00047-10127</v>
      </c>
      <c r="B3295" s="64" t="e">
        <f>_xlfn.XLOOKUP(F3295,Macros!T:T,Macros!G:G)+IF(Macros!#REF!&gt;0,Macros!#REF!,0)</f>
        <v>#REF!</v>
      </c>
      <c r="C3295" s="64">
        <f>_xlfn.XLOOKUP(F3295,Macros!T:T,Macros!D:D)</f>
        <v>272.5</v>
      </c>
      <c r="F3295" s="64" t="s">
        <v>1079</v>
      </c>
      <c r="G3295" s="64">
        <v>10127</v>
      </c>
    </row>
    <row r="3296" spans="1:7">
      <c r="A3296" s="64" t="str">
        <f t="shared" si="51"/>
        <v>BL.VM.00048-10127</v>
      </c>
      <c r="B3296" s="64" t="e">
        <f>_xlfn.XLOOKUP(F3296,Macros!T:T,Macros!G:G)+IF(Macros!#REF!&gt;0,Macros!#REF!,0)</f>
        <v>#REF!</v>
      </c>
      <c r="C3296" s="64">
        <f>_xlfn.XLOOKUP(F3296,Macros!T:T,Macros!D:D)</f>
        <v>237.5</v>
      </c>
      <c r="F3296" s="64" t="s">
        <v>1080</v>
      </c>
      <c r="G3296" s="64">
        <v>10127</v>
      </c>
    </row>
    <row r="3297" spans="1:7">
      <c r="A3297" s="64" t="str">
        <f t="shared" si="51"/>
        <v>BL.VM.00049-10127</v>
      </c>
      <c r="B3297" s="64" t="e">
        <f>_xlfn.XLOOKUP(F3297,Macros!T:T,Macros!G:G)+IF(Macros!#REF!&gt;0,Macros!#REF!,0)</f>
        <v>#REF!</v>
      </c>
      <c r="C3297" s="64">
        <f>_xlfn.XLOOKUP(F3297,Macros!T:T,Macros!D:D)</f>
        <v>302.5</v>
      </c>
      <c r="F3297" s="64" t="s">
        <v>1081</v>
      </c>
      <c r="G3297" s="64">
        <v>10127</v>
      </c>
    </row>
    <row r="3298" spans="1:7">
      <c r="A3298" s="64" t="str">
        <f t="shared" si="51"/>
        <v>BL.VM.00050-10127</v>
      </c>
      <c r="B3298" s="64" t="e">
        <f>_xlfn.XLOOKUP(F3298,Macros!T:T,Macros!G:G)+IF(Macros!#REF!&gt;0,Macros!#REF!,0)</f>
        <v>#REF!</v>
      </c>
      <c r="C3298" s="64">
        <f>_xlfn.XLOOKUP(F3298,Macros!T:T,Macros!D:D)</f>
        <v>382.5</v>
      </c>
      <c r="F3298" s="64" t="s">
        <v>1082</v>
      </c>
      <c r="G3298" s="64">
        <v>10127</v>
      </c>
    </row>
    <row r="3299" spans="1:7">
      <c r="A3299" s="64" t="str">
        <f t="shared" si="51"/>
        <v>BL.VM.00051-10127</v>
      </c>
      <c r="B3299" s="64">
        <f>_xlfn.XLOOKUP(F3299,Macros!T:T,Macros!G:G)+IF(Macros!$G$58&gt;0,Macros!$G$58,0)</f>
        <v>0</v>
      </c>
      <c r="C3299" s="64">
        <f>_xlfn.XLOOKUP(F3299,Macros!T:T,Macros!D:D)</f>
        <v>155</v>
      </c>
      <c r="F3299" s="64" t="s">
        <v>1083</v>
      </c>
      <c r="G3299" s="64">
        <v>10127</v>
      </c>
    </row>
    <row r="3300" spans="1:7">
      <c r="A3300" s="64" t="str">
        <f t="shared" si="51"/>
        <v>BL.VM.00052-10127</v>
      </c>
      <c r="B3300" s="64">
        <f>_xlfn.XLOOKUP(F3300,Macros!T:T,Macros!G:G)+IF(Macros!$G$58&gt;0,Macros!$G$58,0)</f>
        <v>0</v>
      </c>
      <c r="C3300" s="64">
        <f>_xlfn.XLOOKUP(F3300,Macros!T:T,Macros!D:D)</f>
        <v>137.5</v>
      </c>
      <c r="F3300" s="64" t="s">
        <v>1084</v>
      </c>
      <c r="G3300" s="64">
        <v>10127</v>
      </c>
    </row>
    <row r="3301" spans="1:7">
      <c r="A3301" s="64" t="str">
        <f t="shared" ref="A3301:A3364" si="52">F3301&amp;"-"&amp;G3301</f>
        <v>BL.VM.00053-10127</v>
      </c>
      <c r="B3301" s="64">
        <f>_xlfn.XLOOKUP(F3301,Macros!T:T,Macros!G:G)+IF(Macros!$G$58&gt;0,Macros!$G$58,0)</f>
        <v>0</v>
      </c>
      <c r="C3301" s="64">
        <f>_xlfn.XLOOKUP(F3301,Macros!T:T,Macros!D:D)</f>
        <v>142.5</v>
      </c>
      <c r="F3301" s="64" t="s">
        <v>1085</v>
      </c>
      <c r="G3301" s="64">
        <v>10127</v>
      </c>
    </row>
    <row r="3302" spans="1:7">
      <c r="A3302" s="64" t="str">
        <f t="shared" si="52"/>
        <v>BL.VM.00054-10127</v>
      </c>
      <c r="B3302" s="64">
        <f>_xlfn.XLOOKUP(F3302,Macros!T:T,Macros!G:G)+IF(Macros!$G$58&gt;0,Macros!$G$58,0)</f>
        <v>0</v>
      </c>
      <c r="C3302" s="64">
        <f>_xlfn.XLOOKUP(F3302,Macros!T:T,Macros!D:D)</f>
        <v>140</v>
      </c>
      <c r="F3302" s="64" t="s">
        <v>1086</v>
      </c>
      <c r="G3302" s="64">
        <v>10127</v>
      </c>
    </row>
    <row r="3303" spans="1:7">
      <c r="A3303" s="64" t="str">
        <f t="shared" si="52"/>
        <v>BL.VM.00055-10127</v>
      </c>
      <c r="B3303" s="64">
        <f>_xlfn.XLOOKUP(F3303,Macros!T:T,Macros!G:G)+IF(Macros!$G$58&gt;0,Macros!$G$58,0)</f>
        <v>0</v>
      </c>
      <c r="C3303" s="64">
        <f>_xlfn.XLOOKUP(F3303,Macros!T:T,Macros!D:D)</f>
        <v>137.5</v>
      </c>
      <c r="F3303" s="64" t="s">
        <v>1087</v>
      </c>
      <c r="G3303" s="64">
        <v>10127</v>
      </c>
    </row>
    <row r="3304" spans="1:7">
      <c r="A3304" s="64" t="str">
        <f t="shared" si="52"/>
        <v>BL.VM.00056-10127</v>
      </c>
      <c r="B3304" s="64">
        <f>_xlfn.XLOOKUP(F3304,Macros!T:T,Macros!G:G)+IF(Macros!$G$58&gt;0,Macros!$G$58,0)</f>
        <v>0</v>
      </c>
      <c r="C3304" s="64">
        <f>_xlfn.XLOOKUP(F3304,Macros!T:T,Macros!D:D)</f>
        <v>145</v>
      </c>
      <c r="F3304" s="64" t="s">
        <v>1088</v>
      </c>
      <c r="G3304" s="64">
        <v>10127</v>
      </c>
    </row>
    <row r="3305" spans="1:7">
      <c r="A3305" s="64" t="str">
        <f t="shared" si="52"/>
        <v>BL.VM.00057-10127</v>
      </c>
      <c r="B3305" s="64">
        <f>_xlfn.XLOOKUP(F3305,Macros!T:T,Macros!G:G)+IF(Macros!$G$58&gt;0,Macros!$G$58,0)</f>
        <v>0</v>
      </c>
      <c r="C3305" s="64">
        <f>_xlfn.XLOOKUP(F3305,Macros!T:T,Macros!D:D)</f>
        <v>157.5</v>
      </c>
      <c r="F3305" s="64" t="s">
        <v>1089</v>
      </c>
      <c r="G3305" s="64">
        <v>10127</v>
      </c>
    </row>
    <row r="3306" spans="1:7">
      <c r="A3306" s="64" t="str">
        <f t="shared" si="52"/>
        <v>BL.VM.00058-10127</v>
      </c>
      <c r="B3306" s="64">
        <f>_xlfn.XLOOKUP(F3306,Macros!T:T,Macros!G:G)+IF(Macros!$G$58&gt;0,Macros!$G$58,0)</f>
        <v>0</v>
      </c>
      <c r="C3306" s="64">
        <f>_xlfn.XLOOKUP(F3306,Macros!T:T,Macros!D:D)</f>
        <v>147.5</v>
      </c>
      <c r="F3306" s="64" t="s">
        <v>1090</v>
      </c>
      <c r="G3306" s="64">
        <v>10127</v>
      </c>
    </row>
    <row r="3307" spans="1:7">
      <c r="A3307" s="64" t="str">
        <f t="shared" si="52"/>
        <v>BL.VM.00059-10127</v>
      </c>
      <c r="B3307" s="64">
        <f>_xlfn.XLOOKUP(F3307,Macros!T:T,Macros!G:G)+IF(Macros!$G$58&gt;0,Macros!$G$58,0)</f>
        <v>0</v>
      </c>
      <c r="C3307" s="64">
        <f>_xlfn.XLOOKUP(F3307,Macros!T:T,Macros!D:D)</f>
        <v>147.5</v>
      </c>
      <c r="F3307" s="64" t="s">
        <v>1091</v>
      </c>
      <c r="G3307" s="64">
        <v>10127</v>
      </c>
    </row>
    <row r="3308" spans="1:7">
      <c r="A3308" s="64" t="str">
        <f t="shared" si="52"/>
        <v>BL.VM.00060-10127</v>
      </c>
      <c r="B3308" s="64">
        <f>_xlfn.XLOOKUP(F3308,Macros!T:T,Macros!G:G)+IF(Macros!$G$58&gt;0,Macros!$G$58,0)</f>
        <v>0</v>
      </c>
      <c r="C3308" s="64">
        <f>_xlfn.XLOOKUP(F3308,Macros!T:T,Macros!D:D)</f>
        <v>145</v>
      </c>
      <c r="F3308" s="64" t="s">
        <v>1092</v>
      </c>
      <c r="G3308" s="64">
        <v>10127</v>
      </c>
    </row>
    <row r="3309" spans="1:7">
      <c r="A3309" s="64" t="str">
        <f t="shared" si="52"/>
        <v>BL.VM.00031-10127</v>
      </c>
      <c r="B3309" s="64">
        <f>_xlfn.XLOOKUP(F3309,Macros!T:T,Macros!G:G)+IF(Macros!$G$59&gt;0,Macros!$G$59,0)</f>
        <v>0</v>
      </c>
      <c r="C3309" s="64">
        <f>_xlfn.XLOOKUP(F3309,Macros!T:T,Macros!D:D)</f>
        <v>222.5</v>
      </c>
      <c r="F3309" s="64" t="s">
        <v>1093</v>
      </c>
      <c r="G3309" s="64">
        <v>10127</v>
      </c>
    </row>
    <row r="3310" spans="1:7">
      <c r="A3310" s="64" t="str">
        <f t="shared" si="52"/>
        <v>BL.VM.00032-10127</v>
      </c>
      <c r="B3310" s="64">
        <f>_xlfn.XLOOKUP(F3310,Macros!T:T,Macros!G:G)+IF(Macros!$G$59&gt;0,Macros!$G$59,0)</f>
        <v>0</v>
      </c>
      <c r="C3310" s="64">
        <f>_xlfn.XLOOKUP(F3310,Macros!T:T,Macros!D:D)</f>
        <v>207.5</v>
      </c>
      <c r="F3310" s="64" t="s">
        <v>1094</v>
      </c>
      <c r="G3310" s="64">
        <v>10127</v>
      </c>
    </row>
    <row r="3311" spans="1:7">
      <c r="A3311" s="64" t="str">
        <f t="shared" si="52"/>
        <v>BL.VM.00033-10127</v>
      </c>
      <c r="B3311" s="64">
        <f>_xlfn.XLOOKUP(F3311,Macros!T:T,Macros!G:G)+IF(Macros!$G$59&gt;0,Macros!$G$59,0)</f>
        <v>0</v>
      </c>
      <c r="C3311" s="64">
        <f>_xlfn.XLOOKUP(F3311,Macros!T:T,Macros!D:D)</f>
        <v>215</v>
      </c>
      <c r="F3311" s="64" t="s">
        <v>1095</v>
      </c>
      <c r="G3311" s="64">
        <v>10127</v>
      </c>
    </row>
    <row r="3312" spans="1:7">
      <c r="A3312" s="64" t="str">
        <f t="shared" si="52"/>
        <v>BL.VM.00034-10127</v>
      </c>
      <c r="B3312" s="64">
        <f>_xlfn.XLOOKUP(F3312,Macros!T:T,Macros!G:G)+IF(Macros!$G$59&gt;0,Macros!$G$59,0)</f>
        <v>0</v>
      </c>
      <c r="C3312" s="64">
        <f>_xlfn.XLOOKUP(F3312,Macros!T:T,Macros!D:D)</f>
        <v>225</v>
      </c>
      <c r="F3312" s="64" t="s">
        <v>1096</v>
      </c>
      <c r="G3312" s="64">
        <v>10127</v>
      </c>
    </row>
    <row r="3313" spans="1:7">
      <c r="A3313" s="64" t="str">
        <f t="shared" si="52"/>
        <v>BL.VM.00035-10127</v>
      </c>
      <c r="B3313" s="64">
        <f>_xlfn.XLOOKUP(F3313,Macros!T:T,Macros!G:G)+IF(Macros!$G$59&gt;0,Macros!$G$59,0)</f>
        <v>0</v>
      </c>
      <c r="C3313" s="64">
        <f>_xlfn.XLOOKUP(F3313,Macros!T:T,Macros!D:D)</f>
        <v>415</v>
      </c>
      <c r="F3313" s="64" t="s">
        <v>1097</v>
      </c>
      <c r="G3313" s="64">
        <v>10127</v>
      </c>
    </row>
    <row r="3314" spans="1:7">
      <c r="A3314" s="64" t="str">
        <f t="shared" si="52"/>
        <v>BL.VM.00036-10127</v>
      </c>
      <c r="B3314" s="64">
        <f>_xlfn.XLOOKUP(F3314,Macros!T:T,Macros!G:G)+IF(Macros!$G$59&gt;0,Macros!$G$59,0)</f>
        <v>0</v>
      </c>
      <c r="C3314" s="64">
        <f>_xlfn.XLOOKUP(F3314,Macros!T:T,Macros!D:D)</f>
        <v>312.5</v>
      </c>
      <c r="F3314" s="64" t="s">
        <v>1098</v>
      </c>
      <c r="G3314" s="64">
        <v>10127</v>
      </c>
    </row>
    <row r="3315" spans="1:7">
      <c r="A3315" s="64" t="str">
        <f t="shared" si="52"/>
        <v>BL.VM.00037-10127</v>
      </c>
      <c r="B3315" s="64">
        <f>_xlfn.XLOOKUP(F3315,Macros!T:T,Macros!G:G)+IF(Macros!$G$59&gt;0,Macros!$G$59,0)</f>
        <v>0</v>
      </c>
      <c r="C3315" s="64">
        <f>_xlfn.XLOOKUP(F3315,Macros!T:T,Macros!D:D)</f>
        <v>292.5</v>
      </c>
      <c r="F3315" s="64" t="s">
        <v>1099</v>
      </c>
      <c r="G3315" s="64">
        <v>10127</v>
      </c>
    </row>
    <row r="3316" spans="1:7">
      <c r="A3316" s="64" t="str">
        <f t="shared" si="52"/>
        <v>BL.VM.00038-10127</v>
      </c>
      <c r="B3316" s="64">
        <f>_xlfn.XLOOKUP(F3316,Macros!T:T,Macros!G:G)+IF(Macros!$G$59&gt;0,Macros!$G$59,0)</f>
        <v>0</v>
      </c>
      <c r="C3316" s="64">
        <f>_xlfn.XLOOKUP(F3316,Macros!T:T,Macros!D:D)</f>
        <v>232.5</v>
      </c>
      <c r="F3316" s="64" t="s">
        <v>1100</v>
      </c>
      <c r="G3316" s="64">
        <v>10127</v>
      </c>
    </row>
    <row r="3317" spans="1:7">
      <c r="A3317" s="64" t="str">
        <f t="shared" si="52"/>
        <v>BL.VM.00039-10127</v>
      </c>
      <c r="B3317" s="64">
        <f>_xlfn.XLOOKUP(F3317,Macros!T:T,Macros!G:G)+IF(Macros!$G$59&gt;0,Macros!$G$59,0)</f>
        <v>0</v>
      </c>
      <c r="C3317" s="64">
        <f>_xlfn.XLOOKUP(F3317,Macros!T:T,Macros!D:D)</f>
        <v>157.5</v>
      </c>
      <c r="F3317" s="64" t="s">
        <v>1101</v>
      </c>
      <c r="G3317" s="64">
        <v>10127</v>
      </c>
    </row>
    <row r="3318" spans="1:7">
      <c r="A3318" s="64" t="str">
        <f t="shared" si="52"/>
        <v>BL.VM.00040-10127</v>
      </c>
      <c r="B3318" s="64">
        <f>_xlfn.XLOOKUP(F3318,Macros!T:T,Macros!G:G)+IF(Macros!$G$59&gt;0,Macros!$G$59,0)</f>
        <v>0</v>
      </c>
      <c r="C3318" s="64">
        <f>_xlfn.XLOOKUP(F3318,Macros!T:T,Macros!D:D)</f>
        <v>137.5</v>
      </c>
      <c r="F3318" s="64" t="s">
        <v>1102</v>
      </c>
      <c r="G3318" s="64">
        <v>10127</v>
      </c>
    </row>
    <row r="3319" spans="1:7">
      <c r="A3319" s="64" t="str">
        <f t="shared" si="52"/>
        <v>BL.VM.00041-10129</v>
      </c>
      <c r="B3319" s="64" t="e">
        <f>_xlfn.XLOOKUP(F3319,Macros!T:T,Macros!H:H)+IF(Macros!#REF!&gt;0,Macros!#REF!,0)</f>
        <v>#REF!</v>
      </c>
      <c r="C3319" s="64">
        <f>_xlfn.XLOOKUP(F3319,Macros!T:T,Macros!D:D)</f>
        <v>182.5</v>
      </c>
      <c r="F3319" s="64" t="s">
        <v>1073</v>
      </c>
      <c r="G3319" s="64">
        <v>10129</v>
      </c>
    </row>
    <row r="3320" spans="1:7">
      <c r="A3320" s="64" t="str">
        <f t="shared" si="52"/>
        <v>BL.VM.00042-10129</v>
      </c>
      <c r="B3320" s="64" t="e">
        <f>_xlfn.XLOOKUP(F3320,Macros!T:T,Macros!H:H)+IF(Macros!#REF!&gt;0,Macros!#REF!,0)</f>
        <v>#REF!</v>
      </c>
      <c r="C3320" s="64">
        <f>_xlfn.XLOOKUP(F3320,Macros!T:T,Macros!D:D)</f>
        <v>220</v>
      </c>
      <c r="F3320" s="64" t="s">
        <v>1074</v>
      </c>
      <c r="G3320" s="64">
        <v>10129</v>
      </c>
    </row>
    <row r="3321" spans="1:7">
      <c r="A3321" s="64" t="str">
        <f t="shared" si="52"/>
        <v>BL.VM.00043-10129</v>
      </c>
      <c r="B3321" s="64" t="e">
        <f>_xlfn.XLOOKUP(F3321,Macros!T:T,Macros!H:H)+IF(Macros!#REF!&gt;0,Macros!#REF!,0)</f>
        <v>#REF!</v>
      </c>
      <c r="C3321" s="64">
        <f>_xlfn.XLOOKUP(F3321,Macros!T:T,Macros!D:D)</f>
        <v>197.5</v>
      </c>
      <c r="F3321" s="64" t="s">
        <v>1075</v>
      </c>
      <c r="G3321" s="64">
        <v>10129</v>
      </c>
    </row>
    <row r="3322" spans="1:7">
      <c r="A3322" s="64" t="str">
        <f t="shared" si="52"/>
        <v>BL.VM.00044-10129</v>
      </c>
      <c r="B3322" s="64" t="e">
        <f>_xlfn.XLOOKUP(F3322,Macros!T:T,Macros!H:H)+IF(Macros!#REF!&gt;0,Macros!#REF!,0)</f>
        <v>#REF!</v>
      </c>
      <c r="C3322" s="64">
        <f>_xlfn.XLOOKUP(F3322,Macros!T:T,Macros!D:D)</f>
        <v>187.5</v>
      </c>
      <c r="F3322" s="64" t="s">
        <v>1076</v>
      </c>
      <c r="G3322" s="64">
        <v>10129</v>
      </c>
    </row>
    <row r="3323" spans="1:7">
      <c r="A3323" s="64" t="str">
        <f t="shared" si="52"/>
        <v>BL.VM.00045-10129</v>
      </c>
      <c r="B3323" s="64" t="e">
        <f>_xlfn.XLOOKUP(F3323,Macros!T:T,Macros!H:H)+IF(Macros!#REF!&gt;0,Macros!#REF!,0)</f>
        <v>#REF!</v>
      </c>
      <c r="C3323" s="64">
        <f>_xlfn.XLOOKUP(F3323,Macros!T:T,Macros!D:D)</f>
        <v>235</v>
      </c>
      <c r="F3323" s="64" t="s">
        <v>1077</v>
      </c>
      <c r="G3323" s="64">
        <v>10129</v>
      </c>
    </row>
    <row r="3324" spans="1:7">
      <c r="A3324" s="64" t="str">
        <f t="shared" si="52"/>
        <v>BL.VM.00046-10129</v>
      </c>
      <c r="B3324" s="64" t="e">
        <f>_xlfn.XLOOKUP(F3324,Macros!T:T,Macros!H:H)+IF(Macros!#REF!&gt;0,Macros!#REF!,0)</f>
        <v>#REF!</v>
      </c>
      <c r="C3324" s="64">
        <f>_xlfn.XLOOKUP(F3324,Macros!T:T,Macros!D:D)</f>
        <v>235</v>
      </c>
      <c r="F3324" s="64" t="s">
        <v>1078</v>
      </c>
      <c r="G3324" s="64">
        <v>10129</v>
      </c>
    </row>
    <row r="3325" spans="1:7">
      <c r="A3325" s="64" t="str">
        <f t="shared" si="52"/>
        <v>BL.VM.00047-10129</v>
      </c>
      <c r="B3325" s="64" t="e">
        <f>_xlfn.XLOOKUP(F3325,Macros!T:T,Macros!H:H)+IF(Macros!#REF!&gt;0,Macros!#REF!,0)</f>
        <v>#REF!</v>
      </c>
      <c r="C3325" s="64">
        <f>_xlfn.XLOOKUP(F3325,Macros!T:T,Macros!D:D)</f>
        <v>272.5</v>
      </c>
      <c r="F3325" s="64" t="s">
        <v>1079</v>
      </c>
      <c r="G3325" s="64">
        <v>10129</v>
      </c>
    </row>
    <row r="3326" spans="1:7">
      <c r="A3326" s="64" t="str">
        <f t="shared" si="52"/>
        <v>BL.VM.00048-10129</v>
      </c>
      <c r="B3326" s="64" t="e">
        <f>_xlfn.XLOOKUP(F3326,Macros!T:T,Macros!H:H)+IF(Macros!#REF!&gt;0,Macros!#REF!,0)</f>
        <v>#REF!</v>
      </c>
      <c r="C3326" s="64">
        <f>_xlfn.XLOOKUP(F3326,Macros!T:T,Macros!D:D)</f>
        <v>237.5</v>
      </c>
      <c r="F3326" s="64" t="s">
        <v>1080</v>
      </c>
      <c r="G3326" s="64">
        <v>10129</v>
      </c>
    </row>
    <row r="3327" spans="1:7">
      <c r="A3327" s="64" t="str">
        <f t="shared" si="52"/>
        <v>BL.VM.00049-10129</v>
      </c>
      <c r="B3327" s="64" t="e">
        <f>_xlfn.XLOOKUP(F3327,Macros!T:T,Macros!H:H)+IF(Macros!#REF!&gt;0,Macros!#REF!,0)</f>
        <v>#REF!</v>
      </c>
      <c r="C3327" s="64">
        <f>_xlfn.XLOOKUP(F3327,Macros!T:T,Macros!D:D)</f>
        <v>302.5</v>
      </c>
      <c r="F3327" s="64" t="s">
        <v>1081</v>
      </c>
      <c r="G3327" s="64">
        <v>10129</v>
      </c>
    </row>
    <row r="3328" spans="1:7">
      <c r="A3328" s="64" t="str">
        <f t="shared" si="52"/>
        <v>BL.VM.00050-10129</v>
      </c>
      <c r="B3328" s="64" t="e">
        <f>_xlfn.XLOOKUP(F3328,Macros!T:T,Macros!H:H)+IF(Macros!#REF!&gt;0,Macros!#REF!,0)</f>
        <v>#REF!</v>
      </c>
      <c r="C3328" s="64">
        <f>_xlfn.XLOOKUP(F3328,Macros!T:T,Macros!D:D)</f>
        <v>382.5</v>
      </c>
      <c r="F3328" s="64" t="s">
        <v>1082</v>
      </c>
      <c r="G3328" s="64">
        <v>10129</v>
      </c>
    </row>
    <row r="3329" spans="1:7">
      <c r="A3329" s="64" t="str">
        <f t="shared" si="52"/>
        <v>BL.VM.00051-10129</v>
      </c>
      <c r="B3329" s="64">
        <f>_xlfn.XLOOKUP(F3329,Macros!T:T,Macros!H:H)+IF(Macros!$H$58&gt;0,Macros!$H$58,0)</f>
        <v>0</v>
      </c>
      <c r="C3329" s="64">
        <f>_xlfn.XLOOKUP(F3329,Macros!T:T,Macros!D:D)</f>
        <v>155</v>
      </c>
      <c r="F3329" s="64" t="s">
        <v>1083</v>
      </c>
      <c r="G3329" s="64">
        <v>10129</v>
      </c>
    </row>
    <row r="3330" spans="1:7">
      <c r="A3330" s="64" t="str">
        <f t="shared" si="52"/>
        <v>BL.VM.00052-10129</v>
      </c>
      <c r="B3330" s="64">
        <f>_xlfn.XLOOKUP(F3330,Macros!T:T,Macros!H:H)+IF(Macros!$H$58&gt;0,Macros!$H$58,0)</f>
        <v>0</v>
      </c>
      <c r="C3330" s="64">
        <f>_xlfn.XLOOKUP(F3330,Macros!T:T,Macros!D:D)</f>
        <v>137.5</v>
      </c>
      <c r="F3330" s="64" t="s">
        <v>1084</v>
      </c>
      <c r="G3330" s="64">
        <v>10129</v>
      </c>
    </row>
    <row r="3331" spans="1:7">
      <c r="A3331" s="64" t="str">
        <f t="shared" si="52"/>
        <v>BL.VM.00053-10129</v>
      </c>
      <c r="B3331" s="64">
        <f>_xlfn.XLOOKUP(F3331,Macros!T:T,Macros!H:H)+IF(Macros!$H$58&gt;0,Macros!$H$58,0)</f>
        <v>0</v>
      </c>
      <c r="C3331" s="64">
        <f>_xlfn.XLOOKUP(F3331,Macros!T:T,Macros!D:D)</f>
        <v>142.5</v>
      </c>
      <c r="F3331" s="64" t="s">
        <v>1085</v>
      </c>
      <c r="G3331" s="64">
        <v>10129</v>
      </c>
    </row>
    <row r="3332" spans="1:7">
      <c r="A3332" s="64" t="str">
        <f t="shared" si="52"/>
        <v>BL.VM.00054-10129</v>
      </c>
      <c r="B3332" s="64">
        <f>_xlfn.XLOOKUP(F3332,Macros!T:T,Macros!H:H)+IF(Macros!$H$58&gt;0,Macros!$H$58,0)</f>
        <v>0</v>
      </c>
      <c r="C3332" s="64">
        <f>_xlfn.XLOOKUP(F3332,Macros!T:T,Macros!D:D)</f>
        <v>140</v>
      </c>
      <c r="F3332" s="64" t="s">
        <v>1086</v>
      </c>
      <c r="G3332" s="64">
        <v>10129</v>
      </c>
    </row>
    <row r="3333" spans="1:7">
      <c r="A3333" s="64" t="str">
        <f t="shared" si="52"/>
        <v>BL.VM.00055-10129</v>
      </c>
      <c r="B3333" s="64">
        <f>_xlfn.XLOOKUP(F3333,Macros!T:T,Macros!H:H)+IF(Macros!$H$58&gt;0,Macros!$H$58,0)</f>
        <v>0</v>
      </c>
      <c r="C3333" s="64">
        <f>_xlfn.XLOOKUP(F3333,Macros!T:T,Macros!D:D)</f>
        <v>137.5</v>
      </c>
      <c r="F3333" s="64" t="s">
        <v>1087</v>
      </c>
      <c r="G3333" s="64">
        <v>10129</v>
      </c>
    </row>
    <row r="3334" spans="1:7">
      <c r="A3334" s="64" t="str">
        <f t="shared" si="52"/>
        <v>BL.VM.00056-10129</v>
      </c>
      <c r="B3334" s="64">
        <f>_xlfn.XLOOKUP(F3334,Macros!T:T,Macros!H:H)+IF(Macros!$H$58&gt;0,Macros!$H$58,0)</f>
        <v>0</v>
      </c>
      <c r="C3334" s="64">
        <f>_xlfn.XLOOKUP(F3334,Macros!T:T,Macros!D:D)</f>
        <v>145</v>
      </c>
      <c r="F3334" s="64" t="s">
        <v>1088</v>
      </c>
      <c r="G3334" s="64">
        <v>10129</v>
      </c>
    </row>
    <row r="3335" spans="1:7">
      <c r="A3335" s="64" t="str">
        <f t="shared" si="52"/>
        <v>BL.VM.00057-10129</v>
      </c>
      <c r="B3335" s="64">
        <f>_xlfn.XLOOKUP(F3335,Macros!T:T,Macros!H:H)+IF(Macros!$H$58&gt;0,Macros!$H$58,0)</f>
        <v>0</v>
      </c>
      <c r="C3335" s="64">
        <f>_xlfn.XLOOKUP(F3335,Macros!T:T,Macros!D:D)</f>
        <v>157.5</v>
      </c>
      <c r="F3335" s="64" t="s">
        <v>1089</v>
      </c>
      <c r="G3335" s="64">
        <v>10129</v>
      </c>
    </row>
    <row r="3336" spans="1:7">
      <c r="A3336" s="64" t="str">
        <f t="shared" si="52"/>
        <v>BL.VM.00058-10129</v>
      </c>
      <c r="B3336" s="64">
        <f>_xlfn.XLOOKUP(F3336,Macros!T:T,Macros!H:H)+IF(Macros!$H$58&gt;0,Macros!$H$58,0)</f>
        <v>0</v>
      </c>
      <c r="C3336" s="64">
        <f>_xlfn.XLOOKUP(F3336,Macros!T:T,Macros!D:D)</f>
        <v>147.5</v>
      </c>
      <c r="F3336" s="64" t="s">
        <v>1090</v>
      </c>
      <c r="G3336" s="64">
        <v>10129</v>
      </c>
    </row>
    <row r="3337" spans="1:7">
      <c r="A3337" s="64" t="str">
        <f t="shared" si="52"/>
        <v>BL.VM.00059-10129</v>
      </c>
      <c r="B3337" s="64">
        <f>_xlfn.XLOOKUP(F3337,Macros!T:T,Macros!H:H)+IF(Macros!$H$58&gt;0,Macros!$H$58,0)</f>
        <v>0</v>
      </c>
      <c r="C3337" s="64">
        <f>_xlfn.XLOOKUP(F3337,Macros!T:T,Macros!D:D)</f>
        <v>147.5</v>
      </c>
      <c r="F3337" s="64" t="s">
        <v>1091</v>
      </c>
      <c r="G3337" s="64">
        <v>10129</v>
      </c>
    </row>
    <row r="3338" spans="1:7">
      <c r="A3338" s="64" t="str">
        <f t="shared" si="52"/>
        <v>BL.VM.00060-10129</v>
      </c>
      <c r="B3338" s="64">
        <f>_xlfn.XLOOKUP(F3338,Macros!T:T,Macros!H:H)+IF(Macros!$H$58&gt;0,Macros!$H$58,0)</f>
        <v>0</v>
      </c>
      <c r="C3338" s="64">
        <f>_xlfn.XLOOKUP(F3338,Macros!T:T,Macros!D:D)</f>
        <v>145</v>
      </c>
      <c r="F3338" s="64" t="s">
        <v>1092</v>
      </c>
      <c r="G3338" s="64">
        <v>10129</v>
      </c>
    </row>
    <row r="3339" spans="1:7">
      <c r="A3339" s="64" t="str">
        <f t="shared" si="52"/>
        <v>BL.VM.00031-10129</v>
      </c>
      <c r="B3339" s="64">
        <f>_xlfn.XLOOKUP(F3339,Macros!T:T,Macros!H:H)+IF(Macros!$H$59&gt;0,Macros!$H$59,0)</f>
        <v>0</v>
      </c>
      <c r="C3339" s="64">
        <f>_xlfn.XLOOKUP(F3339,Macros!T:T,Macros!D:D)</f>
        <v>222.5</v>
      </c>
      <c r="F3339" s="64" t="s">
        <v>1093</v>
      </c>
      <c r="G3339" s="64">
        <v>10129</v>
      </c>
    </row>
    <row r="3340" spans="1:7">
      <c r="A3340" s="64" t="str">
        <f t="shared" si="52"/>
        <v>BL.VM.00032-10129</v>
      </c>
      <c r="B3340" s="64">
        <f>_xlfn.XLOOKUP(F3340,Macros!T:T,Macros!H:H)+IF(Macros!$H$59&gt;0,Macros!$H$59,0)</f>
        <v>0</v>
      </c>
      <c r="C3340" s="64">
        <f>_xlfn.XLOOKUP(F3340,Macros!T:T,Macros!D:D)</f>
        <v>207.5</v>
      </c>
      <c r="F3340" s="64" t="s">
        <v>1094</v>
      </c>
      <c r="G3340" s="64">
        <v>10129</v>
      </c>
    </row>
    <row r="3341" spans="1:7">
      <c r="A3341" s="64" t="str">
        <f t="shared" si="52"/>
        <v>BL.VM.00033-10129</v>
      </c>
      <c r="B3341" s="64">
        <f>_xlfn.XLOOKUP(F3341,Macros!T:T,Macros!H:H)+IF(Macros!$H$59&gt;0,Macros!$H$59,0)</f>
        <v>0</v>
      </c>
      <c r="C3341" s="64">
        <f>_xlfn.XLOOKUP(F3341,Macros!T:T,Macros!D:D)</f>
        <v>215</v>
      </c>
      <c r="F3341" s="64" t="s">
        <v>1095</v>
      </c>
      <c r="G3341" s="64">
        <v>10129</v>
      </c>
    </row>
    <row r="3342" spans="1:7">
      <c r="A3342" s="64" t="str">
        <f t="shared" si="52"/>
        <v>BL.VM.00034-10129</v>
      </c>
      <c r="B3342" s="64">
        <f>_xlfn.XLOOKUP(F3342,Macros!T:T,Macros!H:H)+IF(Macros!$H$59&gt;0,Macros!$H$59,0)</f>
        <v>0</v>
      </c>
      <c r="C3342" s="64">
        <f>_xlfn.XLOOKUP(F3342,Macros!T:T,Macros!D:D)</f>
        <v>225</v>
      </c>
      <c r="F3342" s="64" t="s">
        <v>1096</v>
      </c>
      <c r="G3342" s="64">
        <v>10129</v>
      </c>
    </row>
    <row r="3343" spans="1:7">
      <c r="A3343" s="64" t="str">
        <f t="shared" si="52"/>
        <v>BL.VM.00035-10129</v>
      </c>
      <c r="B3343" s="64">
        <f>_xlfn.XLOOKUP(F3343,Macros!T:T,Macros!H:H)+IF(Macros!$H$59&gt;0,Macros!$H$59,0)</f>
        <v>0</v>
      </c>
      <c r="C3343" s="64">
        <f>_xlfn.XLOOKUP(F3343,Macros!T:T,Macros!D:D)</f>
        <v>415</v>
      </c>
      <c r="F3343" s="64" t="s">
        <v>1097</v>
      </c>
      <c r="G3343" s="64">
        <v>10129</v>
      </c>
    </row>
    <row r="3344" spans="1:7">
      <c r="A3344" s="64" t="str">
        <f t="shared" si="52"/>
        <v>BL.VM.00036-10129</v>
      </c>
      <c r="B3344" s="64">
        <f>_xlfn.XLOOKUP(F3344,Macros!T:T,Macros!H:H)+IF(Macros!$H$59&gt;0,Macros!$H$59,0)</f>
        <v>0</v>
      </c>
      <c r="C3344" s="64">
        <f>_xlfn.XLOOKUP(F3344,Macros!T:T,Macros!D:D)</f>
        <v>312.5</v>
      </c>
      <c r="F3344" s="64" t="s">
        <v>1098</v>
      </c>
      <c r="G3344" s="64">
        <v>10129</v>
      </c>
    </row>
    <row r="3345" spans="1:7">
      <c r="A3345" s="64" t="str">
        <f t="shared" si="52"/>
        <v>BL.VM.00037-10129</v>
      </c>
      <c r="B3345" s="64">
        <f>_xlfn.XLOOKUP(F3345,Macros!T:T,Macros!H:H)+IF(Macros!$H$59&gt;0,Macros!$H$59,0)</f>
        <v>0</v>
      </c>
      <c r="C3345" s="64">
        <f>_xlfn.XLOOKUP(F3345,Macros!T:T,Macros!D:D)</f>
        <v>292.5</v>
      </c>
      <c r="F3345" s="64" t="s">
        <v>1099</v>
      </c>
      <c r="G3345" s="64">
        <v>10129</v>
      </c>
    </row>
    <row r="3346" spans="1:7">
      <c r="A3346" s="64" t="str">
        <f t="shared" si="52"/>
        <v>BL.VM.00038-10129</v>
      </c>
      <c r="B3346" s="64">
        <f>_xlfn.XLOOKUP(F3346,Macros!T:T,Macros!H:H)+IF(Macros!$H$59&gt;0,Macros!$H$59,0)</f>
        <v>0</v>
      </c>
      <c r="C3346" s="64">
        <f>_xlfn.XLOOKUP(F3346,Macros!T:T,Macros!D:D)</f>
        <v>232.5</v>
      </c>
      <c r="F3346" s="64" t="s">
        <v>1100</v>
      </c>
      <c r="G3346" s="64">
        <v>10129</v>
      </c>
    </row>
    <row r="3347" spans="1:7">
      <c r="A3347" s="64" t="str">
        <f t="shared" si="52"/>
        <v>BL.VM.00039-10129</v>
      </c>
      <c r="B3347" s="64">
        <f>_xlfn.XLOOKUP(F3347,Macros!T:T,Macros!H:H)+IF(Macros!$H$59&gt;0,Macros!$H$59,0)</f>
        <v>0</v>
      </c>
      <c r="C3347" s="64">
        <f>_xlfn.XLOOKUP(F3347,Macros!T:T,Macros!D:D)</f>
        <v>157.5</v>
      </c>
      <c r="F3347" s="64" t="s">
        <v>1101</v>
      </c>
      <c r="G3347" s="64">
        <v>10129</v>
      </c>
    </row>
    <row r="3348" spans="1:7">
      <c r="A3348" s="64" t="str">
        <f t="shared" si="52"/>
        <v>BL.VM.00040-10129</v>
      </c>
      <c r="B3348" s="64">
        <f>_xlfn.XLOOKUP(F3348,Macros!T:T,Macros!H:H)+IF(Macros!$H$59&gt;0,Macros!$H$59,0)</f>
        <v>0</v>
      </c>
      <c r="C3348" s="64">
        <f>_xlfn.XLOOKUP(F3348,Macros!T:T,Macros!D:D)</f>
        <v>137.5</v>
      </c>
      <c r="F3348" s="64" t="s">
        <v>1102</v>
      </c>
      <c r="G3348" s="64">
        <v>10129</v>
      </c>
    </row>
    <row r="3349" spans="1:7">
      <c r="A3349" s="64" t="str">
        <f t="shared" si="52"/>
        <v>BL.VM.00041-10130</v>
      </c>
      <c r="B3349" s="64" t="e">
        <f>_xlfn.XLOOKUP(F3349,Macros!T:T,Macros!I:I)+IF(Macros!#REF!&gt;0,Macros!#REF!,0)</f>
        <v>#REF!</v>
      </c>
      <c r="C3349" s="64">
        <f>_xlfn.XLOOKUP(F3349,Macros!T:T,Macros!D:D)</f>
        <v>182.5</v>
      </c>
      <c r="F3349" s="64" t="s">
        <v>1073</v>
      </c>
      <c r="G3349" s="64">
        <v>10130</v>
      </c>
    </row>
    <row r="3350" spans="1:7">
      <c r="A3350" s="64" t="str">
        <f t="shared" si="52"/>
        <v>BL.VM.00042-10130</v>
      </c>
      <c r="B3350" s="64" t="e">
        <f>_xlfn.XLOOKUP(F3350,Macros!T:T,Macros!I:I)+IF(Macros!#REF!&gt;0,Macros!#REF!,0)</f>
        <v>#REF!</v>
      </c>
      <c r="C3350" s="64">
        <f>_xlfn.XLOOKUP(F3350,Macros!T:T,Macros!D:D)</f>
        <v>220</v>
      </c>
      <c r="F3350" s="64" t="s">
        <v>1074</v>
      </c>
      <c r="G3350" s="64">
        <v>10130</v>
      </c>
    </row>
    <row r="3351" spans="1:7">
      <c r="A3351" s="64" t="str">
        <f t="shared" si="52"/>
        <v>BL.VM.00043-10130</v>
      </c>
      <c r="B3351" s="64" t="e">
        <f>_xlfn.XLOOKUP(F3351,Macros!T:T,Macros!I:I)+IF(Macros!#REF!&gt;0,Macros!#REF!,0)</f>
        <v>#REF!</v>
      </c>
      <c r="C3351" s="64">
        <f>_xlfn.XLOOKUP(F3351,Macros!T:T,Macros!D:D)</f>
        <v>197.5</v>
      </c>
      <c r="F3351" s="64" t="s">
        <v>1075</v>
      </c>
      <c r="G3351" s="64">
        <v>10130</v>
      </c>
    </row>
    <row r="3352" spans="1:7">
      <c r="A3352" s="64" t="str">
        <f t="shared" si="52"/>
        <v>BL.VM.00044-10130</v>
      </c>
      <c r="B3352" s="64" t="e">
        <f>_xlfn.XLOOKUP(F3352,Macros!T:T,Macros!I:I)+IF(Macros!#REF!&gt;0,Macros!#REF!,0)</f>
        <v>#REF!</v>
      </c>
      <c r="C3352" s="64">
        <f>_xlfn.XLOOKUP(F3352,Macros!T:T,Macros!D:D)</f>
        <v>187.5</v>
      </c>
      <c r="F3352" s="64" t="s">
        <v>1076</v>
      </c>
      <c r="G3352" s="64">
        <v>10130</v>
      </c>
    </row>
    <row r="3353" spans="1:7">
      <c r="A3353" s="64" t="str">
        <f t="shared" si="52"/>
        <v>BL.VM.00045-10130</v>
      </c>
      <c r="B3353" s="64" t="e">
        <f>_xlfn.XLOOKUP(F3353,Macros!T:T,Macros!I:I)+IF(Macros!#REF!&gt;0,Macros!#REF!,0)</f>
        <v>#REF!</v>
      </c>
      <c r="C3353" s="64">
        <f>_xlfn.XLOOKUP(F3353,Macros!T:T,Macros!D:D)</f>
        <v>235</v>
      </c>
      <c r="F3353" s="64" t="s">
        <v>1077</v>
      </c>
      <c r="G3353" s="64">
        <v>10130</v>
      </c>
    </row>
    <row r="3354" spans="1:7">
      <c r="A3354" s="64" t="str">
        <f t="shared" si="52"/>
        <v>BL.VM.00046-10130</v>
      </c>
      <c r="B3354" s="64" t="e">
        <f>_xlfn.XLOOKUP(F3354,Macros!T:T,Macros!I:I)+IF(Macros!#REF!&gt;0,Macros!#REF!,0)</f>
        <v>#REF!</v>
      </c>
      <c r="C3354" s="64">
        <f>_xlfn.XLOOKUP(F3354,Macros!T:T,Macros!D:D)</f>
        <v>235</v>
      </c>
      <c r="F3354" s="64" t="s">
        <v>1078</v>
      </c>
      <c r="G3354" s="64">
        <v>10130</v>
      </c>
    </row>
    <row r="3355" spans="1:7">
      <c r="A3355" s="64" t="str">
        <f t="shared" si="52"/>
        <v>BL.VM.00047-10130</v>
      </c>
      <c r="B3355" s="64" t="e">
        <f>_xlfn.XLOOKUP(F3355,Macros!T:T,Macros!I:I)+IF(Macros!#REF!&gt;0,Macros!#REF!,0)</f>
        <v>#REF!</v>
      </c>
      <c r="C3355" s="64">
        <f>_xlfn.XLOOKUP(F3355,Macros!T:T,Macros!D:D)</f>
        <v>272.5</v>
      </c>
      <c r="F3355" s="64" t="s">
        <v>1079</v>
      </c>
      <c r="G3355" s="64">
        <v>10130</v>
      </c>
    </row>
    <row r="3356" spans="1:7">
      <c r="A3356" s="64" t="str">
        <f t="shared" si="52"/>
        <v>BL.VM.00048-10130</v>
      </c>
      <c r="B3356" s="64" t="e">
        <f>_xlfn.XLOOKUP(F3356,Macros!T:T,Macros!I:I)+IF(Macros!#REF!&gt;0,Macros!#REF!,0)</f>
        <v>#REF!</v>
      </c>
      <c r="C3356" s="64">
        <f>_xlfn.XLOOKUP(F3356,Macros!T:T,Macros!D:D)</f>
        <v>237.5</v>
      </c>
      <c r="F3356" s="64" t="s">
        <v>1080</v>
      </c>
      <c r="G3356" s="64">
        <v>10130</v>
      </c>
    </row>
    <row r="3357" spans="1:7">
      <c r="A3357" s="64" t="str">
        <f t="shared" si="52"/>
        <v>BL.VM.00049-10130</v>
      </c>
      <c r="B3357" s="64" t="e">
        <f>_xlfn.XLOOKUP(F3357,Macros!T:T,Macros!I:I)+IF(Macros!#REF!&gt;0,Macros!#REF!,0)</f>
        <v>#REF!</v>
      </c>
      <c r="C3357" s="64">
        <f>_xlfn.XLOOKUP(F3357,Macros!T:T,Macros!D:D)</f>
        <v>302.5</v>
      </c>
      <c r="F3357" s="64" t="s">
        <v>1081</v>
      </c>
      <c r="G3357" s="64">
        <v>10130</v>
      </c>
    </row>
    <row r="3358" spans="1:7">
      <c r="A3358" s="64" t="str">
        <f t="shared" si="52"/>
        <v>BL.VM.00050-10130</v>
      </c>
      <c r="B3358" s="64" t="e">
        <f>_xlfn.XLOOKUP(F3358,Macros!T:T,Macros!I:I)+IF(Macros!#REF!&gt;0,Macros!#REF!,0)</f>
        <v>#REF!</v>
      </c>
      <c r="C3358" s="64">
        <f>_xlfn.XLOOKUP(F3358,Macros!T:T,Macros!D:D)</f>
        <v>382.5</v>
      </c>
      <c r="F3358" s="64" t="s">
        <v>1082</v>
      </c>
      <c r="G3358" s="64">
        <v>10130</v>
      </c>
    </row>
    <row r="3359" spans="1:7">
      <c r="A3359" s="64" t="str">
        <f t="shared" si="52"/>
        <v>BL.VM.00051-10130</v>
      </c>
      <c r="B3359" s="64">
        <f>_xlfn.XLOOKUP(F3359,Macros!T:T,Macros!I:I)+IF(Macros!$I$58&gt;0,Macros!$I$58,0)</f>
        <v>0</v>
      </c>
      <c r="C3359" s="64">
        <f>_xlfn.XLOOKUP(F3359,Macros!T:T,Macros!D:D)</f>
        <v>155</v>
      </c>
      <c r="F3359" s="64" t="s">
        <v>1083</v>
      </c>
      <c r="G3359" s="64">
        <v>10130</v>
      </c>
    </row>
    <row r="3360" spans="1:7">
      <c r="A3360" s="64" t="str">
        <f t="shared" si="52"/>
        <v>BL.VM.00052-10130</v>
      </c>
      <c r="B3360" s="64">
        <f>_xlfn.XLOOKUP(F3360,Macros!T:T,Macros!I:I)+IF(Macros!$I$58&gt;0,Macros!$I$58,0)</f>
        <v>0</v>
      </c>
      <c r="C3360" s="64">
        <f>_xlfn.XLOOKUP(F3360,Macros!T:T,Macros!D:D)</f>
        <v>137.5</v>
      </c>
      <c r="F3360" s="64" t="s">
        <v>1084</v>
      </c>
      <c r="G3360" s="64">
        <v>10130</v>
      </c>
    </row>
    <row r="3361" spans="1:7">
      <c r="A3361" s="64" t="str">
        <f t="shared" si="52"/>
        <v>BL.VM.00053-10130</v>
      </c>
      <c r="B3361" s="64">
        <f>_xlfn.XLOOKUP(F3361,Macros!T:T,Macros!I:I)+IF(Macros!$I$58&gt;0,Macros!$I$58,0)</f>
        <v>0</v>
      </c>
      <c r="C3361" s="64">
        <f>_xlfn.XLOOKUP(F3361,Macros!T:T,Macros!D:D)</f>
        <v>142.5</v>
      </c>
      <c r="F3361" s="64" t="s">
        <v>1085</v>
      </c>
      <c r="G3361" s="64">
        <v>10130</v>
      </c>
    </row>
    <row r="3362" spans="1:7">
      <c r="A3362" s="64" t="str">
        <f t="shared" si="52"/>
        <v>BL.VM.00054-10130</v>
      </c>
      <c r="B3362" s="64">
        <f>_xlfn.XLOOKUP(F3362,Macros!T:T,Macros!I:I)+IF(Macros!$I$58&gt;0,Macros!$I$58,0)</f>
        <v>0</v>
      </c>
      <c r="C3362" s="64">
        <f>_xlfn.XLOOKUP(F3362,Macros!T:T,Macros!D:D)</f>
        <v>140</v>
      </c>
      <c r="F3362" s="64" t="s">
        <v>1086</v>
      </c>
      <c r="G3362" s="64">
        <v>10130</v>
      </c>
    </row>
    <row r="3363" spans="1:7">
      <c r="A3363" s="64" t="str">
        <f t="shared" si="52"/>
        <v>BL.VM.00055-10130</v>
      </c>
      <c r="B3363" s="64">
        <f>_xlfn.XLOOKUP(F3363,Macros!T:T,Macros!I:I)+IF(Macros!$I$58&gt;0,Macros!$I$58,0)</f>
        <v>0</v>
      </c>
      <c r="C3363" s="64">
        <f>_xlfn.XLOOKUP(F3363,Macros!T:T,Macros!D:D)</f>
        <v>137.5</v>
      </c>
      <c r="F3363" s="64" t="s">
        <v>1087</v>
      </c>
      <c r="G3363" s="64">
        <v>10130</v>
      </c>
    </row>
    <row r="3364" spans="1:7">
      <c r="A3364" s="64" t="str">
        <f t="shared" si="52"/>
        <v>BL.VM.00056-10130</v>
      </c>
      <c r="B3364" s="64">
        <f>_xlfn.XLOOKUP(F3364,Macros!T:T,Macros!I:I)+IF(Macros!$I$58&gt;0,Macros!$I$58,0)</f>
        <v>0</v>
      </c>
      <c r="C3364" s="64">
        <f>_xlfn.XLOOKUP(F3364,Macros!T:T,Macros!D:D)</f>
        <v>145</v>
      </c>
      <c r="F3364" s="64" t="s">
        <v>1088</v>
      </c>
      <c r="G3364" s="64">
        <v>10130</v>
      </c>
    </row>
    <row r="3365" spans="1:7">
      <c r="A3365" s="64" t="str">
        <f t="shared" ref="A3365:A3428" si="53">F3365&amp;"-"&amp;G3365</f>
        <v>BL.VM.00057-10130</v>
      </c>
      <c r="B3365" s="64">
        <f>_xlfn.XLOOKUP(F3365,Macros!T:T,Macros!I:I)+IF(Macros!$I$58&gt;0,Macros!$I$58,0)</f>
        <v>0</v>
      </c>
      <c r="C3365" s="64">
        <f>_xlfn.XLOOKUP(F3365,Macros!T:T,Macros!D:D)</f>
        <v>157.5</v>
      </c>
      <c r="F3365" s="64" t="s">
        <v>1089</v>
      </c>
      <c r="G3365" s="64">
        <v>10130</v>
      </c>
    </row>
    <row r="3366" spans="1:7">
      <c r="A3366" s="64" t="str">
        <f t="shared" si="53"/>
        <v>BL.VM.00058-10130</v>
      </c>
      <c r="B3366" s="64">
        <f>_xlfn.XLOOKUP(F3366,Macros!T:T,Macros!I:I)+IF(Macros!$I$58&gt;0,Macros!$I$58,0)</f>
        <v>0</v>
      </c>
      <c r="C3366" s="64">
        <f>_xlfn.XLOOKUP(F3366,Macros!T:T,Macros!D:D)</f>
        <v>147.5</v>
      </c>
      <c r="F3366" s="64" t="s">
        <v>1090</v>
      </c>
      <c r="G3366" s="64">
        <v>10130</v>
      </c>
    </row>
    <row r="3367" spans="1:7">
      <c r="A3367" s="64" t="str">
        <f t="shared" si="53"/>
        <v>BL.VM.00059-10130</v>
      </c>
      <c r="B3367" s="64">
        <f>_xlfn.XLOOKUP(F3367,Macros!T:T,Macros!I:I)+IF(Macros!$I$58&gt;0,Macros!$I$58,0)</f>
        <v>0</v>
      </c>
      <c r="C3367" s="64">
        <f>_xlfn.XLOOKUP(F3367,Macros!T:T,Macros!D:D)</f>
        <v>147.5</v>
      </c>
      <c r="F3367" s="64" t="s">
        <v>1091</v>
      </c>
      <c r="G3367" s="64">
        <v>10130</v>
      </c>
    </row>
    <row r="3368" spans="1:7">
      <c r="A3368" s="64" t="str">
        <f t="shared" si="53"/>
        <v>BL.VM.00060-10130</v>
      </c>
      <c r="B3368" s="64">
        <f>_xlfn.XLOOKUP(F3368,Macros!T:T,Macros!I:I)+IF(Macros!$I$58&gt;0,Macros!$I$58,0)</f>
        <v>0</v>
      </c>
      <c r="C3368" s="64">
        <f>_xlfn.XLOOKUP(F3368,Macros!T:T,Macros!D:D)</f>
        <v>145</v>
      </c>
      <c r="F3368" s="64" t="s">
        <v>1092</v>
      </c>
      <c r="G3368" s="64">
        <v>10130</v>
      </c>
    </row>
    <row r="3369" spans="1:7">
      <c r="A3369" s="64" t="str">
        <f t="shared" si="53"/>
        <v>BL.VM.00031-10130</v>
      </c>
      <c r="B3369" s="64">
        <f>_xlfn.XLOOKUP(F3369,Macros!T:T,Macros!I:I)+IF(Macros!$I$59&gt;0,Macros!$I$59,0)</f>
        <v>0</v>
      </c>
      <c r="C3369" s="64">
        <f>_xlfn.XLOOKUP(F3369,Macros!T:T,Macros!D:D)</f>
        <v>222.5</v>
      </c>
      <c r="F3369" s="64" t="s">
        <v>1093</v>
      </c>
      <c r="G3369" s="64">
        <v>10130</v>
      </c>
    </row>
    <row r="3370" spans="1:7">
      <c r="A3370" s="64" t="str">
        <f t="shared" si="53"/>
        <v>BL.VM.00032-10130</v>
      </c>
      <c r="B3370" s="64">
        <f>_xlfn.XLOOKUP(F3370,Macros!T:T,Macros!I:I)+IF(Macros!$I$59&gt;0,Macros!$I$59,0)</f>
        <v>0</v>
      </c>
      <c r="C3370" s="64">
        <f>_xlfn.XLOOKUP(F3370,Macros!T:T,Macros!D:D)</f>
        <v>207.5</v>
      </c>
      <c r="F3370" s="64" t="s">
        <v>1094</v>
      </c>
      <c r="G3370" s="64">
        <v>10130</v>
      </c>
    </row>
    <row r="3371" spans="1:7">
      <c r="A3371" s="64" t="str">
        <f t="shared" si="53"/>
        <v>BL.VM.00033-10130</v>
      </c>
      <c r="B3371" s="64">
        <f>_xlfn.XLOOKUP(F3371,Macros!T:T,Macros!I:I)+IF(Macros!$I$59&gt;0,Macros!$I$59,0)</f>
        <v>0</v>
      </c>
      <c r="C3371" s="64">
        <f>_xlfn.XLOOKUP(F3371,Macros!T:T,Macros!D:D)</f>
        <v>215</v>
      </c>
      <c r="F3371" s="64" t="s">
        <v>1095</v>
      </c>
      <c r="G3371" s="64">
        <v>10130</v>
      </c>
    </row>
    <row r="3372" spans="1:7">
      <c r="A3372" s="64" t="str">
        <f t="shared" si="53"/>
        <v>BL.VM.00034-10130</v>
      </c>
      <c r="B3372" s="64">
        <f>_xlfn.XLOOKUP(F3372,Macros!T:T,Macros!I:I)+IF(Macros!$I$59&gt;0,Macros!$I$59,0)</f>
        <v>0</v>
      </c>
      <c r="C3372" s="64">
        <f>_xlfn.XLOOKUP(F3372,Macros!T:T,Macros!D:D)</f>
        <v>225</v>
      </c>
      <c r="F3372" s="64" t="s">
        <v>1096</v>
      </c>
      <c r="G3372" s="64">
        <v>10130</v>
      </c>
    </row>
    <row r="3373" spans="1:7">
      <c r="A3373" s="64" t="str">
        <f t="shared" si="53"/>
        <v>BL.VM.00035-10130</v>
      </c>
      <c r="B3373" s="64">
        <f>_xlfn.XLOOKUP(F3373,Macros!T:T,Macros!I:I)+IF(Macros!$I$59&gt;0,Macros!$I$59,0)</f>
        <v>0</v>
      </c>
      <c r="C3373" s="64">
        <f>_xlfn.XLOOKUP(F3373,Macros!T:T,Macros!D:D)</f>
        <v>415</v>
      </c>
      <c r="F3373" s="64" t="s">
        <v>1097</v>
      </c>
      <c r="G3373" s="64">
        <v>10130</v>
      </c>
    </row>
    <row r="3374" spans="1:7">
      <c r="A3374" s="64" t="str">
        <f t="shared" si="53"/>
        <v>BL.VM.00036-10130</v>
      </c>
      <c r="B3374" s="64">
        <f>_xlfn.XLOOKUP(F3374,Macros!T:T,Macros!I:I)+IF(Macros!$I$59&gt;0,Macros!$I$59,0)</f>
        <v>0</v>
      </c>
      <c r="C3374" s="64">
        <f>_xlfn.XLOOKUP(F3374,Macros!T:T,Macros!D:D)</f>
        <v>312.5</v>
      </c>
      <c r="F3374" s="64" t="s">
        <v>1098</v>
      </c>
      <c r="G3374" s="64">
        <v>10130</v>
      </c>
    </row>
    <row r="3375" spans="1:7">
      <c r="A3375" s="64" t="str">
        <f t="shared" si="53"/>
        <v>BL.VM.00037-10130</v>
      </c>
      <c r="B3375" s="64">
        <f>_xlfn.XLOOKUP(F3375,Macros!T:T,Macros!I:I)+IF(Macros!$I$59&gt;0,Macros!$I$59,0)</f>
        <v>0</v>
      </c>
      <c r="C3375" s="64">
        <f>_xlfn.XLOOKUP(F3375,Macros!T:T,Macros!D:D)</f>
        <v>292.5</v>
      </c>
      <c r="F3375" s="64" t="s">
        <v>1099</v>
      </c>
      <c r="G3375" s="64">
        <v>10130</v>
      </c>
    </row>
    <row r="3376" spans="1:7">
      <c r="A3376" s="64" t="str">
        <f t="shared" si="53"/>
        <v>BL.VM.00038-10130</v>
      </c>
      <c r="B3376" s="64">
        <f>_xlfn.XLOOKUP(F3376,Macros!T:T,Macros!I:I)+IF(Macros!$I$59&gt;0,Macros!$I$59,0)</f>
        <v>0</v>
      </c>
      <c r="C3376" s="64">
        <f>_xlfn.XLOOKUP(F3376,Macros!T:T,Macros!D:D)</f>
        <v>232.5</v>
      </c>
      <c r="F3376" s="64" t="s">
        <v>1100</v>
      </c>
      <c r="G3376" s="64">
        <v>10130</v>
      </c>
    </row>
    <row r="3377" spans="1:7">
      <c r="A3377" s="64" t="str">
        <f t="shared" si="53"/>
        <v>BL.VM.00039-10130</v>
      </c>
      <c r="B3377" s="64">
        <f>_xlfn.XLOOKUP(F3377,Macros!T:T,Macros!I:I)+IF(Macros!$I$59&gt;0,Macros!$I$59,0)</f>
        <v>0</v>
      </c>
      <c r="C3377" s="64">
        <f>_xlfn.XLOOKUP(F3377,Macros!T:T,Macros!D:D)</f>
        <v>157.5</v>
      </c>
      <c r="F3377" s="64" t="s">
        <v>1101</v>
      </c>
      <c r="G3377" s="64">
        <v>10130</v>
      </c>
    </row>
    <row r="3378" spans="1:7">
      <c r="A3378" s="64" t="str">
        <f t="shared" si="53"/>
        <v>BL.VM.00040-10130</v>
      </c>
      <c r="B3378" s="64">
        <f>_xlfn.XLOOKUP(F3378,Macros!T:T,Macros!I:I)+IF(Macros!$I$59&gt;0,Macros!$I$59,0)</f>
        <v>0</v>
      </c>
      <c r="C3378" s="64">
        <f>_xlfn.XLOOKUP(F3378,Macros!T:T,Macros!D:D)</f>
        <v>137.5</v>
      </c>
      <c r="F3378" s="64" t="s">
        <v>1102</v>
      </c>
      <c r="G3378" s="64">
        <v>10130</v>
      </c>
    </row>
    <row r="3379" spans="1:7">
      <c r="A3379" s="64" t="str">
        <f t="shared" si="53"/>
        <v>BL.VM.00041-10139</v>
      </c>
      <c r="B3379" s="64" t="e">
        <f>_xlfn.XLOOKUP(F3379,Macros!T:T,Macros!K:K)+IF(Macros!#REF!&gt;0,Macros!#REF!,0)</f>
        <v>#REF!</v>
      </c>
      <c r="C3379" s="64">
        <f>_xlfn.XLOOKUP(F3379,Macros!T:T,Macros!D:D)</f>
        <v>182.5</v>
      </c>
      <c r="F3379" s="64" t="s">
        <v>1073</v>
      </c>
      <c r="G3379" s="64">
        <v>10139</v>
      </c>
    </row>
    <row r="3380" spans="1:7">
      <c r="A3380" s="64" t="str">
        <f t="shared" si="53"/>
        <v>BL.VM.00042-10139</v>
      </c>
      <c r="B3380" s="64" t="e">
        <f>_xlfn.XLOOKUP(F3380,Macros!T:T,Macros!K:K)+IF(Macros!#REF!&gt;0,Macros!#REF!,0)</f>
        <v>#REF!</v>
      </c>
      <c r="C3380" s="64">
        <f>_xlfn.XLOOKUP(F3380,Macros!T:T,Macros!D:D)</f>
        <v>220</v>
      </c>
      <c r="F3380" s="64" t="s">
        <v>1074</v>
      </c>
      <c r="G3380" s="64">
        <v>10139</v>
      </c>
    </row>
    <row r="3381" spans="1:7">
      <c r="A3381" s="64" t="str">
        <f t="shared" si="53"/>
        <v>BL.VM.00043-10139</v>
      </c>
      <c r="B3381" s="64" t="e">
        <f>_xlfn.XLOOKUP(F3381,Macros!T:T,Macros!K:K)+IF(Macros!#REF!&gt;0,Macros!#REF!,0)</f>
        <v>#REF!</v>
      </c>
      <c r="C3381" s="64">
        <f>_xlfn.XLOOKUP(F3381,Macros!T:T,Macros!D:D)</f>
        <v>197.5</v>
      </c>
      <c r="F3381" s="64" t="s">
        <v>1075</v>
      </c>
      <c r="G3381" s="64">
        <v>10139</v>
      </c>
    </row>
    <row r="3382" spans="1:7">
      <c r="A3382" s="64" t="str">
        <f t="shared" si="53"/>
        <v>BL.VM.00044-10139</v>
      </c>
      <c r="B3382" s="64" t="e">
        <f>_xlfn.XLOOKUP(F3382,Macros!T:T,Macros!K:K)+IF(Macros!#REF!&gt;0,Macros!#REF!,0)</f>
        <v>#REF!</v>
      </c>
      <c r="C3382" s="64">
        <f>_xlfn.XLOOKUP(F3382,Macros!T:T,Macros!D:D)</f>
        <v>187.5</v>
      </c>
      <c r="F3382" s="64" t="s">
        <v>1076</v>
      </c>
      <c r="G3382" s="64">
        <v>10139</v>
      </c>
    </row>
    <row r="3383" spans="1:7">
      <c r="A3383" s="64" t="str">
        <f t="shared" si="53"/>
        <v>BL.VM.00045-10139</v>
      </c>
      <c r="B3383" s="64" t="e">
        <f>_xlfn.XLOOKUP(F3383,Macros!T:T,Macros!K:K)+IF(Macros!#REF!&gt;0,Macros!#REF!,0)</f>
        <v>#REF!</v>
      </c>
      <c r="C3383" s="64">
        <f>_xlfn.XLOOKUP(F3383,Macros!T:T,Macros!D:D)</f>
        <v>235</v>
      </c>
      <c r="F3383" s="64" t="s">
        <v>1077</v>
      </c>
      <c r="G3383" s="64">
        <v>10139</v>
      </c>
    </row>
    <row r="3384" spans="1:7">
      <c r="A3384" s="64" t="str">
        <f t="shared" si="53"/>
        <v>BL.VM.00046-10139</v>
      </c>
      <c r="B3384" s="64" t="e">
        <f>_xlfn.XLOOKUP(F3384,Macros!T:T,Macros!K:K)+IF(Macros!#REF!&gt;0,Macros!#REF!,0)</f>
        <v>#REF!</v>
      </c>
      <c r="C3384" s="64">
        <f>_xlfn.XLOOKUP(F3384,Macros!T:T,Macros!D:D)</f>
        <v>235</v>
      </c>
      <c r="F3384" s="64" t="s">
        <v>1078</v>
      </c>
      <c r="G3384" s="64">
        <v>10139</v>
      </c>
    </row>
    <row r="3385" spans="1:7">
      <c r="A3385" s="64" t="str">
        <f t="shared" si="53"/>
        <v>BL.VM.00047-10139</v>
      </c>
      <c r="B3385" s="64" t="e">
        <f>_xlfn.XLOOKUP(F3385,Macros!T:T,Macros!K:K)+IF(Macros!#REF!&gt;0,Macros!#REF!,0)</f>
        <v>#REF!</v>
      </c>
      <c r="C3385" s="64">
        <f>_xlfn.XLOOKUP(F3385,Macros!T:T,Macros!D:D)</f>
        <v>272.5</v>
      </c>
      <c r="F3385" s="64" t="s">
        <v>1079</v>
      </c>
      <c r="G3385" s="64">
        <v>10139</v>
      </c>
    </row>
    <row r="3386" spans="1:7">
      <c r="A3386" s="64" t="str">
        <f t="shared" si="53"/>
        <v>BL.VM.00048-10139</v>
      </c>
      <c r="B3386" s="64" t="e">
        <f>_xlfn.XLOOKUP(F3386,Macros!T:T,Macros!K:K)+IF(Macros!#REF!&gt;0,Macros!#REF!,0)</f>
        <v>#REF!</v>
      </c>
      <c r="C3386" s="64">
        <f>_xlfn.XLOOKUP(F3386,Macros!T:T,Macros!D:D)</f>
        <v>237.5</v>
      </c>
      <c r="F3386" s="64" t="s">
        <v>1080</v>
      </c>
      <c r="G3386" s="64">
        <v>10139</v>
      </c>
    </row>
    <row r="3387" spans="1:7">
      <c r="A3387" s="64" t="str">
        <f t="shared" si="53"/>
        <v>BL.VM.00049-10139</v>
      </c>
      <c r="B3387" s="64" t="e">
        <f>_xlfn.XLOOKUP(F3387,Macros!T:T,Macros!K:K)+IF(Macros!#REF!&gt;0,Macros!#REF!,0)</f>
        <v>#REF!</v>
      </c>
      <c r="C3387" s="64">
        <f>_xlfn.XLOOKUP(F3387,Macros!T:T,Macros!D:D)</f>
        <v>302.5</v>
      </c>
      <c r="F3387" s="64" t="s">
        <v>1081</v>
      </c>
      <c r="G3387" s="64">
        <v>10139</v>
      </c>
    </row>
    <row r="3388" spans="1:7">
      <c r="A3388" s="64" t="str">
        <f t="shared" si="53"/>
        <v>BL.VM.00050-10139</v>
      </c>
      <c r="B3388" s="64" t="e">
        <f>_xlfn.XLOOKUP(F3388,Macros!T:T,Macros!K:K)+IF(Macros!#REF!&gt;0,Macros!#REF!,0)</f>
        <v>#REF!</v>
      </c>
      <c r="C3388" s="64">
        <f>_xlfn.XLOOKUP(F3388,Macros!T:T,Macros!D:D)</f>
        <v>382.5</v>
      </c>
      <c r="F3388" s="64" t="s">
        <v>1082</v>
      </c>
      <c r="G3388" s="64">
        <v>10139</v>
      </c>
    </row>
    <row r="3389" spans="1:7">
      <c r="A3389" s="64" t="str">
        <f t="shared" si="53"/>
        <v>BL.VM.00051-10139</v>
      </c>
      <c r="B3389" s="64">
        <f>_xlfn.XLOOKUP(F3389,Macros!T:T,Macros!K:K)+IF(Macros!$K$58&gt;0,Macros!$K$58,0)</f>
        <v>0</v>
      </c>
      <c r="C3389" s="64">
        <f>_xlfn.XLOOKUP(F3389,Macros!T:T,Macros!D:D)</f>
        <v>155</v>
      </c>
      <c r="F3389" s="64" t="s">
        <v>1083</v>
      </c>
      <c r="G3389" s="64">
        <v>10139</v>
      </c>
    </row>
    <row r="3390" spans="1:7">
      <c r="A3390" s="64" t="str">
        <f t="shared" si="53"/>
        <v>BL.VM.00052-10139</v>
      </c>
      <c r="B3390" s="64">
        <f>_xlfn.XLOOKUP(F3390,Macros!T:T,Macros!K:K)+IF(Macros!$K$58&gt;0,Macros!$K$58,0)</f>
        <v>0</v>
      </c>
      <c r="C3390" s="64">
        <f>_xlfn.XLOOKUP(F3390,Macros!T:T,Macros!D:D)</f>
        <v>137.5</v>
      </c>
      <c r="F3390" s="64" t="s">
        <v>1084</v>
      </c>
      <c r="G3390" s="64">
        <v>10139</v>
      </c>
    </row>
    <row r="3391" spans="1:7">
      <c r="A3391" s="64" t="str">
        <f t="shared" si="53"/>
        <v>BL.VM.00053-10139</v>
      </c>
      <c r="B3391" s="64">
        <f>_xlfn.XLOOKUP(F3391,Macros!T:T,Macros!K:K)+IF(Macros!$K$58&gt;0,Macros!$K$58,0)</f>
        <v>0</v>
      </c>
      <c r="C3391" s="64">
        <f>_xlfn.XLOOKUP(F3391,Macros!T:T,Macros!D:D)</f>
        <v>142.5</v>
      </c>
      <c r="F3391" s="64" t="s">
        <v>1085</v>
      </c>
      <c r="G3391" s="64">
        <v>10139</v>
      </c>
    </row>
    <row r="3392" spans="1:7">
      <c r="A3392" s="64" t="str">
        <f t="shared" si="53"/>
        <v>BL.VM.00054-10139</v>
      </c>
      <c r="B3392" s="64">
        <f>_xlfn.XLOOKUP(F3392,Macros!T:T,Macros!K:K)+IF(Macros!$K$58&gt;0,Macros!$K$58,0)</f>
        <v>0</v>
      </c>
      <c r="C3392" s="64">
        <f>_xlfn.XLOOKUP(F3392,Macros!T:T,Macros!D:D)</f>
        <v>140</v>
      </c>
      <c r="F3392" s="64" t="s">
        <v>1086</v>
      </c>
      <c r="G3392" s="64">
        <v>10139</v>
      </c>
    </row>
    <row r="3393" spans="1:7">
      <c r="A3393" s="64" t="str">
        <f t="shared" si="53"/>
        <v>BL.VM.00055-10139</v>
      </c>
      <c r="B3393" s="64">
        <f>_xlfn.XLOOKUP(F3393,Macros!T:T,Macros!K:K)+IF(Macros!$K$58&gt;0,Macros!$K$58,0)</f>
        <v>0</v>
      </c>
      <c r="C3393" s="64">
        <f>_xlfn.XLOOKUP(F3393,Macros!T:T,Macros!D:D)</f>
        <v>137.5</v>
      </c>
      <c r="F3393" s="64" t="s">
        <v>1087</v>
      </c>
      <c r="G3393" s="64">
        <v>10139</v>
      </c>
    </row>
    <row r="3394" spans="1:7">
      <c r="A3394" s="64" t="str">
        <f t="shared" si="53"/>
        <v>BL.VM.00056-10139</v>
      </c>
      <c r="B3394" s="64">
        <f>_xlfn.XLOOKUP(F3394,Macros!T:T,Macros!K:K)+IF(Macros!$K$58&gt;0,Macros!$K$58,0)</f>
        <v>0</v>
      </c>
      <c r="C3394" s="64">
        <f>_xlfn.XLOOKUP(F3394,Macros!T:T,Macros!D:D)</f>
        <v>145</v>
      </c>
      <c r="F3394" s="64" t="s">
        <v>1088</v>
      </c>
      <c r="G3394" s="64">
        <v>10139</v>
      </c>
    </row>
    <row r="3395" spans="1:7">
      <c r="A3395" s="64" t="str">
        <f t="shared" si="53"/>
        <v>BL.VM.00057-10139</v>
      </c>
      <c r="B3395" s="64">
        <f>_xlfn.XLOOKUP(F3395,Macros!T:T,Macros!K:K)+IF(Macros!$K$58&gt;0,Macros!$K$58,0)</f>
        <v>0</v>
      </c>
      <c r="C3395" s="64">
        <f>_xlfn.XLOOKUP(F3395,Macros!T:T,Macros!D:D)</f>
        <v>157.5</v>
      </c>
      <c r="F3395" s="64" t="s">
        <v>1089</v>
      </c>
      <c r="G3395" s="64">
        <v>10139</v>
      </c>
    </row>
    <row r="3396" spans="1:7">
      <c r="A3396" s="64" t="str">
        <f t="shared" si="53"/>
        <v>BL.VM.00058-10139</v>
      </c>
      <c r="B3396" s="64">
        <f>_xlfn.XLOOKUP(F3396,Macros!T:T,Macros!K:K)+IF(Macros!$K$58&gt;0,Macros!$K$58,0)</f>
        <v>0</v>
      </c>
      <c r="C3396" s="64">
        <f>_xlfn.XLOOKUP(F3396,Macros!T:T,Macros!D:D)</f>
        <v>147.5</v>
      </c>
      <c r="F3396" s="64" t="s">
        <v>1090</v>
      </c>
      <c r="G3396" s="64">
        <v>10139</v>
      </c>
    </row>
    <row r="3397" spans="1:7">
      <c r="A3397" s="64" t="str">
        <f t="shared" si="53"/>
        <v>BL.VM.00059-10139</v>
      </c>
      <c r="B3397" s="64">
        <f>_xlfn.XLOOKUP(F3397,Macros!T:T,Macros!K:K)+IF(Macros!$K$58&gt;0,Macros!$K$58,0)</f>
        <v>0</v>
      </c>
      <c r="C3397" s="64">
        <f>_xlfn.XLOOKUP(F3397,Macros!T:T,Macros!D:D)</f>
        <v>147.5</v>
      </c>
      <c r="F3397" s="64" t="s">
        <v>1091</v>
      </c>
      <c r="G3397" s="64">
        <v>10139</v>
      </c>
    </row>
    <row r="3398" spans="1:7">
      <c r="A3398" s="64" t="str">
        <f t="shared" si="53"/>
        <v>BL.VM.00060-10139</v>
      </c>
      <c r="B3398" s="64">
        <f>_xlfn.XLOOKUP(F3398,Macros!T:T,Macros!K:K)+IF(Macros!$K$58&gt;0,Macros!$K$58,0)</f>
        <v>0</v>
      </c>
      <c r="C3398" s="64">
        <f>_xlfn.XLOOKUP(F3398,Macros!T:T,Macros!D:D)</f>
        <v>145</v>
      </c>
      <c r="F3398" s="64" t="s">
        <v>1092</v>
      </c>
      <c r="G3398" s="64">
        <v>10139</v>
      </c>
    </row>
    <row r="3399" spans="1:7">
      <c r="A3399" s="64" t="str">
        <f t="shared" si="53"/>
        <v>BL.VM.00031-10139</v>
      </c>
      <c r="B3399" s="64">
        <f>_xlfn.XLOOKUP(F3399,Macros!T:T,Macros!K:K)+IF(Macros!$K$59&gt;0,Macros!$K$59,0)</f>
        <v>0</v>
      </c>
      <c r="C3399" s="64">
        <f>_xlfn.XLOOKUP(F3399,Macros!T:T,Macros!D:D)</f>
        <v>222.5</v>
      </c>
      <c r="F3399" s="64" t="s">
        <v>1093</v>
      </c>
      <c r="G3399" s="64">
        <v>10139</v>
      </c>
    </row>
    <row r="3400" spans="1:7">
      <c r="A3400" s="64" t="str">
        <f t="shared" si="53"/>
        <v>BL.VM.00032-10139</v>
      </c>
      <c r="B3400" s="64">
        <f>_xlfn.XLOOKUP(F3400,Macros!T:T,Macros!K:K)+IF(Macros!$K$59&gt;0,Macros!$K$59,0)</f>
        <v>0</v>
      </c>
      <c r="C3400" s="64">
        <f>_xlfn.XLOOKUP(F3400,Macros!T:T,Macros!D:D)</f>
        <v>207.5</v>
      </c>
      <c r="F3400" s="64" t="s">
        <v>1094</v>
      </c>
      <c r="G3400" s="64">
        <v>10139</v>
      </c>
    </row>
    <row r="3401" spans="1:7">
      <c r="A3401" s="64" t="str">
        <f t="shared" si="53"/>
        <v>BL.VM.00033-10139</v>
      </c>
      <c r="B3401" s="64">
        <f>_xlfn.XLOOKUP(F3401,Macros!T:T,Macros!K:K)+IF(Macros!$K$59&gt;0,Macros!$K$59,0)</f>
        <v>0</v>
      </c>
      <c r="C3401" s="64">
        <f>_xlfn.XLOOKUP(F3401,Macros!T:T,Macros!D:D)</f>
        <v>215</v>
      </c>
      <c r="F3401" s="64" t="s">
        <v>1095</v>
      </c>
      <c r="G3401" s="64">
        <v>10139</v>
      </c>
    </row>
    <row r="3402" spans="1:7">
      <c r="A3402" s="64" t="str">
        <f t="shared" si="53"/>
        <v>BL.VM.00034-10139</v>
      </c>
      <c r="B3402" s="64">
        <f>_xlfn.XLOOKUP(F3402,Macros!T:T,Macros!K:K)+IF(Macros!$K$59&gt;0,Macros!$K$59,0)</f>
        <v>0</v>
      </c>
      <c r="C3402" s="64">
        <f>_xlfn.XLOOKUP(F3402,Macros!T:T,Macros!D:D)</f>
        <v>225</v>
      </c>
      <c r="F3402" s="64" t="s">
        <v>1096</v>
      </c>
      <c r="G3402" s="64">
        <v>10139</v>
      </c>
    </row>
    <row r="3403" spans="1:7">
      <c r="A3403" s="64" t="str">
        <f t="shared" si="53"/>
        <v>BL.VM.00035-10139</v>
      </c>
      <c r="B3403" s="64">
        <f>_xlfn.XLOOKUP(F3403,Macros!T:T,Macros!K:K)+IF(Macros!$K$59&gt;0,Macros!$K$59,0)</f>
        <v>0</v>
      </c>
      <c r="C3403" s="64">
        <f>_xlfn.XLOOKUP(F3403,Macros!T:T,Macros!D:D)</f>
        <v>415</v>
      </c>
      <c r="F3403" s="64" t="s">
        <v>1097</v>
      </c>
      <c r="G3403" s="64">
        <v>10139</v>
      </c>
    </row>
    <row r="3404" spans="1:7">
      <c r="A3404" s="64" t="str">
        <f t="shared" si="53"/>
        <v>BL.VM.00036-10139</v>
      </c>
      <c r="B3404" s="64">
        <f>_xlfn.XLOOKUP(F3404,Macros!T:T,Macros!K:K)+IF(Macros!$K$59&gt;0,Macros!$K$59,0)</f>
        <v>0</v>
      </c>
      <c r="C3404" s="64">
        <f>_xlfn.XLOOKUP(F3404,Macros!T:T,Macros!D:D)</f>
        <v>312.5</v>
      </c>
      <c r="F3404" s="64" t="s">
        <v>1098</v>
      </c>
      <c r="G3404" s="64">
        <v>10139</v>
      </c>
    </row>
    <row r="3405" spans="1:7">
      <c r="A3405" s="64" t="str">
        <f t="shared" si="53"/>
        <v>BL.VM.00037-10139</v>
      </c>
      <c r="B3405" s="64">
        <f>_xlfn.XLOOKUP(F3405,Macros!T:T,Macros!K:K)+IF(Macros!$K$59&gt;0,Macros!$K$59,0)</f>
        <v>0</v>
      </c>
      <c r="C3405" s="64">
        <f>_xlfn.XLOOKUP(F3405,Macros!T:T,Macros!D:D)</f>
        <v>292.5</v>
      </c>
      <c r="F3405" s="64" t="s">
        <v>1099</v>
      </c>
      <c r="G3405" s="64">
        <v>10139</v>
      </c>
    </row>
    <row r="3406" spans="1:7">
      <c r="A3406" s="64" t="str">
        <f t="shared" si="53"/>
        <v>BL.VM.00038-10139</v>
      </c>
      <c r="B3406" s="64">
        <f>_xlfn.XLOOKUP(F3406,Macros!T:T,Macros!K:K)+IF(Macros!$K$59&gt;0,Macros!$K$59,0)</f>
        <v>0</v>
      </c>
      <c r="C3406" s="64">
        <f>_xlfn.XLOOKUP(F3406,Macros!T:T,Macros!D:D)</f>
        <v>232.5</v>
      </c>
      <c r="F3406" s="64" t="s">
        <v>1100</v>
      </c>
      <c r="G3406" s="64">
        <v>10139</v>
      </c>
    </row>
    <row r="3407" spans="1:7">
      <c r="A3407" s="64" t="str">
        <f t="shared" si="53"/>
        <v>BL.VM.00039-10139</v>
      </c>
      <c r="B3407" s="64">
        <f>_xlfn.XLOOKUP(F3407,Macros!T:T,Macros!K:K)+IF(Macros!$K$59&gt;0,Macros!$K$59,0)</f>
        <v>0</v>
      </c>
      <c r="C3407" s="64">
        <f>_xlfn.XLOOKUP(F3407,Macros!T:T,Macros!D:D)</f>
        <v>157.5</v>
      </c>
      <c r="F3407" s="64" t="s">
        <v>1101</v>
      </c>
      <c r="G3407" s="64">
        <v>10139</v>
      </c>
    </row>
    <row r="3408" spans="1:7">
      <c r="A3408" s="64" t="str">
        <f t="shared" si="53"/>
        <v>BL.VM.00040-10139</v>
      </c>
      <c r="B3408" s="64">
        <f>_xlfn.XLOOKUP(F3408,Macros!T:T,Macros!K:K)+IF(Macros!$K$59&gt;0,Macros!$K$59,0)</f>
        <v>0</v>
      </c>
      <c r="C3408" s="64">
        <f>_xlfn.XLOOKUP(F3408,Macros!T:T,Macros!D:D)</f>
        <v>137.5</v>
      </c>
      <c r="F3408" s="64" t="s">
        <v>1102</v>
      </c>
      <c r="G3408" s="64">
        <v>10139</v>
      </c>
    </row>
    <row r="3409" spans="1:7">
      <c r="A3409" s="64" t="str">
        <f t="shared" si="53"/>
        <v>BL.VM.00041-10131</v>
      </c>
      <c r="B3409" s="64" t="e">
        <f>_xlfn.XLOOKUP(F3409,Macros!T:T,Macros!L:L)+IF(Macros!#REF!&gt;0,Macros!#REF!,0)</f>
        <v>#REF!</v>
      </c>
      <c r="C3409" s="64">
        <f>_xlfn.XLOOKUP(F3409,Macros!T:T,Macros!D:D)</f>
        <v>182.5</v>
      </c>
      <c r="F3409" s="64" t="s">
        <v>1073</v>
      </c>
      <c r="G3409" s="64">
        <v>10131</v>
      </c>
    </row>
    <row r="3410" spans="1:7">
      <c r="A3410" s="64" t="str">
        <f t="shared" si="53"/>
        <v>BL.VM.00042-10131</v>
      </c>
      <c r="B3410" s="64" t="e">
        <f>_xlfn.XLOOKUP(F3410,Macros!T:T,Macros!L:L)+IF(Macros!#REF!&gt;0,Macros!#REF!,0)</f>
        <v>#REF!</v>
      </c>
      <c r="C3410" s="64">
        <f>_xlfn.XLOOKUP(F3410,Macros!T:T,Macros!D:D)</f>
        <v>220</v>
      </c>
      <c r="F3410" s="64" t="s">
        <v>1074</v>
      </c>
      <c r="G3410" s="64">
        <v>10131</v>
      </c>
    </row>
    <row r="3411" spans="1:7">
      <c r="A3411" s="64" t="str">
        <f t="shared" si="53"/>
        <v>BL.VM.00043-10131</v>
      </c>
      <c r="B3411" s="64" t="e">
        <f>_xlfn.XLOOKUP(F3411,Macros!T:T,Macros!L:L)+IF(Macros!#REF!&gt;0,Macros!#REF!,0)</f>
        <v>#REF!</v>
      </c>
      <c r="C3411" s="64">
        <f>_xlfn.XLOOKUP(F3411,Macros!T:T,Macros!D:D)</f>
        <v>197.5</v>
      </c>
      <c r="F3411" s="64" t="s">
        <v>1075</v>
      </c>
      <c r="G3411" s="64">
        <v>10131</v>
      </c>
    </row>
    <row r="3412" spans="1:7">
      <c r="A3412" s="64" t="str">
        <f t="shared" si="53"/>
        <v>BL.VM.00044-10131</v>
      </c>
      <c r="B3412" s="64" t="e">
        <f>_xlfn.XLOOKUP(F3412,Macros!T:T,Macros!L:L)+IF(Macros!#REF!&gt;0,Macros!#REF!,0)</f>
        <v>#REF!</v>
      </c>
      <c r="C3412" s="64">
        <f>_xlfn.XLOOKUP(F3412,Macros!T:T,Macros!D:D)</f>
        <v>187.5</v>
      </c>
      <c r="F3412" s="64" t="s">
        <v>1076</v>
      </c>
      <c r="G3412" s="64">
        <v>10131</v>
      </c>
    </row>
    <row r="3413" spans="1:7">
      <c r="A3413" s="64" t="str">
        <f t="shared" si="53"/>
        <v>BL.VM.00045-10131</v>
      </c>
      <c r="B3413" s="64" t="e">
        <f>_xlfn.XLOOKUP(F3413,Macros!T:T,Macros!L:L)+IF(Macros!#REF!&gt;0,Macros!#REF!,0)</f>
        <v>#REF!</v>
      </c>
      <c r="C3413" s="64">
        <f>_xlfn.XLOOKUP(F3413,Macros!T:T,Macros!D:D)</f>
        <v>235</v>
      </c>
      <c r="F3413" s="64" t="s">
        <v>1077</v>
      </c>
      <c r="G3413" s="64">
        <v>10131</v>
      </c>
    </row>
    <row r="3414" spans="1:7">
      <c r="A3414" s="64" t="str">
        <f t="shared" si="53"/>
        <v>BL.VM.00046-10131</v>
      </c>
      <c r="B3414" s="64" t="e">
        <f>_xlfn.XLOOKUP(F3414,Macros!T:T,Macros!L:L)+IF(Macros!#REF!&gt;0,Macros!#REF!,0)</f>
        <v>#REF!</v>
      </c>
      <c r="C3414" s="64">
        <f>_xlfn.XLOOKUP(F3414,Macros!T:T,Macros!D:D)</f>
        <v>235</v>
      </c>
      <c r="F3414" s="64" t="s">
        <v>1078</v>
      </c>
      <c r="G3414" s="64">
        <v>10131</v>
      </c>
    </row>
    <row r="3415" spans="1:7">
      <c r="A3415" s="64" t="str">
        <f t="shared" si="53"/>
        <v>BL.VM.00047-10131</v>
      </c>
      <c r="B3415" s="64" t="e">
        <f>_xlfn.XLOOKUP(F3415,Macros!T:T,Macros!L:L)+IF(Macros!#REF!&gt;0,Macros!#REF!,0)</f>
        <v>#REF!</v>
      </c>
      <c r="C3415" s="64">
        <f>_xlfn.XLOOKUP(F3415,Macros!T:T,Macros!D:D)</f>
        <v>272.5</v>
      </c>
      <c r="F3415" s="64" t="s">
        <v>1079</v>
      </c>
      <c r="G3415" s="64">
        <v>10131</v>
      </c>
    </row>
    <row r="3416" spans="1:7">
      <c r="A3416" s="64" t="str">
        <f t="shared" si="53"/>
        <v>BL.VM.00048-10131</v>
      </c>
      <c r="B3416" s="64" t="e">
        <f>_xlfn.XLOOKUP(F3416,Macros!T:T,Macros!L:L)+IF(Macros!#REF!&gt;0,Macros!#REF!,0)</f>
        <v>#REF!</v>
      </c>
      <c r="C3416" s="64">
        <f>_xlfn.XLOOKUP(F3416,Macros!T:T,Macros!D:D)</f>
        <v>237.5</v>
      </c>
      <c r="F3416" s="64" t="s">
        <v>1080</v>
      </c>
      <c r="G3416" s="64">
        <v>10131</v>
      </c>
    </row>
    <row r="3417" spans="1:7">
      <c r="A3417" s="64" t="str">
        <f t="shared" si="53"/>
        <v>BL.VM.00049-10131</v>
      </c>
      <c r="B3417" s="64" t="e">
        <f>_xlfn.XLOOKUP(F3417,Macros!T:T,Macros!L:L)+IF(Macros!#REF!&gt;0,Macros!#REF!,0)</f>
        <v>#REF!</v>
      </c>
      <c r="C3417" s="64">
        <f>_xlfn.XLOOKUP(F3417,Macros!T:T,Macros!D:D)</f>
        <v>302.5</v>
      </c>
      <c r="F3417" s="64" t="s">
        <v>1081</v>
      </c>
      <c r="G3417" s="64">
        <v>10131</v>
      </c>
    </row>
    <row r="3418" spans="1:7">
      <c r="A3418" s="64" t="str">
        <f t="shared" si="53"/>
        <v>BL.VM.00050-10131</v>
      </c>
      <c r="B3418" s="64" t="e">
        <f>_xlfn.XLOOKUP(F3418,Macros!T:T,Macros!L:L)+IF(Macros!#REF!&gt;0,Macros!#REF!,0)</f>
        <v>#REF!</v>
      </c>
      <c r="C3418" s="64">
        <f>_xlfn.XLOOKUP(F3418,Macros!T:T,Macros!D:D)</f>
        <v>382.5</v>
      </c>
      <c r="F3418" s="64" t="s">
        <v>1082</v>
      </c>
      <c r="G3418" s="64">
        <v>10131</v>
      </c>
    </row>
    <row r="3419" spans="1:7">
      <c r="A3419" s="64" t="str">
        <f t="shared" si="53"/>
        <v>BL.VM.00051-10131</v>
      </c>
      <c r="B3419" s="64">
        <f>_xlfn.XLOOKUP(F3419,Macros!T:T,Macros!L:L)+IF(Macros!$L$58&gt;0,Macros!$L$58,0)</f>
        <v>0</v>
      </c>
      <c r="C3419" s="64">
        <f>_xlfn.XLOOKUP(F3419,Macros!T:T,Macros!D:D)</f>
        <v>155</v>
      </c>
      <c r="F3419" s="64" t="s">
        <v>1083</v>
      </c>
      <c r="G3419" s="64">
        <v>10131</v>
      </c>
    </row>
    <row r="3420" spans="1:7">
      <c r="A3420" s="64" t="str">
        <f t="shared" si="53"/>
        <v>BL.VM.00052-10131</v>
      </c>
      <c r="B3420" s="64">
        <f>_xlfn.XLOOKUP(F3420,Macros!T:T,Macros!L:L)+IF(Macros!$L$58&gt;0,Macros!$L$58,0)</f>
        <v>0</v>
      </c>
      <c r="C3420" s="64">
        <f>_xlfn.XLOOKUP(F3420,Macros!T:T,Macros!D:D)</f>
        <v>137.5</v>
      </c>
      <c r="F3420" s="64" t="s">
        <v>1084</v>
      </c>
      <c r="G3420" s="64">
        <v>10131</v>
      </c>
    </row>
    <row r="3421" spans="1:7">
      <c r="A3421" s="64" t="str">
        <f t="shared" si="53"/>
        <v>BL.VM.00053-10131</v>
      </c>
      <c r="B3421" s="64">
        <f>_xlfn.XLOOKUP(F3421,Macros!T:T,Macros!L:L)+IF(Macros!$L$58&gt;0,Macros!$L$58,0)</f>
        <v>0</v>
      </c>
      <c r="C3421" s="64">
        <f>_xlfn.XLOOKUP(F3421,Macros!T:T,Macros!D:D)</f>
        <v>142.5</v>
      </c>
      <c r="F3421" s="64" t="s">
        <v>1085</v>
      </c>
      <c r="G3421" s="64">
        <v>10131</v>
      </c>
    </row>
    <row r="3422" spans="1:7">
      <c r="A3422" s="64" t="str">
        <f t="shared" si="53"/>
        <v>BL.VM.00054-10131</v>
      </c>
      <c r="B3422" s="64">
        <f>_xlfn.XLOOKUP(F3422,Macros!T:T,Macros!L:L)+IF(Macros!$L$58&gt;0,Macros!$L$58,0)</f>
        <v>0</v>
      </c>
      <c r="C3422" s="64">
        <f>_xlfn.XLOOKUP(F3422,Macros!T:T,Macros!D:D)</f>
        <v>140</v>
      </c>
      <c r="F3422" s="64" t="s">
        <v>1086</v>
      </c>
      <c r="G3422" s="64">
        <v>10131</v>
      </c>
    </row>
    <row r="3423" spans="1:7">
      <c r="A3423" s="64" t="str">
        <f t="shared" si="53"/>
        <v>BL.VM.00055-10131</v>
      </c>
      <c r="B3423" s="64">
        <f>_xlfn.XLOOKUP(F3423,Macros!T:T,Macros!L:L)+IF(Macros!$L$58&gt;0,Macros!$L$58,0)</f>
        <v>0</v>
      </c>
      <c r="C3423" s="64">
        <f>_xlfn.XLOOKUP(F3423,Macros!T:T,Macros!D:D)</f>
        <v>137.5</v>
      </c>
      <c r="F3423" s="64" t="s">
        <v>1087</v>
      </c>
      <c r="G3423" s="64">
        <v>10131</v>
      </c>
    </row>
    <row r="3424" spans="1:7">
      <c r="A3424" s="64" t="str">
        <f t="shared" si="53"/>
        <v>BL.VM.00056-10131</v>
      </c>
      <c r="B3424" s="64">
        <f>_xlfn.XLOOKUP(F3424,Macros!T:T,Macros!L:L)+IF(Macros!$L$58&gt;0,Macros!$L$58,0)</f>
        <v>0</v>
      </c>
      <c r="C3424" s="64">
        <f>_xlfn.XLOOKUP(F3424,Macros!T:T,Macros!D:D)</f>
        <v>145</v>
      </c>
      <c r="F3424" s="64" t="s">
        <v>1088</v>
      </c>
      <c r="G3424" s="64">
        <v>10131</v>
      </c>
    </row>
    <row r="3425" spans="1:7">
      <c r="A3425" s="64" t="str">
        <f t="shared" si="53"/>
        <v>BL.VM.00057-10131</v>
      </c>
      <c r="B3425" s="64">
        <f>_xlfn.XLOOKUP(F3425,Macros!T:T,Macros!L:L)+IF(Macros!$L$58&gt;0,Macros!$L$58,0)</f>
        <v>0</v>
      </c>
      <c r="C3425" s="64">
        <f>_xlfn.XLOOKUP(F3425,Macros!T:T,Macros!D:D)</f>
        <v>157.5</v>
      </c>
      <c r="F3425" s="64" t="s">
        <v>1089</v>
      </c>
      <c r="G3425" s="64">
        <v>10131</v>
      </c>
    </row>
    <row r="3426" spans="1:7">
      <c r="A3426" s="64" t="str">
        <f t="shared" si="53"/>
        <v>BL.VM.00058-10131</v>
      </c>
      <c r="B3426" s="64">
        <f>_xlfn.XLOOKUP(F3426,Macros!T:T,Macros!L:L)+IF(Macros!$L$58&gt;0,Macros!$L$58,0)</f>
        <v>0</v>
      </c>
      <c r="C3426" s="64">
        <f>_xlfn.XLOOKUP(F3426,Macros!T:T,Macros!D:D)</f>
        <v>147.5</v>
      </c>
      <c r="F3426" s="64" t="s">
        <v>1090</v>
      </c>
      <c r="G3426" s="64">
        <v>10131</v>
      </c>
    </row>
    <row r="3427" spans="1:7">
      <c r="A3427" s="64" t="str">
        <f t="shared" si="53"/>
        <v>BL.VM.00059-10131</v>
      </c>
      <c r="B3427" s="64">
        <f>_xlfn.XLOOKUP(F3427,Macros!T:T,Macros!L:L)+IF(Macros!$L$58&gt;0,Macros!$L$58,0)</f>
        <v>0</v>
      </c>
      <c r="C3427" s="64">
        <f>_xlfn.XLOOKUP(F3427,Macros!T:T,Macros!D:D)</f>
        <v>147.5</v>
      </c>
      <c r="F3427" s="64" t="s">
        <v>1091</v>
      </c>
      <c r="G3427" s="64">
        <v>10131</v>
      </c>
    </row>
    <row r="3428" spans="1:7">
      <c r="A3428" s="64" t="str">
        <f t="shared" si="53"/>
        <v>BL.VM.00060-10131</v>
      </c>
      <c r="B3428" s="64">
        <f>_xlfn.XLOOKUP(F3428,Macros!T:T,Macros!L:L)+IF(Macros!$L$58&gt;0,Macros!$L$58,0)</f>
        <v>0</v>
      </c>
      <c r="C3428" s="64">
        <f>_xlfn.XLOOKUP(F3428,Macros!T:T,Macros!D:D)</f>
        <v>145</v>
      </c>
      <c r="F3428" s="64" t="s">
        <v>1092</v>
      </c>
      <c r="G3428" s="64">
        <v>10131</v>
      </c>
    </row>
    <row r="3429" spans="1:7">
      <c r="A3429" s="64" t="str">
        <f t="shared" ref="A3429:A3492" si="54">F3429&amp;"-"&amp;G3429</f>
        <v>BL.VM.00031-10131</v>
      </c>
      <c r="B3429" s="64">
        <f>_xlfn.XLOOKUP(F3429,Macros!T:T,Macros!L:L)+IF(Macros!$L$59&gt;0,Macros!$L$59,0)</f>
        <v>0</v>
      </c>
      <c r="C3429" s="64">
        <f>_xlfn.XLOOKUP(F3429,Macros!T:T,Macros!D:D)</f>
        <v>222.5</v>
      </c>
      <c r="F3429" s="64" t="s">
        <v>1093</v>
      </c>
      <c r="G3429" s="64">
        <v>10131</v>
      </c>
    </row>
    <row r="3430" spans="1:7">
      <c r="A3430" s="64" t="str">
        <f t="shared" si="54"/>
        <v>BL.VM.00032-10131</v>
      </c>
      <c r="B3430" s="64">
        <f>_xlfn.XLOOKUP(F3430,Macros!T:T,Macros!L:L)+IF(Macros!$L$59&gt;0,Macros!$L$59,0)</f>
        <v>0</v>
      </c>
      <c r="C3430" s="64">
        <f>_xlfn.XLOOKUP(F3430,Macros!T:T,Macros!D:D)</f>
        <v>207.5</v>
      </c>
      <c r="F3430" s="64" t="s">
        <v>1094</v>
      </c>
      <c r="G3430" s="64">
        <v>10131</v>
      </c>
    </row>
    <row r="3431" spans="1:7">
      <c r="A3431" s="64" t="str">
        <f t="shared" si="54"/>
        <v>BL.VM.00033-10131</v>
      </c>
      <c r="B3431" s="64">
        <f>_xlfn.XLOOKUP(F3431,Macros!T:T,Macros!L:L)+IF(Macros!$L$59&gt;0,Macros!$L$59,0)</f>
        <v>0</v>
      </c>
      <c r="C3431" s="64">
        <f>_xlfn.XLOOKUP(F3431,Macros!T:T,Macros!D:D)</f>
        <v>215</v>
      </c>
      <c r="F3431" s="64" t="s">
        <v>1095</v>
      </c>
      <c r="G3431" s="64">
        <v>10131</v>
      </c>
    </row>
    <row r="3432" spans="1:7">
      <c r="A3432" s="64" t="str">
        <f t="shared" si="54"/>
        <v>BL.VM.00034-10131</v>
      </c>
      <c r="B3432" s="64">
        <f>_xlfn.XLOOKUP(F3432,Macros!T:T,Macros!L:L)+IF(Macros!$L$59&gt;0,Macros!$L$59,0)</f>
        <v>0</v>
      </c>
      <c r="C3432" s="64">
        <f>_xlfn.XLOOKUP(F3432,Macros!T:T,Macros!D:D)</f>
        <v>225</v>
      </c>
      <c r="F3432" s="64" t="s">
        <v>1096</v>
      </c>
      <c r="G3432" s="64">
        <v>10131</v>
      </c>
    </row>
    <row r="3433" spans="1:7">
      <c r="A3433" s="64" t="str">
        <f t="shared" si="54"/>
        <v>BL.VM.00035-10131</v>
      </c>
      <c r="B3433" s="64">
        <f>_xlfn.XLOOKUP(F3433,Macros!T:T,Macros!L:L)+IF(Macros!$L$59&gt;0,Macros!$L$59,0)</f>
        <v>0</v>
      </c>
      <c r="C3433" s="64">
        <f>_xlfn.XLOOKUP(F3433,Macros!T:T,Macros!D:D)</f>
        <v>415</v>
      </c>
      <c r="F3433" s="64" t="s">
        <v>1097</v>
      </c>
      <c r="G3433" s="64">
        <v>10131</v>
      </c>
    </row>
    <row r="3434" spans="1:7">
      <c r="A3434" s="64" t="str">
        <f t="shared" si="54"/>
        <v>BL.VM.00036-10131</v>
      </c>
      <c r="B3434" s="64">
        <f>_xlfn.XLOOKUP(F3434,Macros!T:T,Macros!L:L)+IF(Macros!$L$59&gt;0,Macros!$L$59,0)</f>
        <v>0</v>
      </c>
      <c r="C3434" s="64">
        <f>_xlfn.XLOOKUP(F3434,Macros!T:T,Macros!D:D)</f>
        <v>312.5</v>
      </c>
      <c r="F3434" s="64" t="s">
        <v>1098</v>
      </c>
      <c r="G3434" s="64">
        <v>10131</v>
      </c>
    </row>
    <row r="3435" spans="1:7">
      <c r="A3435" s="64" t="str">
        <f t="shared" si="54"/>
        <v>BL.VM.00037-10131</v>
      </c>
      <c r="B3435" s="64">
        <f>_xlfn.XLOOKUP(F3435,Macros!T:T,Macros!L:L)+IF(Macros!$L$59&gt;0,Macros!$L$59,0)</f>
        <v>0</v>
      </c>
      <c r="C3435" s="64">
        <f>_xlfn.XLOOKUP(F3435,Macros!T:T,Macros!D:D)</f>
        <v>292.5</v>
      </c>
      <c r="F3435" s="64" t="s">
        <v>1099</v>
      </c>
      <c r="G3435" s="64">
        <v>10131</v>
      </c>
    </row>
    <row r="3436" spans="1:7">
      <c r="A3436" s="64" t="str">
        <f t="shared" si="54"/>
        <v>BL.VM.00038-10131</v>
      </c>
      <c r="B3436" s="64">
        <f>_xlfn.XLOOKUP(F3436,Macros!T:T,Macros!L:L)+IF(Macros!$L$59&gt;0,Macros!$L$59,0)</f>
        <v>0</v>
      </c>
      <c r="C3436" s="64">
        <f>_xlfn.XLOOKUP(F3436,Macros!T:T,Macros!D:D)</f>
        <v>232.5</v>
      </c>
      <c r="F3436" s="64" t="s">
        <v>1100</v>
      </c>
      <c r="G3436" s="64">
        <v>10131</v>
      </c>
    </row>
    <row r="3437" spans="1:7">
      <c r="A3437" s="64" t="str">
        <f t="shared" si="54"/>
        <v>BL.VM.00039-10131</v>
      </c>
      <c r="B3437" s="64">
        <f>_xlfn.XLOOKUP(F3437,Macros!T:T,Macros!L:L)+IF(Macros!$L$59&gt;0,Macros!$L$59,0)</f>
        <v>0</v>
      </c>
      <c r="C3437" s="64">
        <f>_xlfn.XLOOKUP(F3437,Macros!T:T,Macros!D:D)</f>
        <v>157.5</v>
      </c>
      <c r="F3437" s="64" t="s">
        <v>1101</v>
      </c>
      <c r="G3437" s="64">
        <v>10131</v>
      </c>
    </row>
    <row r="3438" spans="1:7">
      <c r="A3438" s="64" t="str">
        <f t="shared" si="54"/>
        <v>BL.VM.00040-10131</v>
      </c>
      <c r="B3438" s="64">
        <f>_xlfn.XLOOKUP(F3438,Macros!T:T,Macros!L:L)+IF(Macros!$L$59&gt;0,Macros!$L$59,0)</f>
        <v>0</v>
      </c>
      <c r="C3438" s="64">
        <f>_xlfn.XLOOKUP(F3438,Macros!T:T,Macros!D:D)</f>
        <v>137.5</v>
      </c>
      <c r="F3438" s="64" t="s">
        <v>1102</v>
      </c>
      <c r="G3438" s="64">
        <v>10131</v>
      </c>
    </row>
    <row r="3439" spans="1:7">
      <c r="A3439" s="64" t="str">
        <f t="shared" si="54"/>
        <v>BL.VM.00041-10140</v>
      </c>
      <c r="B3439" s="64" t="e">
        <f>_xlfn.XLOOKUP(F3439,Macros!T:T,Macros!#REF!)+IF(Macros!#REF!&gt;0,Macros!#REF!,0)</f>
        <v>#REF!</v>
      </c>
      <c r="C3439" s="64">
        <f>_xlfn.XLOOKUP(F3439,Macros!T:T,Macros!D:D)</f>
        <v>182.5</v>
      </c>
      <c r="F3439" s="64" t="s">
        <v>1073</v>
      </c>
      <c r="G3439" s="64">
        <v>10140</v>
      </c>
    </row>
    <row r="3440" spans="1:7">
      <c r="A3440" s="64" t="str">
        <f t="shared" si="54"/>
        <v>BL.VM.00042-10140</v>
      </c>
      <c r="B3440" s="64" t="e">
        <f>_xlfn.XLOOKUP(F3440,Macros!T:T,Macros!#REF!)+IF(Macros!#REF!&gt;0,Macros!#REF!,0)</f>
        <v>#REF!</v>
      </c>
      <c r="C3440" s="64">
        <f>_xlfn.XLOOKUP(F3440,Macros!T:T,Macros!D:D)</f>
        <v>220</v>
      </c>
      <c r="F3440" s="64" t="s">
        <v>1074</v>
      </c>
      <c r="G3440" s="64">
        <v>10140</v>
      </c>
    </row>
    <row r="3441" spans="1:7">
      <c r="A3441" s="64" t="str">
        <f t="shared" si="54"/>
        <v>BL.VM.00043-10140</v>
      </c>
      <c r="B3441" s="64" t="e">
        <f>_xlfn.XLOOKUP(F3441,Macros!T:T,Macros!#REF!)+IF(Macros!#REF!&gt;0,Macros!#REF!,0)</f>
        <v>#REF!</v>
      </c>
      <c r="C3441" s="64">
        <f>_xlfn.XLOOKUP(F3441,Macros!T:T,Macros!D:D)</f>
        <v>197.5</v>
      </c>
      <c r="F3441" s="64" t="s">
        <v>1075</v>
      </c>
      <c r="G3441" s="64">
        <v>10140</v>
      </c>
    </row>
    <row r="3442" spans="1:7">
      <c r="A3442" s="64" t="str">
        <f t="shared" si="54"/>
        <v>BL.VM.00044-10140</v>
      </c>
      <c r="B3442" s="64" t="e">
        <f>_xlfn.XLOOKUP(F3442,Macros!T:T,Macros!#REF!)+IF(Macros!#REF!&gt;0,Macros!#REF!,0)</f>
        <v>#REF!</v>
      </c>
      <c r="C3442" s="64">
        <f>_xlfn.XLOOKUP(F3442,Macros!T:T,Macros!D:D)</f>
        <v>187.5</v>
      </c>
      <c r="F3442" s="64" t="s">
        <v>1076</v>
      </c>
      <c r="G3442" s="64">
        <v>10140</v>
      </c>
    </row>
    <row r="3443" spans="1:7">
      <c r="A3443" s="64" t="str">
        <f t="shared" si="54"/>
        <v>BL.VM.00045-10140</v>
      </c>
      <c r="B3443" s="64" t="e">
        <f>_xlfn.XLOOKUP(F3443,Macros!T:T,Macros!#REF!)+IF(Macros!#REF!&gt;0,Macros!#REF!,0)</f>
        <v>#REF!</v>
      </c>
      <c r="C3443" s="64">
        <f>_xlfn.XLOOKUP(F3443,Macros!T:T,Macros!D:D)</f>
        <v>235</v>
      </c>
      <c r="F3443" s="64" t="s">
        <v>1077</v>
      </c>
      <c r="G3443" s="64">
        <v>10140</v>
      </c>
    </row>
    <row r="3444" spans="1:7">
      <c r="A3444" s="64" t="str">
        <f t="shared" si="54"/>
        <v>BL.VM.00046-10140</v>
      </c>
      <c r="B3444" s="64" t="e">
        <f>_xlfn.XLOOKUP(F3444,Macros!T:T,Macros!#REF!)+IF(Macros!#REF!&gt;0,Macros!#REF!,0)</f>
        <v>#REF!</v>
      </c>
      <c r="C3444" s="64">
        <f>_xlfn.XLOOKUP(F3444,Macros!T:T,Macros!D:D)</f>
        <v>235</v>
      </c>
      <c r="F3444" s="64" t="s">
        <v>1078</v>
      </c>
      <c r="G3444" s="64">
        <v>10140</v>
      </c>
    </row>
    <row r="3445" spans="1:7">
      <c r="A3445" s="64" t="str">
        <f t="shared" si="54"/>
        <v>BL.VM.00047-10140</v>
      </c>
      <c r="B3445" s="64" t="e">
        <f>_xlfn.XLOOKUP(F3445,Macros!T:T,Macros!#REF!)+IF(Macros!#REF!&gt;0,Macros!#REF!,0)</f>
        <v>#REF!</v>
      </c>
      <c r="C3445" s="64">
        <f>_xlfn.XLOOKUP(F3445,Macros!T:T,Macros!D:D)</f>
        <v>272.5</v>
      </c>
      <c r="F3445" s="64" t="s">
        <v>1079</v>
      </c>
      <c r="G3445" s="64">
        <v>10140</v>
      </c>
    </row>
    <row r="3446" spans="1:7">
      <c r="A3446" s="64" t="str">
        <f t="shared" si="54"/>
        <v>BL.VM.00048-10140</v>
      </c>
      <c r="B3446" s="64" t="e">
        <f>_xlfn.XLOOKUP(F3446,Macros!T:T,Macros!#REF!)+IF(Macros!#REF!&gt;0,Macros!#REF!,0)</f>
        <v>#REF!</v>
      </c>
      <c r="C3446" s="64">
        <f>_xlfn.XLOOKUP(F3446,Macros!T:T,Macros!D:D)</f>
        <v>237.5</v>
      </c>
      <c r="F3446" s="64" t="s">
        <v>1080</v>
      </c>
      <c r="G3446" s="64">
        <v>10140</v>
      </c>
    </row>
    <row r="3447" spans="1:7">
      <c r="A3447" s="64" t="str">
        <f t="shared" si="54"/>
        <v>BL.VM.00049-10140</v>
      </c>
      <c r="B3447" s="64" t="e">
        <f>_xlfn.XLOOKUP(F3447,Macros!T:T,Macros!#REF!)+IF(Macros!#REF!&gt;0,Macros!#REF!,0)</f>
        <v>#REF!</v>
      </c>
      <c r="C3447" s="64">
        <f>_xlfn.XLOOKUP(F3447,Macros!T:T,Macros!D:D)</f>
        <v>302.5</v>
      </c>
      <c r="F3447" s="64" t="s">
        <v>1081</v>
      </c>
      <c r="G3447" s="64">
        <v>10140</v>
      </c>
    </row>
    <row r="3448" spans="1:7">
      <c r="A3448" s="64" t="str">
        <f t="shared" si="54"/>
        <v>BL.VM.00050-10140</v>
      </c>
      <c r="B3448" s="64" t="e">
        <f>_xlfn.XLOOKUP(F3448,Macros!T:T,Macros!#REF!)+IF(Macros!#REF!&gt;0,Macros!#REF!,0)</f>
        <v>#REF!</v>
      </c>
      <c r="C3448" s="64">
        <f>_xlfn.XLOOKUP(F3448,Macros!T:T,Macros!D:D)</f>
        <v>382.5</v>
      </c>
      <c r="F3448" s="64" t="s">
        <v>1082</v>
      </c>
      <c r="G3448" s="64">
        <v>10140</v>
      </c>
    </row>
    <row r="3449" spans="1:7">
      <c r="A3449" s="64" t="str">
        <f t="shared" si="54"/>
        <v>BL.VM.00051-10140</v>
      </c>
      <c r="B3449" s="64" t="e">
        <f>_xlfn.XLOOKUP(F3449,Macros!T:T,Macros!#REF!)+IF(Macros!#REF!&gt;0,Macros!#REF!,0)</f>
        <v>#REF!</v>
      </c>
      <c r="C3449" s="64">
        <f>_xlfn.XLOOKUP(F3449,Macros!T:T,Macros!D:D)</f>
        <v>155</v>
      </c>
      <c r="F3449" s="64" t="s">
        <v>1083</v>
      </c>
      <c r="G3449" s="64">
        <v>10140</v>
      </c>
    </row>
    <row r="3450" spans="1:7">
      <c r="A3450" s="64" t="str">
        <f t="shared" si="54"/>
        <v>BL.VM.00052-10140</v>
      </c>
      <c r="B3450" s="64" t="e">
        <f>_xlfn.XLOOKUP(F3450,Macros!T:T,Macros!#REF!)+IF(Macros!#REF!&gt;0,Macros!#REF!,0)</f>
        <v>#REF!</v>
      </c>
      <c r="C3450" s="64">
        <f>_xlfn.XLOOKUP(F3450,Macros!T:T,Macros!D:D)</f>
        <v>137.5</v>
      </c>
      <c r="F3450" s="64" t="s">
        <v>1084</v>
      </c>
      <c r="G3450" s="64">
        <v>10140</v>
      </c>
    </row>
    <row r="3451" spans="1:7">
      <c r="A3451" s="64" t="str">
        <f t="shared" si="54"/>
        <v>BL.VM.00053-10140</v>
      </c>
      <c r="B3451" s="64" t="e">
        <f>_xlfn.XLOOKUP(F3451,Macros!T:T,Macros!#REF!)+IF(Macros!#REF!&gt;0,Macros!#REF!,0)</f>
        <v>#REF!</v>
      </c>
      <c r="C3451" s="64">
        <f>_xlfn.XLOOKUP(F3451,Macros!T:T,Macros!D:D)</f>
        <v>142.5</v>
      </c>
      <c r="F3451" s="64" t="s">
        <v>1085</v>
      </c>
      <c r="G3451" s="64">
        <v>10140</v>
      </c>
    </row>
    <row r="3452" spans="1:7">
      <c r="A3452" s="64" t="str">
        <f t="shared" si="54"/>
        <v>BL.VM.00054-10140</v>
      </c>
      <c r="B3452" s="64" t="e">
        <f>_xlfn.XLOOKUP(F3452,Macros!T:T,Macros!#REF!)+IF(Macros!#REF!&gt;0,Macros!#REF!,0)</f>
        <v>#REF!</v>
      </c>
      <c r="C3452" s="64">
        <f>_xlfn.XLOOKUP(F3452,Macros!T:T,Macros!D:D)</f>
        <v>140</v>
      </c>
      <c r="F3452" s="64" t="s">
        <v>1086</v>
      </c>
      <c r="G3452" s="64">
        <v>10140</v>
      </c>
    </row>
    <row r="3453" spans="1:7">
      <c r="A3453" s="64" t="str">
        <f t="shared" si="54"/>
        <v>BL.VM.00055-10140</v>
      </c>
      <c r="B3453" s="64" t="e">
        <f>_xlfn.XLOOKUP(F3453,Macros!T:T,Macros!#REF!)+IF(Macros!#REF!&gt;0,Macros!#REF!,0)</f>
        <v>#REF!</v>
      </c>
      <c r="C3453" s="64">
        <f>_xlfn.XLOOKUP(F3453,Macros!T:T,Macros!D:D)</f>
        <v>137.5</v>
      </c>
      <c r="F3453" s="64" t="s">
        <v>1087</v>
      </c>
      <c r="G3453" s="64">
        <v>10140</v>
      </c>
    </row>
    <row r="3454" spans="1:7">
      <c r="A3454" s="64" t="str">
        <f t="shared" si="54"/>
        <v>BL.VM.00056-10140</v>
      </c>
      <c r="B3454" s="64" t="e">
        <f>_xlfn.XLOOKUP(F3454,Macros!T:T,Macros!#REF!)+IF(Macros!#REF!&gt;0,Macros!#REF!,0)</f>
        <v>#REF!</v>
      </c>
      <c r="C3454" s="64">
        <f>_xlfn.XLOOKUP(F3454,Macros!T:T,Macros!D:D)</f>
        <v>145</v>
      </c>
      <c r="F3454" s="64" t="s">
        <v>1088</v>
      </c>
      <c r="G3454" s="64">
        <v>10140</v>
      </c>
    </row>
    <row r="3455" spans="1:7">
      <c r="A3455" s="64" t="str">
        <f t="shared" si="54"/>
        <v>BL.VM.00057-10140</v>
      </c>
      <c r="B3455" s="64" t="e">
        <f>_xlfn.XLOOKUP(F3455,Macros!T:T,Macros!#REF!)+IF(Macros!#REF!&gt;0,Macros!#REF!,0)</f>
        <v>#REF!</v>
      </c>
      <c r="C3455" s="64">
        <f>_xlfn.XLOOKUP(F3455,Macros!T:T,Macros!D:D)</f>
        <v>157.5</v>
      </c>
      <c r="F3455" s="64" t="s">
        <v>1089</v>
      </c>
      <c r="G3455" s="64">
        <v>10140</v>
      </c>
    </row>
    <row r="3456" spans="1:7">
      <c r="A3456" s="64" t="str">
        <f t="shared" si="54"/>
        <v>BL.VM.00058-10140</v>
      </c>
      <c r="B3456" s="64" t="e">
        <f>_xlfn.XLOOKUP(F3456,Macros!T:T,Macros!#REF!)+IF(Macros!#REF!&gt;0,Macros!#REF!,0)</f>
        <v>#REF!</v>
      </c>
      <c r="C3456" s="64">
        <f>_xlfn.XLOOKUP(F3456,Macros!T:T,Macros!D:D)</f>
        <v>147.5</v>
      </c>
      <c r="F3456" s="64" t="s">
        <v>1090</v>
      </c>
      <c r="G3456" s="64">
        <v>10140</v>
      </c>
    </row>
    <row r="3457" spans="1:7">
      <c r="A3457" s="64" t="str">
        <f t="shared" si="54"/>
        <v>BL.VM.00059-10140</v>
      </c>
      <c r="B3457" s="64" t="e">
        <f>_xlfn.XLOOKUP(F3457,Macros!T:T,Macros!#REF!)+IF(Macros!#REF!&gt;0,Macros!#REF!,0)</f>
        <v>#REF!</v>
      </c>
      <c r="C3457" s="64">
        <f>_xlfn.XLOOKUP(F3457,Macros!T:T,Macros!D:D)</f>
        <v>147.5</v>
      </c>
      <c r="F3457" s="64" t="s">
        <v>1091</v>
      </c>
      <c r="G3457" s="64">
        <v>10140</v>
      </c>
    </row>
    <row r="3458" spans="1:7">
      <c r="A3458" s="64" t="str">
        <f t="shared" si="54"/>
        <v>BL.VM.00060-10140</v>
      </c>
      <c r="B3458" s="64" t="e">
        <f>_xlfn.XLOOKUP(F3458,Macros!T:T,Macros!#REF!)+IF(Macros!#REF!&gt;0,Macros!#REF!,0)</f>
        <v>#REF!</v>
      </c>
      <c r="C3458" s="64">
        <f>_xlfn.XLOOKUP(F3458,Macros!T:T,Macros!D:D)</f>
        <v>145</v>
      </c>
      <c r="F3458" s="64" t="s">
        <v>1092</v>
      </c>
      <c r="G3458" s="64">
        <v>10140</v>
      </c>
    </row>
    <row r="3459" spans="1:7">
      <c r="A3459" s="64" t="str">
        <f t="shared" si="54"/>
        <v>BL.VM.00031-10140</v>
      </c>
      <c r="B3459" s="64" t="e">
        <f>_xlfn.XLOOKUP(F3459,Macros!T:T,Macros!#REF!)+IF(Macros!#REF!&gt;0,Macros!#REF!,0)</f>
        <v>#REF!</v>
      </c>
      <c r="C3459" s="64">
        <f>_xlfn.XLOOKUP(F3459,Macros!T:T,Macros!D:D)</f>
        <v>222.5</v>
      </c>
      <c r="F3459" s="64" t="s">
        <v>1093</v>
      </c>
      <c r="G3459" s="64">
        <v>10140</v>
      </c>
    </row>
    <row r="3460" spans="1:7">
      <c r="A3460" s="64" t="str">
        <f t="shared" si="54"/>
        <v>BL.VM.00032-10140</v>
      </c>
      <c r="B3460" s="64" t="e">
        <f>_xlfn.XLOOKUP(F3460,Macros!T:T,Macros!#REF!)+IF(Macros!#REF!&gt;0,Macros!#REF!,0)</f>
        <v>#REF!</v>
      </c>
      <c r="C3460" s="64">
        <f>_xlfn.XLOOKUP(F3460,Macros!T:T,Macros!D:D)</f>
        <v>207.5</v>
      </c>
      <c r="F3460" s="64" t="s">
        <v>1094</v>
      </c>
      <c r="G3460" s="64">
        <v>10140</v>
      </c>
    </row>
    <row r="3461" spans="1:7">
      <c r="A3461" s="64" t="str">
        <f t="shared" si="54"/>
        <v>BL.VM.00033-10140</v>
      </c>
      <c r="B3461" s="64" t="e">
        <f>_xlfn.XLOOKUP(F3461,Macros!T:T,Macros!#REF!)+IF(Macros!#REF!&gt;0,Macros!#REF!,0)</f>
        <v>#REF!</v>
      </c>
      <c r="C3461" s="64">
        <f>_xlfn.XLOOKUP(F3461,Macros!T:T,Macros!D:D)</f>
        <v>215</v>
      </c>
      <c r="F3461" s="64" t="s">
        <v>1095</v>
      </c>
      <c r="G3461" s="64">
        <v>10140</v>
      </c>
    </row>
    <row r="3462" spans="1:7">
      <c r="A3462" s="64" t="str">
        <f t="shared" si="54"/>
        <v>BL.VM.00034-10140</v>
      </c>
      <c r="B3462" s="64" t="e">
        <f>_xlfn.XLOOKUP(F3462,Macros!T:T,Macros!#REF!)+IF(Macros!#REF!&gt;0,Macros!#REF!,0)</f>
        <v>#REF!</v>
      </c>
      <c r="C3462" s="64">
        <f>_xlfn.XLOOKUP(F3462,Macros!T:T,Macros!D:D)</f>
        <v>225</v>
      </c>
      <c r="F3462" s="64" t="s">
        <v>1096</v>
      </c>
      <c r="G3462" s="64">
        <v>10140</v>
      </c>
    </row>
    <row r="3463" spans="1:7">
      <c r="A3463" s="64" t="str">
        <f t="shared" si="54"/>
        <v>BL.VM.00035-10140</v>
      </c>
      <c r="B3463" s="64" t="e">
        <f>_xlfn.XLOOKUP(F3463,Macros!T:T,Macros!#REF!)+IF(Macros!#REF!&gt;0,Macros!#REF!,0)</f>
        <v>#REF!</v>
      </c>
      <c r="C3463" s="64">
        <f>_xlfn.XLOOKUP(F3463,Macros!T:T,Macros!D:D)</f>
        <v>415</v>
      </c>
      <c r="F3463" s="64" t="s">
        <v>1097</v>
      </c>
      <c r="G3463" s="64">
        <v>10140</v>
      </c>
    </row>
    <row r="3464" spans="1:7">
      <c r="A3464" s="64" t="str">
        <f t="shared" si="54"/>
        <v>BL.VM.00036-10140</v>
      </c>
      <c r="B3464" s="64" t="e">
        <f>_xlfn.XLOOKUP(F3464,Macros!T:T,Macros!#REF!)+IF(Macros!#REF!&gt;0,Macros!#REF!,0)</f>
        <v>#REF!</v>
      </c>
      <c r="C3464" s="64">
        <f>_xlfn.XLOOKUP(F3464,Macros!T:T,Macros!D:D)</f>
        <v>312.5</v>
      </c>
      <c r="F3464" s="64" t="s">
        <v>1098</v>
      </c>
      <c r="G3464" s="64">
        <v>10140</v>
      </c>
    </row>
    <row r="3465" spans="1:7">
      <c r="A3465" s="64" t="str">
        <f t="shared" si="54"/>
        <v>BL.VM.00037-10140</v>
      </c>
      <c r="B3465" s="64" t="e">
        <f>_xlfn.XLOOKUP(F3465,Macros!T:T,Macros!#REF!)+IF(Macros!#REF!&gt;0,Macros!#REF!,0)</f>
        <v>#REF!</v>
      </c>
      <c r="C3465" s="64">
        <f>_xlfn.XLOOKUP(F3465,Macros!T:T,Macros!D:D)</f>
        <v>292.5</v>
      </c>
      <c r="F3465" s="64" t="s">
        <v>1099</v>
      </c>
      <c r="G3465" s="64">
        <v>10140</v>
      </c>
    </row>
    <row r="3466" spans="1:7">
      <c r="A3466" s="64" t="str">
        <f t="shared" si="54"/>
        <v>BL.VM.00038-10140</v>
      </c>
      <c r="B3466" s="64" t="e">
        <f>_xlfn.XLOOKUP(F3466,Macros!T:T,Macros!#REF!)+IF(Macros!#REF!&gt;0,Macros!#REF!,0)</f>
        <v>#REF!</v>
      </c>
      <c r="C3466" s="64">
        <f>_xlfn.XLOOKUP(F3466,Macros!T:T,Macros!D:D)</f>
        <v>232.5</v>
      </c>
      <c r="F3466" s="64" t="s">
        <v>1100</v>
      </c>
      <c r="G3466" s="64">
        <v>10140</v>
      </c>
    </row>
    <row r="3467" spans="1:7">
      <c r="A3467" s="64" t="str">
        <f t="shared" si="54"/>
        <v>BL.VM.00039-10140</v>
      </c>
      <c r="B3467" s="64" t="e">
        <f>_xlfn.XLOOKUP(F3467,Macros!T:T,Macros!#REF!)+IF(Macros!#REF!&gt;0,Macros!#REF!,0)</f>
        <v>#REF!</v>
      </c>
      <c r="C3467" s="64">
        <f>_xlfn.XLOOKUP(F3467,Macros!T:T,Macros!D:D)</f>
        <v>157.5</v>
      </c>
      <c r="F3467" s="64" t="s">
        <v>1101</v>
      </c>
      <c r="G3467" s="64">
        <v>10140</v>
      </c>
    </row>
    <row r="3468" spans="1:7">
      <c r="A3468" s="64" t="str">
        <f t="shared" si="54"/>
        <v>BL.VM.00040-10140</v>
      </c>
      <c r="B3468" s="64" t="e">
        <f>_xlfn.XLOOKUP(F3468,Macros!T:T,Macros!#REF!)+IF(Macros!#REF!&gt;0,Macros!#REF!,0)</f>
        <v>#REF!</v>
      </c>
      <c r="C3468" s="64">
        <f>_xlfn.XLOOKUP(F3468,Macros!T:T,Macros!D:D)</f>
        <v>137.5</v>
      </c>
      <c r="F3468" s="64" t="s">
        <v>1102</v>
      </c>
      <c r="G3468" s="64">
        <v>10140</v>
      </c>
    </row>
    <row r="3469" spans="1:7">
      <c r="A3469" s="64" t="str">
        <f t="shared" si="54"/>
        <v>BL.VM.00041-10132</v>
      </c>
      <c r="B3469" s="64" t="e">
        <f>_xlfn.XLOOKUP(F3469,Macros!T:T,Macros!#REF!)+IF(Macros!#REF!&gt;0,Macros!#REF!,0)</f>
        <v>#REF!</v>
      </c>
      <c r="C3469" s="64">
        <f>_xlfn.XLOOKUP(F3469,Macros!T:T,Macros!D:D)</f>
        <v>182.5</v>
      </c>
      <c r="F3469" s="64" t="s">
        <v>1073</v>
      </c>
      <c r="G3469" s="64">
        <v>10132</v>
      </c>
    </row>
    <row r="3470" spans="1:7">
      <c r="A3470" s="64" t="str">
        <f t="shared" si="54"/>
        <v>BL.VM.00042-10132</v>
      </c>
      <c r="B3470" s="64" t="e">
        <f>_xlfn.XLOOKUP(F3470,Macros!T:T,Macros!#REF!)+IF(Macros!#REF!&gt;0,Macros!#REF!,0)</f>
        <v>#REF!</v>
      </c>
      <c r="C3470" s="64">
        <f>_xlfn.XLOOKUP(F3470,Macros!T:T,Macros!D:D)</f>
        <v>220</v>
      </c>
      <c r="F3470" s="64" t="s">
        <v>1074</v>
      </c>
      <c r="G3470" s="64">
        <v>10132</v>
      </c>
    </row>
    <row r="3471" spans="1:7">
      <c r="A3471" s="64" t="str">
        <f t="shared" si="54"/>
        <v>BL.VM.00043-10132</v>
      </c>
      <c r="B3471" s="64" t="e">
        <f>_xlfn.XLOOKUP(F3471,Macros!T:T,Macros!#REF!)+IF(Macros!#REF!&gt;0,Macros!#REF!,0)</f>
        <v>#REF!</v>
      </c>
      <c r="C3471" s="64">
        <f>_xlfn.XLOOKUP(F3471,Macros!T:T,Macros!D:D)</f>
        <v>197.5</v>
      </c>
      <c r="F3471" s="64" t="s">
        <v>1075</v>
      </c>
      <c r="G3471" s="64">
        <v>10132</v>
      </c>
    </row>
    <row r="3472" spans="1:7">
      <c r="A3472" s="64" t="str">
        <f t="shared" si="54"/>
        <v>BL.VM.00044-10132</v>
      </c>
      <c r="B3472" s="64" t="e">
        <f>_xlfn.XLOOKUP(F3472,Macros!T:T,Macros!#REF!)+IF(Macros!#REF!&gt;0,Macros!#REF!,0)</f>
        <v>#REF!</v>
      </c>
      <c r="C3472" s="64">
        <f>_xlfn.XLOOKUP(F3472,Macros!T:T,Macros!D:D)</f>
        <v>187.5</v>
      </c>
      <c r="F3472" s="64" t="s">
        <v>1076</v>
      </c>
      <c r="G3472" s="64">
        <v>10132</v>
      </c>
    </row>
    <row r="3473" spans="1:7">
      <c r="A3473" s="64" t="str">
        <f t="shared" si="54"/>
        <v>BL.VM.00045-10132</v>
      </c>
      <c r="B3473" s="64" t="e">
        <f>_xlfn.XLOOKUP(F3473,Macros!T:T,Macros!#REF!)+IF(Macros!#REF!&gt;0,Macros!#REF!,0)</f>
        <v>#REF!</v>
      </c>
      <c r="C3473" s="64">
        <f>_xlfn.XLOOKUP(F3473,Macros!T:T,Macros!D:D)</f>
        <v>235</v>
      </c>
      <c r="F3473" s="64" t="s">
        <v>1077</v>
      </c>
      <c r="G3473" s="64">
        <v>10132</v>
      </c>
    </row>
    <row r="3474" spans="1:7">
      <c r="A3474" s="64" t="str">
        <f t="shared" si="54"/>
        <v>BL.VM.00046-10132</v>
      </c>
      <c r="B3474" s="64" t="e">
        <f>_xlfn.XLOOKUP(F3474,Macros!T:T,Macros!#REF!)+IF(Macros!#REF!&gt;0,Macros!#REF!,0)</f>
        <v>#REF!</v>
      </c>
      <c r="C3474" s="64">
        <f>_xlfn.XLOOKUP(F3474,Macros!T:T,Macros!D:D)</f>
        <v>235</v>
      </c>
      <c r="F3474" s="64" t="s">
        <v>1078</v>
      </c>
      <c r="G3474" s="64">
        <v>10132</v>
      </c>
    </row>
    <row r="3475" spans="1:7">
      <c r="A3475" s="64" t="str">
        <f t="shared" si="54"/>
        <v>BL.VM.00047-10132</v>
      </c>
      <c r="B3475" s="64" t="e">
        <f>_xlfn.XLOOKUP(F3475,Macros!T:T,Macros!#REF!)+IF(Macros!#REF!&gt;0,Macros!#REF!,0)</f>
        <v>#REF!</v>
      </c>
      <c r="C3475" s="64">
        <f>_xlfn.XLOOKUP(F3475,Macros!T:T,Macros!D:D)</f>
        <v>272.5</v>
      </c>
      <c r="F3475" s="64" t="s">
        <v>1079</v>
      </c>
      <c r="G3475" s="64">
        <v>10132</v>
      </c>
    </row>
    <row r="3476" spans="1:7">
      <c r="A3476" s="64" t="str">
        <f t="shared" si="54"/>
        <v>BL.VM.00048-10132</v>
      </c>
      <c r="B3476" s="64" t="e">
        <f>_xlfn.XLOOKUP(F3476,Macros!T:T,Macros!#REF!)+IF(Macros!#REF!&gt;0,Macros!#REF!,0)</f>
        <v>#REF!</v>
      </c>
      <c r="C3476" s="64">
        <f>_xlfn.XLOOKUP(F3476,Macros!T:T,Macros!D:D)</f>
        <v>237.5</v>
      </c>
      <c r="F3476" s="64" t="s">
        <v>1080</v>
      </c>
      <c r="G3476" s="64">
        <v>10132</v>
      </c>
    </row>
    <row r="3477" spans="1:7">
      <c r="A3477" s="64" t="str">
        <f t="shared" si="54"/>
        <v>BL.VM.00049-10132</v>
      </c>
      <c r="B3477" s="64" t="e">
        <f>_xlfn.XLOOKUP(F3477,Macros!T:T,Macros!#REF!)+IF(Macros!#REF!&gt;0,Macros!#REF!,0)</f>
        <v>#REF!</v>
      </c>
      <c r="C3477" s="64">
        <f>_xlfn.XLOOKUP(F3477,Macros!T:T,Macros!D:D)</f>
        <v>302.5</v>
      </c>
      <c r="F3477" s="64" t="s">
        <v>1081</v>
      </c>
      <c r="G3477" s="64">
        <v>10132</v>
      </c>
    </row>
    <row r="3478" spans="1:7">
      <c r="A3478" s="64" t="str">
        <f t="shared" si="54"/>
        <v>BL.VM.00050-10132</v>
      </c>
      <c r="B3478" s="64" t="e">
        <f>_xlfn.XLOOKUP(F3478,Macros!T:T,Macros!#REF!)+IF(Macros!#REF!&gt;0,Macros!#REF!,0)</f>
        <v>#REF!</v>
      </c>
      <c r="C3478" s="64">
        <f>_xlfn.XLOOKUP(F3478,Macros!T:T,Macros!D:D)</f>
        <v>382.5</v>
      </c>
      <c r="F3478" s="64" t="s">
        <v>1082</v>
      </c>
      <c r="G3478" s="64">
        <v>10132</v>
      </c>
    </row>
    <row r="3479" spans="1:7">
      <c r="A3479" s="64" t="str">
        <f t="shared" si="54"/>
        <v>BL.VM.00051-10132</v>
      </c>
      <c r="B3479" s="64" t="e">
        <f>_xlfn.XLOOKUP(F3479,Macros!T:T,Macros!#REF!)+IF(Macros!#REF!&gt;0,Macros!#REF!,0)</f>
        <v>#REF!</v>
      </c>
      <c r="C3479" s="64">
        <f>_xlfn.XLOOKUP(F3479,Macros!T:T,Macros!D:D)</f>
        <v>155</v>
      </c>
      <c r="F3479" s="64" t="s">
        <v>1083</v>
      </c>
      <c r="G3479" s="64">
        <v>10132</v>
      </c>
    </row>
    <row r="3480" spans="1:7">
      <c r="A3480" s="64" t="str">
        <f t="shared" si="54"/>
        <v>BL.VM.00052-10132</v>
      </c>
      <c r="B3480" s="64" t="e">
        <f>_xlfn.XLOOKUP(F3480,Macros!T:T,Macros!#REF!)+IF(Macros!#REF!&gt;0,Macros!#REF!,0)</f>
        <v>#REF!</v>
      </c>
      <c r="C3480" s="64">
        <f>_xlfn.XLOOKUP(F3480,Macros!T:T,Macros!D:D)</f>
        <v>137.5</v>
      </c>
      <c r="F3480" s="64" t="s">
        <v>1084</v>
      </c>
      <c r="G3480" s="64">
        <v>10132</v>
      </c>
    </row>
    <row r="3481" spans="1:7">
      <c r="A3481" s="64" t="str">
        <f t="shared" si="54"/>
        <v>BL.VM.00053-10132</v>
      </c>
      <c r="B3481" s="64" t="e">
        <f>_xlfn.XLOOKUP(F3481,Macros!T:T,Macros!#REF!)+IF(Macros!#REF!&gt;0,Macros!#REF!,0)</f>
        <v>#REF!</v>
      </c>
      <c r="C3481" s="64">
        <f>_xlfn.XLOOKUP(F3481,Macros!T:T,Macros!D:D)</f>
        <v>142.5</v>
      </c>
      <c r="F3481" s="64" t="s">
        <v>1085</v>
      </c>
      <c r="G3481" s="64">
        <v>10132</v>
      </c>
    </row>
    <row r="3482" spans="1:7">
      <c r="A3482" s="64" t="str">
        <f t="shared" si="54"/>
        <v>BL.VM.00054-10132</v>
      </c>
      <c r="B3482" s="64" t="e">
        <f>_xlfn.XLOOKUP(F3482,Macros!T:T,Macros!#REF!)+IF(Macros!#REF!&gt;0,Macros!#REF!,0)</f>
        <v>#REF!</v>
      </c>
      <c r="C3482" s="64">
        <f>_xlfn.XLOOKUP(F3482,Macros!T:T,Macros!D:D)</f>
        <v>140</v>
      </c>
      <c r="F3482" s="64" t="s">
        <v>1086</v>
      </c>
      <c r="G3482" s="64">
        <v>10132</v>
      </c>
    </row>
    <row r="3483" spans="1:7">
      <c r="A3483" s="64" t="str">
        <f t="shared" si="54"/>
        <v>BL.VM.00055-10132</v>
      </c>
      <c r="B3483" s="64" t="e">
        <f>_xlfn.XLOOKUP(F3483,Macros!T:T,Macros!#REF!)+IF(Macros!#REF!&gt;0,Macros!#REF!,0)</f>
        <v>#REF!</v>
      </c>
      <c r="C3483" s="64">
        <f>_xlfn.XLOOKUP(F3483,Macros!T:T,Macros!D:D)</f>
        <v>137.5</v>
      </c>
      <c r="F3483" s="64" t="s">
        <v>1087</v>
      </c>
      <c r="G3483" s="64">
        <v>10132</v>
      </c>
    </row>
    <row r="3484" spans="1:7">
      <c r="A3484" s="64" t="str">
        <f t="shared" si="54"/>
        <v>BL.VM.00056-10132</v>
      </c>
      <c r="B3484" s="64" t="e">
        <f>_xlfn.XLOOKUP(F3484,Macros!T:T,Macros!#REF!)+IF(Macros!#REF!&gt;0,Macros!#REF!,0)</f>
        <v>#REF!</v>
      </c>
      <c r="C3484" s="64">
        <f>_xlfn.XLOOKUP(F3484,Macros!T:T,Macros!D:D)</f>
        <v>145</v>
      </c>
      <c r="F3484" s="64" t="s">
        <v>1088</v>
      </c>
      <c r="G3484" s="64">
        <v>10132</v>
      </c>
    </row>
    <row r="3485" spans="1:7">
      <c r="A3485" s="64" t="str">
        <f t="shared" si="54"/>
        <v>BL.VM.00057-10132</v>
      </c>
      <c r="B3485" s="64" t="e">
        <f>_xlfn.XLOOKUP(F3485,Macros!T:T,Macros!#REF!)+IF(Macros!#REF!&gt;0,Macros!#REF!,0)</f>
        <v>#REF!</v>
      </c>
      <c r="C3485" s="64">
        <f>_xlfn.XLOOKUP(F3485,Macros!T:T,Macros!D:D)</f>
        <v>157.5</v>
      </c>
      <c r="F3485" s="64" t="s">
        <v>1089</v>
      </c>
      <c r="G3485" s="64">
        <v>10132</v>
      </c>
    </row>
    <row r="3486" spans="1:7">
      <c r="A3486" s="64" t="str">
        <f t="shared" si="54"/>
        <v>BL.VM.00058-10132</v>
      </c>
      <c r="B3486" s="64" t="e">
        <f>_xlfn.XLOOKUP(F3486,Macros!T:T,Macros!#REF!)+IF(Macros!#REF!&gt;0,Macros!#REF!,0)</f>
        <v>#REF!</v>
      </c>
      <c r="C3486" s="64">
        <f>_xlfn.XLOOKUP(F3486,Macros!T:T,Macros!D:D)</f>
        <v>147.5</v>
      </c>
      <c r="F3486" s="64" t="s">
        <v>1090</v>
      </c>
      <c r="G3486" s="64">
        <v>10132</v>
      </c>
    </row>
    <row r="3487" spans="1:7">
      <c r="A3487" s="64" t="str">
        <f t="shared" si="54"/>
        <v>BL.VM.00059-10132</v>
      </c>
      <c r="B3487" s="64" t="e">
        <f>_xlfn.XLOOKUP(F3487,Macros!T:T,Macros!#REF!)+IF(Macros!#REF!&gt;0,Macros!#REF!,0)</f>
        <v>#REF!</v>
      </c>
      <c r="C3487" s="64">
        <f>_xlfn.XLOOKUP(F3487,Macros!T:T,Macros!D:D)</f>
        <v>147.5</v>
      </c>
      <c r="F3487" s="64" t="s">
        <v>1091</v>
      </c>
      <c r="G3487" s="64">
        <v>10132</v>
      </c>
    </row>
    <row r="3488" spans="1:7">
      <c r="A3488" s="64" t="str">
        <f t="shared" si="54"/>
        <v>BL.VM.00060-10132</v>
      </c>
      <c r="B3488" s="64" t="e">
        <f>_xlfn.XLOOKUP(F3488,Macros!T:T,Macros!#REF!)+IF(Macros!#REF!&gt;0,Macros!#REF!,0)</f>
        <v>#REF!</v>
      </c>
      <c r="C3488" s="64">
        <f>_xlfn.XLOOKUP(F3488,Macros!T:T,Macros!D:D)</f>
        <v>145</v>
      </c>
      <c r="F3488" s="64" t="s">
        <v>1092</v>
      </c>
      <c r="G3488" s="64">
        <v>10132</v>
      </c>
    </row>
    <row r="3489" spans="1:7">
      <c r="A3489" s="64" t="str">
        <f t="shared" si="54"/>
        <v>BL.VM.00031-10132</v>
      </c>
      <c r="B3489" s="64" t="e">
        <f>_xlfn.XLOOKUP(F3489,Macros!T:T,Macros!#REF!)+IF(Macros!#REF!&gt;0,Macros!#REF!,0)</f>
        <v>#REF!</v>
      </c>
      <c r="C3489" s="64">
        <f>_xlfn.XLOOKUP(F3489,Macros!T:T,Macros!D:D)</f>
        <v>222.5</v>
      </c>
      <c r="F3489" s="64" t="s">
        <v>1093</v>
      </c>
      <c r="G3489" s="64">
        <v>10132</v>
      </c>
    </row>
    <row r="3490" spans="1:7">
      <c r="A3490" s="64" t="str">
        <f t="shared" si="54"/>
        <v>BL.VM.00032-10132</v>
      </c>
      <c r="B3490" s="64" t="e">
        <f>_xlfn.XLOOKUP(F3490,Macros!T:T,Macros!#REF!)+IF(Macros!#REF!&gt;0,Macros!#REF!,0)</f>
        <v>#REF!</v>
      </c>
      <c r="C3490" s="64">
        <f>_xlfn.XLOOKUP(F3490,Macros!T:T,Macros!D:D)</f>
        <v>207.5</v>
      </c>
      <c r="F3490" s="64" t="s">
        <v>1094</v>
      </c>
      <c r="G3490" s="64">
        <v>10132</v>
      </c>
    </row>
    <row r="3491" spans="1:7">
      <c r="A3491" s="64" t="str">
        <f t="shared" si="54"/>
        <v>BL.VM.00033-10132</v>
      </c>
      <c r="B3491" s="64" t="e">
        <f>_xlfn.XLOOKUP(F3491,Macros!T:T,Macros!#REF!)+IF(Macros!#REF!&gt;0,Macros!#REF!,0)</f>
        <v>#REF!</v>
      </c>
      <c r="C3491" s="64">
        <f>_xlfn.XLOOKUP(F3491,Macros!T:T,Macros!D:D)</f>
        <v>215</v>
      </c>
      <c r="F3491" s="64" t="s">
        <v>1095</v>
      </c>
      <c r="G3491" s="64">
        <v>10132</v>
      </c>
    </row>
    <row r="3492" spans="1:7">
      <c r="A3492" s="64" t="str">
        <f t="shared" si="54"/>
        <v>BL.VM.00034-10132</v>
      </c>
      <c r="B3492" s="64" t="e">
        <f>_xlfn.XLOOKUP(F3492,Macros!T:T,Macros!#REF!)+IF(Macros!#REF!&gt;0,Macros!#REF!,0)</f>
        <v>#REF!</v>
      </c>
      <c r="C3492" s="64">
        <f>_xlfn.XLOOKUP(F3492,Macros!T:T,Macros!D:D)</f>
        <v>225</v>
      </c>
      <c r="F3492" s="64" t="s">
        <v>1096</v>
      </c>
      <c r="G3492" s="64">
        <v>10132</v>
      </c>
    </row>
    <row r="3493" spans="1:7">
      <c r="A3493" s="64" t="str">
        <f t="shared" ref="A3493:A3556" si="55">F3493&amp;"-"&amp;G3493</f>
        <v>BL.VM.00035-10132</v>
      </c>
      <c r="B3493" s="64" t="e">
        <f>_xlfn.XLOOKUP(F3493,Macros!T:T,Macros!#REF!)+IF(Macros!#REF!&gt;0,Macros!#REF!,0)</f>
        <v>#REF!</v>
      </c>
      <c r="C3493" s="64">
        <f>_xlfn.XLOOKUP(F3493,Macros!T:T,Macros!D:D)</f>
        <v>415</v>
      </c>
      <c r="F3493" s="64" t="s">
        <v>1097</v>
      </c>
      <c r="G3493" s="64">
        <v>10132</v>
      </c>
    </row>
    <row r="3494" spans="1:7">
      <c r="A3494" s="64" t="str">
        <f t="shared" si="55"/>
        <v>BL.VM.00036-10132</v>
      </c>
      <c r="B3494" s="64" t="e">
        <f>_xlfn.XLOOKUP(F3494,Macros!T:T,Macros!#REF!)+IF(Macros!#REF!&gt;0,Macros!#REF!,0)</f>
        <v>#REF!</v>
      </c>
      <c r="C3494" s="64">
        <f>_xlfn.XLOOKUP(F3494,Macros!T:T,Macros!D:D)</f>
        <v>312.5</v>
      </c>
      <c r="F3494" s="64" t="s">
        <v>1098</v>
      </c>
      <c r="G3494" s="64">
        <v>10132</v>
      </c>
    </row>
    <row r="3495" spans="1:7">
      <c r="A3495" s="64" t="str">
        <f t="shared" si="55"/>
        <v>BL.VM.00037-10132</v>
      </c>
      <c r="B3495" s="64" t="e">
        <f>_xlfn.XLOOKUP(F3495,Macros!T:T,Macros!#REF!)+IF(Macros!#REF!&gt;0,Macros!#REF!,0)</f>
        <v>#REF!</v>
      </c>
      <c r="C3495" s="64">
        <f>_xlfn.XLOOKUP(F3495,Macros!T:T,Macros!D:D)</f>
        <v>292.5</v>
      </c>
      <c r="F3495" s="64" t="s">
        <v>1099</v>
      </c>
      <c r="G3495" s="64">
        <v>10132</v>
      </c>
    </row>
    <row r="3496" spans="1:7">
      <c r="A3496" s="64" t="str">
        <f t="shared" si="55"/>
        <v>BL.VM.00038-10132</v>
      </c>
      <c r="B3496" s="64" t="e">
        <f>_xlfn.XLOOKUP(F3496,Macros!T:T,Macros!#REF!)+IF(Macros!#REF!&gt;0,Macros!#REF!,0)</f>
        <v>#REF!</v>
      </c>
      <c r="C3496" s="64">
        <f>_xlfn.XLOOKUP(F3496,Macros!T:T,Macros!D:D)</f>
        <v>232.5</v>
      </c>
      <c r="F3496" s="64" t="s">
        <v>1100</v>
      </c>
      <c r="G3496" s="64">
        <v>10132</v>
      </c>
    </row>
    <row r="3497" spans="1:7">
      <c r="A3497" s="64" t="str">
        <f t="shared" si="55"/>
        <v>BL.VM.00039-10132</v>
      </c>
      <c r="B3497" s="64" t="e">
        <f>_xlfn.XLOOKUP(F3497,Macros!T:T,Macros!#REF!)+IF(Macros!#REF!&gt;0,Macros!#REF!,0)</f>
        <v>#REF!</v>
      </c>
      <c r="C3497" s="64">
        <f>_xlfn.XLOOKUP(F3497,Macros!T:T,Macros!D:D)</f>
        <v>157.5</v>
      </c>
      <c r="F3497" s="64" t="s">
        <v>1101</v>
      </c>
      <c r="G3497" s="64">
        <v>10132</v>
      </c>
    </row>
    <row r="3498" spans="1:7">
      <c r="A3498" s="64" t="str">
        <f t="shared" si="55"/>
        <v>BL.VM.00040-10132</v>
      </c>
      <c r="B3498" s="64" t="e">
        <f>_xlfn.XLOOKUP(F3498,Macros!T:T,Macros!#REF!)+IF(Macros!#REF!&gt;0,Macros!#REF!,0)</f>
        <v>#REF!</v>
      </c>
      <c r="C3498" s="64">
        <f>_xlfn.XLOOKUP(F3498,Macros!T:T,Macros!D:D)</f>
        <v>137.5</v>
      </c>
      <c r="F3498" s="64" t="s">
        <v>1102</v>
      </c>
      <c r="G3498" s="64">
        <v>10132</v>
      </c>
    </row>
    <row r="3499" spans="1:7">
      <c r="A3499" s="64" t="str">
        <f t="shared" si="55"/>
        <v>BL.VM.00041-10133</v>
      </c>
      <c r="B3499" s="64" t="e">
        <f>_xlfn.XLOOKUP(F3499,Macros!T:T,Macros!M:M)+IF(Macros!#REF!&gt;0,Macros!#REF!,0)</f>
        <v>#REF!</v>
      </c>
      <c r="C3499" s="64">
        <f>_xlfn.XLOOKUP(F3499,Macros!T:T,Macros!D:D)</f>
        <v>182.5</v>
      </c>
      <c r="F3499" s="64" t="s">
        <v>1073</v>
      </c>
      <c r="G3499" s="64">
        <v>10133</v>
      </c>
    </row>
    <row r="3500" spans="1:7">
      <c r="A3500" s="64" t="str">
        <f t="shared" si="55"/>
        <v>BL.VM.00042-10133</v>
      </c>
      <c r="B3500" s="64" t="e">
        <f>_xlfn.XLOOKUP(F3500,Macros!T:T,Macros!M:M)+IF(Macros!#REF!&gt;0,Macros!#REF!,0)</f>
        <v>#REF!</v>
      </c>
      <c r="C3500" s="64">
        <f>_xlfn.XLOOKUP(F3500,Macros!T:T,Macros!D:D)</f>
        <v>220</v>
      </c>
      <c r="F3500" s="64" t="s">
        <v>1074</v>
      </c>
      <c r="G3500" s="64">
        <v>10133</v>
      </c>
    </row>
    <row r="3501" spans="1:7">
      <c r="A3501" s="64" t="str">
        <f t="shared" si="55"/>
        <v>BL.VM.00043-10133</v>
      </c>
      <c r="B3501" s="64" t="e">
        <f>_xlfn.XLOOKUP(F3501,Macros!T:T,Macros!M:M)+IF(Macros!#REF!&gt;0,Macros!#REF!,0)</f>
        <v>#REF!</v>
      </c>
      <c r="C3501" s="64">
        <f>_xlfn.XLOOKUP(F3501,Macros!T:T,Macros!D:D)</f>
        <v>197.5</v>
      </c>
      <c r="F3501" s="64" t="s">
        <v>1075</v>
      </c>
      <c r="G3501" s="64">
        <v>10133</v>
      </c>
    </row>
    <row r="3502" spans="1:7">
      <c r="A3502" s="64" t="str">
        <f t="shared" si="55"/>
        <v>BL.VM.00044-10133</v>
      </c>
      <c r="B3502" s="64" t="e">
        <f>_xlfn.XLOOKUP(F3502,Macros!T:T,Macros!M:M)+IF(Macros!#REF!&gt;0,Macros!#REF!,0)</f>
        <v>#REF!</v>
      </c>
      <c r="C3502" s="64">
        <f>_xlfn.XLOOKUP(F3502,Macros!T:T,Macros!D:D)</f>
        <v>187.5</v>
      </c>
      <c r="F3502" s="64" t="s">
        <v>1076</v>
      </c>
      <c r="G3502" s="64">
        <v>10133</v>
      </c>
    </row>
    <row r="3503" spans="1:7">
      <c r="A3503" s="64" t="str">
        <f t="shared" si="55"/>
        <v>BL.VM.00045-10133</v>
      </c>
      <c r="B3503" s="64" t="e">
        <f>_xlfn.XLOOKUP(F3503,Macros!T:T,Macros!M:M)+IF(Macros!#REF!&gt;0,Macros!#REF!,0)</f>
        <v>#REF!</v>
      </c>
      <c r="C3503" s="64">
        <f>_xlfn.XLOOKUP(F3503,Macros!T:T,Macros!D:D)</f>
        <v>235</v>
      </c>
      <c r="F3503" s="64" t="s">
        <v>1077</v>
      </c>
      <c r="G3503" s="64">
        <v>10133</v>
      </c>
    </row>
    <row r="3504" spans="1:7">
      <c r="A3504" s="64" t="str">
        <f t="shared" si="55"/>
        <v>BL.VM.00046-10133</v>
      </c>
      <c r="B3504" s="64" t="e">
        <f>_xlfn.XLOOKUP(F3504,Macros!T:T,Macros!M:M)+IF(Macros!#REF!&gt;0,Macros!#REF!,0)</f>
        <v>#REF!</v>
      </c>
      <c r="C3504" s="64">
        <f>_xlfn.XLOOKUP(F3504,Macros!T:T,Macros!D:D)</f>
        <v>235</v>
      </c>
      <c r="F3504" s="64" t="s">
        <v>1078</v>
      </c>
      <c r="G3504" s="64">
        <v>10133</v>
      </c>
    </row>
    <row r="3505" spans="1:7">
      <c r="A3505" s="64" t="str">
        <f t="shared" si="55"/>
        <v>BL.VM.00047-10133</v>
      </c>
      <c r="B3505" s="64" t="e">
        <f>_xlfn.XLOOKUP(F3505,Macros!T:T,Macros!M:M)+IF(Macros!#REF!&gt;0,Macros!#REF!,0)</f>
        <v>#REF!</v>
      </c>
      <c r="C3505" s="64">
        <f>_xlfn.XLOOKUP(F3505,Macros!T:T,Macros!D:D)</f>
        <v>272.5</v>
      </c>
      <c r="F3505" s="64" t="s">
        <v>1079</v>
      </c>
      <c r="G3505" s="64">
        <v>10133</v>
      </c>
    </row>
    <row r="3506" spans="1:7">
      <c r="A3506" s="64" t="str">
        <f t="shared" si="55"/>
        <v>BL.VM.00048-10133</v>
      </c>
      <c r="B3506" s="64" t="e">
        <f>_xlfn.XLOOKUP(F3506,Macros!T:T,Macros!M:M)+IF(Macros!#REF!&gt;0,Macros!#REF!,0)</f>
        <v>#REF!</v>
      </c>
      <c r="C3506" s="64">
        <f>_xlfn.XLOOKUP(F3506,Macros!T:T,Macros!D:D)</f>
        <v>237.5</v>
      </c>
      <c r="F3506" s="64" t="s">
        <v>1080</v>
      </c>
      <c r="G3506" s="64">
        <v>10133</v>
      </c>
    </row>
    <row r="3507" spans="1:7">
      <c r="A3507" s="64" t="str">
        <f t="shared" si="55"/>
        <v>BL.VM.00049-10133</v>
      </c>
      <c r="B3507" s="64" t="e">
        <f>_xlfn.XLOOKUP(F3507,Macros!T:T,Macros!M:M)+IF(Macros!#REF!&gt;0,Macros!#REF!,0)</f>
        <v>#REF!</v>
      </c>
      <c r="C3507" s="64">
        <f>_xlfn.XLOOKUP(F3507,Macros!T:T,Macros!D:D)</f>
        <v>302.5</v>
      </c>
      <c r="F3507" s="64" t="s">
        <v>1081</v>
      </c>
      <c r="G3507" s="64">
        <v>10133</v>
      </c>
    </row>
    <row r="3508" spans="1:7">
      <c r="A3508" s="64" t="str">
        <f t="shared" si="55"/>
        <v>BL.VM.00050-10133</v>
      </c>
      <c r="B3508" s="64" t="e">
        <f>_xlfn.XLOOKUP(F3508,Macros!T:T,Macros!M:M)+IF(Macros!#REF!&gt;0,Macros!#REF!,0)</f>
        <v>#REF!</v>
      </c>
      <c r="C3508" s="64">
        <f>_xlfn.XLOOKUP(F3508,Macros!T:T,Macros!D:D)</f>
        <v>382.5</v>
      </c>
      <c r="F3508" s="64" t="s">
        <v>1082</v>
      </c>
      <c r="G3508" s="64">
        <v>10133</v>
      </c>
    </row>
    <row r="3509" spans="1:7">
      <c r="A3509" s="64" t="str">
        <f t="shared" si="55"/>
        <v>BL.VM.00051-10133</v>
      </c>
      <c r="B3509" s="64">
        <f>_xlfn.XLOOKUP(F3509,Macros!T:T,Macros!M:M)+IF(Macros!$M$58&gt;0,Macros!$M$58,0)</f>
        <v>0</v>
      </c>
      <c r="C3509" s="64">
        <f>_xlfn.XLOOKUP(F3509,Macros!T:T,Macros!D:D)</f>
        <v>155</v>
      </c>
      <c r="F3509" s="64" t="s">
        <v>1083</v>
      </c>
      <c r="G3509" s="64">
        <v>10133</v>
      </c>
    </row>
    <row r="3510" spans="1:7">
      <c r="A3510" s="64" t="str">
        <f t="shared" si="55"/>
        <v>BL.VM.00052-10133</v>
      </c>
      <c r="B3510" s="64">
        <f>_xlfn.XLOOKUP(F3510,Macros!T:T,Macros!M:M)+IF(Macros!$M$58&gt;0,Macros!$M$58,0)</f>
        <v>0</v>
      </c>
      <c r="C3510" s="64">
        <f>_xlfn.XLOOKUP(F3510,Macros!T:T,Macros!D:D)</f>
        <v>137.5</v>
      </c>
      <c r="F3510" s="64" t="s">
        <v>1084</v>
      </c>
      <c r="G3510" s="64">
        <v>10133</v>
      </c>
    </row>
    <row r="3511" spans="1:7">
      <c r="A3511" s="64" t="str">
        <f t="shared" si="55"/>
        <v>BL.VM.00053-10133</v>
      </c>
      <c r="B3511" s="64">
        <f>_xlfn.XLOOKUP(F3511,Macros!T:T,Macros!M:M)+IF(Macros!$M$58&gt;0,Macros!$M$58,0)</f>
        <v>0</v>
      </c>
      <c r="C3511" s="64">
        <f>_xlfn.XLOOKUP(F3511,Macros!T:T,Macros!D:D)</f>
        <v>142.5</v>
      </c>
      <c r="F3511" s="64" t="s">
        <v>1085</v>
      </c>
      <c r="G3511" s="64">
        <v>10133</v>
      </c>
    </row>
    <row r="3512" spans="1:7">
      <c r="A3512" s="64" t="str">
        <f t="shared" si="55"/>
        <v>BL.VM.00054-10133</v>
      </c>
      <c r="B3512" s="64">
        <f>_xlfn.XLOOKUP(F3512,Macros!T:T,Macros!M:M)+IF(Macros!$M$58&gt;0,Macros!$M$58,0)</f>
        <v>0</v>
      </c>
      <c r="C3512" s="64">
        <f>_xlfn.XLOOKUP(F3512,Macros!T:T,Macros!D:D)</f>
        <v>140</v>
      </c>
      <c r="F3512" s="64" t="s">
        <v>1086</v>
      </c>
      <c r="G3512" s="64">
        <v>10133</v>
      </c>
    </row>
    <row r="3513" spans="1:7">
      <c r="A3513" s="64" t="str">
        <f t="shared" si="55"/>
        <v>BL.VM.00055-10133</v>
      </c>
      <c r="B3513" s="64">
        <f>_xlfn.XLOOKUP(F3513,Macros!T:T,Macros!M:M)+IF(Macros!$M$58&gt;0,Macros!$M$58,0)</f>
        <v>0</v>
      </c>
      <c r="C3513" s="64">
        <f>_xlfn.XLOOKUP(F3513,Macros!T:T,Macros!D:D)</f>
        <v>137.5</v>
      </c>
      <c r="F3513" s="64" t="s">
        <v>1087</v>
      </c>
      <c r="G3513" s="64">
        <v>10133</v>
      </c>
    </row>
    <row r="3514" spans="1:7">
      <c r="A3514" s="64" t="str">
        <f t="shared" si="55"/>
        <v>BL.VM.00056-10133</v>
      </c>
      <c r="B3514" s="64">
        <f>_xlfn.XLOOKUP(F3514,Macros!T:T,Macros!M:M)+IF(Macros!$M$58&gt;0,Macros!$M$58,0)</f>
        <v>0</v>
      </c>
      <c r="C3514" s="64">
        <f>_xlfn.XLOOKUP(F3514,Macros!T:T,Macros!D:D)</f>
        <v>145</v>
      </c>
      <c r="F3514" s="64" t="s">
        <v>1088</v>
      </c>
      <c r="G3514" s="64">
        <v>10133</v>
      </c>
    </row>
    <row r="3515" spans="1:7">
      <c r="A3515" s="64" t="str">
        <f t="shared" si="55"/>
        <v>BL.VM.00057-10133</v>
      </c>
      <c r="B3515" s="64">
        <f>_xlfn.XLOOKUP(F3515,Macros!T:T,Macros!M:M)+IF(Macros!$M$58&gt;0,Macros!$M$58,0)</f>
        <v>0</v>
      </c>
      <c r="C3515" s="64">
        <f>_xlfn.XLOOKUP(F3515,Macros!T:T,Macros!D:D)</f>
        <v>157.5</v>
      </c>
      <c r="F3515" s="64" t="s">
        <v>1089</v>
      </c>
      <c r="G3515" s="64">
        <v>10133</v>
      </c>
    </row>
    <row r="3516" spans="1:7">
      <c r="A3516" s="64" t="str">
        <f t="shared" si="55"/>
        <v>BL.VM.00058-10133</v>
      </c>
      <c r="B3516" s="64">
        <f>_xlfn.XLOOKUP(F3516,Macros!T:T,Macros!M:M)+IF(Macros!$M$58&gt;0,Macros!$M$58,0)</f>
        <v>0</v>
      </c>
      <c r="C3516" s="64">
        <f>_xlfn.XLOOKUP(F3516,Macros!T:T,Macros!D:D)</f>
        <v>147.5</v>
      </c>
      <c r="F3516" s="64" t="s">
        <v>1090</v>
      </c>
      <c r="G3516" s="64">
        <v>10133</v>
      </c>
    </row>
    <row r="3517" spans="1:7">
      <c r="A3517" s="64" t="str">
        <f t="shared" si="55"/>
        <v>BL.VM.00059-10133</v>
      </c>
      <c r="B3517" s="64">
        <f>_xlfn.XLOOKUP(F3517,Macros!T:T,Macros!M:M)+IF(Macros!$M$58&gt;0,Macros!$M$58,0)</f>
        <v>0</v>
      </c>
      <c r="C3517" s="64">
        <f>_xlfn.XLOOKUP(F3517,Macros!T:T,Macros!D:D)</f>
        <v>147.5</v>
      </c>
      <c r="F3517" s="64" t="s">
        <v>1091</v>
      </c>
      <c r="G3517" s="64">
        <v>10133</v>
      </c>
    </row>
    <row r="3518" spans="1:7">
      <c r="A3518" s="64" t="str">
        <f t="shared" si="55"/>
        <v>BL.VM.00060-10133</v>
      </c>
      <c r="B3518" s="64">
        <f>_xlfn.XLOOKUP(F3518,Macros!T:T,Macros!M:M)+IF(Macros!$M$58&gt;0,Macros!$M$58,0)</f>
        <v>0</v>
      </c>
      <c r="C3518" s="64">
        <f>_xlfn.XLOOKUP(F3518,Macros!T:T,Macros!D:D)</f>
        <v>145</v>
      </c>
      <c r="F3518" s="64" t="s">
        <v>1092</v>
      </c>
      <c r="G3518" s="64">
        <v>10133</v>
      </c>
    </row>
    <row r="3519" spans="1:7">
      <c r="A3519" s="64" t="str">
        <f t="shared" si="55"/>
        <v>BL.VM.00031-10133</v>
      </c>
      <c r="B3519" s="64">
        <f>_xlfn.XLOOKUP(F3519,Macros!T:T,Macros!M:M)+IF(Macros!$M$59&gt;0,Macros!$M$59,0)</f>
        <v>0</v>
      </c>
      <c r="C3519" s="64">
        <f>_xlfn.XLOOKUP(F3519,Macros!T:T,Macros!D:D)</f>
        <v>222.5</v>
      </c>
      <c r="F3519" s="64" t="s">
        <v>1093</v>
      </c>
      <c r="G3519" s="64">
        <v>10133</v>
      </c>
    </row>
    <row r="3520" spans="1:7">
      <c r="A3520" s="64" t="str">
        <f t="shared" si="55"/>
        <v>BL.VM.00032-10133</v>
      </c>
      <c r="B3520" s="64">
        <f>_xlfn.XLOOKUP(F3520,Macros!T:T,Macros!M:M)+IF(Macros!$M$59&gt;0,Macros!$M$59,0)</f>
        <v>0</v>
      </c>
      <c r="C3520" s="64">
        <f>_xlfn.XLOOKUP(F3520,Macros!T:T,Macros!D:D)</f>
        <v>207.5</v>
      </c>
      <c r="F3520" s="64" t="s">
        <v>1094</v>
      </c>
      <c r="G3520" s="64">
        <v>10133</v>
      </c>
    </row>
    <row r="3521" spans="1:7">
      <c r="A3521" s="64" t="str">
        <f t="shared" si="55"/>
        <v>BL.VM.00033-10133</v>
      </c>
      <c r="B3521" s="64">
        <f>_xlfn.XLOOKUP(F3521,Macros!T:T,Macros!M:M)+IF(Macros!$M$59&gt;0,Macros!$M$59,0)</f>
        <v>0</v>
      </c>
      <c r="C3521" s="64">
        <f>_xlfn.XLOOKUP(F3521,Macros!T:T,Macros!D:D)</f>
        <v>215</v>
      </c>
      <c r="F3521" s="64" t="s">
        <v>1095</v>
      </c>
      <c r="G3521" s="64">
        <v>10133</v>
      </c>
    </row>
    <row r="3522" spans="1:7">
      <c r="A3522" s="64" t="str">
        <f t="shared" si="55"/>
        <v>BL.VM.00034-10133</v>
      </c>
      <c r="B3522" s="64">
        <f>_xlfn.XLOOKUP(F3522,Macros!T:T,Macros!M:M)+IF(Macros!$M$59&gt;0,Macros!$M$59,0)</f>
        <v>0</v>
      </c>
      <c r="C3522" s="64">
        <f>_xlfn.XLOOKUP(F3522,Macros!T:T,Macros!D:D)</f>
        <v>225</v>
      </c>
      <c r="F3522" s="64" t="s">
        <v>1096</v>
      </c>
      <c r="G3522" s="64">
        <v>10133</v>
      </c>
    </row>
    <row r="3523" spans="1:7">
      <c r="A3523" s="64" t="str">
        <f t="shared" si="55"/>
        <v>BL.VM.00035-10133</v>
      </c>
      <c r="B3523" s="64">
        <f>_xlfn.XLOOKUP(F3523,Macros!T:T,Macros!M:M)+IF(Macros!$M$59&gt;0,Macros!$M$59,0)</f>
        <v>0</v>
      </c>
      <c r="C3523" s="64">
        <f>_xlfn.XLOOKUP(F3523,Macros!T:T,Macros!D:D)</f>
        <v>415</v>
      </c>
      <c r="F3523" s="64" t="s">
        <v>1097</v>
      </c>
      <c r="G3523" s="64">
        <v>10133</v>
      </c>
    </row>
    <row r="3524" spans="1:7">
      <c r="A3524" s="64" t="str">
        <f t="shared" si="55"/>
        <v>BL.VM.00036-10133</v>
      </c>
      <c r="B3524" s="64">
        <f>_xlfn.XLOOKUP(F3524,Macros!T:T,Macros!M:M)+IF(Macros!$M$59&gt;0,Macros!$M$59,0)</f>
        <v>0</v>
      </c>
      <c r="C3524" s="64">
        <f>_xlfn.XLOOKUP(F3524,Macros!T:T,Macros!D:D)</f>
        <v>312.5</v>
      </c>
      <c r="F3524" s="64" t="s">
        <v>1098</v>
      </c>
      <c r="G3524" s="64">
        <v>10133</v>
      </c>
    </row>
    <row r="3525" spans="1:7">
      <c r="A3525" s="64" t="str">
        <f t="shared" si="55"/>
        <v>BL.VM.00037-10133</v>
      </c>
      <c r="B3525" s="64">
        <f>_xlfn.XLOOKUP(F3525,Macros!T:T,Macros!M:M)+IF(Macros!$M$59&gt;0,Macros!$M$59,0)</f>
        <v>0</v>
      </c>
      <c r="C3525" s="64">
        <f>_xlfn.XLOOKUP(F3525,Macros!T:T,Macros!D:D)</f>
        <v>292.5</v>
      </c>
      <c r="F3525" s="64" t="s">
        <v>1099</v>
      </c>
      <c r="G3525" s="64">
        <v>10133</v>
      </c>
    </row>
    <row r="3526" spans="1:7">
      <c r="A3526" s="64" t="str">
        <f t="shared" si="55"/>
        <v>BL.VM.00038-10133</v>
      </c>
      <c r="B3526" s="64">
        <f>_xlfn.XLOOKUP(F3526,Macros!T:T,Macros!M:M)+IF(Macros!$M$59&gt;0,Macros!$M$59,0)</f>
        <v>0</v>
      </c>
      <c r="C3526" s="64">
        <f>_xlfn.XLOOKUP(F3526,Macros!T:T,Macros!D:D)</f>
        <v>232.5</v>
      </c>
      <c r="F3526" s="64" t="s">
        <v>1100</v>
      </c>
      <c r="G3526" s="64">
        <v>10133</v>
      </c>
    </row>
    <row r="3527" spans="1:7">
      <c r="A3527" s="64" t="str">
        <f t="shared" si="55"/>
        <v>BL.VM.00039-10133</v>
      </c>
      <c r="B3527" s="64">
        <f>_xlfn.XLOOKUP(F3527,Macros!T:T,Macros!M:M)+IF(Macros!$M$59&gt;0,Macros!$M$59,0)</f>
        <v>0</v>
      </c>
      <c r="C3527" s="64">
        <f>_xlfn.XLOOKUP(F3527,Macros!T:T,Macros!D:D)</f>
        <v>157.5</v>
      </c>
      <c r="F3527" s="64" t="s">
        <v>1101</v>
      </c>
      <c r="G3527" s="64">
        <v>10133</v>
      </c>
    </row>
    <row r="3528" spans="1:7">
      <c r="A3528" s="64" t="str">
        <f t="shared" si="55"/>
        <v>BL.VM.00040-10133</v>
      </c>
      <c r="B3528" s="64">
        <f>_xlfn.XLOOKUP(F3528,Macros!T:T,Macros!M:M)+IF(Macros!$M$59&gt;0,Macros!$M$59,0)</f>
        <v>0</v>
      </c>
      <c r="C3528" s="64">
        <f>_xlfn.XLOOKUP(F3528,Macros!T:T,Macros!D:D)</f>
        <v>137.5</v>
      </c>
      <c r="F3528" s="64" t="s">
        <v>1102</v>
      </c>
      <c r="G3528" s="64">
        <v>10133</v>
      </c>
    </row>
    <row r="3529" spans="1:7">
      <c r="A3529" s="64" t="str">
        <f t="shared" si="55"/>
        <v>BL.VM.00041-10134</v>
      </c>
      <c r="B3529" s="64" t="e">
        <f>_xlfn.XLOOKUP(F3529,Macros!T:T,Macros!N:N)+IF(Macros!#REF!&gt;0,Macros!#REF!,0)</f>
        <v>#REF!</v>
      </c>
      <c r="C3529" s="64">
        <f>_xlfn.XLOOKUP(F3529,Macros!T:T,Macros!D:D)</f>
        <v>182.5</v>
      </c>
      <c r="F3529" s="64" t="s">
        <v>1073</v>
      </c>
      <c r="G3529" s="64">
        <v>10134</v>
      </c>
    </row>
    <row r="3530" spans="1:7">
      <c r="A3530" s="64" t="str">
        <f t="shared" si="55"/>
        <v>BL.VM.00042-10134</v>
      </c>
      <c r="B3530" s="64" t="e">
        <f>_xlfn.XLOOKUP(F3530,Macros!T:T,Macros!N:N)+IF(Macros!#REF!&gt;0,Macros!#REF!,0)</f>
        <v>#REF!</v>
      </c>
      <c r="C3530" s="64">
        <f>_xlfn.XLOOKUP(F3530,Macros!T:T,Macros!D:D)</f>
        <v>220</v>
      </c>
      <c r="F3530" s="64" t="s">
        <v>1074</v>
      </c>
      <c r="G3530" s="64">
        <v>10134</v>
      </c>
    </row>
    <row r="3531" spans="1:7">
      <c r="A3531" s="64" t="str">
        <f t="shared" si="55"/>
        <v>BL.VM.00043-10134</v>
      </c>
      <c r="B3531" s="64" t="e">
        <f>_xlfn.XLOOKUP(F3531,Macros!T:T,Macros!N:N)+IF(Macros!#REF!&gt;0,Macros!#REF!,0)</f>
        <v>#REF!</v>
      </c>
      <c r="C3531" s="64">
        <f>_xlfn.XLOOKUP(F3531,Macros!T:T,Macros!D:D)</f>
        <v>197.5</v>
      </c>
      <c r="F3531" s="64" t="s">
        <v>1075</v>
      </c>
      <c r="G3531" s="64">
        <v>10134</v>
      </c>
    </row>
    <row r="3532" spans="1:7">
      <c r="A3532" s="64" t="str">
        <f t="shared" si="55"/>
        <v>BL.VM.00044-10134</v>
      </c>
      <c r="B3532" s="64" t="e">
        <f>_xlfn.XLOOKUP(F3532,Macros!T:T,Macros!N:N)+IF(Macros!#REF!&gt;0,Macros!#REF!,0)</f>
        <v>#REF!</v>
      </c>
      <c r="C3532" s="64">
        <f>_xlfn.XLOOKUP(F3532,Macros!T:T,Macros!D:D)</f>
        <v>187.5</v>
      </c>
      <c r="F3532" s="64" t="s">
        <v>1076</v>
      </c>
      <c r="G3532" s="64">
        <v>10134</v>
      </c>
    </row>
    <row r="3533" spans="1:7">
      <c r="A3533" s="64" t="str">
        <f t="shared" si="55"/>
        <v>BL.VM.00045-10134</v>
      </c>
      <c r="B3533" s="64" t="e">
        <f>_xlfn.XLOOKUP(F3533,Macros!T:T,Macros!N:N)+IF(Macros!#REF!&gt;0,Macros!#REF!,0)</f>
        <v>#REF!</v>
      </c>
      <c r="C3533" s="64">
        <f>_xlfn.XLOOKUP(F3533,Macros!T:T,Macros!D:D)</f>
        <v>235</v>
      </c>
      <c r="F3533" s="64" t="s">
        <v>1077</v>
      </c>
      <c r="G3533" s="64">
        <v>10134</v>
      </c>
    </row>
    <row r="3534" spans="1:7">
      <c r="A3534" s="64" t="str">
        <f t="shared" si="55"/>
        <v>BL.VM.00046-10134</v>
      </c>
      <c r="B3534" s="64" t="e">
        <f>_xlfn.XLOOKUP(F3534,Macros!T:T,Macros!N:N)+IF(Macros!#REF!&gt;0,Macros!#REF!,0)</f>
        <v>#REF!</v>
      </c>
      <c r="C3534" s="64">
        <f>_xlfn.XLOOKUP(F3534,Macros!T:T,Macros!D:D)</f>
        <v>235</v>
      </c>
      <c r="F3534" s="64" t="s">
        <v>1078</v>
      </c>
      <c r="G3534" s="64">
        <v>10134</v>
      </c>
    </row>
    <row r="3535" spans="1:7">
      <c r="A3535" s="64" t="str">
        <f t="shared" si="55"/>
        <v>BL.VM.00047-10134</v>
      </c>
      <c r="B3535" s="64" t="e">
        <f>_xlfn.XLOOKUP(F3535,Macros!T:T,Macros!N:N)+IF(Macros!#REF!&gt;0,Macros!#REF!,0)</f>
        <v>#REF!</v>
      </c>
      <c r="C3535" s="64">
        <f>_xlfn.XLOOKUP(F3535,Macros!T:T,Macros!D:D)</f>
        <v>272.5</v>
      </c>
      <c r="F3535" s="64" t="s">
        <v>1079</v>
      </c>
      <c r="G3535" s="64">
        <v>10134</v>
      </c>
    </row>
    <row r="3536" spans="1:7">
      <c r="A3536" s="64" t="str">
        <f t="shared" si="55"/>
        <v>BL.VM.00048-10134</v>
      </c>
      <c r="B3536" s="64" t="e">
        <f>_xlfn.XLOOKUP(F3536,Macros!T:T,Macros!N:N)+IF(Macros!#REF!&gt;0,Macros!#REF!,0)</f>
        <v>#REF!</v>
      </c>
      <c r="C3536" s="64">
        <f>_xlfn.XLOOKUP(F3536,Macros!T:T,Macros!D:D)</f>
        <v>237.5</v>
      </c>
      <c r="F3536" s="64" t="s">
        <v>1080</v>
      </c>
      <c r="G3536" s="64">
        <v>10134</v>
      </c>
    </row>
    <row r="3537" spans="1:7">
      <c r="A3537" s="64" t="str">
        <f t="shared" si="55"/>
        <v>BL.VM.00049-10134</v>
      </c>
      <c r="B3537" s="64" t="e">
        <f>_xlfn.XLOOKUP(F3537,Macros!T:T,Macros!N:N)+IF(Macros!#REF!&gt;0,Macros!#REF!,0)</f>
        <v>#REF!</v>
      </c>
      <c r="C3537" s="64">
        <f>_xlfn.XLOOKUP(F3537,Macros!T:T,Macros!D:D)</f>
        <v>302.5</v>
      </c>
      <c r="F3537" s="64" t="s">
        <v>1081</v>
      </c>
      <c r="G3537" s="64">
        <v>10134</v>
      </c>
    </row>
    <row r="3538" spans="1:7">
      <c r="A3538" s="64" t="str">
        <f t="shared" si="55"/>
        <v>BL.VM.00050-10134</v>
      </c>
      <c r="B3538" s="64" t="e">
        <f>_xlfn.XLOOKUP(F3538,Macros!T:T,Macros!N:N)+IF(Macros!#REF!&gt;0,Macros!#REF!,0)</f>
        <v>#REF!</v>
      </c>
      <c r="C3538" s="64">
        <f>_xlfn.XLOOKUP(F3538,Macros!T:T,Macros!D:D)</f>
        <v>382.5</v>
      </c>
      <c r="F3538" s="64" t="s">
        <v>1082</v>
      </c>
      <c r="G3538" s="64">
        <v>10134</v>
      </c>
    </row>
    <row r="3539" spans="1:7">
      <c r="A3539" s="64" t="str">
        <f t="shared" si="55"/>
        <v>BL.VM.00051-10134</v>
      </c>
      <c r="B3539" s="64">
        <f>_xlfn.XLOOKUP(F3539,Macros!T:T,Macros!N:N)+IF(Macros!$N$58&gt;0,Macros!$N$58,0)</f>
        <v>0</v>
      </c>
      <c r="C3539" s="64">
        <f>_xlfn.XLOOKUP(F3539,Macros!T:T,Macros!D:D)</f>
        <v>155</v>
      </c>
      <c r="F3539" s="64" t="s">
        <v>1083</v>
      </c>
      <c r="G3539" s="64">
        <v>10134</v>
      </c>
    </row>
    <row r="3540" spans="1:7">
      <c r="A3540" s="64" t="str">
        <f t="shared" si="55"/>
        <v>BL.VM.00052-10134</v>
      </c>
      <c r="B3540" s="64">
        <f>_xlfn.XLOOKUP(F3540,Macros!T:T,Macros!N:N)+IF(Macros!$N$58&gt;0,Macros!$N$58,0)</f>
        <v>0</v>
      </c>
      <c r="C3540" s="64">
        <f>_xlfn.XLOOKUP(F3540,Macros!T:T,Macros!D:D)</f>
        <v>137.5</v>
      </c>
      <c r="F3540" s="64" t="s">
        <v>1084</v>
      </c>
      <c r="G3540" s="64">
        <v>10134</v>
      </c>
    </row>
    <row r="3541" spans="1:7">
      <c r="A3541" s="64" t="str">
        <f t="shared" si="55"/>
        <v>BL.VM.00053-10134</v>
      </c>
      <c r="B3541" s="64">
        <f>_xlfn.XLOOKUP(F3541,Macros!T:T,Macros!N:N)+IF(Macros!$N$58&gt;0,Macros!$N$58,0)</f>
        <v>0</v>
      </c>
      <c r="C3541" s="64">
        <f>_xlfn.XLOOKUP(F3541,Macros!T:T,Macros!D:D)</f>
        <v>142.5</v>
      </c>
      <c r="F3541" s="64" t="s">
        <v>1085</v>
      </c>
      <c r="G3541" s="64">
        <v>10134</v>
      </c>
    </row>
    <row r="3542" spans="1:7">
      <c r="A3542" s="64" t="str">
        <f t="shared" si="55"/>
        <v>BL.VM.00054-10134</v>
      </c>
      <c r="B3542" s="64">
        <f>_xlfn.XLOOKUP(F3542,Macros!T:T,Macros!N:N)+IF(Macros!$N$58&gt;0,Macros!$N$58,0)</f>
        <v>0</v>
      </c>
      <c r="C3542" s="64">
        <f>_xlfn.XLOOKUP(F3542,Macros!T:T,Macros!D:D)</f>
        <v>140</v>
      </c>
      <c r="F3542" s="64" t="s">
        <v>1086</v>
      </c>
      <c r="G3542" s="64">
        <v>10134</v>
      </c>
    </row>
    <row r="3543" spans="1:7">
      <c r="A3543" s="64" t="str">
        <f t="shared" si="55"/>
        <v>BL.VM.00055-10134</v>
      </c>
      <c r="B3543" s="64">
        <f>_xlfn.XLOOKUP(F3543,Macros!T:T,Macros!N:N)+IF(Macros!$N$58&gt;0,Macros!$N$58,0)</f>
        <v>0</v>
      </c>
      <c r="C3543" s="64">
        <f>_xlfn.XLOOKUP(F3543,Macros!T:T,Macros!D:D)</f>
        <v>137.5</v>
      </c>
      <c r="F3543" s="64" t="s">
        <v>1087</v>
      </c>
      <c r="G3543" s="64">
        <v>10134</v>
      </c>
    </row>
    <row r="3544" spans="1:7">
      <c r="A3544" s="64" t="str">
        <f t="shared" si="55"/>
        <v>BL.VM.00056-10134</v>
      </c>
      <c r="B3544" s="64">
        <f>_xlfn.XLOOKUP(F3544,Macros!T:T,Macros!N:N)+IF(Macros!$N$58&gt;0,Macros!$N$58,0)</f>
        <v>0</v>
      </c>
      <c r="C3544" s="64">
        <f>_xlfn.XLOOKUP(F3544,Macros!T:T,Macros!D:D)</f>
        <v>145</v>
      </c>
      <c r="F3544" s="64" t="s">
        <v>1088</v>
      </c>
      <c r="G3544" s="64">
        <v>10134</v>
      </c>
    </row>
    <row r="3545" spans="1:7">
      <c r="A3545" s="64" t="str">
        <f t="shared" si="55"/>
        <v>BL.VM.00057-10134</v>
      </c>
      <c r="B3545" s="64">
        <f>_xlfn.XLOOKUP(F3545,Macros!T:T,Macros!N:N)+IF(Macros!$N$58&gt;0,Macros!$N$58,0)</f>
        <v>0</v>
      </c>
      <c r="C3545" s="64">
        <f>_xlfn.XLOOKUP(F3545,Macros!T:T,Macros!D:D)</f>
        <v>157.5</v>
      </c>
      <c r="F3545" s="64" t="s">
        <v>1089</v>
      </c>
      <c r="G3545" s="64">
        <v>10134</v>
      </c>
    </row>
    <row r="3546" spans="1:7">
      <c r="A3546" s="64" t="str">
        <f t="shared" si="55"/>
        <v>BL.VM.00058-10134</v>
      </c>
      <c r="B3546" s="64">
        <f>_xlfn.XLOOKUP(F3546,Macros!T:T,Macros!N:N)+IF(Macros!$N$58&gt;0,Macros!$N$58,0)</f>
        <v>0</v>
      </c>
      <c r="C3546" s="64">
        <f>_xlfn.XLOOKUP(F3546,Macros!T:T,Macros!D:D)</f>
        <v>147.5</v>
      </c>
      <c r="F3546" s="64" t="s">
        <v>1090</v>
      </c>
      <c r="G3546" s="64">
        <v>10134</v>
      </c>
    </row>
    <row r="3547" spans="1:7">
      <c r="A3547" s="64" t="str">
        <f t="shared" si="55"/>
        <v>BL.VM.00059-10134</v>
      </c>
      <c r="B3547" s="64">
        <f>_xlfn.XLOOKUP(F3547,Macros!T:T,Macros!N:N)+IF(Macros!$N$58&gt;0,Macros!$N$58,0)</f>
        <v>0</v>
      </c>
      <c r="C3547" s="64">
        <f>_xlfn.XLOOKUP(F3547,Macros!T:T,Macros!D:D)</f>
        <v>147.5</v>
      </c>
      <c r="F3547" s="64" t="s">
        <v>1091</v>
      </c>
      <c r="G3547" s="64">
        <v>10134</v>
      </c>
    </row>
    <row r="3548" spans="1:7">
      <c r="A3548" s="64" t="str">
        <f t="shared" si="55"/>
        <v>BL.VM.00060-10134</v>
      </c>
      <c r="B3548" s="64">
        <f>_xlfn.XLOOKUP(F3548,Macros!T:T,Macros!N:N)+IF(Macros!$N$58&gt;0,Macros!$N$58,0)</f>
        <v>0</v>
      </c>
      <c r="C3548" s="64">
        <f>_xlfn.XLOOKUP(F3548,Macros!T:T,Macros!D:D)</f>
        <v>145</v>
      </c>
      <c r="F3548" s="64" t="s">
        <v>1092</v>
      </c>
      <c r="G3548" s="64">
        <v>10134</v>
      </c>
    </row>
    <row r="3549" spans="1:7">
      <c r="A3549" s="64" t="str">
        <f t="shared" si="55"/>
        <v>BL.VM.00031-10134</v>
      </c>
      <c r="B3549" s="64">
        <f>_xlfn.XLOOKUP(F3549,Macros!T:T,Macros!N:N)+IF(Macros!$N$59&gt;0,Macros!$N$59,0)</f>
        <v>0</v>
      </c>
      <c r="C3549" s="64">
        <f>_xlfn.XLOOKUP(F3549,Macros!T:T,Macros!D:D)</f>
        <v>222.5</v>
      </c>
      <c r="F3549" s="64" t="s">
        <v>1093</v>
      </c>
      <c r="G3549" s="64">
        <v>10134</v>
      </c>
    </row>
    <row r="3550" spans="1:7">
      <c r="A3550" s="64" t="str">
        <f t="shared" si="55"/>
        <v>BL.VM.00032-10134</v>
      </c>
      <c r="B3550" s="64">
        <f>_xlfn.XLOOKUP(F3550,Macros!T:T,Macros!N:N)+IF(Macros!$N$59&gt;0,Macros!$N$59,0)</f>
        <v>0</v>
      </c>
      <c r="C3550" s="64">
        <f>_xlfn.XLOOKUP(F3550,Macros!T:T,Macros!D:D)</f>
        <v>207.5</v>
      </c>
      <c r="F3550" s="64" t="s">
        <v>1094</v>
      </c>
      <c r="G3550" s="64">
        <v>10134</v>
      </c>
    </row>
    <row r="3551" spans="1:7">
      <c r="A3551" s="64" t="str">
        <f t="shared" si="55"/>
        <v>BL.VM.00033-10134</v>
      </c>
      <c r="B3551" s="64">
        <f>_xlfn.XLOOKUP(F3551,Macros!T:T,Macros!N:N)+IF(Macros!$N$59&gt;0,Macros!$N$59,0)</f>
        <v>0</v>
      </c>
      <c r="C3551" s="64">
        <f>_xlfn.XLOOKUP(F3551,Macros!T:T,Macros!D:D)</f>
        <v>215</v>
      </c>
      <c r="F3551" s="64" t="s">
        <v>1095</v>
      </c>
      <c r="G3551" s="64">
        <v>10134</v>
      </c>
    </row>
    <row r="3552" spans="1:7">
      <c r="A3552" s="64" t="str">
        <f t="shared" si="55"/>
        <v>BL.VM.00034-10134</v>
      </c>
      <c r="B3552" s="64">
        <f>_xlfn.XLOOKUP(F3552,Macros!T:T,Macros!N:N)+IF(Macros!$N$59&gt;0,Macros!$N$59,0)</f>
        <v>0</v>
      </c>
      <c r="C3552" s="64">
        <f>_xlfn.XLOOKUP(F3552,Macros!T:T,Macros!D:D)</f>
        <v>225</v>
      </c>
      <c r="F3552" s="64" t="s">
        <v>1096</v>
      </c>
      <c r="G3552" s="64">
        <v>10134</v>
      </c>
    </row>
    <row r="3553" spans="1:7">
      <c r="A3553" s="64" t="str">
        <f t="shared" si="55"/>
        <v>BL.VM.00035-10134</v>
      </c>
      <c r="B3553" s="64">
        <f>_xlfn.XLOOKUP(F3553,Macros!T:T,Macros!N:N)+IF(Macros!$N$59&gt;0,Macros!$N$59,0)</f>
        <v>0</v>
      </c>
      <c r="C3553" s="64">
        <f>_xlfn.XLOOKUP(F3553,Macros!T:T,Macros!D:D)</f>
        <v>415</v>
      </c>
      <c r="F3553" s="64" t="s">
        <v>1097</v>
      </c>
      <c r="G3553" s="64">
        <v>10134</v>
      </c>
    </row>
    <row r="3554" spans="1:7">
      <c r="A3554" s="64" t="str">
        <f t="shared" si="55"/>
        <v>BL.VM.00036-10134</v>
      </c>
      <c r="B3554" s="64">
        <f>_xlfn.XLOOKUP(F3554,Macros!T:T,Macros!N:N)+IF(Macros!$N$59&gt;0,Macros!$N$59,0)</f>
        <v>0</v>
      </c>
      <c r="C3554" s="64">
        <f>_xlfn.XLOOKUP(F3554,Macros!T:T,Macros!D:D)</f>
        <v>312.5</v>
      </c>
      <c r="F3554" s="64" t="s">
        <v>1098</v>
      </c>
      <c r="G3554" s="64">
        <v>10134</v>
      </c>
    </row>
    <row r="3555" spans="1:7">
      <c r="A3555" s="64" t="str">
        <f t="shared" si="55"/>
        <v>BL.VM.00037-10134</v>
      </c>
      <c r="B3555" s="64">
        <f>_xlfn.XLOOKUP(F3555,Macros!T:T,Macros!N:N)+IF(Macros!$N$59&gt;0,Macros!$N$59,0)</f>
        <v>0</v>
      </c>
      <c r="C3555" s="64">
        <f>_xlfn.XLOOKUP(F3555,Macros!T:T,Macros!D:D)</f>
        <v>292.5</v>
      </c>
      <c r="F3555" s="64" t="s">
        <v>1099</v>
      </c>
      <c r="G3555" s="64">
        <v>10134</v>
      </c>
    </row>
    <row r="3556" spans="1:7">
      <c r="A3556" s="64" t="str">
        <f t="shared" si="55"/>
        <v>BL.VM.00038-10134</v>
      </c>
      <c r="B3556" s="64">
        <f>_xlfn.XLOOKUP(F3556,Macros!T:T,Macros!N:N)+IF(Macros!$N$59&gt;0,Macros!$N$59,0)</f>
        <v>0</v>
      </c>
      <c r="C3556" s="64">
        <f>_xlfn.XLOOKUP(F3556,Macros!T:T,Macros!D:D)</f>
        <v>232.5</v>
      </c>
      <c r="F3556" s="64" t="s">
        <v>1100</v>
      </c>
      <c r="G3556" s="64">
        <v>10134</v>
      </c>
    </row>
    <row r="3557" spans="1:7">
      <c r="A3557" s="64" t="str">
        <f t="shared" ref="A3557:A3620" si="56">F3557&amp;"-"&amp;G3557</f>
        <v>BL.VM.00039-10134</v>
      </c>
      <c r="B3557" s="64">
        <f>_xlfn.XLOOKUP(F3557,Macros!T:T,Macros!N:N)+IF(Macros!$N$59&gt;0,Macros!$N$59,0)</f>
        <v>0</v>
      </c>
      <c r="C3557" s="64">
        <f>_xlfn.XLOOKUP(F3557,Macros!T:T,Macros!D:D)</f>
        <v>157.5</v>
      </c>
      <c r="F3557" s="64" t="s">
        <v>1101</v>
      </c>
      <c r="G3557" s="64">
        <v>10134</v>
      </c>
    </row>
    <row r="3558" spans="1:7">
      <c r="A3558" s="64" t="str">
        <f t="shared" si="56"/>
        <v>BL.VM.00040-10134</v>
      </c>
      <c r="B3558" s="64">
        <f>_xlfn.XLOOKUP(F3558,Macros!T:T,Macros!N:N)+IF(Macros!$N$59&gt;0,Macros!$N$59,0)</f>
        <v>0</v>
      </c>
      <c r="C3558" s="64">
        <f>_xlfn.XLOOKUP(F3558,Macros!T:T,Macros!D:D)</f>
        <v>137.5</v>
      </c>
      <c r="F3558" s="64" t="s">
        <v>1102</v>
      </c>
      <c r="G3558" s="64">
        <v>10134</v>
      </c>
    </row>
    <row r="3559" spans="1:7">
      <c r="A3559" s="64" t="str">
        <f t="shared" si="56"/>
        <v>BL.VM.00041-10135</v>
      </c>
      <c r="B3559" s="64" t="e">
        <f>_xlfn.XLOOKUP(F3559,Macros!T:T,Macros!#REF!)+IF(Macros!#REF!&gt;0,Macros!#REF!,0)</f>
        <v>#REF!</v>
      </c>
      <c r="C3559" s="64">
        <f>_xlfn.XLOOKUP(F3559,Macros!T:T,Macros!O:O)</f>
        <v>191.75</v>
      </c>
      <c r="F3559" s="64" t="s">
        <v>1073</v>
      </c>
      <c r="G3559" s="64">
        <v>10135</v>
      </c>
    </row>
    <row r="3560" spans="1:7">
      <c r="A3560" s="64" t="str">
        <f t="shared" si="56"/>
        <v>BL.VM.00042-10135</v>
      </c>
      <c r="B3560" s="64" t="e">
        <f>_xlfn.XLOOKUP(F3560,Macros!T:T,Macros!#REF!)+IF(Macros!#REF!&gt;0,Macros!#REF!,0)</f>
        <v>#REF!</v>
      </c>
      <c r="C3560" s="64">
        <f>_xlfn.XLOOKUP(F3560,Macros!T:T,Macros!O:O)</f>
        <v>231</v>
      </c>
      <c r="F3560" s="64" t="s">
        <v>1074</v>
      </c>
      <c r="G3560" s="64">
        <v>10135</v>
      </c>
    </row>
    <row r="3561" spans="1:7">
      <c r="A3561" s="64" t="str">
        <f t="shared" si="56"/>
        <v>BL.VM.00043-10135</v>
      </c>
      <c r="B3561" s="64" t="e">
        <f>_xlfn.XLOOKUP(F3561,Macros!T:T,Macros!#REF!)+IF(Macros!#REF!&gt;0,Macros!#REF!,0)</f>
        <v>#REF!</v>
      </c>
      <c r="C3561" s="64">
        <f>_xlfn.XLOOKUP(F3561,Macros!T:T,Macros!O:O)</f>
        <v>207.5</v>
      </c>
      <c r="F3561" s="64" t="s">
        <v>1075</v>
      </c>
      <c r="G3561" s="64">
        <v>10135</v>
      </c>
    </row>
    <row r="3562" spans="1:7">
      <c r="A3562" s="64" t="str">
        <f t="shared" si="56"/>
        <v>BL.VM.00044-10135</v>
      </c>
      <c r="B3562" s="64" t="e">
        <f>_xlfn.XLOOKUP(F3562,Macros!T:T,Macros!#REF!)+IF(Macros!#REF!&gt;0,Macros!#REF!,0)</f>
        <v>#REF!</v>
      </c>
      <c r="C3562" s="64">
        <f>_xlfn.XLOOKUP(F3562,Macros!T:T,Macros!O:O)</f>
        <v>197</v>
      </c>
      <c r="F3562" s="64" t="s">
        <v>1076</v>
      </c>
      <c r="G3562" s="64">
        <v>10135</v>
      </c>
    </row>
    <row r="3563" spans="1:7">
      <c r="A3563" s="64" t="str">
        <f t="shared" si="56"/>
        <v>BL.VM.00045-10135</v>
      </c>
      <c r="B3563" s="64" t="e">
        <f>_xlfn.XLOOKUP(F3563,Macros!T:T,Macros!#REF!)+IF(Macros!#REF!&gt;0,Macros!#REF!,0)</f>
        <v>#REF!</v>
      </c>
      <c r="C3563" s="64">
        <f>_xlfn.XLOOKUP(F3563,Macros!T:T,Macros!O:O)</f>
        <v>246.75</v>
      </c>
      <c r="F3563" s="64" t="s">
        <v>1077</v>
      </c>
      <c r="G3563" s="64">
        <v>10135</v>
      </c>
    </row>
    <row r="3564" spans="1:7">
      <c r="A3564" s="64" t="str">
        <f t="shared" si="56"/>
        <v>BL.VM.00046-10135</v>
      </c>
      <c r="B3564" s="64" t="e">
        <f>_xlfn.XLOOKUP(F3564,Macros!T:T,Macros!#REF!)+IF(Macros!#REF!&gt;0,Macros!#REF!,0)</f>
        <v>#REF!</v>
      </c>
      <c r="C3564" s="64">
        <f>_xlfn.XLOOKUP(F3564,Macros!T:T,Macros!O:O)</f>
        <v>246.75</v>
      </c>
      <c r="F3564" s="64" t="s">
        <v>1078</v>
      </c>
      <c r="G3564" s="64">
        <v>10135</v>
      </c>
    </row>
    <row r="3565" spans="1:7">
      <c r="A3565" s="64" t="str">
        <f t="shared" si="56"/>
        <v>BL.VM.00047-10135</v>
      </c>
      <c r="B3565" s="64" t="e">
        <f>_xlfn.XLOOKUP(F3565,Macros!T:T,Macros!#REF!)+IF(Macros!#REF!&gt;0,Macros!#REF!,0)</f>
        <v>#REF!</v>
      </c>
      <c r="C3565" s="64">
        <f>_xlfn.XLOOKUP(F3565,Macros!T:T,Macros!O:O)</f>
        <v>286.25</v>
      </c>
      <c r="F3565" s="64" t="s">
        <v>1079</v>
      </c>
      <c r="G3565" s="64">
        <v>10135</v>
      </c>
    </row>
    <row r="3566" spans="1:7">
      <c r="A3566" s="64" t="str">
        <f t="shared" si="56"/>
        <v>BL.VM.00048-10135</v>
      </c>
      <c r="B3566" s="64" t="e">
        <f>_xlfn.XLOOKUP(F3566,Macros!T:T,Macros!#REF!)+IF(Macros!#REF!&gt;0,Macros!#REF!,0)</f>
        <v>#REF!</v>
      </c>
      <c r="C3566" s="64">
        <f>_xlfn.XLOOKUP(F3566,Macros!T:T,Macros!O:O)</f>
        <v>249.5</v>
      </c>
      <c r="F3566" s="64" t="s">
        <v>1080</v>
      </c>
      <c r="G3566" s="64">
        <v>10135</v>
      </c>
    </row>
    <row r="3567" spans="1:7">
      <c r="A3567" s="64" t="str">
        <f t="shared" si="56"/>
        <v>BL.VM.00049-10135</v>
      </c>
      <c r="B3567" s="64" t="e">
        <f>_xlfn.XLOOKUP(F3567,Macros!T:T,Macros!#REF!)+IF(Macros!#REF!&gt;0,Macros!#REF!,0)</f>
        <v>#REF!</v>
      </c>
      <c r="C3567" s="64">
        <f>_xlfn.XLOOKUP(F3567,Macros!T:T,Macros!O:O)</f>
        <v>317.75</v>
      </c>
      <c r="F3567" s="64" t="s">
        <v>1081</v>
      </c>
      <c r="G3567" s="64">
        <v>10135</v>
      </c>
    </row>
    <row r="3568" spans="1:7">
      <c r="A3568" s="64" t="str">
        <f t="shared" si="56"/>
        <v>BL.VM.00050-10135</v>
      </c>
      <c r="B3568" s="64" t="e">
        <f>_xlfn.XLOOKUP(F3568,Macros!T:T,Macros!#REF!)+IF(Macros!#REF!&gt;0,Macros!#REF!,0)</f>
        <v>#REF!</v>
      </c>
      <c r="C3568" s="64">
        <f>_xlfn.XLOOKUP(F3568,Macros!T:T,Macros!O:O)</f>
        <v>401.75</v>
      </c>
      <c r="F3568" s="64" t="s">
        <v>1082</v>
      </c>
      <c r="G3568" s="64">
        <v>10135</v>
      </c>
    </row>
    <row r="3569" spans="1:7">
      <c r="A3569" s="64" t="str">
        <f t="shared" si="56"/>
        <v>BL.VM.00051-10135</v>
      </c>
      <c r="B3569" s="64" t="e">
        <f>_xlfn.XLOOKUP(F3569,Macros!T:T,Macros!#REF!)+IF(Macros!#REF!&gt;0,Macros!#REF!,0)</f>
        <v>#REF!</v>
      </c>
      <c r="C3569" s="64">
        <f>_xlfn.XLOOKUP(F3569,Macros!T:T,Macros!O:O)</f>
        <v>162.75</v>
      </c>
      <c r="F3569" s="64" t="s">
        <v>1083</v>
      </c>
      <c r="G3569" s="64">
        <v>10135</v>
      </c>
    </row>
    <row r="3570" spans="1:7">
      <c r="A3570" s="64" t="str">
        <f t="shared" si="56"/>
        <v>BL.VM.00052-10135</v>
      </c>
      <c r="B3570" s="64" t="e">
        <f>_xlfn.XLOOKUP(F3570,Macros!T:T,Macros!#REF!)+IF(Macros!#REF!&gt;0,Macros!#REF!,0)</f>
        <v>#REF!</v>
      </c>
      <c r="C3570" s="64">
        <f>_xlfn.XLOOKUP(F3570,Macros!T:T,Macros!O:O)</f>
        <v>144.5</v>
      </c>
      <c r="F3570" s="64" t="s">
        <v>1084</v>
      </c>
      <c r="G3570" s="64">
        <v>10135</v>
      </c>
    </row>
    <row r="3571" spans="1:7">
      <c r="A3571" s="64" t="str">
        <f t="shared" si="56"/>
        <v>BL.VM.00053-10135</v>
      </c>
      <c r="B3571" s="64" t="e">
        <f>_xlfn.XLOOKUP(F3571,Macros!T:T,Macros!#REF!)+IF(Macros!#REF!&gt;0,Macros!#REF!,0)</f>
        <v>#REF!</v>
      </c>
      <c r="C3571" s="64">
        <f>_xlfn.XLOOKUP(F3571,Macros!T:T,Macros!O:O)</f>
        <v>149.75</v>
      </c>
      <c r="F3571" s="64" t="s">
        <v>1085</v>
      </c>
      <c r="G3571" s="64">
        <v>10135</v>
      </c>
    </row>
    <row r="3572" spans="1:7">
      <c r="A3572" s="64" t="str">
        <f t="shared" si="56"/>
        <v>BL.VM.00054-10135</v>
      </c>
      <c r="B3572" s="64" t="e">
        <f>_xlfn.XLOOKUP(F3572,Macros!T:T,Macros!#REF!)+IF(Macros!#REF!&gt;0,Macros!#REF!,0)</f>
        <v>#REF!</v>
      </c>
      <c r="C3572" s="64">
        <f>_xlfn.XLOOKUP(F3572,Macros!T:T,Macros!O:O)</f>
        <v>147</v>
      </c>
      <c r="F3572" s="64" t="s">
        <v>1086</v>
      </c>
      <c r="G3572" s="64">
        <v>10135</v>
      </c>
    </row>
    <row r="3573" spans="1:7">
      <c r="A3573" s="64" t="str">
        <f t="shared" si="56"/>
        <v>BL.VM.00055-10135</v>
      </c>
      <c r="B3573" s="64" t="e">
        <f>_xlfn.XLOOKUP(F3573,Macros!T:T,Macros!#REF!)+IF(Macros!#REF!&gt;0,Macros!#REF!,0)</f>
        <v>#REF!</v>
      </c>
      <c r="C3573" s="64">
        <f>_xlfn.XLOOKUP(F3573,Macros!T:T,Macros!O:O)</f>
        <v>144.5</v>
      </c>
      <c r="F3573" s="64" t="s">
        <v>1087</v>
      </c>
      <c r="G3573" s="64">
        <v>10135</v>
      </c>
    </row>
    <row r="3574" spans="1:7">
      <c r="A3574" s="64" t="str">
        <f t="shared" si="56"/>
        <v>BL.VM.00056-10135</v>
      </c>
      <c r="B3574" s="64" t="e">
        <f>_xlfn.XLOOKUP(F3574,Macros!T:T,Macros!#REF!)+IF(Macros!#REF!&gt;0,Macros!#REF!,0)</f>
        <v>#REF!</v>
      </c>
      <c r="C3574" s="64">
        <f>_xlfn.XLOOKUP(F3574,Macros!T:T,Macros!O:O)</f>
        <v>152.25</v>
      </c>
      <c r="F3574" s="64" t="s">
        <v>1088</v>
      </c>
      <c r="G3574" s="64">
        <v>10135</v>
      </c>
    </row>
    <row r="3575" spans="1:7">
      <c r="A3575" s="64" t="str">
        <f t="shared" si="56"/>
        <v>BL.VM.00057-10135</v>
      </c>
      <c r="B3575" s="64" t="e">
        <f>_xlfn.XLOOKUP(F3575,Macros!T:T,Macros!#REF!)+IF(Macros!#REF!&gt;0,Macros!#REF!,0)</f>
        <v>#REF!</v>
      </c>
      <c r="C3575" s="64">
        <f>_xlfn.XLOOKUP(F3575,Macros!T:T,Macros!O:O)</f>
        <v>165.5</v>
      </c>
      <c r="F3575" s="64" t="s">
        <v>1089</v>
      </c>
      <c r="G3575" s="64">
        <v>10135</v>
      </c>
    </row>
    <row r="3576" spans="1:7">
      <c r="A3576" s="64" t="str">
        <f t="shared" si="56"/>
        <v>BL.VM.00058-10135</v>
      </c>
      <c r="B3576" s="64" t="e">
        <f>_xlfn.XLOOKUP(F3576,Macros!T:T,Macros!#REF!)+IF(Macros!#REF!&gt;0,Macros!#REF!,0)</f>
        <v>#REF!</v>
      </c>
      <c r="C3576" s="64">
        <f>_xlfn.XLOOKUP(F3576,Macros!T:T,Macros!O:O)</f>
        <v>155</v>
      </c>
      <c r="F3576" s="64" t="s">
        <v>1090</v>
      </c>
      <c r="G3576" s="64">
        <v>10135</v>
      </c>
    </row>
    <row r="3577" spans="1:7">
      <c r="A3577" s="64" t="str">
        <f t="shared" si="56"/>
        <v>BL.VM.00059-10135</v>
      </c>
      <c r="B3577" s="64" t="e">
        <f>_xlfn.XLOOKUP(F3577,Macros!T:T,Macros!#REF!)+IF(Macros!#REF!&gt;0,Macros!#REF!,0)</f>
        <v>#REF!</v>
      </c>
      <c r="C3577" s="64">
        <f>_xlfn.XLOOKUP(F3577,Macros!T:T,Macros!O:O)</f>
        <v>155</v>
      </c>
      <c r="F3577" s="64" t="s">
        <v>1091</v>
      </c>
      <c r="G3577" s="64">
        <v>10135</v>
      </c>
    </row>
    <row r="3578" spans="1:7">
      <c r="A3578" s="64" t="str">
        <f t="shared" si="56"/>
        <v>BL.VM.00060-10135</v>
      </c>
      <c r="B3578" s="64" t="e">
        <f>_xlfn.XLOOKUP(F3578,Macros!T:T,Macros!#REF!)+IF(Macros!#REF!&gt;0,Macros!#REF!,0)</f>
        <v>#REF!</v>
      </c>
      <c r="C3578" s="64">
        <f>_xlfn.XLOOKUP(F3578,Macros!T:T,Macros!O:O)</f>
        <v>152.25</v>
      </c>
      <c r="F3578" s="64" t="s">
        <v>1092</v>
      </c>
      <c r="G3578" s="64">
        <v>10135</v>
      </c>
    </row>
    <row r="3579" spans="1:7">
      <c r="A3579" s="64" t="str">
        <f t="shared" si="56"/>
        <v>BL.VM.00031-10135</v>
      </c>
      <c r="B3579" s="64" t="e">
        <f>_xlfn.XLOOKUP(F3579,Macros!T:T,Macros!#REF!)+IF(Macros!#REF!&gt;0,Macros!#REF!,0)</f>
        <v>#REF!</v>
      </c>
      <c r="C3579" s="64">
        <f>_xlfn.XLOOKUP(F3579,Macros!T:T,Macros!O:O)</f>
        <v>233.75</v>
      </c>
      <c r="F3579" s="64" t="s">
        <v>1093</v>
      </c>
      <c r="G3579" s="64">
        <v>10135</v>
      </c>
    </row>
    <row r="3580" spans="1:7">
      <c r="A3580" s="64" t="str">
        <f t="shared" si="56"/>
        <v>BL.VM.00032-10135</v>
      </c>
      <c r="B3580" s="64" t="e">
        <f>_xlfn.XLOOKUP(F3580,Macros!T:T,Macros!#REF!)+IF(Macros!#REF!&gt;0,Macros!#REF!,0)</f>
        <v>#REF!</v>
      </c>
      <c r="C3580" s="64">
        <f>_xlfn.XLOOKUP(F3580,Macros!T:T,Macros!O:O)</f>
        <v>218</v>
      </c>
      <c r="F3580" s="64" t="s">
        <v>1094</v>
      </c>
      <c r="G3580" s="64">
        <v>10135</v>
      </c>
    </row>
    <row r="3581" spans="1:7">
      <c r="A3581" s="64" t="str">
        <f t="shared" si="56"/>
        <v>BL.VM.00033-10135</v>
      </c>
      <c r="B3581" s="64" t="e">
        <f>_xlfn.XLOOKUP(F3581,Macros!T:T,Macros!#REF!)+IF(Macros!#REF!&gt;0,Macros!#REF!,0)</f>
        <v>#REF!</v>
      </c>
      <c r="C3581" s="64">
        <f>_xlfn.XLOOKUP(F3581,Macros!T:T,Macros!O:O)</f>
        <v>225.75</v>
      </c>
      <c r="F3581" s="64" t="s">
        <v>1095</v>
      </c>
      <c r="G3581" s="64">
        <v>10135</v>
      </c>
    </row>
    <row r="3582" spans="1:7">
      <c r="A3582" s="64" t="str">
        <f t="shared" si="56"/>
        <v>BL.VM.00034-10135</v>
      </c>
      <c r="B3582" s="64" t="e">
        <f>_xlfn.XLOOKUP(F3582,Macros!T:T,Macros!#REF!)+IF(Macros!#REF!&gt;0,Macros!#REF!,0)</f>
        <v>#REF!</v>
      </c>
      <c r="C3582" s="64">
        <f>_xlfn.XLOOKUP(F3582,Macros!T:T,Macros!O:O)</f>
        <v>236.25</v>
      </c>
      <c r="F3582" s="64" t="s">
        <v>1096</v>
      </c>
      <c r="G3582" s="64">
        <v>10135</v>
      </c>
    </row>
    <row r="3583" spans="1:7">
      <c r="A3583" s="64" t="str">
        <f t="shared" si="56"/>
        <v>BL.VM.00035-10135</v>
      </c>
      <c r="B3583" s="64" t="e">
        <f>_xlfn.XLOOKUP(F3583,Macros!T:T,Macros!#REF!)+IF(Macros!#REF!&gt;0,Macros!#REF!,0)</f>
        <v>#REF!</v>
      </c>
      <c r="C3583" s="64">
        <f>_xlfn.XLOOKUP(F3583,Macros!T:T,Macros!O:O)</f>
        <v>435.75</v>
      </c>
      <c r="F3583" s="64" t="s">
        <v>1097</v>
      </c>
      <c r="G3583" s="64">
        <v>10135</v>
      </c>
    </row>
    <row r="3584" spans="1:7">
      <c r="A3584" s="64" t="str">
        <f t="shared" si="56"/>
        <v>BL.VM.00036-10135</v>
      </c>
      <c r="B3584" s="64" t="e">
        <f>_xlfn.XLOOKUP(F3584,Macros!T:T,Macros!#REF!)+IF(Macros!#REF!&gt;0,Macros!#REF!,0)</f>
        <v>#REF!</v>
      </c>
      <c r="C3584" s="64">
        <f>_xlfn.XLOOKUP(F3584,Macros!T:T,Macros!O:O)</f>
        <v>328.25</v>
      </c>
      <c r="F3584" s="64" t="s">
        <v>1098</v>
      </c>
      <c r="G3584" s="64">
        <v>10135</v>
      </c>
    </row>
    <row r="3585" spans="1:7">
      <c r="A3585" s="64" t="str">
        <f t="shared" si="56"/>
        <v>BL.VM.00037-10135</v>
      </c>
      <c r="B3585" s="64" t="e">
        <f>_xlfn.XLOOKUP(F3585,Macros!T:T,Macros!#REF!)+IF(Macros!#REF!&gt;0,Macros!#REF!,0)</f>
        <v>#REF!</v>
      </c>
      <c r="C3585" s="64">
        <f>_xlfn.XLOOKUP(F3585,Macros!T:T,Macros!O:O)</f>
        <v>307.25</v>
      </c>
      <c r="F3585" s="64" t="s">
        <v>1099</v>
      </c>
      <c r="G3585" s="64">
        <v>10135</v>
      </c>
    </row>
    <row r="3586" spans="1:7">
      <c r="A3586" s="64" t="str">
        <f t="shared" si="56"/>
        <v>BL.VM.00038-10135</v>
      </c>
      <c r="B3586" s="64" t="e">
        <f>_xlfn.XLOOKUP(F3586,Macros!T:T,Macros!#REF!)+IF(Macros!#REF!&gt;0,Macros!#REF!,0)</f>
        <v>#REF!</v>
      </c>
      <c r="C3586" s="64">
        <f>_xlfn.XLOOKUP(F3586,Macros!T:T,Macros!O:O)</f>
        <v>244.25</v>
      </c>
      <c r="F3586" s="64" t="s">
        <v>1100</v>
      </c>
      <c r="G3586" s="64">
        <v>10135</v>
      </c>
    </row>
    <row r="3587" spans="1:7">
      <c r="A3587" s="64" t="str">
        <f t="shared" si="56"/>
        <v>BL.VM.00039-10135</v>
      </c>
      <c r="B3587" s="64" t="e">
        <f>_xlfn.XLOOKUP(F3587,Macros!T:T,Macros!#REF!)+IF(Macros!#REF!&gt;0,Macros!#REF!,0)</f>
        <v>#REF!</v>
      </c>
      <c r="C3587" s="64">
        <f>_xlfn.XLOOKUP(F3587,Macros!T:T,Macros!O:O)</f>
        <v>165.5</v>
      </c>
      <c r="F3587" s="64" t="s">
        <v>1101</v>
      </c>
      <c r="G3587" s="64">
        <v>10135</v>
      </c>
    </row>
    <row r="3588" spans="1:7">
      <c r="A3588" s="64" t="str">
        <f t="shared" si="56"/>
        <v>BL.VM.00040-10135</v>
      </c>
      <c r="B3588" s="64" t="e">
        <f>_xlfn.XLOOKUP(F3588,Macros!T:T,Macros!#REF!)+IF(Macros!#REF!&gt;0,Macros!#REF!,0)</f>
        <v>#REF!</v>
      </c>
      <c r="C3588" s="64">
        <f>_xlfn.XLOOKUP(F3588,Macros!T:T,Macros!O:O)</f>
        <v>144.5</v>
      </c>
      <c r="F3588" s="64" t="s">
        <v>1102</v>
      </c>
      <c r="G3588" s="64">
        <v>10135</v>
      </c>
    </row>
    <row r="3589" spans="1:7">
      <c r="A3589" s="64" t="str">
        <f t="shared" si="56"/>
        <v>BL.VM.00041-10136</v>
      </c>
      <c r="B3589" s="64" t="e">
        <f>_xlfn.XLOOKUP(F3589,Macros!T:T,Macros!#REF!)+IF(Macros!#REF!&gt;0,Macros!#REF!,0)</f>
        <v>#REF!</v>
      </c>
      <c r="C3589" s="64">
        <f>_xlfn.XLOOKUP(F3589,Macros!T:T,Macros!O:O)</f>
        <v>191.75</v>
      </c>
      <c r="F3589" s="64" t="s">
        <v>1073</v>
      </c>
      <c r="G3589" s="64">
        <v>10136</v>
      </c>
    </row>
    <row r="3590" spans="1:7">
      <c r="A3590" s="64" t="str">
        <f t="shared" si="56"/>
        <v>BL.VM.00042-10136</v>
      </c>
      <c r="B3590" s="64" t="e">
        <f>_xlfn.XLOOKUP(F3590,Macros!T:T,Macros!#REF!)+IF(Macros!#REF!&gt;0,Macros!#REF!,0)</f>
        <v>#REF!</v>
      </c>
      <c r="C3590" s="64">
        <f>_xlfn.XLOOKUP(F3590,Macros!T:T,Macros!O:O)</f>
        <v>231</v>
      </c>
      <c r="F3590" s="64" t="s">
        <v>1074</v>
      </c>
      <c r="G3590" s="64">
        <v>10136</v>
      </c>
    </row>
    <row r="3591" spans="1:7">
      <c r="A3591" s="64" t="str">
        <f t="shared" si="56"/>
        <v>BL.VM.00043-10136</v>
      </c>
      <c r="B3591" s="64" t="e">
        <f>_xlfn.XLOOKUP(F3591,Macros!T:T,Macros!#REF!)+IF(Macros!#REF!&gt;0,Macros!#REF!,0)</f>
        <v>#REF!</v>
      </c>
      <c r="C3591" s="64">
        <f>_xlfn.XLOOKUP(F3591,Macros!T:T,Macros!O:O)</f>
        <v>207.5</v>
      </c>
      <c r="F3591" s="64" t="s">
        <v>1075</v>
      </c>
      <c r="G3591" s="64">
        <v>10136</v>
      </c>
    </row>
    <row r="3592" spans="1:7">
      <c r="A3592" s="64" t="str">
        <f t="shared" si="56"/>
        <v>BL.VM.00044-10136</v>
      </c>
      <c r="B3592" s="64" t="e">
        <f>_xlfn.XLOOKUP(F3592,Macros!T:T,Macros!#REF!)+IF(Macros!#REF!&gt;0,Macros!#REF!,0)</f>
        <v>#REF!</v>
      </c>
      <c r="C3592" s="64">
        <f>_xlfn.XLOOKUP(F3592,Macros!T:T,Macros!O:O)</f>
        <v>197</v>
      </c>
      <c r="F3592" s="64" t="s">
        <v>1076</v>
      </c>
      <c r="G3592" s="64">
        <v>10136</v>
      </c>
    </row>
    <row r="3593" spans="1:7">
      <c r="A3593" s="64" t="str">
        <f t="shared" si="56"/>
        <v>BL.VM.00045-10136</v>
      </c>
      <c r="B3593" s="64" t="e">
        <f>_xlfn.XLOOKUP(F3593,Macros!T:T,Macros!#REF!)+IF(Macros!#REF!&gt;0,Macros!#REF!,0)</f>
        <v>#REF!</v>
      </c>
      <c r="C3593" s="64">
        <f>_xlfn.XLOOKUP(F3593,Macros!T:T,Macros!O:O)</f>
        <v>246.75</v>
      </c>
      <c r="F3593" s="64" t="s">
        <v>1077</v>
      </c>
      <c r="G3593" s="64">
        <v>10136</v>
      </c>
    </row>
    <row r="3594" spans="1:7">
      <c r="A3594" s="64" t="str">
        <f t="shared" si="56"/>
        <v>BL.VM.00046-10136</v>
      </c>
      <c r="B3594" s="64" t="e">
        <f>_xlfn.XLOOKUP(F3594,Macros!T:T,Macros!#REF!)+IF(Macros!#REF!&gt;0,Macros!#REF!,0)</f>
        <v>#REF!</v>
      </c>
      <c r="C3594" s="64">
        <f>_xlfn.XLOOKUP(F3594,Macros!T:T,Macros!O:O)</f>
        <v>246.75</v>
      </c>
      <c r="F3594" s="64" t="s">
        <v>1078</v>
      </c>
      <c r="G3594" s="64">
        <v>10136</v>
      </c>
    </row>
    <row r="3595" spans="1:7">
      <c r="A3595" s="64" t="str">
        <f t="shared" si="56"/>
        <v>BL.VM.00047-10136</v>
      </c>
      <c r="B3595" s="64" t="e">
        <f>_xlfn.XLOOKUP(F3595,Macros!T:T,Macros!#REF!)+IF(Macros!#REF!&gt;0,Macros!#REF!,0)</f>
        <v>#REF!</v>
      </c>
      <c r="C3595" s="64">
        <f>_xlfn.XLOOKUP(F3595,Macros!T:T,Macros!O:O)</f>
        <v>286.25</v>
      </c>
      <c r="F3595" s="64" t="s">
        <v>1079</v>
      </c>
      <c r="G3595" s="64">
        <v>10136</v>
      </c>
    </row>
    <row r="3596" spans="1:7">
      <c r="A3596" s="64" t="str">
        <f t="shared" si="56"/>
        <v>BL.VM.00048-10136</v>
      </c>
      <c r="B3596" s="64" t="e">
        <f>_xlfn.XLOOKUP(F3596,Macros!T:T,Macros!#REF!)+IF(Macros!#REF!&gt;0,Macros!#REF!,0)</f>
        <v>#REF!</v>
      </c>
      <c r="C3596" s="64">
        <f>_xlfn.XLOOKUP(F3596,Macros!T:T,Macros!O:O)</f>
        <v>249.5</v>
      </c>
      <c r="F3596" s="64" t="s">
        <v>1080</v>
      </c>
      <c r="G3596" s="64">
        <v>10136</v>
      </c>
    </row>
    <row r="3597" spans="1:7">
      <c r="A3597" s="64" t="str">
        <f t="shared" si="56"/>
        <v>BL.VM.00049-10136</v>
      </c>
      <c r="B3597" s="64" t="e">
        <f>_xlfn.XLOOKUP(F3597,Macros!T:T,Macros!#REF!)+IF(Macros!#REF!&gt;0,Macros!#REF!,0)</f>
        <v>#REF!</v>
      </c>
      <c r="C3597" s="64">
        <f>_xlfn.XLOOKUP(F3597,Macros!T:T,Macros!O:O)</f>
        <v>317.75</v>
      </c>
      <c r="F3597" s="64" t="s">
        <v>1081</v>
      </c>
      <c r="G3597" s="64">
        <v>10136</v>
      </c>
    </row>
    <row r="3598" spans="1:7">
      <c r="A3598" s="64" t="str">
        <f t="shared" si="56"/>
        <v>BL.VM.00050-10136</v>
      </c>
      <c r="B3598" s="64" t="e">
        <f>_xlfn.XLOOKUP(F3598,Macros!T:T,Macros!#REF!)+IF(Macros!#REF!&gt;0,Macros!#REF!,0)</f>
        <v>#REF!</v>
      </c>
      <c r="C3598" s="64">
        <f>_xlfn.XLOOKUP(F3598,Macros!T:T,Macros!O:O)</f>
        <v>401.75</v>
      </c>
      <c r="F3598" s="64" t="s">
        <v>1082</v>
      </c>
      <c r="G3598" s="64">
        <v>10136</v>
      </c>
    </row>
    <row r="3599" spans="1:7">
      <c r="A3599" s="64" t="str">
        <f t="shared" si="56"/>
        <v>BL.VM.00051-10136</v>
      </c>
      <c r="B3599" s="64" t="e">
        <f>_xlfn.XLOOKUP(F3599,Macros!T:T,Macros!#REF!)+IF(Macros!#REF!&gt;0,Macros!#REF!,0)</f>
        <v>#REF!</v>
      </c>
      <c r="C3599" s="64">
        <f>_xlfn.XLOOKUP(F3599,Macros!T:T,Macros!O:O)</f>
        <v>162.75</v>
      </c>
      <c r="F3599" s="64" t="s">
        <v>1083</v>
      </c>
      <c r="G3599" s="64">
        <v>10136</v>
      </c>
    </row>
    <row r="3600" spans="1:7">
      <c r="A3600" s="64" t="str">
        <f t="shared" si="56"/>
        <v>BL.VM.00052-10136</v>
      </c>
      <c r="B3600" s="64" t="e">
        <f>_xlfn.XLOOKUP(F3600,Macros!T:T,Macros!#REF!)+IF(Macros!#REF!&gt;0,Macros!#REF!,0)</f>
        <v>#REF!</v>
      </c>
      <c r="C3600" s="64">
        <f>_xlfn.XLOOKUP(F3600,Macros!T:T,Macros!O:O)</f>
        <v>144.5</v>
      </c>
      <c r="F3600" s="64" t="s">
        <v>1084</v>
      </c>
      <c r="G3600" s="64">
        <v>10136</v>
      </c>
    </row>
    <row r="3601" spans="1:7">
      <c r="A3601" s="64" t="str">
        <f t="shared" si="56"/>
        <v>BL.VM.00053-10136</v>
      </c>
      <c r="B3601" s="64" t="e">
        <f>_xlfn.XLOOKUP(F3601,Macros!T:T,Macros!#REF!)+IF(Macros!#REF!&gt;0,Macros!#REF!,0)</f>
        <v>#REF!</v>
      </c>
      <c r="C3601" s="64">
        <f>_xlfn.XLOOKUP(F3601,Macros!T:T,Macros!O:O)</f>
        <v>149.75</v>
      </c>
      <c r="F3601" s="64" t="s">
        <v>1085</v>
      </c>
      <c r="G3601" s="64">
        <v>10136</v>
      </c>
    </row>
    <row r="3602" spans="1:7">
      <c r="A3602" s="64" t="str">
        <f t="shared" si="56"/>
        <v>BL.VM.00054-10136</v>
      </c>
      <c r="B3602" s="64" t="e">
        <f>_xlfn.XLOOKUP(F3602,Macros!T:T,Macros!#REF!)+IF(Macros!#REF!&gt;0,Macros!#REF!,0)</f>
        <v>#REF!</v>
      </c>
      <c r="C3602" s="64">
        <f>_xlfn.XLOOKUP(F3602,Macros!T:T,Macros!O:O)</f>
        <v>147</v>
      </c>
      <c r="F3602" s="64" t="s">
        <v>1086</v>
      </c>
      <c r="G3602" s="64">
        <v>10136</v>
      </c>
    </row>
    <row r="3603" spans="1:7">
      <c r="A3603" s="64" t="str">
        <f t="shared" si="56"/>
        <v>BL.VM.00055-10136</v>
      </c>
      <c r="B3603" s="64" t="e">
        <f>_xlfn.XLOOKUP(F3603,Macros!T:T,Macros!#REF!)+IF(Macros!#REF!&gt;0,Macros!#REF!,0)</f>
        <v>#REF!</v>
      </c>
      <c r="C3603" s="64">
        <f>_xlfn.XLOOKUP(F3603,Macros!T:T,Macros!O:O)</f>
        <v>144.5</v>
      </c>
      <c r="F3603" s="64" t="s">
        <v>1087</v>
      </c>
      <c r="G3603" s="64">
        <v>10136</v>
      </c>
    </row>
    <row r="3604" spans="1:7">
      <c r="A3604" s="64" t="str">
        <f t="shared" si="56"/>
        <v>BL.VM.00056-10136</v>
      </c>
      <c r="B3604" s="64" t="e">
        <f>_xlfn.XLOOKUP(F3604,Macros!T:T,Macros!#REF!)+IF(Macros!#REF!&gt;0,Macros!#REF!,0)</f>
        <v>#REF!</v>
      </c>
      <c r="C3604" s="64">
        <f>_xlfn.XLOOKUP(F3604,Macros!T:T,Macros!O:O)</f>
        <v>152.25</v>
      </c>
      <c r="F3604" s="64" t="s">
        <v>1088</v>
      </c>
      <c r="G3604" s="64">
        <v>10136</v>
      </c>
    </row>
    <row r="3605" spans="1:7">
      <c r="A3605" s="64" t="str">
        <f t="shared" si="56"/>
        <v>BL.VM.00057-10136</v>
      </c>
      <c r="B3605" s="64" t="e">
        <f>_xlfn.XLOOKUP(F3605,Macros!T:T,Macros!#REF!)+IF(Macros!#REF!&gt;0,Macros!#REF!,0)</f>
        <v>#REF!</v>
      </c>
      <c r="C3605" s="64">
        <f>_xlfn.XLOOKUP(F3605,Macros!T:T,Macros!O:O)</f>
        <v>165.5</v>
      </c>
      <c r="F3605" s="64" t="s">
        <v>1089</v>
      </c>
      <c r="G3605" s="64">
        <v>10136</v>
      </c>
    </row>
    <row r="3606" spans="1:7">
      <c r="A3606" s="64" t="str">
        <f t="shared" si="56"/>
        <v>BL.VM.00058-10136</v>
      </c>
      <c r="B3606" s="64" t="e">
        <f>_xlfn.XLOOKUP(F3606,Macros!T:T,Macros!#REF!)+IF(Macros!#REF!&gt;0,Macros!#REF!,0)</f>
        <v>#REF!</v>
      </c>
      <c r="C3606" s="64">
        <f>_xlfn.XLOOKUP(F3606,Macros!T:T,Macros!O:O)</f>
        <v>155</v>
      </c>
      <c r="F3606" s="64" t="s">
        <v>1090</v>
      </c>
      <c r="G3606" s="64">
        <v>10136</v>
      </c>
    </row>
    <row r="3607" spans="1:7">
      <c r="A3607" s="64" t="str">
        <f t="shared" si="56"/>
        <v>BL.VM.00059-10136</v>
      </c>
      <c r="B3607" s="64" t="e">
        <f>_xlfn.XLOOKUP(F3607,Macros!T:T,Macros!#REF!)+IF(Macros!#REF!&gt;0,Macros!#REF!,0)</f>
        <v>#REF!</v>
      </c>
      <c r="C3607" s="64">
        <f>_xlfn.XLOOKUP(F3607,Macros!T:T,Macros!O:O)</f>
        <v>155</v>
      </c>
      <c r="F3607" s="64" t="s">
        <v>1091</v>
      </c>
      <c r="G3607" s="64">
        <v>10136</v>
      </c>
    </row>
    <row r="3608" spans="1:7">
      <c r="A3608" s="64" t="str">
        <f t="shared" si="56"/>
        <v>BL.VM.00060-10136</v>
      </c>
      <c r="B3608" s="64" t="e">
        <f>_xlfn.XLOOKUP(F3608,Macros!T:T,Macros!#REF!)+IF(Macros!#REF!&gt;0,Macros!#REF!,0)</f>
        <v>#REF!</v>
      </c>
      <c r="C3608" s="64">
        <f>_xlfn.XLOOKUP(F3608,Macros!T:T,Macros!O:O)</f>
        <v>152.25</v>
      </c>
      <c r="F3608" s="64" t="s">
        <v>1092</v>
      </c>
      <c r="G3608" s="64">
        <v>10136</v>
      </c>
    </row>
    <row r="3609" spans="1:7">
      <c r="A3609" s="64" t="str">
        <f t="shared" si="56"/>
        <v>BL.VM.00031-10136</v>
      </c>
      <c r="B3609" s="64" t="e">
        <f>_xlfn.XLOOKUP(F3609,Macros!T:T,Macros!#REF!)+IF(Macros!#REF!&gt;0,Macros!#REF!,0)</f>
        <v>#REF!</v>
      </c>
      <c r="C3609" s="64">
        <f>_xlfn.XLOOKUP(F3609,Macros!T:T,Macros!O:O)</f>
        <v>233.75</v>
      </c>
      <c r="F3609" s="64" t="s">
        <v>1093</v>
      </c>
      <c r="G3609" s="64">
        <v>10136</v>
      </c>
    </row>
    <row r="3610" spans="1:7">
      <c r="A3610" s="64" t="str">
        <f t="shared" si="56"/>
        <v>BL.VM.00032-10136</v>
      </c>
      <c r="B3610" s="64" t="e">
        <f>_xlfn.XLOOKUP(F3610,Macros!T:T,Macros!#REF!)+IF(Macros!#REF!&gt;0,Macros!#REF!,0)</f>
        <v>#REF!</v>
      </c>
      <c r="C3610" s="64">
        <f>_xlfn.XLOOKUP(F3610,Macros!T:T,Macros!O:O)</f>
        <v>218</v>
      </c>
      <c r="F3610" s="64" t="s">
        <v>1094</v>
      </c>
      <c r="G3610" s="64">
        <v>10136</v>
      </c>
    </row>
    <row r="3611" spans="1:7">
      <c r="A3611" s="64" t="str">
        <f t="shared" si="56"/>
        <v>BL.VM.00033-10136</v>
      </c>
      <c r="B3611" s="64" t="e">
        <f>_xlfn.XLOOKUP(F3611,Macros!T:T,Macros!#REF!)+IF(Macros!#REF!&gt;0,Macros!#REF!,0)</f>
        <v>#REF!</v>
      </c>
      <c r="C3611" s="64">
        <f>_xlfn.XLOOKUP(F3611,Macros!T:T,Macros!O:O)</f>
        <v>225.75</v>
      </c>
      <c r="F3611" s="64" t="s">
        <v>1095</v>
      </c>
      <c r="G3611" s="64">
        <v>10136</v>
      </c>
    </row>
    <row r="3612" spans="1:7">
      <c r="A3612" s="64" t="str">
        <f t="shared" si="56"/>
        <v>BL.VM.00034-10136</v>
      </c>
      <c r="B3612" s="64" t="e">
        <f>_xlfn.XLOOKUP(F3612,Macros!T:T,Macros!#REF!)+IF(Macros!#REF!&gt;0,Macros!#REF!,0)</f>
        <v>#REF!</v>
      </c>
      <c r="C3612" s="64">
        <f>_xlfn.XLOOKUP(F3612,Macros!T:T,Macros!O:O)</f>
        <v>236.25</v>
      </c>
      <c r="F3612" s="64" t="s">
        <v>1096</v>
      </c>
      <c r="G3612" s="64">
        <v>10136</v>
      </c>
    </row>
    <row r="3613" spans="1:7">
      <c r="A3613" s="64" t="str">
        <f t="shared" si="56"/>
        <v>BL.VM.00035-10136</v>
      </c>
      <c r="B3613" s="64" t="e">
        <f>_xlfn.XLOOKUP(F3613,Macros!T:T,Macros!#REF!)+IF(Macros!#REF!&gt;0,Macros!#REF!,0)</f>
        <v>#REF!</v>
      </c>
      <c r="C3613" s="64">
        <f>_xlfn.XLOOKUP(F3613,Macros!T:T,Macros!O:O)</f>
        <v>435.75</v>
      </c>
      <c r="F3613" s="64" t="s">
        <v>1097</v>
      </c>
      <c r="G3613" s="64">
        <v>10136</v>
      </c>
    </row>
    <row r="3614" spans="1:7">
      <c r="A3614" s="64" t="str">
        <f t="shared" si="56"/>
        <v>BL.VM.00036-10136</v>
      </c>
      <c r="B3614" s="64" t="e">
        <f>_xlfn.XLOOKUP(F3614,Macros!T:T,Macros!#REF!)+IF(Macros!#REF!&gt;0,Macros!#REF!,0)</f>
        <v>#REF!</v>
      </c>
      <c r="C3614" s="64">
        <f>_xlfn.XLOOKUP(F3614,Macros!T:T,Macros!O:O)</f>
        <v>328.25</v>
      </c>
      <c r="F3614" s="64" t="s">
        <v>1098</v>
      </c>
      <c r="G3614" s="64">
        <v>10136</v>
      </c>
    </row>
    <row r="3615" spans="1:7">
      <c r="A3615" s="64" t="str">
        <f t="shared" si="56"/>
        <v>BL.VM.00037-10136</v>
      </c>
      <c r="B3615" s="64" t="e">
        <f>_xlfn.XLOOKUP(F3615,Macros!T:T,Macros!#REF!)+IF(Macros!#REF!&gt;0,Macros!#REF!,0)</f>
        <v>#REF!</v>
      </c>
      <c r="C3615" s="64">
        <f>_xlfn.XLOOKUP(F3615,Macros!T:T,Macros!O:O)</f>
        <v>307.25</v>
      </c>
      <c r="F3615" s="64" t="s">
        <v>1099</v>
      </c>
      <c r="G3615" s="64">
        <v>10136</v>
      </c>
    </row>
    <row r="3616" spans="1:7">
      <c r="A3616" s="64" t="str">
        <f t="shared" si="56"/>
        <v>BL.VM.00038-10136</v>
      </c>
      <c r="B3616" s="64" t="e">
        <f>_xlfn.XLOOKUP(F3616,Macros!T:T,Macros!#REF!)+IF(Macros!#REF!&gt;0,Macros!#REF!,0)</f>
        <v>#REF!</v>
      </c>
      <c r="C3616" s="64">
        <f>_xlfn.XLOOKUP(F3616,Macros!T:T,Macros!O:O)</f>
        <v>244.25</v>
      </c>
      <c r="F3616" s="64" t="s">
        <v>1100</v>
      </c>
      <c r="G3616" s="64">
        <v>10136</v>
      </c>
    </row>
    <row r="3617" spans="1:7">
      <c r="A3617" s="64" t="str">
        <f t="shared" si="56"/>
        <v>BL.VM.00039-10136</v>
      </c>
      <c r="B3617" s="64" t="e">
        <f>_xlfn.XLOOKUP(F3617,Macros!T:T,Macros!#REF!)+IF(Macros!#REF!&gt;0,Macros!#REF!,0)</f>
        <v>#REF!</v>
      </c>
      <c r="C3617" s="64">
        <f>_xlfn.XLOOKUP(F3617,Macros!T:T,Macros!O:O)</f>
        <v>165.5</v>
      </c>
      <c r="F3617" s="64" t="s">
        <v>1101</v>
      </c>
      <c r="G3617" s="64">
        <v>10136</v>
      </c>
    </row>
    <row r="3618" spans="1:7">
      <c r="A3618" s="64" t="str">
        <f t="shared" si="56"/>
        <v>BL.VM.00040-10136</v>
      </c>
      <c r="B3618" s="64" t="e">
        <f>_xlfn.XLOOKUP(F3618,Macros!T:T,Macros!#REF!)+IF(Macros!#REF!&gt;0,Macros!#REF!,0)</f>
        <v>#REF!</v>
      </c>
      <c r="C3618" s="64">
        <f>_xlfn.XLOOKUP(F3618,Macros!T:T,Macros!O:O)</f>
        <v>144.5</v>
      </c>
      <c r="F3618" s="64" t="s">
        <v>1102</v>
      </c>
      <c r="G3618" s="64">
        <v>10136</v>
      </c>
    </row>
    <row r="3619" spans="1:7">
      <c r="A3619" s="64" t="str">
        <f t="shared" si="56"/>
        <v>BL.VM.00041-10137</v>
      </c>
      <c r="B3619" s="64" t="e">
        <f>_xlfn.XLOOKUP(F3619,Macros!T:T,Macros!P:P)+IF(Macros!#REF!&gt;0,Macros!#REF!,0)</f>
        <v>#REF!</v>
      </c>
      <c r="C3619" s="64">
        <f>_xlfn.XLOOKUP(F3619,Macros!T:T,Macros!O:O)</f>
        <v>191.75</v>
      </c>
      <c r="F3619" s="64" t="s">
        <v>1073</v>
      </c>
      <c r="G3619" s="64">
        <v>10137</v>
      </c>
    </row>
    <row r="3620" spans="1:7">
      <c r="A3620" s="64" t="str">
        <f t="shared" si="56"/>
        <v>BL.VM.00042-10137</v>
      </c>
      <c r="B3620" s="64" t="e">
        <f>_xlfn.XLOOKUP(F3620,Macros!T:T,Macros!P:P)+IF(Macros!#REF!&gt;0,Macros!#REF!,0)</f>
        <v>#REF!</v>
      </c>
      <c r="C3620" s="64">
        <f>_xlfn.XLOOKUP(F3620,Macros!T:T,Macros!O:O)</f>
        <v>231</v>
      </c>
      <c r="F3620" s="64" t="s">
        <v>1074</v>
      </c>
      <c r="G3620" s="64">
        <v>10137</v>
      </c>
    </row>
    <row r="3621" spans="1:7">
      <c r="A3621" s="64" t="str">
        <f t="shared" ref="A3621:A3684" si="57">F3621&amp;"-"&amp;G3621</f>
        <v>BL.VM.00043-10137</v>
      </c>
      <c r="B3621" s="64" t="e">
        <f>_xlfn.XLOOKUP(F3621,Macros!T:T,Macros!P:P)+IF(Macros!#REF!&gt;0,Macros!#REF!,0)</f>
        <v>#REF!</v>
      </c>
      <c r="C3621" s="64">
        <f>_xlfn.XLOOKUP(F3621,Macros!T:T,Macros!O:O)</f>
        <v>207.5</v>
      </c>
      <c r="F3621" s="64" t="s">
        <v>1075</v>
      </c>
      <c r="G3621" s="64">
        <v>10137</v>
      </c>
    </row>
    <row r="3622" spans="1:7">
      <c r="A3622" s="64" t="str">
        <f t="shared" si="57"/>
        <v>BL.VM.00044-10137</v>
      </c>
      <c r="B3622" s="64" t="e">
        <f>_xlfn.XLOOKUP(F3622,Macros!T:T,Macros!P:P)+IF(Macros!#REF!&gt;0,Macros!#REF!,0)</f>
        <v>#REF!</v>
      </c>
      <c r="C3622" s="64">
        <f>_xlfn.XLOOKUP(F3622,Macros!T:T,Macros!O:O)</f>
        <v>197</v>
      </c>
      <c r="F3622" s="64" t="s">
        <v>1076</v>
      </c>
      <c r="G3622" s="64">
        <v>10137</v>
      </c>
    </row>
    <row r="3623" spans="1:7">
      <c r="A3623" s="64" t="str">
        <f t="shared" si="57"/>
        <v>BL.VM.00045-10137</v>
      </c>
      <c r="B3623" s="64" t="e">
        <f>_xlfn.XLOOKUP(F3623,Macros!T:T,Macros!P:P)+IF(Macros!#REF!&gt;0,Macros!#REF!,0)</f>
        <v>#REF!</v>
      </c>
      <c r="C3623" s="64">
        <f>_xlfn.XLOOKUP(F3623,Macros!T:T,Macros!O:O)</f>
        <v>246.75</v>
      </c>
      <c r="F3623" s="64" t="s">
        <v>1077</v>
      </c>
      <c r="G3623" s="64">
        <v>10137</v>
      </c>
    </row>
    <row r="3624" spans="1:7">
      <c r="A3624" s="64" t="str">
        <f t="shared" si="57"/>
        <v>BL.VM.00046-10137</v>
      </c>
      <c r="B3624" s="64" t="e">
        <f>_xlfn.XLOOKUP(F3624,Macros!T:T,Macros!P:P)+IF(Macros!#REF!&gt;0,Macros!#REF!,0)</f>
        <v>#REF!</v>
      </c>
      <c r="C3624" s="64">
        <f>_xlfn.XLOOKUP(F3624,Macros!T:T,Macros!O:O)</f>
        <v>246.75</v>
      </c>
      <c r="F3624" s="64" t="s">
        <v>1078</v>
      </c>
      <c r="G3624" s="64">
        <v>10137</v>
      </c>
    </row>
    <row r="3625" spans="1:7">
      <c r="A3625" s="64" t="str">
        <f t="shared" si="57"/>
        <v>BL.VM.00047-10137</v>
      </c>
      <c r="B3625" s="64" t="e">
        <f>_xlfn.XLOOKUP(F3625,Macros!T:T,Macros!P:P)+IF(Macros!#REF!&gt;0,Macros!#REF!,0)</f>
        <v>#REF!</v>
      </c>
      <c r="C3625" s="64">
        <f>_xlfn.XLOOKUP(F3625,Macros!T:T,Macros!O:O)</f>
        <v>286.25</v>
      </c>
      <c r="F3625" s="64" t="s">
        <v>1079</v>
      </c>
      <c r="G3625" s="64">
        <v>10137</v>
      </c>
    </row>
    <row r="3626" spans="1:7">
      <c r="A3626" s="64" t="str">
        <f t="shared" si="57"/>
        <v>BL.VM.00048-10137</v>
      </c>
      <c r="B3626" s="64" t="e">
        <f>_xlfn.XLOOKUP(F3626,Macros!T:T,Macros!P:P)+IF(Macros!#REF!&gt;0,Macros!#REF!,0)</f>
        <v>#REF!</v>
      </c>
      <c r="C3626" s="64">
        <f>_xlfn.XLOOKUP(F3626,Macros!T:T,Macros!O:O)</f>
        <v>249.5</v>
      </c>
      <c r="F3626" s="64" t="s">
        <v>1080</v>
      </c>
      <c r="G3626" s="64">
        <v>10137</v>
      </c>
    </row>
    <row r="3627" spans="1:7">
      <c r="A3627" s="64" t="str">
        <f t="shared" si="57"/>
        <v>BL.VM.00049-10137</v>
      </c>
      <c r="B3627" s="64" t="e">
        <f>_xlfn.XLOOKUP(F3627,Macros!T:T,Macros!P:P)+IF(Macros!#REF!&gt;0,Macros!#REF!,0)</f>
        <v>#REF!</v>
      </c>
      <c r="C3627" s="64">
        <f>_xlfn.XLOOKUP(F3627,Macros!T:T,Macros!O:O)</f>
        <v>317.75</v>
      </c>
      <c r="F3627" s="64" t="s">
        <v>1081</v>
      </c>
      <c r="G3627" s="64">
        <v>10137</v>
      </c>
    </row>
    <row r="3628" spans="1:7">
      <c r="A3628" s="64" t="str">
        <f t="shared" si="57"/>
        <v>BL.VM.00050-10137</v>
      </c>
      <c r="B3628" s="64" t="e">
        <f>_xlfn.XLOOKUP(F3628,Macros!T:T,Macros!P:P)+IF(Macros!#REF!&gt;0,Macros!#REF!,0)</f>
        <v>#REF!</v>
      </c>
      <c r="C3628" s="64">
        <f>_xlfn.XLOOKUP(F3628,Macros!T:T,Macros!O:O)</f>
        <v>401.75</v>
      </c>
      <c r="F3628" s="64" t="s">
        <v>1082</v>
      </c>
      <c r="G3628" s="64">
        <v>10137</v>
      </c>
    </row>
    <row r="3629" spans="1:7">
      <c r="A3629" s="64" t="str">
        <f t="shared" si="57"/>
        <v>BL.VM.00051-10137</v>
      </c>
      <c r="B3629" s="64">
        <f>_xlfn.XLOOKUP(F3629,Macros!T:T,Macros!P:P)+IF(Macros!$P$58&gt;0,Macros!$P$58,0)</f>
        <v>0</v>
      </c>
      <c r="C3629" s="64">
        <f>_xlfn.XLOOKUP(F3629,Macros!T:T,Macros!O:O)</f>
        <v>162.75</v>
      </c>
      <c r="F3629" s="64" t="s">
        <v>1083</v>
      </c>
      <c r="G3629" s="64">
        <v>10137</v>
      </c>
    </row>
    <row r="3630" spans="1:7">
      <c r="A3630" s="64" t="str">
        <f t="shared" si="57"/>
        <v>BL.VM.00052-10137</v>
      </c>
      <c r="B3630" s="64">
        <f>_xlfn.XLOOKUP(F3630,Macros!T:T,Macros!P:P)+IF(Macros!$P$58&gt;0,Macros!$P$58,0)</f>
        <v>0</v>
      </c>
      <c r="C3630" s="64">
        <f>_xlfn.XLOOKUP(F3630,Macros!T:T,Macros!O:O)</f>
        <v>144.5</v>
      </c>
      <c r="F3630" s="64" t="s">
        <v>1084</v>
      </c>
      <c r="G3630" s="64">
        <v>10137</v>
      </c>
    </row>
    <row r="3631" spans="1:7">
      <c r="A3631" s="64" t="str">
        <f t="shared" si="57"/>
        <v>BL.VM.00053-10137</v>
      </c>
      <c r="B3631" s="64">
        <f>_xlfn.XLOOKUP(F3631,Macros!T:T,Macros!P:P)+IF(Macros!$P$58&gt;0,Macros!$P$58,0)</f>
        <v>0</v>
      </c>
      <c r="C3631" s="64">
        <f>_xlfn.XLOOKUP(F3631,Macros!T:T,Macros!O:O)</f>
        <v>149.75</v>
      </c>
      <c r="F3631" s="64" t="s">
        <v>1085</v>
      </c>
      <c r="G3631" s="64">
        <v>10137</v>
      </c>
    </row>
    <row r="3632" spans="1:7">
      <c r="A3632" s="64" t="str">
        <f t="shared" si="57"/>
        <v>BL.VM.00054-10137</v>
      </c>
      <c r="B3632" s="64">
        <f>_xlfn.XLOOKUP(F3632,Macros!T:T,Macros!P:P)+IF(Macros!$P$58&gt;0,Macros!$P$58,0)</f>
        <v>0</v>
      </c>
      <c r="C3632" s="64">
        <f>_xlfn.XLOOKUP(F3632,Macros!T:T,Macros!O:O)</f>
        <v>147</v>
      </c>
      <c r="F3632" s="64" t="s">
        <v>1086</v>
      </c>
      <c r="G3632" s="64">
        <v>10137</v>
      </c>
    </row>
    <row r="3633" spans="1:7">
      <c r="A3633" s="64" t="str">
        <f t="shared" si="57"/>
        <v>BL.VM.00055-10137</v>
      </c>
      <c r="B3633" s="64">
        <f>_xlfn.XLOOKUP(F3633,Macros!T:T,Macros!P:P)+IF(Macros!$P$58&gt;0,Macros!$P$58,0)</f>
        <v>0</v>
      </c>
      <c r="C3633" s="64">
        <f>_xlfn.XLOOKUP(F3633,Macros!T:T,Macros!O:O)</f>
        <v>144.5</v>
      </c>
      <c r="F3633" s="64" t="s">
        <v>1087</v>
      </c>
      <c r="G3633" s="64">
        <v>10137</v>
      </c>
    </row>
    <row r="3634" spans="1:7">
      <c r="A3634" s="64" t="str">
        <f t="shared" si="57"/>
        <v>BL.VM.00056-10137</v>
      </c>
      <c r="B3634" s="64">
        <f>_xlfn.XLOOKUP(F3634,Macros!T:T,Macros!P:P)+IF(Macros!$P$58&gt;0,Macros!$P$58,0)</f>
        <v>0</v>
      </c>
      <c r="C3634" s="64">
        <f>_xlfn.XLOOKUP(F3634,Macros!T:T,Macros!O:O)</f>
        <v>152.25</v>
      </c>
      <c r="F3634" s="64" t="s">
        <v>1088</v>
      </c>
      <c r="G3634" s="64">
        <v>10137</v>
      </c>
    </row>
    <row r="3635" spans="1:7">
      <c r="A3635" s="64" t="str">
        <f t="shared" si="57"/>
        <v>BL.VM.00057-10137</v>
      </c>
      <c r="B3635" s="64">
        <f>_xlfn.XLOOKUP(F3635,Macros!T:T,Macros!P:P)+IF(Macros!$P$58&gt;0,Macros!$P$58,0)</f>
        <v>0</v>
      </c>
      <c r="C3635" s="64">
        <f>_xlfn.XLOOKUP(F3635,Macros!T:T,Macros!O:O)</f>
        <v>165.5</v>
      </c>
      <c r="F3635" s="64" t="s">
        <v>1089</v>
      </c>
      <c r="G3635" s="64">
        <v>10137</v>
      </c>
    </row>
    <row r="3636" spans="1:7">
      <c r="A3636" s="64" t="str">
        <f t="shared" si="57"/>
        <v>BL.VM.00058-10137</v>
      </c>
      <c r="B3636" s="64">
        <f>_xlfn.XLOOKUP(F3636,Macros!T:T,Macros!P:P)+IF(Macros!$P$58&gt;0,Macros!$P$58,0)</f>
        <v>0</v>
      </c>
      <c r="C3636" s="64">
        <f>_xlfn.XLOOKUP(F3636,Macros!T:T,Macros!O:O)</f>
        <v>155</v>
      </c>
      <c r="F3636" s="64" t="s">
        <v>1090</v>
      </c>
      <c r="G3636" s="64">
        <v>10137</v>
      </c>
    </row>
    <row r="3637" spans="1:7">
      <c r="A3637" s="64" t="str">
        <f t="shared" si="57"/>
        <v>BL.VM.00059-10137</v>
      </c>
      <c r="B3637" s="64">
        <f>_xlfn.XLOOKUP(F3637,Macros!T:T,Macros!P:P)+IF(Macros!$P$58&gt;0,Macros!$P$58,0)</f>
        <v>0</v>
      </c>
      <c r="C3637" s="64">
        <f>_xlfn.XLOOKUP(F3637,Macros!T:T,Macros!O:O)</f>
        <v>155</v>
      </c>
      <c r="F3637" s="64" t="s">
        <v>1091</v>
      </c>
      <c r="G3637" s="64">
        <v>10137</v>
      </c>
    </row>
    <row r="3638" spans="1:7">
      <c r="A3638" s="64" t="str">
        <f t="shared" si="57"/>
        <v>BL.VM.00060-10137</v>
      </c>
      <c r="B3638" s="64">
        <f>_xlfn.XLOOKUP(F3638,Macros!T:T,Macros!P:P)+IF(Macros!$P$58&gt;0,Macros!$P$58,0)</f>
        <v>0</v>
      </c>
      <c r="C3638" s="64">
        <f>_xlfn.XLOOKUP(F3638,Macros!T:T,Macros!O:O)</f>
        <v>152.25</v>
      </c>
      <c r="F3638" s="64" t="s">
        <v>1092</v>
      </c>
      <c r="G3638" s="64">
        <v>10137</v>
      </c>
    </row>
    <row r="3639" spans="1:7">
      <c r="A3639" s="64" t="str">
        <f t="shared" si="57"/>
        <v>BL.VM.00031-10137</v>
      </c>
      <c r="B3639" s="64">
        <f>_xlfn.XLOOKUP(F3639,Macros!T:T,Macros!P:P)+IF(Macros!$P$59&gt;0,Macros!$P$59,0)</f>
        <v>0</v>
      </c>
      <c r="C3639" s="64">
        <f>_xlfn.XLOOKUP(F3639,Macros!T:T,Macros!O:O)</f>
        <v>233.75</v>
      </c>
      <c r="F3639" s="64" t="s">
        <v>1093</v>
      </c>
      <c r="G3639" s="64">
        <v>10137</v>
      </c>
    </row>
    <row r="3640" spans="1:7">
      <c r="A3640" s="64" t="str">
        <f t="shared" si="57"/>
        <v>BL.VM.00032-10137</v>
      </c>
      <c r="B3640" s="64">
        <f>_xlfn.XLOOKUP(F3640,Macros!T:T,Macros!P:P)+IF(Macros!$P$59&gt;0,Macros!$P$59,0)</f>
        <v>0</v>
      </c>
      <c r="C3640" s="64">
        <f>_xlfn.XLOOKUP(F3640,Macros!T:T,Macros!O:O)</f>
        <v>218</v>
      </c>
      <c r="F3640" s="64" t="s">
        <v>1094</v>
      </c>
      <c r="G3640" s="64">
        <v>10137</v>
      </c>
    </row>
    <row r="3641" spans="1:7">
      <c r="A3641" s="64" t="str">
        <f t="shared" si="57"/>
        <v>BL.VM.00033-10137</v>
      </c>
      <c r="B3641" s="64">
        <f>_xlfn.XLOOKUP(F3641,Macros!T:T,Macros!P:P)+IF(Macros!$P$59&gt;0,Macros!$P$59,0)</f>
        <v>0</v>
      </c>
      <c r="C3641" s="64">
        <f>_xlfn.XLOOKUP(F3641,Macros!T:T,Macros!O:O)</f>
        <v>225.75</v>
      </c>
      <c r="F3641" s="64" t="s">
        <v>1095</v>
      </c>
      <c r="G3641" s="64">
        <v>10137</v>
      </c>
    </row>
    <row r="3642" spans="1:7">
      <c r="A3642" s="64" t="str">
        <f t="shared" si="57"/>
        <v>BL.VM.00034-10137</v>
      </c>
      <c r="B3642" s="64">
        <f>_xlfn.XLOOKUP(F3642,Macros!T:T,Macros!P:P)+IF(Macros!$P$59&gt;0,Macros!$P$59,0)</f>
        <v>0</v>
      </c>
      <c r="C3642" s="64">
        <f>_xlfn.XLOOKUP(F3642,Macros!T:T,Macros!O:O)</f>
        <v>236.25</v>
      </c>
      <c r="F3642" s="64" t="s">
        <v>1096</v>
      </c>
      <c r="G3642" s="64">
        <v>10137</v>
      </c>
    </row>
    <row r="3643" spans="1:7">
      <c r="A3643" s="64" t="str">
        <f t="shared" si="57"/>
        <v>BL.VM.00035-10137</v>
      </c>
      <c r="B3643" s="64">
        <f>_xlfn.XLOOKUP(F3643,Macros!T:T,Macros!P:P)+IF(Macros!$P$59&gt;0,Macros!$P$59,0)</f>
        <v>0</v>
      </c>
      <c r="C3643" s="64">
        <f>_xlfn.XLOOKUP(F3643,Macros!T:T,Macros!O:O)</f>
        <v>435.75</v>
      </c>
      <c r="F3643" s="64" t="s">
        <v>1097</v>
      </c>
      <c r="G3643" s="64">
        <v>10137</v>
      </c>
    </row>
    <row r="3644" spans="1:7">
      <c r="A3644" s="64" t="str">
        <f t="shared" si="57"/>
        <v>BL.VM.00036-10137</v>
      </c>
      <c r="B3644" s="64">
        <f>_xlfn.XLOOKUP(F3644,Macros!T:T,Macros!P:P)+IF(Macros!$P$59&gt;0,Macros!$P$59,0)</f>
        <v>0</v>
      </c>
      <c r="C3644" s="64">
        <f>_xlfn.XLOOKUP(F3644,Macros!T:T,Macros!O:O)</f>
        <v>328.25</v>
      </c>
      <c r="F3644" s="64" t="s">
        <v>1098</v>
      </c>
      <c r="G3644" s="64">
        <v>10137</v>
      </c>
    </row>
    <row r="3645" spans="1:7">
      <c r="A3645" s="64" t="str">
        <f t="shared" si="57"/>
        <v>BL.VM.00037-10137</v>
      </c>
      <c r="B3645" s="64">
        <f>_xlfn.XLOOKUP(F3645,Macros!T:T,Macros!P:P)+IF(Macros!$P$59&gt;0,Macros!$P$59,0)</f>
        <v>0</v>
      </c>
      <c r="C3645" s="64">
        <f>_xlfn.XLOOKUP(F3645,Macros!T:T,Macros!O:O)</f>
        <v>307.25</v>
      </c>
      <c r="F3645" s="64" t="s">
        <v>1099</v>
      </c>
      <c r="G3645" s="64">
        <v>10137</v>
      </c>
    </row>
    <row r="3646" spans="1:7">
      <c r="A3646" s="64" t="str">
        <f t="shared" si="57"/>
        <v>BL.VM.00038-10137</v>
      </c>
      <c r="B3646" s="64">
        <f>_xlfn.XLOOKUP(F3646,Macros!T:T,Macros!P:P)+IF(Macros!$P$59&gt;0,Macros!$P$59,0)</f>
        <v>0</v>
      </c>
      <c r="C3646" s="64">
        <f>_xlfn.XLOOKUP(F3646,Macros!T:T,Macros!O:O)</f>
        <v>244.25</v>
      </c>
      <c r="F3646" s="64" t="s">
        <v>1100</v>
      </c>
      <c r="G3646" s="64">
        <v>10137</v>
      </c>
    </row>
    <row r="3647" spans="1:7">
      <c r="A3647" s="64" t="str">
        <f t="shared" si="57"/>
        <v>BL.VM.00039-10137</v>
      </c>
      <c r="B3647" s="64">
        <f>_xlfn.XLOOKUP(F3647,Macros!T:T,Macros!P:P)+IF(Macros!$P$59&gt;0,Macros!$P$59,0)</f>
        <v>0</v>
      </c>
      <c r="C3647" s="64">
        <f>_xlfn.XLOOKUP(F3647,Macros!T:T,Macros!O:O)</f>
        <v>165.5</v>
      </c>
      <c r="F3647" s="64" t="s">
        <v>1101</v>
      </c>
      <c r="G3647" s="64">
        <v>10137</v>
      </c>
    </row>
    <row r="3648" spans="1:7">
      <c r="A3648" s="64" t="str">
        <f t="shared" si="57"/>
        <v>BL.VM.00040-10137</v>
      </c>
      <c r="B3648" s="64">
        <f>_xlfn.XLOOKUP(F3648,Macros!T:T,Macros!P:P)+IF(Macros!$P$59&gt;0,Macros!$P$59,0)</f>
        <v>0</v>
      </c>
      <c r="C3648" s="64">
        <f>_xlfn.XLOOKUP(F3648,Macros!T:T,Macros!O:O)</f>
        <v>144.5</v>
      </c>
      <c r="F3648" s="64" t="s">
        <v>1102</v>
      </c>
      <c r="G3648" s="64">
        <v>10137</v>
      </c>
    </row>
    <row r="3649" spans="1:7">
      <c r="A3649" s="64" t="str">
        <f t="shared" si="57"/>
        <v>BL.VM.00041-10138</v>
      </c>
      <c r="B3649" s="64" t="e">
        <f>_xlfn.XLOOKUP(F3649,Macros!T:T,Macros!Q:Q)+IF(Macros!#REF!&gt;0,Macros!#REF!,0)</f>
        <v>#REF!</v>
      </c>
      <c r="C3649" s="64">
        <f>_xlfn.XLOOKUP(F3649,Macros!T:T,Macros!O:O)</f>
        <v>191.75</v>
      </c>
      <c r="F3649" s="64" t="s">
        <v>1073</v>
      </c>
      <c r="G3649" s="64">
        <v>10138</v>
      </c>
    </row>
    <row r="3650" spans="1:7">
      <c r="A3650" s="64" t="str">
        <f t="shared" si="57"/>
        <v>BL.VM.00042-10138</v>
      </c>
      <c r="B3650" s="64" t="e">
        <f>_xlfn.XLOOKUP(F3650,Macros!T:T,Macros!Q:Q)+IF(Macros!#REF!&gt;0,Macros!#REF!,0)</f>
        <v>#REF!</v>
      </c>
      <c r="C3650" s="64">
        <f>_xlfn.XLOOKUP(F3650,Macros!T:T,Macros!O:O)</f>
        <v>231</v>
      </c>
      <c r="F3650" s="64" t="s">
        <v>1074</v>
      </c>
      <c r="G3650" s="64">
        <v>10138</v>
      </c>
    </row>
    <row r="3651" spans="1:7">
      <c r="A3651" s="64" t="str">
        <f t="shared" si="57"/>
        <v>BL.VM.00043-10138</v>
      </c>
      <c r="B3651" s="64" t="e">
        <f>_xlfn.XLOOKUP(F3651,Macros!T:T,Macros!Q:Q)+IF(Macros!#REF!&gt;0,Macros!#REF!,0)</f>
        <v>#REF!</v>
      </c>
      <c r="C3651" s="64">
        <f>_xlfn.XLOOKUP(F3651,Macros!T:T,Macros!O:O)</f>
        <v>207.5</v>
      </c>
      <c r="F3651" s="64" t="s">
        <v>1075</v>
      </c>
      <c r="G3651" s="64">
        <v>10138</v>
      </c>
    </row>
    <row r="3652" spans="1:7">
      <c r="A3652" s="64" t="str">
        <f t="shared" si="57"/>
        <v>BL.VM.00044-10138</v>
      </c>
      <c r="B3652" s="64" t="e">
        <f>_xlfn.XLOOKUP(F3652,Macros!T:T,Macros!Q:Q)+IF(Macros!#REF!&gt;0,Macros!#REF!,0)</f>
        <v>#REF!</v>
      </c>
      <c r="C3652" s="64">
        <f>_xlfn.XLOOKUP(F3652,Macros!T:T,Macros!O:O)</f>
        <v>197</v>
      </c>
      <c r="F3652" s="64" t="s">
        <v>1076</v>
      </c>
      <c r="G3652" s="64">
        <v>10138</v>
      </c>
    </row>
    <row r="3653" spans="1:7">
      <c r="A3653" s="64" t="str">
        <f t="shared" si="57"/>
        <v>BL.VM.00045-10138</v>
      </c>
      <c r="B3653" s="64" t="e">
        <f>_xlfn.XLOOKUP(F3653,Macros!T:T,Macros!Q:Q)+IF(Macros!#REF!&gt;0,Macros!#REF!,0)</f>
        <v>#REF!</v>
      </c>
      <c r="C3653" s="64">
        <f>_xlfn.XLOOKUP(F3653,Macros!T:T,Macros!O:O)</f>
        <v>246.75</v>
      </c>
      <c r="F3653" s="64" t="s">
        <v>1077</v>
      </c>
      <c r="G3653" s="64">
        <v>10138</v>
      </c>
    </row>
    <row r="3654" spans="1:7">
      <c r="A3654" s="64" t="str">
        <f t="shared" si="57"/>
        <v>BL.VM.00046-10138</v>
      </c>
      <c r="B3654" s="64" t="e">
        <f>_xlfn.XLOOKUP(F3654,Macros!T:T,Macros!Q:Q)+IF(Macros!#REF!&gt;0,Macros!#REF!,0)</f>
        <v>#REF!</v>
      </c>
      <c r="C3654" s="64">
        <f>_xlfn.XLOOKUP(F3654,Macros!T:T,Macros!O:O)</f>
        <v>246.75</v>
      </c>
      <c r="F3654" s="64" t="s">
        <v>1078</v>
      </c>
      <c r="G3654" s="64">
        <v>10138</v>
      </c>
    </row>
    <row r="3655" spans="1:7">
      <c r="A3655" s="64" t="str">
        <f t="shared" si="57"/>
        <v>BL.VM.00047-10138</v>
      </c>
      <c r="B3655" s="64" t="e">
        <f>_xlfn.XLOOKUP(F3655,Macros!T:T,Macros!Q:Q)+IF(Macros!#REF!&gt;0,Macros!#REF!,0)</f>
        <v>#REF!</v>
      </c>
      <c r="C3655" s="64">
        <f>_xlfn.XLOOKUP(F3655,Macros!T:T,Macros!O:O)</f>
        <v>286.25</v>
      </c>
      <c r="F3655" s="64" t="s">
        <v>1079</v>
      </c>
      <c r="G3655" s="64">
        <v>10138</v>
      </c>
    </row>
    <row r="3656" spans="1:7">
      <c r="A3656" s="64" t="str">
        <f t="shared" si="57"/>
        <v>BL.VM.00048-10138</v>
      </c>
      <c r="B3656" s="64" t="e">
        <f>_xlfn.XLOOKUP(F3656,Macros!T:T,Macros!Q:Q)+IF(Macros!#REF!&gt;0,Macros!#REF!,0)</f>
        <v>#REF!</v>
      </c>
      <c r="C3656" s="64">
        <f>_xlfn.XLOOKUP(F3656,Macros!T:T,Macros!O:O)</f>
        <v>249.5</v>
      </c>
      <c r="F3656" s="64" t="s">
        <v>1080</v>
      </c>
      <c r="G3656" s="64">
        <v>10138</v>
      </c>
    </row>
    <row r="3657" spans="1:7">
      <c r="A3657" s="64" t="str">
        <f t="shared" si="57"/>
        <v>BL.VM.00049-10138</v>
      </c>
      <c r="B3657" s="64" t="e">
        <f>_xlfn.XLOOKUP(F3657,Macros!T:T,Macros!Q:Q)+IF(Macros!#REF!&gt;0,Macros!#REF!,0)</f>
        <v>#REF!</v>
      </c>
      <c r="C3657" s="64">
        <f>_xlfn.XLOOKUP(F3657,Macros!T:T,Macros!O:O)</f>
        <v>317.75</v>
      </c>
      <c r="F3657" s="64" t="s">
        <v>1081</v>
      </c>
      <c r="G3657" s="64">
        <v>10138</v>
      </c>
    </row>
    <row r="3658" spans="1:7">
      <c r="A3658" s="64" t="str">
        <f t="shared" si="57"/>
        <v>BL.VM.00050-10138</v>
      </c>
      <c r="B3658" s="64" t="e">
        <f>_xlfn.XLOOKUP(F3658,Macros!T:T,Macros!Q:Q)+IF(Macros!#REF!&gt;0,Macros!#REF!,0)</f>
        <v>#REF!</v>
      </c>
      <c r="C3658" s="64">
        <f>_xlfn.XLOOKUP(F3658,Macros!T:T,Macros!O:O)</f>
        <v>401.75</v>
      </c>
      <c r="F3658" s="64" t="s">
        <v>1082</v>
      </c>
      <c r="G3658" s="64">
        <v>10138</v>
      </c>
    </row>
    <row r="3659" spans="1:7">
      <c r="A3659" s="64" t="str">
        <f t="shared" si="57"/>
        <v>BL.VM.00051-10138</v>
      </c>
      <c r="B3659" s="64">
        <f>_xlfn.XLOOKUP(F3659,Macros!T:T,Macros!Q:Q)+IF(Macros!$Q$58&gt;0,Macros!$Q$58,0)</f>
        <v>0</v>
      </c>
      <c r="C3659" s="64">
        <f>_xlfn.XLOOKUP(F3659,Macros!T:T,Macros!O:O)</f>
        <v>162.75</v>
      </c>
      <c r="F3659" s="64" t="s">
        <v>1083</v>
      </c>
      <c r="G3659" s="64">
        <v>10138</v>
      </c>
    </row>
    <row r="3660" spans="1:7">
      <c r="A3660" s="64" t="str">
        <f t="shared" si="57"/>
        <v>BL.VM.00052-10138</v>
      </c>
      <c r="B3660" s="64">
        <f>_xlfn.XLOOKUP(F3660,Macros!T:T,Macros!Q:Q)+IF(Macros!$Q$58&gt;0,Macros!$Q$58,0)</f>
        <v>0</v>
      </c>
      <c r="C3660" s="64">
        <f>_xlfn.XLOOKUP(F3660,Macros!T:T,Macros!O:O)</f>
        <v>144.5</v>
      </c>
      <c r="F3660" s="64" t="s">
        <v>1084</v>
      </c>
      <c r="G3660" s="64">
        <v>10138</v>
      </c>
    </row>
    <row r="3661" spans="1:7">
      <c r="A3661" s="64" t="str">
        <f t="shared" si="57"/>
        <v>BL.VM.00053-10138</v>
      </c>
      <c r="B3661" s="64">
        <f>_xlfn.XLOOKUP(F3661,Macros!T:T,Macros!Q:Q)+IF(Macros!$Q$58&gt;0,Macros!$Q$58,0)</f>
        <v>0</v>
      </c>
      <c r="C3661" s="64">
        <f>_xlfn.XLOOKUP(F3661,Macros!T:T,Macros!O:O)</f>
        <v>149.75</v>
      </c>
      <c r="F3661" s="64" t="s">
        <v>1085</v>
      </c>
      <c r="G3661" s="64">
        <v>10138</v>
      </c>
    </row>
    <row r="3662" spans="1:7">
      <c r="A3662" s="64" t="str">
        <f t="shared" si="57"/>
        <v>BL.VM.00054-10138</v>
      </c>
      <c r="B3662" s="64">
        <f>_xlfn.XLOOKUP(F3662,Macros!T:T,Macros!Q:Q)+IF(Macros!$Q$58&gt;0,Macros!$Q$58,0)</f>
        <v>0</v>
      </c>
      <c r="C3662" s="64">
        <f>_xlfn.XLOOKUP(F3662,Macros!T:T,Macros!O:O)</f>
        <v>147</v>
      </c>
      <c r="F3662" s="64" t="s">
        <v>1086</v>
      </c>
      <c r="G3662" s="64">
        <v>10138</v>
      </c>
    </row>
    <row r="3663" spans="1:7">
      <c r="A3663" s="64" t="str">
        <f t="shared" si="57"/>
        <v>BL.VM.00055-10138</v>
      </c>
      <c r="B3663" s="64">
        <f>_xlfn.XLOOKUP(F3663,Macros!T:T,Macros!Q:Q)+IF(Macros!$Q$58&gt;0,Macros!$Q$58,0)</f>
        <v>0</v>
      </c>
      <c r="C3663" s="64">
        <f>_xlfn.XLOOKUP(F3663,Macros!T:T,Macros!O:O)</f>
        <v>144.5</v>
      </c>
      <c r="F3663" s="64" t="s">
        <v>1087</v>
      </c>
      <c r="G3663" s="64">
        <v>10138</v>
      </c>
    </row>
    <row r="3664" spans="1:7">
      <c r="A3664" s="64" t="str">
        <f t="shared" si="57"/>
        <v>BL.VM.00056-10138</v>
      </c>
      <c r="B3664" s="64">
        <f>_xlfn.XLOOKUP(F3664,Macros!T:T,Macros!Q:Q)+IF(Macros!$Q$58&gt;0,Macros!$Q$58,0)</f>
        <v>0</v>
      </c>
      <c r="C3664" s="64">
        <f>_xlfn.XLOOKUP(F3664,Macros!T:T,Macros!O:O)</f>
        <v>152.25</v>
      </c>
      <c r="F3664" s="64" t="s">
        <v>1088</v>
      </c>
      <c r="G3664" s="64">
        <v>10138</v>
      </c>
    </row>
    <row r="3665" spans="1:7">
      <c r="A3665" s="64" t="str">
        <f t="shared" si="57"/>
        <v>BL.VM.00057-10138</v>
      </c>
      <c r="B3665" s="64">
        <f>_xlfn.XLOOKUP(F3665,Macros!T:T,Macros!Q:Q)+IF(Macros!$Q$58&gt;0,Macros!$Q$58,0)</f>
        <v>0</v>
      </c>
      <c r="C3665" s="64">
        <f>_xlfn.XLOOKUP(F3665,Macros!T:T,Macros!O:O)</f>
        <v>165.5</v>
      </c>
      <c r="F3665" s="64" t="s">
        <v>1089</v>
      </c>
      <c r="G3665" s="64">
        <v>10138</v>
      </c>
    </row>
    <row r="3666" spans="1:7">
      <c r="A3666" s="64" t="str">
        <f t="shared" si="57"/>
        <v>BL.VM.00058-10138</v>
      </c>
      <c r="B3666" s="64">
        <f>_xlfn.XLOOKUP(F3666,Macros!T:T,Macros!Q:Q)+IF(Macros!$Q$58&gt;0,Macros!$Q$58,0)</f>
        <v>0</v>
      </c>
      <c r="C3666" s="64">
        <f>_xlfn.XLOOKUP(F3666,Macros!T:T,Macros!O:O)</f>
        <v>155</v>
      </c>
      <c r="F3666" s="64" t="s">
        <v>1090</v>
      </c>
      <c r="G3666" s="64">
        <v>10138</v>
      </c>
    </row>
    <row r="3667" spans="1:7">
      <c r="A3667" s="64" t="str">
        <f t="shared" si="57"/>
        <v>BL.VM.00059-10138</v>
      </c>
      <c r="B3667" s="64">
        <f>_xlfn.XLOOKUP(F3667,Macros!T:T,Macros!Q:Q)+IF(Macros!$Q$58&gt;0,Macros!$Q$58,0)</f>
        <v>0</v>
      </c>
      <c r="C3667" s="64">
        <f>_xlfn.XLOOKUP(F3667,Macros!T:T,Macros!O:O)</f>
        <v>155</v>
      </c>
      <c r="F3667" s="64" t="s">
        <v>1091</v>
      </c>
      <c r="G3667" s="64">
        <v>10138</v>
      </c>
    </row>
    <row r="3668" spans="1:7">
      <c r="A3668" s="64" t="str">
        <f t="shared" si="57"/>
        <v>BL.VM.00060-10138</v>
      </c>
      <c r="B3668" s="64">
        <f>_xlfn.XLOOKUP(F3668,Macros!T:T,Macros!Q:Q)+IF(Macros!$Q$58&gt;0,Macros!$Q$58,0)</f>
        <v>0</v>
      </c>
      <c r="C3668" s="64">
        <f>_xlfn.XLOOKUP(F3668,Macros!T:T,Macros!O:O)</f>
        <v>152.25</v>
      </c>
      <c r="F3668" s="64" t="s">
        <v>1092</v>
      </c>
      <c r="G3668" s="64">
        <v>10138</v>
      </c>
    </row>
    <row r="3669" spans="1:7">
      <c r="A3669" s="64" t="str">
        <f t="shared" si="57"/>
        <v>BL.VM.00031-10138</v>
      </c>
      <c r="B3669" s="64">
        <f>_xlfn.XLOOKUP(F3669,Macros!T:T,Macros!Q:Q)+IF(Macros!$Q$59&gt;0,Macros!$Q$59,0)</f>
        <v>0</v>
      </c>
      <c r="C3669" s="64">
        <f>_xlfn.XLOOKUP(F3669,Macros!T:T,Macros!O:O)</f>
        <v>233.75</v>
      </c>
      <c r="F3669" s="64" t="s">
        <v>1093</v>
      </c>
      <c r="G3669" s="64">
        <v>10138</v>
      </c>
    </row>
    <row r="3670" spans="1:7">
      <c r="A3670" s="64" t="str">
        <f t="shared" si="57"/>
        <v>BL.VM.00032-10138</v>
      </c>
      <c r="B3670" s="64">
        <f>_xlfn.XLOOKUP(F3670,Macros!T:T,Macros!Q:Q)+IF(Macros!$Q$59&gt;0,Macros!$Q$59,0)</f>
        <v>0</v>
      </c>
      <c r="C3670" s="64">
        <f>_xlfn.XLOOKUP(F3670,Macros!T:T,Macros!O:O)</f>
        <v>218</v>
      </c>
      <c r="F3670" s="64" t="s">
        <v>1094</v>
      </c>
      <c r="G3670" s="64">
        <v>10138</v>
      </c>
    </row>
    <row r="3671" spans="1:7">
      <c r="A3671" s="64" t="str">
        <f t="shared" si="57"/>
        <v>BL.VM.00033-10138</v>
      </c>
      <c r="B3671" s="64">
        <f>_xlfn.XLOOKUP(F3671,Macros!T:T,Macros!Q:Q)+IF(Macros!$Q$59&gt;0,Macros!$Q$59,0)</f>
        <v>0</v>
      </c>
      <c r="C3671" s="64">
        <f>_xlfn.XLOOKUP(F3671,Macros!T:T,Macros!O:O)</f>
        <v>225.75</v>
      </c>
      <c r="F3671" s="64" t="s">
        <v>1095</v>
      </c>
      <c r="G3671" s="64">
        <v>10138</v>
      </c>
    </row>
    <row r="3672" spans="1:7">
      <c r="A3672" s="64" t="str">
        <f t="shared" si="57"/>
        <v>BL.VM.00034-10138</v>
      </c>
      <c r="B3672" s="64">
        <f>_xlfn.XLOOKUP(F3672,Macros!T:T,Macros!Q:Q)+IF(Macros!$Q$59&gt;0,Macros!$Q$59,0)</f>
        <v>0</v>
      </c>
      <c r="C3672" s="64">
        <f>_xlfn.XLOOKUP(F3672,Macros!T:T,Macros!O:O)</f>
        <v>236.25</v>
      </c>
      <c r="F3672" s="64" t="s">
        <v>1096</v>
      </c>
      <c r="G3672" s="64">
        <v>10138</v>
      </c>
    </row>
    <row r="3673" spans="1:7">
      <c r="A3673" s="64" t="str">
        <f t="shared" si="57"/>
        <v>BL.VM.00035-10138</v>
      </c>
      <c r="B3673" s="64">
        <f>_xlfn.XLOOKUP(F3673,Macros!T:T,Macros!Q:Q)+IF(Macros!$Q$59&gt;0,Macros!$Q$59,0)</f>
        <v>0</v>
      </c>
      <c r="C3673" s="64">
        <f>_xlfn.XLOOKUP(F3673,Macros!T:T,Macros!O:O)</f>
        <v>435.75</v>
      </c>
      <c r="F3673" s="64" t="s">
        <v>1097</v>
      </c>
      <c r="G3673" s="64">
        <v>10138</v>
      </c>
    </row>
    <row r="3674" spans="1:7">
      <c r="A3674" s="64" t="str">
        <f t="shared" si="57"/>
        <v>BL.VM.00036-10138</v>
      </c>
      <c r="B3674" s="64">
        <f>_xlfn.XLOOKUP(F3674,Macros!T:T,Macros!Q:Q)+IF(Macros!$Q$59&gt;0,Macros!$Q$59,0)</f>
        <v>0</v>
      </c>
      <c r="C3674" s="64">
        <f>_xlfn.XLOOKUP(F3674,Macros!T:T,Macros!O:O)</f>
        <v>328.25</v>
      </c>
      <c r="F3674" s="64" t="s">
        <v>1098</v>
      </c>
      <c r="G3674" s="64">
        <v>10138</v>
      </c>
    </row>
    <row r="3675" spans="1:7">
      <c r="A3675" s="64" t="str">
        <f t="shared" si="57"/>
        <v>BL.VM.00037-10138</v>
      </c>
      <c r="B3675" s="64">
        <f>_xlfn.XLOOKUP(F3675,Macros!T:T,Macros!Q:Q)+IF(Macros!$Q$59&gt;0,Macros!$Q$59,0)</f>
        <v>0</v>
      </c>
      <c r="C3675" s="64">
        <f>_xlfn.XLOOKUP(F3675,Macros!T:T,Macros!O:O)</f>
        <v>307.25</v>
      </c>
      <c r="F3675" s="64" t="s">
        <v>1099</v>
      </c>
      <c r="G3675" s="64">
        <v>10138</v>
      </c>
    </row>
    <row r="3676" spans="1:7">
      <c r="A3676" s="64" t="str">
        <f t="shared" si="57"/>
        <v>BL.VM.00038-10138</v>
      </c>
      <c r="B3676" s="64">
        <f>_xlfn.XLOOKUP(F3676,Macros!T:T,Macros!Q:Q)+IF(Macros!$Q$59&gt;0,Macros!$Q$59,0)</f>
        <v>0</v>
      </c>
      <c r="C3676" s="64">
        <f>_xlfn.XLOOKUP(F3676,Macros!T:T,Macros!O:O)</f>
        <v>244.25</v>
      </c>
      <c r="F3676" s="64" t="s">
        <v>1100</v>
      </c>
      <c r="G3676" s="64">
        <v>10138</v>
      </c>
    </row>
    <row r="3677" spans="1:7">
      <c r="A3677" s="64" t="str">
        <f t="shared" si="57"/>
        <v>BL.VM.00039-10138</v>
      </c>
      <c r="B3677" s="64">
        <f>_xlfn.XLOOKUP(F3677,Macros!T:T,Macros!Q:Q)+IF(Macros!$Q$59&gt;0,Macros!$Q$59,0)</f>
        <v>0</v>
      </c>
      <c r="C3677" s="64">
        <f>_xlfn.XLOOKUP(F3677,Macros!T:T,Macros!O:O)</f>
        <v>165.5</v>
      </c>
      <c r="F3677" s="64" t="s">
        <v>1101</v>
      </c>
      <c r="G3677" s="64">
        <v>10138</v>
      </c>
    </row>
    <row r="3678" spans="1:7">
      <c r="A3678" s="64" t="str">
        <f t="shared" si="57"/>
        <v>BL.VM.00040-10138</v>
      </c>
      <c r="B3678" s="64">
        <f>_xlfn.XLOOKUP(F3678,Macros!T:T,Macros!Q:Q)+IF(Macros!$Q$59&gt;0,Macros!$Q$59,0)</f>
        <v>0</v>
      </c>
      <c r="C3678" s="64">
        <f>_xlfn.XLOOKUP(F3678,Macros!T:T,Macros!O:O)</f>
        <v>144.5</v>
      </c>
      <c r="F3678" s="64" t="s">
        <v>1102</v>
      </c>
      <c r="G3678" s="64">
        <v>10138</v>
      </c>
    </row>
    <row r="3679" spans="1:7">
      <c r="A3679" s="64" t="str">
        <f t="shared" si="57"/>
        <v>BL.VG.00070-10124</v>
      </c>
      <c r="B3679" s="64">
        <f>_xlfn.XLOOKUP(F3679,'Volume Holds'!U:U,'Volume Holds'!E:E)+IF('Volume Holds'!$E$114&gt;0,'Volume Holds'!$E$114,0)</f>
        <v>0</v>
      </c>
      <c r="C3679" s="64">
        <f>_xlfn.XLOOKUP(F3679,'Volume Holds'!U:U,'Volume Holds'!D:D)</f>
        <v>175</v>
      </c>
      <c r="F3679" s="64" t="s">
        <v>778</v>
      </c>
      <c r="G3679" s="64">
        <v>10124</v>
      </c>
    </row>
    <row r="3680" spans="1:7">
      <c r="A3680" s="64" t="str">
        <f t="shared" si="57"/>
        <v>BL.VG.00071-10124</v>
      </c>
      <c r="B3680" s="64">
        <f>_xlfn.XLOOKUP(F3680,'Volume Holds'!U:U,'Volume Holds'!E:E)+IF('Volume Holds'!$E$114&gt;0,'Volume Holds'!$E$114,0)</f>
        <v>0</v>
      </c>
      <c r="C3680" s="64">
        <f>_xlfn.XLOOKUP(F3680,'Volume Holds'!U:U,'Volume Holds'!D:D)</f>
        <v>182.5</v>
      </c>
      <c r="F3680" s="64" t="s">
        <v>779</v>
      </c>
      <c r="G3680" s="64">
        <v>10124</v>
      </c>
    </row>
    <row r="3681" spans="1:7">
      <c r="A3681" s="64" t="str">
        <f t="shared" si="57"/>
        <v>BL.VG.00072-10124</v>
      </c>
      <c r="B3681" s="64">
        <f>_xlfn.XLOOKUP(F3681,'Volume Holds'!U:U,'Volume Holds'!E:E)+IF('Volume Holds'!$E$115&gt;0,'Volume Holds'!$E$115,0)</f>
        <v>0</v>
      </c>
      <c r="C3681" s="64">
        <f>_xlfn.XLOOKUP(F3681,'Volume Holds'!U:U,'Volume Holds'!D:D)</f>
        <v>152.5</v>
      </c>
      <c r="F3681" s="64" t="s">
        <v>780</v>
      </c>
      <c r="G3681" s="64">
        <v>10124</v>
      </c>
    </row>
    <row r="3682" spans="1:7">
      <c r="A3682" s="64" t="str">
        <f t="shared" si="57"/>
        <v>BL.VG.00073-10124</v>
      </c>
      <c r="B3682" s="64">
        <f>_xlfn.XLOOKUP(F3682,'Volume Holds'!U:U,'Volume Holds'!E:E)+IF('Volume Holds'!$E$115&gt;0,'Volume Holds'!$E$115,0)</f>
        <v>0</v>
      </c>
      <c r="C3682" s="64">
        <f>_xlfn.XLOOKUP(F3682,'Volume Holds'!U:U,'Volume Holds'!D:D)</f>
        <v>145</v>
      </c>
      <c r="F3682" s="64" t="s">
        <v>781</v>
      </c>
      <c r="G3682" s="64">
        <v>10124</v>
      </c>
    </row>
    <row r="3683" spans="1:7">
      <c r="A3683" s="64" t="str">
        <f t="shared" si="57"/>
        <v>BL.VG.00074-10124</v>
      </c>
      <c r="B3683" s="64">
        <f>_xlfn.XLOOKUP(F3683,'Volume Holds'!U:U,'Volume Holds'!E:E)+IF('Volume Holds'!$E$115&gt;0,'Volume Holds'!$E$115,0)</f>
        <v>0</v>
      </c>
      <c r="C3683" s="64">
        <f>_xlfn.XLOOKUP(F3683,'Volume Holds'!U:U,'Volume Holds'!D:D)</f>
        <v>137.5</v>
      </c>
      <c r="F3683" s="64" t="s">
        <v>782</v>
      </c>
      <c r="G3683" s="64">
        <v>10124</v>
      </c>
    </row>
    <row r="3684" spans="1:7">
      <c r="A3684" s="64" t="str">
        <f t="shared" si="57"/>
        <v>BL.VG.00075-10124</v>
      </c>
      <c r="B3684" s="64">
        <f>_xlfn.XLOOKUP(F3684,'Volume Holds'!U:U,'Volume Holds'!E:E)+IF('Volume Holds'!$E$115&gt;0,'Volume Holds'!$E$115,0)</f>
        <v>0</v>
      </c>
      <c r="C3684" s="64">
        <f>_xlfn.XLOOKUP(F3684,'Volume Holds'!U:U,'Volume Holds'!D:D)</f>
        <v>162.5</v>
      </c>
      <c r="F3684" s="64" t="s">
        <v>783</v>
      </c>
      <c r="G3684" s="64">
        <v>10124</v>
      </c>
    </row>
    <row r="3685" spans="1:7">
      <c r="A3685" s="64" t="str">
        <f t="shared" ref="A3685:A3748" si="58">F3685&amp;"-"&amp;G3685</f>
        <v>BL.VG.00076-10124</v>
      </c>
      <c r="B3685" s="64">
        <f>_xlfn.XLOOKUP(F3685,'Volume Holds'!U:U,'Volume Holds'!E:E)+IF('Volume Holds'!$E$116&gt;0,'Volume Holds'!$E$116,0)</f>
        <v>0</v>
      </c>
      <c r="C3685" s="64">
        <f>_xlfn.XLOOKUP(F3685,'Volume Holds'!U:U,'Volume Holds'!D:D)</f>
        <v>170</v>
      </c>
      <c r="F3685" s="64" t="s">
        <v>784</v>
      </c>
      <c r="G3685" s="64">
        <v>10124</v>
      </c>
    </row>
    <row r="3686" spans="1:7">
      <c r="A3686" s="64" t="str">
        <f t="shared" si="58"/>
        <v>BL.VG.00077-10124</v>
      </c>
      <c r="B3686" s="64">
        <f>_xlfn.XLOOKUP(F3686,'Volume Holds'!U:U,'Volume Holds'!E:E)+IF('Volume Holds'!$E$116&gt;0,'Volume Holds'!$E$116,0)</f>
        <v>0</v>
      </c>
      <c r="C3686" s="64">
        <f>_xlfn.XLOOKUP(F3686,'Volume Holds'!U:U,'Volume Holds'!D:D)</f>
        <v>170</v>
      </c>
      <c r="F3686" s="64" t="s">
        <v>785</v>
      </c>
      <c r="G3686" s="64">
        <v>10124</v>
      </c>
    </row>
    <row r="3687" spans="1:7">
      <c r="A3687" s="64" t="str">
        <f t="shared" si="58"/>
        <v>BL.VG.00078-10124</v>
      </c>
      <c r="B3687" s="64">
        <f>_xlfn.XLOOKUP(F3687,'Volume Holds'!U:U,'Volume Holds'!E:E)+IF('Volume Holds'!$E$116&gt;0,'Volume Holds'!$E$116,0)</f>
        <v>0</v>
      </c>
      <c r="C3687" s="64">
        <f>_xlfn.XLOOKUP(F3687,'Volume Holds'!U:U,'Volume Holds'!D:D)</f>
        <v>175</v>
      </c>
      <c r="F3687" s="64" t="s">
        <v>786</v>
      </c>
      <c r="G3687" s="64">
        <v>10124</v>
      </c>
    </row>
    <row r="3688" spans="1:7">
      <c r="A3688" s="64" t="str">
        <f t="shared" si="58"/>
        <v>BL.VG.00079-10124</v>
      </c>
      <c r="B3688" s="64">
        <f>_xlfn.XLOOKUP(F3688,'Volume Holds'!U:U,'Volume Holds'!E:E)+IF('Volume Holds'!$E$116&gt;0,'Volume Holds'!$E$116,0)</f>
        <v>0</v>
      </c>
      <c r="C3688" s="64">
        <f>_xlfn.XLOOKUP(F3688,'Volume Holds'!U:U,'Volume Holds'!D:D)</f>
        <v>175</v>
      </c>
      <c r="F3688" s="64" t="s">
        <v>787</v>
      </c>
      <c r="G3688" s="64">
        <v>10124</v>
      </c>
    </row>
    <row r="3689" spans="1:7">
      <c r="A3689" s="64" t="str">
        <f t="shared" si="58"/>
        <v>BL.VG.00080-10124</v>
      </c>
      <c r="B3689" s="64">
        <f>_xlfn.XLOOKUP(F3689,'Volume Holds'!U:U,'Volume Holds'!E:E)+IF('Volume Holds'!$E$116&gt;0,'Volume Holds'!$E$116,0)</f>
        <v>0</v>
      </c>
      <c r="C3689" s="64">
        <f>_xlfn.XLOOKUP(F3689,'Volume Holds'!U:U,'Volume Holds'!D:D)</f>
        <v>180</v>
      </c>
      <c r="F3689" s="64" t="s">
        <v>788</v>
      </c>
      <c r="G3689" s="64">
        <v>10124</v>
      </c>
    </row>
    <row r="3690" spans="1:7">
      <c r="A3690" s="64" t="str">
        <f t="shared" si="58"/>
        <v>BL.VG.00081-10124</v>
      </c>
      <c r="B3690" s="64">
        <f>_xlfn.XLOOKUP(F3690,'Volume Holds'!U:U,'Volume Holds'!E:E)+IF('Volume Holds'!$E$116&gt;0,'Volume Holds'!$E$116,0)</f>
        <v>0</v>
      </c>
      <c r="C3690" s="64">
        <f>_xlfn.XLOOKUP(F3690,'Volume Holds'!U:U,'Volume Holds'!D:D)</f>
        <v>180</v>
      </c>
      <c r="F3690" s="64" t="s">
        <v>789</v>
      </c>
      <c r="G3690" s="64">
        <v>10124</v>
      </c>
    </row>
    <row r="3691" spans="1:7">
      <c r="A3691" s="64" t="str">
        <f t="shared" si="58"/>
        <v>BL.VG.00082-10124</v>
      </c>
      <c r="B3691" s="64">
        <f>_xlfn.XLOOKUP(F3691,'Volume Holds'!U:U,'Volume Holds'!E:E)+IF('Volume Holds'!$E$116&gt;0,'Volume Holds'!$E$116,0)</f>
        <v>0</v>
      </c>
      <c r="C3691" s="64">
        <f>_xlfn.XLOOKUP(F3691,'Volume Holds'!U:U,'Volume Holds'!D:D)</f>
        <v>195</v>
      </c>
      <c r="F3691" s="64" t="s">
        <v>790</v>
      </c>
      <c r="G3691" s="64">
        <v>10124</v>
      </c>
    </row>
    <row r="3692" spans="1:7">
      <c r="A3692" s="64" t="str">
        <f t="shared" si="58"/>
        <v>BL.VG.00083-10124</v>
      </c>
      <c r="B3692" s="64">
        <f>_xlfn.XLOOKUP(F3692,'Volume Holds'!U:U,'Volume Holds'!E:E)+IF('Volume Holds'!$E$116&gt;0,'Volume Holds'!$E$116,0)</f>
        <v>0</v>
      </c>
      <c r="C3692" s="64">
        <f>_xlfn.XLOOKUP(F3692,'Volume Holds'!U:U,'Volume Holds'!D:D)</f>
        <v>195</v>
      </c>
      <c r="F3692" s="64" t="s">
        <v>791</v>
      </c>
      <c r="G3692" s="64">
        <v>10124</v>
      </c>
    </row>
    <row r="3693" spans="1:7">
      <c r="A3693" s="64" t="str">
        <f t="shared" si="58"/>
        <v>BL.VG.00084-10124</v>
      </c>
      <c r="B3693" s="64">
        <f>_xlfn.XLOOKUP(F3693,'Volume Holds'!U:U,'Volume Holds'!E:E)+IF('Volume Holds'!$E$117&gt;0,'Volume Holds'!$E$117,0)</f>
        <v>0</v>
      </c>
      <c r="C3693" s="64">
        <f>_xlfn.XLOOKUP(F3693,'Volume Holds'!U:U,'Volume Holds'!D:D)</f>
        <v>385</v>
      </c>
      <c r="F3693" s="64" t="s">
        <v>792</v>
      </c>
      <c r="G3693" s="64">
        <v>10124</v>
      </c>
    </row>
    <row r="3694" spans="1:7">
      <c r="A3694" s="64" t="str">
        <f t="shared" si="58"/>
        <v>BL.VG.00085-10124</v>
      </c>
      <c r="B3694" s="64">
        <f>_xlfn.XLOOKUP(F3694,'Volume Holds'!U:U,'Volume Holds'!E:E)+IF('Volume Holds'!$E$117&gt;0,'Volume Holds'!$E$117,0)</f>
        <v>0</v>
      </c>
      <c r="C3694" s="64">
        <f>_xlfn.XLOOKUP(F3694,'Volume Holds'!U:U,'Volume Holds'!D:D)</f>
        <v>385</v>
      </c>
      <c r="F3694" s="64" t="s">
        <v>793</v>
      </c>
      <c r="G3694" s="64">
        <v>10124</v>
      </c>
    </row>
    <row r="3695" spans="1:7">
      <c r="A3695" s="64" t="str">
        <f t="shared" si="58"/>
        <v>BL.VG.00086-10124</v>
      </c>
      <c r="B3695" s="64">
        <f>_xlfn.XLOOKUP(F3695,'Volume Holds'!U:U,'Volume Holds'!E:E)+IF('Volume Holds'!$E$117&gt;0,'Volume Holds'!$E$117,0)</f>
        <v>0</v>
      </c>
      <c r="C3695" s="64">
        <f>_xlfn.XLOOKUP(F3695,'Volume Holds'!U:U,'Volume Holds'!D:D)</f>
        <v>397.5</v>
      </c>
      <c r="F3695" s="64" t="s">
        <v>794</v>
      </c>
      <c r="G3695" s="64">
        <v>10124</v>
      </c>
    </row>
    <row r="3696" spans="1:7">
      <c r="A3696" s="64" t="str">
        <f t="shared" si="58"/>
        <v>BL.VG.00087-10124</v>
      </c>
      <c r="B3696" s="64">
        <f>_xlfn.XLOOKUP(F3696,'Volume Holds'!U:U,'Volume Holds'!E:E)+IF('Volume Holds'!$E$117&gt;0,'Volume Holds'!$E$117,0)</f>
        <v>0</v>
      </c>
      <c r="C3696" s="64">
        <f>_xlfn.XLOOKUP(F3696,'Volume Holds'!U:U,'Volume Holds'!D:D)</f>
        <v>397.5</v>
      </c>
      <c r="F3696" s="64" t="s">
        <v>795</v>
      </c>
      <c r="G3696" s="64">
        <v>10124</v>
      </c>
    </row>
    <row r="3697" spans="1:7">
      <c r="A3697" s="64" t="str">
        <f t="shared" si="58"/>
        <v>BL.VG.00088-10124</v>
      </c>
      <c r="B3697" s="64">
        <f>_xlfn.XLOOKUP(F3697,'Volume Holds'!U:U,'Volume Holds'!E:E)+IF('Volume Holds'!$E$117&gt;0,'Volume Holds'!$E$117,0)</f>
        <v>0</v>
      </c>
      <c r="C3697" s="64">
        <f>_xlfn.XLOOKUP(F3697,'Volume Holds'!U:U,'Volume Holds'!D:D)</f>
        <v>420</v>
      </c>
      <c r="F3697" s="64" t="s">
        <v>796</v>
      </c>
      <c r="G3697" s="64">
        <v>10124</v>
      </c>
    </row>
    <row r="3698" spans="1:7">
      <c r="A3698" s="64" t="str">
        <f t="shared" si="58"/>
        <v>BL.VG.00089-10124</v>
      </c>
      <c r="B3698" s="64">
        <f>_xlfn.XLOOKUP(F3698,'Volume Holds'!U:U,'Volume Holds'!E:E)+IF('Volume Holds'!$E$117&gt;0,'Volume Holds'!$E$117,0)</f>
        <v>0</v>
      </c>
      <c r="C3698" s="64">
        <f>_xlfn.XLOOKUP(F3698,'Volume Holds'!U:U,'Volume Holds'!D:D)</f>
        <v>420</v>
      </c>
      <c r="F3698" s="64" t="s">
        <v>797</v>
      </c>
      <c r="G3698" s="64">
        <v>10124</v>
      </c>
    </row>
    <row r="3699" spans="1:7">
      <c r="A3699" s="64" t="str">
        <f t="shared" si="58"/>
        <v>BL.VG.00090-10124</v>
      </c>
      <c r="B3699" s="64">
        <f>_xlfn.XLOOKUP(F3699,'Volume Holds'!U:U,'Volume Holds'!E:E)+IF('Volume Holds'!$E$117&gt;0,'Volume Holds'!$E$117,0)</f>
        <v>0</v>
      </c>
      <c r="C3699" s="64">
        <f>_xlfn.XLOOKUP(F3699,'Volume Holds'!U:U,'Volume Holds'!D:D)</f>
        <v>455</v>
      </c>
      <c r="F3699" s="64" t="s">
        <v>798</v>
      </c>
      <c r="G3699" s="64">
        <v>10124</v>
      </c>
    </row>
    <row r="3700" spans="1:7">
      <c r="A3700" s="64" t="str">
        <f t="shared" si="58"/>
        <v>BL.VG.00091-10124</v>
      </c>
      <c r="B3700" s="64">
        <f>_xlfn.XLOOKUP(F3700,'Volume Holds'!U:U,'Volume Holds'!E:E)+IF('Volume Holds'!$E$117&gt;0,'Volume Holds'!$E$117,0)</f>
        <v>0</v>
      </c>
      <c r="C3700" s="64">
        <f>_xlfn.XLOOKUP(F3700,'Volume Holds'!U:U,'Volume Holds'!D:D)</f>
        <v>455</v>
      </c>
      <c r="F3700" s="64" t="s">
        <v>799</v>
      </c>
      <c r="G3700" s="64">
        <v>10124</v>
      </c>
    </row>
    <row r="3701" spans="1:7">
      <c r="A3701" s="64" t="str">
        <f t="shared" si="58"/>
        <v>BL.VG.00092-10124</v>
      </c>
      <c r="B3701" s="64" t="e">
        <f>_xlfn.XLOOKUP(F3701,'Volume Holds'!U:U,'Volume Holds'!E:E)+IF('Volume Holds'!#REF!&gt;0,'Volume Holds'!#REF!,0)</f>
        <v>#N/A</v>
      </c>
      <c r="C3701" s="64" t="e">
        <f>_xlfn.XLOOKUP(F3701,'Volume Holds'!U:U,'Volume Holds'!D:D)</f>
        <v>#N/A</v>
      </c>
      <c r="F3701" s="64" t="s">
        <v>1350</v>
      </c>
      <c r="G3701" s="64">
        <v>10124</v>
      </c>
    </row>
    <row r="3702" spans="1:7">
      <c r="A3702" s="64" t="str">
        <f t="shared" si="58"/>
        <v>BL.VG.00093-10124</v>
      </c>
      <c r="B3702" s="64" t="e">
        <f>_xlfn.XLOOKUP(F3702,'Volume Holds'!U:U,'Volume Holds'!E:E)+IF('Volume Holds'!#REF!&gt;0,'Volume Holds'!#REF!,0)</f>
        <v>#N/A</v>
      </c>
      <c r="C3702" s="64" t="e">
        <f>_xlfn.XLOOKUP(F3702,'Volume Holds'!U:U,'Volume Holds'!D:D)</f>
        <v>#N/A</v>
      </c>
      <c r="F3702" s="64" t="s">
        <v>1351</v>
      </c>
      <c r="G3702" s="64">
        <v>10124</v>
      </c>
    </row>
    <row r="3703" spans="1:7">
      <c r="A3703" s="64" t="str">
        <f t="shared" si="58"/>
        <v>BL.VG.00094-10124</v>
      </c>
      <c r="B3703" s="64" t="e">
        <f>_xlfn.XLOOKUP(F3703,'Volume Holds'!U:U,'Volume Holds'!E:E)+IF('Volume Holds'!#REF!&gt;0,'Volume Holds'!#REF!,0)</f>
        <v>#N/A</v>
      </c>
      <c r="C3703" s="64" t="e">
        <f>_xlfn.XLOOKUP(F3703,'Volume Holds'!U:U,'Volume Holds'!D:D)</f>
        <v>#N/A</v>
      </c>
      <c r="F3703" s="64" t="s">
        <v>1352</v>
      </c>
      <c r="G3703" s="64">
        <v>10124</v>
      </c>
    </row>
    <row r="3704" spans="1:7">
      <c r="A3704" s="64" t="str">
        <f t="shared" si="58"/>
        <v>BL.VG.00095-10124</v>
      </c>
      <c r="B3704" s="64" t="e">
        <f>_xlfn.XLOOKUP(F3704,'Volume Holds'!U:U,'Volume Holds'!E:E)+IF('Volume Holds'!#REF!&gt;0,'Volume Holds'!#REF!,0)</f>
        <v>#REF!</v>
      </c>
      <c r="C3704" s="64">
        <f>_xlfn.XLOOKUP(F3704,'Volume Holds'!U:U,'Volume Holds'!D:D)</f>
        <v>104.125</v>
      </c>
      <c r="F3704" s="64" t="s">
        <v>888</v>
      </c>
      <c r="G3704" s="64">
        <v>10124</v>
      </c>
    </row>
    <row r="3705" spans="1:7">
      <c r="A3705" s="64" t="str">
        <f t="shared" si="58"/>
        <v>BL.VG.00096-10124</v>
      </c>
      <c r="B3705" s="64">
        <f>_xlfn.XLOOKUP(F3705,'Volume Holds'!U:U,'Volume Holds'!E:E)</f>
        <v>0</v>
      </c>
      <c r="C3705" s="64">
        <f>_xlfn.XLOOKUP(F3705,'Volume Holds'!U:U,'Volume Holds'!D:D)</f>
        <v>225</v>
      </c>
      <c r="F3705" s="64" t="s">
        <v>800</v>
      </c>
      <c r="G3705" s="64">
        <v>10124</v>
      </c>
    </row>
    <row r="3706" spans="1:7">
      <c r="A3706" s="64" t="str">
        <f t="shared" si="58"/>
        <v>BL.VG.00097-10124</v>
      </c>
      <c r="B3706" s="64">
        <f>_xlfn.XLOOKUP(F3706,'Volume Holds'!U:U,'Volume Holds'!E:E)+IF('Volume Holds'!$E$118&gt;0,'Volume Holds'!$E$118,0)</f>
        <v>0</v>
      </c>
      <c r="C3706" s="64">
        <f>_xlfn.XLOOKUP(F3706,'Volume Holds'!U:U,'Volume Holds'!D:D)</f>
        <v>210</v>
      </c>
      <c r="F3706" s="64" t="s">
        <v>801</v>
      </c>
      <c r="G3706" s="64">
        <v>10124</v>
      </c>
    </row>
    <row r="3707" spans="1:7">
      <c r="A3707" s="64" t="str">
        <f t="shared" si="58"/>
        <v>BL.VG.00098-10124</v>
      </c>
      <c r="B3707" s="64">
        <f>_xlfn.XLOOKUP(F3707,'Volume Holds'!U:U,'Volume Holds'!E:E)+IF('Volume Holds'!$E$118&gt;0,'Volume Holds'!$E$118,0)</f>
        <v>0</v>
      </c>
      <c r="C3707" s="64">
        <f>_xlfn.XLOOKUP(F3707,'Volume Holds'!U:U,'Volume Holds'!D:D)</f>
        <v>210</v>
      </c>
      <c r="F3707" s="64" t="s">
        <v>802</v>
      </c>
      <c r="G3707" s="64">
        <v>10124</v>
      </c>
    </row>
    <row r="3708" spans="1:7">
      <c r="A3708" s="64" t="str">
        <f t="shared" si="58"/>
        <v>BL.VG.00099-10124</v>
      </c>
      <c r="B3708" s="64">
        <f>_xlfn.XLOOKUP(F3708,'Volume Holds'!U:U,'Volume Holds'!E:E)+IF('Volume Holds'!$E$118&gt;0,'Volume Holds'!$E$118,0)</f>
        <v>0</v>
      </c>
      <c r="C3708" s="64">
        <f>_xlfn.XLOOKUP(F3708,'Volume Holds'!U:U,'Volume Holds'!D:D)</f>
        <v>217.5</v>
      </c>
      <c r="F3708" s="64" t="s">
        <v>803</v>
      </c>
      <c r="G3708" s="64">
        <v>10124</v>
      </c>
    </row>
    <row r="3709" spans="1:7">
      <c r="A3709" s="64" t="str">
        <f t="shared" si="58"/>
        <v>BL.VG.00100-10124</v>
      </c>
      <c r="B3709" s="64">
        <f>_xlfn.XLOOKUP(F3709,'Volume Holds'!U:U,'Volume Holds'!E:E)+IF('Volume Holds'!$E$118&gt;0,'Volume Holds'!$E$118,0)</f>
        <v>0</v>
      </c>
      <c r="C3709" s="64">
        <f>_xlfn.XLOOKUP(F3709,'Volume Holds'!U:U,'Volume Holds'!D:D)</f>
        <v>217.5</v>
      </c>
      <c r="F3709" s="64" t="s">
        <v>804</v>
      </c>
      <c r="G3709" s="64">
        <v>10124</v>
      </c>
    </row>
    <row r="3710" spans="1:7">
      <c r="A3710" s="64" t="str">
        <f t="shared" si="58"/>
        <v>BL.VG.00101-10124</v>
      </c>
      <c r="B3710" s="64">
        <f>_xlfn.XLOOKUP(F3710,'Volume Holds'!U:U,'Volume Holds'!E:E)+IF('Volume Holds'!$E$118&gt;0,'Volume Holds'!$E$118,0)</f>
        <v>0</v>
      </c>
      <c r="C3710" s="64">
        <f>_xlfn.XLOOKUP(F3710,'Volume Holds'!U:U,'Volume Holds'!D:D)</f>
        <v>240</v>
      </c>
      <c r="F3710" s="64" t="s">
        <v>805</v>
      </c>
      <c r="G3710" s="64">
        <v>10124</v>
      </c>
    </row>
    <row r="3711" spans="1:7">
      <c r="A3711" s="64" t="str">
        <f t="shared" si="58"/>
        <v>BL.VG.00102-10124</v>
      </c>
      <c r="B3711" s="64">
        <f>_xlfn.XLOOKUP(F3711,'Volume Holds'!U:U,'Volume Holds'!E:E)+IF('Volume Holds'!$E$118&gt;0,'Volume Holds'!$E$118,0)</f>
        <v>0</v>
      </c>
      <c r="C3711" s="64">
        <f>_xlfn.XLOOKUP(F3711,'Volume Holds'!U:U,'Volume Holds'!D:D)</f>
        <v>240</v>
      </c>
      <c r="F3711" s="64" t="s">
        <v>806</v>
      </c>
      <c r="G3711" s="64">
        <v>10124</v>
      </c>
    </row>
    <row r="3712" spans="1:7">
      <c r="A3712" s="64" t="str">
        <f t="shared" si="58"/>
        <v>BL.VG.00103-10124</v>
      </c>
      <c r="B3712" s="64">
        <f>_xlfn.XLOOKUP(F3712,'Volume Holds'!U:U,'Volume Holds'!E:E)+IF('Volume Holds'!$E$119&gt;0,'Volume Holds'!$E$119,0)</f>
        <v>0</v>
      </c>
      <c r="C3712" s="64">
        <f>_xlfn.XLOOKUP(F3712,'Volume Holds'!U:U,'Volume Holds'!D:D)</f>
        <v>362.5</v>
      </c>
      <c r="F3712" s="64" t="s">
        <v>807</v>
      </c>
      <c r="G3712" s="64">
        <v>10124</v>
      </c>
    </row>
    <row r="3713" spans="1:7">
      <c r="A3713" s="64" t="str">
        <f t="shared" si="58"/>
        <v>BL.VG.00104-10124</v>
      </c>
      <c r="B3713" s="64">
        <f>_xlfn.XLOOKUP(F3713,'Volume Holds'!U:U,'Volume Holds'!E:E)+IF('Volume Holds'!$E$119&gt;0,'Volume Holds'!$E$119,0)</f>
        <v>0</v>
      </c>
      <c r="C3713" s="64">
        <f>_xlfn.XLOOKUP(F3713,'Volume Holds'!U:U,'Volume Holds'!D:D)</f>
        <v>362.5</v>
      </c>
      <c r="F3713" s="64" t="s">
        <v>808</v>
      </c>
      <c r="G3713" s="64">
        <v>10124</v>
      </c>
    </row>
    <row r="3714" spans="1:7">
      <c r="A3714" s="64" t="str">
        <f t="shared" si="58"/>
        <v>BL.VG.00105-10124</v>
      </c>
      <c r="B3714" s="64">
        <f>_xlfn.XLOOKUP(F3714,'Volume Holds'!U:U,'Volume Holds'!E:E)+IF('Volume Holds'!$E$119&gt;0,'Volume Holds'!$E$119,0)</f>
        <v>0</v>
      </c>
      <c r="C3714" s="64">
        <f>_xlfn.XLOOKUP(F3714,'Volume Holds'!U:U,'Volume Holds'!D:D)</f>
        <v>382.5</v>
      </c>
      <c r="F3714" s="64" t="s">
        <v>809</v>
      </c>
      <c r="G3714" s="64">
        <v>10124</v>
      </c>
    </row>
    <row r="3715" spans="1:7">
      <c r="A3715" s="64" t="str">
        <f t="shared" si="58"/>
        <v>BL.VG.00106-10124</v>
      </c>
      <c r="B3715" s="64">
        <f>_xlfn.XLOOKUP(F3715,'Volume Holds'!U:U,'Volume Holds'!E:E)+IF('Volume Holds'!$E$119&gt;0,'Volume Holds'!$E$119,0)</f>
        <v>0</v>
      </c>
      <c r="C3715" s="64">
        <f>_xlfn.XLOOKUP(F3715,'Volume Holds'!U:U,'Volume Holds'!D:D)</f>
        <v>382.5</v>
      </c>
      <c r="F3715" s="64" t="s">
        <v>810</v>
      </c>
      <c r="G3715" s="64">
        <v>10124</v>
      </c>
    </row>
    <row r="3716" spans="1:7">
      <c r="A3716" s="64" t="str">
        <f t="shared" si="58"/>
        <v>BL.VG.00107-10124</v>
      </c>
      <c r="B3716" s="64">
        <f>_xlfn.XLOOKUP(F3716,'Volume Holds'!U:U,'Volume Holds'!E:E)+IF('Volume Holds'!$E$119&gt;0,'Volume Holds'!$E$119,0)</f>
        <v>0</v>
      </c>
      <c r="C3716" s="64">
        <f>_xlfn.XLOOKUP(F3716,'Volume Holds'!U:U,'Volume Holds'!D:D)</f>
        <v>425</v>
      </c>
      <c r="F3716" s="64" t="s">
        <v>811</v>
      </c>
      <c r="G3716" s="64">
        <v>10124</v>
      </c>
    </row>
    <row r="3717" spans="1:7">
      <c r="A3717" s="64" t="str">
        <f t="shared" si="58"/>
        <v>BL.VG.00108-10124</v>
      </c>
      <c r="B3717" s="64">
        <f>_xlfn.XLOOKUP(F3717,'Volume Holds'!U:U,'Volume Holds'!E:E)+IF('Volume Holds'!$E$119&gt;0,'Volume Holds'!$E$119,0)</f>
        <v>0</v>
      </c>
      <c r="C3717" s="64">
        <f>_xlfn.XLOOKUP(F3717,'Volume Holds'!U:U,'Volume Holds'!D:D)</f>
        <v>425</v>
      </c>
      <c r="F3717" s="64" t="s">
        <v>812</v>
      </c>
      <c r="G3717" s="64">
        <v>10124</v>
      </c>
    </row>
    <row r="3718" spans="1:7">
      <c r="A3718" s="64" t="str">
        <f t="shared" si="58"/>
        <v>BL.VG.00109-10124</v>
      </c>
      <c r="B3718" s="64">
        <f>_xlfn.XLOOKUP(F3718,'Volume Holds'!U:U,'Volume Holds'!E:E)+IF('Volume Holds'!$E$120&gt;0,'Volume Holds'!$E$120,0)</f>
        <v>0</v>
      </c>
      <c r="C3718" s="64">
        <f>_xlfn.XLOOKUP(F3718,'Volume Holds'!U:U,'Volume Holds'!D:D)</f>
        <v>600</v>
      </c>
      <c r="F3718" s="64" t="s">
        <v>813</v>
      </c>
      <c r="G3718" s="64">
        <v>10124</v>
      </c>
    </row>
    <row r="3719" spans="1:7">
      <c r="A3719" s="64" t="str">
        <f t="shared" si="58"/>
        <v>BL.VG.00110-10124</v>
      </c>
      <c r="B3719" s="64">
        <f>_xlfn.XLOOKUP(F3719,'Volume Holds'!U:U,'Volume Holds'!E:E)+IF('Volume Holds'!$E$120&gt;0,'Volume Holds'!$E$120,0)</f>
        <v>0</v>
      </c>
      <c r="C3719" s="64">
        <f>_xlfn.XLOOKUP(F3719,'Volume Holds'!U:U,'Volume Holds'!D:D)</f>
        <v>600</v>
      </c>
      <c r="F3719" s="64" t="s">
        <v>814</v>
      </c>
      <c r="G3719" s="64">
        <v>10124</v>
      </c>
    </row>
    <row r="3720" spans="1:7">
      <c r="A3720" s="64" t="str">
        <f t="shared" si="58"/>
        <v>BL.VG.00111-10124</v>
      </c>
      <c r="B3720" s="64">
        <f>_xlfn.XLOOKUP(F3720,'Volume Holds'!U:U,'Volume Holds'!E:E)+IF('Volume Holds'!$E$120&gt;0,'Volume Holds'!$E$120,0)</f>
        <v>0</v>
      </c>
      <c r="C3720" s="64">
        <f>_xlfn.XLOOKUP(F3720,'Volume Holds'!U:U,'Volume Holds'!D:D)</f>
        <v>632.5</v>
      </c>
      <c r="F3720" s="64" t="s">
        <v>815</v>
      </c>
      <c r="G3720" s="64">
        <v>10124</v>
      </c>
    </row>
    <row r="3721" spans="1:7">
      <c r="A3721" s="64" t="str">
        <f t="shared" si="58"/>
        <v>BL.VG.00112-10124</v>
      </c>
      <c r="B3721" s="64">
        <f>_xlfn.XLOOKUP(F3721,'Volume Holds'!U:U,'Volume Holds'!E:E)+IF('Volume Holds'!$E$120&gt;0,'Volume Holds'!$E$120,0)</f>
        <v>0</v>
      </c>
      <c r="C3721" s="64">
        <f>_xlfn.XLOOKUP(F3721,'Volume Holds'!U:U,'Volume Holds'!D:D)</f>
        <v>632.5</v>
      </c>
      <c r="F3721" s="64" t="s">
        <v>816</v>
      </c>
      <c r="G3721" s="64">
        <v>10124</v>
      </c>
    </row>
    <row r="3722" spans="1:7">
      <c r="A3722" s="64" t="str">
        <f t="shared" si="58"/>
        <v>BL.VG.00113-10124</v>
      </c>
      <c r="B3722" s="64">
        <f>_xlfn.XLOOKUP(F3722,'Volume Holds'!U:U,'Volume Holds'!E:E)+IF('Volume Holds'!$E$120&gt;0,'Volume Holds'!$E$120,0)</f>
        <v>0</v>
      </c>
      <c r="C3722" s="64">
        <f>_xlfn.XLOOKUP(F3722,'Volume Holds'!U:U,'Volume Holds'!D:D)</f>
        <v>715</v>
      </c>
      <c r="F3722" s="64" t="s">
        <v>817</v>
      </c>
      <c r="G3722" s="64">
        <v>10124</v>
      </c>
    </row>
    <row r="3723" spans="1:7">
      <c r="A3723" s="64" t="str">
        <f t="shared" si="58"/>
        <v>BL.VG.00114-10124</v>
      </c>
      <c r="B3723" s="64">
        <f>_xlfn.XLOOKUP(F3723,'Volume Holds'!U:U,'Volume Holds'!E:E)+IF('Volume Holds'!$E$120&gt;0,'Volume Holds'!$E$120,0)</f>
        <v>0</v>
      </c>
      <c r="C3723" s="64">
        <f>_xlfn.XLOOKUP(F3723,'Volume Holds'!U:U,'Volume Holds'!D:D)</f>
        <v>715</v>
      </c>
      <c r="F3723" s="64" t="s">
        <v>818</v>
      </c>
      <c r="G3723" s="64">
        <v>10124</v>
      </c>
    </row>
    <row r="3724" spans="1:7">
      <c r="A3724" s="64" t="str">
        <f t="shared" si="58"/>
        <v>BL.VG.00115-10124</v>
      </c>
      <c r="B3724" s="64">
        <f>_xlfn.XLOOKUP(F3724,'Volume Holds'!U:U,'Volume Holds'!E:E)+IF('Volume Holds'!$E$121&gt;0,'Volume Holds'!$E$121,0)</f>
        <v>0</v>
      </c>
      <c r="C3724" s="64">
        <f>_xlfn.XLOOKUP(F3724,'Volume Holds'!U:U,'Volume Holds'!D:D)</f>
        <v>215</v>
      </c>
      <c r="F3724" s="64" t="s">
        <v>819</v>
      </c>
      <c r="G3724" s="64">
        <v>10124</v>
      </c>
    </row>
    <row r="3725" spans="1:7">
      <c r="A3725" s="64" t="str">
        <f t="shared" si="58"/>
        <v>BL.VG.00116-10124</v>
      </c>
      <c r="B3725" s="64">
        <f>_xlfn.XLOOKUP(F3725,'Volume Holds'!U:U,'Volume Holds'!E:E)+IF('Volume Holds'!$E$121&gt;0,'Volume Holds'!$E$121,0)</f>
        <v>0</v>
      </c>
      <c r="C3725" s="64">
        <f>_xlfn.XLOOKUP(F3725,'Volume Holds'!U:U,'Volume Holds'!D:D)</f>
        <v>235</v>
      </c>
      <c r="F3725" s="64" t="s">
        <v>820</v>
      </c>
      <c r="G3725" s="64">
        <v>10124</v>
      </c>
    </row>
    <row r="3726" spans="1:7">
      <c r="A3726" s="64" t="str">
        <f t="shared" si="58"/>
        <v>BL.VG.00117-10124</v>
      </c>
      <c r="B3726" s="64">
        <f>_xlfn.XLOOKUP(F3726,'Volume Holds'!U:U,'Volume Holds'!E:E)+IF('Volume Holds'!$E$121&gt;0,'Volume Holds'!$E$121,0)</f>
        <v>0</v>
      </c>
      <c r="C3726" s="64">
        <f>_xlfn.XLOOKUP(F3726,'Volume Holds'!U:U,'Volume Holds'!D:D)</f>
        <v>282.5</v>
      </c>
      <c r="F3726" s="64" t="s">
        <v>821</v>
      </c>
      <c r="G3726" s="64">
        <v>10124</v>
      </c>
    </row>
    <row r="3727" spans="1:7">
      <c r="A3727" s="64" t="str">
        <f t="shared" si="58"/>
        <v>BL.VG.00118-10124</v>
      </c>
      <c r="B3727" s="64">
        <f>_xlfn.XLOOKUP(F3727,'Volume Holds'!U:U,'Volume Holds'!E:E)+IF('Volume Holds'!$E$121&gt;0,'Volume Holds'!$E$121,0)</f>
        <v>0</v>
      </c>
      <c r="C3727" s="64">
        <f>_xlfn.XLOOKUP(F3727,'Volume Holds'!U:U,'Volume Holds'!D:D)</f>
        <v>207.5</v>
      </c>
      <c r="F3727" s="64" t="s">
        <v>822</v>
      </c>
      <c r="G3727" s="64">
        <v>10124</v>
      </c>
    </row>
    <row r="3728" spans="1:7">
      <c r="A3728" s="64" t="str">
        <f t="shared" si="58"/>
        <v>BL.VG.00119-10124</v>
      </c>
      <c r="B3728" s="64">
        <f>_xlfn.XLOOKUP(F3728,'Volume Holds'!U:U,'Volume Holds'!E:E)+IF('Volume Holds'!$E$121&gt;0,'Volume Holds'!$E$121,0)</f>
        <v>0</v>
      </c>
      <c r="C3728" s="64">
        <f>_xlfn.XLOOKUP(F3728,'Volume Holds'!U:U,'Volume Holds'!D:D)</f>
        <v>227.5</v>
      </c>
      <c r="F3728" s="64" t="s">
        <v>823</v>
      </c>
      <c r="G3728" s="64">
        <v>10124</v>
      </c>
    </row>
    <row r="3729" spans="1:7">
      <c r="A3729" s="64" t="str">
        <f t="shared" si="58"/>
        <v>BL.VG.00120-10124</v>
      </c>
      <c r="B3729" s="64">
        <f>_xlfn.XLOOKUP(F3729,'Volume Holds'!U:U,'Volume Holds'!E:E)+IF('Volume Holds'!$E$121&gt;0,'Volume Holds'!$E$121,0)</f>
        <v>0</v>
      </c>
      <c r="C3729" s="64">
        <f>_xlfn.XLOOKUP(F3729,'Volume Holds'!U:U,'Volume Holds'!D:D)</f>
        <v>285</v>
      </c>
      <c r="F3729" s="64" t="s">
        <v>824</v>
      </c>
      <c r="G3729" s="64">
        <v>10124</v>
      </c>
    </row>
    <row r="3730" spans="1:7">
      <c r="A3730" s="64" t="str">
        <f t="shared" si="58"/>
        <v>BL.VG.00121-10124</v>
      </c>
      <c r="B3730" s="64">
        <f>_xlfn.XLOOKUP(F3730,'Volume Holds'!U:U,'Volume Holds'!E:E)+IF('Volume Holds'!$E$122&gt;0,'Volume Holds'!$E$122,0)</f>
        <v>0</v>
      </c>
      <c r="C3730" s="64">
        <f>_xlfn.XLOOKUP(F3730,'Volume Holds'!U:U,'Volume Holds'!D:D)</f>
        <v>102.5</v>
      </c>
      <c r="F3730" s="64" t="s">
        <v>825</v>
      </c>
      <c r="G3730" s="64">
        <v>10124</v>
      </c>
    </row>
    <row r="3731" spans="1:7">
      <c r="A3731" s="64" t="str">
        <f t="shared" si="58"/>
        <v>BL.VG.00122-10124</v>
      </c>
      <c r="B3731" s="64">
        <f>_xlfn.XLOOKUP(F3731,'Volume Holds'!U:U,'Volume Holds'!E:E)+IF('Volume Holds'!$E$122&gt;0,'Volume Holds'!$E$122,0)</f>
        <v>0</v>
      </c>
      <c r="C3731" s="64">
        <f>_xlfn.XLOOKUP(F3731,'Volume Holds'!U:U,'Volume Holds'!D:D)</f>
        <v>107.5</v>
      </c>
      <c r="F3731" s="64" t="s">
        <v>827</v>
      </c>
      <c r="G3731" s="64">
        <v>10124</v>
      </c>
    </row>
    <row r="3732" spans="1:7">
      <c r="A3732" s="64" t="str">
        <f t="shared" si="58"/>
        <v>BL.VG.00123-10124</v>
      </c>
      <c r="B3732" s="64">
        <f>_xlfn.XLOOKUP(F3732,'Volume Holds'!U:U,'Volume Holds'!E:E)+IF('Volume Holds'!$E$122&gt;0,'Volume Holds'!$E$122,0)</f>
        <v>0</v>
      </c>
      <c r="C3732" s="64">
        <f>_xlfn.XLOOKUP(F3732,'Volume Holds'!U:U,'Volume Holds'!D:D)</f>
        <v>112.5</v>
      </c>
      <c r="F3732" s="64" t="s">
        <v>829</v>
      </c>
      <c r="G3732" s="64">
        <v>10124</v>
      </c>
    </row>
    <row r="3733" spans="1:7">
      <c r="A3733" s="64" t="str">
        <f t="shared" si="58"/>
        <v>BL.VG.00124-10124</v>
      </c>
      <c r="B3733" s="64">
        <f>_xlfn.XLOOKUP(F3733,'Volume Holds'!U:U,'Volume Holds'!E:E)+IF('Volume Holds'!$E$122&gt;0,'Volume Holds'!$E$122,0)</f>
        <v>0</v>
      </c>
      <c r="C3733" s="64">
        <f>_xlfn.XLOOKUP(F3733,'Volume Holds'!U:U,'Volume Holds'!D:D)</f>
        <v>312.5</v>
      </c>
      <c r="F3733" s="64" t="s">
        <v>831</v>
      </c>
      <c r="G3733" s="64">
        <v>10124</v>
      </c>
    </row>
    <row r="3734" spans="1:7">
      <c r="A3734" s="64" t="str">
        <f t="shared" si="58"/>
        <v>BL.VG.00125-10124</v>
      </c>
      <c r="B3734" s="64">
        <f>_xlfn.XLOOKUP(F3734,'Volume Holds'!U:U,'Volume Holds'!E:E)+IF('Volume Holds'!$E$122&gt;0,'Volume Holds'!$E$122,0)</f>
        <v>0</v>
      </c>
      <c r="C3734" s="64">
        <f>_xlfn.XLOOKUP(F3734,'Volume Holds'!U:U,'Volume Holds'!D:D)</f>
        <v>335</v>
      </c>
      <c r="F3734" s="64" t="s">
        <v>833</v>
      </c>
      <c r="G3734" s="64">
        <v>10124</v>
      </c>
    </row>
    <row r="3735" spans="1:7">
      <c r="A3735" s="64" t="str">
        <f t="shared" si="58"/>
        <v>BL.VG.00126-10124</v>
      </c>
      <c r="B3735" s="64">
        <f>_xlfn.XLOOKUP(F3735,'Volume Holds'!U:U,'Volume Holds'!E:E)+IF('Volume Holds'!$E$122&gt;0,'Volume Holds'!$E$122,0)</f>
        <v>0</v>
      </c>
      <c r="C3735" s="64">
        <f>_xlfn.XLOOKUP(F3735,'Volume Holds'!U:U,'Volume Holds'!D:D)</f>
        <v>352.5</v>
      </c>
      <c r="F3735" s="64" t="s">
        <v>835</v>
      </c>
      <c r="G3735" s="64">
        <v>10124</v>
      </c>
    </row>
    <row r="3736" spans="1:7">
      <c r="A3736" s="64" t="str">
        <f t="shared" si="58"/>
        <v>BL.VG.00127-10124</v>
      </c>
      <c r="B3736" s="64">
        <f>_xlfn.XLOOKUP(F3736,'Volume Holds'!U:U,'Volume Holds'!E:E)+IF('Volume Holds'!$E$123&gt;0,'Volume Holds'!$E$123,0)</f>
        <v>0</v>
      </c>
      <c r="C3736" s="64">
        <f>_xlfn.XLOOKUP(F3736,'Volume Holds'!U:U,'Volume Holds'!D:D)</f>
        <v>775</v>
      </c>
      <c r="F3736" s="64" t="s">
        <v>837</v>
      </c>
      <c r="G3736" s="64">
        <v>10124</v>
      </c>
    </row>
    <row r="3737" spans="1:7">
      <c r="A3737" s="64" t="str">
        <f t="shared" si="58"/>
        <v>BL.VG.00128-10124</v>
      </c>
      <c r="B3737" s="64">
        <f>_xlfn.XLOOKUP(F3737,'Volume Holds'!U:U,'Volume Holds'!E:E)+IF('Volume Holds'!$E$123&gt;0,'Volume Holds'!$E$123,0)</f>
        <v>0</v>
      </c>
      <c r="C3737" s="64">
        <f>_xlfn.XLOOKUP(F3737,'Volume Holds'!U:U,'Volume Holds'!D:D)</f>
        <v>827.5</v>
      </c>
      <c r="F3737" s="64" t="s">
        <v>839</v>
      </c>
      <c r="G3737" s="64">
        <v>10124</v>
      </c>
    </row>
    <row r="3738" spans="1:7">
      <c r="A3738" s="64" t="str">
        <f t="shared" si="58"/>
        <v>BL.VG.00129-10124</v>
      </c>
      <c r="B3738" s="64">
        <f>_xlfn.XLOOKUP(F3738,'Volume Holds'!U:U,'Volume Holds'!E:E)+IF('Volume Holds'!$E$123&gt;0,'Volume Holds'!$E$123,0)</f>
        <v>0</v>
      </c>
      <c r="C3738" s="64">
        <f>_xlfn.XLOOKUP(F3738,'Volume Holds'!U:U,'Volume Holds'!D:D)</f>
        <v>887.5</v>
      </c>
      <c r="F3738" s="64" t="s">
        <v>841</v>
      </c>
      <c r="G3738" s="64">
        <v>10124</v>
      </c>
    </row>
    <row r="3739" spans="1:7">
      <c r="A3739" s="64" t="str">
        <f t="shared" si="58"/>
        <v>BL.VG.00130-10124</v>
      </c>
      <c r="B3739" s="64">
        <f>_xlfn.XLOOKUP(F3739,'Volume Holds'!U:U,'Volume Holds'!E:E)+IF('Volume Holds'!$E$123&gt;0,'Volume Holds'!$E$123,0)</f>
        <v>0</v>
      </c>
      <c r="C3739" s="64">
        <f>_xlfn.XLOOKUP(F3739,'Volume Holds'!U:U,'Volume Holds'!D:D)</f>
        <v>102.5</v>
      </c>
      <c r="F3739" s="64" t="s">
        <v>826</v>
      </c>
      <c r="G3739" s="64">
        <v>10124</v>
      </c>
    </row>
    <row r="3740" spans="1:7">
      <c r="A3740" s="64" t="str">
        <f t="shared" si="58"/>
        <v>BL.VG.00131-10124</v>
      </c>
      <c r="B3740" s="64">
        <f>_xlfn.XLOOKUP(F3740,'Volume Holds'!U:U,'Volume Holds'!E:E)+IF('Volume Holds'!$E$123&gt;0,'Volume Holds'!$E$123,0)</f>
        <v>0</v>
      </c>
      <c r="C3740" s="64">
        <f>_xlfn.XLOOKUP(F3740,'Volume Holds'!U:U,'Volume Holds'!D:D)</f>
        <v>107.5</v>
      </c>
      <c r="F3740" s="64" t="s">
        <v>828</v>
      </c>
      <c r="G3740" s="64">
        <v>10124</v>
      </c>
    </row>
    <row r="3741" spans="1:7">
      <c r="A3741" s="64" t="str">
        <f t="shared" si="58"/>
        <v>BL.VG.00132-10124</v>
      </c>
      <c r="B3741" s="64">
        <f>_xlfn.XLOOKUP(F3741,'Volume Holds'!U:U,'Volume Holds'!E:E)+IF('Volume Holds'!$E$123&gt;0,'Volume Holds'!$E$123,0)</f>
        <v>0</v>
      </c>
      <c r="C3741" s="64">
        <f>_xlfn.XLOOKUP(F3741,'Volume Holds'!U:U,'Volume Holds'!D:D)</f>
        <v>112.5</v>
      </c>
      <c r="F3741" s="64" t="s">
        <v>830</v>
      </c>
      <c r="G3741" s="64">
        <v>10124</v>
      </c>
    </row>
    <row r="3742" spans="1:7">
      <c r="A3742" s="64" t="str">
        <f t="shared" si="58"/>
        <v>BL.VG.00133-10124</v>
      </c>
      <c r="B3742" s="64">
        <f>_xlfn.XLOOKUP(F3742,'Volume Holds'!U:U,'Volume Holds'!E:E)+IF('Volume Holds'!$E$124&gt;0,'Volume Holds'!$E$124,0)</f>
        <v>0</v>
      </c>
      <c r="C3742" s="64">
        <f>_xlfn.XLOOKUP(F3742,'Volume Holds'!U:U,'Volume Holds'!D:D)</f>
        <v>312.5</v>
      </c>
      <c r="F3742" s="64" t="s">
        <v>832</v>
      </c>
      <c r="G3742" s="64">
        <v>10124</v>
      </c>
    </row>
    <row r="3743" spans="1:7">
      <c r="A3743" s="64" t="str">
        <f t="shared" si="58"/>
        <v>BL.VG.00134-10124</v>
      </c>
      <c r="B3743" s="64">
        <f>_xlfn.XLOOKUP(F3743,'Volume Holds'!U:U,'Volume Holds'!E:E)+IF('Volume Holds'!$E$124&gt;0,'Volume Holds'!$E$124,0)</f>
        <v>0</v>
      </c>
      <c r="C3743" s="64">
        <f>_xlfn.XLOOKUP(F3743,'Volume Holds'!U:U,'Volume Holds'!D:D)</f>
        <v>335</v>
      </c>
      <c r="F3743" s="64" t="s">
        <v>834</v>
      </c>
      <c r="G3743" s="64">
        <v>10124</v>
      </c>
    </row>
    <row r="3744" spans="1:7">
      <c r="A3744" s="64" t="str">
        <f t="shared" si="58"/>
        <v>BL.VG.00135-10124</v>
      </c>
      <c r="B3744" s="64">
        <f>_xlfn.XLOOKUP(F3744,'Volume Holds'!U:U,'Volume Holds'!E:E)+IF('Volume Holds'!$E$124&gt;0,'Volume Holds'!$E$124,0)</f>
        <v>0</v>
      </c>
      <c r="C3744" s="64">
        <f>_xlfn.XLOOKUP(F3744,'Volume Holds'!U:U,'Volume Holds'!D:D)</f>
        <v>352.5</v>
      </c>
      <c r="F3744" s="64" t="s">
        <v>836</v>
      </c>
      <c r="G3744" s="64">
        <v>10124</v>
      </c>
    </row>
    <row r="3745" spans="1:7">
      <c r="A3745" s="64" t="str">
        <f t="shared" si="58"/>
        <v>BL.VG.00136-10124</v>
      </c>
      <c r="B3745" s="64">
        <f>_xlfn.XLOOKUP(F3745,'Volume Holds'!U:U,'Volume Holds'!E:E)+IF('Volume Holds'!$E$124&gt;0,'Volume Holds'!$E$124,0)</f>
        <v>0</v>
      </c>
      <c r="C3745" s="64">
        <f>_xlfn.XLOOKUP(F3745,'Volume Holds'!U:U,'Volume Holds'!D:D)</f>
        <v>775</v>
      </c>
      <c r="F3745" s="64" t="s">
        <v>838</v>
      </c>
      <c r="G3745" s="64">
        <v>10124</v>
      </c>
    </row>
    <row r="3746" spans="1:7">
      <c r="A3746" s="64" t="str">
        <f t="shared" si="58"/>
        <v>BL.VG.00137-10124</v>
      </c>
      <c r="B3746" s="64">
        <f>_xlfn.XLOOKUP(F3746,'Volume Holds'!U:U,'Volume Holds'!E:E)+IF('Volume Holds'!$E$124&gt;0,'Volume Holds'!$E$124,0)</f>
        <v>0</v>
      </c>
      <c r="C3746" s="64">
        <f>_xlfn.XLOOKUP(F3746,'Volume Holds'!U:U,'Volume Holds'!D:D)</f>
        <v>827.5</v>
      </c>
      <c r="F3746" s="64" t="s">
        <v>840</v>
      </c>
      <c r="G3746" s="64">
        <v>10124</v>
      </c>
    </row>
    <row r="3747" spans="1:7">
      <c r="A3747" s="64" t="str">
        <f t="shared" si="58"/>
        <v>BL.VG.00138-10124</v>
      </c>
      <c r="B3747" s="64">
        <f>_xlfn.XLOOKUP(F3747,'Volume Holds'!U:U,'Volume Holds'!E:E)+IF('Volume Holds'!$E$124&gt;0,'Volume Holds'!$E$124,0)</f>
        <v>0</v>
      </c>
      <c r="C3747" s="64">
        <f>_xlfn.XLOOKUP(F3747,'Volume Holds'!U:U,'Volume Holds'!D:D)</f>
        <v>887.5</v>
      </c>
      <c r="F3747" s="64" t="s">
        <v>842</v>
      </c>
      <c r="G3747" s="64">
        <v>10124</v>
      </c>
    </row>
    <row r="3748" spans="1:7">
      <c r="A3748" s="64" t="str">
        <f t="shared" si="58"/>
        <v>BL.VG.00070-10125</v>
      </c>
      <c r="B3748" s="64">
        <f>_xlfn.XLOOKUP(F3748,'Volume Holds'!U:U,'Volume Holds'!F:F)+IF('Volume Holds'!$F$114&gt;0,'Volume Holds'!$F$114,0)</f>
        <v>0</v>
      </c>
      <c r="C3748" s="64">
        <f>_xlfn.XLOOKUP(F3748,'Volume Holds'!U:U,'Volume Holds'!D:D)</f>
        <v>175</v>
      </c>
      <c r="F3748" s="64" t="s">
        <v>778</v>
      </c>
      <c r="G3748" s="64">
        <v>10125</v>
      </c>
    </row>
    <row r="3749" spans="1:7">
      <c r="A3749" s="64" t="str">
        <f t="shared" ref="A3749:A3812" si="59">F3749&amp;"-"&amp;G3749</f>
        <v>BL.VG.00071-10125</v>
      </c>
      <c r="B3749" s="64">
        <f>_xlfn.XLOOKUP(F3749,'Volume Holds'!U:U,'Volume Holds'!F:F)+IF('Volume Holds'!$F$114&gt;0,'Volume Holds'!$F$114,0)</f>
        <v>0</v>
      </c>
      <c r="C3749" s="64">
        <f>_xlfn.XLOOKUP(F3749,'Volume Holds'!U:U,'Volume Holds'!D:D)</f>
        <v>182.5</v>
      </c>
      <c r="F3749" s="64" t="s">
        <v>779</v>
      </c>
      <c r="G3749" s="64">
        <v>10125</v>
      </c>
    </row>
    <row r="3750" spans="1:7">
      <c r="A3750" s="64" t="str">
        <f t="shared" si="59"/>
        <v>BL.VG.00072-10125</v>
      </c>
      <c r="B3750" s="64">
        <f>_xlfn.XLOOKUP(F3750,'Volume Holds'!U:U,'Volume Holds'!F:F)+IF('Volume Holds'!$F$115&gt;0,'Volume Holds'!$F$115,0)</f>
        <v>0</v>
      </c>
      <c r="C3750" s="64">
        <f>_xlfn.XLOOKUP(F3750,'Volume Holds'!U:U,'Volume Holds'!D:D)</f>
        <v>152.5</v>
      </c>
      <c r="F3750" s="64" t="s">
        <v>780</v>
      </c>
      <c r="G3750" s="64">
        <v>10125</v>
      </c>
    </row>
    <row r="3751" spans="1:7">
      <c r="A3751" s="64" t="str">
        <f t="shared" si="59"/>
        <v>BL.VG.00073-10125</v>
      </c>
      <c r="B3751" s="64">
        <f>_xlfn.XLOOKUP(F3751,'Volume Holds'!U:U,'Volume Holds'!F:F)+IF('Volume Holds'!$F$115&gt;0,'Volume Holds'!$F$115,0)</f>
        <v>0</v>
      </c>
      <c r="C3751" s="64">
        <f>_xlfn.XLOOKUP(F3751,'Volume Holds'!U:U,'Volume Holds'!D:D)</f>
        <v>145</v>
      </c>
      <c r="F3751" s="64" t="s">
        <v>781</v>
      </c>
      <c r="G3751" s="64">
        <v>10125</v>
      </c>
    </row>
    <row r="3752" spans="1:7">
      <c r="A3752" s="64" t="str">
        <f t="shared" si="59"/>
        <v>BL.VG.00074-10125</v>
      </c>
      <c r="B3752" s="64">
        <f>_xlfn.XLOOKUP(F3752,'Volume Holds'!U:U,'Volume Holds'!F:F)+IF('Volume Holds'!$F$115&gt;0,'Volume Holds'!$F$115,0)</f>
        <v>0</v>
      </c>
      <c r="C3752" s="64">
        <f>_xlfn.XLOOKUP(F3752,'Volume Holds'!U:U,'Volume Holds'!D:D)</f>
        <v>137.5</v>
      </c>
      <c r="F3752" s="64" t="s">
        <v>782</v>
      </c>
      <c r="G3752" s="64">
        <v>10125</v>
      </c>
    </row>
    <row r="3753" spans="1:7">
      <c r="A3753" s="64" t="str">
        <f t="shared" si="59"/>
        <v>BL.VG.00075-10125</v>
      </c>
      <c r="B3753" s="64">
        <f>_xlfn.XLOOKUP(F3753,'Volume Holds'!U:U,'Volume Holds'!F:F)+IF('Volume Holds'!$F$115&gt;0,'Volume Holds'!$F$115,0)</f>
        <v>0</v>
      </c>
      <c r="C3753" s="64">
        <f>_xlfn.XLOOKUP(F3753,'Volume Holds'!U:U,'Volume Holds'!D:D)</f>
        <v>162.5</v>
      </c>
      <c r="F3753" s="64" t="s">
        <v>783</v>
      </c>
      <c r="G3753" s="64">
        <v>10125</v>
      </c>
    </row>
    <row r="3754" spans="1:7">
      <c r="A3754" s="64" t="str">
        <f t="shared" si="59"/>
        <v>BL.VG.00076-10125</v>
      </c>
      <c r="B3754" s="64">
        <f>_xlfn.XLOOKUP(F3754,'Volume Holds'!U:U,'Volume Holds'!F:F)+IF('Volume Holds'!$F$116&gt;0,'Volume Holds'!$F$116,0)</f>
        <v>0</v>
      </c>
      <c r="C3754" s="64">
        <f>_xlfn.XLOOKUP(F3754,'Volume Holds'!U:U,'Volume Holds'!D:D)</f>
        <v>170</v>
      </c>
      <c r="F3754" s="64" t="s">
        <v>784</v>
      </c>
      <c r="G3754" s="64">
        <v>10125</v>
      </c>
    </row>
    <row r="3755" spans="1:7">
      <c r="A3755" s="64" t="str">
        <f t="shared" si="59"/>
        <v>BL.VG.00077-10125</v>
      </c>
      <c r="B3755" s="64">
        <f>_xlfn.XLOOKUP(F3755,'Volume Holds'!U:U,'Volume Holds'!F:F)+IF('Volume Holds'!$F$116&gt;0,'Volume Holds'!$F$116,0)</f>
        <v>0</v>
      </c>
      <c r="C3755" s="64">
        <f>_xlfn.XLOOKUP(F3755,'Volume Holds'!U:U,'Volume Holds'!D:D)</f>
        <v>170</v>
      </c>
      <c r="F3755" s="64" t="s">
        <v>785</v>
      </c>
      <c r="G3755" s="64">
        <v>10125</v>
      </c>
    </row>
    <row r="3756" spans="1:7">
      <c r="A3756" s="64" t="str">
        <f t="shared" si="59"/>
        <v>BL.VG.00078-10125</v>
      </c>
      <c r="B3756" s="64">
        <f>_xlfn.XLOOKUP(F3756,'Volume Holds'!U:U,'Volume Holds'!F:F)+IF('Volume Holds'!$F$116&gt;0,'Volume Holds'!$F$116,0)</f>
        <v>0</v>
      </c>
      <c r="C3756" s="64">
        <f>_xlfn.XLOOKUP(F3756,'Volume Holds'!U:U,'Volume Holds'!D:D)</f>
        <v>175</v>
      </c>
      <c r="F3756" s="64" t="s">
        <v>786</v>
      </c>
      <c r="G3756" s="64">
        <v>10125</v>
      </c>
    </row>
    <row r="3757" spans="1:7">
      <c r="A3757" s="64" t="str">
        <f t="shared" si="59"/>
        <v>BL.VG.00079-10125</v>
      </c>
      <c r="B3757" s="64">
        <f>_xlfn.XLOOKUP(F3757,'Volume Holds'!U:U,'Volume Holds'!F:F)+IF('Volume Holds'!$F$116&gt;0,'Volume Holds'!$F$116,0)</f>
        <v>0</v>
      </c>
      <c r="C3757" s="64">
        <f>_xlfn.XLOOKUP(F3757,'Volume Holds'!U:U,'Volume Holds'!D:D)</f>
        <v>175</v>
      </c>
      <c r="F3757" s="64" t="s">
        <v>787</v>
      </c>
      <c r="G3757" s="64">
        <v>10125</v>
      </c>
    </row>
    <row r="3758" spans="1:7">
      <c r="A3758" s="64" t="str">
        <f t="shared" si="59"/>
        <v>BL.VG.00080-10125</v>
      </c>
      <c r="B3758" s="64">
        <f>_xlfn.XLOOKUP(F3758,'Volume Holds'!U:U,'Volume Holds'!F:F)+IF('Volume Holds'!$F$116&gt;0,'Volume Holds'!$F$116,0)</f>
        <v>0</v>
      </c>
      <c r="C3758" s="64">
        <f>_xlfn.XLOOKUP(F3758,'Volume Holds'!U:U,'Volume Holds'!D:D)</f>
        <v>180</v>
      </c>
      <c r="F3758" s="64" t="s">
        <v>788</v>
      </c>
      <c r="G3758" s="64">
        <v>10125</v>
      </c>
    </row>
    <row r="3759" spans="1:7">
      <c r="A3759" s="64" t="str">
        <f t="shared" si="59"/>
        <v>BL.VG.00081-10125</v>
      </c>
      <c r="B3759" s="64">
        <f>_xlfn.XLOOKUP(F3759,'Volume Holds'!U:U,'Volume Holds'!F:F)+IF('Volume Holds'!$F$116&gt;0,'Volume Holds'!$F$116,0)</f>
        <v>0</v>
      </c>
      <c r="C3759" s="64">
        <f>_xlfn.XLOOKUP(F3759,'Volume Holds'!U:U,'Volume Holds'!D:D)</f>
        <v>180</v>
      </c>
      <c r="F3759" s="64" t="s">
        <v>789</v>
      </c>
      <c r="G3759" s="64">
        <v>10125</v>
      </c>
    </row>
    <row r="3760" spans="1:7">
      <c r="A3760" s="64" t="str">
        <f t="shared" si="59"/>
        <v>BL.VG.00082-10125</v>
      </c>
      <c r="B3760" s="64">
        <f>_xlfn.XLOOKUP(F3760,'Volume Holds'!U:U,'Volume Holds'!F:F)+IF('Volume Holds'!$F$116&gt;0,'Volume Holds'!$F$116,0)</f>
        <v>0</v>
      </c>
      <c r="C3760" s="64">
        <f>_xlfn.XLOOKUP(F3760,'Volume Holds'!U:U,'Volume Holds'!D:D)</f>
        <v>195</v>
      </c>
      <c r="F3760" s="64" t="s">
        <v>790</v>
      </c>
      <c r="G3760" s="64">
        <v>10125</v>
      </c>
    </row>
    <row r="3761" spans="1:7">
      <c r="A3761" s="64" t="str">
        <f t="shared" si="59"/>
        <v>BL.VG.00083-10125</v>
      </c>
      <c r="B3761" s="64">
        <f>_xlfn.XLOOKUP(F3761,'Volume Holds'!U:U,'Volume Holds'!F:F)+IF('Volume Holds'!$F$116&gt;0,'Volume Holds'!$F$116,0)</f>
        <v>0</v>
      </c>
      <c r="C3761" s="64">
        <f>_xlfn.XLOOKUP(F3761,'Volume Holds'!U:U,'Volume Holds'!D:D)</f>
        <v>195</v>
      </c>
      <c r="F3761" s="64" t="s">
        <v>791</v>
      </c>
      <c r="G3761" s="64">
        <v>10125</v>
      </c>
    </row>
    <row r="3762" spans="1:7">
      <c r="A3762" s="64" t="str">
        <f t="shared" si="59"/>
        <v>BL.VG.00084-10125</v>
      </c>
      <c r="B3762" s="64">
        <f>_xlfn.XLOOKUP(F3762,'Volume Holds'!U:U,'Volume Holds'!F:F)+IF('Volume Holds'!$F$117&gt;0,'Volume Holds'!$F$117,0)</f>
        <v>0</v>
      </c>
      <c r="C3762" s="64">
        <f>_xlfn.XLOOKUP(F3762,'Volume Holds'!U:U,'Volume Holds'!D:D)</f>
        <v>385</v>
      </c>
      <c r="F3762" s="64" t="s">
        <v>792</v>
      </c>
      <c r="G3762" s="64">
        <v>10125</v>
      </c>
    </row>
    <row r="3763" spans="1:7">
      <c r="A3763" s="64" t="str">
        <f t="shared" si="59"/>
        <v>BL.VG.00085-10125</v>
      </c>
      <c r="B3763" s="64">
        <f>_xlfn.XLOOKUP(F3763,'Volume Holds'!U:U,'Volume Holds'!F:F)+IF('Volume Holds'!$F$117&gt;0,'Volume Holds'!$F$117,0)</f>
        <v>0</v>
      </c>
      <c r="C3763" s="64">
        <f>_xlfn.XLOOKUP(F3763,'Volume Holds'!U:U,'Volume Holds'!D:D)</f>
        <v>385</v>
      </c>
      <c r="F3763" s="64" t="s">
        <v>793</v>
      </c>
      <c r="G3763" s="64">
        <v>10125</v>
      </c>
    </row>
    <row r="3764" spans="1:7">
      <c r="A3764" s="64" t="str">
        <f t="shared" si="59"/>
        <v>BL.VG.00086-10125</v>
      </c>
      <c r="B3764" s="64">
        <f>_xlfn.XLOOKUP(F3764,'Volume Holds'!U:U,'Volume Holds'!F:F)+IF('Volume Holds'!$F$117&gt;0,'Volume Holds'!$F$117,0)</f>
        <v>0</v>
      </c>
      <c r="C3764" s="64">
        <f>_xlfn.XLOOKUP(F3764,'Volume Holds'!U:U,'Volume Holds'!D:D)</f>
        <v>397.5</v>
      </c>
      <c r="F3764" s="64" t="s">
        <v>794</v>
      </c>
      <c r="G3764" s="64">
        <v>10125</v>
      </c>
    </row>
    <row r="3765" spans="1:7">
      <c r="A3765" s="64" t="str">
        <f t="shared" si="59"/>
        <v>BL.VG.00087-10125</v>
      </c>
      <c r="B3765" s="64">
        <f>_xlfn.XLOOKUP(F3765,'Volume Holds'!U:U,'Volume Holds'!F:F)+IF('Volume Holds'!$F$117&gt;0,'Volume Holds'!$F$117,0)</f>
        <v>0</v>
      </c>
      <c r="C3765" s="64">
        <f>_xlfn.XLOOKUP(F3765,'Volume Holds'!U:U,'Volume Holds'!D:D)</f>
        <v>397.5</v>
      </c>
      <c r="F3765" s="64" t="s">
        <v>795</v>
      </c>
      <c r="G3765" s="64">
        <v>10125</v>
      </c>
    </row>
    <row r="3766" spans="1:7">
      <c r="A3766" s="64" t="str">
        <f t="shared" si="59"/>
        <v>BL.VG.00088-10125</v>
      </c>
      <c r="B3766" s="64">
        <f>_xlfn.XLOOKUP(F3766,'Volume Holds'!U:U,'Volume Holds'!F:F)+IF('Volume Holds'!$F$117&gt;0,'Volume Holds'!$F$117,0)</f>
        <v>0</v>
      </c>
      <c r="C3766" s="64">
        <f>_xlfn.XLOOKUP(F3766,'Volume Holds'!U:U,'Volume Holds'!D:D)</f>
        <v>420</v>
      </c>
      <c r="F3766" s="64" t="s">
        <v>796</v>
      </c>
      <c r="G3766" s="64">
        <v>10125</v>
      </c>
    </row>
    <row r="3767" spans="1:7">
      <c r="A3767" s="64" t="str">
        <f t="shared" si="59"/>
        <v>BL.VG.00089-10125</v>
      </c>
      <c r="B3767" s="64">
        <f>_xlfn.XLOOKUP(F3767,'Volume Holds'!U:U,'Volume Holds'!F:F)+IF('Volume Holds'!$F$117&gt;0,'Volume Holds'!$F$117,0)</f>
        <v>0</v>
      </c>
      <c r="C3767" s="64">
        <f>_xlfn.XLOOKUP(F3767,'Volume Holds'!U:U,'Volume Holds'!D:D)</f>
        <v>420</v>
      </c>
      <c r="F3767" s="64" t="s">
        <v>797</v>
      </c>
      <c r="G3767" s="64">
        <v>10125</v>
      </c>
    </row>
    <row r="3768" spans="1:7">
      <c r="A3768" s="64" t="str">
        <f t="shared" si="59"/>
        <v>BL.VG.00090-10125</v>
      </c>
      <c r="B3768" s="64">
        <f>_xlfn.XLOOKUP(F3768,'Volume Holds'!U:U,'Volume Holds'!F:F)+IF('Volume Holds'!$F$117&gt;0,'Volume Holds'!$F$117,0)</f>
        <v>0</v>
      </c>
      <c r="C3768" s="64">
        <f>_xlfn.XLOOKUP(F3768,'Volume Holds'!U:U,'Volume Holds'!D:D)</f>
        <v>455</v>
      </c>
      <c r="F3768" s="64" t="s">
        <v>798</v>
      </c>
      <c r="G3768" s="64">
        <v>10125</v>
      </c>
    </row>
    <row r="3769" spans="1:7">
      <c r="A3769" s="64" t="str">
        <f t="shared" si="59"/>
        <v>BL.VG.00091-10125</v>
      </c>
      <c r="B3769" s="64">
        <f>_xlfn.XLOOKUP(F3769,'Volume Holds'!U:U,'Volume Holds'!F:F)+IF('Volume Holds'!$F$117&gt;0,'Volume Holds'!$F$117,0)</f>
        <v>0</v>
      </c>
      <c r="C3769" s="64">
        <f>_xlfn.XLOOKUP(F3769,'Volume Holds'!U:U,'Volume Holds'!D:D)</f>
        <v>455</v>
      </c>
      <c r="F3769" s="64" t="s">
        <v>799</v>
      </c>
      <c r="G3769" s="64">
        <v>10125</v>
      </c>
    </row>
    <row r="3770" spans="1:7">
      <c r="A3770" s="64" t="str">
        <f t="shared" si="59"/>
        <v>BL.VG.00092-10125</v>
      </c>
      <c r="B3770" s="64" t="e">
        <f>_xlfn.XLOOKUP(F3770,'Volume Holds'!U:U,'Volume Holds'!F:F)+IF('Volume Holds'!#REF!&gt;0,'Volume Holds'!#REF!,0)</f>
        <v>#N/A</v>
      </c>
      <c r="C3770" s="64" t="e">
        <f>_xlfn.XLOOKUP(F3770,'Volume Holds'!U:U,'Volume Holds'!D:D)</f>
        <v>#N/A</v>
      </c>
      <c r="F3770" s="64" t="s">
        <v>1350</v>
      </c>
      <c r="G3770" s="64">
        <v>10125</v>
      </c>
    </row>
    <row r="3771" spans="1:7">
      <c r="A3771" s="64" t="str">
        <f t="shared" si="59"/>
        <v>BL.VG.00093-10125</v>
      </c>
      <c r="B3771" s="64" t="e">
        <f>_xlfn.XLOOKUP(F3771,'Volume Holds'!U:U,'Volume Holds'!F:F)+IF('Volume Holds'!#REF!&gt;0,'Volume Holds'!#REF!,0)</f>
        <v>#N/A</v>
      </c>
      <c r="C3771" s="64" t="e">
        <f>_xlfn.XLOOKUP(F3771,'Volume Holds'!U:U,'Volume Holds'!D:D)</f>
        <v>#N/A</v>
      </c>
      <c r="F3771" s="64" t="s">
        <v>1351</v>
      </c>
      <c r="G3771" s="64">
        <v>10125</v>
      </c>
    </row>
    <row r="3772" spans="1:7">
      <c r="A3772" s="64" t="str">
        <f t="shared" si="59"/>
        <v>BL.VG.00094-10125</v>
      </c>
      <c r="B3772" s="64" t="e">
        <f>_xlfn.XLOOKUP(F3772,'Volume Holds'!U:U,'Volume Holds'!F:F)+IF('Volume Holds'!#REF!&gt;0,'Volume Holds'!#REF!,0)</f>
        <v>#N/A</v>
      </c>
      <c r="C3772" s="64" t="e">
        <f>_xlfn.XLOOKUP(F3772,'Volume Holds'!U:U,'Volume Holds'!D:D)</f>
        <v>#N/A</v>
      </c>
      <c r="F3772" s="64" t="s">
        <v>1352</v>
      </c>
      <c r="G3772" s="64">
        <v>10125</v>
      </c>
    </row>
    <row r="3773" spans="1:7">
      <c r="A3773" s="64" t="str">
        <f t="shared" si="59"/>
        <v>BL.VG.00095-10125</v>
      </c>
      <c r="B3773" s="64" t="e">
        <f>_xlfn.XLOOKUP(F3773,'Volume Holds'!U:U,'Volume Holds'!F:F)+IF('Volume Holds'!#REF!&gt;0,'Volume Holds'!#REF!,0)</f>
        <v>#REF!</v>
      </c>
      <c r="C3773" s="64">
        <f>_xlfn.XLOOKUP(F3773,'Volume Holds'!U:U,'Volume Holds'!D:D)</f>
        <v>104.125</v>
      </c>
      <c r="F3773" s="64" t="s">
        <v>888</v>
      </c>
      <c r="G3773" s="64">
        <v>10125</v>
      </c>
    </row>
    <row r="3774" spans="1:7">
      <c r="A3774" s="64" t="str">
        <f t="shared" si="59"/>
        <v>BL.VG.00096-10125</v>
      </c>
      <c r="B3774" s="64">
        <f>_xlfn.XLOOKUP(F3774,'Volume Holds'!U:U,'Volume Holds'!F:F)</f>
        <v>0</v>
      </c>
      <c r="C3774" s="64">
        <f>_xlfn.XLOOKUP(F3774,'Volume Holds'!U:U,'Volume Holds'!D:D)</f>
        <v>225</v>
      </c>
      <c r="F3774" s="64" t="s">
        <v>800</v>
      </c>
      <c r="G3774" s="64">
        <v>10125</v>
      </c>
    </row>
    <row r="3775" spans="1:7">
      <c r="A3775" s="64" t="str">
        <f t="shared" si="59"/>
        <v>BL.VG.00097-10125</v>
      </c>
      <c r="B3775" s="64">
        <f>_xlfn.XLOOKUP(F3775,'Volume Holds'!U:U,'Volume Holds'!F:F)+IF('Volume Holds'!$F$118&gt;0,'Volume Holds'!$F$118,0)</f>
        <v>0</v>
      </c>
      <c r="C3775" s="64">
        <f>_xlfn.XLOOKUP(F3775,'Volume Holds'!U:U,'Volume Holds'!D:D)</f>
        <v>210</v>
      </c>
      <c r="F3775" s="64" t="s">
        <v>801</v>
      </c>
      <c r="G3775" s="64">
        <v>10125</v>
      </c>
    </row>
    <row r="3776" spans="1:7">
      <c r="A3776" s="64" t="str">
        <f t="shared" si="59"/>
        <v>BL.VG.00098-10125</v>
      </c>
      <c r="B3776" s="64">
        <f>_xlfn.XLOOKUP(F3776,'Volume Holds'!U:U,'Volume Holds'!F:F)+IF('Volume Holds'!$F$118&gt;0,'Volume Holds'!$F$118,0)</f>
        <v>0</v>
      </c>
      <c r="C3776" s="64">
        <f>_xlfn.XLOOKUP(F3776,'Volume Holds'!U:U,'Volume Holds'!D:D)</f>
        <v>210</v>
      </c>
      <c r="F3776" s="64" t="s">
        <v>802</v>
      </c>
      <c r="G3776" s="64">
        <v>10125</v>
      </c>
    </row>
    <row r="3777" spans="1:7">
      <c r="A3777" s="64" t="str">
        <f t="shared" si="59"/>
        <v>BL.VG.00099-10125</v>
      </c>
      <c r="B3777" s="64">
        <f>_xlfn.XLOOKUP(F3777,'Volume Holds'!U:U,'Volume Holds'!F:F)+IF('Volume Holds'!$F$118&gt;0,'Volume Holds'!$F$118,0)</f>
        <v>0</v>
      </c>
      <c r="C3777" s="64">
        <f>_xlfn.XLOOKUP(F3777,'Volume Holds'!U:U,'Volume Holds'!D:D)</f>
        <v>217.5</v>
      </c>
      <c r="F3777" s="64" t="s">
        <v>803</v>
      </c>
      <c r="G3777" s="64">
        <v>10125</v>
      </c>
    </row>
    <row r="3778" spans="1:7">
      <c r="A3778" s="64" t="str">
        <f t="shared" si="59"/>
        <v>BL.VG.00100-10125</v>
      </c>
      <c r="B3778" s="64">
        <f>_xlfn.XLOOKUP(F3778,'Volume Holds'!U:U,'Volume Holds'!F:F)+IF('Volume Holds'!$F$118&gt;0,'Volume Holds'!$F$118,0)</f>
        <v>0</v>
      </c>
      <c r="C3778" s="64">
        <f>_xlfn.XLOOKUP(F3778,'Volume Holds'!U:U,'Volume Holds'!D:D)</f>
        <v>217.5</v>
      </c>
      <c r="F3778" s="64" t="s">
        <v>804</v>
      </c>
      <c r="G3778" s="64">
        <v>10125</v>
      </c>
    </row>
    <row r="3779" spans="1:7">
      <c r="A3779" s="64" t="str">
        <f t="shared" si="59"/>
        <v>BL.VG.00101-10125</v>
      </c>
      <c r="B3779" s="64">
        <f>_xlfn.XLOOKUP(F3779,'Volume Holds'!U:U,'Volume Holds'!F:F)+IF('Volume Holds'!$F$118&gt;0,'Volume Holds'!$F$118,0)</f>
        <v>0</v>
      </c>
      <c r="C3779" s="64">
        <f>_xlfn.XLOOKUP(F3779,'Volume Holds'!U:U,'Volume Holds'!D:D)</f>
        <v>240</v>
      </c>
      <c r="F3779" s="64" t="s">
        <v>805</v>
      </c>
      <c r="G3779" s="64">
        <v>10125</v>
      </c>
    </row>
    <row r="3780" spans="1:7">
      <c r="A3780" s="64" t="str">
        <f t="shared" si="59"/>
        <v>BL.VG.00102-10125</v>
      </c>
      <c r="B3780" s="64">
        <f>_xlfn.XLOOKUP(F3780,'Volume Holds'!U:U,'Volume Holds'!F:F)+IF('Volume Holds'!$F$118&gt;0,'Volume Holds'!$F$118,0)</f>
        <v>0</v>
      </c>
      <c r="C3780" s="64">
        <f>_xlfn.XLOOKUP(F3780,'Volume Holds'!U:U,'Volume Holds'!D:D)</f>
        <v>240</v>
      </c>
      <c r="F3780" s="64" t="s">
        <v>806</v>
      </c>
      <c r="G3780" s="64">
        <v>10125</v>
      </c>
    </row>
    <row r="3781" spans="1:7">
      <c r="A3781" s="64" t="str">
        <f t="shared" si="59"/>
        <v>BL.VG.00103-10125</v>
      </c>
      <c r="B3781" s="64">
        <f>_xlfn.XLOOKUP(F3781,'Volume Holds'!U:U,'Volume Holds'!F:F)+IF('Volume Holds'!$F$119&gt;0,'Volume Holds'!$F$119,0)</f>
        <v>0</v>
      </c>
      <c r="C3781" s="64">
        <f>_xlfn.XLOOKUP(F3781,'Volume Holds'!U:U,'Volume Holds'!D:D)</f>
        <v>362.5</v>
      </c>
      <c r="F3781" s="64" t="s">
        <v>807</v>
      </c>
      <c r="G3781" s="64">
        <v>10125</v>
      </c>
    </row>
    <row r="3782" spans="1:7">
      <c r="A3782" s="64" t="str">
        <f t="shared" si="59"/>
        <v>BL.VG.00104-10125</v>
      </c>
      <c r="B3782" s="64">
        <f>_xlfn.XLOOKUP(F3782,'Volume Holds'!U:U,'Volume Holds'!F:F)+IF('Volume Holds'!$F$119&gt;0,'Volume Holds'!$F$119,0)</f>
        <v>0</v>
      </c>
      <c r="C3782" s="64">
        <f>_xlfn.XLOOKUP(F3782,'Volume Holds'!U:U,'Volume Holds'!D:D)</f>
        <v>362.5</v>
      </c>
      <c r="F3782" s="64" t="s">
        <v>808</v>
      </c>
      <c r="G3782" s="64">
        <v>10125</v>
      </c>
    </row>
    <row r="3783" spans="1:7">
      <c r="A3783" s="64" t="str">
        <f t="shared" si="59"/>
        <v>BL.VG.00105-10125</v>
      </c>
      <c r="B3783" s="64">
        <f>_xlfn.XLOOKUP(F3783,'Volume Holds'!U:U,'Volume Holds'!F:F)+IF('Volume Holds'!$F$119&gt;0,'Volume Holds'!$F$119,0)</f>
        <v>0</v>
      </c>
      <c r="C3783" s="64">
        <f>_xlfn.XLOOKUP(F3783,'Volume Holds'!U:U,'Volume Holds'!D:D)</f>
        <v>382.5</v>
      </c>
      <c r="F3783" s="64" t="s">
        <v>809</v>
      </c>
      <c r="G3783" s="64">
        <v>10125</v>
      </c>
    </row>
    <row r="3784" spans="1:7">
      <c r="A3784" s="64" t="str">
        <f t="shared" si="59"/>
        <v>BL.VG.00106-10125</v>
      </c>
      <c r="B3784" s="64">
        <f>_xlfn.XLOOKUP(F3784,'Volume Holds'!U:U,'Volume Holds'!F:F)+IF('Volume Holds'!$F$119&gt;0,'Volume Holds'!$F$119,0)</f>
        <v>0</v>
      </c>
      <c r="C3784" s="64">
        <f>_xlfn.XLOOKUP(F3784,'Volume Holds'!U:U,'Volume Holds'!D:D)</f>
        <v>382.5</v>
      </c>
      <c r="F3784" s="64" t="s">
        <v>810</v>
      </c>
      <c r="G3784" s="64">
        <v>10125</v>
      </c>
    </row>
    <row r="3785" spans="1:7">
      <c r="A3785" s="64" t="str">
        <f t="shared" si="59"/>
        <v>BL.VG.00107-10125</v>
      </c>
      <c r="B3785" s="64">
        <f>_xlfn.XLOOKUP(F3785,'Volume Holds'!U:U,'Volume Holds'!F:F)+IF('Volume Holds'!$F$119&gt;0,'Volume Holds'!$F$119,0)</f>
        <v>0</v>
      </c>
      <c r="C3785" s="64">
        <f>_xlfn.XLOOKUP(F3785,'Volume Holds'!U:U,'Volume Holds'!D:D)</f>
        <v>425</v>
      </c>
      <c r="F3785" s="64" t="s">
        <v>811</v>
      </c>
      <c r="G3785" s="64">
        <v>10125</v>
      </c>
    </row>
    <row r="3786" spans="1:7">
      <c r="A3786" s="64" t="str">
        <f t="shared" si="59"/>
        <v>BL.VG.00108-10125</v>
      </c>
      <c r="B3786" s="64">
        <f>_xlfn.XLOOKUP(F3786,'Volume Holds'!U:U,'Volume Holds'!F:F)+IF('Volume Holds'!$F$119&gt;0,'Volume Holds'!$F$119,0)</f>
        <v>0</v>
      </c>
      <c r="C3786" s="64">
        <f>_xlfn.XLOOKUP(F3786,'Volume Holds'!U:U,'Volume Holds'!D:D)</f>
        <v>425</v>
      </c>
      <c r="F3786" s="64" t="s">
        <v>812</v>
      </c>
      <c r="G3786" s="64">
        <v>10125</v>
      </c>
    </row>
    <row r="3787" spans="1:7">
      <c r="A3787" s="64" t="str">
        <f t="shared" si="59"/>
        <v>BL.VG.00109-10125</v>
      </c>
      <c r="B3787" s="64">
        <f>_xlfn.XLOOKUP(F3787,'Volume Holds'!U:U,'Volume Holds'!F:F)+IF('Volume Holds'!$F$120&gt;0,'Volume Holds'!$F$120,0)</f>
        <v>0</v>
      </c>
      <c r="C3787" s="64">
        <f>_xlfn.XLOOKUP(F3787,'Volume Holds'!U:U,'Volume Holds'!D:D)</f>
        <v>600</v>
      </c>
      <c r="F3787" s="64" t="s">
        <v>813</v>
      </c>
      <c r="G3787" s="64">
        <v>10125</v>
      </c>
    </row>
    <row r="3788" spans="1:7">
      <c r="A3788" s="64" t="str">
        <f t="shared" si="59"/>
        <v>BL.VG.00110-10125</v>
      </c>
      <c r="B3788" s="64">
        <f>_xlfn.XLOOKUP(F3788,'Volume Holds'!U:U,'Volume Holds'!F:F)+IF('Volume Holds'!$F$120&gt;0,'Volume Holds'!$F$120,0)</f>
        <v>0</v>
      </c>
      <c r="C3788" s="64">
        <f>_xlfn.XLOOKUP(F3788,'Volume Holds'!U:U,'Volume Holds'!D:D)</f>
        <v>600</v>
      </c>
      <c r="F3788" s="64" t="s">
        <v>814</v>
      </c>
      <c r="G3788" s="64">
        <v>10125</v>
      </c>
    </row>
    <row r="3789" spans="1:7">
      <c r="A3789" s="64" t="str">
        <f t="shared" si="59"/>
        <v>BL.VG.00111-10125</v>
      </c>
      <c r="B3789" s="64">
        <f>_xlfn.XLOOKUP(F3789,'Volume Holds'!U:U,'Volume Holds'!F:F)+IF('Volume Holds'!$F$120&gt;0,'Volume Holds'!$F$120,0)</f>
        <v>0</v>
      </c>
      <c r="C3789" s="64">
        <f>_xlfn.XLOOKUP(F3789,'Volume Holds'!U:U,'Volume Holds'!D:D)</f>
        <v>632.5</v>
      </c>
      <c r="F3789" s="64" t="s">
        <v>815</v>
      </c>
      <c r="G3789" s="64">
        <v>10125</v>
      </c>
    </row>
    <row r="3790" spans="1:7">
      <c r="A3790" s="64" t="str">
        <f t="shared" si="59"/>
        <v>BL.VG.00112-10125</v>
      </c>
      <c r="B3790" s="64">
        <f>_xlfn.XLOOKUP(F3790,'Volume Holds'!U:U,'Volume Holds'!F:F)+IF('Volume Holds'!$F$120&gt;0,'Volume Holds'!$F$120,0)</f>
        <v>0</v>
      </c>
      <c r="C3790" s="64">
        <f>_xlfn.XLOOKUP(F3790,'Volume Holds'!U:U,'Volume Holds'!D:D)</f>
        <v>632.5</v>
      </c>
      <c r="F3790" s="64" t="s">
        <v>816</v>
      </c>
      <c r="G3790" s="64">
        <v>10125</v>
      </c>
    </row>
    <row r="3791" spans="1:7">
      <c r="A3791" s="64" t="str">
        <f t="shared" si="59"/>
        <v>BL.VG.00113-10125</v>
      </c>
      <c r="B3791" s="64">
        <f>_xlfn.XLOOKUP(F3791,'Volume Holds'!U:U,'Volume Holds'!F:F)+IF('Volume Holds'!$F$120&gt;0,'Volume Holds'!$F$120,0)</f>
        <v>0</v>
      </c>
      <c r="C3791" s="64">
        <f>_xlfn.XLOOKUP(F3791,'Volume Holds'!U:U,'Volume Holds'!D:D)</f>
        <v>715</v>
      </c>
      <c r="F3791" s="64" t="s">
        <v>817</v>
      </c>
      <c r="G3791" s="64">
        <v>10125</v>
      </c>
    </row>
    <row r="3792" spans="1:7">
      <c r="A3792" s="64" t="str">
        <f t="shared" si="59"/>
        <v>BL.VG.00114-10125</v>
      </c>
      <c r="B3792" s="64">
        <f>_xlfn.XLOOKUP(F3792,'Volume Holds'!U:U,'Volume Holds'!F:F)+IF('Volume Holds'!$F$120&gt;0,'Volume Holds'!$F$120,0)</f>
        <v>0</v>
      </c>
      <c r="C3792" s="64">
        <f>_xlfn.XLOOKUP(F3792,'Volume Holds'!U:U,'Volume Holds'!D:D)</f>
        <v>715</v>
      </c>
      <c r="F3792" s="64" t="s">
        <v>818</v>
      </c>
      <c r="G3792" s="64">
        <v>10125</v>
      </c>
    </row>
    <row r="3793" spans="1:7">
      <c r="A3793" s="64" t="str">
        <f t="shared" si="59"/>
        <v>BL.VG.00115-10125</v>
      </c>
      <c r="B3793" s="64">
        <f>_xlfn.XLOOKUP(F3793,'Volume Holds'!U:U,'Volume Holds'!F:F)+IF('Volume Holds'!$F$121&gt;0,'Volume Holds'!$F$121,0)</f>
        <v>0</v>
      </c>
      <c r="C3793" s="64">
        <f>_xlfn.XLOOKUP(F3793,'Volume Holds'!U:U,'Volume Holds'!D:D)</f>
        <v>215</v>
      </c>
      <c r="F3793" s="64" t="s">
        <v>819</v>
      </c>
      <c r="G3793" s="64">
        <v>10125</v>
      </c>
    </row>
    <row r="3794" spans="1:7">
      <c r="A3794" s="64" t="str">
        <f t="shared" si="59"/>
        <v>BL.VG.00116-10125</v>
      </c>
      <c r="B3794" s="64">
        <f>_xlfn.XLOOKUP(F3794,'Volume Holds'!U:U,'Volume Holds'!F:F)+IF('Volume Holds'!$F$121&gt;0,'Volume Holds'!$F$121,0)</f>
        <v>0</v>
      </c>
      <c r="C3794" s="64">
        <f>_xlfn.XLOOKUP(F3794,'Volume Holds'!U:U,'Volume Holds'!D:D)</f>
        <v>235</v>
      </c>
      <c r="F3794" s="64" t="s">
        <v>820</v>
      </c>
      <c r="G3794" s="64">
        <v>10125</v>
      </c>
    </row>
    <row r="3795" spans="1:7">
      <c r="A3795" s="64" t="str">
        <f t="shared" si="59"/>
        <v>BL.VG.00117-10125</v>
      </c>
      <c r="B3795" s="64">
        <f>_xlfn.XLOOKUP(F3795,'Volume Holds'!U:U,'Volume Holds'!F:F)+IF('Volume Holds'!$F$121&gt;0,'Volume Holds'!$F$121,0)</f>
        <v>0</v>
      </c>
      <c r="C3795" s="64">
        <f>_xlfn.XLOOKUP(F3795,'Volume Holds'!U:U,'Volume Holds'!D:D)</f>
        <v>282.5</v>
      </c>
      <c r="F3795" s="64" t="s">
        <v>821</v>
      </c>
      <c r="G3795" s="64">
        <v>10125</v>
      </c>
    </row>
    <row r="3796" spans="1:7">
      <c r="A3796" s="64" t="str">
        <f t="shared" si="59"/>
        <v>BL.VG.00118-10125</v>
      </c>
      <c r="B3796" s="64">
        <f>_xlfn.XLOOKUP(F3796,'Volume Holds'!U:U,'Volume Holds'!F:F)+IF('Volume Holds'!$F$121&gt;0,'Volume Holds'!$F$121,0)</f>
        <v>0</v>
      </c>
      <c r="C3796" s="64">
        <f>_xlfn.XLOOKUP(F3796,'Volume Holds'!U:U,'Volume Holds'!D:D)</f>
        <v>207.5</v>
      </c>
      <c r="F3796" s="64" t="s">
        <v>822</v>
      </c>
      <c r="G3796" s="64">
        <v>10125</v>
      </c>
    </row>
    <row r="3797" spans="1:7">
      <c r="A3797" s="64" t="str">
        <f t="shared" si="59"/>
        <v>BL.VG.00119-10125</v>
      </c>
      <c r="B3797" s="64">
        <f>_xlfn.XLOOKUP(F3797,'Volume Holds'!U:U,'Volume Holds'!F:F)+IF('Volume Holds'!$F$121&gt;0,'Volume Holds'!$F$121,0)</f>
        <v>0</v>
      </c>
      <c r="C3797" s="64">
        <f>_xlfn.XLOOKUP(F3797,'Volume Holds'!U:U,'Volume Holds'!D:D)</f>
        <v>227.5</v>
      </c>
      <c r="F3797" s="64" t="s">
        <v>823</v>
      </c>
      <c r="G3797" s="64">
        <v>10125</v>
      </c>
    </row>
    <row r="3798" spans="1:7">
      <c r="A3798" s="64" t="str">
        <f t="shared" si="59"/>
        <v>BL.VG.00120-10125</v>
      </c>
      <c r="B3798" s="64">
        <f>_xlfn.XLOOKUP(F3798,'Volume Holds'!U:U,'Volume Holds'!F:F)+IF('Volume Holds'!$F$121&gt;0,'Volume Holds'!$F$121,0)</f>
        <v>0</v>
      </c>
      <c r="C3798" s="64">
        <f>_xlfn.XLOOKUP(F3798,'Volume Holds'!U:U,'Volume Holds'!D:D)</f>
        <v>285</v>
      </c>
      <c r="F3798" s="64" t="s">
        <v>824</v>
      </c>
      <c r="G3798" s="64">
        <v>10125</v>
      </c>
    </row>
    <row r="3799" spans="1:7">
      <c r="A3799" s="64" t="str">
        <f t="shared" si="59"/>
        <v>BL.VG.00121-10125</v>
      </c>
      <c r="B3799" s="64">
        <f>_xlfn.XLOOKUP(F3799,'Volume Holds'!U:U,'Volume Holds'!F:F)+IF('Volume Holds'!$F$122&gt;0,'Volume Holds'!$F$122,0)</f>
        <v>0</v>
      </c>
      <c r="C3799" s="64">
        <f>_xlfn.XLOOKUP(F3799,'Volume Holds'!U:U,'Volume Holds'!D:D)</f>
        <v>102.5</v>
      </c>
      <c r="F3799" s="64" t="s">
        <v>825</v>
      </c>
      <c r="G3799" s="64">
        <v>10125</v>
      </c>
    </row>
    <row r="3800" spans="1:7">
      <c r="A3800" s="64" t="str">
        <f t="shared" si="59"/>
        <v>BL.VG.00122-10125</v>
      </c>
      <c r="B3800" s="64">
        <f>_xlfn.XLOOKUP(F3800,'Volume Holds'!U:U,'Volume Holds'!F:F)+IF('Volume Holds'!$F$122&gt;0,'Volume Holds'!$F$122,0)</f>
        <v>0</v>
      </c>
      <c r="C3800" s="64">
        <f>_xlfn.XLOOKUP(F3800,'Volume Holds'!U:U,'Volume Holds'!D:D)</f>
        <v>107.5</v>
      </c>
      <c r="F3800" s="64" t="s">
        <v>827</v>
      </c>
      <c r="G3800" s="64">
        <v>10125</v>
      </c>
    </row>
    <row r="3801" spans="1:7">
      <c r="A3801" s="64" t="str">
        <f t="shared" si="59"/>
        <v>BL.VG.00123-10125</v>
      </c>
      <c r="B3801" s="64">
        <f>_xlfn.XLOOKUP(F3801,'Volume Holds'!U:U,'Volume Holds'!F:F)+IF('Volume Holds'!$F$122&gt;0,'Volume Holds'!$F$122,0)</f>
        <v>0</v>
      </c>
      <c r="C3801" s="64">
        <f>_xlfn.XLOOKUP(F3801,'Volume Holds'!U:U,'Volume Holds'!D:D)</f>
        <v>112.5</v>
      </c>
      <c r="F3801" s="64" t="s">
        <v>829</v>
      </c>
      <c r="G3801" s="64">
        <v>10125</v>
      </c>
    </row>
    <row r="3802" spans="1:7">
      <c r="A3802" s="64" t="str">
        <f t="shared" si="59"/>
        <v>BL.VG.00124-10125</v>
      </c>
      <c r="B3802" s="64">
        <f>_xlfn.XLOOKUP(F3802,'Volume Holds'!U:U,'Volume Holds'!F:F)+IF('Volume Holds'!$F$122&gt;0,'Volume Holds'!$F$122,0)</f>
        <v>0</v>
      </c>
      <c r="C3802" s="64">
        <f>_xlfn.XLOOKUP(F3802,'Volume Holds'!U:U,'Volume Holds'!D:D)</f>
        <v>312.5</v>
      </c>
      <c r="F3802" s="64" t="s">
        <v>831</v>
      </c>
      <c r="G3802" s="64">
        <v>10125</v>
      </c>
    </row>
    <row r="3803" spans="1:7">
      <c r="A3803" s="64" t="str">
        <f t="shared" si="59"/>
        <v>BL.VG.00125-10125</v>
      </c>
      <c r="B3803" s="64">
        <f>_xlfn.XLOOKUP(F3803,'Volume Holds'!U:U,'Volume Holds'!F:F)+IF('Volume Holds'!$F$122&gt;0,'Volume Holds'!$F$122,0)</f>
        <v>0</v>
      </c>
      <c r="C3803" s="64">
        <f>_xlfn.XLOOKUP(F3803,'Volume Holds'!U:U,'Volume Holds'!D:D)</f>
        <v>335</v>
      </c>
      <c r="F3803" s="64" t="s">
        <v>833</v>
      </c>
      <c r="G3803" s="64">
        <v>10125</v>
      </c>
    </row>
    <row r="3804" spans="1:7">
      <c r="A3804" s="64" t="str">
        <f t="shared" si="59"/>
        <v>BL.VG.00126-10125</v>
      </c>
      <c r="B3804" s="64">
        <f>_xlfn.XLOOKUP(F3804,'Volume Holds'!U:U,'Volume Holds'!F:F)+IF('Volume Holds'!$F$122&gt;0,'Volume Holds'!$F$122,0)</f>
        <v>0</v>
      </c>
      <c r="C3804" s="64">
        <f>_xlfn.XLOOKUP(F3804,'Volume Holds'!U:U,'Volume Holds'!D:D)</f>
        <v>352.5</v>
      </c>
      <c r="F3804" s="64" t="s">
        <v>835</v>
      </c>
      <c r="G3804" s="64">
        <v>10125</v>
      </c>
    </row>
    <row r="3805" spans="1:7">
      <c r="A3805" s="64" t="str">
        <f t="shared" si="59"/>
        <v>BL.VG.00127-10125</v>
      </c>
      <c r="B3805" s="64">
        <f>_xlfn.XLOOKUP(F3805,'Volume Holds'!U:U,'Volume Holds'!F:F)+IF('Volume Holds'!$F$123&gt;0,'Volume Holds'!$F$123,0)</f>
        <v>0</v>
      </c>
      <c r="C3805" s="64">
        <f>_xlfn.XLOOKUP(F3805,'Volume Holds'!U:U,'Volume Holds'!D:D)</f>
        <v>775</v>
      </c>
      <c r="F3805" s="64" t="s">
        <v>837</v>
      </c>
      <c r="G3805" s="64">
        <v>10125</v>
      </c>
    </row>
    <row r="3806" spans="1:7">
      <c r="A3806" s="64" t="str">
        <f t="shared" si="59"/>
        <v>BL.VG.00128-10125</v>
      </c>
      <c r="B3806" s="64">
        <f>_xlfn.XLOOKUP(F3806,'Volume Holds'!U:U,'Volume Holds'!F:F)+IF('Volume Holds'!$F$123&gt;0,'Volume Holds'!$F$123,0)</f>
        <v>0</v>
      </c>
      <c r="C3806" s="64">
        <f>_xlfn.XLOOKUP(F3806,'Volume Holds'!U:U,'Volume Holds'!D:D)</f>
        <v>827.5</v>
      </c>
      <c r="F3806" s="64" t="s">
        <v>839</v>
      </c>
      <c r="G3806" s="64">
        <v>10125</v>
      </c>
    </row>
    <row r="3807" spans="1:7">
      <c r="A3807" s="64" t="str">
        <f t="shared" si="59"/>
        <v>BL.VG.00129-10125</v>
      </c>
      <c r="B3807" s="64">
        <f>_xlfn.XLOOKUP(F3807,'Volume Holds'!U:U,'Volume Holds'!F:F)+IF('Volume Holds'!$F$123&gt;0,'Volume Holds'!$F$123,0)</f>
        <v>0</v>
      </c>
      <c r="C3807" s="64">
        <f>_xlfn.XLOOKUP(F3807,'Volume Holds'!U:U,'Volume Holds'!D:D)</f>
        <v>887.5</v>
      </c>
      <c r="F3807" s="64" t="s">
        <v>841</v>
      </c>
      <c r="G3807" s="64">
        <v>10125</v>
      </c>
    </row>
    <row r="3808" spans="1:7">
      <c r="A3808" s="64" t="str">
        <f t="shared" si="59"/>
        <v>BL.VG.00130-10125</v>
      </c>
      <c r="B3808" s="64">
        <f>_xlfn.XLOOKUP(F3808,'Volume Holds'!U:U,'Volume Holds'!F:F)+IF('Volume Holds'!$F$123&gt;0,'Volume Holds'!$F$123,0)</f>
        <v>0</v>
      </c>
      <c r="C3808" s="64">
        <f>_xlfn.XLOOKUP(F3808,'Volume Holds'!U:U,'Volume Holds'!D:D)</f>
        <v>102.5</v>
      </c>
      <c r="F3808" s="64" t="s">
        <v>826</v>
      </c>
      <c r="G3808" s="64">
        <v>10125</v>
      </c>
    </row>
    <row r="3809" spans="1:7">
      <c r="A3809" s="64" t="str">
        <f t="shared" si="59"/>
        <v>BL.VG.00131-10125</v>
      </c>
      <c r="B3809" s="64">
        <f>_xlfn.XLOOKUP(F3809,'Volume Holds'!U:U,'Volume Holds'!F:F)+IF('Volume Holds'!$F$123&gt;0,'Volume Holds'!$F$123,0)</f>
        <v>0</v>
      </c>
      <c r="C3809" s="64">
        <f>_xlfn.XLOOKUP(F3809,'Volume Holds'!U:U,'Volume Holds'!D:D)</f>
        <v>107.5</v>
      </c>
      <c r="F3809" s="64" t="s">
        <v>828</v>
      </c>
      <c r="G3809" s="64">
        <v>10125</v>
      </c>
    </row>
    <row r="3810" spans="1:7">
      <c r="A3810" s="64" t="str">
        <f t="shared" si="59"/>
        <v>BL.VG.00132-10125</v>
      </c>
      <c r="B3810" s="64">
        <f>_xlfn.XLOOKUP(F3810,'Volume Holds'!U:U,'Volume Holds'!F:F)+IF('Volume Holds'!$F$123&gt;0,'Volume Holds'!$F$123,0)</f>
        <v>0</v>
      </c>
      <c r="C3810" s="64">
        <f>_xlfn.XLOOKUP(F3810,'Volume Holds'!U:U,'Volume Holds'!D:D)</f>
        <v>112.5</v>
      </c>
      <c r="F3810" s="64" t="s">
        <v>830</v>
      </c>
      <c r="G3810" s="64">
        <v>10125</v>
      </c>
    </row>
    <row r="3811" spans="1:7">
      <c r="A3811" s="64" t="str">
        <f t="shared" si="59"/>
        <v>BL.VG.00133-10125</v>
      </c>
      <c r="B3811" s="64">
        <f>_xlfn.XLOOKUP(F3811,'Volume Holds'!U:U,'Volume Holds'!F:F)+IF('Volume Holds'!$F$124&gt;0,'Volume Holds'!$F$124,0)</f>
        <v>0</v>
      </c>
      <c r="C3811" s="64">
        <f>_xlfn.XLOOKUP(F3811,'Volume Holds'!U:U,'Volume Holds'!D:D)</f>
        <v>312.5</v>
      </c>
      <c r="F3811" s="64" t="s">
        <v>832</v>
      </c>
      <c r="G3811" s="64">
        <v>10125</v>
      </c>
    </row>
    <row r="3812" spans="1:7">
      <c r="A3812" s="64" t="str">
        <f t="shared" si="59"/>
        <v>BL.VG.00134-10125</v>
      </c>
      <c r="B3812" s="64">
        <f>_xlfn.XLOOKUP(F3812,'Volume Holds'!U:U,'Volume Holds'!F:F)+IF('Volume Holds'!$F$124&gt;0,'Volume Holds'!$F$124,0)</f>
        <v>0</v>
      </c>
      <c r="C3812" s="64">
        <f>_xlfn.XLOOKUP(F3812,'Volume Holds'!U:U,'Volume Holds'!D:D)</f>
        <v>335</v>
      </c>
      <c r="F3812" s="64" t="s">
        <v>834</v>
      </c>
      <c r="G3812" s="64">
        <v>10125</v>
      </c>
    </row>
    <row r="3813" spans="1:7">
      <c r="A3813" s="64" t="str">
        <f t="shared" ref="A3813:A3876" si="60">F3813&amp;"-"&amp;G3813</f>
        <v>BL.VG.00135-10125</v>
      </c>
      <c r="B3813" s="64">
        <f>_xlfn.XLOOKUP(F3813,'Volume Holds'!U:U,'Volume Holds'!F:F)+IF('Volume Holds'!$F$124&gt;0,'Volume Holds'!$F$124,0)</f>
        <v>0</v>
      </c>
      <c r="C3813" s="64">
        <f>_xlfn.XLOOKUP(F3813,'Volume Holds'!U:U,'Volume Holds'!D:D)</f>
        <v>352.5</v>
      </c>
      <c r="F3813" s="64" t="s">
        <v>836</v>
      </c>
      <c r="G3813" s="64">
        <v>10125</v>
      </c>
    </row>
    <row r="3814" spans="1:7">
      <c r="A3814" s="64" t="str">
        <f t="shared" si="60"/>
        <v>BL.VG.00136-10125</v>
      </c>
      <c r="B3814" s="64">
        <f>_xlfn.XLOOKUP(F3814,'Volume Holds'!U:U,'Volume Holds'!F:F)+IF('Volume Holds'!$F$124&gt;0,'Volume Holds'!$F$124,0)</f>
        <v>0</v>
      </c>
      <c r="C3814" s="64">
        <f>_xlfn.XLOOKUP(F3814,'Volume Holds'!U:U,'Volume Holds'!D:D)</f>
        <v>775</v>
      </c>
      <c r="F3814" s="64" t="s">
        <v>838</v>
      </c>
      <c r="G3814" s="64">
        <v>10125</v>
      </c>
    </row>
    <row r="3815" spans="1:7">
      <c r="A3815" s="64" t="str">
        <f t="shared" si="60"/>
        <v>BL.VG.00137-10125</v>
      </c>
      <c r="B3815" s="64">
        <f>_xlfn.XLOOKUP(F3815,'Volume Holds'!U:U,'Volume Holds'!F:F)+IF('Volume Holds'!$F$124&gt;0,'Volume Holds'!$F$124,0)</f>
        <v>0</v>
      </c>
      <c r="C3815" s="64">
        <f>_xlfn.XLOOKUP(F3815,'Volume Holds'!U:U,'Volume Holds'!D:D)</f>
        <v>827.5</v>
      </c>
      <c r="F3815" s="64" t="s">
        <v>840</v>
      </c>
      <c r="G3815" s="64">
        <v>10125</v>
      </c>
    </row>
    <row r="3816" spans="1:7">
      <c r="A3816" s="64" t="str">
        <f t="shared" si="60"/>
        <v>BL.VG.00138-10125</v>
      </c>
      <c r="B3816" s="64">
        <f>_xlfn.XLOOKUP(F3816,'Volume Holds'!U:U,'Volume Holds'!F:F)+IF('Volume Holds'!$F$124&gt;0,'Volume Holds'!$F$124,0)</f>
        <v>0</v>
      </c>
      <c r="C3816" s="64">
        <f>_xlfn.XLOOKUP(F3816,'Volume Holds'!U:U,'Volume Holds'!D:D)</f>
        <v>887.5</v>
      </c>
      <c r="F3816" s="64" t="s">
        <v>842</v>
      </c>
      <c r="G3816" s="64">
        <v>10125</v>
      </c>
    </row>
    <row r="3817" spans="1:7">
      <c r="A3817" s="64" t="str">
        <f t="shared" si="60"/>
        <v>BL.VG.00070-10127</v>
      </c>
      <c r="B3817" s="64">
        <f>_xlfn.XLOOKUP(F3817,'Volume Holds'!U:U,'Volume Holds'!G:G)+IF('Volume Holds'!$G$114&gt;0,'Volume Holds'!$G$114,0)</f>
        <v>0</v>
      </c>
      <c r="C3817" s="64">
        <f>_xlfn.XLOOKUP(F3817,'Volume Holds'!U:U,'Volume Holds'!D:D)</f>
        <v>175</v>
      </c>
      <c r="F3817" s="64" t="s">
        <v>778</v>
      </c>
      <c r="G3817" s="64">
        <v>10127</v>
      </c>
    </row>
    <row r="3818" spans="1:7">
      <c r="A3818" s="64" t="str">
        <f t="shared" si="60"/>
        <v>BL.VG.00071-10127</v>
      </c>
      <c r="B3818" s="64">
        <f>_xlfn.XLOOKUP(F3818,'Volume Holds'!U:U,'Volume Holds'!G:G)+IF('Volume Holds'!$G$114&gt;0,'Volume Holds'!$G$114,0)</f>
        <v>0</v>
      </c>
      <c r="C3818" s="64">
        <f>_xlfn.XLOOKUP(F3818,'Volume Holds'!U:U,'Volume Holds'!D:D)</f>
        <v>182.5</v>
      </c>
      <c r="F3818" s="64" t="s">
        <v>779</v>
      </c>
      <c r="G3818" s="64">
        <v>10127</v>
      </c>
    </row>
    <row r="3819" spans="1:7">
      <c r="A3819" s="64" t="str">
        <f t="shared" si="60"/>
        <v>BL.VG.00072-10127</v>
      </c>
      <c r="B3819" s="64">
        <f>_xlfn.XLOOKUP(F3819,'Volume Holds'!U:U,'Volume Holds'!G:G)+IF('Volume Holds'!$G$115&gt;0,'Volume Holds'!$G$115,0)</f>
        <v>0</v>
      </c>
      <c r="C3819" s="64">
        <f>_xlfn.XLOOKUP(F3819,'Volume Holds'!U:U,'Volume Holds'!D:D)</f>
        <v>152.5</v>
      </c>
      <c r="F3819" s="64" t="s">
        <v>780</v>
      </c>
      <c r="G3819" s="64">
        <v>10127</v>
      </c>
    </row>
    <row r="3820" spans="1:7">
      <c r="A3820" s="64" t="str">
        <f t="shared" si="60"/>
        <v>BL.VG.00073-10127</v>
      </c>
      <c r="B3820" s="64">
        <f>_xlfn.XLOOKUP(F3820,'Volume Holds'!U:U,'Volume Holds'!G:G)+IF('Volume Holds'!$G$115&gt;0,'Volume Holds'!$G$115,0)</f>
        <v>0</v>
      </c>
      <c r="C3820" s="64">
        <f>_xlfn.XLOOKUP(F3820,'Volume Holds'!U:U,'Volume Holds'!D:D)</f>
        <v>145</v>
      </c>
      <c r="F3820" s="64" t="s">
        <v>781</v>
      </c>
      <c r="G3820" s="64">
        <v>10127</v>
      </c>
    </row>
    <row r="3821" spans="1:7">
      <c r="A3821" s="64" t="str">
        <f t="shared" si="60"/>
        <v>BL.VG.00074-10127</v>
      </c>
      <c r="B3821" s="64">
        <f>_xlfn.XLOOKUP(F3821,'Volume Holds'!U:U,'Volume Holds'!G:G)+IF('Volume Holds'!$G$115&gt;0,'Volume Holds'!$G$115,0)</f>
        <v>0</v>
      </c>
      <c r="C3821" s="64">
        <f>_xlfn.XLOOKUP(F3821,'Volume Holds'!U:U,'Volume Holds'!D:D)</f>
        <v>137.5</v>
      </c>
      <c r="F3821" s="64" t="s">
        <v>782</v>
      </c>
      <c r="G3821" s="64">
        <v>10127</v>
      </c>
    </row>
    <row r="3822" spans="1:7">
      <c r="A3822" s="64" t="str">
        <f t="shared" si="60"/>
        <v>BL.VG.00075-10127</v>
      </c>
      <c r="B3822" s="64">
        <f>_xlfn.XLOOKUP(F3822,'Volume Holds'!U:U,'Volume Holds'!G:G)+IF('Volume Holds'!$G$115&gt;0,'Volume Holds'!$G$115,0)</f>
        <v>0</v>
      </c>
      <c r="C3822" s="64">
        <f>_xlfn.XLOOKUP(F3822,'Volume Holds'!U:U,'Volume Holds'!D:D)</f>
        <v>162.5</v>
      </c>
      <c r="F3822" s="64" t="s">
        <v>783</v>
      </c>
      <c r="G3822" s="64">
        <v>10127</v>
      </c>
    </row>
    <row r="3823" spans="1:7">
      <c r="A3823" s="64" t="str">
        <f t="shared" si="60"/>
        <v>BL.VG.00076-10127</v>
      </c>
      <c r="B3823" s="64">
        <f>_xlfn.XLOOKUP(F3823,'Volume Holds'!U:U,'Volume Holds'!G:G)+IF('Volume Holds'!$G$116&gt;0,'Volume Holds'!$G$116,0)</f>
        <v>0</v>
      </c>
      <c r="C3823" s="64">
        <f>_xlfn.XLOOKUP(F3823,'Volume Holds'!U:U,'Volume Holds'!D:D)</f>
        <v>170</v>
      </c>
      <c r="F3823" s="64" t="s">
        <v>784</v>
      </c>
      <c r="G3823" s="64">
        <v>10127</v>
      </c>
    </row>
    <row r="3824" spans="1:7">
      <c r="A3824" s="64" t="str">
        <f t="shared" si="60"/>
        <v>BL.VG.00077-10127</v>
      </c>
      <c r="B3824" s="64">
        <f>_xlfn.XLOOKUP(F3824,'Volume Holds'!U:U,'Volume Holds'!G:G)+IF('Volume Holds'!$G$116&gt;0,'Volume Holds'!$G$116,0)</f>
        <v>0</v>
      </c>
      <c r="C3824" s="64">
        <f>_xlfn.XLOOKUP(F3824,'Volume Holds'!U:U,'Volume Holds'!D:D)</f>
        <v>170</v>
      </c>
      <c r="F3824" s="64" t="s">
        <v>785</v>
      </c>
      <c r="G3824" s="64">
        <v>10127</v>
      </c>
    </row>
    <row r="3825" spans="1:7">
      <c r="A3825" s="64" t="str">
        <f t="shared" si="60"/>
        <v>BL.VG.00078-10127</v>
      </c>
      <c r="B3825" s="64">
        <f>_xlfn.XLOOKUP(F3825,'Volume Holds'!U:U,'Volume Holds'!G:G)+IF('Volume Holds'!$G$116&gt;0,'Volume Holds'!$G$116,0)</f>
        <v>0</v>
      </c>
      <c r="C3825" s="64">
        <f>_xlfn.XLOOKUP(F3825,'Volume Holds'!U:U,'Volume Holds'!D:D)</f>
        <v>175</v>
      </c>
      <c r="F3825" s="64" t="s">
        <v>786</v>
      </c>
      <c r="G3825" s="64">
        <v>10127</v>
      </c>
    </row>
    <row r="3826" spans="1:7">
      <c r="A3826" s="64" t="str">
        <f t="shared" si="60"/>
        <v>BL.VG.00079-10127</v>
      </c>
      <c r="B3826" s="64">
        <f>_xlfn.XLOOKUP(F3826,'Volume Holds'!U:U,'Volume Holds'!G:G)+IF('Volume Holds'!$G$116&gt;0,'Volume Holds'!$G$116,0)</f>
        <v>0</v>
      </c>
      <c r="C3826" s="64">
        <f>_xlfn.XLOOKUP(F3826,'Volume Holds'!U:U,'Volume Holds'!D:D)</f>
        <v>175</v>
      </c>
      <c r="F3826" s="64" t="s">
        <v>787</v>
      </c>
      <c r="G3826" s="64">
        <v>10127</v>
      </c>
    </row>
    <row r="3827" spans="1:7">
      <c r="A3827" s="64" t="str">
        <f t="shared" si="60"/>
        <v>BL.VG.00080-10127</v>
      </c>
      <c r="B3827" s="64">
        <f>_xlfn.XLOOKUP(F3827,'Volume Holds'!U:U,'Volume Holds'!G:G)+IF('Volume Holds'!$G$116&gt;0,'Volume Holds'!$G$116,0)</f>
        <v>0</v>
      </c>
      <c r="C3827" s="64">
        <f>_xlfn.XLOOKUP(F3827,'Volume Holds'!U:U,'Volume Holds'!D:D)</f>
        <v>180</v>
      </c>
      <c r="F3827" s="64" t="s">
        <v>788</v>
      </c>
      <c r="G3827" s="64">
        <v>10127</v>
      </c>
    </row>
    <row r="3828" spans="1:7">
      <c r="A3828" s="64" t="str">
        <f t="shared" si="60"/>
        <v>BL.VG.00081-10127</v>
      </c>
      <c r="B3828" s="64">
        <f>_xlfn.XLOOKUP(F3828,'Volume Holds'!U:U,'Volume Holds'!G:G)+IF('Volume Holds'!$G$116&gt;0,'Volume Holds'!$G$116,0)</f>
        <v>0</v>
      </c>
      <c r="C3828" s="64">
        <f>_xlfn.XLOOKUP(F3828,'Volume Holds'!U:U,'Volume Holds'!D:D)</f>
        <v>180</v>
      </c>
      <c r="F3828" s="64" t="s">
        <v>789</v>
      </c>
      <c r="G3828" s="64">
        <v>10127</v>
      </c>
    </row>
    <row r="3829" spans="1:7">
      <c r="A3829" s="64" t="str">
        <f t="shared" si="60"/>
        <v>BL.VG.00082-10127</v>
      </c>
      <c r="B3829" s="64">
        <f>_xlfn.XLOOKUP(F3829,'Volume Holds'!U:U,'Volume Holds'!G:G)+IF('Volume Holds'!$G$116&gt;0,'Volume Holds'!$G$116,0)</f>
        <v>0</v>
      </c>
      <c r="C3829" s="64">
        <f>_xlfn.XLOOKUP(F3829,'Volume Holds'!U:U,'Volume Holds'!D:D)</f>
        <v>195</v>
      </c>
      <c r="F3829" s="64" t="s">
        <v>790</v>
      </c>
      <c r="G3829" s="64">
        <v>10127</v>
      </c>
    </row>
    <row r="3830" spans="1:7">
      <c r="A3830" s="64" t="str">
        <f t="shared" si="60"/>
        <v>BL.VG.00083-10127</v>
      </c>
      <c r="B3830" s="64">
        <f>_xlfn.XLOOKUP(F3830,'Volume Holds'!U:U,'Volume Holds'!G:G)+IF('Volume Holds'!$G$116&gt;0,'Volume Holds'!$G$116,0)</f>
        <v>0</v>
      </c>
      <c r="C3830" s="64">
        <f>_xlfn.XLOOKUP(F3830,'Volume Holds'!U:U,'Volume Holds'!D:D)</f>
        <v>195</v>
      </c>
      <c r="F3830" s="64" t="s">
        <v>791</v>
      </c>
      <c r="G3830" s="64">
        <v>10127</v>
      </c>
    </row>
    <row r="3831" spans="1:7">
      <c r="A3831" s="64" t="str">
        <f t="shared" si="60"/>
        <v>BL.VG.00084-10127</v>
      </c>
      <c r="B3831" s="64">
        <f>_xlfn.XLOOKUP(F3831,'Volume Holds'!U:U,'Volume Holds'!G:G)+IF('Volume Holds'!$G$117&gt;0,'Volume Holds'!$G$117,0)</f>
        <v>0</v>
      </c>
      <c r="C3831" s="64">
        <f>_xlfn.XLOOKUP(F3831,'Volume Holds'!U:U,'Volume Holds'!D:D)</f>
        <v>385</v>
      </c>
      <c r="F3831" s="64" t="s">
        <v>792</v>
      </c>
      <c r="G3831" s="64">
        <v>10127</v>
      </c>
    </row>
    <row r="3832" spans="1:7">
      <c r="A3832" s="64" t="str">
        <f t="shared" si="60"/>
        <v>BL.VG.00085-10127</v>
      </c>
      <c r="B3832" s="64">
        <f>_xlfn.XLOOKUP(F3832,'Volume Holds'!U:U,'Volume Holds'!G:G)+IF('Volume Holds'!$G$117&gt;0,'Volume Holds'!$G$117,0)</f>
        <v>0</v>
      </c>
      <c r="C3832" s="64">
        <f>_xlfn.XLOOKUP(F3832,'Volume Holds'!U:U,'Volume Holds'!D:D)</f>
        <v>385</v>
      </c>
      <c r="F3832" s="64" t="s">
        <v>793</v>
      </c>
      <c r="G3832" s="64">
        <v>10127</v>
      </c>
    </row>
    <row r="3833" spans="1:7">
      <c r="A3833" s="64" t="str">
        <f t="shared" si="60"/>
        <v>BL.VG.00086-10127</v>
      </c>
      <c r="B3833" s="64">
        <f>_xlfn.XLOOKUP(F3833,'Volume Holds'!U:U,'Volume Holds'!G:G)+IF('Volume Holds'!$G$117&gt;0,'Volume Holds'!$G$117,0)</f>
        <v>0</v>
      </c>
      <c r="C3833" s="64">
        <f>_xlfn.XLOOKUP(F3833,'Volume Holds'!U:U,'Volume Holds'!D:D)</f>
        <v>397.5</v>
      </c>
      <c r="F3833" s="64" t="s">
        <v>794</v>
      </c>
      <c r="G3833" s="64">
        <v>10127</v>
      </c>
    </row>
    <row r="3834" spans="1:7">
      <c r="A3834" s="64" t="str">
        <f t="shared" si="60"/>
        <v>BL.VG.00087-10127</v>
      </c>
      <c r="B3834" s="64">
        <f>_xlfn.XLOOKUP(F3834,'Volume Holds'!U:U,'Volume Holds'!G:G)+IF('Volume Holds'!$G$117&gt;0,'Volume Holds'!$G$117,0)</f>
        <v>0</v>
      </c>
      <c r="C3834" s="64">
        <f>_xlfn.XLOOKUP(F3834,'Volume Holds'!U:U,'Volume Holds'!D:D)</f>
        <v>397.5</v>
      </c>
      <c r="F3834" s="64" t="s">
        <v>795</v>
      </c>
      <c r="G3834" s="64">
        <v>10127</v>
      </c>
    </row>
    <row r="3835" spans="1:7">
      <c r="A3835" s="64" t="str">
        <f t="shared" si="60"/>
        <v>BL.VG.00088-10127</v>
      </c>
      <c r="B3835" s="64">
        <f>_xlfn.XLOOKUP(F3835,'Volume Holds'!U:U,'Volume Holds'!G:G)+IF('Volume Holds'!$G$117&gt;0,'Volume Holds'!$G$117,0)</f>
        <v>0</v>
      </c>
      <c r="C3835" s="64">
        <f>_xlfn.XLOOKUP(F3835,'Volume Holds'!U:U,'Volume Holds'!D:D)</f>
        <v>420</v>
      </c>
      <c r="F3835" s="64" t="s">
        <v>796</v>
      </c>
      <c r="G3835" s="64">
        <v>10127</v>
      </c>
    </row>
    <row r="3836" spans="1:7">
      <c r="A3836" s="64" t="str">
        <f t="shared" si="60"/>
        <v>BL.VG.00089-10127</v>
      </c>
      <c r="B3836" s="64">
        <f>_xlfn.XLOOKUP(F3836,'Volume Holds'!U:U,'Volume Holds'!G:G)+IF('Volume Holds'!$G$117&gt;0,'Volume Holds'!$G$117,0)</f>
        <v>0</v>
      </c>
      <c r="C3836" s="64">
        <f>_xlfn.XLOOKUP(F3836,'Volume Holds'!U:U,'Volume Holds'!D:D)</f>
        <v>420</v>
      </c>
      <c r="F3836" s="64" t="s">
        <v>797</v>
      </c>
      <c r="G3836" s="64">
        <v>10127</v>
      </c>
    </row>
    <row r="3837" spans="1:7">
      <c r="A3837" s="64" t="str">
        <f t="shared" si="60"/>
        <v>BL.VG.00090-10127</v>
      </c>
      <c r="B3837" s="64">
        <f>_xlfn.XLOOKUP(F3837,'Volume Holds'!U:U,'Volume Holds'!G:G)+IF('Volume Holds'!$G$117&gt;0,'Volume Holds'!$G$117,0)</f>
        <v>0</v>
      </c>
      <c r="C3837" s="64">
        <f>_xlfn.XLOOKUP(F3837,'Volume Holds'!U:U,'Volume Holds'!D:D)</f>
        <v>455</v>
      </c>
      <c r="F3837" s="64" t="s">
        <v>798</v>
      </c>
      <c r="G3837" s="64">
        <v>10127</v>
      </c>
    </row>
    <row r="3838" spans="1:7">
      <c r="A3838" s="64" t="str">
        <f t="shared" si="60"/>
        <v>BL.VG.00091-10127</v>
      </c>
      <c r="B3838" s="64">
        <f>_xlfn.XLOOKUP(F3838,'Volume Holds'!U:U,'Volume Holds'!G:G)+IF('Volume Holds'!$G$117&gt;0,'Volume Holds'!$G$117,0)</f>
        <v>0</v>
      </c>
      <c r="C3838" s="64">
        <f>_xlfn.XLOOKUP(F3838,'Volume Holds'!U:U,'Volume Holds'!D:D)</f>
        <v>455</v>
      </c>
      <c r="F3838" s="64" t="s">
        <v>799</v>
      </c>
      <c r="G3838" s="64">
        <v>10127</v>
      </c>
    </row>
    <row r="3839" spans="1:7">
      <c r="A3839" s="64" t="str">
        <f t="shared" si="60"/>
        <v>BL.VG.00092-10127</v>
      </c>
      <c r="B3839" s="64" t="e">
        <f>_xlfn.XLOOKUP(F3839,'Volume Holds'!U:U,'Volume Holds'!G:G)+IF('Volume Holds'!#REF!&gt;0,'Volume Holds'!#REF!,0)</f>
        <v>#N/A</v>
      </c>
      <c r="C3839" s="64" t="e">
        <f>_xlfn.XLOOKUP(F3839,'Volume Holds'!U:U,'Volume Holds'!D:D)</f>
        <v>#N/A</v>
      </c>
      <c r="F3839" s="64" t="s">
        <v>1350</v>
      </c>
      <c r="G3839" s="64">
        <v>10127</v>
      </c>
    </row>
    <row r="3840" spans="1:7">
      <c r="A3840" s="64" t="str">
        <f t="shared" si="60"/>
        <v>BL.VG.00093-10127</v>
      </c>
      <c r="B3840" s="64" t="e">
        <f>_xlfn.XLOOKUP(F3840,'Volume Holds'!U:U,'Volume Holds'!G:G)+IF('Volume Holds'!#REF!&gt;0,'Volume Holds'!#REF!,0)</f>
        <v>#N/A</v>
      </c>
      <c r="C3840" s="64" t="e">
        <f>_xlfn.XLOOKUP(F3840,'Volume Holds'!U:U,'Volume Holds'!D:D)</f>
        <v>#N/A</v>
      </c>
      <c r="F3840" s="64" t="s">
        <v>1351</v>
      </c>
      <c r="G3840" s="64">
        <v>10127</v>
      </c>
    </row>
    <row r="3841" spans="1:7">
      <c r="A3841" s="64" t="str">
        <f t="shared" si="60"/>
        <v>BL.VG.00094-10127</v>
      </c>
      <c r="B3841" s="64" t="e">
        <f>_xlfn.XLOOKUP(F3841,'Volume Holds'!U:U,'Volume Holds'!G:G)+IF('Volume Holds'!#REF!&gt;0,'Volume Holds'!#REF!,0)</f>
        <v>#N/A</v>
      </c>
      <c r="C3841" s="64" t="e">
        <f>_xlfn.XLOOKUP(F3841,'Volume Holds'!U:U,'Volume Holds'!D:D)</f>
        <v>#N/A</v>
      </c>
      <c r="F3841" s="64" t="s">
        <v>1352</v>
      </c>
      <c r="G3841" s="64">
        <v>10127</v>
      </c>
    </row>
    <row r="3842" spans="1:7">
      <c r="A3842" s="64" t="str">
        <f t="shared" si="60"/>
        <v>BL.VG.00095-10127</v>
      </c>
      <c r="B3842" s="64" t="e">
        <f>_xlfn.XLOOKUP(F3842,'Volume Holds'!U:U,'Volume Holds'!G:G)+IF('Volume Holds'!#REF!&gt;0,'Volume Holds'!#REF!,0)</f>
        <v>#REF!</v>
      </c>
      <c r="C3842" s="64">
        <f>_xlfn.XLOOKUP(F3842,'Volume Holds'!U:U,'Volume Holds'!D:D)</f>
        <v>104.125</v>
      </c>
      <c r="F3842" s="64" t="s">
        <v>888</v>
      </c>
      <c r="G3842" s="64">
        <v>10127</v>
      </c>
    </row>
    <row r="3843" spans="1:7">
      <c r="A3843" s="64" t="str">
        <f t="shared" si="60"/>
        <v>BL.VG.00096-10127</v>
      </c>
      <c r="B3843" s="64">
        <f>_xlfn.XLOOKUP(F3843,'Volume Holds'!U:U,'Volume Holds'!G:G)</f>
        <v>0</v>
      </c>
      <c r="C3843" s="64">
        <f>_xlfn.XLOOKUP(F3843,'Volume Holds'!U:U,'Volume Holds'!D:D)</f>
        <v>225</v>
      </c>
      <c r="F3843" s="64" t="s">
        <v>800</v>
      </c>
      <c r="G3843" s="64">
        <v>10127</v>
      </c>
    </row>
    <row r="3844" spans="1:7">
      <c r="A3844" s="64" t="str">
        <f t="shared" si="60"/>
        <v>BL.VG.00097-10127</v>
      </c>
      <c r="B3844" s="64">
        <f>_xlfn.XLOOKUP(F3844,'Volume Holds'!U:U,'Volume Holds'!G:G)+IF('Volume Holds'!$G$118&gt;0,'Volume Holds'!$G$118,0)</f>
        <v>0</v>
      </c>
      <c r="C3844" s="64">
        <f>_xlfn.XLOOKUP(F3844,'Volume Holds'!U:U,'Volume Holds'!D:D)</f>
        <v>210</v>
      </c>
      <c r="F3844" s="64" t="s">
        <v>801</v>
      </c>
      <c r="G3844" s="64">
        <v>10127</v>
      </c>
    </row>
    <row r="3845" spans="1:7">
      <c r="A3845" s="64" t="str">
        <f t="shared" si="60"/>
        <v>BL.VG.00098-10127</v>
      </c>
      <c r="B3845" s="64">
        <f>_xlfn.XLOOKUP(F3845,'Volume Holds'!U:U,'Volume Holds'!G:G)+IF('Volume Holds'!$G$118&gt;0,'Volume Holds'!$G$118,0)</f>
        <v>0</v>
      </c>
      <c r="C3845" s="64">
        <f>_xlfn.XLOOKUP(F3845,'Volume Holds'!U:U,'Volume Holds'!D:D)</f>
        <v>210</v>
      </c>
      <c r="F3845" s="64" t="s">
        <v>802</v>
      </c>
      <c r="G3845" s="64">
        <v>10127</v>
      </c>
    </row>
    <row r="3846" spans="1:7">
      <c r="A3846" s="64" t="str">
        <f t="shared" si="60"/>
        <v>BL.VG.00099-10127</v>
      </c>
      <c r="B3846" s="64">
        <f>_xlfn.XLOOKUP(F3846,'Volume Holds'!U:U,'Volume Holds'!G:G)+IF('Volume Holds'!$G$118&gt;0,'Volume Holds'!$G$118,0)</f>
        <v>0</v>
      </c>
      <c r="C3846" s="64">
        <f>_xlfn.XLOOKUP(F3846,'Volume Holds'!U:U,'Volume Holds'!D:D)</f>
        <v>217.5</v>
      </c>
      <c r="F3846" s="64" t="s">
        <v>803</v>
      </c>
      <c r="G3846" s="64">
        <v>10127</v>
      </c>
    </row>
    <row r="3847" spans="1:7">
      <c r="A3847" s="64" t="str">
        <f t="shared" si="60"/>
        <v>BL.VG.00100-10127</v>
      </c>
      <c r="B3847" s="64">
        <f>_xlfn.XLOOKUP(F3847,'Volume Holds'!U:U,'Volume Holds'!G:G)+IF('Volume Holds'!$G$118&gt;0,'Volume Holds'!$G$118,0)</f>
        <v>0</v>
      </c>
      <c r="C3847" s="64">
        <f>_xlfn.XLOOKUP(F3847,'Volume Holds'!U:U,'Volume Holds'!D:D)</f>
        <v>217.5</v>
      </c>
      <c r="F3847" s="64" t="s">
        <v>804</v>
      </c>
      <c r="G3847" s="64">
        <v>10127</v>
      </c>
    </row>
    <row r="3848" spans="1:7">
      <c r="A3848" s="64" t="str">
        <f t="shared" si="60"/>
        <v>BL.VG.00101-10127</v>
      </c>
      <c r="B3848" s="64">
        <f>_xlfn.XLOOKUP(F3848,'Volume Holds'!U:U,'Volume Holds'!G:G)+IF('Volume Holds'!$G$118&gt;0,'Volume Holds'!$G$118,0)</f>
        <v>0</v>
      </c>
      <c r="C3848" s="64">
        <f>_xlfn.XLOOKUP(F3848,'Volume Holds'!U:U,'Volume Holds'!D:D)</f>
        <v>240</v>
      </c>
      <c r="F3848" s="64" t="s">
        <v>805</v>
      </c>
      <c r="G3848" s="64">
        <v>10127</v>
      </c>
    </row>
    <row r="3849" spans="1:7">
      <c r="A3849" s="64" t="str">
        <f t="shared" si="60"/>
        <v>BL.VG.00102-10127</v>
      </c>
      <c r="B3849" s="64">
        <f>_xlfn.XLOOKUP(F3849,'Volume Holds'!U:U,'Volume Holds'!G:G)+IF('Volume Holds'!$G$118&gt;0,'Volume Holds'!$G$118,0)</f>
        <v>0</v>
      </c>
      <c r="C3849" s="64">
        <f>_xlfn.XLOOKUP(F3849,'Volume Holds'!U:U,'Volume Holds'!D:D)</f>
        <v>240</v>
      </c>
      <c r="F3849" s="64" t="s">
        <v>806</v>
      </c>
      <c r="G3849" s="64">
        <v>10127</v>
      </c>
    </row>
    <row r="3850" spans="1:7">
      <c r="A3850" s="64" t="str">
        <f t="shared" si="60"/>
        <v>BL.VG.00103-10127</v>
      </c>
      <c r="B3850" s="64">
        <f>_xlfn.XLOOKUP(F3850,'Volume Holds'!U:U,'Volume Holds'!G:G)+IF('Volume Holds'!$G$119&gt;0,'Volume Holds'!$G$119,0)</f>
        <v>0</v>
      </c>
      <c r="C3850" s="64">
        <f>_xlfn.XLOOKUP(F3850,'Volume Holds'!U:U,'Volume Holds'!D:D)</f>
        <v>362.5</v>
      </c>
      <c r="F3850" s="64" t="s">
        <v>807</v>
      </c>
      <c r="G3850" s="64">
        <v>10127</v>
      </c>
    </row>
    <row r="3851" spans="1:7">
      <c r="A3851" s="64" t="str">
        <f t="shared" si="60"/>
        <v>BL.VG.00104-10127</v>
      </c>
      <c r="B3851" s="64">
        <f>_xlfn.XLOOKUP(F3851,'Volume Holds'!U:U,'Volume Holds'!G:G)+IF('Volume Holds'!$G$119&gt;0,'Volume Holds'!$G$119,0)</f>
        <v>0</v>
      </c>
      <c r="C3851" s="64">
        <f>_xlfn.XLOOKUP(F3851,'Volume Holds'!U:U,'Volume Holds'!D:D)</f>
        <v>362.5</v>
      </c>
      <c r="F3851" s="64" t="s">
        <v>808</v>
      </c>
      <c r="G3851" s="64">
        <v>10127</v>
      </c>
    </row>
    <row r="3852" spans="1:7">
      <c r="A3852" s="64" t="str">
        <f t="shared" si="60"/>
        <v>BL.VG.00105-10127</v>
      </c>
      <c r="B3852" s="64">
        <f>_xlfn.XLOOKUP(F3852,'Volume Holds'!U:U,'Volume Holds'!G:G)+IF('Volume Holds'!$G$119&gt;0,'Volume Holds'!$G$119,0)</f>
        <v>0</v>
      </c>
      <c r="C3852" s="64">
        <f>_xlfn.XLOOKUP(F3852,'Volume Holds'!U:U,'Volume Holds'!D:D)</f>
        <v>382.5</v>
      </c>
      <c r="F3852" s="64" t="s">
        <v>809</v>
      </c>
      <c r="G3852" s="64">
        <v>10127</v>
      </c>
    </row>
    <row r="3853" spans="1:7">
      <c r="A3853" s="64" t="str">
        <f t="shared" si="60"/>
        <v>BL.VG.00106-10127</v>
      </c>
      <c r="B3853" s="64">
        <f>_xlfn.XLOOKUP(F3853,'Volume Holds'!U:U,'Volume Holds'!G:G)+IF('Volume Holds'!$G$119&gt;0,'Volume Holds'!$G$119,0)</f>
        <v>0</v>
      </c>
      <c r="C3853" s="64">
        <f>_xlfn.XLOOKUP(F3853,'Volume Holds'!U:U,'Volume Holds'!D:D)</f>
        <v>382.5</v>
      </c>
      <c r="F3853" s="64" t="s">
        <v>810</v>
      </c>
      <c r="G3853" s="64">
        <v>10127</v>
      </c>
    </row>
    <row r="3854" spans="1:7">
      <c r="A3854" s="64" t="str">
        <f t="shared" si="60"/>
        <v>BL.VG.00107-10127</v>
      </c>
      <c r="B3854" s="64">
        <f>_xlfn.XLOOKUP(F3854,'Volume Holds'!U:U,'Volume Holds'!G:G)+IF('Volume Holds'!$G$119&gt;0,'Volume Holds'!$G$119,0)</f>
        <v>0</v>
      </c>
      <c r="C3854" s="64">
        <f>_xlfn.XLOOKUP(F3854,'Volume Holds'!U:U,'Volume Holds'!D:D)</f>
        <v>425</v>
      </c>
      <c r="F3854" s="64" t="s">
        <v>811</v>
      </c>
      <c r="G3854" s="64">
        <v>10127</v>
      </c>
    </row>
    <row r="3855" spans="1:7">
      <c r="A3855" s="64" t="str">
        <f t="shared" si="60"/>
        <v>BL.VG.00108-10127</v>
      </c>
      <c r="B3855" s="64">
        <f>_xlfn.XLOOKUP(F3855,'Volume Holds'!U:U,'Volume Holds'!G:G)+IF('Volume Holds'!$G$119&gt;0,'Volume Holds'!$G$119,0)</f>
        <v>0</v>
      </c>
      <c r="C3855" s="64">
        <f>_xlfn.XLOOKUP(F3855,'Volume Holds'!U:U,'Volume Holds'!D:D)</f>
        <v>425</v>
      </c>
      <c r="F3855" s="64" t="s">
        <v>812</v>
      </c>
      <c r="G3855" s="64">
        <v>10127</v>
      </c>
    </row>
    <row r="3856" spans="1:7">
      <c r="A3856" s="64" t="str">
        <f t="shared" si="60"/>
        <v>BL.VG.00109-10127</v>
      </c>
      <c r="B3856" s="64">
        <f>_xlfn.XLOOKUP(F3856,'Volume Holds'!U:U,'Volume Holds'!G:G)+IF('Volume Holds'!$G$120&gt;0,'Volume Holds'!$G$120,0)</f>
        <v>0</v>
      </c>
      <c r="C3856" s="64">
        <f>_xlfn.XLOOKUP(F3856,'Volume Holds'!U:U,'Volume Holds'!D:D)</f>
        <v>600</v>
      </c>
      <c r="F3856" s="64" t="s">
        <v>813</v>
      </c>
      <c r="G3856" s="64">
        <v>10127</v>
      </c>
    </row>
    <row r="3857" spans="1:7">
      <c r="A3857" s="64" t="str">
        <f t="shared" si="60"/>
        <v>BL.VG.00110-10127</v>
      </c>
      <c r="B3857" s="64">
        <f>_xlfn.XLOOKUP(F3857,'Volume Holds'!U:U,'Volume Holds'!G:G)+IF('Volume Holds'!$G$120&gt;0,'Volume Holds'!$G$120,0)</f>
        <v>0</v>
      </c>
      <c r="C3857" s="64">
        <f>_xlfn.XLOOKUP(F3857,'Volume Holds'!U:U,'Volume Holds'!D:D)</f>
        <v>600</v>
      </c>
      <c r="F3857" s="64" t="s">
        <v>814</v>
      </c>
      <c r="G3857" s="64">
        <v>10127</v>
      </c>
    </row>
    <row r="3858" spans="1:7">
      <c r="A3858" s="64" t="str">
        <f t="shared" si="60"/>
        <v>BL.VG.00111-10127</v>
      </c>
      <c r="B3858" s="64">
        <f>_xlfn.XLOOKUP(F3858,'Volume Holds'!U:U,'Volume Holds'!G:G)+IF('Volume Holds'!$G$120&gt;0,'Volume Holds'!$G$120,0)</f>
        <v>0</v>
      </c>
      <c r="C3858" s="64">
        <f>_xlfn.XLOOKUP(F3858,'Volume Holds'!U:U,'Volume Holds'!D:D)</f>
        <v>632.5</v>
      </c>
      <c r="F3858" s="64" t="s">
        <v>815</v>
      </c>
      <c r="G3858" s="64">
        <v>10127</v>
      </c>
    </row>
    <row r="3859" spans="1:7">
      <c r="A3859" s="64" t="str">
        <f t="shared" si="60"/>
        <v>BL.VG.00112-10127</v>
      </c>
      <c r="B3859" s="64">
        <f>_xlfn.XLOOKUP(F3859,'Volume Holds'!U:U,'Volume Holds'!G:G)+IF('Volume Holds'!$G$120&gt;0,'Volume Holds'!$G$120,0)</f>
        <v>0</v>
      </c>
      <c r="C3859" s="64">
        <f>_xlfn.XLOOKUP(F3859,'Volume Holds'!U:U,'Volume Holds'!D:D)</f>
        <v>632.5</v>
      </c>
      <c r="F3859" s="64" t="s">
        <v>816</v>
      </c>
      <c r="G3859" s="64">
        <v>10127</v>
      </c>
    </row>
    <row r="3860" spans="1:7">
      <c r="A3860" s="64" t="str">
        <f t="shared" si="60"/>
        <v>BL.VG.00113-10127</v>
      </c>
      <c r="B3860" s="64">
        <f>_xlfn.XLOOKUP(F3860,'Volume Holds'!U:U,'Volume Holds'!G:G)+IF('Volume Holds'!$G$120&gt;0,'Volume Holds'!$G$120,0)</f>
        <v>0</v>
      </c>
      <c r="C3860" s="64">
        <f>_xlfn.XLOOKUP(F3860,'Volume Holds'!U:U,'Volume Holds'!D:D)</f>
        <v>715</v>
      </c>
      <c r="F3860" s="64" t="s">
        <v>817</v>
      </c>
      <c r="G3860" s="64">
        <v>10127</v>
      </c>
    </row>
    <row r="3861" spans="1:7">
      <c r="A3861" s="64" t="str">
        <f t="shared" si="60"/>
        <v>BL.VG.00114-10127</v>
      </c>
      <c r="B3861" s="64">
        <f>_xlfn.XLOOKUP(F3861,'Volume Holds'!U:U,'Volume Holds'!G:G)+IF('Volume Holds'!$G$120&gt;0,'Volume Holds'!$G$120,0)</f>
        <v>0</v>
      </c>
      <c r="C3861" s="64">
        <f>_xlfn.XLOOKUP(F3861,'Volume Holds'!U:U,'Volume Holds'!D:D)</f>
        <v>715</v>
      </c>
      <c r="F3861" s="64" t="s">
        <v>818</v>
      </c>
      <c r="G3861" s="64">
        <v>10127</v>
      </c>
    </row>
    <row r="3862" spans="1:7">
      <c r="A3862" s="64" t="str">
        <f t="shared" si="60"/>
        <v>BL.VG.00115-10127</v>
      </c>
      <c r="B3862" s="64">
        <f>_xlfn.XLOOKUP(F3862,'Volume Holds'!U:U,'Volume Holds'!G:G)+IF('Volume Holds'!$G$121&gt;0,'Volume Holds'!$G$121,0)</f>
        <v>0</v>
      </c>
      <c r="C3862" s="64">
        <f>_xlfn.XLOOKUP(F3862,'Volume Holds'!U:U,'Volume Holds'!D:D)</f>
        <v>215</v>
      </c>
      <c r="F3862" s="64" t="s">
        <v>819</v>
      </c>
      <c r="G3862" s="64">
        <v>10127</v>
      </c>
    </row>
    <row r="3863" spans="1:7">
      <c r="A3863" s="64" t="str">
        <f t="shared" si="60"/>
        <v>BL.VG.00116-10127</v>
      </c>
      <c r="B3863" s="64">
        <f>_xlfn.XLOOKUP(F3863,'Volume Holds'!U:U,'Volume Holds'!G:G)+IF('Volume Holds'!$G$121&gt;0,'Volume Holds'!$G$121,0)</f>
        <v>0</v>
      </c>
      <c r="C3863" s="64">
        <f>_xlfn.XLOOKUP(F3863,'Volume Holds'!U:U,'Volume Holds'!D:D)</f>
        <v>235</v>
      </c>
      <c r="F3863" s="64" t="s">
        <v>820</v>
      </c>
      <c r="G3863" s="64">
        <v>10127</v>
      </c>
    </row>
    <row r="3864" spans="1:7">
      <c r="A3864" s="64" t="str">
        <f t="shared" si="60"/>
        <v>BL.VG.00117-10127</v>
      </c>
      <c r="B3864" s="64">
        <f>_xlfn.XLOOKUP(F3864,'Volume Holds'!U:U,'Volume Holds'!G:G)+IF('Volume Holds'!$G$121&gt;0,'Volume Holds'!$G$121,0)</f>
        <v>0</v>
      </c>
      <c r="C3864" s="64">
        <f>_xlfn.XLOOKUP(F3864,'Volume Holds'!U:U,'Volume Holds'!D:D)</f>
        <v>282.5</v>
      </c>
      <c r="F3864" s="64" t="s">
        <v>821</v>
      </c>
      <c r="G3864" s="64">
        <v>10127</v>
      </c>
    </row>
    <row r="3865" spans="1:7">
      <c r="A3865" s="64" t="str">
        <f t="shared" si="60"/>
        <v>BL.VG.00118-10127</v>
      </c>
      <c r="B3865" s="64">
        <f>_xlfn.XLOOKUP(F3865,'Volume Holds'!U:U,'Volume Holds'!G:G)+IF('Volume Holds'!$G$121&gt;0,'Volume Holds'!$G$121,0)</f>
        <v>0</v>
      </c>
      <c r="C3865" s="64">
        <f>_xlfn.XLOOKUP(F3865,'Volume Holds'!U:U,'Volume Holds'!D:D)</f>
        <v>207.5</v>
      </c>
      <c r="F3865" s="64" t="s">
        <v>822</v>
      </c>
      <c r="G3865" s="64">
        <v>10127</v>
      </c>
    </row>
    <row r="3866" spans="1:7">
      <c r="A3866" s="64" t="str">
        <f t="shared" si="60"/>
        <v>BL.VG.00119-10127</v>
      </c>
      <c r="B3866" s="64">
        <f>_xlfn.XLOOKUP(F3866,'Volume Holds'!U:U,'Volume Holds'!G:G)+IF('Volume Holds'!$G$121&gt;0,'Volume Holds'!$G$121,0)</f>
        <v>0</v>
      </c>
      <c r="C3866" s="64">
        <f>_xlfn.XLOOKUP(F3866,'Volume Holds'!U:U,'Volume Holds'!D:D)</f>
        <v>227.5</v>
      </c>
      <c r="F3866" s="64" t="s">
        <v>823</v>
      </c>
      <c r="G3866" s="64">
        <v>10127</v>
      </c>
    </row>
    <row r="3867" spans="1:7">
      <c r="A3867" s="64" t="str">
        <f t="shared" si="60"/>
        <v>BL.VG.00120-10127</v>
      </c>
      <c r="B3867" s="64">
        <f>_xlfn.XLOOKUP(F3867,'Volume Holds'!U:U,'Volume Holds'!G:G)+IF('Volume Holds'!$G$121&gt;0,'Volume Holds'!$G$121,0)</f>
        <v>0</v>
      </c>
      <c r="C3867" s="64">
        <f>_xlfn.XLOOKUP(F3867,'Volume Holds'!U:U,'Volume Holds'!D:D)</f>
        <v>285</v>
      </c>
      <c r="F3867" s="64" t="s">
        <v>824</v>
      </c>
      <c r="G3867" s="64">
        <v>10127</v>
      </c>
    </row>
    <row r="3868" spans="1:7">
      <c r="A3868" s="64" t="str">
        <f t="shared" si="60"/>
        <v>BL.VG.00121-10127</v>
      </c>
      <c r="B3868" s="64">
        <f>_xlfn.XLOOKUP(F3868,'Volume Holds'!U:U,'Volume Holds'!G:G)+IF('Volume Holds'!$G$122&gt;0,'Volume Holds'!$G$122,0)</f>
        <v>0</v>
      </c>
      <c r="C3868" s="64">
        <f>_xlfn.XLOOKUP(F3868,'Volume Holds'!U:U,'Volume Holds'!D:D)</f>
        <v>102.5</v>
      </c>
      <c r="F3868" s="64" t="s">
        <v>825</v>
      </c>
      <c r="G3868" s="64">
        <v>10127</v>
      </c>
    </row>
    <row r="3869" spans="1:7">
      <c r="A3869" s="64" t="str">
        <f t="shared" si="60"/>
        <v>BL.VG.00122-10127</v>
      </c>
      <c r="B3869" s="64">
        <f>_xlfn.XLOOKUP(F3869,'Volume Holds'!U:U,'Volume Holds'!G:G)+IF('Volume Holds'!$G$122&gt;0,'Volume Holds'!$G$122,0)</f>
        <v>0</v>
      </c>
      <c r="C3869" s="64">
        <f>_xlfn.XLOOKUP(F3869,'Volume Holds'!U:U,'Volume Holds'!D:D)</f>
        <v>107.5</v>
      </c>
      <c r="F3869" s="64" t="s">
        <v>827</v>
      </c>
      <c r="G3869" s="64">
        <v>10127</v>
      </c>
    </row>
    <row r="3870" spans="1:7">
      <c r="A3870" s="64" t="str">
        <f t="shared" si="60"/>
        <v>BL.VG.00123-10127</v>
      </c>
      <c r="B3870" s="64">
        <f>_xlfn.XLOOKUP(F3870,'Volume Holds'!U:U,'Volume Holds'!G:G)+IF('Volume Holds'!$G$122&gt;0,'Volume Holds'!$G$122,0)</f>
        <v>0</v>
      </c>
      <c r="C3870" s="64">
        <f>_xlfn.XLOOKUP(F3870,'Volume Holds'!U:U,'Volume Holds'!D:D)</f>
        <v>112.5</v>
      </c>
      <c r="F3870" s="64" t="s">
        <v>829</v>
      </c>
      <c r="G3870" s="64">
        <v>10127</v>
      </c>
    </row>
    <row r="3871" spans="1:7">
      <c r="A3871" s="64" t="str">
        <f t="shared" si="60"/>
        <v>BL.VG.00124-10127</v>
      </c>
      <c r="B3871" s="64">
        <f>_xlfn.XLOOKUP(F3871,'Volume Holds'!U:U,'Volume Holds'!G:G)+IF('Volume Holds'!$G$122&gt;0,'Volume Holds'!$G$122,0)</f>
        <v>0</v>
      </c>
      <c r="C3871" s="64">
        <f>_xlfn.XLOOKUP(F3871,'Volume Holds'!U:U,'Volume Holds'!D:D)</f>
        <v>312.5</v>
      </c>
      <c r="F3871" s="64" t="s">
        <v>831</v>
      </c>
      <c r="G3871" s="64">
        <v>10127</v>
      </c>
    </row>
    <row r="3872" spans="1:7">
      <c r="A3872" s="64" t="str">
        <f t="shared" si="60"/>
        <v>BL.VG.00125-10127</v>
      </c>
      <c r="B3872" s="64">
        <f>_xlfn.XLOOKUP(F3872,'Volume Holds'!U:U,'Volume Holds'!G:G)+IF('Volume Holds'!$G$122&gt;0,'Volume Holds'!$G$122,0)</f>
        <v>0</v>
      </c>
      <c r="C3872" s="64">
        <f>_xlfn.XLOOKUP(F3872,'Volume Holds'!U:U,'Volume Holds'!D:D)</f>
        <v>335</v>
      </c>
      <c r="F3872" s="64" t="s">
        <v>833</v>
      </c>
      <c r="G3872" s="64">
        <v>10127</v>
      </c>
    </row>
    <row r="3873" spans="1:7">
      <c r="A3873" s="64" t="str">
        <f t="shared" si="60"/>
        <v>BL.VG.00126-10127</v>
      </c>
      <c r="B3873" s="64">
        <f>_xlfn.XLOOKUP(F3873,'Volume Holds'!U:U,'Volume Holds'!G:G)+IF('Volume Holds'!$G$122&gt;0,'Volume Holds'!$G$122,0)</f>
        <v>0</v>
      </c>
      <c r="C3873" s="64">
        <f>_xlfn.XLOOKUP(F3873,'Volume Holds'!U:U,'Volume Holds'!D:D)</f>
        <v>352.5</v>
      </c>
      <c r="F3873" s="64" t="s">
        <v>835</v>
      </c>
      <c r="G3873" s="64">
        <v>10127</v>
      </c>
    </row>
    <row r="3874" spans="1:7">
      <c r="A3874" s="64" t="str">
        <f t="shared" si="60"/>
        <v>BL.VG.00127-10127</v>
      </c>
      <c r="B3874" s="64">
        <f>_xlfn.XLOOKUP(F3874,'Volume Holds'!U:U,'Volume Holds'!G:G)+IF('Volume Holds'!$G$123&gt;0,'Volume Holds'!$G$123,0)</f>
        <v>0</v>
      </c>
      <c r="C3874" s="64">
        <f>_xlfn.XLOOKUP(F3874,'Volume Holds'!U:U,'Volume Holds'!D:D)</f>
        <v>775</v>
      </c>
      <c r="F3874" s="64" t="s">
        <v>837</v>
      </c>
      <c r="G3874" s="64">
        <v>10127</v>
      </c>
    </row>
    <row r="3875" spans="1:7">
      <c r="A3875" s="64" t="str">
        <f t="shared" si="60"/>
        <v>BL.VG.00128-10127</v>
      </c>
      <c r="B3875" s="64">
        <f>_xlfn.XLOOKUP(F3875,'Volume Holds'!U:U,'Volume Holds'!G:G)+IF('Volume Holds'!$G$123&gt;0,'Volume Holds'!$G$123,0)</f>
        <v>0</v>
      </c>
      <c r="C3875" s="64">
        <f>_xlfn.XLOOKUP(F3875,'Volume Holds'!U:U,'Volume Holds'!D:D)</f>
        <v>827.5</v>
      </c>
      <c r="F3875" s="64" t="s">
        <v>839</v>
      </c>
      <c r="G3875" s="64">
        <v>10127</v>
      </c>
    </row>
    <row r="3876" spans="1:7">
      <c r="A3876" s="64" t="str">
        <f t="shared" si="60"/>
        <v>BL.VG.00129-10127</v>
      </c>
      <c r="B3876" s="64">
        <f>_xlfn.XLOOKUP(F3876,'Volume Holds'!U:U,'Volume Holds'!G:G)+IF('Volume Holds'!$G$123&gt;0,'Volume Holds'!$G$123,0)</f>
        <v>0</v>
      </c>
      <c r="C3876" s="64">
        <f>_xlfn.XLOOKUP(F3876,'Volume Holds'!U:U,'Volume Holds'!D:D)</f>
        <v>887.5</v>
      </c>
      <c r="F3876" s="64" t="s">
        <v>841</v>
      </c>
      <c r="G3876" s="64">
        <v>10127</v>
      </c>
    </row>
    <row r="3877" spans="1:7">
      <c r="A3877" s="64" t="str">
        <f t="shared" ref="A3877:A3940" si="61">F3877&amp;"-"&amp;G3877</f>
        <v>BL.VG.00130-10127</v>
      </c>
      <c r="B3877" s="64">
        <f>_xlfn.XLOOKUP(F3877,'Volume Holds'!U:U,'Volume Holds'!G:G)+IF('Volume Holds'!$G$123&gt;0,'Volume Holds'!$G$123,0)</f>
        <v>0</v>
      </c>
      <c r="C3877" s="64">
        <f>_xlfn.XLOOKUP(F3877,'Volume Holds'!U:U,'Volume Holds'!D:D)</f>
        <v>102.5</v>
      </c>
      <c r="F3877" s="64" t="s">
        <v>826</v>
      </c>
      <c r="G3877" s="64">
        <v>10127</v>
      </c>
    </row>
    <row r="3878" spans="1:7">
      <c r="A3878" s="64" t="str">
        <f t="shared" si="61"/>
        <v>BL.VG.00131-10127</v>
      </c>
      <c r="B3878" s="64">
        <f>_xlfn.XLOOKUP(F3878,'Volume Holds'!U:U,'Volume Holds'!G:G)+IF('Volume Holds'!$G$123&gt;0,'Volume Holds'!$G$123,0)</f>
        <v>0</v>
      </c>
      <c r="C3878" s="64">
        <f>_xlfn.XLOOKUP(F3878,'Volume Holds'!U:U,'Volume Holds'!D:D)</f>
        <v>107.5</v>
      </c>
      <c r="F3878" s="64" t="s">
        <v>828</v>
      </c>
      <c r="G3878" s="64">
        <v>10127</v>
      </c>
    </row>
    <row r="3879" spans="1:7">
      <c r="A3879" s="64" t="str">
        <f t="shared" si="61"/>
        <v>BL.VG.00132-10127</v>
      </c>
      <c r="B3879" s="64">
        <f>_xlfn.XLOOKUP(F3879,'Volume Holds'!U:U,'Volume Holds'!G:G)+IF('Volume Holds'!$G$123&gt;0,'Volume Holds'!$G$123,0)</f>
        <v>0</v>
      </c>
      <c r="C3879" s="64">
        <f>_xlfn.XLOOKUP(F3879,'Volume Holds'!U:U,'Volume Holds'!D:D)</f>
        <v>112.5</v>
      </c>
      <c r="F3879" s="64" t="s">
        <v>830</v>
      </c>
      <c r="G3879" s="64">
        <v>10127</v>
      </c>
    </row>
    <row r="3880" spans="1:7">
      <c r="A3880" s="64" t="str">
        <f t="shared" si="61"/>
        <v>BL.VG.00133-10127</v>
      </c>
      <c r="B3880" s="64">
        <f>_xlfn.XLOOKUP(F3880,'Volume Holds'!U:U,'Volume Holds'!G:G)+IF('Volume Holds'!$G$124&gt;0,'Volume Holds'!$G$124,0)</f>
        <v>0</v>
      </c>
      <c r="C3880" s="64">
        <f>_xlfn.XLOOKUP(F3880,'Volume Holds'!U:U,'Volume Holds'!D:D)</f>
        <v>312.5</v>
      </c>
      <c r="F3880" s="64" t="s">
        <v>832</v>
      </c>
      <c r="G3880" s="64">
        <v>10127</v>
      </c>
    </row>
    <row r="3881" spans="1:7">
      <c r="A3881" s="64" t="str">
        <f t="shared" si="61"/>
        <v>BL.VG.00134-10127</v>
      </c>
      <c r="B3881" s="64">
        <f>_xlfn.XLOOKUP(F3881,'Volume Holds'!U:U,'Volume Holds'!G:G)+IF('Volume Holds'!$G$124&gt;0,'Volume Holds'!$G$124,0)</f>
        <v>0</v>
      </c>
      <c r="C3881" s="64">
        <f>_xlfn.XLOOKUP(F3881,'Volume Holds'!U:U,'Volume Holds'!D:D)</f>
        <v>335</v>
      </c>
      <c r="F3881" s="64" t="s">
        <v>834</v>
      </c>
      <c r="G3881" s="64">
        <v>10127</v>
      </c>
    </row>
    <row r="3882" spans="1:7">
      <c r="A3882" s="64" t="str">
        <f t="shared" si="61"/>
        <v>BL.VG.00135-10127</v>
      </c>
      <c r="B3882" s="64">
        <f>_xlfn.XLOOKUP(F3882,'Volume Holds'!U:U,'Volume Holds'!G:G)+IF('Volume Holds'!$G$124&gt;0,'Volume Holds'!$G$124,0)</f>
        <v>0</v>
      </c>
      <c r="C3882" s="64">
        <f>_xlfn.XLOOKUP(F3882,'Volume Holds'!U:U,'Volume Holds'!D:D)</f>
        <v>352.5</v>
      </c>
      <c r="F3882" s="64" t="s">
        <v>836</v>
      </c>
      <c r="G3882" s="64">
        <v>10127</v>
      </c>
    </row>
    <row r="3883" spans="1:7">
      <c r="A3883" s="64" t="str">
        <f t="shared" si="61"/>
        <v>BL.VG.00136-10127</v>
      </c>
      <c r="B3883" s="64">
        <f>_xlfn.XLOOKUP(F3883,'Volume Holds'!U:U,'Volume Holds'!G:G)+IF('Volume Holds'!$G$124&gt;0,'Volume Holds'!$G$124,0)</f>
        <v>0</v>
      </c>
      <c r="C3883" s="64">
        <f>_xlfn.XLOOKUP(F3883,'Volume Holds'!U:U,'Volume Holds'!D:D)</f>
        <v>775</v>
      </c>
      <c r="F3883" s="64" t="s">
        <v>838</v>
      </c>
      <c r="G3883" s="64">
        <v>10127</v>
      </c>
    </row>
    <row r="3884" spans="1:7">
      <c r="A3884" s="64" t="str">
        <f t="shared" si="61"/>
        <v>BL.VG.00137-10127</v>
      </c>
      <c r="B3884" s="64">
        <f>_xlfn.XLOOKUP(F3884,'Volume Holds'!U:U,'Volume Holds'!G:G)+IF('Volume Holds'!$G$124&gt;0,'Volume Holds'!$G$124,0)</f>
        <v>0</v>
      </c>
      <c r="C3884" s="64">
        <f>_xlfn.XLOOKUP(F3884,'Volume Holds'!U:U,'Volume Holds'!D:D)</f>
        <v>827.5</v>
      </c>
      <c r="F3884" s="64" t="s">
        <v>840</v>
      </c>
      <c r="G3884" s="64">
        <v>10127</v>
      </c>
    </row>
    <row r="3885" spans="1:7">
      <c r="A3885" s="64" t="str">
        <f t="shared" si="61"/>
        <v>BL.VG.00138-10127</v>
      </c>
      <c r="B3885" s="64">
        <f>_xlfn.XLOOKUP(F3885,'Volume Holds'!U:U,'Volume Holds'!G:G)+IF('Volume Holds'!$G$124&gt;0,'Volume Holds'!$G$124,0)</f>
        <v>0</v>
      </c>
      <c r="C3885" s="64">
        <f>_xlfn.XLOOKUP(F3885,'Volume Holds'!U:U,'Volume Holds'!D:D)</f>
        <v>887.5</v>
      </c>
      <c r="F3885" s="64" t="s">
        <v>842</v>
      </c>
      <c r="G3885" s="64">
        <v>10127</v>
      </c>
    </row>
    <row r="3886" spans="1:7">
      <c r="A3886" s="64" t="str">
        <f t="shared" si="61"/>
        <v>BL.VG.00070-10129</v>
      </c>
      <c r="B3886" s="64">
        <f>_xlfn.XLOOKUP(F3886,'Volume Holds'!U:U,'Volume Holds'!H:H)+IF('Volume Holds'!$H$114&gt;0,'Volume Holds'!$H$114,0)</f>
        <v>0</v>
      </c>
      <c r="C3886" s="64">
        <f>_xlfn.XLOOKUP(F3886,'Volume Holds'!U:U,'Volume Holds'!D:D)</f>
        <v>175</v>
      </c>
      <c r="F3886" s="64" t="s">
        <v>778</v>
      </c>
      <c r="G3886" s="64">
        <v>10129</v>
      </c>
    </row>
    <row r="3887" spans="1:7">
      <c r="A3887" s="64" t="str">
        <f t="shared" si="61"/>
        <v>BL.VG.00071-10129</v>
      </c>
      <c r="B3887" s="64">
        <f>_xlfn.XLOOKUP(F3887,'Volume Holds'!U:U,'Volume Holds'!H:H)+IF('Volume Holds'!$H$114&gt;0,'Volume Holds'!$H$114,0)</f>
        <v>0</v>
      </c>
      <c r="C3887" s="64">
        <f>_xlfn.XLOOKUP(F3887,'Volume Holds'!U:U,'Volume Holds'!D:D)</f>
        <v>182.5</v>
      </c>
      <c r="F3887" s="64" t="s">
        <v>779</v>
      </c>
      <c r="G3887" s="64">
        <v>10129</v>
      </c>
    </row>
    <row r="3888" spans="1:7">
      <c r="A3888" s="64" t="str">
        <f t="shared" si="61"/>
        <v>BL.VG.00072-10129</v>
      </c>
      <c r="B3888" s="64">
        <f>_xlfn.XLOOKUP(F3888,'Volume Holds'!U:U,'Volume Holds'!H:H)+IF('Volume Holds'!$H$115&gt;0,'Volume Holds'!$H$115,0)</f>
        <v>0</v>
      </c>
      <c r="C3888" s="64">
        <f>_xlfn.XLOOKUP(F3888,'Volume Holds'!U:U,'Volume Holds'!D:D)</f>
        <v>152.5</v>
      </c>
      <c r="F3888" s="64" t="s">
        <v>780</v>
      </c>
      <c r="G3888" s="64">
        <v>10129</v>
      </c>
    </row>
    <row r="3889" spans="1:7">
      <c r="A3889" s="64" t="str">
        <f t="shared" si="61"/>
        <v>BL.VG.00073-10129</v>
      </c>
      <c r="B3889" s="64">
        <f>_xlfn.XLOOKUP(F3889,'Volume Holds'!U:U,'Volume Holds'!H:H)+IF('Volume Holds'!$H$115&gt;0,'Volume Holds'!$H$115,0)</f>
        <v>0</v>
      </c>
      <c r="C3889" s="64">
        <f>_xlfn.XLOOKUP(F3889,'Volume Holds'!U:U,'Volume Holds'!D:D)</f>
        <v>145</v>
      </c>
      <c r="F3889" s="64" t="s">
        <v>781</v>
      </c>
      <c r="G3889" s="64">
        <v>10129</v>
      </c>
    </row>
    <row r="3890" spans="1:7">
      <c r="A3890" s="64" t="str">
        <f t="shared" si="61"/>
        <v>BL.VG.00074-10129</v>
      </c>
      <c r="B3890" s="64">
        <f>_xlfn.XLOOKUP(F3890,'Volume Holds'!U:U,'Volume Holds'!H:H)+IF('Volume Holds'!$H$115&gt;0,'Volume Holds'!$H$115,0)</f>
        <v>0</v>
      </c>
      <c r="C3890" s="64">
        <f>_xlfn.XLOOKUP(F3890,'Volume Holds'!U:U,'Volume Holds'!D:D)</f>
        <v>137.5</v>
      </c>
      <c r="F3890" s="64" t="s">
        <v>782</v>
      </c>
      <c r="G3890" s="64">
        <v>10129</v>
      </c>
    </row>
    <row r="3891" spans="1:7">
      <c r="A3891" s="64" t="str">
        <f t="shared" si="61"/>
        <v>BL.VG.00075-10129</v>
      </c>
      <c r="B3891" s="64">
        <f>_xlfn.XLOOKUP(F3891,'Volume Holds'!U:U,'Volume Holds'!H:H)+IF('Volume Holds'!$H$115&gt;0,'Volume Holds'!$H$115,0)</f>
        <v>0</v>
      </c>
      <c r="C3891" s="64">
        <f>_xlfn.XLOOKUP(F3891,'Volume Holds'!U:U,'Volume Holds'!D:D)</f>
        <v>162.5</v>
      </c>
      <c r="F3891" s="64" t="s">
        <v>783</v>
      </c>
      <c r="G3891" s="64">
        <v>10129</v>
      </c>
    </row>
    <row r="3892" spans="1:7">
      <c r="A3892" s="64" t="str">
        <f t="shared" si="61"/>
        <v>BL.VG.00076-10129</v>
      </c>
      <c r="B3892" s="64">
        <f>_xlfn.XLOOKUP(F3892,'Volume Holds'!U:U,'Volume Holds'!H:H)+IF('Volume Holds'!$H$116&gt;0,'Volume Holds'!$H$116,0)</f>
        <v>0</v>
      </c>
      <c r="C3892" s="64">
        <f>_xlfn.XLOOKUP(F3892,'Volume Holds'!U:U,'Volume Holds'!D:D)</f>
        <v>170</v>
      </c>
      <c r="F3892" s="64" t="s">
        <v>784</v>
      </c>
      <c r="G3892" s="64">
        <v>10129</v>
      </c>
    </row>
    <row r="3893" spans="1:7">
      <c r="A3893" s="64" t="str">
        <f t="shared" si="61"/>
        <v>BL.VG.00077-10129</v>
      </c>
      <c r="B3893" s="64">
        <f>_xlfn.XLOOKUP(F3893,'Volume Holds'!U:U,'Volume Holds'!H:H)+IF('Volume Holds'!$H$116&gt;0,'Volume Holds'!$H$116,0)</f>
        <v>0</v>
      </c>
      <c r="C3893" s="64">
        <f>_xlfn.XLOOKUP(F3893,'Volume Holds'!U:U,'Volume Holds'!D:D)</f>
        <v>170</v>
      </c>
      <c r="F3893" s="64" t="s">
        <v>785</v>
      </c>
      <c r="G3893" s="64">
        <v>10129</v>
      </c>
    </row>
    <row r="3894" spans="1:7">
      <c r="A3894" s="64" t="str">
        <f t="shared" si="61"/>
        <v>BL.VG.00078-10129</v>
      </c>
      <c r="B3894" s="64">
        <f>_xlfn.XLOOKUP(F3894,'Volume Holds'!U:U,'Volume Holds'!H:H)+IF('Volume Holds'!$H$116&gt;0,'Volume Holds'!$H$116,0)</f>
        <v>0</v>
      </c>
      <c r="C3894" s="64">
        <f>_xlfn.XLOOKUP(F3894,'Volume Holds'!U:U,'Volume Holds'!D:D)</f>
        <v>175</v>
      </c>
      <c r="F3894" s="64" t="s">
        <v>786</v>
      </c>
      <c r="G3894" s="64">
        <v>10129</v>
      </c>
    </row>
    <row r="3895" spans="1:7">
      <c r="A3895" s="64" t="str">
        <f t="shared" si="61"/>
        <v>BL.VG.00079-10129</v>
      </c>
      <c r="B3895" s="64">
        <f>_xlfn.XLOOKUP(F3895,'Volume Holds'!U:U,'Volume Holds'!H:H)+IF('Volume Holds'!$H$116&gt;0,'Volume Holds'!$H$116,0)</f>
        <v>0</v>
      </c>
      <c r="C3895" s="64">
        <f>_xlfn.XLOOKUP(F3895,'Volume Holds'!U:U,'Volume Holds'!D:D)</f>
        <v>175</v>
      </c>
      <c r="F3895" s="64" t="s">
        <v>787</v>
      </c>
      <c r="G3895" s="64">
        <v>10129</v>
      </c>
    </row>
    <row r="3896" spans="1:7">
      <c r="A3896" s="64" t="str">
        <f t="shared" si="61"/>
        <v>BL.VG.00080-10129</v>
      </c>
      <c r="B3896" s="64">
        <f>_xlfn.XLOOKUP(F3896,'Volume Holds'!U:U,'Volume Holds'!H:H)+IF('Volume Holds'!$H$116&gt;0,'Volume Holds'!$H$116,0)</f>
        <v>0</v>
      </c>
      <c r="C3896" s="64">
        <f>_xlfn.XLOOKUP(F3896,'Volume Holds'!U:U,'Volume Holds'!D:D)</f>
        <v>180</v>
      </c>
      <c r="F3896" s="64" t="s">
        <v>788</v>
      </c>
      <c r="G3896" s="64">
        <v>10129</v>
      </c>
    </row>
    <row r="3897" spans="1:7">
      <c r="A3897" s="64" t="str">
        <f t="shared" si="61"/>
        <v>BL.VG.00081-10129</v>
      </c>
      <c r="B3897" s="64">
        <f>_xlfn.XLOOKUP(F3897,'Volume Holds'!U:U,'Volume Holds'!H:H)+IF('Volume Holds'!$H$116&gt;0,'Volume Holds'!$H$116,0)</f>
        <v>0</v>
      </c>
      <c r="C3897" s="64">
        <f>_xlfn.XLOOKUP(F3897,'Volume Holds'!U:U,'Volume Holds'!D:D)</f>
        <v>180</v>
      </c>
      <c r="F3897" s="64" t="s">
        <v>789</v>
      </c>
      <c r="G3897" s="64">
        <v>10129</v>
      </c>
    </row>
    <row r="3898" spans="1:7">
      <c r="A3898" s="64" t="str">
        <f t="shared" si="61"/>
        <v>BL.VG.00082-10129</v>
      </c>
      <c r="B3898" s="64">
        <f>_xlfn.XLOOKUP(F3898,'Volume Holds'!U:U,'Volume Holds'!H:H)+IF('Volume Holds'!$H$116&gt;0,'Volume Holds'!$H$116,0)</f>
        <v>0</v>
      </c>
      <c r="C3898" s="64">
        <f>_xlfn.XLOOKUP(F3898,'Volume Holds'!U:U,'Volume Holds'!D:D)</f>
        <v>195</v>
      </c>
      <c r="F3898" s="64" t="s">
        <v>790</v>
      </c>
      <c r="G3898" s="64">
        <v>10129</v>
      </c>
    </row>
    <row r="3899" spans="1:7">
      <c r="A3899" s="64" t="str">
        <f t="shared" si="61"/>
        <v>BL.VG.00083-10129</v>
      </c>
      <c r="B3899" s="64">
        <f>_xlfn.XLOOKUP(F3899,'Volume Holds'!U:U,'Volume Holds'!H:H)+IF('Volume Holds'!$H$116&gt;0,'Volume Holds'!$H$116,0)</f>
        <v>0</v>
      </c>
      <c r="C3899" s="64">
        <f>_xlfn.XLOOKUP(F3899,'Volume Holds'!U:U,'Volume Holds'!D:D)</f>
        <v>195</v>
      </c>
      <c r="F3899" s="64" t="s">
        <v>791</v>
      </c>
      <c r="G3899" s="64">
        <v>10129</v>
      </c>
    </row>
    <row r="3900" spans="1:7">
      <c r="A3900" s="64" t="str">
        <f t="shared" si="61"/>
        <v>BL.VG.00084-10129</v>
      </c>
      <c r="B3900" s="64">
        <f>_xlfn.XLOOKUP(F3900,'Volume Holds'!U:U,'Volume Holds'!H:H)+IF('Volume Holds'!$H$117&gt;0,'Volume Holds'!$H$117,0)</f>
        <v>0</v>
      </c>
      <c r="C3900" s="64">
        <f>_xlfn.XLOOKUP(F3900,'Volume Holds'!U:U,'Volume Holds'!D:D)</f>
        <v>385</v>
      </c>
      <c r="F3900" s="64" t="s">
        <v>792</v>
      </c>
      <c r="G3900" s="64">
        <v>10129</v>
      </c>
    </row>
    <row r="3901" spans="1:7">
      <c r="A3901" s="64" t="str">
        <f t="shared" si="61"/>
        <v>BL.VG.00085-10129</v>
      </c>
      <c r="B3901" s="64">
        <f>_xlfn.XLOOKUP(F3901,'Volume Holds'!U:U,'Volume Holds'!H:H)+IF('Volume Holds'!$H$117&gt;0,'Volume Holds'!$H$117,0)</f>
        <v>0</v>
      </c>
      <c r="C3901" s="64">
        <f>_xlfn.XLOOKUP(F3901,'Volume Holds'!U:U,'Volume Holds'!D:D)</f>
        <v>385</v>
      </c>
      <c r="F3901" s="64" t="s">
        <v>793</v>
      </c>
      <c r="G3901" s="64">
        <v>10129</v>
      </c>
    </row>
    <row r="3902" spans="1:7">
      <c r="A3902" s="64" t="str">
        <f t="shared" si="61"/>
        <v>BL.VG.00086-10129</v>
      </c>
      <c r="B3902" s="64">
        <f>_xlfn.XLOOKUP(F3902,'Volume Holds'!U:U,'Volume Holds'!H:H)+IF('Volume Holds'!$H$117&gt;0,'Volume Holds'!$H$117,0)</f>
        <v>0</v>
      </c>
      <c r="C3902" s="64">
        <f>_xlfn.XLOOKUP(F3902,'Volume Holds'!U:U,'Volume Holds'!D:D)</f>
        <v>397.5</v>
      </c>
      <c r="F3902" s="64" t="s">
        <v>794</v>
      </c>
      <c r="G3902" s="64">
        <v>10129</v>
      </c>
    </row>
    <row r="3903" spans="1:7">
      <c r="A3903" s="64" t="str">
        <f t="shared" si="61"/>
        <v>BL.VG.00087-10129</v>
      </c>
      <c r="B3903" s="64">
        <f>_xlfn.XLOOKUP(F3903,'Volume Holds'!U:U,'Volume Holds'!H:H)+IF('Volume Holds'!$H$117&gt;0,'Volume Holds'!$H$117,0)</f>
        <v>0</v>
      </c>
      <c r="C3903" s="64">
        <f>_xlfn.XLOOKUP(F3903,'Volume Holds'!U:U,'Volume Holds'!D:D)</f>
        <v>397.5</v>
      </c>
      <c r="F3903" s="64" t="s">
        <v>795</v>
      </c>
      <c r="G3903" s="64">
        <v>10129</v>
      </c>
    </row>
    <row r="3904" spans="1:7">
      <c r="A3904" s="64" t="str">
        <f t="shared" si="61"/>
        <v>BL.VG.00088-10129</v>
      </c>
      <c r="B3904" s="64">
        <f>_xlfn.XLOOKUP(F3904,'Volume Holds'!U:U,'Volume Holds'!H:H)+IF('Volume Holds'!$H$117&gt;0,'Volume Holds'!$H$117,0)</f>
        <v>0</v>
      </c>
      <c r="C3904" s="64">
        <f>_xlfn.XLOOKUP(F3904,'Volume Holds'!U:U,'Volume Holds'!D:D)</f>
        <v>420</v>
      </c>
      <c r="F3904" s="64" t="s">
        <v>796</v>
      </c>
      <c r="G3904" s="64">
        <v>10129</v>
      </c>
    </row>
    <row r="3905" spans="1:7">
      <c r="A3905" s="64" t="str">
        <f t="shared" si="61"/>
        <v>BL.VG.00089-10129</v>
      </c>
      <c r="B3905" s="64">
        <f>_xlfn.XLOOKUP(F3905,'Volume Holds'!U:U,'Volume Holds'!H:H)+IF('Volume Holds'!$H$117&gt;0,'Volume Holds'!$H$117,0)</f>
        <v>0</v>
      </c>
      <c r="C3905" s="64">
        <f>_xlfn.XLOOKUP(F3905,'Volume Holds'!U:U,'Volume Holds'!D:D)</f>
        <v>420</v>
      </c>
      <c r="F3905" s="64" t="s">
        <v>797</v>
      </c>
      <c r="G3905" s="64">
        <v>10129</v>
      </c>
    </row>
    <row r="3906" spans="1:7">
      <c r="A3906" s="64" t="str">
        <f t="shared" si="61"/>
        <v>BL.VG.00090-10129</v>
      </c>
      <c r="B3906" s="64">
        <f>_xlfn.XLOOKUP(F3906,'Volume Holds'!U:U,'Volume Holds'!H:H)+IF('Volume Holds'!$H$117&gt;0,'Volume Holds'!$H$117,0)</f>
        <v>0</v>
      </c>
      <c r="C3906" s="64">
        <f>_xlfn.XLOOKUP(F3906,'Volume Holds'!U:U,'Volume Holds'!D:D)</f>
        <v>455</v>
      </c>
      <c r="F3906" s="64" t="s">
        <v>798</v>
      </c>
      <c r="G3906" s="64">
        <v>10129</v>
      </c>
    </row>
    <row r="3907" spans="1:7">
      <c r="A3907" s="64" t="str">
        <f t="shared" si="61"/>
        <v>BL.VG.00091-10129</v>
      </c>
      <c r="B3907" s="64">
        <f>_xlfn.XLOOKUP(F3907,'Volume Holds'!U:U,'Volume Holds'!H:H)+IF('Volume Holds'!$H$117&gt;0,'Volume Holds'!$H$117,0)</f>
        <v>0</v>
      </c>
      <c r="C3907" s="64">
        <f>_xlfn.XLOOKUP(F3907,'Volume Holds'!U:U,'Volume Holds'!D:D)</f>
        <v>455</v>
      </c>
      <c r="F3907" s="64" t="s">
        <v>799</v>
      </c>
      <c r="G3907" s="64">
        <v>10129</v>
      </c>
    </row>
    <row r="3908" spans="1:7">
      <c r="A3908" s="64" t="str">
        <f t="shared" si="61"/>
        <v>BL.VG.00092-10129</v>
      </c>
      <c r="B3908" s="64" t="e">
        <f>_xlfn.XLOOKUP(F3908,'Volume Holds'!U:U,'Volume Holds'!H:H)+IF('Volume Holds'!#REF!&gt;0,'Volume Holds'!#REF!,0)</f>
        <v>#N/A</v>
      </c>
      <c r="C3908" s="64" t="e">
        <f>_xlfn.XLOOKUP(F3908,'Volume Holds'!U:U,'Volume Holds'!D:D)</f>
        <v>#N/A</v>
      </c>
      <c r="F3908" s="64" t="s">
        <v>1350</v>
      </c>
      <c r="G3908" s="64">
        <v>10129</v>
      </c>
    </row>
    <row r="3909" spans="1:7">
      <c r="A3909" s="64" t="str">
        <f t="shared" si="61"/>
        <v>BL.VG.00093-10129</v>
      </c>
      <c r="B3909" s="64" t="e">
        <f>_xlfn.XLOOKUP(F3909,'Volume Holds'!U:U,'Volume Holds'!H:H)+IF('Volume Holds'!#REF!&gt;0,'Volume Holds'!#REF!,0)</f>
        <v>#N/A</v>
      </c>
      <c r="C3909" s="64" t="e">
        <f>_xlfn.XLOOKUP(F3909,'Volume Holds'!U:U,'Volume Holds'!D:D)</f>
        <v>#N/A</v>
      </c>
      <c r="F3909" s="64" t="s">
        <v>1351</v>
      </c>
      <c r="G3909" s="64">
        <v>10129</v>
      </c>
    </row>
    <row r="3910" spans="1:7">
      <c r="A3910" s="64" t="str">
        <f t="shared" si="61"/>
        <v>BL.VG.00094-10129</v>
      </c>
      <c r="B3910" s="64" t="e">
        <f>_xlfn.XLOOKUP(F3910,'Volume Holds'!U:U,'Volume Holds'!H:H)+IF('Volume Holds'!#REF!&gt;0,'Volume Holds'!#REF!,0)</f>
        <v>#N/A</v>
      </c>
      <c r="C3910" s="64" t="e">
        <f>_xlfn.XLOOKUP(F3910,'Volume Holds'!U:U,'Volume Holds'!D:D)</f>
        <v>#N/A</v>
      </c>
      <c r="F3910" s="64" t="s">
        <v>1352</v>
      </c>
      <c r="G3910" s="64">
        <v>10129</v>
      </c>
    </row>
    <row r="3911" spans="1:7">
      <c r="A3911" s="64" t="str">
        <f t="shared" si="61"/>
        <v>BL.VG.00095-10129</v>
      </c>
      <c r="B3911" s="64" t="e">
        <f>_xlfn.XLOOKUP(F3911,'Volume Holds'!U:U,'Volume Holds'!H:H)+IF('Volume Holds'!#REF!&gt;0,'Volume Holds'!#REF!,0)</f>
        <v>#REF!</v>
      </c>
      <c r="C3911" s="64">
        <f>_xlfn.XLOOKUP(F3911,'Volume Holds'!U:U,'Volume Holds'!D:D)</f>
        <v>104.125</v>
      </c>
      <c r="F3911" s="64" t="s">
        <v>888</v>
      </c>
      <c r="G3911" s="64">
        <v>10129</v>
      </c>
    </row>
    <row r="3912" spans="1:7">
      <c r="A3912" s="64" t="str">
        <f t="shared" si="61"/>
        <v>BL.VG.00096-10129</v>
      </c>
      <c r="B3912" s="64">
        <f>_xlfn.XLOOKUP(F3912,'Volume Holds'!U:U,'Volume Holds'!H:H)</f>
        <v>0</v>
      </c>
      <c r="C3912" s="64">
        <f>_xlfn.XLOOKUP(F3912,'Volume Holds'!U:U,'Volume Holds'!D:D)</f>
        <v>225</v>
      </c>
      <c r="F3912" s="64" t="s">
        <v>800</v>
      </c>
      <c r="G3912" s="64">
        <v>10129</v>
      </c>
    </row>
    <row r="3913" spans="1:7">
      <c r="A3913" s="64" t="str">
        <f t="shared" si="61"/>
        <v>BL.VG.00097-10129</v>
      </c>
      <c r="B3913" s="64">
        <f>_xlfn.XLOOKUP(F3913,'Volume Holds'!U:U,'Volume Holds'!H:H)+IF('Volume Holds'!$H$118&gt;0,'Volume Holds'!$H$118,0)</f>
        <v>0</v>
      </c>
      <c r="C3913" s="64">
        <f>_xlfn.XLOOKUP(F3913,'Volume Holds'!U:U,'Volume Holds'!D:D)</f>
        <v>210</v>
      </c>
      <c r="F3913" s="64" t="s">
        <v>801</v>
      </c>
      <c r="G3913" s="64">
        <v>10129</v>
      </c>
    </row>
    <row r="3914" spans="1:7">
      <c r="A3914" s="64" t="str">
        <f t="shared" si="61"/>
        <v>BL.VG.00098-10129</v>
      </c>
      <c r="B3914" s="64">
        <f>_xlfn.XLOOKUP(F3914,'Volume Holds'!U:U,'Volume Holds'!H:H)+IF('Volume Holds'!$H$118&gt;0,'Volume Holds'!$H$118,0)</f>
        <v>0</v>
      </c>
      <c r="C3914" s="64">
        <f>_xlfn.XLOOKUP(F3914,'Volume Holds'!U:U,'Volume Holds'!D:D)</f>
        <v>210</v>
      </c>
      <c r="F3914" s="64" t="s">
        <v>802</v>
      </c>
      <c r="G3914" s="64">
        <v>10129</v>
      </c>
    </row>
    <row r="3915" spans="1:7">
      <c r="A3915" s="64" t="str">
        <f t="shared" si="61"/>
        <v>BL.VG.00099-10129</v>
      </c>
      <c r="B3915" s="64">
        <f>_xlfn.XLOOKUP(F3915,'Volume Holds'!U:U,'Volume Holds'!H:H)+IF('Volume Holds'!$H$118&gt;0,'Volume Holds'!$H$118,0)</f>
        <v>0</v>
      </c>
      <c r="C3915" s="64">
        <f>_xlfn.XLOOKUP(F3915,'Volume Holds'!U:U,'Volume Holds'!D:D)</f>
        <v>217.5</v>
      </c>
      <c r="F3915" s="64" t="s">
        <v>803</v>
      </c>
      <c r="G3915" s="64">
        <v>10129</v>
      </c>
    </row>
    <row r="3916" spans="1:7">
      <c r="A3916" s="64" t="str">
        <f t="shared" si="61"/>
        <v>BL.VG.00100-10129</v>
      </c>
      <c r="B3916" s="64">
        <f>_xlfn.XLOOKUP(F3916,'Volume Holds'!U:U,'Volume Holds'!H:H)+IF('Volume Holds'!$H$118&gt;0,'Volume Holds'!$H$118,0)</f>
        <v>0</v>
      </c>
      <c r="C3916" s="64">
        <f>_xlfn.XLOOKUP(F3916,'Volume Holds'!U:U,'Volume Holds'!D:D)</f>
        <v>217.5</v>
      </c>
      <c r="F3916" s="64" t="s">
        <v>804</v>
      </c>
      <c r="G3916" s="64">
        <v>10129</v>
      </c>
    </row>
    <row r="3917" spans="1:7">
      <c r="A3917" s="64" t="str">
        <f t="shared" si="61"/>
        <v>BL.VG.00101-10129</v>
      </c>
      <c r="B3917" s="64">
        <f>_xlfn.XLOOKUP(F3917,'Volume Holds'!U:U,'Volume Holds'!H:H)+IF('Volume Holds'!$H$118&gt;0,'Volume Holds'!$H$118,0)</f>
        <v>0</v>
      </c>
      <c r="C3917" s="64">
        <f>_xlfn.XLOOKUP(F3917,'Volume Holds'!U:U,'Volume Holds'!D:D)</f>
        <v>240</v>
      </c>
      <c r="F3917" s="64" t="s">
        <v>805</v>
      </c>
      <c r="G3917" s="64">
        <v>10129</v>
      </c>
    </row>
    <row r="3918" spans="1:7">
      <c r="A3918" s="64" t="str">
        <f t="shared" si="61"/>
        <v>BL.VG.00102-10129</v>
      </c>
      <c r="B3918" s="64">
        <f>_xlfn.XLOOKUP(F3918,'Volume Holds'!U:U,'Volume Holds'!H:H)+IF('Volume Holds'!$H$118&gt;0,'Volume Holds'!$H$118,0)</f>
        <v>0</v>
      </c>
      <c r="C3918" s="64">
        <f>_xlfn.XLOOKUP(F3918,'Volume Holds'!U:U,'Volume Holds'!D:D)</f>
        <v>240</v>
      </c>
      <c r="F3918" s="64" t="s">
        <v>806</v>
      </c>
      <c r="G3918" s="64">
        <v>10129</v>
      </c>
    </row>
    <row r="3919" spans="1:7">
      <c r="A3919" s="64" t="str">
        <f t="shared" si="61"/>
        <v>BL.VG.00103-10129</v>
      </c>
      <c r="B3919" s="64">
        <f>_xlfn.XLOOKUP(F3919,'Volume Holds'!U:U,'Volume Holds'!H:H)+IF('Volume Holds'!$H$119&gt;0,'Volume Holds'!$H$119,0)</f>
        <v>0</v>
      </c>
      <c r="C3919" s="64">
        <f>_xlfn.XLOOKUP(F3919,'Volume Holds'!U:U,'Volume Holds'!D:D)</f>
        <v>362.5</v>
      </c>
      <c r="F3919" s="64" t="s">
        <v>807</v>
      </c>
      <c r="G3919" s="64">
        <v>10129</v>
      </c>
    </row>
    <row r="3920" spans="1:7">
      <c r="A3920" s="64" t="str">
        <f t="shared" si="61"/>
        <v>BL.VG.00104-10129</v>
      </c>
      <c r="B3920" s="64">
        <f>_xlfn.XLOOKUP(F3920,'Volume Holds'!U:U,'Volume Holds'!H:H)+IF('Volume Holds'!$H$119&gt;0,'Volume Holds'!$H$119,0)</f>
        <v>0</v>
      </c>
      <c r="C3920" s="64">
        <f>_xlfn.XLOOKUP(F3920,'Volume Holds'!U:U,'Volume Holds'!D:D)</f>
        <v>362.5</v>
      </c>
      <c r="F3920" s="64" t="s">
        <v>808</v>
      </c>
      <c r="G3920" s="64">
        <v>10129</v>
      </c>
    </row>
    <row r="3921" spans="1:7">
      <c r="A3921" s="64" t="str">
        <f t="shared" si="61"/>
        <v>BL.VG.00105-10129</v>
      </c>
      <c r="B3921" s="64">
        <f>_xlfn.XLOOKUP(F3921,'Volume Holds'!U:U,'Volume Holds'!H:H)+IF('Volume Holds'!$H$119&gt;0,'Volume Holds'!$H$119,0)</f>
        <v>0</v>
      </c>
      <c r="C3921" s="64">
        <f>_xlfn.XLOOKUP(F3921,'Volume Holds'!U:U,'Volume Holds'!D:D)</f>
        <v>382.5</v>
      </c>
      <c r="F3921" s="64" t="s">
        <v>809</v>
      </c>
      <c r="G3921" s="64">
        <v>10129</v>
      </c>
    </row>
    <row r="3922" spans="1:7">
      <c r="A3922" s="64" t="str">
        <f t="shared" si="61"/>
        <v>BL.VG.00106-10129</v>
      </c>
      <c r="B3922" s="64">
        <f>_xlfn.XLOOKUP(F3922,'Volume Holds'!U:U,'Volume Holds'!H:H)+IF('Volume Holds'!$H$119&gt;0,'Volume Holds'!$H$119,0)</f>
        <v>0</v>
      </c>
      <c r="C3922" s="64">
        <f>_xlfn.XLOOKUP(F3922,'Volume Holds'!U:U,'Volume Holds'!D:D)</f>
        <v>382.5</v>
      </c>
      <c r="F3922" s="64" t="s">
        <v>810</v>
      </c>
      <c r="G3922" s="64">
        <v>10129</v>
      </c>
    </row>
    <row r="3923" spans="1:7">
      <c r="A3923" s="64" t="str">
        <f t="shared" si="61"/>
        <v>BL.VG.00107-10129</v>
      </c>
      <c r="B3923" s="64">
        <f>_xlfn.XLOOKUP(F3923,'Volume Holds'!U:U,'Volume Holds'!H:H)+IF('Volume Holds'!$H$119&gt;0,'Volume Holds'!$H$119,0)</f>
        <v>0</v>
      </c>
      <c r="C3923" s="64">
        <f>_xlfn.XLOOKUP(F3923,'Volume Holds'!U:U,'Volume Holds'!D:D)</f>
        <v>425</v>
      </c>
      <c r="F3923" s="64" t="s">
        <v>811</v>
      </c>
      <c r="G3923" s="64">
        <v>10129</v>
      </c>
    </row>
    <row r="3924" spans="1:7">
      <c r="A3924" s="64" t="str">
        <f t="shared" si="61"/>
        <v>BL.VG.00108-10129</v>
      </c>
      <c r="B3924" s="64">
        <f>_xlfn.XLOOKUP(F3924,'Volume Holds'!U:U,'Volume Holds'!H:H)+IF('Volume Holds'!$H$119&gt;0,'Volume Holds'!$H$119,0)</f>
        <v>0</v>
      </c>
      <c r="C3924" s="64">
        <f>_xlfn.XLOOKUP(F3924,'Volume Holds'!U:U,'Volume Holds'!D:D)</f>
        <v>425</v>
      </c>
      <c r="F3924" s="64" t="s">
        <v>812</v>
      </c>
      <c r="G3924" s="64">
        <v>10129</v>
      </c>
    </row>
    <row r="3925" spans="1:7">
      <c r="A3925" s="64" t="str">
        <f t="shared" si="61"/>
        <v>BL.VG.00109-10129</v>
      </c>
      <c r="B3925" s="64">
        <f>_xlfn.XLOOKUP(F3925,'Volume Holds'!U:U,'Volume Holds'!H:H)+IF('Volume Holds'!$H$120&gt;0,'Volume Holds'!$H$120,0)</f>
        <v>0</v>
      </c>
      <c r="C3925" s="64">
        <f>_xlfn.XLOOKUP(F3925,'Volume Holds'!U:U,'Volume Holds'!D:D)</f>
        <v>600</v>
      </c>
      <c r="F3925" s="64" t="s">
        <v>813</v>
      </c>
      <c r="G3925" s="64">
        <v>10129</v>
      </c>
    </row>
    <row r="3926" spans="1:7">
      <c r="A3926" s="64" t="str">
        <f t="shared" si="61"/>
        <v>BL.VG.00110-10129</v>
      </c>
      <c r="B3926" s="64">
        <f>_xlfn.XLOOKUP(F3926,'Volume Holds'!U:U,'Volume Holds'!H:H)+IF('Volume Holds'!$H$120&gt;0,'Volume Holds'!$H$120,0)</f>
        <v>0</v>
      </c>
      <c r="C3926" s="64">
        <f>_xlfn.XLOOKUP(F3926,'Volume Holds'!U:U,'Volume Holds'!D:D)</f>
        <v>600</v>
      </c>
      <c r="F3926" s="64" t="s">
        <v>814</v>
      </c>
      <c r="G3926" s="64">
        <v>10129</v>
      </c>
    </row>
    <row r="3927" spans="1:7">
      <c r="A3927" s="64" t="str">
        <f t="shared" si="61"/>
        <v>BL.VG.00111-10129</v>
      </c>
      <c r="B3927" s="64">
        <f>_xlfn.XLOOKUP(F3927,'Volume Holds'!U:U,'Volume Holds'!H:H)+IF('Volume Holds'!$H$120&gt;0,'Volume Holds'!$H$120,0)</f>
        <v>0</v>
      </c>
      <c r="C3927" s="64">
        <f>_xlfn.XLOOKUP(F3927,'Volume Holds'!U:U,'Volume Holds'!D:D)</f>
        <v>632.5</v>
      </c>
      <c r="F3927" s="64" t="s">
        <v>815</v>
      </c>
      <c r="G3927" s="64">
        <v>10129</v>
      </c>
    </row>
    <row r="3928" spans="1:7">
      <c r="A3928" s="64" t="str">
        <f t="shared" si="61"/>
        <v>BL.VG.00112-10129</v>
      </c>
      <c r="B3928" s="64">
        <f>_xlfn.XLOOKUP(F3928,'Volume Holds'!U:U,'Volume Holds'!H:H)+IF('Volume Holds'!$H$120&gt;0,'Volume Holds'!$H$120,0)</f>
        <v>0</v>
      </c>
      <c r="C3928" s="64">
        <f>_xlfn.XLOOKUP(F3928,'Volume Holds'!U:U,'Volume Holds'!D:D)</f>
        <v>632.5</v>
      </c>
      <c r="F3928" s="64" t="s">
        <v>816</v>
      </c>
      <c r="G3928" s="64">
        <v>10129</v>
      </c>
    </row>
    <row r="3929" spans="1:7">
      <c r="A3929" s="64" t="str">
        <f t="shared" si="61"/>
        <v>BL.VG.00113-10129</v>
      </c>
      <c r="B3929" s="64">
        <f>_xlfn.XLOOKUP(F3929,'Volume Holds'!U:U,'Volume Holds'!H:H)+IF('Volume Holds'!$H$120&gt;0,'Volume Holds'!$H$120,0)</f>
        <v>0</v>
      </c>
      <c r="C3929" s="64">
        <f>_xlfn.XLOOKUP(F3929,'Volume Holds'!U:U,'Volume Holds'!D:D)</f>
        <v>715</v>
      </c>
      <c r="F3929" s="64" t="s">
        <v>817</v>
      </c>
      <c r="G3929" s="64">
        <v>10129</v>
      </c>
    </row>
    <row r="3930" spans="1:7">
      <c r="A3930" s="64" t="str">
        <f t="shared" si="61"/>
        <v>BL.VG.00114-10129</v>
      </c>
      <c r="B3930" s="64">
        <f>_xlfn.XLOOKUP(F3930,'Volume Holds'!U:U,'Volume Holds'!H:H)+IF('Volume Holds'!$H$120&gt;0,'Volume Holds'!$H$120,0)</f>
        <v>0</v>
      </c>
      <c r="C3930" s="64">
        <f>_xlfn.XLOOKUP(F3930,'Volume Holds'!U:U,'Volume Holds'!D:D)</f>
        <v>715</v>
      </c>
      <c r="F3930" s="64" t="s">
        <v>818</v>
      </c>
      <c r="G3930" s="64">
        <v>10129</v>
      </c>
    </row>
    <row r="3931" spans="1:7">
      <c r="A3931" s="64" t="str">
        <f t="shared" si="61"/>
        <v>BL.VG.00115-10129</v>
      </c>
      <c r="B3931" s="64">
        <f>_xlfn.XLOOKUP(F3931,'Volume Holds'!U:U,'Volume Holds'!H:H)+IF('Volume Holds'!$H$121&gt;0,'Volume Holds'!$H$121,0)</f>
        <v>0</v>
      </c>
      <c r="C3931" s="64">
        <f>_xlfn.XLOOKUP(F3931,'Volume Holds'!U:U,'Volume Holds'!D:D)</f>
        <v>215</v>
      </c>
      <c r="F3931" s="64" t="s">
        <v>819</v>
      </c>
      <c r="G3931" s="64">
        <v>10129</v>
      </c>
    </row>
    <row r="3932" spans="1:7">
      <c r="A3932" s="64" t="str">
        <f t="shared" si="61"/>
        <v>BL.VG.00116-10129</v>
      </c>
      <c r="B3932" s="64">
        <f>_xlfn.XLOOKUP(F3932,'Volume Holds'!U:U,'Volume Holds'!H:H)+IF('Volume Holds'!$H$121&gt;0,'Volume Holds'!$H$121,0)</f>
        <v>0</v>
      </c>
      <c r="C3932" s="64">
        <f>_xlfn.XLOOKUP(F3932,'Volume Holds'!U:U,'Volume Holds'!D:D)</f>
        <v>235</v>
      </c>
      <c r="F3932" s="64" t="s">
        <v>820</v>
      </c>
      <c r="G3932" s="64">
        <v>10129</v>
      </c>
    </row>
    <row r="3933" spans="1:7">
      <c r="A3933" s="64" t="str">
        <f t="shared" si="61"/>
        <v>BL.VG.00117-10129</v>
      </c>
      <c r="B3933" s="64">
        <f>_xlfn.XLOOKUP(F3933,'Volume Holds'!U:U,'Volume Holds'!H:H)+IF('Volume Holds'!$H$121&gt;0,'Volume Holds'!$H$121,0)</f>
        <v>0</v>
      </c>
      <c r="C3933" s="64">
        <f>_xlfn.XLOOKUP(F3933,'Volume Holds'!U:U,'Volume Holds'!D:D)</f>
        <v>282.5</v>
      </c>
      <c r="F3933" s="64" t="s">
        <v>821</v>
      </c>
      <c r="G3933" s="64">
        <v>10129</v>
      </c>
    </row>
    <row r="3934" spans="1:7">
      <c r="A3934" s="64" t="str">
        <f t="shared" si="61"/>
        <v>BL.VG.00118-10129</v>
      </c>
      <c r="B3934" s="64">
        <f>_xlfn.XLOOKUP(F3934,'Volume Holds'!U:U,'Volume Holds'!H:H)+IF('Volume Holds'!$H$121&gt;0,'Volume Holds'!$H$121,0)</f>
        <v>0</v>
      </c>
      <c r="C3934" s="64">
        <f>_xlfn.XLOOKUP(F3934,'Volume Holds'!U:U,'Volume Holds'!D:D)</f>
        <v>207.5</v>
      </c>
      <c r="F3934" s="64" t="s">
        <v>822</v>
      </c>
      <c r="G3934" s="64">
        <v>10129</v>
      </c>
    </row>
    <row r="3935" spans="1:7">
      <c r="A3935" s="64" t="str">
        <f t="shared" si="61"/>
        <v>BL.VG.00119-10129</v>
      </c>
      <c r="B3935" s="64">
        <f>_xlfn.XLOOKUP(F3935,'Volume Holds'!U:U,'Volume Holds'!H:H)+IF('Volume Holds'!$H$121&gt;0,'Volume Holds'!$H$121,0)</f>
        <v>0</v>
      </c>
      <c r="C3935" s="64">
        <f>_xlfn.XLOOKUP(F3935,'Volume Holds'!U:U,'Volume Holds'!D:D)</f>
        <v>227.5</v>
      </c>
      <c r="F3935" s="64" t="s">
        <v>823</v>
      </c>
      <c r="G3935" s="64">
        <v>10129</v>
      </c>
    </row>
    <row r="3936" spans="1:7">
      <c r="A3936" s="64" t="str">
        <f t="shared" si="61"/>
        <v>BL.VG.00120-10129</v>
      </c>
      <c r="B3936" s="64">
        <f>_xlfn.XLOOKUP(F3936,'Volume Holds'!U:U,'Volume Holds'!H:H)+IF('Volume Holds'!$H$121&gt;0,'Volume Holds'!$H$121,0)</f>
        <v>0</v>
      </c>
      <c r="C3936" s="64">
        <f>_xlfn.XLOOKUP(F3936,'Volume Holds'!U:U,'Volume Holds'!D:D)</f>
        <v>285</v>
      </c>
      <c r="F3936" s="64" t="s">
        <v>824</v>
      </c>
      <c r="G3936" s="64">
        <v>10129</v>
      </c>
    </row>
    <row r="3937" spans="1:7">
      <c r="A3937" s="64" t="str">
        <f t="shared" si="61"/>
        <v>BL.VG.00121-10129</v>
      </c>
      <c r="B3937" s="64">
        <f>_xlfn.XLOOKUP(F3937,'Volume Holds'!U:U,'Volume Holds'!H:H)+IF('Volume Holds'!$H$122&gt;0,'Volume Holds'!$H$122,0)</f>
        <v>0</v>
      </c>
      <c r="C3937" s="64">
        <f>_xlfn.XLOOKUP(F3937,'Volume Holds'!U:U,'Volume Holds'!D:D)</f>
        <v>102.5</v>
      </c>
      <c r="F3937" s="64" t="s">
        <v>825</v>
      </c>
      <c r="G3937" s="64">
        <v>10129</v>
      </c>
    </row>
    <row r="3938" spans="1:7">
      <c r="A3938" s="64" t="str">
        <f t="shared" si="61"/>
        <v>BL.VG.00122-10129</v>
      </c>
      <c r="B3938" s="64">
        <f>_xlfn.XLOOKUP(F3938,'Volume Holds'!U:U,'Volume Holds'!H:H)+IF('Volume Holds'!$H$122&gt;0,'Volume Holds'!$H$122,0)</f>
        <v>0</v>
      </c>
      <c r="C3938" s="64">
        <f>_xlfn.XLOOKUP(F3938,'Volume Holds'!U:U,'Volume Holds'!D:D)</f>
        <v>107.5</v>
      </c>
      <c r="F3938" s="64" t="s">
        <v>827</v>
      </c>
      <c r="G3938" s="64">
        <v>10129</v>
      </c>
    </row>
    <row r="3939" spans="1:7">
      <c r="A3939" s="64" t="str">
        <f t="shared" si="61"/>
        <v>BL.VG.00123-10129</v>
      </c>
      <c r="B3939" s="64">
        <f>_xlfn.XLOOKUP(F3939,'Volume Holds'!U:U,'Volume Holds'!H:H)+IF('Volume Holds'!$H$122&gt;0,'Volume Holds'!$H$122,0)</f>
        <v>0</v>
      </c>
      <c r="C3939" s="64">
        <f>_xlfn.XLOOKUP(F3939,'Volume Holds'!U:U,'Volume Holds'!D:D)</f>
        <v>112.5</v>
      </c>
      <c r="F3939" s="64" t="s">
        <v>829</v>
      </c>
      <c r="G3939" s="64">
        <v>10129</v>
      </c>
    </row>
    <row r="3940" spans="1:7">
      <c r="A3940" s="64" t="str">
        <f t="shared" si="61"/>
        <v>BL.VG.00124-10129</v>
      </c>
      <c r="B3940" s="64">
        <f>_xlfn.XLOOKUP(F3940,'Volume Holds'!U:U,'Volume Holds'!H:H)+IF('Volume Holds'!$H$122&gt;0,'Volume Holds'!$H$122,0)</f>
        <v>0</v>
      </c>
      <c r="C3940" s="64">
        <f>_xlfn.XLOOKUP(F3940,'Volume Holds'!U:U,'Volume Holds'!D:D)</f>
        <v>312.5</v>
      </c>
      <c r="F3940" s="64" t="s">
        <v>831</v>
      </c>
      <c r="G3940" s="64">
        <v>10129</v>
      </c>
    </row>
    <row r="3941" spans="1:7">
      <c r="A3941" s="64" t="str">
        <f t="shared" ref="A3941:A4004" si="62">F3941&amp;"-"&amp;G3941</f>
        <v>BL.VG.00125-10129</v>
      </c>
      <c r="B3941" s="64">
        <f>_xlfn.XLOOKUP(F3941,'Volume Holds'!U:U,'Volume Holds'!H:H)+IF('Volume Holds'!$H$122&gt;0,'Volume Holds'!$H$122,0)</f>
        <v>0</v>
      </c>
      <c r="C3941" s="64">
        <f>_xlfn.XLOOKUP(F3941,'Volume Holds'!U:U,'Volume Holds'!D:D)</f>
        <v>335</v>
      </c>
      <c r="F3941" s="64" t="s">
        <v>833</v>
      </c>
      <c r="G3941" s="64">
        <v>10129</v>
      </c>
    </row>
    <row r="3942" spans="1:7">
      <c r="A3942" s="64" t="str">
        <f t="shared" si="62"/>
        <v>BL.VG.00126-10129</v>
      </c>
      <c r="B3942" s="64">
        <f>_xlfn.XLOOKUP(F3942,'Volume Holds'!U:U,'Volume Holds'!H:H)+IF('Volume Holds'!$H$122&gt;0,'Volume Holds'!$H$122,0)</f>
        <v>0</v>
      </c>
      <c r="C3942" s="64">
        <f>_xlfn.XLOOKUP(F3942,'Volume Holds'!U:U,'Volume Holds'!D:D)</f>
        <v>352.5</v>
      </c>
      <c r="F3942" s="64" t="s">
        <v>835</v>
      </c>
      <c r="G3942" s="64">
        <v>10129</v>
      </c>
    </row>
    <row r="3943" spans="1:7">
      <c r="A3943" s="64" t="str">
        <f t="shared" si="62"/>
        <v>BL.VG.00127-10129</v>
      </c>
      <c r="B3943" s="64">
        <f>_xlfn.XLOOKUP(F3943,'Volume Holds'!U:U,'Volume Holds'!H:H)+IF('Volume Holds'!$H$123&gt;0,'Volume Holds'!$H$123,0)</f>
        <v>0</v>
      </c>
      <c r="C3943" s="64">
        <f>_xlfn.XLOOKUP(F3943,'Volume Holds'!U:U,'Volume Holds'!D:D)</f>
        <v>775</v>
      </c>
      <c r="F3943" s="64" t="s">
        <v>837</v>
      </c>
      <c r="G3943" s="64">
        <v>10129</v>
      </c>
    </row>
    <row r="3944" spans="1:7">
      <c r="A3944" s="64" t="str">
        <f t="shared" si="62"/>
        <v>BL.VG.00128-10129</v>
      </c>
      <c r="B3944" s="64">
        <f>_xlfn.XLOOKUP(F3944,'Volume Holds'!U:U,'Volume Holds'!H:H)+IF('Volume Holds'!$H$123&gt;0,'Volume Holds'!$H$123,0)</f>
        <v>0</v>
      </c>
      <c r="C3944" s="64">
        <f>_xlfn.XLOOKUP(F3944,'Volume Holds'!U:U,'Volume Holds'!D:D)</f>
        <v>827.5</v>
      </c>
      <c r="F3944" s="64" t="s">
        <v>839</v>
      </c>
      <c r="G3944" s="64">
        <v>10129</v>
      </c>
    </row>
    <row r="3945" spans="1:7">
      <c r="A3945" s="64" t="str">
        <f t="shared" si="62"/>
        <v>BL.VG.00129-10129</v>
      </c>
      <c r="B3945" s="64">
        <f>_xlfn.XLOOKUP(F3945,'Volume Holds'!U:U,'Volume Holds'!H:H)+IF('Volume Holds'!$H$123&gt;0,'Volume Holds'!$H$123,0)</f>
        <v>0</v>
      </c>
      <c r="C3945" s="64">
        <f>_xlfn.XLOOKUP(F3945,'Volume Holds'!U:U,'Volume Holds'!D:D)</f>
        <v>887.5</v>
      </c>
      <c r="F3945" s="64" t="s">
        <v>841</v>
      </c>
      <c r="G3945" s="64">
        <v>10129</v>
      </c>
    </row>
    <row r="3946" spans="1:7">
      <c r="A3946" s="64" t="str">
        <f t="shared" si="62"/>
        <v>BL.VG.00130-10129</v>
      </c>
      <c r="B3946" s="64">
        <f>_xlfn.XLOOKUP(F3946,'Volume Holds'!U:U,'Volume Holds'!H:H)+IF('Volume Holds'!$H$123&gt;0,'Volume Holds'!$H$123,0)</f>
        <v>0</v>
      </c>
      <c r="C3946" s="64">
        <f>_xlfn.XLOOKUP(F3946,'Volume Holds'!U:U,'Volume Holds'!D:D)</f>
        <v>102.5</v>
      </c>
      <c r="F3946" s="64" t="s">
        <v>826</v>
      </c>
      <c r="G3946" s="64">
        <v>10129</v>
      </c>
    </row>
    <row r="3947" spans="1:7">
      <c r="A3947" s="64" t="str">
        <f t="shared" si="62"/>
        <v>BL.VG.00131-10129</v>
      </c>
      <c r="B3947" s="64">
        <f>_xlfn.XLOOKUP(F3947,'Volume Holds'!U:U,'Volume Holds'!H:H)+IF('Volume Holds'!$H$123&gt;0,'Volume Holds'!$H$123,0)</f>
        <v>0</v>
      </c>
      <c r="C3947" s="64">
        <f>_xlfn.XLOOKUP(F3947,'Volume Holds'!U:U,'Volume Holds'!D:D)</f>
        <v>107.5</v>
      </c>
      <c r="F3947" s="64" t="s">
        <v>828</v>
      </c>
      <c r="G3947" s="64">
        <v>10129</v>
      </c>
    </row>
    <row r="3948" spans="1:7">
      <c r="A3948" s="64" t="str">
        <f t="shared" si="62"/>
        <v>BL.VG.00132-10129</v>
      </c>
      <c r="B3948" s="64">
        <f>_xlfn.XLOOKUP(F3948,'Volume Holds'!U:U,'Volume Holds'!H:H)+IF('Volume Holds'!$H$123&gt;0,'Volume Holds'!$H$123,0)</f>
        <v>0</v>
      </c>
      <c r="C3948" s="64">
        <f>_xlfn.XLOOKUP(F3948,'Volume Holds'!U:U,'Volume Holds'!D:D)</f>
        <v>112.5</v>
      </c>
      <c r="F3948" s="64" t="s">
        <v>830</v>
      </c>
      <c r="G3948" s="64">
        <v>10129</v>
      </c>
    </row>
    <row r="3949" spans="1:7">
      <c r="A3949" s="64" t="str">
        <f t="shared" si="62"/>
        <v>BL.VG.00133-10129</v>
      </c>
      <c r="B3949" s="64">
        <f>_xlfn.XLOOKUP(F3949,'Volume Holds'!U:U,'Volume Holds'!H:H)+IF('Volume Holds'!$H$124&gt;0,'Volume Holds'!$H$124,0)</f>
        <v>0</v>
      </c>
      <c r="C3949" s="64">
        <f>_xlfn.XLOOKUP(F3949,'Volume Holds'!U:U,'Volume Holds'!D:D)</f>
        <v>312.5</v>
      </c>
      <c r="F3949" s="64" t="s">
        <v>832</v>
      </c>
      <c r="G3949" s="64">
        <v>10129</v>
      </c>
    </row>
    <row r="3950" spans="1:7">
      <c r="A3950" s="64" t="str">
        <f t="shared" si="62"/>
        <v>BL.VG.00134-10129</v>
      </c>
      <c r="B3950" s="64">
        <f>_xlfn.XLOOKUP(F3950,'Volume Holds'!U:U,'Volume Holds'!H:H)+IF('Volume Holds'!$H$124&gt;0,'Volume Holds'!$H$124,0)</f>
        <v>0</v>
      </c>
      <c r="C3950" s="64">
        <f>_xlfn.XLOOKUP(F3950,'Volume Holds'!U:U,'Volume Holds'!D:D)</f>
        <v>335</v>
      </c>
      <c r="F3950" s="64" t="s">
        <v>834</v>
      </c>
      <c r="G3950" s="64">
        <v>10129</v>
      </c>
    </row>
    <row r="3951" spans="1:7">
      <c r="A3951" s="64" t="str">
        <f t="shared" si="62"/>
        <v>BL.VG.00135-10129</v>
      </c>
      <c r="B3951" s="64">
        <f>_xlfn.XLOOKUP(F3951,'Volume Holds'!U:U,'Volume Holds'!H:H)+IF('Volume Holds'!$H$124&gt;0,'Volume Holds'!$H$124,0)</f>
        <v>0</v>
      </c>
      <c r="C3951" s="64">
        <f>_xlfn.XLOOKUP(F3951,'Volume Holds'!U:U,'Volume Holds'!D:D)</f>
        <v>352.5</v>
      </c>
      <c r="F3951" s="64" t="s">
        <v>836</v>
      </c>
      <c r="G3951" s="64">
        <v>10129</v>
      </c>
    </row>
    <row r="3952" spans="1:7">
      <c r="A3952" s="64" t="str">
        <f t="shared" si="62"/>
        <v>BL.VG.00136-10129</v>
      </c>
      <c r="B3952" s="64">
        <f>_xlfn.XLOOKUP(F3952,'Volume Holds'!U:U,'Volume Holds'!H:H)+IF('Volume Holds'!$H$124&gt;0,'Volume Holds'!$H$124,0)</f>
        <v>0</v>
      </c>
      <c r="C3952" s="64">
        <f>_xlfn.XLOOKUP(F3952,'Volume Holds'!U:U,'Volume Holds'!D:D)</f>
        <v>775</v>
      </c>
      <c r="F3952" s="64" t="s">
        <v>838</v>
      </c>
      <c r="G3952" s="64">
        <v>10129</v>
      </c>
    </row>
    <row r="3953" spans="1:7">
      <c r="A3953" s="64" t="str">
        <f t="shared" si="62"/>
        <v>BL.VG.00137-10129</v>
      </c>
      <c r="B3953" s="64">
        <f>_xlfn.XLOOKUP(F3953,'Volume Holds'!U:U,'Volume Holds'!H:H)+IF('Volume Holds'!$H$124&gt;0,'Volume Holds'!$H$124,0)</f>
        <v>0</v>
      </c>
      <c r="C3953" s="64">
        <f>_xlfn.XLOOKUP(F3953,'Volume Holds'!U:U,'Volume Holds'!D:D)</f>
        <v>827.5</v>
      </c>
      <c r="F3953" s="64" t="s">
        <v>840</v>
      </c>
      <c r="G3953" s="64">
        <v>10129</v>
      </c>
    </row>
    <row r="3954" spans="1:7">
      <c r="A3954" s="64" t="str">
        <f t="shared" si="62"/>
        <v>BL.VG.00138-10129</v>
      </c>
      <c r="B3954" s="64">
        <f>_xlfn.XLOOKUP(F3954,'Volume Holds'!U:U,'Volume Holds'!H:H)+IF('Volume Holds'!$H$124&gt;0,'Volume Holds'!$H$124,0)</f>
        <v>0</v>
      </c>
      <c r="C3954" s="64">
        <f>_xlfn.XLOOKUP(F3954,'Volume Holds'!U:U,'Volume Holds'!D:D)</f>
        <v>887.5</v>
      </c>
      <c r="F3954" s="64" t="s">
        <v>842</v>
      </c>
      <c r="G3954" s="64">
        <v>10129</v>
      </c>
    </row>
    <row r="3955" spans="1:7">
      <c r="A3955" s="64" t="str">
        <f t="shared" si="62"/>
        <v>BL.VG.00070-10130</v>
      </c>
      <c r="B3955" s="64">
        <f>_xlfn.XLOOKUP(F3955,'Volume Holds'!U:U,'Volume Holds'!I:I)+IF('Volume Holds'!$I$114&gt;0,'Volume Holds'!$I$114,0)</f>
        <v>0</v>
      </c>
      <c r="C3955" s="64">
        <f>_xlfn.XLOOKUP(F3955,'Volume Holds'!U:U,'Volume Holds'!D:D)</f>
        <v>175</v>
      </c>
      <c r="F3955" s="64" t="s">
        <v>778</v>
      </c>
      <c r="G3955" s="64">
        <v>10130</v>
      </c>
    </row>
    <row r="3956" spans="1:7">
      <c r="A3956" s="64" t="str">
        <f t="shared" si="62"/>
        <v>BL.VG.00071-10130</v>
      </c>
      <c r="B3956" s="64">
        <f>_xlfn.XLOOKUP(F3956,'Volume Holds'!U:U,'Volume Holds'!I:I)+IF('Volume Holds'!$I$114&gt;0,'Volume Holds'!$I$114,0)</f>
        <v>0</v>
      </c>
      <c r="C3956" s="64">
        <f>_xlfn.XLOOKUP(F3956,'Volume Holds'!U:U,'Volume Holds'!D:D)</f>
        <v>182.5</v>
      </c>
      <c r="F3956" s="64" t="s">
        <v>779</v>
      </c>
      <c r="G3956" s="64">
        <v>10130</v>
      </c>
    </row>
    <row r="3957" spans="1:7">
      <c r="A3957" s="64" t="str">
        <f t="shared" si="62"/>
        <v>BL.VG.00072-10130</v>
      </c>
      <c r="B3957" s="64">
        <f>_xlfn.XLOOKUP(F3957,'Volume Holds'!U:U,'Volume Holds'!I:I)+IF('Volume Holds'!$I$115&gt;0,'Volume Holds'!$I$115,0)</f>
        <v>0</v>
      </c>
      <c r="C3957" s="64">
        <f>_xlfn.XLOOKUP(F3957,'Volume Holds'!U:U,'Volume Holds'!D:D)</f>
        <v>152.5</v>
      </c>
      <c r="F3957" s="64" t="s">
        <v>780</v>
      </c>
      <c r="G3957" s="64">
        <v>10130</v>
      </c>
    </row>
    <row r="3958" spans="1:7">
      <c r="A3958" s="64" t="str">
        <f t="shared" si="62"/>
        <v>BL.VG.00073-10130</v>
      </c>
      <c r="B3958" s="64">
        <f>_xlfn.XLOOKUP(F3958,'Volume Holds'!U:U,'Volume Holds'!I:I)+IF('Volume Holds'!$I$115&gt;0,'Volume Holds'!$I$115,0)</f>
        <v>0</v>
      </c>
      <c r="C3958" s="64">
        <f>_xlfn.XLOOKUP(F3958,'Volume Holds'!U:U,'Volume Holds'!D:D)</f>
        <v>145</v>
      </c>
      <c r="F3958" s="64" t="s">
        <v>781</v>
      </c>
      <c r="G3958" s="64">
        <v>10130</v>
      </c>
    </row>
    <row r="3959" spans="1:7">
      <c r="A3959" s="64" t="str">
        <f t="shared" si="62"/>
        <v>BL.VG.00074-10130</v>
      </c>
      <c r="B3959" s="64">
        <f>_xlfn.XLOOKUP(F3959,'Volume Holds'!U:U,'Volume Holds'!I:I)+IF('Volume Holds'!$I$115&gt;0,'Volume Holds'!$I$115,0)</f>
        <v>0</v>
      </c>
      <c r="C3959" s="64">
        <f>_xlfn.XLOOKUP(F3959,'Volume Holds'!U:U,'Volume Holds'!D:D)</f>
        <v>137.5</v>
      </c>
      <c r="F3959" s="64" t="s">
        <v>782</v>
      </c>
      <c r="G3959" s="64">
        <v>10130</v>
      </c>
    </row>
    <row r="3960" spans="1:7">
      <c r="A3960" s="64" t="str">
        <f t="shared" si="62"/>
        <v>BL.VG.00075-10130</v>
      </c>
      <c r="B3960" s="64">
        <f>_xlfn.XLOOKUP(F3960,'Volume Holds'!U:U,'Volume Holds'!I:I)+IF('Volume Holds'!$I$115&gt;0,'Volume Holds'!$I$115,0)</f>
        <v>0</v>
      </c>
      <c r="C3960" s="64">
        <f>_xlfn.XLOOKUP(F3960,'Volume Holds'!U:U,'Volume Holds'!D:D)</f>
        <v>162.5</v>
      </c>
      <c r="F3960" s="64" t="s">
        <v>783</v>
      </c>
      <c r="G3960" s="64">
        <v>10130</v>
      </c>
    </row>
    <row r="3961" spans="1:7">
      <c r="A3961" s="64" t="str">
        <f t="shared" si="62"/>
        <v>BL.VG.00076-10130</v>
      </c>
      <c r="B3961" s="64">
        <f>_xlfn.XLOOKUP(F3961,'Volume Holds'!U:U,'Volume Holds'!I:I)+IF('Volume Holds'!$I$116&gt;0,'Volume Holds'!$I$116,0)</f>
        <v>0</v>
      </c>
      <c r="C3961" s="64">
        <f>_xlfn.XLOOKUP(F3961,'Volume Holds'!U:U,'Volume Holds'!D:D)</f>
        <v>170</v>
      </c>
      <c r="F3961" s="64" t="s">
        <v>784</v>
      </c>
      <c r="G3961" s="64">
        <v>10130</v>
      </c>
    </row>
    <row r="3962" spans="1:7">
      <c r="A3962" s="64" t="str">
        <f t="shared" si="62"/>
        <v>BL.VG.00077-10130</v>
      </c>
      <c r="B3962" s="64">
        <f>_xlfn.XLOOKUP(F3962,'Volume Holds'!U:U,'Volume Holds'!I:I)+IF('Volume Holds'!$I$116&gt;0,'Volume Holds'!$I$116,0)</f>
        <v>0</v>
      </c>
      <c r="C3962" s="64">
        <f>_xlfn.XLOOKUP(F3962,'Volume Holds'!U:U,'Volume Holds'!D:D)</f>
        <v>170</v>
      </c>
      <c r="F3962" s="64" t="s">
        <v>785</v>
      </c>
      <c r="G3962" s="64">
        <v>10130</v>
      </c>
    </row>
    <row r="3963" spans="1:7">
      <c r="A3963" s="64" t="str">
        <f t="shared" si="62"/>
        <v>BL.VG.00078-10130</v>
      </c>
      <c r="B3963" s="64">
        <f>_xlfn.XLOOKUP(F3963,'Volume Holds'!U:U,'Volume Holds'!I:I)+IF('Volume Holds'!$I$116&gt;0,'Volume Holds'!$I$116,0)</f>
        <v>0</v>
      </c>
      <c r="C3963" s="64">
        <f>_xlfn.XLOOKUP(F3963,'Volume Holds'!U:U,'Volume Holds'!D:D)</f>
        <v>175</v>
      </c>
      <c r="F3963" s="64" t="s">
        <v>786</v>
      </c>
      <c r="G3963" s="64">
        <v>10130</v>
      </c>
    </row>
    <row r="3964" spans="1:7">
      <c r="A3964" s="64" t="str">
        <f t="shared" si="62"/>
        <v>BL.VG.00079-10130</v>
      </c>
      <c r="B3964" s="64">
        <f>_xlfn.XLOOKUP(F3964,'Volume Holds'!U:U,'Volume Holds'!I:I)+IF('Volume Holds'!$I$116&gt;0,'Volume Holds'!$I$116,0)</f>
        <v>0</v>
      </c>
      <c r="C3964" s="64">
        <f>_xlfn.XLOOKUP(F3964,'Volume Holds'!U:U,'Volume Holds'!D:D)</f>
        <v>175</v>
      </c>
      <c r="F3964" s="64" t="s">
        <v>787</v>
      </c>
      <c r="G3964" s="64">
        <v>10130</v>
      </c>
    </row>
    <row r="3965" spans="1:7">
      <c r="A3965" s="64" t="str">
        <f t="shared" si="62"/>
        <v>BL.VG.00080-10130</v>
      </c>
      <c r="B3965" s="64">
        <f>_xlfn.XLOOKUP(F3965,'Volume Holds'!U:U,'Volume Holds'!I:I)+IF('Volume Holds'!$I$116&gt;0,'Volume Holds'!$I$116,0)</f>
        <v>0</v>
      </c>
      <c r="C3965" s="64">
        <f>_xlfn.XLOOKUP(F3965,'Volume Holds'!U:U,'Volume Holds'!D:D)</f>
        <v>180</v>
      </c>
      <c r="F3965" s="64" t="s">
        <v>788</v>
      </c>
      <c r="G3965" s="64">
        <v>10130</v>
      </c>
    </row>
    <row r="3966" spans="1:7">
      <c r="A3966" s="64" t="str">
        <f t="shared" si="62"/>
        <v>BL.VG.00081-10130</v>
      </c>
      <c r="B3966" s="64">
        <f>_xlfn.XLOOKUP(F3966,'Volume Holds'!U:U,'Volume Holds'!I:I)+IF('Volume Holds'!$I$116&gt;0,'Volume Holds'!$I$116,0)</f>
        <v>0</v>
      </c>
      <c r="C3966" s="64">
        <f>_xlfn.XLOOKUP(F3966,'Volume Holds'!U:U,'Volume Holds'!D:D)</f>
        <v>180</v>
      </c>
      <c r="F3966" s="64" t="s">
        <v>789</v>
      </c>
      <c r="G3966" s="64">
        <v>10130</v>
      </c>
    </row>
    <row r="3967" spans="1:7">
      <c r="A3967" s="64" t="str">
        <f t="shared" si="62"/>
        <v>BL.VG.00082-10130</v>
      </c>
      <c r="B3967" s="64">
        <f>_xlfn.XLOOKUP(F3967,'Volume Holds'!U:U,'Volume Holds'!I:I)+IF('Volume Holds'!$I$116&gt;0,'Volume Holds'!$I$116,0)</f>
        <v>0</v>
      </c>
      <c r="C3967" s="64">
        <f>_xlfn.XLOOKUP(F3967,'Volume Holds'!U:U,'Volume Holds'!D:D)</f>
        <v>195</v>
      </c>
      <c r="F3967" s="64" t="s">
        <v>790</v>
      </c>
      <c r="G3967" s="64">
        <v>10130</v>
      </c>
    </row>
    <row r="3968" spans="1:7">
      <c r="A3968" s="64" t="str">
        <f t="shared" si="62"/>
        <v>BL.VG.00083-10130</v>
      </c>
      <c r="B3968" s="64">
        <f>_xlfn.XLOOKUP(F3968,'Volume Holds'!U:U,'Volume Holds'!I:I)+IF('Volume Holds'!$I$116&gt;0,'Volume Holds'!$I$116,0)</f>
        <v>0</v>
      </c>
      <c r="C3968" s="64">
        <f>_xlfn.XLOOKUP(F3968,'Volume Holds'!U:U,'Volume Holds'!D:D)</f>
        <v>195</v>
      </c>
      <c r="F3968" s="64" t="s">
        <v>791</v>
      </c>
      <c r="G3968" s="64">
        <v>10130</v>
      </c>
    </row>
    <row r="3969" spans="1:7">
      <c r="A3969" s="64" t="str">
        <f t="shared" si="62"/>
        <v>BL.VG.00084-10130</v>
      </c>
      <c r="B3969" s="64">
        <f>_xlfn.XLOOKUP(F3969,'Volume Holds'!U:U,'Volume Holds'!I:I)+IF('Volume Holds'!$I$117&gt;0,'Volume Holds'!$I$117,0)</f>
        <v>0</v>
      </c>
      <c r="C3969" s="64">
        <f>_xlfn.XLOOKUP(F3969,'Volume Holds'!U:U,'Volume Holds'!D:D)</f>
        <v>385</v>
      </c>
      <c r="F3969" s="64" t="s">
        <v>792</v>
      </c>
      <c r="G3969" s="64">
        <v>10130</v>
      </c>
    </row>
    <row r="3970" spans="1:7">
      <c r="A3970" s="64" t="str">
        <f t="shared" si="62"/>
        <v>BL.VG.00085-10130</v>
      </c>
      <c r="B3970" s="64">
        <f>_xlfn.XLOOKUP(F3970,'Volume Holds'!U:U,'Volume Holds'!I:I)+IF('Volume Holds'!$I$117&gt;0,'Volume Holds'!$I$117,0)</f>
        <v>0</v>
      </c>
      <c r="C3970" s="64">
        <f>_xlfn.XLOOKUP(F3970,'Volume Holds'!U:U,'Volume Holds'!D:D)</f>
        <v>385</v>
      </c>
      <c r="F3970" s="64" t="s">
        <v>793</v>
      </c>
      <c r="G3970" s="64">
        <v>10130</v>
      </c>
    </row>
    <row r="3971" spans="1:7">
      <c r="A3971" s="64" t="str">
        <f t="shared" si="62"/>
        <v>BL.VG.00086-10130</v>
      </c>
      <c r="B3971" s="64">
        <f>_xlfn.XLOOKUP(F3971,'Volume Holds'!U:U,'Volume Holds'!I:I)+IF('Volume Holds'!$I$117&gt;0,'Volume Holds'!$I$117,0)</f>
        <v>0</v>
      </c>
      <c r="C3971" s="64">
        <f>_xlfn.XLOOKUP(F3971,'Volume Holds'!U:U,'Volume Holds'!D:D)</f>
        <v>397.5</v>
      </c>
      <c r="F3971" s="64" t="s">
        <v>794</v>
      </c>
      <c r="G3971" s="64">
        <v>10130</v>
      </c>
    </row>
    <row r="3972" spans="1:7">
      <c r="A3972" s="64" t="str">
        <f t="shared" si="62"/>
        <v>BL.VG.00087-10130</v>
      </c>
      <c r="B3972" s="64">
        <f>_xlfn.XLOOKUP(F3972,'Volume Holds'!U:U,'Volume Holds'!I:I)+IF('Volume Holds'!$I$117&gt;0,'Volume Holds'!$I$117,0)</f>
        <v>0</v>
      </c>
      <c r="C3972" s="64">
        <f>_xlfn.XLOOKUP(F3972,'Volume Holds'!U:U,'Volume Holds'!D:D)</f>
        <v>397.5</v>
      </c>
      <c r="F3972" s="64" t="s">
        <v>795</v>
      </c>
      <c r="G3972" s="64">
        <v>10130</v>
      </c>
    </row>
    <row r="3973" spans="1:7">
      <c r="A3973" s="64" t="str">
        <f t="shared" si="62"/>
        <v>BL.VG.00088-10130</v>
      </c>
      <c r="B3973" s="64">
        <f>_xlfn.XLOOKUP(F3973,'Volume Holds'!U:U,'Volume Holds'!I:I)+IF('Volume Holds'!$I$117&gt;0,'Volume Holds'!$I$117,0)</f>
        <v>0</v>
      </c>
      <c r="C3973" s="64">
        <f>_xlfn.XLOOKUP(F3973,'Volume Holds'!U:U,'Volume Holds'!D:D)</f>
        <v>420</v>
      </c>
      <c r="F3973" s="64" t="s">
        <v>796</v>
      </c>
      <c r="G3973" s="64">
        <v>10130</v>
      </c>
    </row>
    <row r="3974" spans="1:7">
      <c r="A3974" s="64" t="str">
        <f t="shared" si="62"/>
        <v>BL.VG.00089-10130</v>
      </c>
      <c r="B3974" s="64">
        <f>_xlfn.XLOOKUP(F3974,'Volume Holds'!U:U,'Volume Holds'!I:I)+IF('Volume Holds'!$I$117&gt;0,'Volume Holds'!$I$117,0)</f>
        <v>0</v>
      </c>
      <c r="C3974" s="64">
        <f>_xlfn.XLOOKUP(F3974,'Volume Holds'!U:U,'Volume Holds'!D:D)</f>
        <v>420</v>
      </c>
      <c r="F3974" s="64" t="s">
        <v>797</v>
      </c>
      <c r="G3974" s="64">
        <v>10130</v>
      </c>
    </row>
    <row r="3975" spans="1:7">
      <c r="A3975" s="64" t="str">
        <f t="shared" si="62"/>
        <v>BL.VG.00090-10130</v>
      </c>
      <c r="B3975" s="64">
        <f>_xlfn.XLOOKUP(F3975,'Volume Holds'!U:U,'Volume Holds'!I:I)+IF('Volume Holds'!$I$117&gt;0,'Volume Holds'!$I$117,0)</f>
        <v>0</v>
      </c>
      <c r="C3975" s="64">
        <f>_xlfn.XLOOKUP(F3975,'Volume Holds'!U:U,'Volume Holds'!D:D)</f>
        <v>455</v>
      </c>
      <c r="F3975" s="64" t="s">
        <v>798</v>
      </c>
      <c r="G3975" s="64">
        <v>10130</v>
      </c>
    </row>
    <row r="3976" spans="1:7">
      <c r="A3976" s="64" t="str">
        <f t="shared" si="62"/>
        <v>BL.VG.00091-10130</v>
      </c>
      <c r="B3976" s="64">
        <f>_xlfn.XLOOKUP(F3976,'Volume Holds'!U:U,'Volume Holds'!I:I)+IF('Volume Holds'!$I$117&gt;0,'Volume Holds'!$I$117,0)</f>
        <v>0</v>
      </c>
      <c r="C3976" s="64">
        <f>_xlfn.XLOOKUP(F3976,'Volume Holds'!U:U,'Volume Holds'!D:D)</f>
        <v>455</v>
      </c>
      <c r="F3976" s="64" t="s">
        <v>799</v>
      </c>
      <c r="G3976" s="64">
        <v>10130</v>
      </c>
    </row>
    <row r="3977" spans="1:7">
      <c r="A3977" s="64" t="str">
        <f t="shared" si="62"/>
        <v>BL.VG.00092-10130</v>
      </c>
      <c r="B3977" s="64" t="e">
        <f>_xlfn.XLOOKUP(F3977,'Volume Holds'!U:U,'Volume Holds'!I:I)+IF('Volume Holds'!#REF!&gt;0,'Volume Holds'!#REF!,0)</f>
        <v>#N/A</v>
      </c>
      <c r="C3977" s="64" t="e">
        <f>_xlfn.XLOOKUP(F3977,'Volume Holds'!U:U,'Volume Holds'!D:D)</f>
        <v>#N/A</v>
      </c>
      <c r="F3977" s="64" t="s">
        <v>1350</v>
      </c>
      <c r="G3977" s="64">
        <v>10130</v>
      </c>
    </row>
    <row r="3978" spans="1:7">
      <c r="A3978" s="64" t="str">
        <f t="shared" si="62"/>
        <v>BL.VG.00093-10130</v>
      </c>
      <c r="B3978" s="64" t="e">
        <f>_xlfn.XLOOKUP(F3978,'Volume Holds'!U:U,'Volume Holds'!I:I)+IF('Volume Holds'!#REF!&gt;0,'Volume Holds'!#REF!,0)</f>
        <v>#N/A</v>
      </c>
      <c r="C3978" s="64" t="e">
        <f>_xlfn.XLOOKUP(F3978,'Volume Holds'!U:U,'Volume Holds'!D:D)</f>
        <v>#N/A</v>
      </c>
      <c r="F3978" s="64" t="s">
        <v>1351</v>
      </c>
      <c r="G3978" s="64">
        <v>10130</v>
      </c>
    </row>
    <row r="3979" spans="1:7">
      <c r="A3979" s="64" t="str">
        <f t="shared" si="62"/>
        <v>BL.VG.00094-10130</v>
      </c>
      <c r="B3979" s="64" t="e">
        <f>_xlfn.XLOOKUP(F3979,'Volume Holds'!U:U,'Volume Holds'!I:I)+IF('Volume Holds'!#REF!&gt;0,'Volume Holds'!#REF!,0)</f>
        <v>#N/A</v>
      </c>
      <c r="C3979" s="64" t="e">
        <f>_xlfn.XLOOKUP(F3979,'Volume Holds'!U:U,'Volume Holds'!D:D)</f>
        <v>#N/A</v>
      </c>
      <c r="F3979" s="64" t="s">
        <v>1352</v>
      </c>
      <c r="G3979" s="64">
        <v>10130</v>
      </c>
    </row>
    <row r="3980" spans="1:7">
      <c r="A3980" s="64" t="str">
        <f t="shared" si="62"/>
        <v>BL.VG.00095-10130</v>
      </c>
      <c r="B3980" s="64" t="e">
        <f>_xlfn.XLOOKUP(F3980,'Volume Holds'!U:U,'Volume Holds'!I:I)+IF('Volume Holds'!#REF!&gt;0,'Volume Holds'!#REF!,0)</f>
        <v>#REF!</v>
      </c>
      <c r="C3980" s="64">
        <f>_xlfn.XLOOKUP(F3980,'Volume Holds'!U:U,'Volume Holds'!D:D)</f>
        <v>104.125</v>
      </c>
      <c r="F3980" s="64" t="s">
        <v>888</v>
      </c>
      <c r="G3980" s="64">
        <v>10130</v>
      </c>
    </row>
    <row r="3981" spans="1:7">
      <c r="A3981" s="64" t="str">
        <f t="shared" si="62"/>
        <v>BL.VG.00096-10130</v>
      </c>
      <c r="B3981" s="64">
        <f>_xlfn.XLOOKUP(F3981,'Volume Holds'!U:U,'Volume Holds'!I:I)</f>
        <v>0</v>
      </c>
      <c r="C3981" s="64">
        <f>_xlfn.XLOOKUP(F3981,'Volume Holds'!U:U,'Volume Holds'!D:D)</f>
        <v>225</v>
      </c>
      <c r="F3981" s="64" t="s">
        <v>800</v>
      </c>
      <c r="G3981" s="64">
        <v>10130</v>
      </c>
    </row>
    <row r="3982" spans="1:7">
      <c r="A3982" s="64" t="str">
        <f t="shared" si="62"/>
        <v>BL.VG.00097-10130</v>
      </c>
      <c r="B3982" s="64">
        <f>_xlfn.XLOOKUP(F3982,'Volume Holds'!U:U,'Volume Holds'!I:I)+IF('Volume Holds'!$I$118&gt;0,'Volume Holds'!$I$118,0)</f>
        <v>0</v>
      </c>
      <c r="C3982" s="64">
        <f>_xlfn.XLOOKUP(F3982,'Volume Holds'!U:U,'Volume Holds'!D:D)</f>
        <v>210</v>
      </c>
      <c r="F3982" s="64" t="s">
        <v>801</v>
      </c>
      <c r="G3982" s="64">
        <v>10130</v>
      </c>
    </row>
    <row r="3983" spans="1:7">
      <c r="A3983" s="64" t="str">
        <f t="shared" si="62"/>
        <v>BL.VG.00098-10130</v>
      </c>
      <c r="B3983" s="64">
        <f>_xlfn.XLOOKUP(F3983,'Volume Holds'!U:U,'Volume Holds'!I:I)+IF('Volume Holds'!$I$118&gt;0,'Volume Holds'!$I$118,0)</f>
        <v>0</v>
      </c>
      <c r="C3983" s="64">
        <f>_xlfn.XLOOKUP(F3983,'Volume Holds'!U:U,'Volume Holds'!D:D)</f>
        <v>210</v>
      </c>
      <c r="F3983" s="64" t="s">
        <v>802</v>
      </c>
      <c r="G3983" s="64">
        <v>10130</v>
      </c>
    </row>
    <row r="3984" spans="1:7">
      <c r="A3984" s="64" t="str">
        <f t="shared" si="62"/>
        <v>BL.VG.00099-10130</v>
      </c>
      <c r="B3984" s="64">
        <f>_xlfn.XLOOKUP(F3984,'Volume Holds'!U:U,'Volume Holds'!I:I)+IF('Volume Holds'!$I$118&gt;0,'Volume Holds'!$I$118,0)</f>
        <v>0</v>
      </c>
      <c r="C3984" s="64">
        <f>_xlfn.XLOOKUP(F3984,'Volume Holds'!U:U,'Volume Holds'!D:D)</f>
        <v>217.5</v>
      </c>
      <c r="F3984" s="64" t="s">
        <v>803</v>
      </c>
      <c r="G3984" s="64">
        <v>10130</v>
      </c>
    </row>
    <row r="3985" spans="1:7">
      <c r="A3985" s="64" t="str">
        <f t="shared" si="62"/>
        <v>BL.VG.00100-10130</v>
      </c>
      <c r="B3985" s="64">
        <f>_xlfn.XLOOKUP(F3985,'Volume Holds'!U:U,'Volume Holds'!I:I)+IF('Volume Holds'!$I$118&gt;0,'Volume Holds'!$I$118,0)</f>
        <v>0</v>
      </c>
      <c r="C3985" s="64">
        <f>_xlfn.XLOOKUP(F3985,'Volume Holds'!U:U,'Volume Holds'!D:D)</f>
        <v>217.5</v>
      </c>
      <c r="F3985" s="64" t="s">
        <v>804</v>
      </c>
      <c r="G3985" s="64">
        <v>10130</v>
      </c>
    </row>
    <row r="3986" spans="1:7">
      <c r="A3986" s="64" t="str">
        <f t="shared" si="62"/>
        <v>BL.VG.00101-10130</v>
      </c>
      <c r="B3986" s="64">
        <f>_xlfn.XLOOKUP(F3986,'Volume Holds'!U:U,'Volume Holds'!I:I)+IF('Volume Holds'!$I$118&gt;0,'Volume Holds'!$I$118,0)</f>
        <v>0</v>
      </c>
      <c r="C3986" s="64">
        <f>_xlfn.XLOOKUP(F3986,'Volume Holds'!U:U,'Volume Holds'!D:D)</f>
        <v>240</v>
      </c>
      <c r="F3986" s="64" t="s">
        <v>805</v>
      </c>
      <c r="G3986" s="64">
        <v>10130</v>
      </c>
    </row>
    <row r="3987" spans="1:7">
      <c r="A3987" s="64" t="str">
        <f t="shared" si="62"/>
        <v>BL.VG.00102-10130</v>
      </c>
      <c r="B3987" s="64">
        <f>_xlfn.XLOOKUP(F3987,'Volume Holds'!U:U,'Volume Holds'!I:I)+IF('Volume Holds'!$I$118&gt;0,'Volume Holds'!$I$118,0)</f>
        <v>0</v>
      </c>
      <c r="C3987" s="64">
        <f>_xlfn.XLOOKUP(F3987,'Volume Holds'!U:U,'Volume Holds'!D:D)</f>
        <v>240</v>
      </c>
      <c r="F3987" s="64" t="s">
        <v>806</v>
      </c>
      <c r="G3987" s="64">
        <v>10130</v>
      </c>
    </row>
    <row r="3988" spans="1:7">
      <c r="A3988" s="64" t="str">
        <f t="shared" si="62"/>
        <v>BL.VG.00103-10130</v>
      </c>
      <c r="B3988" s="64">
        <f>_xlfn.XLOOKUP(F3988,'Volume Holds'!U:U,'Volume Holds'!I:I)+IF('Volume Holds'!$I$119&gt;0,'Volume Holds'!$I$119,0)</f>
        <v>0</v>
      </c>
      <c r="C3988" s="64">
        <f>_xlfn.XLOOKUP(F3988,'Volume Holds'!U:U,'Volume Holds'!D:D)</f>
        <v>362.5</v>
      </c>
      <c r="F3988" s="64" t="s">
        <v>807</v>
      </c>
      <c r="G3988" s="64">
        <v>10130</v>
      </c>
    </row>
    <row r="3989" spans="1:7">
      <c r="A3989" s="64" t="str">
        <f t="shared" si="62"/>
        <v>BL.VG.00104-10130</v>
      </c>
      <c r="B3989" s="64">
        <f>_xlfn.XLOOKUP(F3989,'Volume Holds'!U:U,'Volume Holds'!I:I)+IF('Volume Holds'!$I$119&gt;0,'Volume Holds'!$I$119,0)</f>
        <v>0</v>
      </c>
      <c r="C3989" s="64">
        <f>_xlfn.XLOOKUP(F3989,'Volume Holds'!U:U,'Volume Holds'!D:D)</f>
        <v>362.5</v>
      </c>
      <c r="F3989" s="64" t="s">
        <v>808</v>
      </c>
      <c r="G3989" s="64">
        <v>10130</v>
      </c>
    </row>
    <row r="3990" spans="1:7">
      <c r="A3990" s="64" t="str">
        <f t="shared" si="62"/>
        <v>BL.VG.00105-10130</v>
      </c>
      <c r="B3990" s="64">
        <f>_xlfn.XLOOKUP(F3990,'Volume Holds'!U:U,'Volume Holds'!I:I)+IF('Volume Holds'!$I$119&gt;0,'Volume Holds'!$I$119,0)</f>
        <v>0</v>
      </c>
      <c r="C3990" s="64">
        <f>_xlfn.XLOOKUP(F3990,'Volume Holds'!U:U,'Volume Holds'!D:D)</f>
        <v>382.5</v>
      </c>
      <c r="F3990" s="64" t="s">
        <v>809</v>
      </c>
      <c r="G3990" s="64">
        <v>10130</v>
      </c>
    </row>
    <row r="3991" spans="1:7">
      <c r="A3991" s="64" t="str">
        <f t="shared" si="62"/>
        <v>BL.VG.00106-10130</v>
      </c>
      <c r="B3991" s="64">
        <f>_xlfn.XLOOKUP(F3991,'Volume Holds'!U:U,'Volume Holds'!I:I)+IF('Volume Holds'!$I$119&gt;0,'Volume Holds'!$I$119,0)</f>
        <v>0</v>
      </c>
      <c r="C3991" s="64">
        <f>_xlfn.XLOOKUP(F3991,'Volume Holds'!U:U,'Volume Holds'!D:D)</f>
        <v>382.5</v>
      </c>
      <c r="F3991" s="64" t="s">
        <v>810</v>
      </c>
      <c r="G3991" s="64">
        <v>10130</v>
      </c>
    </row>
    <row r="3992" spans="1:7">
      <c r="A3992" s="64" t="str">
        <f t="shared" si="62"/>
        <v>BL.VG.00107-10130</v>
      </c>
      <c r="B3992" s="64">
        <f>_xlfn.XLOOKUP(F3992,'Volume Holds'!U:U,'Volume Holds'!I:I)+IF('Volume Holds'!$I$119&gt;0,'Volume Holds'!$I$119,0)</f>
        <v>0</v>
      </c>
      <c r="C3992" s="64">
        <f>_xlfn.XLOOKUP(F3992,'Volume Holds'!U:U,'Volume Holds'!D:D)</f>
        <v>425</v>
      </c>
      <c r="F3992" s="64" t="s">
        <v>811</v>
      </c>
      <c r="G3992" s="64">
        <v>10130</v>
      </c>
    </row>
    <row r="3993" spans="1:7">
      <c r="A3993" s="64" t="str">
        <f t="shared" si="62"/>
        <v>BL.VG.00108-10130</v>
      </c>
      <c r="B3993" s="64">
        <f>_xlfn.XLOOKUP(F3993,'Volume Holds'!U:U,'Volume Holds'!I:I)+IF('Volume Holds'!$I$119&gt;0,'Volume Holds'!$I$119,0)</f>
        <v>0</v>
      </c>
      <c r="C3993" s="64">
        <f>_xlfn.XLOOKUP(F3993,'Volume Holds'!U:U,'Volume Holds'!D:D)</f>
        <v>425</v>
      </c>
      <c r="F3993" s="64" t="s">
        <v>812</v>
      </c>
      <c r="G3993" s="64">
        <v>10130</v>
      </c>
    </row>
    <row r="3994" spans="1:7">
      <c r="A3994" s="64" t="str">
        <f t="shared" si="62"/>
        <v>BL.VG.00109-10130</v>
      </c>
      <c r="B3994" s="64">
        <f>_xlfn.XLOOKUP(F3994,'Volume Holds'!U:U,'Volume Holds'!I:I)+IF('Volume Holds'!$I$120&gt;0,'Volume Holds'!$I$120,0)</f>
        <v>0</v>
      </c>
      <c r="C3994" s="64">
        <f>_xlfn.XLOOKUP(F3994,'Volume Holds'!U:U,'Volume Holds'!D:D)</f>
        <v>600</v>
      </c>
      <c r="F3994" s="64" t="s">
        <v>813</v>
      </c>
      <c r="G3994" s="64">
        <v>10130</v>
      </c>
    </row>
    <row r="3995" spans="1:7">
      <c r="A3995" s="64" t="str">
        <f t="shared" si="62"/>
        <v>BL.VG.00110-10130</v>
      </c>
      <c r="B3995" s="64">
        <f>_xlfn.XLOOKUP(F3995,'Volume Holds'!U:U,'Volume Holds'!I:I)+IF('Volume Holds'!$I$120&gt;0,'Volume Holds'!$I$120,0)</f>
        <v>0</v>
      </c>
      <c r="C3995" s="64">
        <f>_xlfn.XLOOKUP(F3995,'Volume Holds'!U:U,'Volume Holds'!D:D)</f>
        <v>600</v>
      </c>
      <c r="F3995" s="64" t="s">
        <v>814</v>
      </c>
      <c r="G3995" s="64">
        <v>10130</v>
      </c>
    </row>
    <row r="3996" spans="1:7">
      <c r="A3996" s="64" t="str">
        <f t="shared" si="62"/>
        <v>BL.VG.00111-10130</v>
      </c>
      <c r="B3996" s="64">
        <f>_xlfn.XLOOKUP(F3996,'Volume Holds'!U:U,'Volume Holds'!I:I)+IF('Volume Holds'!$I$120&gt;0,'Volume Holds'!$I$120,0)</f>
        <v>0</v>
      </c>
      <c r="C3996" s="64">
        <f>_xlfn.XLOOKUP(F3996,'Volume Holds'!U:U,'Volume Holds'!D:D)</f>
        <v>632.5</v>
      </c>
      <c r="F3996" s="64" t="s">
        <v>815</v>
      </c>
      <c r="G3996" s="64">
        <v>10130</v>
      </c>
    </row>
    <row r="3997" spans="1:7">
      <c r="A3997" s="64" t="str">
        <f t="shared" si="62"/>
        <v>BL.VG.00112-10130</v>
      </c>
      <c r="B3997" s="64">
        <f>_xlfn.XLOOKUP(F3997,'Volume Holds'!U:U,'Volume Holds'!I:I)+IF('Volume Holds'!$I$120&gt;0,'Volume Holds'!$I$120,0)</f>
        <v>0</v>
      </c>
      <c r="C3997" s="64">
        <f>_xlfn.XLOOKUP(F3997,'Volume Holds'!U:U,'Volume Holds'!D:D)</f>
        <v>632.5</v>
      </c>
      <c r="F3997" s="64" t="s">
        <v>816</v>
      </c>
      <c r="G3997" s="64">
        <v>10130</v>
      </c>
    </row>
    <row r="3998" spans="1:7">
      <c r="A3998" s="64" t="str">
        <f t="shared" si="62"/>
        <v>BL.VG.00113-10130</v>
      </c>
      <c r="B3998" s="64">
        <f>_xlfn.XLOOKUP(F3998,'Volume Holds'!U:U,'Volume Holds'!I:I)+IF('Volume Holds'!$I$120&gt;0,'Volume Holds'!$I$120,0)</f>
        <v>0</v>
      </c>
      <c r="C3998" s="64">
        <f>_xlfn.XLOOKUP(F3998,'Volume Holds'!U:U,'Volume Holds'!D:D)</f>
        <v>715</v>
      </c>
      <c r="F3998" s="64" t="s">
        <v>817</v>
      </c>
      <c r="G3998" s="64">
        <v>10130</v>
      </c>
    </row>
    <row r="3999" spans="1:7">
      <c r="A3999" s="64" t="str">
        <f t="shared" si="62"/>
        <v>BL.VG.00114-10130</v>
      </c>
      <c r="B3999" s="64">
        <f>_xlfn.XLOOKUP(F3999,'Volume Holds'!U:U,'Volume Holds'!I:I)+IF('Volume Holds'!$I$120&gt;0,'Volume Holds'!$I$120,0)</f>
        <v>0</v>
      </c>
      <c r="C3999" s="64">
        <f>_xlfn.XLOOKUP(F3999,'Volume Holds'!U:U,'Volume Holds'!D:D)</f>
        <v>715</v>
      </c>
      <c r="F3999" s="64" t="s">
        <v>818</v>
      </c>
      <c r="G3999" s="64">
        <v>10130</v>
      </c>
    </row>
    <row r="4000" spans="1:7">
      <c r="A4000" s="64" t="str">
        <f t="shared" si="62"/>
        <v>BL.VG.00115-10130</v>
      </c>
      <c r="B4000" s="64">
        <f>_xlfn.XLOOKUP(F4000,'Volume Holds'!U:U,'Volume Holds'!I:I)+IF('Volume Holds'!$I$121&gt;0,'Volume Holds'!$I$121,0)</f>
        <v>0</v>
      </c>
      <c r="C4000" s="64">
        <f>_xlfn.XLOOKUP(F4000,'Volume Holds'!U:U,'Volume Holds'!D:D)</f>
        <v>215</v>
      </c>
      <c r="F4000" s="64" t="s">
        <v>819</v>
      </c>
      <c r="G4000" s="64">
        <v>10130</v>
      </c>
    </row>
    <row r="4001" spans="1:7">
      <c r="A4001" s="64" t="str">
        <f t="shared" si="62"/>
        <v>BL.VG.00116-10130</v>
      </c>
      <c r="B4001" s="64">
        <f>_xlfn.XLOOKUP(F4001,'Volume Holds'!U:U,'Volume Holds'!I:I)+IF('Volume Holds'!$I$121&gt;0,'Volume Holds'!$I$121,0)</f>
        <v>0</v>
      </c>
      <c r="C4001" s="64">
        <f>_xlfn.XLOOKUP(F4001,'Volume Holds'!U:U,'Volume Holds'!D:D)</f>
        <v>235</v>
      </c>
      <c r="F4001" s="64" t="s">
        <v>820</v>
      </c>
      <c r="G4001" s="64">
        <v>10130</v>
      </c>
    </row>
    <row r="4002" spans="1:7">
      <c r="A4002" s="64" t="str">
        <f t="shared" si="62"/>
        <v>BL.VG.00117-10130</v>
      </c>
      <c r="B4002" s="64">
        <f>_xlfn.XLOOKUP(F4002,'Volume Holds'!U:U,'Volume Holds'!I:I)+IF('Volume Holds'!$I$121&gt;0,'Volume Holds'!$I$121,0)</f>
        <v>0</v>
      </c>
      <c r="C4002" s="64">
        <f>_xlfn.XLOOKUP(F4002,'Volume Holds'!U:U,'Volume Holds'!D:D)</f>
        <v>282.5</v>
      </c>
      <c r="F4002" s="64" t="s">
        <v>821</v>
      </c>
      <c r="G4002" s="64">
        <v>10130</v>
      </c>
    </row>
    <row r="4003" spans="1:7">
      <c r="A4003" s="64" t="str">
        <f t="shared" si="62"/>
        <v>BL.VG.00118-10130</v>
      </c>
      <c r="B4003" s="64">
        <f>_xlfn.XLOOKUP(F4003,'Volume Holds'!U:U,'Volume Holds'!I:I)+IF('Volume Holds'!$I$121&gt;0,'Volume Holds'!$I$121,0)</f>
        <v>0</v>
      </c>
      <c r="C4003" s="64">
        <f>_xlfn.XLOOKUP(F4003,'Volume Holds'!U:U,'Volume Holds'!D:D)</f>
        <v>207.5</v>
      </c>
      <c r="F4003" s="64" t="s">
        <v>822</v>
      </c>
      <c r="G4003" s="64">
        <v>10130</v>
      </c>
    </row>
    <row r="4004" spans="1:7">
      <c r="A4004" s="64" t="str">
        <f t="shared" si="62"/>
        <v>BL.VG.00119-10130</v>
      </c>
      <c r="B4004" s="64">
        <f>_xlfn.XLOOKUP(F4004,'Volume Holds'!U:U,'Volume Holds'!I:I)+IF('Volume Holds'!$I$121&gt;0,'Volume Holds'!$I$121,0)</f>
        <v>0</v>
      </c>
      <c r="C4004" s="64">
        <f>_xlfn.XLOOKUP(F4004,'Volume Holds'!U:U,'Volume Holds'!D:D)</f>
        <v>227.5</v>
      </c>
      <c r="F4004" s="64" t="s">
        <v>823</v>
      </c>
      <c r="G4004" s="64">
        <v>10130</v>
      </c>
    </row>
    <row r="4005" spans="1:7">
      <c r="A4005" s="64" t="str">
        <f t="shared" ref="A4005:A4068" si="63">F4005&amp;"-"&amp;G4005</f>
        <v>BL.VG.00120-10130</v>
      </c>
      <c r="B4005" s="64">
        <f>_xlfn.XLOOKUP(F4005,'Volume Holds'!U:U,'Volume Holds'!I:I)+IF('Volume Holds'!$I$121&gt;0,'Volume Holds'!$I$121,0)</f>
        <v>0</v>
      </c>
      <c r="C4005" s="64">
        <f>_xlfn.XLOOKUP(F4005,'Volume Holds'!U:U,'Volume Holds'!D:D)</f>
        <v>285</v>
      </c>
      <c r="F4005" s="64" t="s">
        <v>824</v>
      </c>
      <c r="G4005" s="64">
        <v>10130</v>
      </c>
    </row>
    <row r="4006" spans="1:7">
      <c r="A4006" s="64" t="str">
        <f t="shared" si="63"/>
        <v>BL.VG.00121-10130</v>
      </c>
      <c r="B4006" s="64">
        <f>_xlfn.XLOOKUP(F4006,'Volume Holds'!U:U,'Volume Holds'!I:I)+IF('Volume Holds'!$I$122&gt;0,'Volume Holds'!$I$122,0)</f>
        <v>0</v>
      </c>
      <c r="C4006" s="64">
        <f>_xlfn.XLOOKUP(F4006,'Volume Holds'!U:U,'Volume Holds'!D:D)</f>
        <v>102.5</v>
      </c>
      <c r="F4006" s="64" t="s">
        <v>825</v>
      </c>
      <c r="G4006" s="64">
        <v>10130</v>
      </c>
    </row>
    <row r="4007" spans="1:7">
      <c r="A4007" s="64" t="str">
        <f t="shared" si="63"/>
        <v>BL.VG.00122-10130</v>
      </c>
      <c r="B4007" s="64">
        <f>_xlfn.XLOOKUP(F4007,'Volume Holds'!U:U,'Volume Holds'!I:I)+IF('Volume Holds'!$I$122&gt;0,'Volume Holds'!$I$122,0)</f>
        <v>0</v>
      </c>
      <c r="C4007" s="64">
        <f>_xlfn.XLOOKUP(F4007,'Volume Holds'!U:U,'Volume Holds'!D:D)</f>
        <v>107.5</v>
      </c>
      <c r="F4007" s="64" t="s">
        <v>827</v>
      </c>
      <c r="G4007" s="64">
        <v>10130</v>
      </c>
    </row>
    <row r="4008" spans="1:7">
      <c r="A4008" s="64" t="str">
        <f t="shared" si="63"/>
        <v>BL.VG.00123-10130</v>
      </c>
      <c r="B4008" s="64">
        <f>_xlfn.XLOOKUP(F4008,'Volume Holds'!U:U,'Volume Holds'!I:I)+IF('Volume Holds'!$I$122&gt;0,'Volume Holds'!$I$122,0)</f>
        <v>0</v>
      </c>
      <c r="C4008" s="64">
        <f>_xlfn.XLOOKUP(F4008,'Volume Holds'!U:U,'Volume Holds'!D:D)</f>
        <v>112.5</v>
      </c>
      <c r="F4008" s="64" t="s">
        <v>829</v>
      </c>
      <c r="G4008" s="64">
        <v>10130</v>
      </c>
    </row>
    <row r="4009" spans="1:7">
      <c r="A4009" s="64" t="str">
        <f t="shared" si="63"/>
        <v>BL.VG.00124-10130</v>
      </c>
      <c r="B4009" s="64">
        <f>_xlfn.XLOOKUP(F4009,'Volume Holds'!U:U,'Volume Holds'!I:I)+IF('Volume Holds'!$I$122&gt;0,'Volume Holds'!$I$122,0)</f>
        <v>0</v>
      </c>
      <c r="C4009" s="64">
        <f>_xlfn.XLOOKUP(F4009,'Volume Holds'!U:U,'Volume Holds'!D:D)</f>
        <v>312.5</v>
      </c>
      <c r="F4009" s="64" t="s">
        <v>831</v>
      </c>
      <c r="G4009" s="64">
        <v>10130</v>
      </c>
    </row>
    <row r="4010" spans="1:7">
      <c r="A4010" s="64" t="str">
        <f t="shared" si="63"/>
        <v>BL.VG.00125-10130</v>
      </c>
      <c r="B4010" s="64">
        <f>_xlfn.XLOOKUP(F4010,'Volume Holds'!U:U,'Volume Holds'!I:I)+IF('Volume Holds'!$I$122&gt;0,'Volume Holds'!$I$122,0)</f>
        <v>0</v>
      </c>
      <c r="C4010" s="64">
        <f>_xlfn.XLOOKUP(F4010,'Volume Holds'!U:U,'Volume Holds'!D:D)</f>
        <v>335</v>
      </c>
      <c r="F4010" s="64" t="s">
        <v>833</v>
      </c>
      <c r="G4010" s="64">
        <v>10130</v>
      </c>
    </row>
    <row r="4011" spans="1:7">
      <c r="A4011" s="64" t="str">
        <f t="shared" si="63"/>
        <v>BL.VG.00126-10130</v>
      </c>
      <c r="B4011" s="64">
        <f>_xlfn.XLOOKUP(F4011,'Volume Holds'!U:U,'Volume Holds'!I:I)+IF('Volume Holds'!$I$122&gt;0,'Volume Holds'!$I$122,0)</f>
        <v>0</v>
      </c>
      <c r="C4011" s="64">
        <f>_xlfn.XLOOKUP(F4011,'Volume Holds'!U:U,'Volume Holds'!D:D)</f>
        <v>352.5</v>
      </c>
      <c r="F4011" s="64" t="s">
        <v>835</v>
      </c>
      <c r="G4011" s="64">
        <v>10130</v>
      </c>
    </row>
    <row r="4012" spans="1:7">
      <c r="A4012" s="64" t="str">
        <f t="shared" si="63"/>
        <v>BL.VG.00127-10130</v>
      </c>
      <c r="B4012" s="64">
        <f>_xlfn.XLOOKUP(F4012,'Volume Holds'!U:U,'Volume Holds'!I:I)+IF('Volume Holds'!$I$123&gt;0,'Volume Holds'!$I$123,0)</f>
        <v>0</v>
      </c>
      <c r="C4012" s="64">
        <f>_xlfn.XLOOKUP(F4012,'Volume Holds'!U:U,'Volume Holds'!D:D)</f>
        <v>775</v>
      </c>
      <c r="F4012" s="64" t="s">
        <v>837</v>
      </c>
      <c r="G4012" s="64">
        <v>10130</v>
      </c>
    </row>
    <row r="4013" spans="1:7">
      <c r="A4013" s="64" t="str">
        <f t="shared" si="63"/>
        <v>BL.VG.00128-10130</v>
      </c>
      <c r="B4013" s="64">
        <f>_xlfn.XLOOKUP(F4013,'Volume Holds'!U:U,'Volume Holds'!I:I)+IF('Volume Holds'!$I$123&gt;0,'Volume Holds'!$I$123,0)</f>
        <v>0</v>
      </c>
      <c r="C4013" s="64">
        <f>_xlfn.XLOOKUP(F4013,'Volume Holds'!U:U,'Volume Holds'!D:D)</f>
        <v>827.5</v>
      </c>
      <c r="F4013" s="64" t="s">
        <v>839</v>
      </c>
      <c r="G4013" s="64">
        <v>10130</v>
      </c>
    </row>
    <row r="4014" spans="1:7">
      <c r="A4014" s="64" t="str">
        <f t="shared" si="63"/>
        <v>BL.VG.00129-10130</v>
      </c>
      <c r="B4014" s="64">
        <f>_xlfn.XLOOKUP(F4014,'Volume Holds'!U:U,'Volume Holds'!I:I)+IF('Volume Holds'!$I$123&gt;0,'Volume Holds'!$I$123,0)</f>
        <v>0</v>
      </c>
      <c r="C4014" s="64">
        <f>_xlfn.XLOOKUP(F4014,'Volume Holds'!U:U,'Volume Holds'!D:D)</f>
        <v>887.5</v>
      </c>
      <c r="F4014" s="64" t="s">
        <v>841</v>
      </c>
      <c r="G4014" s="64">
        <v>10130</v>
      </c>
    </row>
    <row r="4015" spans="1:7">
      <c r="A4015" s="64" t="str">
        <f t="shared" si="63"/>
        <v>BL.VG.00130-10130</v>
      </c>
      <c r="B4015" s="64">
        <f>_xlfn.XLOOKUP(F4015,'Volume Holds'!U:U,'Volume Holds'!I:I)+IF('Volume Holds'!$I$123&gt;0,'Volume Holds'!$I$123,0)</f>
        <v>0</v>
      </c>
      <c r="C4015" s="64">
        <f>_xlfn.XLOOKUP(F4015,'Volume Holds'!U:U,'Volume Holds'!D:D)</f>
        <v>102.5</v>
      </c>
      <c r="F4015" s="64" t="s">
        <v>826</v>
      </c>
      <c r="G4015" s="64">
        <v>10130</v>
      </c>
    </row>
    <row r="4016" spans="1:7">
      <c r="A4016" s="64" t="str">
        <f t="shared" si="63"/>
        <v>BL.VG.00131-10130</v>
      </c>
      <c r="B4016" s="64">
        <f>_xlfn.XLOOKUP(F4016,'Volume Holds'!U:U,'Volume Holds'!I:I)+IF('Volume Holds'!$I$123&gt;0,'Volume Holds'!$I$123,0)</f>
        <v>0</v>
      </c>
      <c r="C4016" s="64">
        <f>_xlfn.XLOOKUP(F4016,'Volume Holds'!U:U,'Volume Holds'!D:D)</f>
        <v>107.5</v>
      </c>
      <c r="F4016" s="64" t="s">
        <v>828</v>
      </c>
      <c r="G4016" s="64">
        <v>10130</v>
      </c>
    </row>
    <row r="4017" spans="1:7">
      <c r="A4017" s="64" t="str">
        <f t="shared" si="63"/>
        <v>BL.VG.00132-10130</v>
      </c>
      <c r="B4017" s="64">
        <f>_xlfn.XLOOKUP(F4017,'Volume Holds'!U:U,'Volume Holds'!I:I)+IF('Volume Holds'!$I$123&gt;0,'Volume Holds'!$I$123,0)</f>
        <v>0</v>
      </c>
      <c r="C4017" s="64">
        <f>_xlfn.XLOOKUP(F4017,'Volume Holds'!U:U,'Volume Holds'!D:D)</f>
        <v>112.5</v>
      </c>
      <c r="F4017" s="64" t="s">
        <v>830</v>
      </c>
      <c r="G4017" s="64">
        <v>10130</v>
      </c>
    </row>
    <row r="4018" spans="1:7">
      <c r="A4018" s="64" t="str">
        <f t="shared" si="63"/>
        <v>BL.VG.00133-10130</v>
      </c>
      <c r="B4018" s="64">
        <f>_xlfn.XLOOKUP(F4018,'Volume Holds'!U:U,'Volume Holds'!I:I)+IF('Volume Holds'!$I$124&gt;0,'Volume Holds'!$I$124,0)</f>
        <v>0</v>
      </c>
      <c r="C4018" s="64">
        <f>_xlfn.XLOOKUP(F4018,'Volume Holds'!U:U,'Volume Holds'!D:D)</f>
        <v>312.5</v>
      </c>
      <c r="F4018" s="64" t="s">
        <v>832</v>
      </c>
      <c r="G4018" s="64">
        <v>10130</v>
      </c>
    </row>
    <row r="4019" spans="1:7">
      <c r="A4019" s="64" t="str">
        <f t="shared" si="63"/>
        <v>BL.VG.00134-10130</v>
      </c>
      <c r="B4019" s="64">
        <f>_xlfn.XLOOKUP(F4019,'Volume Holds'!U:U,'Volume Holds'!I:I)+IF('Volume Holds'!$I$124&gt;0,'Volume Holds'!$I$124,0)</f>
        <v>0</v>
      </c>
      <c r="C4019" s="64">
        <f>_xlfn.XLOOKUP(F4019,'Volume Holds'!U:U,'Volume Holds'!D:D)</f>
        <v>335</v>
      </c>
      <c r="F4019" s="64" t="s">
        <v>834</v>
      </c>
      <c r="G4019" s="64">
        <v>10130</v>
      </c>
    </row>
    <row r="4020" spans="1:7">
      <c r="A4020" s="64" t="str">
        <f t="shared" si="63"/>
        <v>BL.VG.00135-10130</v>
      </c>
      <c r="B4020" s="64">
        <f>_xlfn.XLOOKUP(F4020,'Volume Holds'!U:U,'Volume Holds'!I:I)+IF('Volume Holds'!$I$124&gt;0,'Volume Holds'!$I$124,0)</f>
        <v>0</v>
      </c>
      <c r="C4020" s="64">
        <f>_xlfn.XLOOKUP(F4020,'Volume Holds'!U:U,'Volume Holds'!D:D)</f>
        <v>352.5</v>
      </c>
      <c r="F4020" s="64" t="s">
        <v>836</v>
      </c>
      <c r="G4020" s="64">
        <v>10130</v>
      </c>
    </row>
    <row r="4021" spans="1:7">
      <c r="A4021" s="64" t="str">
        <f t="shared" si="63"/>
        <v>BL.VG.00136-10130</v>
      </c>
      <c r="B4021" s="64">
        <f>_xlfn.XLOOKUP(F4021,'Volume Holds'!U:U,'Volume Holds'!I:I)+IF('Volume Holds'!$I$124&gt;0,'Volume Holds'!$I$124,0)</f>
        <v>0</v>
      </c>
      <c r="C4021" s="64">
        <f>_xlfn.XLOOKUP(F4021,'Volume Holds'!U:U,'Volume Holds'!D:D)</f>
        <v>775</v>
      </c>
      <c r="F4021" s="64" t="s">
        <v>838</v>
      </c>
      <c r="G4021" s="64">
        <v>10130</v>
      </c>
    </row>
    <row r="4022" spans="1:7">
      <c r="A4022" s="64" t="str">
        <f t="shared" si="63"/>
        <v>BL.VG.00137-10130</v>
      </c>
      <c r="B4022" s="64">
        <f>_xlfn.XLOOKUP(F4022,'Volume Holds'!U:U,'Volume Holds'!I:I)+IF('Volume Holds'!$I$124&gt;0,'Volume Holds'!$I$124,0)</f>
        <v>0</v>
      </c>
      <c r="C4022" s="64">
        <f>_xlfn.XLOOKUP(F4022,'Volume Holds'!U:U,'Volume Holds'!D:D)</f>
        <v>827.5</v>
      </c>
      <c r="F4022" s="64" t="s">
        <v>840</v>
      </c>
      <c r="G4022" s="64">
        <v>10130</v>
      </c>
    </row>
    <row r="4023" spans="1:7">
      <c r="A4023" s="64" t="str">
        <f t="shared" si="63"/>
        <v>BL.VG.00138-10130</v>
      </c>
      <c r="B4023" s="64">
        <f>_xlfn.XLOOKUP(F4023,'Volume Holds'!U:U,'Volume Holds'!I:I)+IF('Volume Holds'!$I$124&gt;0,'Volume Holds'!$I$124,0)</f>
        <v>0</v>
      </c>
      <c r="C4023" s="64">
        <f>_xlfn.XLOOKUP(F4023,'Volume Holds'!U:U,'Volume Holds'!D:D)</f>
        <v>887.5</v>
      </c>
      <c r="F4023" s="64" t="s">
        <v>842</v>
      </c>
      <c r="G4023" s="64">
        <v>10130</v>
      </c>
    </row>
    <row r="4024" spans="1:7">
      <c r="A4024" s="64" t="str">
        <f t="shared" si="63"/>
        <v>BL.VG.00070-10139</v>
      </c>
      <c r="B4024" s="64">
        <f>_xlfn.XLOOKUP(F4024,'Volume Holds'!U:U,'Volume Holds'!L:L)+IF('Volume Holds'!$L$114&gt;0,'Volume Holds'!$L$114,0)</f>
        <v>0</v>
      </c>
      <c r="C4024" s="64">
        <f>_xlfn.XLOOKUP(F4024,'Volume Holds'!U:U,'Volume Holds'!D:D)</f>
        <v>175</v>
      </c>
      <c r="F4024" s="64" t="s">
        <v>778</v>
      </c>
      <c r="G4024" s="64">
        <v>10139</v>
      </c>
    </row>
    <row r="4025" spans="1:7">
      <c r="A4025" s="64" t="str">
        <f t="shared" si="63"/>
        <v>BL.VG.00071-10139</v>
      </c>
      <c r="B4025" s="64">
        <f>_xlfn.XLOOKUP(F4025,'Volume Holds'!U:U,'Volume Holds'!L:L)+IF('Volume Holds'!$L$114&gt;0,'Volume Holds'!$L$114,0)</f>
        <v>0</v>
      </c>
      <c r="C4025" s="64">
        <f>_xlfn.XLOOKUP(F4025,'Volume Holds'!U:U,'Volume Holds'!D:D)</f>
        <v>182.5</v>
      </c>
      <c r="F4025" s="64" t="s">
        <v>779</v>
      </c>
      <c r="G4025" s="64">
        <v>10139</v>
      </c>
    </row>
    <row r="4026" spans="1:7">
      <c r="A4026" s="64" t="str">
        <f t="shared" si="63"/>
        <v>BL.VG.00072-10139</v>
      </c>
      <c r="B4026" s="64">
        <f>_xlfn.XLOOKUP(F4026,'Volume Holds'!U:U,'Volume Holds'!L:L)+IF('Volume Holds'!$L$115&gt;0,'Volume Holds'!$L$115,0)</f>
        <v>0</v>
      </c>
      <c r="C4026" s="64">
        <f>_xlfn.XLOOKUP(F4026,'Volume Holds'!U:U,'Volume Holds'!D:D)</f>
        <v>152.5</v>
      </c>
      <c r="F4026" s="64" t="s">
        <v>780</v>
      </c>
      <c r="G4026" s="64">
        <v>10139</v>
      </c>
    </row>
    <row r="4027" spans="1:7">
      <c r="A4027" s="64" t="str">
        <f t="shared" si="63"/>
        <v>BL.VG.00073-10139</v>
      </c>
      <c r="B4027" s="64">
        <f>_xlfn.XLOOKUP(F4027,'Volume Holds'!U:U,'Volume Holds'!L:L)+IF('Volume Holds'!$L$115&gt;0,'Volume Holds'!$L$115,0)</f>
        <v>0</v>
      </c>
      <c r="C4027" s="64">
        <f>_xlfn.XLOOKUP(F4027,'Volume Holds'!U:U,'Volume Holds'!D:D)</f>
        <v>145</v>
      </c>
      <c r="F4027" s="64" t="s">
        <v>781</v>
      </c>
      <c r="G4027" s="64">
        <v>10139</v>
      </c>
    </row>
    <row r="4028" spans="1:7">
      <c r="A4028" s="64" t="str">
        <f t="shared" si="63"/>
        <v>BL.VG.00074-10139</v>
      </c>
      <c r="B4028" s="64">
        <f>_xlfn.XLOOKUP(F4028,'Volume Holds'!U:U,'Volume Holds'!L:L)+IF('Volume Holds'!$L$115&gt;0,'Volume Holds'!$L$115,0)</f>
        <v>0</v>
      </c>
      <c r="C4028" s="64">
        <f>_xlfn.XLOOKUP(F4028,'Volume Holds'!U:U,'Volume Holds'!D:D)</f>
        <v>137.5</v>
      </c>
      <c r="F4028" s="64" t="s">
        <v>782</v>
      </c>
      <c r="G4028" s="64">
        <v>10139</v>
      </c>
    </row>
    <row r="4029" spans="1:7">
      <c r="A4029" s="64" t="str">
        <f t="shared" si="63"/>
        <v>BL.VG.00075-10139</v>
      </c>
      <c r="B4029" s="64">
        <f>_xlfn.XLOOKUP(F4029,'Volume Holds'!U:U,'Volume Holds'!L:L)+IF('Volume Holds'!$L$115&gt;0,'Volume Holds'!$L$115,0)</f>
        <v>0</v>
      </c>
      <c r="C4029" s="64">
        <f>_xlfn.XLOOKUP(F4029,'Volume Holds'!U:U,'Volume Holds'!D:D)</f>
        <v>162.5</v>
      </c>
      <c r="F4029" s="64" t="s">
        <v>783</v>
      </c>
      <c r="G4029" s="64">
        <v>10139</v>
      </c>
    </row>
    <row r="4030" spans="1:7">
      <c r="A4030" s="64" t="str">
        <f t="shared" si="63"/>
        <v>BL.VG.00076-10139</v>
      </c>
      <c r="B4030" s="64">
        <f>_xlfn.XLOOKUP(F4030,'Volume Holds'!U:U,'Volume Holds'!L:L)+IF('Volume Holds'!$L$116&gt;0,'Volume Holds'!$L$116,0)</f>
        <v>0</v>
      </c>
      <c r="C4030" s="64">
        <f>_xlfn.XLOOKUP(F4030,'Volume Holds'!U:U,'Volume Holds'!D:D)</f>
        <v>170</v>
      </c>
      <c r="F4030" s="64" t="s">
        <v>784</v>
      </c>
      <c r="G4030" s="64">
        <v>10139</v>
      </c>
    </row>
    <row r="4031" spans="1:7">
      <c r="A4031" s="64" t="str">
        <f t="shared" si="63"/>
        <v>BL.VG.00077-10139</v>
      </c>
      <c r="B4031" s="64">
        <f>_xlfn.XLOOKUP(F4031,'Volume Holds'!U:U,'Volume Holds'!L:L)+IF('Volume Holds'!$L$116&gt;0,'Volume Holds'!$L$116,0)</f>
        <v>0</v>
      </c>
      <c r="C4031" s="64">
        <f>_xlfn.XLOOKUP(F4031,'Volume Holds'!U:U,'Volume Holds'!D:D)</f>
        <v>170</v>
      </c>
      <c r="F4031" s="64" t="s">
        <v>785</v>
      </c>
      <c r="G4031" s="64">
        <v>10139</v>
      </c>
    </row>
    <row r="4032" spans="1:7">
      <c r="A4032" s="64" t="str">
        <f t="shared" si="63"/>
        <v>BL.VG.00078-10139</v>
      </c>
      <c r="B4032" s="64">
        <f>_xlfn.XLOOKUP(F4032,'Volume Holds'!U:U,'Volume Holds'!L:L)+IF('Volume Holds'!$L$116&gt;0,'Volume Holds'!$L$116,0)</f>
        <v>0</v>
      </c>
      <c r="C4032" s="64">
        <f>_xlfn.XLOOKUP(F4032,'Volume Holds'!U:U,'Volume Holds'!D:D)</f>
        <v>175</v>
      </c>
      <c r="F4032" s="64" t="s">
        <v>786</v>
      </c>
      <c r="G4032" s="64">
        <v>10139</v>
      </c>
    </row>
    <row r="4033" spans="1:7">
      <c r="A4033" s="64" t="str">
        <f t="shared" si="63"/>
        <v>BL.VG.00079-10139</v>
      </c>
      <c r="B4033" s="64">
        <f>_xlfn.XLOOKUP(F4033,'Volume Holds'!U:U,'Volume Holds'!L:L)+IF('Volume Holds'!$L$116&gt;0,'Volume Holds'!$L$116,0)</f>
        <v>0</v>
      </c>
      <c r="C4033" s="64">
        <f>_xlfn.XLOOKUP(F4033,'Volume Holds'!U:U,'Volume Holds'!D:D)</f>
        <v>175</v>
      </c>
      <c r="F4033" s="64" t="s">
        <v>787</v>
      </c>
      <c r="G4033" s="64">
        <v>10139</v>
      </c>
    </row>
    <row r="4034" spans="1:7">
      <c r="A4034" s="64" t="str">
        <f t="shared" si="63"/>
        <v>BL.VG.00080-10139</v>
      </c>
      <c r="B4034" s="64">
        <f>_xlfn.XLOOKUP(F4034,'Volume Holds'!U:U,'Volume Holds'!L:L)+IF('Volume Holds'!$L$116&gt;0,'Volume Holds'!$L$116,0)</f>
        <v>0</v>
      </c>
      <c r="C4034" s="64">
        <f>_xlfn.XLOOKUP(F4034,'Volume Holds'!U:U,'Volume Holds'!D:D)</f>
        <v>180</v>
      </c>
      <c r="F4034" s="64" t="s">
        <v>788</v>
      </c>
      <c r="G4034" s="64">
        <v>10139</v>
      </c>
    </row>
    <row r="4035" spans="1:7">
      <c r="A4035" s="64" t="str">
        <f t="shared" si="63"/>
        <v>BL.VG.00081-10139</v>
      </c>
      <c r="B4035" s="64">
        <f>_xlfn.XLOOKUP(F4035,'Volume Holds'!U:U,'Volume Holds'!L:L)+IF('Volume Holds'!$L$116&gt;0,'Volume Holds'!$L$116,0)</f>
        <v>0</v>
      </c>
      <c r="C4035" s="64">
        <f>_xlfn.XLOOKUP(F4035,'Volume Holds'!U:U,'Volume Holds'!D:D)</f>
        <v>180</v>
      </c>
      <c r="F4035" s="64" t="s">
        <v>789</v>
      </c>
      <c r="G4035" s="64">
        <v>10139</v>
      </c>
    </row>
    <row r="4036" spans="1:7">
      <c r="A4036" s="64" t="str">
        <f t="shared" si="63"/>
        <v>BL.VG.00082-10139</v>
      </c>
      <c r="B4036" s="64">
        <f>_xlfn.XLOOKUP(F4036,'Volume Holds'!U:U,'Volume Holds'!L:L)+IF('Volume Holds'!$L$116&gt;0,'Volume Holds'!$L$116,0)</f>
        <v>0</v>
      </c>
      <c r="C4036" s="64">
        <f>_xlfn.XLOOKUP(F4036,'Volume Holds'!U:U,'Volume Holds'!D:D)</f>
        <v>195</v>
      </c>
      <c r="F4036" s="64" t="s">
        <v>790</v>
      </c>
      <c r="G4036" s="64">
        <v>10139</v>
      </c>
    </row>
    <row r="4037" spans="1:7">
      <c r="A4037" s="64" t="str">
        <f t="shared" si="63"/>
        <v>BL.VG.00083-10139</v>
      </c>
      <c r="B4037" s="64">
        <f>_xlfn.XLOOKUP(F4037,'Volume Holds'!U:U,'Volume Holds'!L:L)+IF('Volume Holds'!$L$116&gt;0,'Volume Holds'!$L$116,0)</f>
        <v>0</v>
      </c>
      <c r="C4037" s="64">
        <f>_xlfn.XLOOKUP(F4037,'Volume Holds'!U:U,'Volume Holds'!D:D)</f>
        <v>195</v>
      </c>
      <c r="F4037" s="64" t="s">
        <v>791</v>
      </c>
      <c r="G4037" s="64">
        <v>10139</v>
      </c>
    </row>
    <row r="4038" spans="1:7">
      <c r="A4038" s="64" t="str">
        <f t="shared" si="63"/>
        <v>BL.VG.00084-10139</v>
      </c>
      <c r="B4038" s="64">
        <f>_xlfn.XLOOKUP(F4038,'Volume Holds'!U:U,'Volume Holds'!L:L)+IF('Volume Holds'!$L$117&gt;0,'Volume Holds'!$L$117,0)</f>
        <v>0</v>
      </c>
      <c r="C4038" s="64">
        <f>_xlfn.XLOOKUP(F4038,'Volume Holds'!U:U,'Volume Holds'!D:D)</f>
        <v>385</v>
      </c>
      <c r="F4038" s="64" t="s">
        <v>792</v>
      </c>
      <c r="G4038" s="64">
        <v>10139</v>
      </c>
    </row>
    <row r="4039" spans="1:7">
      <c r="A4039" s="64" t="str">
        <f t="shared" si="63"/>
        <v>BL.VG.00085-10139</v>
      </c>
      <c r="B4039" s="64">
        <f>_xlfn.XLOOKUP(F4039,'Volume Holds'!U:U,'Volume Holds'!L:L)+IF('Volume Holds'!$L$117&gt;0,'Volume Holds'!$L$117,0)</f>
        <v>0</v>
      </c>
      <c r="C4039" s="64">
        <f>_xlfn.XLOOKUP(F4039,'Volume Holds'!U:U,'Volume Holds'!D:D)</f>
        <v>385</v>
      </c>
      <c r="F4039" s="64" t="s">
        <v>793</v>
      </c>
      <c r="G4039" s="64">
        <v>10139</v>
      </c>
    </row>
    <row r="4040" spans="1:7">
      <c r="A4040" s="64" t="str">
        <f t="shared" si="63"/>
        <v>BL.VG.00086-10139</v>
      </c>
      <c r="B4040" s="64">
        <f>_xlfn.XLOOKUP(F4040,'Volume Holds'!U:U,'Volume Holds'!L:L)+IF('Volume Holds'!$L$117&gt;0,'Volume Holds'!$L$117,0)</f>
        <v>0</v>
      </c>
      <c r="C4040" s="64">
        <f>_xlfn.XLOOKUP(F4040,'Volume Holds'!U:U,'Volume Holds'!D:D)</f>
        <v>397.5</v>
      </c>
      <c r="F4040" s="64" t="s">
        <v>794</v>
      </c>
      <c r="G4040" s="64">
        <v>10139</v>
      </c>
    </row>
    <row r="4041" spans="1:7">
      <c r="A4041" s="64" t="str">
        <f t="shared" si="63"/>
        <v>BL.VG.00087-10139</v>
      </c>
      <c r="B4041" s="64">
        <f>_xlfn.XLOOKUP(F4041,'Volume Holds'!U:U,'Volume Holds'!L:L)+IF('Volume Holds'!$L$117&gt;0,'Volume Holds'!$L$117,0)</f>
        <v>0</v>
      </c>
      <c r="C4041" s="64">
        <f>_xlfn.XLOOKUP(F4041,'Volume Holds'!U:U,'Volume Holds'!D:D)</f>
        <v>397.5</v>
      </c>
      <c r="F4041" s="64" t="s">
        <v>795</v>
      </c>
      <c r="G4041" s="64">
        <v>10139</v>
      </c>
    </row>
    <row r="4042" spans="1:7">
      <c r="A4042" s="64" t="str">
        <f t="shared" si="63"/>
        <v>BL.VG.00088-10139</v>
      </c>
      <c r="B4042" s="64">
        <f>_xlfn.XLOOKUP(F4042,'Volume Holds'!U:U,'Volume Holds'!L:L)+IF('Volume Holds'!$L$117&gt;0,'Volume Holds'!$L$117,0)</f>
        <v>0</v>
      </c>
      <c r="C4042" s="64">
        <f>_xlfn.XLOOKUP(F4042,'Volume Holds'!U:U,'Volume Holds'!D:D)</f>
        <v>420</v>
      </c>
      <c r="F4042" s="64" t="s">
        <v>796</v>
      </c>
      <c r="G4042" s="64">
        <v>10139</v>
      </c>
    </row>
    <row r="4043" spans="1:7">
      <c r="A4043" s="64" t="str">
        <f t="shared" si="63"/>
        <v>BL.VG.00089-10139</v>
      </c>
      <c r="B4043" s="64">
        <f>_xlfn.XLOOKUP(F4043,'Volume Holds'!U:U,'Volume Holds'!L:L)+IF('Volume Holds'!$L$117&gt;0,'Volume Holds'!$L$117,0)</f>
        <v>0</v>
      </c>
      <c r="C4043" s="64">
        <f>_xlfn.XLOOKUP(F4043,'Volume Holds'!U:U,'Volume Holds'!D:D)</f>
        <v>420</v>
      </c>
      <c r="F4043" s="64" t="s">
        <v>797</v>
      </c>
      <c r="G4043" s="64">
        <v>10139</v>
      </c>
    </row>
    <row r="4044" spans="1:7">
      <c r="A4044" s="64" t="str">
        <f t="shared" si="63"/>
        <v>BL.VG.00090-10139</v>
      </c>
      <c r="B4044" s="64">
        <f>_xlfn.XLOOKUP(F4044,'Volume Holds'!U:U,'Volume Holds'!L:L)+IF('Volume Holds'!$L$117&gt;0,'Volume Holds'!$L$117,0)</f>
        <v>0</v>
      </c>
      <c r="C4044" s="64">
        <f>_xlfn.XLOOKUP(F4044,'Volume Holds'!U:U,'Volume Holds'!D:D)</f>
        <v>455</v>
      </c>
      <c r="F4044" s="64" t="s">
        <v>798</v>
      </c>
      <c r="G4044" s="64">
        <v>10139</v>
      </c>
    </row>
    <row r="4045" spans="1:7">
      <c r="A4045" s="64" t="str">
        <f t="shared" si="63"/>
        <v>BL.VG.00091-10139</v>
      </c>
      <c r="B4045" s="64">
        <f>_xlfn.XLOOKUP(F4045,'Volume Holds'!U:U,'Volume Holds'!L:L)+IF('Volume Holds'!$L$117&gt;0,'Volume Holds'!$L$117,0)</f>
        <v>0</v>
      </c>
      <c r="C4045" s="64">
        <f>_xlfn.XLOOKUP(F4045,'Volume Holds'!U:U,'Volume Holds'!D:D)</f>
        <v>455</v>
      </c>
      <c r="F4045" s="64" t="s">
        <v>799</v>
      </c>
      <c r="G4045" s="64">
        <v>10139</v>
      </c>
    </row>
    <row r="4046" spans="1:7">
      <c r="A4046" s="64" t="str">
        <f t="shared" si="63"/>
        <v>BL.VG.00092-10139</v>
      </c>
      <c r="B4046" s="64" t="e">
        <f>_xlfn.XLOOKUP(F4046,'Volume Holds'!U:U,'Volume Holds'!L:L)+IF('Volume Holds'!#REF!&gt;0,'Volume Holds'!#REF!,0)</f>
        <v>#N/A</v>
      </c>
      <c r="C4046" s="64" t="e">
        <f>_xlfn.XLOOKUP(F4046,'Volume Holds'!U:U,'Volume Holds'!D:D)</f>
        <v>#N/A</v>
      </c>
      <c r="F4046" s="64" t="s">
        <v>1350</v>
      </c>
      <c r="G4046" s="64">
        <v>10139</v>
      </c>
    </row>
    <row r="4047" spans="1:7">
      <c r="A4047" s="64" t="str">
        <f t="shared" si="63"/>
        <v>BL.VG.00093-10139</v>
      </c>
      <c r="B4047" s="64" t="e">
        <f>_xlfn.XLOOKUP(F4047,'Volume Holds'!U:U,'Volume Holds'!L:L)+IF('Volume Holds'!#REF!&gt;0,'Volume Holds'!#REF!,0)</f>
        <v>#N/A</v>
      </c>
      <c r="C4047" s="64" t="e">
        <f>_xlfn.XLOOKUP(F4047,'Volume Holds'!U:U,'Volume Holds'!D:D)</f>
        <v>#N/A</v>
      </c>
      <c r="F4047" s="64" t="s">
        <v>1351</v>
      </c>
      <c r="G4047" s="64">
        <v>10139</v>
      </c>
    </row>
    <row r="4048" spans="1:7">
      <c r="A4048" s="64" t="str">
        <f t="shared" si="63"/>
        <v>BL.VG.00094-10139</v>
      </c>
      <c r="B4048" s="64" t="e">
        <f>_xlfn.XLOOKUP(F4048,'Volume Holds'!U:U,'Volume Holds'!L:L)+IF('Volume Holds'!#REF!&gt;0,'Volume Holds'!#REF!,0)</f>
        <v>#N/A</v>
      </c>
      <c r="C4048" s="64" t="e">
        <f>_xlfn.XLOOKUP(F4048,'Volume Holds'!U:U,'Volume Holds'!D:D)</f>
        <v>#N/A</v>
      </c>
      <c r="F4048" s="64" t="s">
        <v>1352</v>
      </c>
      <c r="G4048" s="64">
        <v>10139</v>
      </c>
    </row>
    <row r="4049" spans="1:7">
      <c r="A4049" s="64" t="str">
        <f t="shared" si="63"/>
        <v>BL.VG.00095-10139</v>
      </c>
      <c r="B4049" s="64" t="e">
        <f>_xlfn.XLOOKUP(F4049,'Volume Holds'!U:U,'Volume Holds'!L:L)+IF('Volume Holds'!#REF!&gt;0,'Volume Holds'!#REF!,0)</f>
        <v>#REF!</v>
      </c>
      <c r="C4049" s="64">
        <f>_xlfn.XLOOKUP(F4049,'Volume Holds'!U:U,'Volume Holds'!D:D)</f>
        <v>104.125</v>
      </c>
      <c r="F4049" s="64" t="s">
        <v>888</v>
      </c>
      <c r="G4049" s="64">
        <v>10139</v>
      </c>
    </row>
    <row r="4050" spans="1:7">
      <c r="A4050" s="64" t="str">
        <f t="shared" si="63"/>
        <v>BL.VG.00096-10139</v>
      </c>
      <c r="B4050" s="64">
        <f>_xlfn.XLOOKUP(F4050,'Volume Holds'!U:U,'Volume Holds'!L:L)</f>
        <v>0</v>
      </c>
      <c r="C4050" s="64">
        <f>_xlfn.XLOOKUP(F4050,'Volume Holds'!U:U,'Volume Holds'!D:D)</f>
        <v>225</v>
      </c>
      <c r="F4050" s="64" t="s">
        <v>800</v>
      </c>
      <c r="G4050" s="64">
        <v>10139</v>
      </c>
    </row>
    <row r="4051" spans="1:7">
      <c r="A4051" s="64" t="str">
        <f t="shared" si="63"/>
        <v>BL.VG.00097-10139</v>
      </c>
      <c r="B4051" s="64">
        <f>_xlfn.XLOOKUP(F4051,'Volume Holds'!U:U,'Volume Holds'!L:L)+IF('Volume Holds'!$L$118&gt;0,'Volume Holds'!$L$118,0)</f>
        <v>0</v>
      </c>
      <c r="C4051" s="64">
        <f>_xlfn.XLOOKUP(F4051,'Volume Holds'!U:U,'Volume Holds'!D:D)</f>
        <v>210</v>
      </c>
      <c r="F4051" s="64" t="s">
        <v>801</v>
      </c>
      <c r="G4051" s="64">
        <v>10139</v>
      </c>
    </row>
    <row r="4052" spans="1:7">
      <c r="A4052" s="64" t="str">
        <f t="shared" si="63"/>
        <v>BL.VG.00098-10139</v>
      </c>
      <c r="B4052" s="64">
        <f>_xlfn.XLOOKUP(F4052,'Volume Holds'!U:U,'Volume Holds'!L:L)+IF('Volume Holds'!$L$118&gt;0,'Volume Holds'!$L$118,0)</f>
        <v>0</v>
      </c>
      <c r="C4052" s="64">
        <f>_xlfn.XLOOKUP(F4052,'Volume Holds'!U:U,'Volume Holds'!D:D)</f>
        <v>210</v>
      </c>
      <c r="F4052" s="64" t="s">
        <v>802</v>
      </c>
      <c r="G4052" s="64">
        <v>10139</v>
      </c>
    </row>
    <row r="4053" spans="1:7">
      <c r="A4053" s="64" t="str">
        <f t="shared" si="63"/>
        <v>BL.VG.00099-10139</v>
      </c>
      <c r="B4053" s="64">
        <f>_xlfn.XLOOKUP(F4053,'Volume Holds'!U:U,'Volume Holds'!L:L)+IF('Volume Holds'!$L$118&gt;0,'Volume Holds'!$L$118,0)</f>
        <v>0</v>
      </c>
      <c r="C4053" s="64">
        <f>_xlfn.XLOOKUP(F4053,'Volume Holds'!U:U,'Volume Holds'!D:D)</f>
        <v>217.5</v>
      </c>
      <c r="F4053" s="64" t="s">
        <v>803</v>
      </c>
      <c r="G4053" s="64">
        <v>10139</v>
      </c>
    </row>
    <row r="4054" spans="1:7">
      <c r="A4054" s="64" t="str">
        <f t="shared" si="63"/>
        <v>BL.VG.00100-10139</v>
      </c>
      <c r="B4054" s="64">
        <f>_xlfn.XLOOKUP(F4054,'Volume Holds'!U:U,'Volume Holds'!L:L)+IF('Volume Holds'!$L$118&gt;0,'Volume Holds'!$L$118,0)</f>
        <v>0</v>
      </c>
      <c r="C4054" s="64">
        <f>_xlfn.XLOOKUP(F4054,'Volume Holds'!U:U,'Volume Holds'!D:D)</f>
        <v>217.5</v>
      </c>
      <c r="F4054" s="64" t="s">
        <v>804</v>
      </c>
      <c r="G4054" s="64">
        <v>10139</v>
      </c>
    </row>
    <row r="4055" spans="1:7">
      <c r="A4055" s="64" t="str">
        <f t="shared" si="63"/>
        <v>BL.VG.00101-10139</v>
      </c>
      <c r="B4055" s="64">
        <f>_xlfn.XLOOKUP(F4055,'Volume Holds'!U:U,'Volume Holds'!L:L)+IF('Volume Holds'!$L$118&gt;0,'Volume Holds'!$L$118,0)</f>
        <v>0</v>
      </c>
      <c r="C4055" s="64">
        <f>_xlfn.XLOOKUP(F4055,'Volume Holds'!U:U,'Volume Holds'!D:D)</f>
        <v>240</v>
      </c>
      <c r="F4055" s="64" t="s">
        <v>805</v>
      </c>
      <c r="G4055" s="64">
        <v>10139</v>
      </c>
    </row>
    <row r="4056" spans="1:7">
      <c r="A4056" s="64" t="str">
        <f t="shared" si="63"/>
        <v>BL.VG.00102-10139</v>
      </c>
      <c r="B4056" s="64">
        <f>_xlfn.XLOOKUP(F4056,'Volume Holds'!U:U,'Volume Holds'!L:L)+IF('Volume Holds'!$L$118&gt;0,'Volume Holds'!$L$118,0)</f>
        <v>0</v>
      </c>
      <c r="C4056" s="64">
        <f>_xlfn.XLOOKUP(F4056,'Volume Holds'!U:U,'Volume Holds'!D:D)</f>
        <v>240</v>
      </c>
      <c r="F4056" s="64" t="s">
        <v>806</v>
      </c>
      <c r="G4056" s="64">
        <v>10139</v>
      </c>
    </row>
    <row r="4057" spans="1:7">
      <c r="A4057" s="64" t="str">
        <f t="shared" si="63"/>
        <v>BL.VG.00103-10139</v>
      </c>
      <c r="B4057" s="64">
        <f>_xlfn.XLOOKUP(F4057,'Volume Holds'!U:U,'Volume Holds'!L:L)+IF('Volume Holds'!$L$119&gt;0,'Volume Holds'!$L$119,0)</f>
        <v>0</v>
      </c>
      <c r="C4057" s="64">
        <f>_xlfn.XLOOKUP(F4057,'Volume Holds'!U:U,'Volume Holds'!D:D)</f>
        <v>362.5</v>
      </c>
      <c r="F4057" s="64" t="s">
        <v>807</v>
      </c>
      <c r="G4057" s="64">
        <v>10139</v>
      </c>
    </row>
    <row r="4058" spans="1:7">
      <c r="A4058" s="64" t="str">
        <f t="shared" si="63"/>
        <v>BL.VG.00104-10139</v>
      </c>
      <c r="B4058" s="64">
        <f>_xlfn.XLOOKUP(F4058,'Volume Holds'!U:U,'Volume Holds'!L:L)+IF('Volume Holds'!$L$119&gt;0,'Volume Holds'!$L$119,0)</f>
        <v>0</v>
      </c>
      <c r="C4058" s="64">
        <f>_xlfn.XLOOKUP(F4058,'Volume Holds'!U:U,'Volume Holds'!D:D)</f>
        <v>362.5</v>
      </c>
      <c r="F4058" s="64" t="s">
        <v>808</v>
      </c>
      <c r="G4058" s="64">
        <v>10139</v>
      </c>
    </row>
    <row r="4059" spans="1:7">
      <c r="A4059" s="64" t="str">
        <f t="shared" si="63"/>
        <v>BL.VG.00105-10139</v>
      </c>
      <c r="B4059" s="64">
        <f>_xlfn.XLOOKUP(F4059,'Volume Holds'!U:U,'Volume Holds'!L:L)+IF('Volume Holds'!$L$119&gt;0,'Volume Holds'!$L$119,0)</f>
        <v>0</v>
      </c>
      <c r="C4059" s="64">
        <f>_xlfn.XLOOKUP(F4059,'Volume Holds'!U:U,'Volume Holds'!D:D)</f>
        <v>382.5</v>
      </c>
      <c r="F4059" s="64" t="s">
        <v>809</v>
      </c>
      <c r="G4059" s="64">
        <v>10139</v>
      </c>
    </row>
    <row r="4060" spans="1:7">
      <c r="A4060" s="64" t="str">
        <f t="shared" si="63"/>
        <v>BL.VG.00106-10139</v>
      </c>
      <c r="B4060" s="64">
        <f>_xlfn.XLOOKUP(F4060,'Volume Holds'!U:U,'Volume Holds'!L:L)+IF('Volume Holds'!$L$119&gt;0,'Volume Holds'!$L$119,0)</f>
        <v>0</v>
      </c>
      <c r="C4060" s="64">
        <f>_xlfn.XLOOKUP(F4060,'Volume Holds'!U:U,'Volume Holds'!D:D)</f>
        <v>382.5</v>
      </c>
      <c r="F4060" s="64" t="s">
        <v>810</v>
      </c>
      <c r="G4060" s="64">
        <v>10139</v>
      </c>
    </row>
    <row r="4061" spans="1:7">
      <c r="A4061" s="64" t="str">
        <f t="shared" si="63"/>
        <v>BL.VG.00107-10139</v>
      </c>
      <c r="B4061" s="64">
        <f>_xlfn.XLOOKUP(F4061,'Volume Holds'!U:U,'Volume Holds'!L:L)+IF('Volume Holds'!$L$119&gt;0,'Volume Holds'!$L$119,0)</f>
        <v>0</v>
      </c>
      <c r="C4061" s="64">
        <f>_xlfn.XLOOKUP(F4061,'Volume Holds'!U:U,'Volume Holds'!D:D)</f>
        <v>425</v>
      </c>
      <c r="F4061" s="64" t="s">
        <v>811</v>
      </c>
      <c r="G4061" s="64">
        <v>10139</v>
      </c>
    </row>
    <row r="4062" spans="1:7">
      <c r="A4062" s="64" t="str">
        <f t="shared" si="63"/>
        <v>BL.VG.00108-10139</v>
      </c>
      <c r="B4062" s="64">
        <f>_xlfn.XLOOKUP(F4062,'Volume Holds'!U:U,'Volume Holds'!L:L)+IF('Volume Holds'!$L$119&gt;0,'Volume Holds'!$L$119,0)</f>
        <v>0</v>
      </c>
      <c r="C4062" s="64">
        <f>_xlfn.XLOOKUP(F4062,'Volume Holds'!U:U,'Volume Holds'!D:D)</f>
        <v>425</v>
      </c>
      <c r="F4062" s="64" t="s">
        <v>812</v>
      </c>
      <c r="G4062" s="64">
        <v>10139</v>
      </c>
    </row>
    <row r="4063" spans="1:7">
      <c r="A4063" s="64" t="str">
        <f t="shared" si="63"/>
        <v>BL.VG.00109-10139</v>
      </c>
      <c r="B4063" s="64">
        <f>_xlfn.XLOOKUP(F4063,'Volume Holds'!U:U,'Volume Holds'!L:L)+IF('Volume Holds'!$L$120&gt;0,'Volume Holds'!$L$120,0)</f>
        <v>0</v>
      </c>
      <c r="C4063" s="64">
        <f>_xlfn.XLOOKUP(F4063,'Volume Holds'!U:U,'Volume Holds'!D:D)</f>
        <v>600</v>
      </c>
      <c r="F4063" s="64" t="s">
        <v>813</v>
      </c>
      <c r="G4063" s="64">
        <v>10139</v>
      </c>
    </row>
    <row r="4064" spans="1:7">
      <c r="A4064" s="64" t="str">
        <f t="shared" si="63"/>
        <v>BL.VG.00110-10139</v>
      </c>
      <c r="B4064" s="64">
        <f>_xlfn.XLOOKUP(F4064,'Volume Holds'!U:U,'Volume Holds'!L:L)+IF('Volume Holds'!$L$120&gt;0,'Volume Holds'!$L$120,0)</f>
        <v>0</v>
      </c>
      <c r="C4064" s="64">
        <f>_xlfn.XLOOKUP(F4064,'Volume Holds'!U:U,'Volume Holds'!D:D)</f>
        <v>600</v>
      </c>
      <c r="F4064" s="64" t="s">
        <v>814</v>
      </c>
      <c r="G4064" s="64">
        <v>10139</v>
      </c>
    </row>
    <row r="4065" spans="1:7">
      <c r="A4065" s="64" t="str">
        <f t="shared" si="63"/>
        <v>BL.VG.00111-10139</v>
      </c>
      <c r="B4065" s="64">
        <f>_xlfn.XLOOKUP(F4065,'Volume Holds'!U:U,'Volume Holds'!L:L)+IF('Volume Holds'!$L$120&gt;0,'Volume Holds'!$L$120,0)</f>
        <v>0</v>
      </c>
      <c r="C4065" s="64">
        <f>_xlfn.XLOOKUP(F4065,'Volume Holds'!U:U,'Volume Holds'!D:D)</f>
        <v>632.5</v>
      </c>
      <c r="F4065" s="64" t="s">
        <v>815</v>
      </c>
      <c r="G4065" s="64">
        <v>10139</v>
      </c>
    </row>
    <row r="4066" spans="1:7">
      <c r="A4066" s="64" t="str">
        <f t="shared" si="63"/>
        <v>BL.VG.00112-10139</v>
      </c>
      <c r="B4066" s="64">
        <f>_xlfn.XLOOKUP(F4066,'Volume Holds'!U:U,'Volume Holds'!L:L)+IF('Volume Holds'!$L$120&gt;0,'Volume Holds'!$L$120,0)</f>
        <v>0</v>
      </c>
      <c r="C4066" s="64">
        <f>_xlfn.XLOOKUP(F4066,'Volume Holds'!U:U,'Volume Holds'!D:D)</f>
        <v>632.5</v>
      </c>
      <c r="F4066" s="64" t="s">
        <v>816</v>
      </c>
      <c r="G4066" s="64">
        <v>10139</v>
      </c>
    </row>
    <row r="4067" spans="1:7">
      <c r="A4067" s="64" t="str">
        <f t="shared" si="63"/>
        <v>BL.VG.00113-10139</v>
      </c>
      <c r="B4067" s="64">
        <f>_xlfn.XLOOKUP(F4067,'Volume Holds'!U:U,'Volume Holds'!L:L)+IF('Volume Holds'!$L$120&gt;0,'Volume Holds'!$L$120,0)</f>
        <v>0</v>
      </c>
      <c r="C4067" s="64">
        <f>_xlfn.XLOOKUP(F4067,'Volume Holds'!U:U,'Volume Holds'!D:D)</f>
        <v>715</v>
      </c>
      <c r="F4067" s="64" t="s">
        <v>817</v>
      </c>
      <c r="G4067" s="64">
        <v>10139</v>
      </c>
    </row>
    <row r="4068" spans="1:7">
      <c r="A4068" s="64" t="str">
        <f t="shared" si="63"/>
        <v>BL.VG.00114-10139</v>
      </c>
      <c r="B4068" s="64">
        <f>_xlfn.XLOOKUP(F4068,'Volume Holds'!U:U,'Volume Holds'!L:L)+IF('Volume Holds'!$L$120&gt;0,'Volume Holds'!$L$120,0)</f>
        <v>0</v>
      </c>
      <c r="C4068" s="64">
        <f>_xlfn.XLOOKUP(F4068,'Volume Holds'!U:U,'Volume Holds'!D:D)</f>
        <v>715</v>
      </c>
      <c r="F4068" s="64" t="s">
        <v>818</v>
      </c>
      <c r="G4068" s="64">
        <v>10139</v>
      </c>
    </row>
    <row r="4069" spans="1:7">
      <c r="A4069" s="64" t="str">
        <f t="shared" ref="A4069:A4132" si="64">F4069&amp;"-"&amp;G4069</f>
        <v>BL.VG.00115-10139</v>
      </c>
      <c r="B4069" s="64">
        <f>_xlfn.XLOOKUP(F4069,'Volume Holds'!U:U,'Volume Holds'!L:L)+IF('Volume Holds'!$L$121&gt;0,'Volume Holds'!$L$121,0)</f>
        <v>0</v>
      </c>
      <c r="C4069" s="64">
        <f>_xlfn.XLOOKUP(F4069,'Volume Holds'!U:U,'Volume Holds'!D:D)</f>
        <v>215</v>
      </c>
      <c r="F4069" s="64" t="s">
        <v>819</v>
      </c>
      <c r="G4069" s="64">
        <v>10139</v>
      </c>
    </row>
    <row r="4070" spans="1:7">
      <c r="A4070" s="64" t="str">
        <f t="shared" si="64"/>
        <v>BL.VG.00116-10139</v>
      </c>
      <c r="B4070" s="64">
        <f>_xlfn.XLOOKUP(F4070,'Volume Holds'!U:U,'Volume Holds'!L:L)+IF('Volume Holds'!$L$121&gt;0,'Volume Holds'!$L$121,0)</f>
        <v>0</v>
      </c>
      <c r="C4070" s="64">
        <f>_xlfn.XLOOKUP(F4070,'Volume Holds'!U:U,'Volume Holds'!D:D)</f>
        <v>235</v>
      </c>
      <c r="F4070" s="64" t="s">
        <v>820</v>
      </c>
      <c r="G4070" s="64">
        <v>10139</v>
      </c>
    </row>
    <row r="4071" spans="1:7">
      <c r="A4071" s="64" t="str">
        <f t="shared" si="64"/>
        <v>BL.VG.00117-10139</v>
      </c>
      <c r="B4071" s="64">
        <f>_xlfn.XLOOKUP(F4071,'Volume Holds'!U:U,'Volume Holds'!L:L)+IF('Volume Holds'!$L$121&gt;0,'Volume Holds'!$L$121,0)</f>
        <v>0</v>
      </c>
      <c r="C4071" s="64">
        <f>_xlfn.XLOOKUP(F4071,'Volume Holds'!U:U,'Volume Holds'!D:D)</f>
        <v>282.5</v>
      </c>
      <c r="F4071" s="64" t="s">
        <v>821</v>
      </c>
      <c r="G4071" s="64">
        <v>10139</v>
      </c>
    </row>
    <row r="4072" spans="1:7">
      <c r="A4072" s="64" t="str">
        <f t="shared" si="64"/>
        <v>BL.VG.00118-10139</v>
      </c>
      <c r="B4072" s="64">
        <f>_xlfn.XLOOKUP(F4072,'Volume Holds'!U:U,'Volume Holds'!L:L)+IF('Volume Holds'!$L$121&gt;0,'Volume Holds'!$L$121,0)</f>
        <v>0</v>
      </c>
      <c r="C4072" s="64">
        <f>_xlfn.XLOOKUP(F4072,'Volume Holds'!U:U,'Volume Holds'!D:D)</f>
        <v>207.5</v>
      </c>
      <c r="F4072" s="64" t="s">
        <v>822</v>
      </c>
      <c r="G4072" s="64">
        <v>10139</v>
      </c>
    </row>
    <row r="4073" spans="1:7">
      <c r="A4073" s="64" t="str">
        <f t="shared" si="64"/>
        <v>BL.VG.00119-10139</v>
      </c>
      <c r="B4073" s="64">
        <f>_xlfn.XLOOKUP(F4073,'Volume Holds'!U:U,'Volume Holds'!L:L)+IF('Volume Holds'!$L$121&gt;0,'Volume Holds'!$L$121,0)</f>
        <v>0</v>
      </c>
      <c r="C4073" s="64">
        <f>_xlfn.XLOOKUP(F4073,'Volume Holds'!U:U,'Volume Holds'!D:D)</f>
        <v>227.5</v>
      </c>
      <c r="F4073" s="64" t="s">
        <v>823</v>
      </c>
      <c r="G4073" s="64">
        <v>10139</v>
      </c>
    </row>
    <row r="4074" spans="1:7">
      <c r="A4074" s="64" t="str">
        <f t="shared" si="64"/>
        <v>BL.VG.00120-10139</v>
      </c>
      <c r="B4074" s="64">
        <f>_xlfn.XLOOKUP(F4074,'Volume Holds'!U:U,'Volume Holds'!L:L)+IF('Volume Holds'!$L$121&gt;0,'Volume Holds'!$L$121,0)</f>
        <v>0</v>
      </c>
      <c r="C4074" s="64">
        <f>_xlfn.XLOOKUP(F4074,'Volume Holds'!U:U,'Volume Holds'!D:D)</f>
        <v>285</v>
      </c>
      <c r="F4074" s="64" t="s">
        <v>824</v>
      </c>
      <c r="G4074" s="64">
        <v>10139</v>
      </c>
    </row>
    <row r="4075" spans="1:7">
      <c r="A4075" s="64" t="str">
        <f t="shared" si="64"/>
        <v>BL.VG.00121-10139</v>
      </c>
      <c r="B4075" s="64">
        <f>_xlfn.XLOOKUP(F4075,'Volume Holds'!U:U,'Volume Holds'!L:L)+IF('Volume Holds'!$L$122&gt;0,'Volume Holds'!$L$122,0)</f>
        <v>0</v>
      </c>
      <c r="C4075" s="64">
        <f>_xlfn.XLOOKUP(F4075,'Volume Holds'!U:U,'Volume Holds'!D:D)</f>
        <v>102.5</v>
      </c>
      <c r="F4075" s="64" t="s">
        <v>825</v>
      </c>
      <c r="G4075" s="64">
        <v>10139</v>
      </c>
    </row>
    <row r="4076" spans="1:7">
      <c r="A4076" s="64" t="str">
        <f t="shared" si="64"/>
        <v>BL.VG.00122-10139</v>
      </c>
      <c r="B4076" s="64">
        <f>_xlfn.XLOOKUP(F4076,'Volume Holds'!U:U,'Volume Holds'!L:L)+IF('Volume Holds'!$L$122&gt;0,'Volume Holds'!$L$122,0)</f>
        <v>0</v>
      </c>
      <c r="C4076" s="64">
        <f>_xlfn.XLOOKUP(F4076,'Volume Holds'!U:U,'Volume Holds'!D:D)</f>
        <v>107.5</v>
      </c>
      <c r="F4076" s="64" t="s">
        <v>827</v>
      </c>
      <c r="G4076" s="64">
        <v>10139</v>
      </c>
    </row>
    <row r="4077" spans="1:7">
      <c r="A4077" s="64" t="str">
        <f t="shared" si="64"/>
        <v>BL.VG.00123-10139</v>
      </c>
      <c r="B4077" s="64">
        <f>_xlfn.XLOOKUP(F4077,'Volume Holds'!U:U,'Volume Holds'!L:L)+IF('Volume Holds'!$L$122&gt;0,'Volume Holds'!$L$122,0)</f>
        <v>0</v>
      </c>
      <c r="C4077" s="64">
        <f>_xlfn.XLOOKUP(F4077,'Volume Holds'!U:U,'Volume Holds'!D:D)</f>
        <v>112.5</v>
      </c>
      <c r="F4077" s="64" t="s">
        <v>829</v>
      </c>
      <c r="G4077" s="64">
        <v>10139</v>
      </c>
    </row>
    <row r="4078" spans="1:7">
      <c r="A4078" s="64" t="str">
        <f t="shared" si="64"/>
        <v>BL.VG.00124-10139</v>
      </c>
      <c r="B4078" s="64">
        <f>_xlfn.XLOOKUP(F4078,'Volume Holds'!U:U,'Volume Holds'!L:L)+IF('Volume Holds'!$L$122&gt;0,'Volume Holds'!$L$122,0)</f>
        <v>0</v>
      </c>
      <c r="C4078" s="64">
        <f>_xlfn.XLOOKUP(F4078,'Volume Holds'!U:U,'Volume Holds'!D:D)</f>
        <v>312.5</v>
      </c>
      <c r="F4078" s="64" t="s">
        <v>831</v>
      </c>
      <c r="G4078" s="64">
        <v>10139</v>
      </c>
    </row>
    <row r="4079" spans="1:7">
      <c r="A4079" s="64" t="str">
        <f t="shared" si="64"/>
        <v>BL.VG.00125-10139</v>
      </c>
      <c r="B4079" s="64">
        <f>_xlfn.XLOOKUP(F4079,'Volume Holds'!U:U,'Volume Holds'!L:L)+IF('Volume Holds'!$L$122&gt;0,'Volume Holds'!$L$122,0)</f>
        <v>0</v>
      </c>
      <c r="C4079" s="64">
        <f>_xlfn.XLOOKUP(F4079,'Volume Holds'!U:U,'Volume Holds'!D:D)</f>
        <v>335</v>
      </c>
      <c r="F4079" s="64" t="s">
        <v>833</v>
      </c>
      <c r="G4079" s="64">
        <v>10139</v>
      </c>
    </row>
    <row r="4080" spans="1:7">
      <c r="A4080" s="64" t="str">
        <f t="shared" si="64"/>
        <v>BL.VG.00126-10139</v>
      </c>
      <c r="B4080" s="64">
        <f>_xlfn.XLOOKUP(F4080,'Volume Holds'!U:U,'Volume Holds'!L:L)+IF('Volume Holds'!$L$122&gt;0,'Volume Holds'!$L$122,0)</f>
        <v>0</v>
      </c>
      <c r="C4080" s="64">
        <f>_xlfn.XLOOKUP(F4080,'Volume Holds'!U:U,'Volume Holds'!D:D)</f>
        <v>352.5</v>
      </c>
      <c r="F4080" s="64" t="s">
        <v>835</v>
      </c>
      <c r="G4080" s="64">
        <v>10139</v>
      </c>
    </row>
    <row r="4081" spans="1:7">
      <c r="A4081" s="64" t="str">
        <f t="shared" si="64"/>
        <v>BL.VG.00127-10139</v>
      </c>
      <c r="B4081" s="64">
        <f>_xlfn.XLOOKUP(F4081,'Volume Holds'!U:U,'Volume Holds'!L:L)+IF('Volume Holds'!$L$123&gt;0,'Volume Holds'!$L$123,0)</f>
        <v>0</v>
      </c>
      <c r="C4081" s="64">
        <f>_xlfn.XLOOKUP(F4081,'Volume Holds'!U:U,'Volume Holds'!D:D)</f>
        <v>775</v>
      </c>
      <c r="F4081" s="64" t="s">
        <v>837</v>
      </c>
      <c r="G4081" s="64">
        <v>10139</v>
      </c>
    </row>
    <row r="4082" spans="1:7">
      <c r="A4082" s="64" t="str">
        <f t="shared" si="64"/>
        <v>BL.VG.00128-10139</v>
      </c>
      <c r="B4082" s="64">
        <f>_xlfn.XLOOKUP(F4082,'Volume Holds'!U:U,'Volume Holds'!L:L)+IF('Volume Holds'!$L$123&gt;0,'Volume Holds'!$L$123,0)</f>
        <v>0</v>
      </c>
      <c r="C4082" s="64">
        <f>_xlfn.XLOOKUP(F4082,'Volume Holds'!U:U,'Volume Holds'!D:D)</f>
        <v>827.5</v>
      </c>
      <c r="F4082" s="64" t="s">
        <v>839</v>
      </c>
      <c r="G4082" s="64">
        <v>10139</v>
      </c>
    </row>
    <row r="4083" spans="1:7">
      <c r="A4083" s="64" t="str">
        <f t="shared" si="64"/>
        <v>BL.VG.00129-10139</v>
      </c>
      <c r="B4083" s="64">
        <f>_xlfn.XLOOKUP(F4083,'Volume Holds'!U:U,'Volume Holds'!L:L)+IF('Volume Holds'!$L$123&gt;0,'Volume Holds'!$L$123,0)</f>
        <v>0</v>
      </c>
      <c r="C4083" s="64">
        <f>_xlfn.XLOOKUP(F4083,'Volume Holds'!U:U,'Volume Holds'!D:D)</f>
        <v>887.5</v>
      </c>
      <c r="F4083" s="64" t="s">
        <v>841</v>
      </c>
      <c r="G4083" s="64">
        <v>10139</v>
      </c>
    </row>
    <row r="4084" spans="1:7">
      <c r="A4084" s="64" t="str">
        <f t="shared" si="64"/>
        <v>BL.VG.00130-10139</v>
      </c>
      <c r="B4084" s="64">
        <f>_xlfn.XLOOKUP(F4084,'Volume Holds'!U:U,'Volume Holds'!L:L)+IF('Volume Holds'!$L$123&gt;0,'Volume Holds'!$L$123,0)</f>
        <v>0</v>
      </c>
      <c r="C4084" s="64">
        <f>_xlfn.XLOOKUP(F4084,'Volume Holds'!U:U,'Volume Holds'!D:D)</f>
        <v>102.5</v>
      </c>
      <c r="F4084" s="64" t="s">
        <v>826</v>
      </c>
      <c r="G4084" s="64">
        <v>10139</v>
      </c>
    </row>
    <row r="4085" spans="1:7">
      <c r="A4085" s="64" t="str">
        <f t="shared" si="64"/>
        <v>BL.VG.00131-10139</v>
      </c>
      <c r="B4085" s="64">
        <f>_xlfn.XLOOKUP(F4085,'Volume Holds'!U:U,'Volume Holds'!L:L)+IF('Volume Holds'!$L$123&gt;0,'Volume Holds'!$L$123,0)</f>
        <v>0</v>
      </c>
      <c r="C4085" s="64">
        <f>_xlfn.XLOOKUP(F4085,'Volume Holds'!U:U,'Volume Holds'!D:D)</f>
        <v>107.5</v>
      </c>
      <c r="F4085" s="64" t="s">
        <v>828</v>
      </c>
      <c r="G4085" s="64">
        <v>10139</v>
      </c>
    </row>
    <row r="4086" spans="1:7">
      <c r="A4086" s="64" t="str">
        <f t="shared" si="64"/>
        <v>BL.VG.00132-10139</v>
      </c>
      <c r="B4086" s="64">
        <f>_xlfn.XLOOKUP(F4086,'Volume Holds'!U:U,'Volume Holds'!L:L)+IF('Volume Holds'!$L$123&gt;0,'Volume Holds'!$L$123,0)</f>
        <v>0</v>
      </c>
      <c r="C4086" s="64">
        <f>_xlfn.XLOOKUP(F4086,'Volume Holds'!U:U,'Volume Holds'!D:D)</f>
        <v>112.5</v>
      </c>
      <c r="F4086" s="64" t="s">
        <v>830</v>
      </c>
      <c r="G4086" s="64">
        <v>10139</v>
      </c>
    </row>
    <row r="4087" spans="1:7">
      <c r="A4087" s="64" t="str">
        <f t="shared" si="64"/>
        <v>BL.VG.00133-10139</v>
      </c>
      <c r="B4087" s="64">
        <f>_xlfn.XLOOKUP(F4087,'Volume Holds'!U:U,'Volume Holds'!L:L)+IF('Volume Holds'!$L$124&gt;0,'Volume Holds'!$L$124,0)</f>
        <v>0</v>
      </c>
      <c r="C4087" s="64">
        <f>_xlfn.XLOOKUP(F4087,'Volume Holds'!U:U,'Volume Holds'!D:D)</f>
        <v>312.5</v>
      </c>
      <c r="F4087" s="64" t="s">
        <v>832</v>
      </c>
      <c r="G4087" s="64">
        <v>10139</v>
      </c>
    </row>
    <row r="4088" spans="1:7">
      <c r="A4088" s="64" t="str">
        <f t="shared" si="64"/>
        <v>BL.VG.00134-10139</v>
      </c>
      <c r="B4088" s="64">
        <f>_xlfn.XLOOKUP(F4088,'Volume Holds'!U:U,'Volume Holds'!L:L)+IF('Volume Holds'!$L$124&gt;0,'Volume Holds'!$L$124,0)</f>
        <v>0</v>
      </c>
      <c r="C4088" s="64">
        <f>_xlfn.XLOOKUP(F4088,'Volume Holds'!U:U,'Volume Holds'!D:D)</f>
        <v>335</v>
      </c>
      <c r="F4088" s="64" t="s">
        <v>834</v>
      </c>
      <c r="G4088" s="64">
        <v>10139</v>
      </c>
    </row>
    <row r="4089" spans="1:7">
      <c r="A4089" s="64" t="str">
        <f t="shared" si="64"/>
        <v>BL.VG.00135-10139</v>
      </c>
      <c r="B4089" s="64">
        <f>_xlfn.XLOOKUP(F4089,'Volume Holds'!U:U,'Volume Holds'!L:L)+IF('Volume Holds'!$L$124&gt;0,'Volume Holds'!$L$124,0)</f>
        <v>0</v>
      </c>
      <c r="C4089" s="64">
        <f>_xlfn.XLOOKUP(F4089,'Volume Holds'!U:U,'Volume Holds'!D:D)</f>
        <v>352.5</v>
      </c>
      <c r="F4089" s="64" t="s">
        <v>836</v>
      </c>
      <c r="G4089" s="64">
        <v>10139</v>
      </c>
    </row>
    <row r="4090" spans="1:7">
      <c r="A4090" s="64" t="str">
        <f t="shared" si="64"/>
        <v>BL.VG.00136-10139</v>
      </c>
      <c r="B4090" s="64">
        <f>_xlfn.XLOOKUP(F4090,'Volume Holds'!U:U,'Volume Holds'!L:L)+IF('Volume Holds'!$L$124&gt;0,'Volume Holds'!$L$124,0)</f>
        <v>0</v>
      </c>
      <c r="C4090" s="64">
        <f>_xlfn.XLOOKUP(F4090,'Volume Holds'!U:U,'Volume Holds'!D:D)</f>
        <v>775</v>
      </c>
      <c r="F4090" s="64" t="s">
        <v>838</v>
      </c>
      <c r="G4090" s="64">
        <v>10139</v>
      </c>
    </row>
    <row r="4091" spans="1:7">
      <c r="A4091" s="64" t="str">
        <f t="shared" si="64"/>
        <v>BL.VG.00137-10139</v>
      </c>
      <c r="B4091" s="64">
        <f>_xlfn.XLOOKUP(F4091,'Volume Holds'!U:U,'Volume Holds'!L:L)+IF('Volume Holds'!$L$124&gt;0,'Volume Holds'!$L$124,0)</f>
        <v>0</v>
      </c>
      <c r="C4091" s="64">
        <f>_xlfn.XLOOKUP(F4091,'Volume Holds'!U:U,'Volume Holds'!D:D)</f>
        <v>827.5</v>
      </c>
      <c r="F4091" s="64" t="s">
        <v>840</v>
      </c>
      <c r="G4091" s="64">
        <v>10139</v>
      </c>
    </row>
    <row r="4092" spans="1:7">
      <c r="A4092" s="64" t="str">
        <f t="shared" si="64"/>
        <v>BL.VG.00138-10139</v>
      </c>
      <c r="B4092" s="64">
        <f>_xlfn.XLOOKUP(F4092,'Volume Holds'!U:U,'Volume Holds'!L:L)+IF('Volume Holds'!$L$124&gt;0,'Volume Holds'!$L$124,0)</f>
        <v>0</v>
      </c>
      <c r="C4092" s="64">
        <f>_xlfn.XLOOKUP(F4092,'Volume Holds'!U:U,'Volume Holds'!D:D)</f>
        <v>887.5</v>
      </c>
      <c r="F4092" s="64" t="s">
        <v>842</v>
      </c>
      <c r="G4092" s="64">
        <v>10139</v>
      </c>
    </row>
    <row r="4093" spans="1:7">
      <c r="A4093" s="64" t="str">
        <f t="shared" si="64"/>
        <v>BL.VG.00070-10131</v>
      </c>
      <c r="B4093" s="64">
        <f>_xlfn.XLOOKUP(F4093,'Volume Holds'!U:U,'Volume Holds'!M:M)+IF('Volume Holds'!$M$114&gt;0,'Volume Holds'!$M$114,0)</f>
        <v>0</v>
      </c>
      <c r="C4093" s="64">
        <f>_xlfn.XLOOKUP(F4093,'Volume Holds'!U:U,'Volume Holds'!D:D)</f>
        <v>175</v>
      </c>
      <c r="F4093" s="64" t="s">
        <v>778</v>
      </c>
      <c r="G4093" s="64">
        <v>10131</v>
      </c>
    </row>
    <row r="4094" spans="1:7">
      <c r="A4094" s="64" t="str">
        <f t="shared" si="64"/>
        <v>BL.VG.00071-10131</v>
      </c>
      <c r="B4094" s="64">
        <f>_xlfn.XLOOKUP(F4094,'Volume Holds'!U:U,'Volume Holds'!M:M)+IF('Volume Holds'!$M$114&gt;0,'Volume Holds'!$M$114,0)</f>
        <v>0</v>
      </c>
      <c r="C4094" s="64">
        <f>_xlfn.XLOOKUP(F4094,'Volume Holds'!U:U,'Volume Holds'!D:D)</f>
        <v>182.5</v>
      </c>
      <c r="F4094" s="64" t="s">
        <v>779</v>
      </c>
      <c r="G4094" s="64">
        <v>10131</v>
      </c>
    </row>
    <row r="4095" spans="1:7">
      <c r="A4095" s="64" t="str">
        <f t="shared" si="64"/>
        <v>BL.VG.00072-10131</v>
      </c>
      <c r="B4095" s="64">
        <f>_xlfn.XLOOKUP(F4095,'Volume Holds'!U:U,'Volume Holds'!M:M)+IF('Volume Holds'!$M$115&gt;0,'Volume Holds'!$M$115,0)</f>
        <v>0</v>
      </c>
      <c r="C4095" s="64">
        <f>_xlfn.XLOOKUP(F4095,'Volume Holds'!U:U,'Volume Holds'!D:D)</f>
        <v>152.5</v>
      </c>
      <c r="F4095" s="64" t="s">
        <v>780</v>
      </c>
      <c r="G4095" s="64">
        <v>10131</v>
      </c>
    </row>
    <row r="4096" spans="1:7">
      <c r="A4096" s="64" t="str">
        <f t="shared" si="64"/>
        <v>BL.VG.00073-10131</v>
      </c>
      <c r="B4096" s="64">
        <f>_xlfn.XLOOKUP(F4096,'Volume Holds'!U:U,'Volume Holds'!M:M)+IF('Volume Holds'!$M$115&gt;0,'Volume Holds'!$M$115,0)</f>
        <v>0</v>
      </c>
      <c r="C4096" s="64">
        <f>_xlfn.XLOOKUP(F4096,'Volume Holds'!U:U,'Volume Holds'!D:D)</f>
        <v>145</v>
      </c>
      <c r="F4096" s="64" t="s">
        <v>781</v>
      </c>
      <c r="G4096" s="64">
        <v>10131</v>
      </c>
    </row>
    <row r="4097" spans="1:7">
      <c r="A4097" s="64" t="str">
        <f t="shared" si="64"/>
        <v>BL.VG.00074-10131</v>
      </c>
      <c r="B4097" s="64">
        <f>_xlfn.XLOOKUP(F4097,'Volume Holds'!U:U,'Volume Holds'!M:M)+IF('Volume Holds'!$M$115&gt;0,'Volume Holds'!$M$115,0)</f>
        <v>0</v>
      </c>
      <c r="C4097" s="64">
        <f>_xlfn.XLOOKUP(F4097,'Volume Holds'!U:U,'Volume Holds'!D:D)</f>
        <v>137.5</v>
      </c>
      <c r="F4097" s="64" t="s">
        <v>782</v>
      </c>
      <c r="G4097" s="64">
        <v>10131</v>
      </c>
    </row>
    <row r="4098" spans="1:7">
      <c r="A4098" s="64" t="str">
        <f t="shared" si="64"/>
        <v>BL.VG.00075-10131</v>
      </c>
      <c r="B4098" s="64">
        <f>_xlfn.XLOOKUP(F4098,'Volume Holds'!U:U,'Volume Holds'!M:M)+IF('Volume Holds'!$M$115&gt;0,'Volume Holds'!$M$115,0)</f>
        <v>0</v>
      </c>
      <c r="C4098" s="64">
        <f>_xlfn.XLOOKUP(F4098,'Volume Holds'!U:U,'Volume Holds'!D:D)</f>
        <v>162.5</v>
      </c>
      <c r="F4098" s="64" t="s">
        <v>783</v>
      </c>
      <c r="G4098" s="64">
        <v>10131</v>
      </c>
    </row>
    <row r="4099" spans="1:7">
      <c r="A4099" s="64" t="str">
        <f t="shared" si="64"/>
        <v>BL.VG.00076-10131</v>
      </c>
      <c r="B4099" s="64">
        <f>_xlfn.XLOOKUP(F4099,'Volume Holds'!U:U,'Volume Holds'!M:M)+IF('Volume Holds'!$M$116&gt;0,'Volume Holds'!$M$116,0)</f>
        <v>0</v>
      </c>
      <c r="C4099" s="64">
        <f>_xlfn.XLOOKUP(F4099,'Volume Holds'!U:U,'Volume Holds'!D:D)</f>
        <v>170</v>
      </c>
      <c r="F4099" s="64" t="s">
        <v>784</v>
      </c>
      <c r="G4099" s="64">
        <v>10131</v>
      </c>
    </row>
    <row r="4100" spans="1:7">
      <c r="A4100" s="64" t="str">
        <f t="shared" si="64"/>
        <v>BL.VG.00077-10131</v>
      </c>
      <c r="B4100" s="64">
        <f>_xlfn.XLOOKUP(F4100,'Volume Holds'!U:U,'Volume Holds'!M:M)+IF('Volume Holds'!$M$116&gt;0,'Volume Holds'!$M$116,0)</f>
        <v>0</v>
      </c>
      <c r="C4100" s="64">
        <f>_xlfn.XLOOKUP(F4100,'Volume Holds'!U:U,'Volume Holds'!D:D)</f>
        <v>170</v>
      </c>
      <c r="F4100" s="64" t="s">
        <v>785</v>
      </c>
      <c r="G4100" s="64">
        <v>10131</v>
      </c>
    </row>
    <row r="4101" spans="1:7">
      <c r="A4101" s="64" t="str">
        <f t="shared" si="64"/>
        <v>BL.VG.00078-10131</v>
      </c>
      <c r="B4101" s="64">
        <f>_xlfn.XLOOKUP(F4101,'Volume Holds'!U:U,'Volume Holds'!M:M)+IF('Volume Holds'!$M$116&gt;0,'Volume Holds'!$M$116,0)</f>
        <v>0</v>
      </c>
      <c r="C4101" s="64">
        <f>_xlfn.XLOOKUP(F4101,'Volume Holds'!U:U,'Volume Holds'!D:D)</f>
        <v>175</v>
      </c>
      <c r="F4101" s="64" t="s">
        <v>786</v>
      </c>
      <c r="G4101" s="64">
        <v>10131</v>
      </c>
    </row>
    <row r="4102" spans="1:7">
      <c r="A4102" s="64" t="str">
        <f t="shared" si="64"/>
        <v>BL.VG.00079-10131</v>
      </c>
      <c r="B4102" s="64">
        <f>_xlfn.XLOOKUP(F4102,'Volume Holds'!U:U,'Volume Holds'!M:M)+IF('Volume Holds'!$M$116&gt;0,'Volume Holds'!$M$116,0)</f>
        <v>0</v>
      </c>
      <c r="C4102" s="64">
        <f>_xlfn.XLOOKUP(F4102,'Volume Holds'!U:U,'Volume Holds'!D:D)</f>
        <v>175</v>
      </c>
      <c r="F4102" s="64" t="s">
        <v>787</v>
      </c>
      <c r="G4102" s="64">
        <v>10131</v>
      </c>
    </row>
    <row r="4103" spans="1:7">
      <c r="A4103" s="64" t="str">
        <f t="shared" si="64"/>
        <v>BL.VG.00080-10131</v>
      </c>
      <c r="B4103" s="64">
        <f>_xlfn.XLOOKUP(F4103,'Volume Holds'!U:U,'Volume Holds'!M:M)+IF('Volume Holds'!$M$116&gt;0,'Volume Holds'!$M$116,0)</f>
        <v>0</v>
      </c>
      <c r="C4103" s="64">
        <f>_xlfn.XLOOKUP(F4103,'Volume Holds'!U:U,'Volume Holds'!D:D)</f>
        <v>180</v>
      </c>
      <c r="F4103" s="64" t="s">
        <v>788</v>
      </c>
      <c r="G4103" s="64">
        <v>10131</v>
      </c>
    </row>
    <row r="4104" spans="1:7">
      <c r="A4104" s="64" t="str">
        <f t="shared" si="64"/>
        <v>BL.VG.00081-10131</v>
      </c>
      <c r="B4104" s="64">
        <f>_xlfn.XLOOKUP(F4104,'Volume Holds'!U:U,'Volume Holds'!M:M)+IF('Volume Holds'!$M$116&gt;0,'Volume Holds'!$M$116,0)</f>
        <v>0</v>
      </c>
      <c r="C4104" s="64">
        <f>_xlfn.XLOOKUP(F4104,'Volume Holds'!U:U,'Volume Holds'!D:D)</f>
        <v>180</v>
      </c>
      <c r="F4104" s="64" t="s">
        <v>789</v>
      </c>
      <c r="G4104" s="64">
        <v>10131</v>
      </c>
    </row>
    <row r="4105" spans="1:7">
      <c r="A4105" s="64" t="str">
        <f t="shared" si="64"/>
        <v>BL.VG.00082-10131</v>
      </c>
      <c r="B4105" s="64">
        <f>_xlfn.XLOOKUP(F4105,'Volume Holds'!U:U,'Volume Holds'!M:M)+IF('Volume Holds'!$M$116&gt;0,'Volume Holds'!$M$116,0)</f>
        <v>0</v>
      </c>
      <c r="C4105" s="64">
        <f>_xlfn.XLOOKUP(F4105,'Volume Holds'!U:U,'Volume Holds'!D:D)</f>
        <v>195</v>
      </c>
      <c r="F4105" s="64" t="s">
        <v>790</v>
      </c>
      <c r="G4105" s="64">
        <v>10131</v>
      </c>
    </row>
    <row r="4106" spans="1:7">
      <c r="A4106" s="64" t="str">
        <f t="shared" si="64"/>
        <v>BL.VG.00083-10131</v>
      </c>
      <c r="B4106" s="64">
        <f>_xlfn.XLOOKUP(F4106,'Volume Holds'!U:U,'Volume Holds'!M:M)+IF('Volume Holds'!$M$116&gt;0,'Volume Holds'!$M$116,0)</f>
        <v>0</v>
      </c>
      <c r="C4106" s="64">
        <f>_xlfn.XLOOKUP(F4106,'Volume Holds'!U:U,'Volume Holds'!D:D)</f>
        <v>195</v>
      </c>
      <c r="F4106" s="64" t="s">
        <v>791</v>
      </c>
      <c r="G4106" s="64">
        <v>10131</v>
      </c>
    </row>
    <row r="4107" spans="1:7">
      <c r="A4107" s="64" t="str">
        <f t="shared" si="64"/>
        <v>BL.VG.00084-10131</v>
      </c>
      <c r="B4107" s="64">
        <f>_xlfn.XLOOKUP(F4107,'Volume Holds'!U:U,'Volume Holds'!M:M)+IF('Volume Holds'!$M$117&gt;0,'Volume Holds'!$M$117,0)</f>
        <v>0</v>
      </c>
      <c r="C4107" s="64">
        <f>_xlfn.XLOOKUP(F4107,'Volume Holds'!U:U,'Volume Holds'!D:D)</f>
        <v>385</v>
      </c>
      <c r="F4107" s="64" t="s">
        <v>792</v>
      </c>
      <c r="G4107" s="64">
        <v>10131</v>
      </c>
    </row>
    <row r="4108" spans="1:7">
      <c r="A4108" s="64" t="str">
        <f t="shared" si="64"/>
        <v>BL.VG.00085-10131</v>
      </c>
      <c r="B4108" s="64">
        <f>_xlfn.XLOOKUP(F4108,'Volume Holds'!U:U,'Volume Holds'!M:M)+IF('Volume Holds'!$M$117&gt;0,'Volume Holds'!$M$117,0)</f>
        <v>0</v>
      </c>
      <c r="C4108" s="64">
        <f>_xlfn.XLOOKUP(F4108,'Volume Holds'!U:U,'Volume Holds'!D:D)</f>
        <v>385</v>
      </c>
      <c r="F4108" s="64" t="s">
        <v>793</v>
      </c>
      <c r="G4108" s="64">
        <v>10131</v>
      </c>
    </row>
    <row r="4109" spans="1:7">
      <c r="A4109" s="64" t="str">
        <f t="shared" si="64"/>
        <v>BL.VG.00086-10131</v>
      </c>
      <c r="B4109" s="64">
        <f>_xlfn.XLOOKUP(F4109,'Volume Holds'!U:U,'Volume Holds'!M:M)+IF('Volume Holds'!$M$117&gt;0,'Volume Holds'!$M$117,0)</f>
        <v>0</v>
      </c>
      <c r="C4109" s="64">
        <f>_xlfn.XLOOKUP(F4109,'Volume Holds'!U:U,'Volume Holds'!D:D)</f>
        <v>397.5</v>
      </c>
      <c r="F4109" s="64" t="s">
        <v>794</v>
      </c>
      <c r="G4109" s="64">
        <v>10131</v>
      </c>
    </row>
    <row r="4110" spans="1:7">
      <c r="A4110" s="64" t="str">
        <f t="shared" si="64"/>
        <v>BL.VG.00087-10131</v>
      </c>
      <c r="B4110" s="64">
        <f>_xlfn.XLOOKUP(F4110,'Volume Holds'!U:U,'Volume Holds'!M:M)+IF('Volume Holds'!$M$117&gt;0,'Volume Holds'!$M$117,0)</f>
        <v>0</v>
      </c>
      <c r="C4110" s="64">
        <f>_xlfn.XLOOKUP(F4110,'Volume Holds'!U:U,'Volume Holds'!D:D)</f>
        <v>397.5</v>
      </c>
      <c r="F4110" s="64" t="s">
        <v>795</v>
      </c>
      <c r="G4110" s="64">
        <v>10131</v>
      </c>
    </row>
    <row r="4111" spans="1:7">
      <c r="A4111" s="64" t="str">
        <f t="shared" si="64"/>
        <v>BL.VG.00088-10131</v>
      </c>
      <c r="B4111" s="64">
        <f>_xlfn.XLOOKUP(F4111,'Volume Holds'!U:U,'Volume Holds'!M:M)+IF('Volume Holds'!$M$117&gt;0,'Volume Holds'!$M$117,0)</f>
        <v>0</v>
      </c>
      <c r="C4111" s="64">
        <f>_xlfn.XLOOKUP(F4111,'Volume Holds'!U:U,'Volume Holds'!D:D)</f>
        <v>420</v>
      </c>
      <c r="F4111" s="64" t="s">
        <v>796</v>
      </c>
      <c r="G4111" s="64">
        <v>10131</v>
      </c>
    </row>
    <row r="4112" spans="1:7">
      <c r="A4112" s="64" t="str">
        <f t="shared" si="64"/>
        <v>BL.VG.00089-10131</v>
      </c>
      <c r="B4112" s="64">
        <f>_xlfn.XLOOKUP(F4112,'Volume Holds'!U:U,'Volume Holds'!M:M)+IF('Volume Holds'!$M$117&gt;0,'Volume Holds'!$M$117,0)</f>
        <v>0</v>
      </c>
      <c r="C4112" s="64">
        <f>_xlfn.XLOOKUP(F4112,'Volume Holds'!U:U,'Volume Holds'!D:D)</f>
        <v>420</v>
      </c>
      <c r="F4112" s="64" t="s">
        <v>797</v>
      </c>
      <c r="G4112" s="64">
        <v>10131</v>
      </c>
    </row>
    <row r="4113" spans="1:7">
      <c r="A4113" s="64" t="str">
        <f t="shared" si="64"/>
        <v>BL.VG.00090-10131</v>
      </c>
      <c r="B4113" s="64">
        <f>_xlfn.XLOOKUP(F4113,'Volume Holds'!U:U,'Volume Holds'!M:M)+IF('Volume Holds'!$M$117&gt;0,'Volume Holds'!$M$117,0)</f>
        <v>0</v>
      </c>
      <c r="C4113" s="64">
        <f>_xlfn.XLOOKUP(F4113,'Volume Holds'!U:U,'Volume Holds'!D:D)</f>
        <v>455</v>
      </c>
      <c r="F4113" s="64" t="s">
        <v>798</v>
      </c>
      <c r="G4113" s="64">
        <v>10131</v>
      </c>
    </row>
    <row r="4114" spans="1:7">
      <c r="A4114" s="64" t="str">
        <f t="shared" si="64"/>
        <v>BL.VG.00091-10131</v>
      </c>
      <c r="B4114" s="64">
        <f>_xlfn.XLOOKUP(F4114,'Volume Holds'!U:U,'Volume Holds'!M:M)+IF('Volume Holds'!$M$117&gt;0,'Volume Holds'!$M$117,0)</f>
        <v>0</v>
      </c>
      <c r="C4114" s="64">
        <f>_xlfn.XLOOKUP(F4114,'Volume Holds'!U:U,'Volume Holds'!D:D)</f>
        <v>455</v>
      </c>
      <c r="F4114" s="64" t="s">
        <v>799</v>
      </c>
      <c r="G4114" s="64">
        <v>10131</v>
      </c>
    </row>
    <row r="4115" spans="1:7">
      <c r="A4115" s="64" t="str">
        <f t="shared" si="64"/>
        <v>BL.VG.00092-10131</v>
      </c>
      <c r="B4115" s="64" t="e">
        <f>_xlfn.XLOOKUP(F4115,'Volume Holds'!U:U,'Volume Holds'!M:M)+IF('Volume Holds'!#REF!&gt;0,'Volume Holds'!#REF!,0)</f>
        <v>#N/A</v>
      </c>
      <c r="C4115" s="64" t="e">
        <f>_xlfn.XLOOKUP(F4115,'Volume Holds'!U:U,'Volume Holds'!D:D)</f>
        <v>#N/A</v>
      </c>
      <c r="F4115" s="64" t="s">
        <v>1350</v>
      </c>
      <c r="G4115" s="64">
        <v>10131</v>
      </c>
    </row>
    <row r="4116" spans="1:7">
      <c r="A4116" s="64" t="str">
        <f t="shared" si="64"/>
        <v>BL.VG.00093-10131</v>
      </c>
      <c r="B4116" s="64" t="e">
        <f>_xlfn.XLOOKUP(F4116,'Volume Holds'!U:U,'Volume Holds'!M:M)+IF('Volume Holds'!#REF!&gt;0,'Volume Holds'!#REF!,0)</f>
        <v>#N/A</v>
      </c>
      <c r="C4116" s="64" t="e">
        <f>_xlfn.XLOOKUP(F4116,'Volume Holds'!U:U,'Volume Holds'!D:D)</f>
        <v>#N/A</v>
      </c>
      <c r="F4116" s="64" t="s">
        <v>1351</v>
      </c>
      <c r="G4116" s="64">
        <v>10131</v>
      </c>
    </row>
    <row r="4117" spans="1:7">
      <c r="A4117" s="64" t="str">
        <f t="shared" si="64"/>
        <v>BL.VG.00094-10131</v>
      </c>
      <c r="B4117" s="64" t="e">
        <f>_xlfn.XLOOKUP(F4117,'Volume Holds'!U:U,'Volume Holds'!M:M)+IF('Volume Holds'!#REF!&gt;0,'Volume Holds'!#REF!,0)</f>
        <v>#N/A</v>
      </c>
      <c r="C4117" s="64" t="e">
        <f>_xlfn.XLOOKUP(F4117,'Volume Holds'!U:U,'Volume Holds'!D:D)</f>
        <v>#N/A</v>
      </c>
      <c r="F4117" s="64" t="s">
        <v>1352</v>
      </c>
      <c r="G4117" s="64">
        <v>10131</v>
      </c>
    </row>
    <row r="4118" spans="1:7">
      <c r="A4118" s="64" t="str">
        <f t="shared" si="64"/>
        <v>BL.VG.00095-10131</v>
      </c>
      <c r="B4118" s="64" t="e">
        <f>_xlfn.XLOOKUP(F4118,'Volume Holds'!U:U,'Volume Holds'!M:M)+IF('Volume Holds'!#REF!&gt;0,'Volume Holds'!#REF!,0)</f>
        <v>#REF!</v>
      </c>
      <c r="C4118" s="64">
        <f>_xlfn.XLOOKUP(F4118,'Volume Holds'!U:U,'Volume Holds'!D:D)</f>
        <v>104.125</v>
      </c>
      <c r="F4118" s="64" t="s">
        <v>888</v>
      </c>
      <c r="G4118" s="64">
        <v>10131</v>
      </c>
    </row>
    <row r="4119" spans="1:7">
      <c r="A4119" s="64" t="str">
        <f t="shared" si="64"/>
        <v>BL.VG.00096-10131</v>
      </c>
      <c r="B4119" s="64">
        <f>_xlfn.XLOOKUP(F4119,'Volume Holds'!U:U,'Volume Holds'!M:M)</f>
        <v>0</v>
      </c>
      <c r="C4119" s="64">
        <f>_xlfn.XLOOKUP(F4119,'Volume Holds'!U:U,'Volume Holds'!D:D)</f>
        <v>225</v>
      </c>
      <c r="F4119" s="64" t="s">
        <v>800</v>
      </c>
      <c r="G4119" s="64">
        <v>10131</v>
      </c>
    </row>
    <row r="4120" spans="1:7">
      <c r="A4120" s="64" t="str">
        <f t="shared" si="64"/>
        <v>BL.VG.00097-10131</v>
      </c>
      <c r="B4120" s="64">
        <f>_xlfn.XLOOKUP(F4120,'Volume Holds'!U:U,'Volume Holds'!M:M)+IF('Volume Holds'!$M$118&gt;0,'Volume Holds'!$M$118,0)</f>
        <v>0</v>
      </c>
      <c r="C4120" s="64">
        <f>_xlfn.XLOOKUP(F4120,'Volume Holds'!U:U,'Volume Holds'!D:D)</f>
        <v>210</v>
      </c>
      <c r="F4120" s="64" t="s">
        <v>801</v>
      </c>
      <c r="G4120" s="64">
        <v>10131</v>
      </c>
    </row>
    <row r="4121" spans="1:7">
      <c r="A4121" s="64" t="str">
        <f t="shared" si="64"/>
        <v>BL.VG.00098-10131</v>
      </c>
      <c r="B4121" s="64">
        <f>_xlfn.XLOOKUP(F4121,'Volume Holds'!U:U,'Volume Holds'!M:M)+IF('Volume Holds'!$M$118&gt;0,'Volume Holds'!$M$118,0)</f>
        <v>0</v>
      </c>
      <c r="C4121" s="64">
        <f>_xlfn.XLOOKUP(F4121,'Volume Holds'!U:U,'Volume Holds'!D:D)</f>
        <v>210</v>
      </c>
      <c r="F4121" s="64" t="s">
        <v>802</v>
      </c>
      <c r="G4121" s="64">
        <v>10131</v>
      </c>
    </row>
    <row r="4122" spans="1:7">
      <c r="A4122" s="64" t="str">
        <f t="shared" si="64"/>
        <v>BL.VG.00099-10131</v>
      </c>
      <c r="B4122" s="64">
        <f>_xlfn.XLOOKUP(F4122,'Volume Holds'!U:U,'Volume Holds'!M:M)+IF('Volume Holds'!$M$118&gt;0,'Volume Holds'!$M$118,0)</f>
        <v>0</v>
      </c>
      <c r="C4122" s="64">
        <f>_xlfn.XLOOKUP(F4122,'Volume Holds'!U:U,'Volume Holds'!D:D)</f>
        <v>217.5</v>
      </c>
      <c r="F4122" s="64" t="s">
        <v>803</v>
      </c>
      <c r="G4122" s="64">
        <v>10131</v>
      </c>
    </row>
    <row r="4123" spans="1:7">
      <c r="A4123" s="64" t="str">
        <f t="shared" si="64"/>
        <v>BL.VG.00100-10131</v>
      </c>
      <c r="B4123" s="64">
        <f>_xlfn.XLOOKUP(F4123,'Volume Holds'!U:U,'Volume Holds'!M:M)+IF('Volume Holds'!$M$118&gt;0,'Volume Holds'!$M$118,0)</f>
        <v>0</v>
      </c>
      <c r="C4123" s="64">
        <f>_xlfn.XLOOKUP(F4123,'Volume Holds'!U:U,'Volume Holds'!D:D)</f>
        <v>217.5</v>
      </c>
      <c r="F4123" s="64" t="s">
        <v>804</v>
      </c>
      <c r="G4123" s="64">
        <v>10131</v>
      </c>
    </row>
    <row r="4124" spans="1:7">
      <c r="A4124" s="64" t="str">
        <f t="shared" si="64"/>
        <v>BL.VG.00101-10131</v>
      </c>
      <c r="B4124" s="64">
        <f>_xlfn.XLOOKUP(F4124,'Volume Holds'!U:U,'Volume Holds'!M:M)+IF('Volume Holds'!$M$118&gt;0,'Volume Holds'!$M$118,0)</f>
        <v>0</v>
      </c>
      <c r="C4124" s="64">
        <f>_xlfn.XLOOKUP(F4124,'Volume Holds'!U:U,'Volume Holds'!D:D)</f>
        <v>240</v>
      </c>
      <c r="F4124" s="64" t="s">
        <v>805</v>
      </c>
      <c r="G4124" s="64">
        <v>10131</v>
      </c>
    </row>
    <row r="4125" spans="1:7">
      <c r="A4125" s="64" t="str">
        <f t="shared" si="64"/>
        <v>BL.VG.00102-10131</v>
      </c>
      <c r="B4125" s="64">
        <f>_xlfn.XLOOKUP(F4125,'Volume Holds'!U:U,'Volume Holds'!M:M)+IF('Volume Holds'!$M$118&gt;0,'Volume Holds'!$M$118,0)</f>
        <v>0</v>
      </c>
      <c r="C4125" s="64">
        <f>_xlfn.XLOOKUP(F4125,'Volume Holds'!U:U,'Volume Holds'!D:D)</f>
        <v>240</v>
      </c>
      <c r="F4125" s="64" t="s">
        <v>806</v>
      </c>
      <c r="G4125" s="64">
        <v>10131</v>
      </c>
    </row>
    <row r="4126" spans="1:7">
      <c r="A4126" s="64" t="str">
        <f t="shared" si="64"/>
        <v>BL.VG.00103-10131</v>
      </c>
      <c r="B4126" s="64">
        <f>_xlfn.XLOOKUP(F4126,'Volume Holds'!U:U,'Volume Holds'!M:M)+IF('Volume Holds'!$M$119&gt;0,'Volume Holds'!$M$119,0)</f>
        <v>0</v>
      </c>
      <c r="C4126" s="64">
        <f>_xlfn.XLOOKUP(F4126,'Volume Holds'!U:U,'Volume Holds'!D:D)</f>
        <v>362.5</v>
      </c>
      <c r="F4126" s="64" t="s">
        <v>807</v>
      </c>
      <c r="G4126" s="64">
        <v>10131</v>
      </c>
    </row>
    <row r="4127" spans="1:7">
      <c r="A4127" s="64" t="str">
        <f t="shared" si="64"/>
        <v>BL.VG.00104-10131</v>
      </c>
      <c r="B4127" s="64">
        <f>_xlfn.XLOOKUP(F4127,'Volume Holds'!U:U,'Volume Holds'!M:M)+IF('Volume Holds'!$M$119&gt;0,'Volume Holds'!$M$119,0)</f>
        <v>0</v>
      </c>
      <c r="C4127" s="64">
        <f>_xlfn.XLOOKUP(F4127,'Volume Holds'!U:U,'Volume Holds'!D:D)</f>
        <v>362.5</v>
      </c>
      <c r="F4127" s="64" t="s">
        <v>808</v>
      </c>
      <c r="G4127" s="64">
        <v>10131</v>
      </c>
    </row>
    <row r="4128" spans="1:7">
      <c r="A4128" s="64" t="str">
        <f t="shared" si="64"/>
        <v>BL.VG.00105-10131</v>
      </c>
      <c r="B4128" s="64">
        <f>_xlfn.XLOOKUP(F4128,'Volume Holds'!U:U,'Volume Holds'!M:M)+IF('Volume Holds'!$M$119&gt;0,'Volume Holds'!$M$119,0)</f>
        <v>0</v>
      </c>
      <c r="C4128" s="64">
        <f>_xlfn.XLOOKUP(F4128,'Volume Holds'!U:U,'Volume Holds'!D:D)</f>
        <v>382.5</v>
      </c>
      <c r="F4128" s="64" t="s">
        <v>809</v>
      </c>
      <c r="G4128" s="64">
        <v>10131</v>
      </c>
    </row>
    <row r="4129" spans="1:7">
      <c r="A4129" s="64" t="str">
        <f t="shared" si="64"/>
        <v>BL.VG.00106-10131</v>
      </c>
      <c r="B4129" s="64">
        <f>_xlfn.XLOOKUP(F4129,'Volume Holds'!U:U,'Volume Holds'!M:M)+IF('Volume Holds'!$M$119&gt;0,'Volume Holds'!$M$119,0)</f>
        <v>0</v>
      </c>
      <c r="C4129" s="64">
        <f>_xlfn.XLOOKUP(F4129,'Volume Holds'!U:U,'Volume Holds'!D:D)</f>
        <v>382.5</v>
      </c>
      <c r="F4129" s="64" t="s">
        <v>810</v>
      </c>
      <c r="G4129" s="64">
        <v>10131</v>
      </c>
    </row>
    <row r="4130" spans="1:7">
      <c r="A4130" s="64" t="str">
        <f t="shared" si="64"/>
        <v>BL.VG.00107-10131</v>
      </c>
      <c r="B4130" s="64">
        <f>_xlfn.XLOOKUP(F4130,'Volume Holds'!U:U,'Volume Holds'!M:M)+IF('Volume Holds'!$M$119&gt;0,'Volume Holds'!$M$119,0)</f>
        <v>0</v>
      </c>
      <c r="C4130" s="64">
        <f>_xlfn.XLOOKUP(F4130,'Volume Holds'!U:U,'Volume Holds'!D:D)</f>
        <v>425</v>
      </c>
      <c r="F4130" s="64" t="s">
        <v>811</v>
      </c>
      <c r="G4130" s="64">
        <v>10131</v>
      </c>
    </row>
    <row r="4131" spans="1:7">
      <c r="A4131" s="64" t="str">
        <f t="shared" si="64"/>
        <v>BL.VG.00108-10131</v>
      </c>
      <c r="B4131" s="64">
        <f>_xlfn.XLOOKUP(F4131,'Volume Holds'!U:U,'Volume Holds'!M:M)+IF('Volume Holds'!$M$119&gt;0,'Volume Holds'!$M$119,0)</f>
        <v>0</v>
      </c>
      <c r="C4131" s="64">
        <f>_xlfn.XLOOKUP(F4131,'Volume Holds'!U:U,'Volume Holds'!D:D)</f>
        <v>425</v>
      </c>
      <c r="F4131" s="64" t="s">
        <v>812</v>
      </c>
      <c r="G4131" s="64">
        <v>10131</v>
      </c>
    </row>
    <row r="4132" spans="1:7">
      <c r="A4132" s="64" t="str">
        <f t="shared" si="64"/>
        <v>BL.VG.00109-10131</v>
      </c>
      <c r="B4132" s="64">
        <f>_xlfn.XLOOKUP(F4132,'Volume Holds'!U:U,'Volume Holds'!M:M)+IF('Volume Holds'!$M$120&gt;0,'Volume Holds'!$M$120,0)</f>
        <v>0</v>
      </c>
      <c r="C4132" s="64">
        <f>_xlfn.XLOOKUP(F4132,'Volume Holds'!U:U,'Volume Holds'!D:D)</f>
        <v>600</v>
      </c>
      <c r="F4132" s="64" t="s">
        <v>813</v>
      </c>
      <c r="G4132" s="64">
        <v>10131</v>
      </c>
    </row>
    <row r="4133" spans="1:7">
      <c r="A4133" s="64" t="str">
        <f t="shared" ref="A4133:A4196" si="65">F4133&amp;"-"&amp;G4133</f>
        <v>BL.VG.00110-10131</v>
      </c>
      <c r="B4133" s="64">
        <f>_xlfn.XLOOKUP(F4133,'Volume Holds'!U:U,'Volume Holds'!M:M)+IF('Volume Holds'!$M$120&gt;0,'Volume Holds'!$M$120,0)</f>
        <v>0</v>
      </c>
      <c r="C4133" s="64">
        <f>_xlfn.XLOOKUP(F4133,'Volume Holds'!U:U,'Volume Holds'!D:D)</f>
        <v>600</v>
      </c>
      <c r="F4133" s="64" t="s">
        <v>814</v>
      </c>
      <c r="G4133" s="64">
        <v>10131</v>
      </c>
    </row>
    <row r="4134" spans="1:7">
      <c r="A4134" s="64" t="str">
        <f t="shared" si="65"/>
        <v>BL.VG.00111-10131</v>
      </c>
      <c r="B4134" s="64">
        <f>_xlfn.XLOOKUP(F4134,'Volume Holds'!U:U,'Volume Holds'!M:M)+IF('Volume Holds'!$M$120&gt;0,'Volume Holds'!$M$120,0)</f>
        <v>0</v>
      </c>
      <c r="C4134" s="64">
        <f>_xlfn.XLOOKUP(F4134,'Volume Holds'!U:U,'Volume Holds'!D:D)</f>
        <v>632.5</v>
      </c>
      <c r="F4134" s="64" t="s">
        <v>815</v>
      </c>
      <c r="G4134" s="64">
        <v>10131</v>
      </c>
    </row>
    <row r="4135" spans="1:7">
      <c r="A4135" s="64" t="str">
        <f t="shared" si="65"/>
        <v>BL.VG.00112-10131</v>
      </c>
      <c r="B4135" s="64">
        <f>_xlfn.XLOOKUP(F4135,'Volume Holds'!U:U,'Volume Holds'!M:M)+IF('Volume Holds'!$M$120&gt;0,'Volume Holds'!$M$120,0)</f>
        <v>0</v>
      </c>
      <c r="C4135" s="64">
        <f>_xlfn.XLOOKUP(F4135,'Volume Holds'!U:U,'Volume Holds'!D:D)</f>
        <v>632.5</v>
      </c>
      <c r="F4135" s="64" t="s">
        <v>816</v>
      </c>
      <c r="G4135" s="64">
        <v>10131</v>
      </c>
    </row>
    <row r="4136" spans="1:7">
      <c r="A4136" s="64" t="str">
        <f t="shared" si="65"/>
        <v>BL.VG.00113-10131</v>
      </c>
      <c r="B4136" s="64">
        <f>_xlfn.XLOOKUP(F4136,'Volume Holds'!U:U,'Volume Holds'!M:M)+IF('Volume Holds'!$M$120&gt;0,'Volume Holds'!$M$120,0)</f>
        <v>0</v>
      </c>
      <c r="C4136" s="64">
        <f>_xlfn.XLOOKUP(F4136,'Volume Holds'!U:U,'Volume Holds'!D:D)</f>
        <v>715</v>
      </c>
      <c r="F4136" s="64" t="s">
        <v>817</v>
      </c>
      <c r="G4136" s="64">
        <v>10131</v>
      </c>
    </row>
    <row r="4137" spans="1:7">
      <c r="A4137" s="64" t="str">
        <f t="shared" si="65"/>
        <v>BL.VG.00114-10131</v>
      </c>
      <c r="B4137" s="64">
        <f>_xlfn.XLOOKUP(F4137,'Volume Holds'!U:U,'Volume Holds'!M:M)+IF('Volume Holds'!$M$120&gt;0,'Volume Holds'!$M$120,0)</f>
        <v>0</v>
      </c>
      <c r="C4137" s="64">
        <f>_xlfn.XLOOKUP(F4137,'Volume Holds'!U:U,'Volume Holds'!D:D)</f>
        <v>715</v>
      </c>
      <c r="F4137" s="64" t="s">
        <v>818</v>
      </c>
      <c r="G4137" s="64">
        <v>10131</v>
      </c>
    </row>
    <row r="4138" spans="1:7">
      <c r="A4138" s="64" t="str">
        <f t="shared" si="65"/>
        <v>BL.VG.00115-10131</v>
      </c>
      <c r="B4138" s="64">
        <f>_xlfn.XLOOKUP(F4138,'Volume Holds'!U:U,'Volume Holds'!M:M)+IF('Volume Holds'!$M$121&gt;0,'Volume Holds'!$M$121,0)</f>
        <v>0</v>
      </c>
      <c r="C4138" s="64">
        <f>_xlfn.XLOOKUP(F4138,'Volume Holds'!U:U,'Volume Holds'!D:D)</f>
        <v>215</v>
      </c>
      <c r="F4138" s="64" t="s">
        <v>819</v>
      </c>
      <c r="G4138" s="64">
        <v>10131</v>
      </c>
    </row>
    <row r="4139" spans="1:7">
      <c r="A4139" s="64" t="str">
        <f t="shared" si="65"/>
        <v>BL.VG.00116-10131</v>
      </c>
      <c r="B4139" s="64">
        <f>_xlfn.XLOOKUP(F4139,'Volume Holds'!U:U,'Volume Holds'!M:M)+IF('Volume Holds'!$M$121&gt;0,'Volume Holds'!$M$121,0)</f>
        <v>0</v>
      </c>
      <c r="C4139" s="64">
        <f>_xlfn.XLOOKUP(F4139,'Volume Holds'!U:U,'Volume Holds'!D:D)</f>
        <v>235</v>
      </c>
      <c r="F4139" s="64" t="s">
        <v>820</v>
      </c>
      <c r="G4139" s="64">
        <v>10131</v>
      </c>
    </row>
    <row r="4140" spans="1:7">
      <c r="A4140" s="64" t="str">
        <f t="shared" si="65"/>
        <v>BL.VG.00117-10131</v>
      </c>
      <c r="B4140" s="64">
        <f>_xlfn.XLOOKUP(F4140,'Volume Holds'!U:U,'Volume Holds'!M:M)+IF('Volume Holds'!$M$121&gt;0,'Volume Holds'!$M$121,0)</f>
        <v>0</v>
      </c>
      <c r="C4140" s="64">
        <f>_xlfn.XLOOKUP(F4140,'Volume Holds'!U:U,'Volume Holds'!D:D)</f>
        <v>282.5</v>
      </c>
      <c r="F4140" s="64" t="s">
        <v>821</v>
      </c>
      <c r="G4140" s="64">
        <v>10131</v>
      </c>
    </row>
    <row r="4141" spans="1:7">
      <c r="A4141" s="64" t="str">
        <f t="shared" si="65"/>
        <v>BL.VG.00118-10131</v>
      </c>
      <c r="B4141" s="64">
        <f>_xlfn.XLOOKUP(F4141,'Volume Holds'!U:U,'Volume Holds'!M:M)+IF('Volume Holds'!$M$121&gt;0,'Volume Holds'!$M$121,0)</f>
        <v>0</v>
      </c>
      <c r="C4141" s="64">
        <f>_xlfn.XLOOKUP(F4141,'Volume Holds'!U:U,'Volume Holds'!D:D)</f>
        <v>207.5</v>
      </c>
      <c r="F4141" s="64" t="s">
        <v>822</v>
      </c>
      <c r="G4141" s="64">
        <v>10131</v>
      </c>
    </row>
    <row r="4142" spans="1:7">
      <c r="A4142" s="64" t="str">
        <f t="shared" si="65"/>
        <v>BL.VG.00119-10131</v>
      </c>
      <c r="B4142" s="64">
        <f>_xlfn.XLOOKUP(F4142,'Volume Holds'!U:U,'Volume Holds'!M:M)+IF('Volume Holds'!$M$121&gt;0,'Volume Holds'!$M$121,0)</f>
        <v>0</v>
      </c>
      <c r="C4142" s="64">
        <f>_xlfn.XLOOKUP(F4142,'Volume Holds'!U:U,'Volume Holds'!D:D)</f>
        <v>227.5</v>
      </c>
      <c r="F4142" s="64" t="s">
        <v>823</v>
      </c>
      <c r="G4142" s="64">
        <v>10131</v>
      </c>
    </row>
    <row r="4143" spans="1:7">
      <c r="A4143" s="64" t="str">
        <f t="shared" si="65"/>
        <v>BL.VG.00120-10131</v>
      </c>
      <c r="B4143" s="64">
        <f>_xlfn.XLOOKUP(F4143,'Volume Holds'!U:U,'Volume Holds'!M:M)+IF('Volume Holds'!$M$121&gt;0,'Volume Holds'!$M$121,0)</f>
        <v>0</v>
      </c>
      <c r="C4143" s="64">
        <f>_xlfn.XLOOKUP(F4143,'Volume Holds'!U:U,'Volume Holds'!D:D)</f>
        <v>285</v>
      </c>
      <c r="F4143" s="64" t="s">
        <v>824</v>
      </c>
      <c r="G4143" s="64">
        <v>10131</v>
      </c>
    </row>
    <row r="4144" spans="1:7">
      <c r="A4144" s="64" t="str">
        <f t="shared" si="65"/>
        <v>BL.VG.00121-10131</v>
      </c>
      <c r="B4144" s="64">
        <f>_xlfn.XLOOKUP(F4144,'Volume Holds'!U:U,'Volume Holds'!M:M)+IF('Volume Holds'!$M$122&gt;0,'Volume Holds'!$M$122,0)</f>
        <v>0</v>
      </c>
      <c r="C4144" s="64">
        <f>_xlfn.XLOOKUP(F4144,'Volume Holds'!U:U,'Volume Holds'!D:D)</f>
        <v>102.5</v>
      </c>
      <c r="F4144" s="64" t="s">
        <v>825</v>
      </c>
      <c r="G4144" s="64">
        <v>10131</v>
      </c>
    </row>
    <row r="4145" spans="1:7">
      <c r="A4145" s="64" t="str">
        <f t="shared" si="65"/>
        <v>BL.VG.00122-10131</v>
      </c>
      <c r="B4145" s="64">
        <f>_xlfn.XLOOKUP(F4145,'Volume Holds'!U:U,'Volume Holds'!M:M)+IF('Volume Holds'!$M$122&gt;0,'Volume Holds'!$M$122,0)</f>
        <v>0</v>
      </c>
      <c r="C4145" s="64">
        <f>_xlfn.XLOOKUP(F4145,'Volume Holds'!U:U,'Volume Holds'!D:D)</f>
        <v>107.5</v>
      </c>
      <c r="F4145" s="64" t="s">
        <v>827</v>
      </c>
      <c r="G4145" s="64">
        <v>10131</v>
      </c>
    </row>
    <row r="4146" spans="1:7">
      <c r="A4146" s="64" t="str">
        <f t="shared" si="65"/>
        <v>BL.VG.00123-10131</v>
      </c>
      <c r="B4146" s="64">
        <f>_xlfn.XLOOKUP(F4146,'Volume Holds'!U:U,'Volume Holds'!M:M)+IF('Volume Holds'!$M$122&gt;0,'Volume Holds'!$M$122,0)</f>
        <v>0</v>
      </c>
      <c r="C4146" s="64">
        <f>_xlfn.XLOOKUP(F4146,'Volume Holds'!U:U,'Volume Holds'!D:D)</f>
        <v>112.5</v>
      </c>
      <c r="F4146" s="64" t="s">
        <v>829</v>
      </c>
      <c r="G4146" s="64">
        <v>10131</v>
      </c>
    </row>
    <row r="4147" spans="1:7">
      <c r="A4147" s="64" t="str">
        <f t="shared" si="65"/>
        <v>BL.VG.00124-10131</v>
      </c>
      <c r="B4147" s="64">
        <f>_xlfn.XLOOKUP(F4147,'Volume Holds'!U:U,'Volume Holds'!M:M)+IF('Volume Holds'!$M$122&gt;0,'Volume Holds'!$M$122,0)</f>
        <v>0</v>
      </c>
      <c r="C4147" s="64">
        <f>_xlfn.XLOOKUP(F4147,'Volume Holds'!U:U,'Volume Holds'!D:D)</f>
        <v>312.5</v>
      </c>
      <c r="F4147" s="64" t="s">
        <v>831</v>
      </c>
      <c r="G4147" s="64">
        <v>10131</v>
      </c>
    </row>
    <row r="4148" spans="1:7">
      <c r="A4148" s="64" t="str">
        <f t="shared" si="65"/>
        <v>BL.VG.00125-10131</v>
      </c>
      <c r="B4148" s="64">
        <f>_xlfn.XLOOKUP(F4148,'Volume Holds'!U:U,'Volume Holds'!M:M)+IF('Volume Holds'!$M$122&gt;0,'Volume Holds'!$M$122,0)</f>
        <v>0</v>
      </c>
      <c r="C4148" s="64">
        <f>_xlfn.XLOOKUP(F4148,'Volume Holds'!U:U,'Volume Holds'!D:D)</f>
        <v>335</v>
      </c>
      <c r="F4148" s="64" t="s">
        <v>833</v>
      </c>
      <c r="G4148" s="64">
        <v>10131</v>
      </c>
    </row>
    <row r="4149" spans="1:7">
      <c r="A4149" s="64" t="str">
        <f t="shared" si="65"/>
        <v>BL.VG.00126-10131</v>
      </c>
      <c r="B4149" s="64">
        <f>_xlfn.XLOOKUP(F4149,'Volume Holds'!U:U,'Volume Holds'!M:M)+IF('Volume Holds'!$M$122&gt;0,'Volume Holds'!$M$122,0)</f>
        <v>0</v>
      </c>
      <c r="C4149" s="64">
        <f>_xlfn.XLOOKUP(F4149,'Volume Holds'!U:U,'Volume Holds'!D:D)</f>
        <v>352.5</v>
      </c>
      <c r="F4149" s="64" t="s">
        <v>835</v>
      </c>
      <c r="G4149" s="64">
        <v>10131</v>
      </c>
    </row>
    <row r="4150" spans="1:7">
      <c r="A4150" s="64" t="str">
        <f t="shared" si="65"/>
        <v>BL.VG.00127-10131</v>
      </c>
      <c r="B4150" s="64">
        <f>_xlfn.XLOOKUP(F4150,'Volume Holds'!U:U,'Volume Holds'!M:M)+IF('Volume Holds'!$M$123&gt;0,'Volume Holds'!$M$123,0)</f>
        <v>0</v>
      </c>
      <c r="C4150" s="64">
        <f>_xlfn.XLOOKUP(F4150,'Volume Holds'!U:U,'Volume Holds'!D:D)</f>
        <v>775</v>
      </c>
      <c r="F4150" s="64" t="s">
        <v>837</v>
      </c>
      <c r="G4150" s="64">
        <v>10131</v>
      </c>
    </row>
    <row r="4151" spans="1:7">
      <c r="A4151" s="64" t="str">
        <f t="shared" si="65"/>
        <v>BL.VG.00128-10131</v>
      </c>
      <c r="B4151" s="64">
        <f>_xlfn.XLOOKUP(F4151,'Volume Holds'!U:U,'Volume Holds'!M:M)+IF('Volume Holds'!$M$123&gt;0,'Volume Holds'!$M$123,0)</f>
        <v>0</v>
      </c>
      <c r="C4151" s="64">
        <f>_xlfn.XLOOKUP(F4151,'Volume Holds'!U:U,'Volume Holds'!D:D)</f>
        <v>827.5</v>
      </c>
      <c r="F4151" s="64" t="s">
        <v>839</v>
      </c>
      <c r="G4151" s="64">
        <v>10131</v>
      </c>
    </row>
    <row r="4152" spans="1:7">
      <c r="A4152" s="64" t="str">
        <f t="shared" si="65"/>
        <v>BL.VG.00129-10131</v>
      </c>
      <c r="B4152" s="64">
        <f>_xlfn.XLOOKUP(F4152,'Volume Holds'!U:U,'Volume Holds'!M:M)+IF('Volume Holds'!$M$123&gt;0,'Volume Holds'!$M$123,0)</f>
        <v>0</v>
      </c>
      <c r="C4152" s="64">
        <f>_xlfn.XLOOKUP(F4152,'Volume Holds'!U:U,'Volume Holds'!D:D)</f>
        <v>887.5</v>
      </c>
      <c r="F4152" s="64" t="s">
        <v>841</v>
      </c>
      <c r="G4152" s="64">
        <v>10131</v>
      </c>
    </row>
    <row r="4153" spans="1:7">
      <c r="A4153" s="64" t="str">
        <f t="shared" si="65"/>
        <v>BL.VG.00130-10131</v>
      </c>
      <c r="B4153" s="64">
        <f>_xlfn.XLOOKUP(F4153,'Volume Holds'!U:U,'Volume Holds'!M:M)+IF('Volume Holds'!$M$123&gt;0,'Volume Holds'!$M$123,0)</f>
        <v>0</v>
      </c>
      <c r="C4153" s="64">
        <f>_xlfn.XLOOKUP(F4153,'Volume Holds'!U:U,'Volume Holds'!D:D)</f>
        <v>102.5</v>
      </c>
      <c r="F4153" s="64" t="s">
        <v>826</v>
      </c>
      <c r="G4153" s="64">
        <v>10131</v>
      </c>
    </row>
    <row r="4154" spans="1:7">
      <c r="A4154" s="64" t="str">
        <f t="shared" si="65"/>
        <v>BL.VG.00131-10131</v>
      </c>
      <c r="B4154" s="64">
        <f>_xlfn.XLOOKUP(F4154,'Volume Holds'!U:U,'Volume Holds'!M:M)+IF('Volume Holds'!$M$123&gt;0,'Volume Holds'!$M$123,0)</f>
        <v>0</v>
      </c>
      <c r="C4154" s="64">
        <f>_xlfn.XLOOKUP(F4154,'Volume Holds'!U:U,'Volume Holds'!D:D)</f>
        <v>107.5</v>
      </c>
      <c r="F4154" s="64" t="s">
        <v>828</v>
      </c>
      <c r="G4154" s="64">
        <v>10131</v>
      </c>
    </row>
    <row r="4155" spans="1:7">
      <c r="A4155" s="64" t="str">
        <f t="shared" si="65"/>
        <v>BL.VG.00132-10131</v>
      </c>
      <c r="B4155" s="64">
        <f>_xlfn.XLOOKUP(F4155,'Volume Holds'!U:U,'Volume Holds'!M:M)+IF('Volume Holds'!$M$123&gt;0,'Volume Holds'!$M$123,0)</f>
        <v>0</v>
      </c>
      <c r="C4155" s="64">
        <f>_xlfn.XLOOKUP(F4155,'Volume Holds'!U:U,'Volume Holds'!D:D)</f>
        <v>112.5</v>
      </c>
      <c r="F4155" s="64" t="s">
        <v>830</v>
      </c>
      <c r="G4155" s="64">
        <v>10131</v>
      </c>
    </row>
    <row r="4156" spans="1:7">
      <c r="A4156" s="64" t="str">
        <f t="shared" si="65"/>
        <v>BL.VG.00133-10131</v>
      </c>
      <c r="B4156" s="64">
        <f>_xlfn.XLOOKUP(F4156,'Volume Holds'!U:U,'Volume Holds'!M:M)+IF('Volume Holds'!$M$124&gt;0,'Volume Holds'!$M$124,0)</f>
        <v>0</v>
      </c>
      <c r="C4156" s="64">
        <f>_xlfn.XLOOKUP(F4156,'Volume Holds'!U:U,'Volume Holds'!D:D)</f>
        <v>312.5</v>
      </c>
      <c r="F4156" s="64" t="s">
        <v>832</v>
      </c>
      <c r="G4156" s="64">
        <v>10131</v>
      </c>
    </row>
    <row r="4157" spans="1:7">
      <c r="A4157" s="64" t="str">
        <f t="shared" si="65"/>
        <v>BL.VG.00134-10131</v>
      </c>
      <c r="B4157" s="64">
        <f>_xlfn.XLOOKUP(F4157,'Volume Holds'!U:U,'Volume Holds'!M:M)+IF('Volume Holds'!$M$124&gt;0,'Volume Holds'!$M$124,0)</f>
        <v>0</v>
      </c>
      <c r="C4157" s="64">
        <f>_xlfn.XLOOKUP(F4157,'Volume Holds'!U:U,'Volume Holds'!D:D)</f>
        <v>335</v>
      </c>
      <c r="F4157" s="64" t="s">
        <v>834</v>
      </c>
      <c r="G4157" s="64">
        <v>10131</v>
      </c>
    </row>
    <row r="4158" spans="1:7">
      <c r="A4158" s="64" t="str">
        <f t="shared" si="65"/>
        <v>BL.VG.00135-10131</v>
      </c>
      <c r="B4158" s="64">
        <f>_xlfn.XLOOKUP(F4158,'Volume Holds'!U:U,'Volume Holds'!M:M)+IF('Volume Holds'!$M$124&gt;0,'Volume Holds'!$M$124,0)</f>
        <v>0</v>
      </c>
      <c r="C4158" s="64">
        <f>_xlfn.XLOOKUP(F4158,'Volume Holds'!U:U,'Volume Holds'!D:D)</f>
        <v>352.5</v>
      </c>
      <c r="F4158" s="64" t="s">
        <v>836</v>
      </c>
      <c r="G4158" s="64">
        <v>10131</v>
      </c>
    </row>
    <row r="4159" spans="1:7">
      <c r="A4159" s="64" t="str">
        <f t="shared" si="65"/>
        <v>BL.VG.00136-10131</v>
      </c>
      <c r="B4159" s="64">
        <f>_xlfn.XLOOKUP(F4159,'Volume Holds'!U:U,'Volume Holds'!M:M)+IF('Volume Holds'!$M$124&gt;0,'Volume Holds'!$M$124,0)</f>
        <v>0</v>
      </c>
      <c r="C4159" s="64">
        <f>_xlfn.XLOOKUP(F4159,'Volume Holds'!U:U,'Volume Holds'!D:D)</f>
        <v>775</v>
      </c>
      <c r="F4159" s="64" t="s">
        <v>838</v>
      </c>
      <c r="G4159" s="64">
        <v>10131</v>
      </c>
    </row>
    <row r="4160" spans="1:7">
      <c r="A4160" s="64" t="str">
        <f t="shared" si="65"/>
        <v>BL.VG.00137-10131</v>
      </c>
      <c r="B4160" s="64">
        <f>_xlfn.XLOOKUP(F4160,'Volume Holds'!U:U,'Volume Holds'!M:M)+IF('Volume Holds'!$M$124&gt;0,'Volume Holds'!$M$124,0)</f>
        <v>0</v>
      </c>
      <c r="C4160" s="64">
        <f>_xlfn.XLOOKUP(F4160,'Volume Holds'!U:U,'Volume Holds'!D:D)</f>
        <v>827.5</v>
      </c>
      <c r="F4160" s="64" t="s">
        <v>840</v>
      </c>
      <c r="G4160" s="64">
        <v>10131</v>
      </c>
    </row>
    <row r="4161" spans="1:7">
      <c r="A4161" s="64" t="str">
        <f t="shared" si="65"/>
        <v>BL.VG.00138-10131</v>
      </c>
      <c r="B4161" s="64">
        <f>_xlfn.XLOOKUP(F4161,'Volume Holds'!U:U,'Volume Holds'!M:M)+IF('Volume Holds'!$M$124&gt;0,'Volume Holds'!$M$124,0)</f>
        <v>0</v>
      </c>
      <c r="C4161" s="64">
        <f>_xlfn.XLOOKUP(F4161,'Volume Holds'!U:U,'Volume Holds'!D:D)</f>
        <v>887.5</v>
      </c>
      <c r="F4161" s="64" t="s">
        <v>842</v>
      </c>
      <c r="G4161" s="64">
        <v>10131</v>
      </c>
    </row>
    <row r="4162" spans="1:7">
      <c r="A4162" s="64" t="str">
        <f t="shared" si="65"/>
        <v>BL.VG.00070-10140</v>
      </c>
      <c r="B4162" s="64" t="e">
        <f>_xlfn.XLOOKUP(F4162,'Volume Holds'!U:U,'Volume Holds'!#REF!)+IF('Volume Holds'!#REF!&gt;0,'Volume Holds'!#REF!,0)</f>
        <v>#REF!</v>
      </c>
      <c r="C4162" s="64">
        <f>_xlfn.XLOOKUP(F4162,'Volume Holds'!U:U,'Volume Holds'!D:D)</f>
        <v>175</v>
      </c>
      <c r="F4162" s="64" t="s">
        <v>778</v>
      </c>
      <c r="G4162" s="64">
        <v>10140</v>
      </c>
    </row>
    <row r="4163" spans="1:7">
      <c r="A4163" s="64" t="str">
        <f t="shared" si="65"/>
        <v>BL.VG.00071-10140</v>
      </c>
      <c r="B4163" s="64" t="e">
        <f>_xlfn.XLOOKUP(F4163,'Volume Holds'!U:U,'Volume Holds'!#REF!)+IF('Volume Holds'!#REF!&gt;0,'Volume Holds'!#REF!,0)</f>
        <v>#REF!</v>
      </c>
      <c r="C4163" s="64">
        <f>_xlfn.XLOOKUP(F4163,'Volume Holds'!U:U,'Volume Holds'!D:D)</f>
        <v>182.5</v>
      </c>
      <c r="F4163" s="64" t="s">
        <v>779</v>
      </c>
      <c r="G4163" s="64">
        <v>10140</v>
      </c>
    </row>
    <row r="4164" spans="1:7">
      <c r="A4164" s="64" t="str">
        <f t="shared" si="65"/>
        <v>BL.VG.00072-10140</v>
      </c>
      <c r="B4164" s="64" t="e">
        <f>_xlfn.XLOOKUP(F4164,'Volume Holds'!U:U,'Volume Holds'!#REF!)+IF('Volume Holds'!#REF!&gt;0,'Volume Holds'!#REF!,0)</f>
        <v>#REF!</v>
      </c>
      <c r="C4164" s="64">
        <f>_xlfn.XLOOKUP(F4164,'Volume Holds'!U:U,'Volume Holds'!D:D)</f>
        <v>152.5</v>
      </c>
      <c r="F4164" s="64" t="s">
        <v>780</v>
      </c>
      <c r="G4164" s="64">
        <v>10140</v>
      </c>
    </row>
    <row r="4165" spans="1:7">
      <c r="A4165" s="64" t="str">
        <f t="shared" si="65"/>
        <v>BL.VG.00073-10140</v>
      </c>
      <c r="B4165" s="64" t="e">
        <f>_xlfn.XLOOKUP(F4165,'Volume Holds'!U:U,'Volume Holds'!#REF!)+IF('Volume Holds'!#REF!&gt;0,'Volume Holds'!#REF!,0)</f>
        <v>#REF!</v>
      </c>
      <c r="C4165" s="64">
        <f>_xlfn.XLOOKUP(F4165,'Volume Holds'!U:U,'Volume Holds'!D:D)</f>
        <v>145</v>
      </c>
      <c r="F4165" s="64" t="s">
        <v>781</v>
      </c>
      <c r="G4165" s="64">
        <v>10140</v>
      </c>
    </row>
    <row r="4166" spans="1:7">
      <c r="A4166" s="64" t="str">
        <f t="shared" si="65"/>
        <v>BL.VG.00074-10140</v>
      </c>
      <c r="B4166" s="64" t="e">
        <f>_xlfn.XLOOKUP(F4166,'Volume Holds'!U:U,'Volume Holds'!#REF!)+IF('Volume Holds'!#REF!&gt;0,'Volume Holds'!#REF!,0)</f>
        <v>#REF!</v>
      </c>
      <c r="C4166" s="64">
        <f>_xlfn.XLOOKUP(F4166,'Volume Holds'!U:U,'Volume Holds'!D:D)</f>
        <v>137.5</v>
      </c>
      <c r="F4166" s="64" t="s">
        <v>782</v>
      </c>
      <c r="G4166" s="64">
        <v>10140</v>
      </c>
    </row>
    <row r="4167" spans="1:7">
      <c r="A4167" s="64" t="str">
        <f t="shared" si="65"/>
        <v>BL.VG.00075-10140</v>
      </c>
      <c r="B4167" s="64" t="e">
        <f>_xlfn.XLOOKUP(F4167,'Volume Holds'!U:U,'Volume Holds'!#REF!)+IF('Volume Holds'!#REF!&gt;0,'Volume Holds'!#REF!,0)</f>
        <v>#REF!</v>
      </c>
      <c r="C4167" s="64">
        <f>_xlfn.XLOOKUP(F4167,'Volume Holds'!U:U,'Volume Holds'!D:D)</f>
        <v>162.5</v>
      </c>
      <c r="F4167" s="64" t="s">
        <v>783</v>
      </c>
      <c r="G4167" s="64">
        <v>10140</v>
      </c>
    </row>
    <row r="4168" spans="1:7">
      <c r="A4168" s="64" t="str">
        <f t="shared" si="65"/>
        <v>BL.VG.00076-10140</v>
      </c>
      <c r="B4168" s="64" t="e">
        <f>_xlfn.XLOOKUP(F4168,'Volume Holds'!U:U,'Volume Holds'!#REF!)+IF('Volume Holds'!#REF!&gt;0,'Volume Holds'!#REF!,0)</f>
        <v>#REF!</v>
      </c>
      <c r="C4168" s="64">
        <f>_xlfn.XLOOKUP(F4168,'Volume Holds'!U:U,'Volume Holds'!D:D)</f>
        <v>170</v>
      </c>
      <c r="F4168" s="64" t="s">
        <v>784</v>
      </c>
      <c r="G4168" s="64">
        <v>10140</v>
      </c>
    </row>
    <row r="4169" spans="1:7">
      <c r="A4169" s="64" t="str">
        <f t="shared" si="65"/>
        <v>BL.VG.00077-10140</v>
      </c>
      <c r="B4169" s="64" t="e">
        <f>_xlfn.XLOOKUP(F4169,'Volume Holds'!U:U,'Volume Holds'!#REF!)+IF('Volume Holds'!#REF!&gt;0,'Volume Holds'!#REF!,0)</f>
        <v>#REF!</v>
      </c>
      <c r="C4169" s="64">
        <f>_xlfn.XLOOKUP(F4169,'Volume Holds'!U:U,'Volume Holds'!D:D)</f>
        <v>170</v>
      </c>
      <c r="F4169" s="64" t="s">
        <v>785</v>
      </c>
      <c r="G4169" s="64">
        <v>10140</v>
      </c>
    </row>
    <row r="4170" spans="1:7">
      <c r="A4170" s="64" t="str">
        <f t="shared" si="65"/>
        <v>BL.VG.00078-10140</v>
      </c>
      <c r="B4170" s="64" t="e">
        <f>_xlfn.XLOOKUP(F4170,'Volume Holds'!U:U,'Volume Holds'!#REF!)+IF('Volume Holds'!#REF!&gt;0,'Volume Holds'!#REF!,0)</f>
        <v>#REF!</v>
      </c>
      <c r="C4170" s="64">
        <f>_xlfn.XLOOKUP(F4170,'Volume Holds'!U:U,'Volume Holds'!D:D)</f>
        <v>175</v>
      </c>
      <c r="F4170" s="64" t="s">
        <v>786</v>
      </c>
      <c r="G4170" s="64">
        <v>10140</v>
      </c>
    </row>
    <row r="4171" spans="1:7">
      <c r="A4171" s="64" t="str">
        <f t="shared" si="65"/>
        <v>BL.VG.00079-10140</v>
      </c>
      <c r="B4171" s="64" t="e">
        <f>_xlfn.XLOOKUP(F4171,'Volume Holds'!U:U,'Volume Holds'!#REF!)+IF('Volume Holds'!#REF!&gt;0,'Volume Holds'!#REF!,0)</f>
        <v>#REF!</v>
      </c>
      <c r="C4171" s="64">
        <f>_xlfn.XLOOKUP(F4171,'Volume Holds'!U:U,'Volume Holds'!D:D)</f>
        <v>175</v>
      </c>
      <c r="F4171" s="64" t="s">
        <v>787</v>
      </c>
      <c r="G4171" s="64">
        <v>10140</v>
      </c>
    </row>
    <row r="4172" spans="1:7">
      <c r="A4172" s="64" t="str">
        <f t="shared" si="65"/>
        <v>BL.VG.00080-10140</v>
      </c>
      <c r="B4172" s="64" t="e">
        <f>_xlfn.XLOOKUP(F4172,'Volume Holds'!U:U,'Volume Holds'!#REF!)+IF('Volume Holds'!#REF!&gt;0,'Volume Holds'!#REF!,0)</f>
        <v>#REF!</v>
      </c>
      <c r="C4172" s="64">
        <f>_xlfn.XLOOKUP(F4172,'Volume Holds'!U:U,'Volume Holds'!D:D)</f>
        <v>180</v>
      </c>
      <c r="F4172" s="64" t="s">
        <v>788</v>
      </c>
      <c r="G4172" s="64">
        <v>10140</v>
      </c>
    </row>
    <row r="4173" spans="1:7">
      <c r="A4173" s="64" t="str">
        <f t="shared" si="65"/>
        <v>BL.VG.00081-10140</v>
      </c>
      <c r="B4173" s="64" t="e">
        <f>_xlfn.XLOOKUP(F4173,'Volume Holds'!U:U,'Volume Holds'!#REF!)+IF('Volume Holds'!#REF!&gt;0,'Volume Holds'!#REF!,0)</f>
        <v>#REF!</v>
      </c>
      <c r="C4173" s="64">
        <f>_xlfn.XLOOKUP(F4173,'Volume Holds'!U:U,'Volume Holds'!D:D)</f>
        <v>180</v>
      </c>
      <c r="F4173" s="64" t="s">
        <v>789</v>
      </c>
      <c r="G4173" s="64">
        <v>10140</v>
      </c>
    </row>
    <row r="4174" spans="1:7">
      <c r="A4174" s="64" t="str">
        <f t="shared" si="65"/>
        <v>BL.VG.00082-10140</v>
      </c>
      <c r="B4174" s="64" t="e">
        <f>_xlfn.XLOOKUP(F4174,'Volume Holds'!U:U,'Volume Holds'!#REF!)+IF('Volume Holds'!#REF!&gt;0,'Volume Holds'!#REF!,0)</f>
        <v>#REF!</v>
      </c>
      <c r="C4174" s="64">
        <f>_xlfn.XLOOKUP(F4174,'Volume Holds'!U:U,'Volume Holds'!D:D)</f>
        <v>195</v>
      </c>
      <c r="F4174" s="64" t="s">
        <v>790</v>
      </c>
      <c r="G4174" s="64">
        <v>10140</v>
      </c>
    </row>
    <row r="4175" spans="1:7">
      <c r="A4175" s="64" t="str">
        <f t="shared" si="65"/>
        <v>BL.VG.00083-10140</v>
      </c>
      <c r="B4175" s="64" t="e">
        <f>_xlfn.XLOOKUP(F4175,'Volume Holds'!U:U,'Volume Holds'!#REF!)+IF('Volume Holds'!#REF!&gt;0,'Volume Holds'!#REF!,0)</f>
        <v>#REF!</v>
      </c>
      <c r="C4175" s="64">
        <f>_xlfn.XLOOKUP(F4175,'Volume Holds'!U:U,'Volume Holds'!D:D)</f>
        <v>195</v>
      </c>
      <c r="F4175" s="64" t="s">
        <v>791</v>
      </c>
      <c r="G4175" s="64">
        <v>10140</v>
      </c>
    </row>
    <row r="4176" spans="1:7">
      <c r="A4176" s="64" t="str">
        <f t="shared" si="65"/>
        <v>BL.VG.00084-10140</v>
      </c>
      <c r="B4176" s="64" t="e">
        <f>_xlfn.XLOOKUP(F4176,'Volume Holds'!U:U,'Volume Holds'!#REF!)+IF('Volume Holds'!#REF!&gt;0,'Volume Holds'!#REF!,0)</f>
        <v>#REF!</v>
      </c>
      <c r="C4176" s="64">
        <f>_xlfn.XLOOKUP(F4176,'Volume Holds'!U:U,'Volume Holds'!D:D)</f>
        <v>385</v>
      </c>
      <c r="F4176" s="64" t="s">
        <v>792</v>
      </c>
      <c r="G4176" s="64">
        <v>10140</v>
      </c>
    </row>
    <row r="4177" spans="1:7">
      <c r="A4177" s="64" t="str">
        <f t="shared" si="65"/>
        <v>BL.VG.00085-10140</v>
      </c>
      <c r="B4177" s="64" t="e">
        <f>_xlfn.XLOOKUP(F4177,'Volume Holds'!U:U,'Volume Holds'!#REF!)+IF('Volume Holds'!#REF!&gt;0,'Volume Holds'!#REF!,0)</f>
        <v>#REF!</v>
      </c>
      <c r="C4177" s="64">
        <f>_xlfn.XLOOKUP(F4177,'Volume Holds'!U:U,'Volume Holds'!D:D)</f>
        <v>385</v>
      </c>
      <c r="F4177" s="64" t="s">
        <v>793</v>
      </c>
      <c r="G4177" s="64">
        <v>10140</v>
      </c>
    </row>
    <row r="4178" spans="1:7">
      <c r="A4178" s="64" t="str">
        <f t="shared" si="65"/>
        <v>BL.VG.00086-10140</v>
      </c>
      <c r="B4178" s="64" t="e">
        <f>_xlfn.XLOOKUP(F4178,'Volume Holds'!U:U,'Volume Holds'!#REF!)+IF('Volume Holds'!#REF!&gt;0,'Volume Holds'!#REF!,0)</f>
        <v>#REF!</v>
      </c>
      <c r="C4178" s="64">
        <f>_xlfn.XLOOKUP(F4178,'Volume Holds'!U:U,'Volume Holds'!D:D)</f>
        <v>397.5</v>
      </c>
      <c r="F4178" s="64" t="s">
        <v>794</v>
      </c>
      <c r="G4178" s="64">
        <v>10140</v>
      </c>
    </row>
    <row r="4179" spans="1:7">
      <c r="A4179" s="64" t="str">
        <f t="shared" si="65"/>
        <v>BL.VG.00087-10140</v>
      </c>
      <c r="B4179" s="64" t="e">
        <f>_xlfn.XLOOKUP(F4179,'Volume Holds'!U:U,'Volume Holds'!#REF!)+IF('Volume Holds'!#REF!&gt;0,'Volume Holds'!#REF!,0)</f>
        <v>#REF!</v>
      </c>
      <c r="C4179" s="64">
        <f>_xlfn.XLOOKUP(F4179,'Volume Holds'!U:U,'Volume Holds'!D:D)</f>
        <v>397.5</v>
      </c>
      <c r="F4179" s="64" t="s">
        <v>795</v>
      </c>
      <c r="G4179" s="64">
        <v>10140</v>
      </c>
    </row>
    <row r="4180" spans="1:7">
      <c r="A4180" s="64" t="str">
        <f t="shared" si="65"/>
        <v>BL.VG.00088-10140</v>
      </c>
      <c r="B4180" s="64" t="e">
        <f>_xlfn.XLOOKUP(F4180,'Volume Holds'!U:U,'Volume Holds'!#REF!)+IF('Volume Holds'!#REF!&gt;0,'Volume Holds'!#REF!,0)</f>
        <v>#REF!</v>
      </c>
      <c r="C4180" s="64">
        <f>_xlfn.XLOOKUP(F4180,'Volume Holds'!U:U,'Volume Holds'!D:D)</f>
        <v>420</v>
      </c>
      <c r="F4180" s="64" t="s">
        <v>796</v>
      </c>
      <c r="G4180" s="64">
        <v>10140</v>
      </c>
    </row>
    <row r="4181" spans="1:7">
      <c r="A4181" s="64" t="str">
        <f t="shared" si="65"/>
        <v>BL.VG.00089-10140</v>
      </c>
      <c r="B4181" s="64" t="e">
        <f>_xlfn.XLOOKUP(F4181,'Volume Holds'!U:U,'Volume Holds'!#REF!)+IF('Volume Holds'!#REF!&gt;0,'Volume Holds'!#REF!,0)</f>
        <v>#REF!</v>
      </c>
      <c r="C4181" s="64">
        <f>_xlfn.XLOOKUP(F4181,'Volume Holds'!U:U,'Volume Holds'!D:D)</f>
        <v>420</v>
      </c>
      <c r="F4181" s="64" t="s">
        <v>797</v>
      </c>
      <c r="G4181" s="64">
        <v>10140</v>
      </c>
    </row>
    <row r="4182" spans="1:7">
      <c r="A4182" s="64" t="str">
        <f t="shared" si="65"/>
        <v>BL.VG.00090-10140</v>
      </c>
      <c r="B4182" s="64" t="e">
        <f>_xlfn.XLOOKUP(F4182,'Volume Holds'!U:U,'Volume Holds'!#REF!)+IF('Volume Holds'!#REF!&gt;0,'Volume Holds'!#REF!,0)</f>
        <v>#REF!</v>
      </c>
      <c r="C4182" s="64">
        <f>_xlfn.XLOOKUP(F4182,'Volume Holds'!U:U,'Volume Holds'!D:D)</f>
        <v>455</v>
      </c>
      <c r="F4182" s="64" t="s">
        <v>798</v>
      </c>
      <c r="G4182" s="64">
        <v>10140</v>
      </c>
    </row>
    <row r="4183" spans="1:7">
      <c r="A4183" s="64" t="str">
        <f t="shared" si="65"/>
        <v>BL.VG.00091-10140</v>
      </c>
      <c r="B4183" s="64" t="e">
        <f>_xlfn.XLOOKUP(F4183,'Volume Holds'!U:U,'Volume Holds'!#REF!)+IF('Volume Holds'!#REF!&gt;0,'Volume Holds'!#REF!,0)</f>
        <v>#REF!</v>
      </c>
      <c r="C4183" s="64">
        <f>_xlfn.XLOOKUP(F4183,'Volume Holds'!U:U,'Volume Holds'!D:D)</f>
        <v>455</v>
      </c>
      <c r="F4183" s="64" t="s">
        <v>799</v>
      </c>
      <c r="G4183" s="64">
        <v>10140</v>
      </c>
    </row>
    <row r="4184" spans="1:7">
      <c r="A4184" s="64" t="str">
        <f t="shared" si="65"/>
        <v>BL.VG.00092-10140</v>
      </c>
      <c r="B4184" s="64" t="e">
        <f>_xlfn.XLOOKUP(F4184,'Volume Holds'!U:U,'Volume Holds'!#REF!)+IF('Volume Holds'!#REF!&gt;0,'Volume Holds'!#REF!,0)</f>
        <v>#REF!</v>
      </c>
      <c r="C4184" s="64" t="e">
        <f>_xlfn.XLOOKUP(F4184,'Volume Holds'!U:U,'Volume Holds'!D:D)</f>
        <v>#N/A</v>
      </c>
      <c r="F4184" s="64" t="s">
        <v>1350</v>
      </c>
      <c r="G4184" s="64">
        <v>10140</v>
      </c>
    </row>
    <row r="4185" spans="1:7">
      <c r="A4185" s="64" t="str">
        <f t="shared" si="65"/>
        <v>BL.VG.00093-10140</v>
      </c>
      <c r="B4185" s="64" t="e">
        <f>_xlfn.XLOOKUP(F4185,'Volume Holds'!U:U,'Volume Holds'!#REF!)+IF('Volume Holds'!#REF!&gt;0,'Volume Holds'!#REF!,0)</f>
        <v>#REF!</v>
      </c>
      <c r="C4185" s="64" t="e">
        <f>_xlfn.XLOOKUP(F4185,'Volume Holds'!U:U,'Volume Holds'!D:D)</f>
        <v>#N/A</v>
      </c>
      <c r="F4185" s="64" t="s">
        <v>1351</v>
      </c>
      <c r="G4185" s="64">
        <v>10140</v>
      </c>
    </row>
    <row r="4186" spans="1:7">
      <c r="A4186" s="64" t="str">
        <f t="shared" si="65"/>
        <v>BL.VG.00094-10140</v>
      </c>
      <c r="B4186" s="64" t="e">
        <f>_xlfn.XLOOKUP(F4186,'Volume Holds'!U:U,'Volume Holds'!#REF!)+IF('Volume Holds'!#REF!&gt;0,'Volume Holds'!#REF!,0)</f>
        <v>#REF!</v>
      </c>
      <c r="C4186" s="64" t="e">
        <f>_xlfn.XLOOKUP(F4186,'Volume Holds'!U:U,'Volume Holds'!D:D)</f>
        <v>#N/A</v>
      </c>
      <c r="F4186" s="64" t="s">
        <v>1352</v>
      </c>
      <c r="G4186" s="64">
        <v>10140</v>
      </c>
    </row>
    <row r="4187" spans="1:7">
      <c r="A4187" s="64" t="str">
        <f t="shared" si="65"/>
        <v>BL.VG.00095-10140</v>
      </c>
      <c r="B4187" s="64" t="e">
        <f>_xlfn.XLOOKUP(F4187,'Volume Holds'!U:U,'Volume Holds'!#REF!)+IF('Volume Holds'!#REF!&gt;0,'Volume Holds'!#REF!,0)</f>
        <v>#REF!</v>
      </c>
      <c r="C4187" s="64">
        <f>_xlfn.XLOOKUP(F4187,'Volume Holds'!U:U,'Volume Holds'!D:D)</f>
        <v>104.125</v>
      </c>
      <c r="F4187" s="64" t="s">
        <v>888</v>
      </c>
      <c r="G4187" s="64">
        <v>10140</v>
      </c>
    </row>
    <row r="4188" spans="1:7">
      <c r="A4188" s="64" t="str">
        <f t="shared" si="65"/>
        <v>BL.VG.00096-10140</v>
      </c>
      <c r="B4188" s="64" t="e">
        <f>_xlfn.XLOOKUP(F4188,'Volume Holds'!U:U,'Volume Holds'!#REF!)</f>
        <v>#REF!</v>
      </c>
      <c r="C4188" s="64">
        <f>_xlfn.XLOOKUP(F4188,'Volume Holds'!U:U,'Volume Holds'!D:D)</f>
        <v>225</v>
      </c>
      <c r="F4188" s="64" t="s">
        <v>800</v>
      </c>
      <c r="G4188" s="64">
        <v>10140</v>
      </c>
    </row>
    <row r="4189" spans="1:7">
      <c r="A4189" s="64" t="str">
        <f t="shared" si="65"/>
        <v>BL.VG.00097-10140</v>
      </c>
      <c r="B4189" s="64" t="e">
        <f>_xlfn.XLOOKUP(F4189,'Volume Holds'!U:U,'Volume Holds'!#REF!)+IF('Volume Holds'!#REF!&gt;0,'Volume Holds'!#REF!,0)</f>
        <v>#REF!</v>
      </c>
      <c r="C4189" s="64">
        <f>_xlfn.XLOOKUP(F4189,'Volume Holds'!U:U,'Volume Holds'!D:D)</f>
        <v>210</v>
      </c>
      <c r="F4189" s="64" t="s">
        <v>801</v>
      </c>
      <c r="G4189" s="64">
        <v>10140</v>
      </c>
    </row>
    <row r="4190" spans="1:7">
      <c r="A4190" s="64" t="str">
        <f t="shared" si="65"/>
        <v>BL.VG.00098-10140</v>
      </c>
      <c r="B4190" s="64" t="e">
        <f>_xlfn.XLOOKUP(F4190,'Volume Holds'!U:U,'Volume Holds'!#REF!)+IF('Volume Holds'!#REF!&gt;0,'Volume Holds'!#REF!,0)</f>
        <v>#REF!</v>
      </c>
      <c r="C4190" s="64">
        <f>_xlfn.XLOOKUP(F4190,'Volume Holds'!U:U,'Volume Holds'!D:D)</f>
        <v>210</v>
      </c>
      <c r="F4190" s="64" t="s">
        <v>802</v>
      </c>
      <c r="G4190" s="64">
        <v>10140</v>
      </c>
    </row>
    <row r="4191" spans="1:7">
      <c r="A4191" s="64" t="str">
        <f t="shared" si="65"/>
        <v>BL.VG.00099-10140</v>
      </c>
      <c r="B4191" s="64" t="e">
        <f>_xlfn.XLOOKUP(F4191,'Volume Holds'!U:U,'Volume Holds'!#REF!)+IF('Volume Holds'!#REF!&gt;0,'Volume Holds'!#REF!,0)</f>
        <v>#REF!</v>
      </c>
      <c r="C4191" s="64">
        <f>_xlfn.XLOOKUP(F4191,'Volume Holds'!U:U,'Volume Holds'!D:D)</f>
        <v>217.5</v>
      </c>
      <c r="F4191" s="64" t="s">
        <v>803</v>
      </c>
      <c r="G4191" s="64">
        <v>10140</v>
      </c>
    </row>
    <row r="4192" spans="1:7">
      <c r="A4192" s="64" t="str">
        <f t="shared" si="65"/>
        <v>BL.VG.00100-10140</v>
      </c>
      <c r="B4192" s="64" t="e">
        <f>_xlfn.XLOOKUP(F4192,'Volume Holds'!U:U,'Volume Holds'!#REF!)+IF('Volume Holds'!#REF!&gt;0,'Volume Holds'!#REF!,0)</f>
        <v>#REF!</v>
      </c>
      <c r="C4192" s="64">
        <f>_xlfn.XLOOKUP(F4192,'Volume Holds'!U:U,'Volume Holds'!D:D)</f>
        <v>217.5</v>
      </c>
      <c r="F4192" s="64" t="s">
        <v>804</v>
      </c>
      <c r="G4192" s="64">
        <v>10140</v>
      </c>
    </row>
    <row r="4193" spans="1:7">
      <c r="A4193" s="64" t="str">
        <f t="shared" si="65"/>
        <v>BL.VG.00101-10140</v>
      </c>
      <c r="B4193" s="64" t="e">
        <f>_xlfn.XLOOKUP(F4193,'Volume Holds'!U:U,'Volume Holds'!#REF!)+IF('Volume Holds'!#REF!&gt;0,'Volume Holds'!#REF!,0)</f>
        <v>#REF!</v>
      </c>
      <c r="C4193" s="64">
        <f>_xlfn.XLOOKUP(F4193,'Volume Holds'!U:U,'Volume Holds'!D:D)</f>
        <v>240</v>
      </c>
      <c r="F4193" s="64" t="s">
        <v>805</v>
      </c>
      <c r="G4193" s="64">
        <v>10140</v>
      </c>
    </row>
    <row r="4194" spans="1:7">
      <c r="A4194" s="64" t="str">
        <f t="shared" si="65"/>
        <v>BL.VG.00102-10140</v>
      </c>
      <c r="B4194" s="64" t="e">
        <f>_xlfn.XLOOKUP(F4194,'Volume Holds'!U:U,'Volume Holds'!#REF!)+IF('Volume Holds'!#REF!&gt;0,'Volume Holds'!#REF!,0)</f>
        <v>#REF!</v>
      </c>
      <c r="C4194" s="64">
        <f>_xlfn.XLOOKUP(F4194,'Volume Holds'!U:U,'Volume Holds'!D:D)</f>
        <v>240</v>
      </c>
      <c r="F4194" s="64" t="s">
        <v>806</v>
      </c>
      <c r="G4194" s="64">
        <v>10140</v>
      </c>
    </row>
    <row r="4195" spans="1:7">
      <c r="A4195" s="64" t="str">
        <f t="shared" si="65"/>
        <v>BL.VG.00103-10140</v>
      </c>
      <c r="B4195" s="64" t="e">
        <f>_xlfn.XLOOKUP(F4195,'Volume Holds'!U:U,'Volume Holds'!#REF!)+IF('Volume Holds'!#REF!&gt;0,'Volume Holds'!#REF!,0)</f>
        <v>#REF!</v>
      </c>
      <c r="C4195" s="64">
        <f>_xlfn.XLOOKUP(F4195,'Volume Holds'!U:U,'Volume Holds'!D:D)</f>
        <v>362.5</v>
      </c>
      <c r="F4195" s="64" t="s">
        <v>807</v>
      </c>
      <c r="G4195" s="64">
        <v>10140</v>
      </c>
    </row>
    <row r="4196" spans="1:7">
      <c r="A4196" s="64" t="str">
        <f t="shared" si="65"/>
        <v>BL.VG.00104-10140</v>
      </c>
      <c r="B4196" s="64" t="e">
        <f>_xlfn.XLOOKUP(F4196,'Volume Holds'!U:U,'Volume Holds'!#REF!)+IF('Volume Holds'!#REF!&gt;0,'Volume Holds'!#REF!,0)</f>
        <v>#REF!</v>
      </c>
      <c r="C4196" s="64">
        <f>_xlfn.XLOOKUP(F4196,'Volume Holds'!U:U,'Volume Holds'!D:D)</f>
        <v>362.5</v>
      </c>
      <c r="F4196" s="64" t="s">
        <v>808</v>
      </c>
      <c r="G4196" s="64">
        <v>10140</v>
      </c>
    </row>
    <row r="4197" spans="1:7">
      <c r="A4197" s="64" t="str">
        <f t="shared" ref="A4197:A4260" si="66">F4197&amp;"-"&amp;G4197</f>
        <v>BL.VG.00105-10140</v>
      </c>
      <c r="B4197" s="64" t="e">
        <f>_xlfn.XLOOKUP(F4197,'Volume Holds'!U:U,'Volume Holds'!#REF!)+IF('Volume Holds'!#REF!&gt;0,'Volume Holds'!#REF!,0)</f>
        <v>#REF!</v>
      </c>
      <c r="C4197" s="64">
        <f>_xlfn.XLOOKUP(F4197,'Volume Holds'!U:U,'Volume Holds'!D:D)</f>
        <v>382.5</v>
      </c>
      <c r="F4197" s="64" t="s">
        <v>809</v>
      </c>
      <c r="G4197" s="64">
        <v>10140</v>
      </c>
    </row>
    <row r="4198" spans="1:7">
      <c r="A4198" s="64" t="str">
        <f t="shared" si="66"/>
        <v>BL.VG.00106-10140</v>
      </c>
      <c r="B4198" s="64" t="e">
        <f>_xlfn.XLOOKUP(F4198,'Volume Holds'!U:U,'Volume Holds'!#REF!)+IF('Volume Holds'!#REF!&gt;0,'Volume Holds'!#REF!,0)</f>
        <v>#REF!</v>
      </c>
      <c r="C4198" s="64">
        <f>_xlfn.XLOOKUP(F4198,'Volume Holds'!U:U,'Volume Holds'!D:D)</f>
        <v>382.5</v>
      </c>
      <c r="F4198" s="64" t="s">
        <v>810</v>
      </c>
      <c r="G4198" s="64">
        <v>10140</v>
      </c>
    </row>
    <row r="4199" spans="1:7">
      <c r="A4199" s="64" t="str">
        <f t="shared" si="66"/>
        <v>BL.VG.00107-10140</v>
      </c>
      <c r="B4199" s="64" t="e">
        <f>_xlfn.XLOOKUP(F4199,'Volume Holds'!U:U,'Volume Holds'!#REF!)+IF('Volume Holds'!#REF!&gt;0,'Volume Holds'!#REF!,0)</f>
        <v>#REF!</v>
      </c>
      <c r="C4199" s="64">
        <f>_xlfn.XLOOKUP(F4199,'Volume Holds'!U:U,'Volume Holds'!D:D)</f>
        <v>425</v>
      </c>
      <c r="F4199" s="64" t="s">
        <v>811</v>
      </c>
      <c r="G4199" s="64">
        <v>10140</v>
      </c>
    </row>
    <row r="4200" spans="1:7">
      <c r="A4200" s="64" t="str">
        <f t="shared" si="66"/>
        <v>BL.VG.00108-10140</v>
      </c>
      <c r="B4200" s="64" t="e">
        <f>_xlfn.XLOOKUP(F4200,'Volume Holds'!U:U,'Volume Holds'!#REF!)+IF('Volume Holds'!#REF!&gt;0,'Volume Holds'!#REF!,0)</f>
        <v>#REF!</v>
      </c>
      <c r="C4200" s="64">
        <f>_xlfn.XLOOKUP(F4200,'Volume Holds'!U:U,'Volume Holds'!D:D)</f>
        <v>425</v>
      </c>
      <c r="F4200" s="64" t="s">
        <v>812</v>
      </c>
      <c r="G4200" s="64">
        <v>10140</v>
      </c>
    </row>
    <row r="4201" spans="1:7">
      <c r="A4201" s="64" t="str">
        <f t="shared" si="66"/>
        <v>BL.VG.00109-10140</v>
      </c>
      <c r="B4201" s="64" t="e">
        <f>_xlfn.XLOOKUP(F4201,'Volume Holds'!U:U,'Volume Holds'!#REF!)+IF('Volume Holds'!#REF!&gt;0,'Volume Holds'!#REF!,0)</f>
        <v>#REF!</v>
      </c>
      <c r="C4201" s="64">
        <f>_xlfn.XLOOKUP(F4201,'Volume Holds'!U:U,'Volume Holds'!D:D)</f>
        <v>600</v>
      </c>
      <c r="F4201" s="64" t="s">
        <v>813</v>
      </c>
      <c r="G4201" s="64">
        <v>10140</v>
      </c>
    </row>
    <row r="4202" spans="1:7">
      <c r="A4202" s="64" t="str">
        <f t="shared" si="66"/>
        <v>BL.VG.00110-10140</v>
      </c>
      <c r="B4202" s="64" t="e">
        <f>_xlfn.XLOOKUP(F4202,'Volume Holds'!U:U,'Volume Holds'!#REF!)+IF('Volume Holds'!#REF!&gt;0,'Volume Holds'!#REF!,0)</f>
        <v>#REF!</v>
      </c>
      <c r="C4202" s="64">
        <f>_xlfn.XLOOKUP(F4202,'Volume Holds'!U:U,'Volume Holds'!D:D)</f>
        <v>600</v>
      </c>
      <c r="F4202" s="64" t="s">
        <v>814</v>
      </c>
      <c r="G4202" s="64">
        <v>10140</v>
      </c>
    </row>
    <row r="4203" spans="1:7">
      <c r="A4203" s="64" t="str">
        <f t="shared" si="66"/>
        <v>BL.VG.00111-10140</v>
      </c>
      <c r="B4203" s="64" t="e">
        <f>_xlfn.XLOOKUP(F4203,'Volume Holds'!U:U,'Volume Holds'!#REF!)+IF('Volume Holds'!#REF!&gt;0,'Volume Holds'!#REF!,0)</f>
        <v>#REF!</v>
      </c>
      <c r="C4203" s="64">
        <f>_xlfn.XLOOKUP(F4203,'Volume Holds'!U:U,'Volume Holds'!D:D)</f>
        <v>632.5</v>
      </c>
      <c r="F4203" s="64" t="s">
        <v>815</v>
      </c>
      <c r="G4203" s="64">
        <v>10140</v>
      </c>
    </row>
    <row r="4204" spans="1:7">
      <c r="A4204" s="64" t="str">
        <f t="shared" si="66"/>
        <v>BL.VG.00112-10140</v>
      </c>
      <c r="B4204" s="64" t="e">
        <f>_xlfn.XLOOKUP(F4204,'Volume Holds'!U:U,'Volume Holds'!#REF!)+IF('Volume Holds'!#REF!&gt;0,'Volume Holds'!#REF!,0)</f>
        <v>#REF!</v>
      </c>
      <c r="C4204" s="64">
        <f>_xlfn.XLOOKUP(F4204,'Volume Holds'!U:U,'Volume Holds'!D:D)</f>
        <v>632.5</v>
      </c>
      <c r="F4204" s="64" t="s">
        <v>816</v>
      </c>
      <c r="G4204" s="64">
        <v>10140</v>
      </c>
    </row>
    <row r="4205" spans="1:7">
      <c r="A4205" s="64" t="str">
        <f t="shared" si="66"/>
        <v>BL.VG.00113-10140</v>
      </c>
      <c r="B4205" s="64" t="e">
        <f>_xlfn.XLOOKUP(F4205,'Volume Holds'!U:U,'Volume Holds'!#REF!)+IF('Volume Holds'!#REF!&gt;0,'Volume Holds'!#REF!,0)</f>
        <v>#REF!</v>
      </c>
      <c r="C4205" s="64">
        <f>_xlfn.XLOOKUP(F4205,'Volume Holds'!U:U,'Volume Holds'!D:D)</f>
        <v>715</v>
      </c>
      <c r="F4205" s="64" t="s">
        <v>817</v>
      </c>
      <c r="G4205" s="64">
        <v>10140</v>
      </c>
    </row>
    <row r="4206" spans="1:7">
      <c r="A4206" s="64" t="str">
        <f t="shared" si="66"/>
        <v>BL.VG.00114-10140</v>
      </c>
      <c r="B4206" s="64" t="e">
        <f>_xlfn.XLOOKUP(F4206,'Volume Holds'!U:U,'Volume Holds'!#REF!)+IF('Volume Holds'!#REF!&gt;0,'Volume Holds'!#REF!,0)</f>
        <v>#REF!</v>
      </c>
      <c r="C4206" s="64">
        <f>_xlfn.XLOOKUP(F4206,'Volume Holds'!U:U,'Volume Holds'!D:D)</f>
        <v>715</v>
      </c>
      <c r="F4206" s="64" t="s">
        <v>818</v>
      </c>
      <c r="G4206" s="64">
        <v>10140</v>
      </c>
    </row>
    <row r="4207" spans="1:7">
      <c r="A4207" s="64" t="str">
        <f t="shared" si="66"/>
        <v>BL.VG.00115-10140</v>
      </c>
      <c r="B4207" s="64" t="e">
        <f>_xlfn.XLOOKUP(F4207,'Volume Holds'!U:U,'Volume Holds'!#REF!)+IF('Volume Holds'!#REF!&gt;0,'Volume Holds'!#REF!,0)</f>
        <v>#REF!</v>
      </c>
      <c r="C4207" s="64">
        <f>_xlfn.XLOOKUP(F4207,'Volume Holds'!U:U,'Volume Holds'!D:D)</f>
        <v>215</v>
      </c>
      <c r="F4207" s="64" t="s">
        <v>819</v>
      </c>
      <c r="G4207" s="64">
        <v>10140</v>
      </c>
    </row>
    <row r="4208" spans="1:7">
      <c r="A4208" s="64" t="str">
        <f t="shared" si="66"/>
        <v>BL.VG.00116-10140</v>
      </c>
      <c r="B4208" s="64" t="e">
        <f>_xlfn.XLOOKUP(F4208,'Volume Holds'!U:U,'Volume Holds'!#REF!)+IF('Volume Holds'!#REF!&gt;0,'Volume Holds'!#REF!,0)</f>
        <v>#REF!</v>
      </c>
      <c r="C4208" s="64">
        <f>_xlfn.XLOOKUP(F4208,'Volume Holds'!U:U,'Volume Holds'!D:D)</f>
        <v>235</v>
      </c>
      <c r="F4208" s="64" t="s">
        <v>820</v>
      </c>
      <c r="G4208" s="64">
        <v>10140</v>
      </c>
    </row>
    <row r="4209" spans="1:7">
      <c r="A4209" s="64" t="str">
        <f t="shared" si="66"/>
        <v>BL.VG.00117-10140</v>
      </c>
      <c r="B4209" s="64" t="e">
        <f>_xlfn.XLOOKUP(F4209,'Volume Holds'!U:U,'Volume Holds'!#REF!)+IF('Volume Holds'!#REF!&gt;0,'Volume Holds'!#REF!,0)</f>
        <v>#REF!</v>
      </c>
      <c r="C4209" s="64">
        <f>_xlfn.XLOOKUP(F4209,'Volume Holds'!U:U,'Volume Holds'!D:D)</f>
        <v>282.5</v>
      </c>
      <c r="F4209" s="64" t="s">
        <v>821</v>
      </c>
      <c r="G4209" s="64">
        <v>10140</v>
      </c>
    </row>
    <row r="4210" spans="1:7">
      <c r="A4210" s="64" t="str">
        <f t="shared" si="66"/>
        <v>BL.VG.00118-10140</v>
      </c>
      <c r="B4210" s="64" t="e">
        <f>_xlfn.XLOOKUP(F4210,'Volume Holds'!U:U,'Volume Holds'!#REF!)+IF('Volume Holds'!#REF!&gt;0,'Volume Holds'!#REF!,0)</f>
        <v>#REF!</v>
      </c>
      <c r="C4210" s="64">
        <f>_xlfn.XLOOKUP(F4210,'Volume Holds'!U:U,'Volume Holds'!D:D)</f>
        <v>207.5</v>
      </c>
      <c r="F4210" s="64" t="s">
        <v>822</v>
      </c>
      <c r="G4210" s="64">
        <v>10140</v>
      </c>
    </row>
    <row r="4211" spans="1:7">
      <c r="A4211" s="64" t="str">
        <f t="shared" si="66"/>
        <v>BL.VG.00119-10140</v>
      </c>
      <c r="B4211" s="64" t="e">
        <f>_xlfn.XLOOKUP(F4211,'Volume Holds'!U:U,'Volume Holds'!#REF!)+IF('Volume Holds'!#REF!&gt;0,'Volume Holds'!#REF!,0)</f>
        <v>#REF!</v>
      </c>
      <c r="C4211" s="64">
        <f>_xlfn.XLOOKUP(F4211,'Volume Holds'!U:U,'Volume Holds'!D:D)</f>
        <v>227.5</v>
      </c>
      <c r="F4211" s="64" t="s">
        <v>823</v>
      </c>
      <c r="G4211" s="64">
        <v>10140</v>
      </c>
    </row>
    <row r="4212" spans="1:7">
      <c r="A4212" s="64" t="str">
        <f t="shared" si="66"/>
        <v>BL.VG.00120-10140</v>
      </c>
      <c r="B4212" s="64" t="e">
        <f>_xlfn.XLOOKUP(F4212,'Volume Holds'!U:U,'Volume Holds'!#REF!)+IF('Volume Holds'!#REF!&gt;0,'Volume Holds'!#REF!,0)</f>
        <v>#REF!</v>
      </c>
      <c r="C4212" s="64">
        <f>_xlfn.XLOOKUP(F4212,'Volume Holds'!U:U,'Volume Holds'!D:D)</f>
        <v>285</v>
      </c>
      <c r="F4212" s="64" t="s">
        <v>824</v>
      </c>
      <c r="G4212" s="64">
        <v>10140</v>
      </c>
    </row>
    <row r="4213" spans="1:7">
      <c r="A4213" s="64" t="str">
        <f t="shared" si="66"/>
        <v>BL.VG.00121-10140</v>
      </c>
      <c r="B4213" s="64" t="e">
        <f>_xlfn.XLOOKUP(F4213,'Volume Holds'!U:U,'Volume Holds'!#REF!)+IF('Volume Holds'!#REF!&gt;0,'Volume Holds'!#REF!,0)</f>
        <v>#REF!</v>
      </c>
      <c r="C4213" s="64">
        <f>_xlfn.XLOOKUP(F4213,'Volume Holds'!U:U,'Volume Holds'!D:D)</f>
        <v>102.5</v>
      </c>
      <c r="F4213" s="64" t="s">
        <v>825</v>
      </c>
      <c r="G4213" s="64">
        <v>10140</v>
      </c>
    </row>
    <row r="4214" spans="1:7">
      <c r="A4214" s="64" t="str">
        <f t="shared" si="66"/>
        <v>BL.VG.00122-10140</v>
      </c>
      <c r="B4214" s="64" t="e">
        <f>_xlfn.XLOOKUP(F4214,'Volume Holds'!U:U,'Volume Holds'!#REF!)+IF('Volume Holds'!#REF!&gt;0,'Volume Holds'!#REF!,0)</f>
        <v>#REF!</v>
      </c>
      <c r="C4214" s="64">
        <f>_xlfn.XLOOKUP(F4214,'Volume Holds'!U:U,'Volume Holds'!D:D)</f>
        <v>107.5</v>
      </c>
      <c r="F4214" s="64" t="s">
        <v>827</v>
      </c>
      <c r="G4214" s="64">
        <v>10140</v>
      </c>
    </row>
    <row r="4215" spans="1:7">
      <c r="A4215" s="64" t="str">
        <f t="shared" si="66"/>
        <v>BL.VG.00123-10140</v>
      </c>
      <c r="B4215" s="64" t="e">
        <f>_xlfn.XLOOKUP(F4215,'Volume Holds'!U:U,'Volume Holds'!#REF!)+IF('Volume Holds'!#REF!&gt;0,'Volume Holds'!#REF!,0)</f>
        <v>#REF!</v>
      </c>
      <c r="C4215" s="64">
        <f>_xlfn.XLOOKUP(F4215,'Volume Holds'!U:U,'Volume Holds'!D:D)</f>
        <v>112.5</v>
      </c>
      <c r="F4215" s="64" t="s">
        <v>829</v>
      </c>
      <c r="G4215" s="64">
        <v>10140</v>
      </c>
    </row>
    <row r="4216" spans="1:7">
      <c r="A4216" s="64" t="str">
        <f t="shared" si="66"/>
        <v>BL.VG.00124-10140</v>
      </c>
      <c r="B4216" s="64" t="e">
        <f>_xlfn.XLOOKUP(F4216,'Volume Holds'!U:U,'Volume Holds'!#REF!)+IF('Volume Holds'!#REF!&gt;0,'Volume Holds'!#REF!,0)</f>
        <v>#REF!</v>
      </c>
      <c r="C4216" s="64">
        <f>_xlfn.XLOOKUP(F4216,'Volume Holds'!U:U,'Volume Holds'!D:D)</f>
        <v>312.5</v>
      </c>
      <c r="F4216" s="64" t="s">
        <v>831</v>
      </c>
      <c r="G4216" s="64">
        <v>10140</v>
      </c>
    </row>
    <row r="4217" spans="1:7">
      <c r="A4217" s="64" t="str">
        <f t="shared" si="66"/>
        <v>BL.VG.00125-10140</v>
      </c>
      <c r="B4217" s="64" t="e">
        <f>_xlfn.XLOOKUP(F4217,'Volume Holds'!U:U,'Volume Holds'!#REF!)+IF('Volume Holds'!#REF!&gt;0,'Volume Holds'!#REF!,0)</f>
        <v>#REF!</v>
      </c>
      <c r="C4217" s="64">
        <f>_xlfn.XLOOKUP(F4217,'Volume Holds'!U:U,'Volume Holds'!D:D)</f>
        <v>335</v>
      </c>
      <c r="F4217" s="64" t="s">
        <v>833</v>
      </c>
      <c r="G4217" s="64">
        <v>10140</v>
      </c>
    </row>
    <row r="4218" spans="1:7">
      <c r="A4218" s="64" t="str">
        <f t="shared" si="66"/>
        <v>BL.VG.00126-10140</v>
      </c>
      <c r="B4218" s="64" t="e">
        <f>_xlfn.XLOOKUP(F4218,'Volume Holds'!U:U,'Volume Holds'!#REF!)+IF('Volume Holds'!#REF!&gt;0,'Volume Holds'!#REF!,0)</f>
        <v>#REF!</v>
      </c>
      <c r="C4218" s="64">
        <f>_xlfn.XLOOKUP(F4218,'Volume Holds'!U:U,'Volume Holds'!D:D)</f>
        <v>352.5</v>
      </c>
      <c r="F4218" s="64" t="s">
        <v>835</v>
      </c>
      <c r="G4218" s="64">
        <v>10140</v>
      </c>
    </row>
    <row r="4219" spans="1:7">
      <c r="A4219" s="64" t="str">
        <f t="shared" si="66"/>
        <v>BL.VG.00127-10140</v>
      </c>
      <c r="B4219" s="64" t="e">
        <f>_xlfn.XLOOKUP(F4219,'Volume Holds'!U:U,'Volume Holds'!#REF!)+IF('Volume Holds'!#REF!&gt;0,'Volume Holds'!#REF!,0)</f>
        <v>#REF!</v>
      </c>
      <c r="C4219" s="64">
        <f>_xlfn.XLOOKUP(F4219,'Volume Holds'!U:U,'Volume Holds'!D:D)</f>
        <v>775</v>
      </c>
      <c r="F4219" s="64" t="s">
        <v>837</v>
      </c>
      <c r="G4219" s="64">
        <v>10140</v>
      </c>
    </row>
    <row r="4220" spans="1:7">
      <c r="A4220" s="64" t="str">
        <f t="shared" si="66"/>
        <v>BL.VG.00128-10140</v>
      </c>
      <c r="B4220" s="64" t="e">
        <f>_xlfn.XLOOKUP(F4220,'Volume Holds'!U:U,'Volume Holds'!#REF!)+IF('Volume Holds'!#REF!&gt;0,'Volume Holds'!#REF!,0)</f>
        <v>#REF!</v>
      </c>
      <c r="C4220" s="64">
        <f>_xlfn.XLOOKUP(F4220,'Volume Holds'!U:U,'Volume Holds'!D:D)</f>
        <v>827.5</v>
      </c>
      <c r="F4220" s="64" t="s">
        <v>839</v>
      </c>
      <c r="G4220" s="64">
        <v>10140</v>
      </c>
    </row>
    <row r="4221" spans="1:7">
      <c r="A4221" s="64" t="str">
        <f t="shared" si="66"/>
        <v>BL.VG.00129-10140</v>
      </c>
      <c r="B4221" s="64" t="e">
        <f>_xlfn.XLOOKUP(F4221,'Volume Holds'!U:U,'Volume Holds'!#REF!)+IF('Volume Holds'!#REF!&gt;0,'Volume Holds'!#REF!,0)</f>
        <v>#REF!</v>
      </c>
      <c r="C4221" s="64">
        <f>_xlfn.XLOOKUP(F4221,'Volume Holds'!U:U,'Volume Holds'!D:D)</f>
        <v>887.5</v>
      </c>
      <c r="F4221" s="64" t="s">
        <v>841</v>
      </c>
      <c r="G4221" s="64">
        <v>10140</v>
      </c>
    </row>
    <row r="4222" spans="1:7">
      <c r="A4222" s="64" t="str">
        <f t="shared" si="66"/>
        <v>BL.VG.00130-10140</v>
      </c>
      <c r="B4222" s="64" t="e">
        <f>_xlfn.XLOOKUP(F4222,'Volume Holds'!U:U,'Volume Holds'!#REF!)+IF('Volume Holds'!#REF!&gt;0,'Volume Holds'!#REF!,0)</f>
        <v>#REF!</v>
      </c>
      <c r="C4222" s="64">
        <f>_xlfn.XLOOKUP(F4222,'Volume Holds'!U:U,'Volume Holds'!D:D)</f>
        <v>102.5</v>
      </c>
      <c r="F4222" s="64" t="s">
        <v>826</v>
      </c>
      <c r="G4222" s="64">
        <v>10140</v>
      </c>
    </row>
    <row r="4223" spans="1:7">
      <c r="A4223" s="64" t="str">
        <f t="shared" si="66"/>
        <v>BL.VG.00131-10140</v>
      </c>
      <c r="B4223" s="64" t="e">
        <f>_xlfn.XLOOKUP(F4223,'Volume Holds'!U:U,'Volume Holds'!#REF!)+IF('Volume Holds'!#REF!&gt;0,'Volume Holds'!#REF!,0)</f>
        <v>#REF!</v>
      </c>
      <c r="C4223" s="64">
        <f>_xlfn.XLOOKUP(F4223,'Volume Holds'!U:U,'Volume Holds'!D:D)</f>
        <v>107.5</v>
      </c>
      <c r="F4223" s="64" t="s">
        <v>828</v>
      </c>
      <c r="G4223" s="64">
        <v>10140</v>
      </c>
    </row>
    <row r="4224" spans="1:7">
      <c r="A4224" s="64" t="str">
        <f t="shared" si="66"/>
        <v>BL.VG.00132-10140</v>
      </c>
      <c r="B4224" s="64" t="e">
        <f>_xlfn.XLOOKUP(F4224,'Volume Holds'!U:U,'Volume Holds'!#REF!)+IF('Volume Holds'!#REF!&gt;0,'Volume Holds'!#REF!,0)</f>
        <v>#REF!</v>
      </c>
      <c r="C4224" s="64">
        <f>_xlfn.XLOOKUP(F4224,'Volume Holds'!U:U,'Volume Holds'!D:D)</f>
        <v>112.5</v>
      </c>
      <c r="F4224" s="64" t="s">
        <v>830</v>
      </c>
      <c r="G4224" s="64">
        <v>10140</v>
      </c>
    </row>
    <row r="4225" spans="1:7">
      <c r="A4225" s="64" t="str">
        <f t="shared" si="66"/>
        <v>BL.VG.00133-10140</v>
      </c>
      <c r="B4225" s="64" t="e">
        <f>_xlfn.XLOOKUP(F4225,'Volume Holds'!U:U,'Volume Holds'!#REF!)+IF('Volume Holds'!#REF!&gt;0,'Volume Holds'!#REF!,0)</f>
        <v>#REF!</v>
      </c>
      <c r="C4225" s="64">
        <f>_xlfn.XLOOKUP(F4225,'Volume Holds'!U:U,'Volume Holds'!D:D)</f>
        <v>312.5</v>
      </c>
      <c r="F4225" s="64" t="s">
        <v>832</v>
      </c>
      <c r="G4225" s="64">
        <v>10140</v>
      </c>
    </row>
    <row r="4226" spans="1:7">
      <c r="A4226" s="64" t="str">
        <f t="shared" si="66"/>
        <v>BL.VG.00134-10140</v>
      </c>
      <c r="B4226" s="64" t="e">
        <f>_xlfn.XLOOKUP(F4226,'Volume Holds'!U:U,'Volume Holds'!#REF!)+IF('Volume Holds'!#REF!&gt;0,'Volume Holds'!#REF!,0)</f>
        <v>#REF!</v>
      </c>
      <c r="C4226" s="64">
        <f>_xlfn.XLOOKUP(F4226,'Volume Holds'!U:U,'Volume Holds'!D:D)</f>
        <v>335</v>
      </c>
      <c r="F4226" s="64" t="s">
        <v>834</v>
      </c>
      <c r="G4226" s="64">
        <v>10140</v>
      </c>
    </row>
    <row r="4227" spans="1:7">
      <c r="A4227" s="64" t="str">
        <f t="shared" si="66"/>
        <v>BL.VG.00135-10140</v>
      </c>
      <c r="B4227" s="64" t="e">
        <f>_xlfn.XLOOKUP(F4227,'Volume Holds'!U:U,'Volume Holds'!#REF!)+IF('Volume Holds'!#REF!&gt;0,'Volume Holds'!#REF!,0)</f>
        <v>#REF!</v>
      </c>
      <c r="C4227" s="64">
        <f>_xlfn.XLOOKUP(F4227,'Volume Holds'!U:U,'Volume Holds'!D:D)</f>
        <v>352.5</v>
      </c>
      <c r="F4227" s="64" t="s">
        <v>836</v>
      </c>
      <c r="G4227" s="64">
        <v>10140</v>
      </c>
    </row>
    <row r="4228" spans="1:7">
      <c r="A4228" s="64" t="str">
        <f t="shared" si="66"/>
        <v>BL.VG.00136-10140</v>
      </c>
      <c r="B4228" s="64" t="e">
        <f>_xlfn.XLOOKUP(F4228,'Volume Holds'!U:U,'Volume Holds'!#REF!)+IF('Volume Holds'!#REF!&gt;0,'Volume Holds'!#REF!,0)</f>
        <v>#REF!</v>
      </c>
      <c r="C4228" s="64">
        <f>_xlfn.XLOOKUP(F4228,'Volume Holds'!U:U,'Volume Holds'!D:D)</f>
        <v>775</v>
      </c>
      <c r="F4228" s="64" t="s">
        <v>838</v>
      </c>
      <c r="G4228" s="64">
        <v>10140</v>
      </c>
    </row>
    <row r="4229" spans="1:7">
      <c r="A4229" s="64" t="str">
        <f t="shared" si="66"/>
        <v>BL.VG.00137-10140</v>
      </c>
      <c r="B4229" s="64" t="e">
        <f>_xlfn.XLOOKUP(F4229,'Volume Holds'!U:U,'Volume Holds'!#REF!)+IF('Volume Holds'!#REF!&gt;0,'Volume Holds'!#REF!,0)</f>
        <v>#REF!</v>
      </c>
      <c r="C4229" s="64">
        <f>_xlfn.XLOOKUP(F4229,'Volume Holds'!U:U,'Volume Holds'!D:D)</f>
        <v>827.5</v>
      </c>
      <c r="F4229" s="64" t="s">
        <v>840</v>
      </c>
      <c r="G4229" s="64">
        <v>10140</v>
      </c>
    </row>
    <row r="4230" spans="1:7">
      <c r="A4230" s="64" t="str">
        <f t="shared" si="66"/>
        <v>BL.VG.00138-10140</v>
      </c>
      <c r="B4230" s="64" t="e">
        <f>_xlfn.XLOOKUP(F4230,'Volume Holds'!U:U,'Volume Holds'!#REF!)+IF('Volume Holds'!#REF!&gt;0,'Volume Holds'!#REF!,0)</f>
        <v>#REF!</v>
      </c>
      <c r="C4230" s="64">
        <f>_xlfn.XLOOKUP(F4230,'Volume Holds'!U:U,'Volume Holds'!D:D)</f>
        <v>887.5</v>
      </c>
      <c r="F4230" s="64" t="s">
        <v>842</v>
      </c>
      <c r="G4230" s="64">
        <v>10140</v>
      </c>
    </row>
    <row r="4231" spans="1:7">
      <c r="A4231" s="64" t="str">
        <f t="shared" si="66"/>
        <v>BL.VG.00070-10132</v>
      </c>
      <c r="B4231" s="64" t="e">
        <f>_xlfn.XLOOKUP(F4231,'Volume Holds'!U:U,'Volume Holds'!#REF!)+IF('Volume Holds'!#REF!&gt;0,'Volume Holds'!#REF!,0)</f>
        <v>#REF!</v>
      </c>
      <c r="C4231" s="64">
        <f>_xlfn.XLOOKUP(F4231,'Volume Holds'!U:U,'Volume Holds'!D:D)</f>
        <v>175</v>
      </c>
      <c r="F4231" s="64" t="s">
        <v>778</v>
      </c>
      <c r="G4231" s="64">
        <v>10132</v>
      </c>
    </row>
    <row r="4232" spans="1:7">
      <c r="A4232" s="64" t="str">
        <f t="shared" si="66"/>
        <v>BL.VG.00071-10132</v>
      </c>
      <c r="B4232" s="64" t="e">
        <f>_xlfn.XLOOKUP(F4232,'Volume Holds'!U:U,'Volume Holds'!#REF!)+IF('Volume Holds'!#REF!&gt;0,'Volume Holds'!#REF!,0)</f>
        <v>#REF!</v>
      </c>
      <c r="C4232" s="64">
        <f>_xlfn.XLOOKUP(F4232,'Volume Holds'!U:U,'Volume Holds'!D:D)</f>
        <v>182.5</v>
      </c>
      <c r="F4232" s="64" t="s">
        <v>779</v>
      </c>
      <c r="G4232" s="64">
        <v>10132</v>
      </c>
    </row>
    <row r="4233" spans="1:7">
      <c r="A4233" s="64" t="str">
        <f t="shared" si="66"/>
        <v>BL.VG.00072-10132</v>
      </c>
      <c r="B4233" s="64" t="e">
        <f>_xlfn.XLOOKUP(F4233,'Volume Holds'!U:U,'Volume Holds'!#REF!)+IF('Volume Holds'!#REF!&gt;0,'Volume Holds'!#REF!,0)</f>
        <v>#REF!</v>
      </c>
      <c r="C4233" s="64">
        <f>_xlfn.XLOOKUP(F4233,'Volume Holds'!U:U,'Volume Holds'!D:D)</f>
        <v>152.5</v>
      </c>
      <c r="F4233" s="64" t="s">
        <v>780</v>
      </c>
      <c r="G4233" s="64">
        <v>10132</v>
      </c>
    </row>
    <row r="4234" spans="1:7">
      <c r="A4234" s="64" t="str">
        <f t="shared" si="66"/>
        <v>BL.VG.00073-10132</v>
      </c>
      <c r="B4234" s="64" t="e">
        <f>_xlfn.XLOOKUP(F4234,'Volume Holds'!U:U,'Volume Holds'!#REF!)+IF('Volume Holds'!#REF!&gt;0,'Volume Holds'!#REF!,0)</f>
        <v>#REF!</v>
      </c>
      <c r="C4234" s="64">
        <f>_xlfn.XLOOKUP(F4234,'Volume Holds'!U:U,'Volume Holds'!D:D)</f>
        <v>145</v>
      </c>
      <c r="F4234" s="64" t="s">
        <v>781</v>
      </c>
      <c r="G4234" s="64">
        <v>10132</v>
      </c>
    </row>
    <row r="4235" spans="1:7">
      <c r="A4235" s="64" t="str">
        <f t="shared" si="66"/>
        <v>BL.VG.00074-10132</v>
      </c>
      <c r="B4235" s="64" t="e">
        <f>_xlfn.XLOOKUP(F4235,'Volume Holds'!U:U,'Volume Holds'!#REF!)+IF('Volume Holds'!#REF!&gt;0,'Volume Holds'!#REF!,0)</f>
        <v>#REF!</v>
      </c>
      <c r="C4235" s="64">
        <f>_xlfn.XLOOKUP(F4235,'Volume Holds'!U:U,'Volume Holds'!D:D)</f>
        <v>137.5</v>
      </c>
      <c r="F4235" s="64" t="s">
        <v>782</v>
      </c>
      <c r="G4235" s="64">
        <v>10132</v>
      </c>
    </row>
    <row r="4236" spans="1:7">
      <c r="A4236" s="64" t="str">
        <f t="shared" si="66"/>
        <v>BL.VG.00075-10132</v>
      </c>
      <c r="B4236" s="64" t="e">
        <f>_xlfn.XLOOKUP(F4236,'Volume Holds'!U:U,'Volume Holds'!#REF!)+IF('Volume Holds'!#REF!&gt;0,'Volume Holds'!#REF!,0)</f>
        <v>#REF!</v>
      </c>
      <c r="C4236" s="64">
        <f>_xlfn.XLOOKUP(F4236,'Volume Holds'!U:U,'Volume Holds'!D:D)</f>
        <v>162.5</v>
      </c>
      <c r="F4236" s="64" t="s">
        <v>783</v>
      </c>
      <c r="G4236" s="64">
        <v>10132</v>
      </c>
    </row>
    <row r="4237" spans="1:7">
      <c r="A4237" s="64" t="str">
        <f t="shared" si="66"/>
        <v>BL.VG.00076-10132</v>
      </c>
      <c r="B4237" s="64" t="e">
        <f>_xlfn.XLOOKUP(F4237,'Volume Holds'!U:U,'Volume Holds'!#REF!)+IF('Volume Holds'!#REF!&gt;0,'Volume Holds'!#REF!,0)</f>
        <v>#REF!</v>
      </c>
      <c r="C4237" s="64">
        <f>_xlfn.XLOOKUP(F4237,'Volume Holds'!U:U,'Volume Holds'!D:D)</f>
        <v>170</v>
      </c>
      <c r="F4237" s="64" t="s">
        <v>784</v>
      </c>
      <c r="G4237" s="64">
        <v>10132</v>
      </c>
    </row>
    <row r="4238" spans="1:7">
      <c r="A4238" s="64" t="str">
        <f t="shared" si="66"/>
        <v>BL.VG.00077-10132</v>
      </c>
      <c r="B4238" s="64" t="e">
        <f>_xlfn.XLOOKUP(F4238,'Volume Holds'!U:U,'Volume Holds'!#REF!)+IF('Volume Holds'!#REF!&gt;0,'Volume Holds'!#REF!,0)</f>
        <v>#REF!</v>
      </c>
      <c r="C4238" s="64">
        <f>_xlfn.XLOOKUP(F4238,'Volume Holds'!U:U,'Volume Holds'!D:D)</f>
        <v>170</v>
      </c>
      <c r="F4238" s="64" t="s">
        <v>785</v>
      </c>
      <c r="G4238" s="64">
        <v>10132</v>
      </c>
    </row>
    <row r="4239" spans="1:7">
      <c r="A4239" s="64" t="str">
        <f t="shared" si="66"/>
        <v>BL.VG.00078-10132</v>
      </c>
      <c r="B4239" s="64" t="e">
        <f>_xlfn.XLOOKUP(F4239,'Volume Holds'!U:U,'Volume Holds'!#REF!)+IF('Volume Holds'!#REF!&gt;0,'Volume Holds'!#REF!,0)</f>
        <v>#REF!</v>
      </c>
      <c r="C4239" s="64">
        <f>_xlfn.XLOOKUP(F4239,'Volume Holds'!U:U,'Volume Holds'!D:D)</f>
        <v>175</v>
      </c>
      <c r="F4239" s="64" t="s">
        <v>786</v>
      </c>
      <c r="G4239" s="64">
        <v>10132</v>
      </c>
    </row>
    <row r="4240" spans="1:7">
      <c r="A4240" s="64" t="str">
        <f t="shared" si="66"/>
        <v>BL.VG.00079-10132</v>
      </c>
      <c r="B4240" s="64" t="e">
        <f>_xlfn.XLOOKUP(F4240,'Volume Holds'!U:U,'Volume Holds'!#REF!)+IF('Volume Holds'!#REF!&gt;0,'Volume Holds'!#REF!,0)</f>
        <v>#REF!</v>
      </c>
      <c r="C4240" s="64">
        <f>_xlfn.XLOOKUP(F4240,'Volume Holds'!U:U,'Volume Holds'!D:D)</f>
        <v>175</v>
      </c>
      <c r="F4240" s="64" t="s">
        <v>787</v>
      </c>
      <c r="G4240" s="64">
        <v>10132</v>
      </c>
    </row>
    <row r="4241" spans="1:7">
      <c r="A4241" s="64" t="str">
        <f t="shared" si="66"/>
        <v>BL.VG.00080-10132</v>
      </c>
      <c r="B4241" s="64" t="e">
        <f>_xlfn.XLOOKUP(F4241,'Volume Holds'!U:U,'Volume Holds'!#REF!)+IF('Volume Holds'!#REF!&gt;0,'Volume Holds'!#REF!,0)</f>
        <v>#REF!</v>
      </c>
      <c r="C4241" s="64">
        <f>_xlfn.XLOOKUP(F4241,'Volume Holds'!U:U,'Volume Holds'!D:D)</f>
        <v>180</v>
      </c>
      <c r="F4241" s="64" t="s">
        <v>788</v>
      </c>
      <c r="G4241" s="64">
        <v>10132</v>
      </c>
    </row>
    <row r="4242" spans="1:7">
      <c r="A4242" s="64" t="str">
        <f t="shared" si="66"/>
        <v>BL.VG.00081-10132</v>
      </c>
      <c r="B4242" s="64" t="e">
        <f>_xlfn.XLOOKUP(F4242,'Volume Holds'!U:U,'Volume Holds'!#REF!)+IF('Volume Holds'!#REF!&gt;0,'Volume Holds'!#REF!,0)</f>
        <v>#REF!</v>
      </c>
      <c r="C4242" s="64">
        <f>_xlfn.XLOOKUP(F4242,'Volume Holds'!U:U,'Volume Holds'!D:D)</f>
        <v>180</v>
      </c>
      <c r="F4242" s="64" t="s">
        <v>789</v>
      </c>
      <c r="G4242" s="64">
        <v>10132</v>
      </c>
    </row>
    <row r="4243" spans="1:7">
      <c r="A4243" s="64" t="str">
        <f t="shared" si="66"/>
        <v>BL.VG.00082-10132</v>
      </c>
      <c r="B4243" s="64" t="e">
        <f>_xlfn.XLOOKUP(F4243,'Volume Holds'!U:U,'Volume Holds'!#REF!)+IF('Volume Holds'!#REF!&gt;0,'Volume Holds'!#REF!,0)</f>
        <v>#REF!</v>
      </c>
      <c r="C4243" s="64">
        <f>_xlfn.XLOOKUP(F4243,'Volume Holds'!U:U,'Volume Holds'!D:D)</f>
        <v>195</v>
      </c>
      <c r="F4243" s="64" t="s">
        <v>790</v>
      </c>
      <c r="G4243" s="64">
        <v>10132</v>
      </c>
    </row>
    <row r="4244" spans="1:7">
      <c r="A4244" s="64" t="str">
        <f t="shared" si="66"/>
        <v>BL.VG.00083-10132</v>
      </c>
      <c r="B4244" s="64" t="e">
        <f>_xlfn.XLOOKUP(F4244,'Volume Holds'!U:U,'Volume Holds'!#REF!)+IF('Volume Holds'!#REF!&gt;0,'Volume Holds'!#REF!,0)</f>
        <v>#REF!</v>
      </c>
      <c r="C4244" s="64">
        <f>_xlfn.XLOOKUP(F4244,'Volume Holds'!U:U,'Volume Holds'!D:D)</f>
        <v>195</v>
      </c>
      <c r="F4244" s="64" t="s">
        <v>791</v>
      </c>
      <c r="G4244" s="64">
        <v>10132</v>
      </c>
    </row>
    <row r="4245" spans="1:7">
      <c r="A4245" s="64" t="str">
        <f t="shared" si="66"/>
        <v>BL.VG.00084-10132</v>
      </c>
      <c r="B4245" s="64" t="e">
        <f>_xlfn.XLOOKUP(F4245,'Volume Holds'!U:U,'Volume Holds'!#REF!)+IF('Volume Holds'!#REF!&gt;0,'Volume Holds'!#REF!,0)</f>
        <v>#REF!</v>
      </c>
      <c r="C4245" s="64">
        <f>_xlfn.XLOOKUP(F4245,'Volume Holds'!U:U,'Volume Holds'!D:D)</f>
        <v>385</v>
      </c>
      <c r="F4245" s="64" t="s">
        <v>792</v>
      </c>
      <c r="G4245" s="64">
        <v>10132</v>
      </c>
    </row>
    <row r="4246" spans="1:7">
      <c r="A4246" s="64" t="str">
        <f t="shared" si="66"/>
        <v>BL.VG.00085-10132</v>
      </c>
      <c r="B4246" s="64" t="e">
        <f>_xlfn.XLOOKUP(F4246,'Volume Holds'!U:U,'Volume Holds'!#REF!)+IF('Volume Holds'!#REF!&gt;0,'Volume Holds'!#REF!,0)</f>
        <v>#REF!</v>
      </c>
      <c r="C4246" s="64">
        <f>_xlfn.XLOOKUP(F4246,'Volume Holds'!U:U,'Volume Holds'!D:D)</f>
        <v>385</v>
      </c>
      <c r="F4246" s="64" t="s">
        <v>793</v>
      </c>
      <c r="G4246" s="64">
        <v>10132</v>
      </c>
    </row>
    <row r="4247" spans="1:7">
      <c r="A4247" s="64" t="str">
        <f t="shared" si="66"/>
        <v>BL.VG.00086-10132</v>
      </c>
      <c r="B4247" s="64" t="e">
        <f>_xlfn.XLOOKUP(F4247,'Volume Holds'!U:U,'Volume Holds'!#REF!)+IF('Volume Holds'!#REF!&gt;0,'Volume Holds'!#REF!,0)</f>
        <v>#REF!</v>
      </c>
      <c r="C4247" s="64">
        <f>_xlfn.XLOOKUP(F4247,'Volume Holds'!U:U,'Volume Holds'!D:D)</f>
        <v>397.5</v>
      </c>
      <c r="F4247" s="64" t="s">
        <v>794</v>
      </c>
      <c r="G4247" s="64">
        <v>10132</v>
      </c>
    </row>
    <row r="4248" spans="1:7">
      <c r="A4248" s="64" t="str">
        <f t="shared" si="66"/>
        <v>BL.VG.00087-10132</v>
      </c>
      <c r="B4248" s="64" t="e">
        <f>_xlfn.XLOOKUP(F4248,'Volume Holds'!U:U,'Volume Holds'!#REF!)+IF('Volume Holds'!#REF!&gt;0,'Volume Holds'!#REF!,0)</f>
        <v>#REF!</v>
      </c>
      <c r="C4248" s="64">
        <f>_xlfn.XLOOKUP(F4248,'Volume Holds'!U:U,'Volume Holds'!D:D)</f>
        <v>397.5</v>
      </c>
      <c r="F4248" s="64" t="s">
        <v>795</v>
      </c>
      <c r="G4248" s="64">
        <v>10132</v>
      </c>
    </row>
    <row r="4249" spans="1:7">
      <c r="A4249" s="64" t="str">
        <f t="shared" si="66"/>
        <v>BL.VG.00088-10132</v>
      </c>
      <c r="B4249" s="64" t="e">
        <f>_xlfn.XLOOKUP(F4249,'Volume Holds'!U:U,'Volume Holds'!#REF!)+IF('Volume Holds'!#REF!&gt;0,'Volume Holds'!#REF!,0)</f>
        <v>#REF!</v>
      </c>
      <c r="C4249" s="64">
        <f>_xlfn.XLOOKUP(F4249,'Volume Holds'!U:U,'Volume Holds'!D:D)</f>
        <v>420</v>
      </c>
      <c r="F4249" s="64" t="s">
        <v>796</v>
      </c>
      <c r="G4249" s="64">
        <v>10132</v>
      </c>
    </row>
    <row r="4250" spans="1:7">
      <c r="A4250" s="64" t="str">
        <f t="shared" si="66"/>
        <v>BL.VG.00089-10132</v>
      </c>
      <c r="B4250" s="64" t="e">
        <f>_xlfn.XLOOKUP(F4250,'Volume Holds'!U:U,'Volume Holds'!#REF!)+IF('Volume Holds'!#REF!&gt;0,'Volume Holds'!#REF!,0)</f>
        <v>#REF!</v>
      </c>
      <c r="C4250" s="64">
        <f>_xlfn.XLOOKUP(F4250,'Volume Holds'!U:U,'Volume Holds'!D:D)</f>
        <v>420</v>
      </c>
      <c r="F4250" s="64" t="s">
        <v>797</v>
      </c>
      <c r="G4250" s="64">
        <v>10132</v>
      </c>
    </row>
    <row r="4251" spans="1:7">
      <c r="A4251" s="64" t="str">
        <f t="shared" si="66"/>
        <v>BL.VG.00090-10132</v>
      </c>
      <c r="B4251" s="64" t="e">
        <f>_xlfn.XLOOKUP(F4251,'Volume Holds'!U:U,'Volume Holds'!#REF!)+IF('Volume Holds'!#REF!&gt;0,'Volume Holds'!#REF!,0)</f>
        <v>#REF!</v>
      </c>
      <c r="C4251" s="64">
        <f>_xlfn.XLOOKUP(F4251,'Volume Holds'!U:U,'Volume Holds'!D:D)</f>
        <v>455</v>
      </c>
      <c r="F4251" s="64" t="s">
        <v>798</v>
      </c>
      <c r="G4251" s="64">
        <v>10132</v>
      </c>
    </row>
    <row r="4252" spans="1:7">
      <c r="A4252" s="64" t="str">
        <f t="shared" si="66"/>
        <v>BL.VG.00091-10132</v>
      </c>
      <c r="B4252" s="64" t="e">
        <f>_xlfn.XLOOKUP(F4252,'Volume Holds'!U:U,'Volume Holds'!#REF!)+IF('Volume Holds'!#REF!&gt;0,'Volume Holds'!#REF!,0)</f>
        <v>#REF!</v>
      </c>
      <c r="C4252" s="64">
        <f>_xlfn.XLOOKUP(F4252,'Volume Holds'!U:U,'Volume Holds'!D:D)</f>
        <v>455</v>
      </c>
      <c r="F4252" s="64" t="s">
        <v>799</v>
      </c>
      <c r="G4252" s="64">
        <v>10132</v>
      </c>
    </row>
    <row r="4253" spans="1:7">
      <c r="A4253" s="64" t="str">
        <f t="shared" si="66"/>
        <v>BL.VG.00092-10132</v>
      </c>
      <c r="B4253" s="64" t="e">
        <f>_xlfn.XLOOKUP(F4253,'Volume Holds'!U:U,'Volume Holds'!#REF!)+IF('Volume Holds'!#REF!&gt;0,'Volume Holds'!#REF!,0)</f>
        <v>#REF!</v>
      </c>
      <c r="C4253" s="64" t="e">
        <f>_xlfn.XLOOKUP(F4253,'Volume Holds'!U:U,'Volume Holds'!D:D)</f>
        <v>#N/A</v>
      </c>
      <c r="F4253" s="64" t="s">
        <v>1350</v>
      </c>
      <c r="G4253" s="64">
        <v>10132</v>
      </c>
    </row>
    <row r="4254" spans="1:7">
      <c r="A4254" s="64" t="str">
        <f t="shared" si="66"/>
        <v>BL.VG.00093-10132</v>
      </c>
      <c r="B4254" s="64" t="e">
        <f>_xlfn.XLOOKUP(F4254,'Volume Holds'!U:U,'Volume Holds'!#REF!)+IF('Volume Holds'!#REF!&gt;0,'Volume Holds'!#REF!,0)</f>
        <v>#REF!</v>
      </c>
      <c r="C4254" s="64" t="e">
        <f>_xlfn.XLOOKUP(F4254,'Volume Holds'!U:U,'Volume Holds'!D:D)</f>
        <v>#N/A</v>
      </c>
      <c r="F4254" s="64" t="s">
        <v>1351</v>
      </c>
      <c r="G4254" s="64">
        <v>10132</v>
      </c>
    </row>
    <row r="4255" spans="1:7">
      <c r="A4255" s="64" t="str">
        <f t="shared" si="66"/>
        <v>BL.VG.00094-10132</v>
      </c>
      <c r="B4255" s="64" t="e">
        <f>_xlfn.XLOOKUP(F4255,'Volume Holds'!U:U,'Volume Holds'!#REF!)+IF('Volume Holds'!#REF!&gt;0,'Volume Holds'!#REF!,0)</f>
        <v>#REF!</v>
      </c>
      <c r="C4255" s="64" t="e">
        <f>_xlfn.XLOOKUP(F4255,'Volume Holds'!U:U,'Volume Holds'!D:D)</f>
        <v>#N/A</v>
      </c>
      <c r="F4255" s="64" t="s">
        <v>1352</v>
      </c>
      <c r="G4255" s="64">
        <v>10132</v>
      </c>
    </row>
    <row r="4256" spans="1:7">
      <c r="A4256" s="64" t="str">
        <f t="shared" si="66"/>
        <v>BL.VG.00095-10132</v>
      </c>
      <c r="B4256" s="64" t="e">
        <f>_xlfn.XLOOKUP(F4256,'Volume Holds'!U:U,'Volume Holds'!#REF!)+IF('Volume Holds'!#REF!&gt;0,'Volume Holds'!#REF!,0)</f>
        <v>#REF!</v>
      </c>
      <c r="C4256" s="64">
        <f>_xlfn.XLOOKUP(F4256,'Volume Holds'!U:U,'Volume Holds'!D:D)</f>
        <v>104.125</v>
      </c>
      <c r="F4256" s="64" t="s">
        <v>888</v>
      </c>
      <c r="G4256" s="64">
        <v>10132</v>
      </c>
    </row>
    <row r="4257" spans="1:7">
      <c r="A4257" s="64" t="str">
        <f t="shared" si="66"/>
        <v>BL.VG.00096-10132</v>
      </c>
      <c r="B4257" s="64" t="e">
        <f>_xlfn.XLOOKUP(F4257,'Volume Holds'!U:U,'Volume Holds'!#REF!)</f>
        <v>#REF!</v>
      </c>
      <c r="C4257" s="64">
        <f>_xlfn.XLOOKUP(F4257,'Volume Holds'!U:U,'Volume Holds'!D:D)</f>
        <v>225</v>
      </c>
      <c r="F4257" s="64" t="s">
        <v>800</v>
      </c>
      <c r="G4257" s="64">
        <v>10132</v>
      </c>
    </row>
    <row r="4258" spans="1:7">
      <c r="A4258" s="64" t="str">
        <f t="shared" si="66"/>
        <v>BL.VG.00097-10132</v>
      </c>
      <c r="B4258" s="64" t="e">
        <f>_xlfn.XLOOKUP(F4258,'Volume Holds'!U:U,'Volume Holds'!#REF!)+IF('Volume Holds'!#REF!&gt;0,'Volume Holds'!#REF!,0)</f>
        <v>#REF!</v>
      </c>
      <c r="C4258" s="64">
        <f>_xlfn.XLOOKUP(F4258,'Volume Holds'!U:U,'Volume Holds'!D:D)</f>
        <v>210</v>
      </c>
      <c r="F4258" s="64" t="s">
        <v>801</v>
      </c>
      <c r="G4258" s="64">
        <v>10132</v>
      </c>
    </row>
    <row r="4259" spans="1:7">
      <c r="A4259" s="64" t="str">
        <f t="shared" si="66"/>
        <v>BL.VG.00098-10132</v>
      </c>
      <c r="B4259" s="64" t="e">
        <f>_xlfn.XLOOKUP(F4259,'Volume Holds'!U:U,'Volume Holds'!#REF!)+IF('Volume Holds'!#REF!&gt;0,'Volume Holds'!#REF!,0)</f>
        <v>#REF!</v>
      </c>
      <c r="C4259" s="64">
        <f>_xlfn.XLOOKUP(F4259,'Volume Holds'!U:U,'Volume Holds'!D:D)</f>
        <v>210</v>
      </c>
      <c r="F4259" s="64" t="s">
        <v>802</v>
      </c>
      <c r="G4259" s="64">
        <v>10132</v>
      </c>
    </row>
    <row r="4260" spans="1:7">
      <c r="A4260" s="64" t="str">
        <f t="shared" si="66"/>
        <v>BL.VG.00099-10132</v>
      </c>
      <c r="B4260" s="64" t="e">
        <f>_xlfn.XLOOKUP(F4260,'Volume Holds'!U:U,'Volume Holds'!#REF!)+IF('Volume Holds'!#REF!&gt;0,'Volume Holds'!#REF!,0)</f>
        <v>#REF!</v>
      </c>
      <c r="C4260" s="64">
        <f>_xlfn.XLOOKUP(F4260,'Volume Holds'!U:U,'Volume Holds'!D:D)</f>
        <v>217.5</v>
      </c>
      <c r="F4260" s="64" t="s">
        <v>803</v>
      </c>
      <c r="G4260" s="64">
        <v>10132</v>
      </c>
    </row>
    <row r="4261" spans="1:7">
      <c r="A4261" s="64" t="str">
        <f t="shared" ref="A4261:A4324" si="67">F4261&amp;"-"&amp;G4261</f>
        <v>BL.VG.00100-10132</v>
      </c>
      <c r="B4261" s="64" t="e">
        <f>_xlfn.XLOOKUP(F4261,'Volume Holds'!U:U,'Volume Holds'!#REF!)+IF('Volume Holds'!#REF!&gt;0,'Volume Holds'!#REF!,0)</f>
        <v>#REF!</v>
      </c>
      <c r="C4261" s="64">
        <f>_xlfn.XLOOKUP(F4261,'Volume Holds'!U:U,'Volume Holds'!D:D)</f>
        <v>217.5</v>
      </c>
      <c r="F4261" s="64" t="s">
        <v>804</v>
      </c>
      <c r="G4261" s="64">
        <v>10132</v>
      </c>
    </row>
    <row r="4262" spans="1:7">
      <c r="A4262" s="64" t="str">
        <f t="shared" si="67"/>
        <v>BL.VG.00101-10132</v>
      </c>
      <c r="B4262" s="64" t="e">
        <f>_xlfn.XLOOKUP(F4262,'Volume Holds'!U:U,'Volume Holds'!#REF!)+IF('Volume Holds'!#REF!&gt;0,'Volume Holds'!#REF!,0)</f>
        <v>#REF!</v>
      </c>
      <c r="C4262" s="64">
        <f>_xlfn.XLOOKUP(F4262,'Volume Holds'!U:U,'Volume Holds'!D:D)</f>
        <v>240</v>
      </c>
      <c r="F4262" s="64" t="s">
        <v>805</v>
      </c>
      <c r="G4262" s="64">
        <v>10132</v>
      </c>
    </row>
    <row r="4263" spans="1:7">
      <c r="A4263" s="64" t="str">
        <f t="shared" si="67"/>
        <v>BL.VG.00102-10132</v>
      </c>
      <c r="B4263" s="64" t="e">
        <f>_xlfn.XLOOKUP(F4263,'Volume Holds'!U:U,'Volume Holds'!#REF!)+IF('Volume Holds'!#REF!&gt;0,'Volume Holds'!#REF!,0)</f>
        <v>#REF!</v>
      </c>
      <c r="C4263" s="64">
        <f>_xlfn.XLOOKUP(F4263,'Volume Holds'!U:U,'Volume Holds'!D:D)</f>
        <v>240</v>
      </c>
      <c r="F4263" s="64" t="s">
        <v>806</v>
      </c>
      <c r="G4263" s="64">
        <v>10132</v>
      </c>
    </row>
    <row r="4264" spans="1:7">
      <c r="A4264" s="64" t="str">
        <f t="shared" si="67"/>
        <v>BL.VG.00103-10132</v>
      </c>
      <c r="B4264" s="64" t="e">
        <f>_xlfn.XLOOKUP(F4264,'Volume Holds'!U:U,'Volume Holds'!#REF!)+IF('Volume Holds'!#REF!&gt;0,'Volume Holds'!#REF!,0)</f>
        <v>#REF!</v>
      </c>
      <c r="C4264" s="64">
        <f>_xlfn.XLOOKUP(F4264,'Volume Holds'!U:U,'Volume Holds'!D:D)</f>
        <v>362.5</v>
      </c>
      <c r="F4264" s="64" t="s">
        <v>807</v>
      </c>
      <c r="G4264" s="64">
        <v>10132</v>
      </c>
    </row>
    <row r="4265" spans="1:7">
      <c r="A4265" s="64" t="str">
        <f t="shared" si="67"/>
        <v>BL.VG.00104-10132</v>
      </c>
      <c r="B4265" s="64" t="e">
        <f>_xlfn.XLOOKUP(F4265,'Volume Holds'!U:U,'Volume Holds'!#REF!)+IF('Volume Holds'!#REF!&gt;0,'Volume Holds'!#REF!,0)</f>
        <v>#REF!</v>
      </c>
      <c r="C4265" s="64">
        <f>_xlfn.XLOOKUP(F4265,'Volume Holds'!U:U,'Volume Holds'!D:D)</f>
        <v>362.5</v>
      </c>
      <c r="F4265" s="64" t="s">
        <v>808</v>
      </c>
      <c r="G4265" s="64">
        <v>10132</v>
      </c>
    </row>
    <row r="4266" spans="1:7">
      <c r="A4266" s="64" t="str">
        <f t="shared" si="67"/>
        <v>BL.VG.00105-10132</v>
      </c>
      <c r="B4266" s="64" t="e">
        <f>_xlfn.XLOOKUP(F4266,'Volume Holds'!U:U,'Volume Holds'!#REF!)+IF('Volume Holds'!#REF!&gt;0,'Volume Holds'!#REF!,0)</f>
        <v>#REF!</v>
      </c>
      <c r="C4266" s="64">
        <f>_xlfn.XLOOKUP(F4266,'Volume Holds'!U:U,'Volume Holds'!D:D)</f>
        <v>382.5</v>
      </c>
      <c r="F4266" s="64" t="s">
        <v>809</v>
      </c>
      <c r="G4266" s="64">
        <v>10132</v>
      </c>
    </row>
    <row r="4267" spans="1:7">
      <c r="A4267" s="64" t="str">
        <f t="shared" si="67"/>
        <v>BL.VG.00106-10132</v>
      </c>
      <c r="B4267" s="64" t="e">
        <f>_xlfn.XLOOKUP(F4267,'Volume Holds'!U:U,'Volume Holds'!#REF!)+IF('Volume Holds'!#REF!&gt;0,'Volume Holds'!#REF!,0)</f>
        <v>#REF!</v>
      </c>
      <c r="C4267" s="64">
        <f>_xlfn.XLOOKUP(F4267,'Volume Holds'!U:U,'Volume Holds'!D:D)</f>
        <v>382.5</v>
      </c>
      <c r="F4267" s="64" t="s">
        <v>810</v>
      </c>
      <c r="G4267" s="64">
        <v>10132</v>
      </c>
    </row>
    <row r="4268" spans="1:7">
      <c r="A4268" s="64" t="str">
        <f t="shared" si="67"/>
        <v>BL.VG.00107-10132</v>
      </c>
      <c r="B4268" s="64" t="e">
        <f>_xlfn.XLOOKUP(F4268,'Volume Holds'!U:U,'Volume Holds'!#REF!)+IF('Volume Holds'!#REF!&gt;0,'Volume Holds'!#REF!,0)</f>
        <v>#REF!</v>
      </c>
      <c r="C4268" s="64">
        <f>_xlfn.XLOOKUP(F4268,'Volume Holds'!U:U,'Volume Holds'!D:D)</f>
        <v>425</v>
      </c>
      <c r="F4268" s="64" t="s">
        <v>811</v>
      </c>
      <c r="G4268" s="64">
        <v>10132</v>
      </c>
    </row>
    <row r="4269" spans="1:7">
      <c r="A4269" s="64" t="str">
        <f t="shared" si="67"/>
        <v>BL.VG.00108-10132</v>
      </c>
      <c r="B4269" s="64" t="e">
        <f>_xlfn.XLOOKUP(F4269,'Volume Holds'!U:U,'Volume Holds'!#REF!)+IF('Volume Holds'!#REF!&gt;0,'Volume Holds'!#REF!,0)</f>
        <v>#REF!</v>
      </c>
      <c r="C4269" s="64">
        <f>_xlfn.XLOOKUP(F4269,'Volume Holds'!U:U,'Volume Holds'!D:D)</f>
        <v>425</v>
      </c>
      <c r="F4269" s="64" t="s">
        <v>812</v>
      </c>
      <c r="G4269" s="64">
        <v>10132</v>
      </c>
    </row>
    <row r="4270" spans="1:7">
      <c r="A4270" s="64" t="str">
        <f t="shared" si="67"/>
        <v>BL.VG.00109-10132</v>
      </c>
      <c r="B4270" s="64" t="e">
        <f>_xlfn.XLOOKUP(F4270,'Volume Holds'!U:U,'Volume Holds'!#REF!)+IF('Volume Holds'!#REF!&gt;0,'Volume Holds'!#REF!,0)</f>
        <v>#REF!</v>
      </c>
      <c r="C4270" s="64">
        <f>_xlfn.XLOOKUP(F4270,'Volume Holds'!U:U,'Volume Holds'!D:D)</f>
        <v>600</v>
      </c>
      <c r="F4270" s="64" t="s">
        <v>813</v>
      </c>
      <c r="G4270" s="64">
        <v>10132</v>
      </c>
    </row>
    <row r="4271" spans="1:7">
      <c r="A4271" s="64" t="str">
        <f t="shared" si="67"/>
        <v>BL.VG.00110-10132</v>
      </c>
      <c r="B4271" s="64" t="e">
        <f>_xlfn.XLOOKUP(F4271,'Volume Holds'!U:U,'Volume Holds'!#REF!)+IF('Volume Holds'!#REF!&gt;0,'Volume Holds'!#REF!,0)</f>
        <v>#REF!</v>
      </c>
      <c r="C4271" s="64">
        <f>_xlfn.XLOOKUP(F4271,'Volume Holds'!U:U,'Volume Holds'!D:D)</f>
        <v>600</v>
      </c>
      <c r="F4271" s="64" t="s">
        <v>814</v>
      </c>
      <c r="G4271" s="64">
        <v>10132</v>
      </c>
    </row>
    <row r="4272" spans="1:7">
      <c r="A4272" s="64" t="str">
        <f t="shared" si="67"/>
        <v>BL.VG.00111-10132</v>
      </c>
      <c r="B4272" s="64" t="e">
        <f>_xlfn.XLOOKUP(F4272,'Volume Holds'!U:U,'Volume Holds'!#REF!)+IF('Volume Holds'!#REF!&gt;0,'Volume Holds'!#REF!,0)</f>
        <v>#REF!</v>
      </c>
      <c r="C4272" s="64">
        <f>_xlfn.XLOOKUP(F4272,'Volume Holds'!U:U,'Volume Holds'!D:D)</f>
        <v>632.5</v>
      </c>
      <c r="F4272" s="64" t="s">
        <v>815</v>
      </c>
      <c r="G4272" s="64">
        <v>10132</v>
      </c>
    </row>
    <row r="4273" spans="1:7">
      <c r="A4273" s="64" t="str">
        <f t="shared" si="67"/>
        <v>BL.VG.00112-10132</v>
      </c>
      <c r="B4273" s="64" t="e">
        <f>_xlfn.XLOOKUP(F4273,'Volume Holds'!U:U,'Volume Holds'!#REF!)+IF('Volume Holds'!#REF!&gt;0,'Volume Holds'!#REF!,0)</f>
        <v>#REF!</v>
      </c>
      <c r="C4273" s="64">
        <f>_xlfn.XLOOKUP(F4273,'Volume Holds'!U:U,'Volume Holds'!D:D)</f>
        <v>632.5</v>
      </c>
      <c r="F4273" s="64" t="s">
        <v>816</v>
      </c>
      <c r="G4273" s="64">
        <v>10132</v>
      </c>
    </row>
    <row r="4274" spans="1:7">
      <c r="A4274" s="64" t="str">
        <f t="shared" si="67"/>
        <v>BL.VG.00113-10132</v>
      </c>
      <c r="B4274" s="64" t="e">
        <f>_xlfn.XLOOKUP(F4274,'Volume Holds'!U:U,'Volume Holds'!#REF!)+IF('Volume Holds'!#REF!&gt;0,'Volume Holds'!#REF!,0)</f>
        <v>#REF!</v>
      </c>
      <c r="C4274" s="64">
        <f>_xlfn.XLOOKUP(F4274,'Volume Holds'!U:U,'Volume Holds'!D:D)</f>
        <v>715</v>
      </c>
      <c r="F4274" s="64" t="s">
        <v>817</v>
      </c>
      <c r="G4274" s="64">
        <v>10132</v>
      </c>
    </row>
    <row r="4275" spans="1:7">
      <c r="A4275" s="64" t="str">
        <f t="shared" si="67"/>
        <v>BL.VG.00114-10132</v>
      </c>
      <c r="B4275" s="64" t="e">
        <f>_xlfn.XLOOKUP(F4275,'Volume Holds'!U:U,'Volume Holds'!#REF!)+IF('Volume Holds'!#REF!&gt;0,'Volume Holds'!#REF!,0)</f>
        <v>#REF!</v>
      </c>
      <c r="C4275" s="64">
        <f>_xlfn.XLOOKUP(F4275,'Volume Holds'!U:U,'Volume Holds'!D:D)</f>
        <v>715</v>
      </c>
      <c r="F4275" s="64" t="s">
        <v>818</v>
      </c>
      <c r="G4275" s="64">
        <v>10132</v>
      </c>
    </row>
    <row r="4276" spans="1:7">
      <c r="A4276" s="64" t="str">
        <f t="shared" si="67"/>
        <v>BL.VG.00115-10132</v>
      </c>
      <c r="B4276" s="64" t="e">
        <f>_xlfn.XLOOKUP(F4276,'Volume Holds'!U:U,'Volume Holds'!#REF!)+IF('Volume Holds'!#REF!&gt;0,'Volume Holds'!#REF!,0)</f>
        <v>#REF!</v>
      </c>
      <c r="C4276" s="64">
        <f>_xlfn.XLOOKUP(F4276,'Volume Holds'!U:U,'Volume Holds'!D:D)</f>
        <v>215</v>
      </c>
      <c r="F4276" s="64" t="s">
        <v>819</v>
      </c>
      <c r="G4276" s="64">
        <v>10132</v>
      </c>
    </row>
    <row r="4277" spans="1:7">
      <c r="A4277" s="64" t="str">
        <f t="shared" si="67"/>
        <v>BL.VG.00116-10132</v>
      </c>
      <c r="B4277" s="64" t="e">
        <f>_xlfn.XLOOKUP(F4277,'Volume Holds'!U:U,'Volume Holds'!#REF!)+IF('Volume Holds'!#REF!&gt;0,'Volume Holds'!#REF!,0)</f>
        <v>#REF!</v>
      </c>
      <c r="C4277" s="64">
        <f>_xlfn.XLOOKUP(F4277,'Volume Holds'!U:U,'Volume Holds'!D:D)</f>
        <v>235</v>
      </c>
      <c r="F4277" s="64" t="s">
        <v>820</v>
      </c>
      <c r="G4277" s="64">
        <v>10132</v>
      </c>
    </row>
    <row r="4278" spans="1:7">
      <c r="A4278" s="64" t="str">
        <f t="shared" si="67"/>
        <v>BL.VG.00117-10132</v>
      </c>
      <c r="B4278" s="64" t="e">
        <f>_xlfn.XLOOKUP(F4278,'Volume Holds'!U:U,'Volume Holds'!#REF!)+IF('Volume Holds'!#REF!&gt;0,'Volume Holds'!#REF!,0)</f>
        <v>#REF!</v>
      </c>
      <c r="C4278" s="64">
        <f>_xlfn.XLOOKUP(F4278,'Volume Holds'!U:U,'Volume Holds'!D:D)</f>
        <v>282.5</v>
      </c>
      <c r="F4278" s="64" t="s">
        <v>821</v>
      </c>
      <c r="G4278" s="64">
        <v>10132</v>
      </c>
    </row>
    <row r="4279" spans="1:7">
      <c r="A4279" s="64" t="str">
        <f t="shared" si="67"/>
        <v>BL.VG.00118-10132</v>
      </c>
      <c r="B4279" s="64" t="e">
        <f>_xlfn.XLOOKUP(F4279,'Volume Holds'!U:U,'Volume Holds'!#REF!)+IF('Volume Holds'!#REF!&gt;0,'Volume Holds'!#REF!,0)</f>
        <v>#REF!</v>
      </c>
      <c r="C4279" s="64">
        <f>_xlfn.XLOOKUP(F4279,'Volume Holds'!U:U,'Volume Holds'!D:D)</f>
        <v>207.5</v>
      </c>
      <c r="F4279" s="64" t="s">
        <v>822</v>
      </c>
      <c r="G4279" s="64">
        <v>10132</v>
      </c>
    </row>
    <row r="4280" spans="1:7">
      <c r="A4280" s="64" t="str">
        <f t="shared" si="67"/>
        <v>BL.VG.00119-10132</v>
      </c>
      <c r="B4280" s="64" t="e">
        <f>_xlfn.XLOOKUP(F4280,'Volume Holds'!U:U,'Volume Holds'!#REF!)+IF('Volume Holds'!#REF!&gt;0,'Volume Holds'!#REF!,0)</f>
        <v>#REF!</v>
      </c>
      <c r="C4280" s="64">
        <f>_xlfn.XLOOKUP(F4280,'Volume Holds'!U:U,'Volume Holds'!D:D)</f>
        <v>227.5</v>
      </c>
      <c r="F4280" s="64" t="s">
        <v>823</v>
      </c>
      <c r="G4280" s="64">
        <v>10132</v>
      </c>
    </row>
    <row r="4281" spans="1:7">
      <c r="A4281" s="64" t="str">
        <f t="shared" si="67"/>
        <v>BL.VG.00120-10132</v>
      </c>
      <c r="B4281" s="64" t="e">
        <f>_xlfn.XLOOKUP(F4281,'Volume Holds'!U:U,'Volume Holds'!#REF!)+IF('Volume Holds'!#REF!&gt;0,'Volume Holds'!#REF!,0)</f>
        <v>#REF!</v>
      </c>
      <c r="C4281" s="64">
        <f>_xlfn.XLOOKUP(F4281,'Volume Holds'!U:U,'Volume Holds'!D:D)</f>
        <v>285</v>
      </c>
      <c r="F4281" s="64" t="s">
        <v>824</v>
      </c>
      <c r="G4281" s="64">
        <v>10132</v>
      </c>
    </row>
    <row r="4282" spans="1:7">
      <c r="A4282" s="64" t="str">
        <f t="shared" si="67"/>
        <v>BL.VG.00121-10132</v>
      </c>
      <c r="B4282" s="64" t="e">
        <f>_xlfn.XLOOKUP(F4282,'Volume Holds'!U:U,'Volume Holds'!#REF!)+IF('Volume Holds'!#REF!&gt;0,'Volume Holds'!#REF!,0)</f>
        <v>#REF!</v>
      </c>
      <c r="C4282" s="64">
        <f>_xlfn.XLOOKUP(F4282,'Volume Holds'!U:U,'Volume Holds'!D:D)</f>
        <v>102.5</v>
      </c>
      <c r="F4282" s="64" t="s">
        <v>825</v>
      </c>
      <c r="G4282" s="64">
        <v>10132</v>
      </c>
    </row>
    <row r="4283" spans="1:7">
      <c r="A4283" s="64" t="str">
        <f t="shared" si="67"/>
        <v>BL.VG.00122-10132</v>
      </c>
      <c r="B4283" s="64" t="e">
        <f>_xlfn.XLOOKUP(F4283,'Volume Holds'!U:U,'Volume Holds'!#REF!)+IF('Volume Holds'!#REF!&gt;0,'Volume Holds'!#REF!,0)</f>
        <v>#REF!</v>
      </c>
      <c r="C4283" s="64">
        <f>_xlfn.XLOOKUP(F4283,'Volume Holds'!U:U,'Volume Holds'!D:D)</f>
        <v>107.5</v>
      </c>
      <c r="F4283" s="64" t="s">
        <v>827</v>
      </c>
      <c r="G4283" s="64">
        <v>10132</v>
      </c>
    </row>
    <row r="4284" spans="1:7">
      <c r="A4284" s="64" t="str">
        <f t="shared" si="67"/>
        <v>BL.VG.00123-10132</v>
      </c>
      <c r="B4284" s="64" t="e">
        <f>_xlfn.XLOOKUP(F4284,'Volume Holds'!U:U,'Volume Holds'!#REF!)+IF('Volume Holds'!#REF!&gt;0,'Volume Holds'!#REF!,0)</f>
        <v>#REF!</v>
      </c>
      <c r="C4284" s="64">
        <f>_xlfn.XLOOKUP(F4284,'Volume Holds'!U:U,'Volume Holds'!D:D)</f>
        <v>112.5</v>
      </c>
      <c r="F4284" s="64" t="s">
        <v>829</v>
      </c>
      <c r="G4284" s="64">
        <v>10132</v>
      </c>
    </row>
    <row r="4285" spans="1:7">
      <c r="A4285" s="64" t="str">
        <f t="shared" si="67"/>
        <v>BL.VG.00124-10132</v>
      </c>
      <c r="B4285" s="64" t="e">
        <f>_xlfn.XLOOKUP(F4285,'Volume Holds'!U:U,'Volume Holds'!#REF!)+IF('Volume Holds'!#REF!&gt;0,'Volume Holds'!#REF!,0)</f>
        <v>#REF!</v>
      </c>
      <c r="C4285" s="64">
        <f>_xlfn.XLOOKUP(F4285,'Volume Holds'!U:U,'Volume Holds'!D:D)</f>
        <v>312.5</v>
      </c>
      <c r="F4285" s="64" t="s">
        <v>831</v>
      </c>
      <c r="G4285" s="64">
        <v>10132</v>
      </c>
    </row>
    <row r="4286" spans="1:7">
      <c r="A4286" s="64" t="str">
        <f t="shared" si="67"/>
        <v>BL.VG.00125-10132</v>
      </c>
      <c r="B4286" s="64" t="e">
        <f>_xlfn.XLOOKUP(F4286,'Volume Holds'!U:U,'Volume Holds'!#REF!)+IF('Volume Holds'!#REF!&gt;0,'Volume Holds'!#REF!,0)</f>
        <v>#REF!</v>
      </c>
      <c r="C4286" s="64">
        <f>_xlfn.XLOOKUP(F4286,'Volume Holds'!U:U,'Volume Holds'!D:D)</f>
        <v>335</v>
      </c>
      <c r="F4286" s="64" t="s">
        <v>833</v>
      </c>
      <c r="G4286" s="64">
        <v>10132</v>
      </c>
    </row>
    <row r="4287" spans="1:7">
      <c r="A4287" s="64" t="str">
        <f t="shared" si="67"/>
        <v>BL.VG.00126-10132</v>
      </c>
      <c r="B4287" s="64" t="e">
        <f>_xlfn.XLOOKUP(F4287,'Volume Holds'!U:U,'Volume Holds'!#REF!)+IF('Volume Holds'!#REF!&gt;0,'Volume Holds'!#REF!,0)</f>
        <v>#REF!</v>
      </c>
      <c r="C4287" s="64">
        <f>_xlfn.XLOOKUP(F4287,'Volume Holds'!U:U,'Volume Holds'!D:D)</f>
        <v>352.5</v>
      </c>
      <c r="F4287" s="64" t="s">
        <v>835</v>
      </c>
      <c r="G4287" s="64">
        <v>10132</v>
      </c>
    </row>
    <row r="4288" spans="1:7">
      <c r="A4288" s="64" t="str">
        <f t="shared" si="67"/>
        <v>BL.VG.00127-10132</v>
      </c>
      <c r="B4288" s="64" t="e">
        <f>_xlfn.XLOOKUP(F4288,'Volume Holds'!U:U,'Volume Holds'!#REF!)+IF('Volume Holds'!#REF!&gt;0,'Volume Holds'!#REF!,0)</f>
        <v>#REF!</v>
      </c>
      <c r="C4288" s="64">
        <f>_xlfn.XLOOKUP(F4288,'Volume Holds'!U:U,'Volume Holds'!D:D)</f>
        <v>775</v>
      </c>
      <c r="F4288" s="64" t="s">
        <v>837</v>
      </c>
      <c r="G4288" s="64">
        <v>10132</v>
      </c>
    </row>
    <row r="4289" spans="1:7">
      <c r="A4289" s="64" t="str">
        <f t="shared" si="67"/>
        <v>BL.VG.00128-10132</v>
      </c>
      <c r="B4289" s="64" t="e">
        <f>_xlfn.XLOOKUP(F4289,'Volume Holds'!U:U,'Volume Holds'!#REF!)+IF('Volume Holds'!#REF!&gt;0,'Volume Holds'!#REF!,0)</f>
        <v>#REF!</v>
      </c>
      <c r="C4289" s="64">
        <f>_xlfn.XLOOKUP(F4289,'Volume Holds'!U:U,'Volume Holds'!D:D)</f>
        <v>827.5</v>
      </c>
      <c r="F4289" s="64" t="s">
        <v>839</v>
      </c>
      <c r="G4289" s="64">
        <v>10132</v>
      </c>
    </row>
    <row r="4290" spans="1:7">
      <c r="A4290" s="64" t="str">
        <f t="shared" si="67"/>
        <v>BL.VG.00129-10132</v>
      </c>
      <c r="B4290" s="64" t="e">
        <f>_xlfn.XLOOKUP(F4290,'Volume Holds'!U:U,'Volume Holds'!#REF!)+IF('Volume Holds'!#REF!&gt;0,'Volume Holds'!#REF!,0)</f>
        <v>#REF!</v>
      </c>
      <c r="C4290" s="64">
        <f>_xlfn.XLOOKUP(F4290,'Volume Holds'!U:U,'Volume Holds'!D:D)</f>
        <v>887.5</v>
      </c>
      <c r="F4290" s="64" t="s">
        <v>841</v>
      </c>
      <c r="G4290" s="64">
        <v>10132</v>
      </c>
    </row>
    <row r="4291" spans="1:7">
      <c r="A4291" s="64" t="str">
        <f t="shared" si="67"/>
        <v>BL.VG.00130-10132</v>
      </c>
      <c r="B4291" s="64" t="e">
        <f>_xlfn.XLOOKUP(F4291,'Volume Holds'!U:U,'Volume Holds'!#REF!)+IF('Volume Holds'!#REF!&gt;0,'Volume Holds'!#REF!,0)</f>
        <v>#REF!</v>
      </c>
      <c r="C4291" s="64">
        <f>_xlfn.XLOOKUP(F4291,'Volume Holds'!U:U,'Volume Holds'!D:D)</f>
        <v>102.5</v>
      </c>
      <c r="F4291" s="64" t="s">
        <v>826</v>
      </c>
      <c r="G4291" s="64">
        <v>10132</v>
      </c>
    </row>
    <row r="4292" spans="1:7">
      <c r="A4292" s="64" t="str">
        <f t="shared" si="67"/>
        <v>BL.VG.00131-10132</v>
      </c>
      <c r="B4292" s="64" t="e">
        <f>_xlfn.XLOOKUP(F4292,'Volume Holds'!U:U,'Volume Holds'!#REF!)+IF('Volume Holds'!#REF!&gt;0,'Volume Holds'!#REF!,0)</f>
        <v>#REF!</v>
      </c>
      <c r="C4292" s="64">
        <f>_xlfn.XLOOKUP(F4292,'Volume Holds'!U:U,'Volume Holds'!D:D)</f>
        <v>107.5</v>
      </c>
      <c r="F4292" s="64" t="s">
        <v>828</v>
      </c>
      <c r="G4292" s="64">
        <v>10132</v>
      </c>
    </row>
    <row r="4293" spans="1:7">
      <c r="A4293" s="64" t="str">
        <f t="shared" si="67"/>
        <v>BL.VG.00132-10132</v>
      </c>
      <c r="B4293" s="64" t="e">
        <f>_xlfn.XLOOKUP(F4293,'Volume Holds'!U:U,'Volume Holds'!#REF!)+IF('Volume Holds'!#REF!&gt;0,'Volume Holds'!#REF!,0)</f>
        <v>#REF!</v>
      </c>
      <c r="C4293" s="64">
        <f>_xlfn.XLOOKUP(F4293,'Volume Holds'!U:U,'Volume Holds'!D:D)</f>
        <v>112.5</v>
      </c>
      <c r="F4293" s="64" t="s">
        <v>830</v>
      </c>
      <c r="G4293" s="64">
        <v>10132</v>
      </c>
    </row>
    <row r="4294" spans="1:7">
      <c r="A4294" s="64" t="str">
        <f t="shared" si="67"/>
        <v>BL.VG.00133-10132</v>
      </c>
      <c r="B4294" s="64" t="e">
        <f>_xlfn.XLOOKUP(F4294,'Volume Holds'!U:U,'Volume Holds'!#REF!)+IF('Volume Holds'!#REF!&gt;0,'Volume Holds'!#REF!,0)</f>
        <v>#REF!</v>
      </c>
      <c r="C4294" s="64">
        <f>_xlfn.XLOOKUP(F4294,'Volume Holds'!U:U,'Volume Holds'!D:D)</f>
        <v>312.5</v>
      </c>
      <c r="F4294" s="64" t="s">
        <v>832</v>
      </c>
      <c r="G4294" s="64">
        <v>10132</v>
      </c>
    </row>
    <row r="4295" spans="1:7">
      <c r="A4295" s="64" t="str">
        <f t="shared" si="67"/>
        <v>BL.VG.00134-10132</v>
      </c>
      <c r="B4295" s="64" t="e">
        <f>_xlfn.XLOOKUP(F4295,'Volume Holds'!U:U,'Volume Holds'!#REF!)+IF('Volume Holds'!#REF!&gt;0,'Volume Holds'!#REF!,0)</f>
        <v>#REF!</v>
      </c>
      <c r="C4295" s="64">
        <f>_xlfn.XLOOKUP(F4295,'Volume Holds'!U:U,'Volume Holds'!D:D)</f>
        <v>335</v>
      </c>
      <c r="F4295" s="64" t="s">
        <v>834</v>
      </c>
      <c r="G4295" s="64">
        <v>10132</v>
      </c>
    </row>
    <row r="4296" spans="1:7">
      <c r="A4296" s="64" t="str">
        <f t="shared" si="67"/>
        <v>BL.VG.00135-10132</v>
      </c>
      <c r="B4296" s="64" t="e">
        <f>_xlfn.XLOOKUP(F4296,'Volume Holds'!U:U,'Volume Holds'!#REF!)+IF('Volume Holds'!#REF!&gt;0,'Volume Holds'!#REF!,0)</f>
        <v>#REF!</v>
      </c>
      <c r="C4296" s="64">
        <f>_xlfn.XLOOKUP(F4296,'Volume Holds'!U:U,'Volume Holds'!D:D)</f>
        <v>352.5</v>
      </c>
      <c r="F4296" s="64" t="s">
        <v>836</v>
      </c>
      <c r="G4296" s="64">
        <v>10132</v>
      </c>
    </row>
    <row r="4297" spans="1:7">
      <c r="A4297" s="64" t="str">
        <f t="shared" si="67"/>
        <v>BL.VG.00136-10132</v>
      </c>
      <c r="B4297" s="64" t="e">
        <f>_xlfn.XLOOKUP(F4297,'Volume Holds'!U:U,'Volume Holds'!#REF!)+IF('Volume Holds'!#REF!&gt;0,'Volume Holds'!#REF!,0)</f>
        <v>#REF!</v>
      </c>
      <c r="C4297" s="64">
        <f>_xlfn.XLOOKUP(F4297,'Volume Holds'!U:U,'Volume Holds'!D:D)</f>
        <v>775</v>
      </c>
      <c r="F4297" s="64" t="s">
        <v>838</v>
      </c>
      <c r="G4297" s="64">
        <v>10132</v>
      </c>
    </row>
    <row r="4298" spans="1:7">
      <c r="A4298" s="64" t="str">
        <f t="shared" si="67"/>
        <v>BL.VG.00137-10132</v>
      </c>
      <c r="B4298" s="64" t="e">
        <f>_xlfn.XLOOKUP(F4298,'Volume Holds'!U:U,'Volume Holds'!#REF!)+IF('Volume Holds'!#REF!&gt;0,'Volume Holds'!#REF!,0)</f>
        <v>#REF!</v>
      </c>
      <c r="C4298" s="64">
        <f>_xlfn.XLOOKUP(F4298,'Volume Holds'!U:U,'Volume Holds'!D:D)</f>
        <v>827.5</v>
      </c>
      <c r="F4298" s="64" t="s">
        <v>840</v>
      </c>
      <c r="G4298" s="64">
        <v>10132</v>
      </c>
    </row>
    <row r="4299" spans="1:7">
      <c r="A4299" s="64" t="str">
        <f t="shared" si="67"/>
        <v>BL.VG.00138-10132</v>
      </c>
      <c r="B4299" s="64" t="e">
        <f>_xlfn.XLOOKUP(F4299,'Volume Holds'!U:U,'Volume Holds'!#REF!)+IF('Volume Holds'!#REF!&gt;0,'Volume Holds'!#REF!,0)</f>
        <v>#REF!</v>
      </c>
      <c r="C4299" s="64">
        <f>_xlfn.XLOOKUP(F4299,'Volume Holds'!U:U,'Volume Holds'!D:D)</f>
        <v>887.5</v>
      </c>
      <c r="F4299" s="64" t="s">
        <v>842</v>
      </c>
      <c r="G4299" s="64">
        <v>10132</v>
      </c>
    </row>
    <row r="4300" spans="1:7">
      <c r="A4300" s="64" t="str">
        <f t="shared" si="67"/>
        <v>BL.VG.00070-10133</v>
      </c>
      <c r="B4300" s="64">
        <f>_xlfn.XLOOKUP(F4300,'Volume Holds'!U:U,'Volume Holds'!N:N)+IF('Volume Holds'!$N$114&gt;0,'Volume Holds'!$N$114,0)</f>
        <v>0</v>
      </c>
      <c r="C4300" s="64">
        <f>_xlfn.XLOOKUP(F4300,'Volume Holds'!U:U,'Volume Holds'!D:D)</f>
        <v>175</v>
      </c>
      <c r="F4300" s="64" t="s">
        <v>778</v>
      </c>
      <c r="G4300" s="64">
        <v>10133</v>
      </c>
    </row>
    <row r="4301" spans="1:7">
      <c r="A4301" s="64" t="str">
        <f t="shared" si="67"/>
        <v>BL.VG.00071-10133</v>
      </c>
      <c r="B4301" s="64">
        <f>_xlfn.XLOOKUP(F4301,'Volume Holds'!U:U,'Volume Holds'!N:N)+IF('Volume Holds'!$N$114&gt;0,'Volume Holds'!$N$114,0)</f>
        <v>0</v>
      </c>
      <c r="C4301" s="64">
        <f>_xlfn.XLOOKUP(F4301,'Volume Holds'!U:U,'Volume Holds'!D:D)</f>
        <v>182.5</v>
      </c>
      <c r="F4301" s="64" t="s">
        <v>779</v>
      </c>
      <c r="G4301" s="64">
        <v>10133</v>
      </c>
    </row>
    <row r="4302" spans="1:7">
      <c r="A4302" s="64" t="str">
        <f t="shared" si="67"/>
        <v>BL.VG.00072-10133</v>
      </c>
      <c r="B4302" s="64">
        <f>_xlfn.XLOOKUP(F4302,'Volume Holds'!U:U,'Volume Holds'!N:N)+IF('Volume Holds'!$N$115&gt;0,'Volume Holds'!$N$115,0)</f>
        <v>0</v>
      </c>
      <c r="C4302" s="64">
        <f>_xlfn.XLOOKUP(F4302,'Volume Holds'!U:U,'Volume Holds'!D:D)</f>
        <v>152.5</v>
      </c>
      <c r="F4302" s="64" t="s">
        <v>780</v>
      </c>
      <c r="G4302" s="64">
        <v>10133</v>
      </c>
    </row>
    <row r="4303" spans="1:7">
      <c r="A4303" s="64" t="str">
        <f t="shared" si="67"/>
        <v>BL.VG.00073-10133</v>
      </c>
      <c r="B4303" s="64">
        <f>_xlfn.XLOOKUP(F4303,'Volume Holds'!U:U,'Volume Holds'!N:N)+IF('Volume Holds'!$N$115&gt;0,'Volume Holds'!$N$115,0)</f>
        <v>0</v>
      </c>
      <c r="C4303" s="64">
        <f>_xlfn.XLOOKUP(F4303,'Volume Holds'!U:U,'Volume Holds'!D:D)</f>
        <v>145</v>
      </c>
      <c r="F4303" s="64" t="s">
        <v>781</v>
      </c>
      <c r="G4303" s="64">
        <v>10133</v>
      </c>
    </row>
    <row r="4304" spans="1:7">
      <c r="A4304" s="64" t="str">
        <f t="shared" si="67"/>
        <v>BL.VG.00074-10133</v>
      </c>
      <c r="B4304" s="64">
        <f>_xlfn.XLOOKUP(F4304,'Volume Holds'!U:U,'Volume Holds'!N:N)+IF('Volume Holds'!$N$115&gt;0,'Volume Holds'!$N$115,0)</f>
        <v>0</v>
      </c>
      <c r="C4304" s="64">
        <f>_xlfn.XLOOKUP(F4304,'Volume Holds'!U:U,'Volume Holds'!D:D)</f>
        <v>137.5</v>
      </c>
      <c r="F4304" s="64" t="s">
        <v>782</v>
      </c>
      <c r="G4304" s="64">
        <v>10133</v>
      </c>
    </row>
    <row r="4305" spans="1:7">
      <c r="A4305" s="64" t="str">
        <f t="shared" si="67"/>
        <v>BL.VG.00075-10133</v>
      </c>
      <c r="B4305" s="64">
        <f>_xlfn.XLOOKUP(F4305,'Volume Holds'!U:U,'Volume Holds'!N:N)+IF('Volume Holds'!$N$115&gt;0,'Volume Holds'!$N$115,0)</f>
        <v>0</v>
      </c>
      <c r="C4305" s="64">
        <f>_xlfn.XLOOKUP(F4305,'Volume Holds'!U:U,'Volume Holds'!D:D)</f>
        <v>162.5</v>
      </c>
      <c r="F4305" s="64" t="s">
        <v>783</v>
      </c>
      <c r="G4305" s="64">
        <v>10133</v>
      </c>
    </row>
    <row r="4306" spans="1:7">
      <c r="A4306" s="64" t="str">
        <f t="shared" si="67"/>
        <v>BL.VG.00076-10133</v>
      </c>
      <c r="B4306" s="64">
        <f>_xlfn.XLOOKUP(F4306,'Volume Holds'!U:U,'Volume Holds'!N:N)+IF('Volume Holds'!$N$116&gt;0,'Volume Holds'!$N$116,0)</f>
        <v>0</v>
      </c>
      <c r="C4306" s="64">
        <f>_xlfn.XLOOKUP(F4306,'Volume Holds'!U:U,'Volume Holds'!D:D)</f>
        <v>170</v>
      </c>
      <c r="F4306" s="64" t="s">
        <v>784</v>
      </c>
      <c r="G4306" s="64">
        <v>10133</v>
      </c>
    </row>
    <row r="4307" spans="1:7">
      <c r="A4307" s="64" t="str">
        <f t="shared" si="67"/>
        <v>BL.VG.00077-10133</v>
      </c>
      <c r="B4307" s="64">
        <f>_xlfn.XLOOKUP(F4307,'Volume Holds'!U:U,'Volume Holds'!N:N)+IF('Volume Holds'!$N$116&gt;0,'Volume Holds'!$N$116,0)</f>
        <v>0</v>
      </c>
      <c r="C4307" s="64">
        <f>_xlfn.XLOOKUP(F4307,'Volume Holds'!U:U,'Volume Holds'!D:D)</f>
        <v>170</v>
      </c>
      <c r="F4307" s="64" t="s">
        <v>785</v>
      </c>
      <c r="G4307" s="64">
        <v>10133</v>
      </c>
    </row>
    <row r="4308" spans="1:7">
      <c r="A4308" s="64" t="str">
        <f t="shared" si="67"/>
        <v>BL.VG.00078-10133</v>
      </c>
      <c r="B4308" s="64">
        <f>_xlfn.XLOOKUP(F4308,'Volume Holds'!U:U,'Volume Holds'!N:N)+IF('Volume Holds'!$N$116&gt;0,'Volume Holds'!$N$116,0)</f>
        <v>0</v>
      </c>
      <c r="C4308" s="64">
        <f>_xlfn.XLOOKUP(F4308,'Volume Holds'!U:U,'Volume Holds'!D:D)</f>
        <v>175</v>
      </c>
      <c r="F4308" s="64" t="s">
        <v>786</v>
      </c>
      <c r="G4308" s="64">
        <v>10133</v>
      </c>
    </row>
    <row r="4309" spans="1:7">
      <c r="A4309" s="64" t="str">
        <f t="shared" si="67"/>
        <v>BL.VG.00079-10133</v>
      </c>
      <c r="B4309" s="64">
        <f>_xlfn.XLOOKUP(F4309,'Volume Holds'!U:U,'Volume Holds'!N:N)+IF('Volume Holds'!$N$116&gt;0,'Volume Holds'!$N$116,0)</f>
        <v>0</v>
      </c>
      <c r="C4309" s="64">
        <f>_xlfn.XLOOKUP(F4309,'Volume Holds'!U:U,'Volume Holds'!D:D)</f>
        <v>175</v>
      </c>
      <c r="F4309" s="64" t="s">
        <v>787</v>
      </c>
      <c r="G4309" s="64">
        <v>10133</v>
      </c>
    </row>
    <row r="4310" spans="1:7">
      <c r="A4310" s="64" t="str">
        <f t="shared" si="67"/>
        <v>BL.VG.00080-10133</v>
      </c>
      <c r="B4310" s="64">
        <f>_xlfn.XLOOKUP(F4310,'Volume Holds'!U:U,'Volume Holds'!N:N)+IF('Volume Holds'!$N$116&gt;0,'Volume Holds'!$N$116,0)</f>
        <v>0</v>
      </c>
      <c r="C4310" s="64">
        <f>_xlfn.XLOOKUP(F4310,'Volume Holds'!U:U,'Volume Holds'!D:D)</f>
        <v>180</v>
      </c>
      <c r="F4310" s="64" t="s">
        <v>788</v>
      </c>
      <c r="G4310" s="64">
        <v>10133</v>
      </c>
    </row>
    <row r="4311" spans="1:7">
      <c r="A4311" s="64" t="str">
        <f t="shared" si="67"/>
        <v>BL.VG.00081-10133</v>
      </c>
      <c r="B4311" s="64">
        <f>_xlfn.XLOOKUP(F4311,'Volume Holds'!U:U,'Volume Holds'!N:N)+IF('Volume Holds'!$N$116&gt;0,'Volume Holds'!$N$116,0)</f>
        <v>0</v>
      </c>
      <c r="C4311" s="64">
        <f>_xlfn.XLOOKUP(F4311,'Volume Holds'!U:U,'Volume Holds'!D:D)</f>
        <v>180</v>
      </c>
      <c r="F4311" s="64" t="s">
        <v>789</v>
      </c>
      <c r="G4311" s="64">
        <v>10133</v>
      </c>
    </row>
    <row r="4312" spans="1:7">
      <c r="A4312" s="64" t="str">
        <f t="shared" si="67"/>
        <v>BL.VG.00082-10133</v>
      </c>
      <c r="B4312" s="64">
        <f>_xlfn.XLOOKUP(F4312,'Volume Holds'!U:U,'Volume Holds'!N:N)+IF('Volume Holds'!$N$116&gt;0,'Volume Holds'!$N$116,0)</f>
        <v>0</v>
      </c>
      <c r="C4312" s="64">
        <f>_xlfn.XLOOKUP(F4312,'Volume Holds'!U:U,'Volume Holds'!D:D)</f>
        <v>195</v>
      </c>
      <c r="F4312" s="64" t="s">
        <v>790</v>
      </c>
      <c r="G4312" s="64">
        <v>10133</v>
      </c>
    </row>
    <row r="4313" spans="1:7">
      <c r="A4313" s="64" t="str">
        <f t="shared" si="67"/>
        <v>BL.VG.00083-10133</v>
      </c>
      <c r="B4313" s="64">
        <f>_xlfn.XLOOKUP(F4313,'Volume Holds'!U:U,'Volume Holds'!N:N)+IF('Volume Holds'!$N$116&gt;0,'Volume Holds'!$N$116,0)</f>
        <v>0</v>
      </c>
      <c r="C4313" s="64">
        <f>_xlfn.XLOOKUP(F4313,'Volume Holds'!U:U,'Volume Holds'!D:D)</f>
        <v>195</v>
      </c>
      <c r="F4313" s="64" t="s">
        <v>791</v>
      </c>
      <c r="G4313" s="64">
        <v>10133</v>
      </c>
    </row>
    <row r="4314" spans="1:7">
      <c r="A4314" s="64" t="str">
        <f t="shared" si="67"/>
        <v>BL.VG.00084-10133</v>
      </c>
      <c r="B4314" s="64">
        <f>_xlfn.XLOOKUP(F4314,'Volume Holds'!U:U,'Volume Holds'!N:N)+IF('Volume Holds'!$N$117&gt;0,'Volume Holds'!$N$117,0)</f>
        <v>0</v>
      </c>
      <c r="C4314" s="64">
        <f>_xlfn.XLOOKUP(F4314,'Volume Holds'!U:U,'Volume Holds'!D:D)</f>
        <v>385</v>
      </c>
      <c r="F4314" s="64" t="s">
        <v>792</v>
      </c>
      <c r="G4314" s="64">
        <v>10133</v>
      </c>
    </row>
    <row r="4315" spans="1:7">
      <c r="A4315" s="64" t="str">
        <f t="shared" si="67"/>
        <v>BL.VG.00085-10133</v>
      </c>
      <c r="B4315" s="64">
        <f>_xlfn.XLOOKUP(F4315,'Volume Holds'!U:U,'Volume Holds'!N:N)+IF('Volume Holds'!$N$117&gt;0,'Volume Holds'!$N$117,0)</f>
        <v>0</v>
      </c>
      <c r="C4315" s="64">
        <f>_xlfn.XLOOKUP(F4315,'Volume Holds'!U:U,'Volume Holds'!D:D)</f>
        <v>385</v>
      </c>
      <c r="F4315" s="64" t="s">
        <v>793</v>
      </c>
      <c r="G4315" s="64">
        <v>10133</v>
      </c>
    </row>
    <row r="4316" spans="1:7">
      <c r="A4316" s="64" t="str">
        <f t="shared" si="67"/>
        <v>BL.VG.00086-10133</v>
      </c>
      <c r="B4316" s="64">
        <f>_xlfn.XLOOKUP(F4316,'Volume Holds'!U:U,'Volume Holds'!N:N)+IF('Volume Holds'!$N$117&gt;0,'Volume Holds'!$N$117,0)</f>
        <v>0</v>
      </c>
      <c r="C4316" s="64">
        <f>_xlfn.XLOOKUP(F4316,'Volume Holds'!U:U,'Volume Holds'!D:D)</f>
        <v>397.5</v>
      </c>
      <c r="F4316" s="64" t="s">
        <v>794</v>
      </c>
      <c r="G4316" s="64">
        <v>10133</v>
      </c>
    </row>
    <row r="4317" spans="1:7">
      <c r="A4317" s="64" t="str">
        <f t="shared" si="67"/>
        <v>BL.VG.00087-10133</v>
      </c>
      <c r="B4317" s="64">
        <f>_xlfn.XLOOKUP(F4317,'Volume Holds'!U:U,'Volume Holds'!N:N)+IF('Volume Holds'!$N$117&gt;0,'Volume Holds'!$N$117,0)</f>
        <v>0</v>
      </c>
      <c r="C4317" s="64">
        <f>_xlfn.XLOOKUP(F4317,'Volume Holds'!U:U,'Volume Holds'!D:D)</f>
        <v>397.5</v>
      </c>
      <c r="F4317" s="64" t="s">
        <v>795</v>
      </c>
      <c r="G4317" s="64">
        <v>10133</v>
      </c>
    </row>
    <row r="4318" spans="1:7">
      <c r="A4318" s="64" t="str">
        <f t="shared" si="67"/>
        <v>BL.VG.00088-10133</v>
      </c>
      <c r="B4318" s="64">
        <f>_xlfn.XLOOKUP(F4318,'Volume Holds'!U:U,'Volume Holds'!N:N)+IF('Volume Holds'!$N$117&gt;0,'Volume Holds'!$N$117,0)</f>
        <v>0</v>
      </c>
      <c r="C4318" s="64">
        <f>_xlfn.XLOOKUP(F4318,'Volume Holds'!U:U,'Volume Holds'!D:D)</f>
        <v>420</v>
      </c>
      <c r="F4318" s="64" t="s">
        <v>796</v>
      </c>
      <c r="G4318" s="64">
        <v>10133</v>
      </c>
    </row>
    <row r="4319" spans="1:7">
      <c r="A4319" s="64" t="str">
        <f t="shared" si="67"/>
        <v>BL.VG.00089-10133</v>
      </c>
      <c r="B4319" s="64">
        <f>_xlfn.XLOOKUP(F4319,'Volume Holds'!U:U,'Volume Holds'!N:N)+IF('Volume Holds'!$N$117&gt;0,'Volume Holds'!$N$117,0)</f>
        <v>0</v>
      </c>
      <c r="C4319" s="64">
        <f>_xlfn.XLOOKUP(F4319,'Volume Holds'!U:U,'Volume Holds'!D:D)</f>
        <v>420</v>
      </c>
      <c r="F4319" s="64" t="s">
        <v>797</v>
      </c>
      <c r="G4319" s="64">
        <v>10133</v>
      </c>
    </row>
    <row r="4320" spans="1:7">
      <c r="A4320" s="64" t="str">
        <f t="shared" si="67"/>
        <v>BL.VG.00090-10133</v>
      </c>
      <c r="B4320" s="64">
        <f>_xlfn.XLOOKUP(F4320,'Volume Holds'!U:U,'Volume Holds'!N:N)+IF('Volume Holds'!$N$117&gt;0,'Volume Holds'!$N$117,0)</f>
        <v>0</v>
      </c>
      <c r="C4320" s="64">
        <f>_xlfn.XLOOKUP(F4320,'Volume Holds'!U:U,'Volume Holds'!D:D)</f>
        <v>455</v>
      </c>
      <c r="F4320" s="64" t="s">
        <v>798</v>
      </c>
      <c r="G4320" s="64">
        <v>10133</v>
      </c>
    </row>
    <row r="4321" spans="1:7">
      <c r="A4321" s="64" t="str">
        <f t="shared" si="67"/>
        <v>BL.VG.00091-10133</v>
      </c>
      <c r="B4321" s="64">
        <f>_xlfn.XLOOKUP(F4321,'Volume Holds'!U:U,'Volume Holds'!N:N)+IF('Volume Holds'!$N$117&gt;0,'Volume Holds'!$N$117,0)</f>
        <v>0</v>
      </c>
      <c r="C4321" s="64">
        <f>_xlfn.XLOOKUP(F4321,'Volume Holds'!U:U,'Volume Holds'!D:D)</f>
        <v>455</v>
      </c>
      <c r="F4321" s="64" t="s">
        <v>799</v>
      </c>
      <c r="G4321" s="64">
        <v>10133</v>
      </c>
    </row>
    <row r="4322" spans="1:7">
      <c r="A4322" s="64" t="str">
        <f t="shared" si="67"/>
        <v>BL.VG.00092-10133</v>
      </c>
      <c r="B4322" s="64" t="e">
        <f>_xlfn.XLOOKUP(F4322,'Volume Holds'!U:U,'Volume Holds'!N:N)+IF('Volume Holds'!#REF!&gt;0,'Volume Holds'!#REF!,0)</f>
        <v>#N/A</v>
      </c>
      <c r="C4322" s="64" t="e">
        <f>_xlfn.XLOOKUP(F4322,'Volume Holds'!U:U,'Volume Holds'!D:D)</f>
        <v>#N/A</v>
      </c>
      <c r="F4322" s="64" t="s">
        <v>1350</v>
      </c>
      <c r="G4322" s="64">
        <v>10133</v>
      </c>
    </row>
    <row r="4323" spans="1:7">
      <c r="A4323" s="64" t="str">
        <f t="shared" si="67"/>
        <v>BL.VG.00093-10133</v>
      </c>
      <c r="B4323" s="64" t="e">
        <f>_xlfn.XLOOKUP(F4323,'Volume Holds'!U:U,'Volume Holds'!N:N)+IF('Volume Holds'!#REF!&gt;0,'Volume Holds'!#REF!,0)</f>
        <v>#N/A</v>
      </c>
      <c r="C4323" s="64" t="e">
        <f>_xlfn.XLOOKUP(F4323,'Volume Holds'!U:U,'Volume Holds'!D:D)</f>
        <v>#N/A</v>
      </c>
      <c r="F4323" s="64" t="s">
        <v>1351</v>
      </c>
      <c r="G4323" s="64">
        <v>10133</v>
      </c>
    </row>
    <row r="4324" spans="1:7">
      <c r="A4324" s="64" t="str">
        <f t="shared" si="67"/>
        <v>BL.VG.00094-10133</v>
      </c>
      <c r="B4324" s="64" t="e">
        <f>_xlfn.XLOOKUP(F4324,'Volume Holds'!U:U,'Volume Holds'!N:N)+IF('Volume Holds'!#REF!&gt;0,'Volume Holds'!#REF!,0)</f>
        <v>#N/A</v>
      </c>
      <c r="C4324" s="64" t="e">
        <f>_xlfn.XLOOKUP(F4324,'Volume Holds'!U:U,'Volume Holds'!D:D)</f>
        <v>#N/A</v>
      </c>
      <c r="F4324" s="64" t="s">
        <v>1352</v>
      </c>
      <c r="G4324" s="64">
        <v>10133</v>
      </c>
    </row>
    <row r="4325" spans="1:7">
      <c r="A4325" s="64" t="str">
        <f t="shared" ref="A4325:A4388" si="68">F4325&amp;"-"&amp;G4325</f>
        <v>BL.VG.00095-10133</v>
      </c>
      <c r="B4325" s="64" t="e">
        <f>_xlfn.XLOOKUP(F4325,'Volume Holds'!U:U,'Volume Holds'!N:N)+IF('Volume Holds'!#REF!&gt;0,'Volume Holds'!#REF!,0)</f>
        <v>#REF!</v>
      </c>
      <c r="C4325" s="64">
        <f>_xlfn.XLOOKUP(F4325,'Volume Holds'!U:U,'Volume Holds'!D:D)</f>
        <v>104.125</v>
      </c>
      <c r="F4325" s="64" t="s">
        <v>888</v>
      </c>
      <c r="G4325" s="64">
        <v>10133</v>
      </c>
    </row>
    <row r="4326" spans="1:7">
      <c r="A4326" s="64" t="str">
        <f t="shared" si="68"/>
        <v>BL.VG.00096-10133</v>
      </c>
      <c r="B4326" s="64">
        <f>_xlfn.XLOOKUP(F4326,'Volume Holds'!U:U,'Volume Holds'!N:N)</f>
        <v>0</v>
      </c>
      <c r="C4326" s="64">
        <f>_xlfn.XLOOKUP(F4326,'Volume Holds'!U:U,'Volume Holds'!D:D)</f>
        <v>225</v>
      </c>
      <c r="F4326" s="64" t="s">
        <v>800</v>
      </c>
      <c r="G4326" s="64">
        <v>10133</v>
      </c>
    </row>
    <row r="4327" spans="1:7">
      <c r="A4327" s="64" t="str">
        <f t="shared" si="68"/>
        <v>BL.VG.00097-10133</v>
      </c>
      <c r="B4327" s="64">
        <f>_xlfn.XLOOKUP(F4327,'Volume Holds'!U:U,'Volume Holds'!N:N)+IF('Volume Holds'!$N$118&gt;0,'Volume Holds'!$N$118,0)</f>
        <v>0</v>
      </c>
      <c r="C4327" s="64">
        <f>_xlfn.XLOOKUP(F4327,'Volume Holds'!U:U,'Volume Holds'!D:D)</f>
        <v>210</v>
      </c>
      <c r="F4327" s="64" t="s">
        <v>801</v>
      </c>
      <c r="G4327" s="64">
        <v>10133</v>
      </c>
    </row>
    <row r="4328" spans="1:7">
      <c r="A4328" s="64" t="str">
        <f t="shared" si="68"/>
        <v>BL.VG.00098-10133</v>
      </c>
      <c r="B4328" s="64">
        <f>_xlfn.XLOOKUP(F4328,'Volume Holds'!U:U,'Volume Holds'!N:N)+IF('Volume Holds'!$N$118&gt;0,'Volume Holds'!$N$118,0)</f>
        <v>0</v>
      </c>
      <c r="C4328" s="64">
        <f>_xlfn.XLOOKUP(F4328,'Volume Holds'!U:U,'Volume Holds'!D:D)</f>
        <v>210</v>
      </c>
      <c r="F4328" s="64" t="s">
        <v>802</v>
      </c>
      <c r="G4328" s="64">
        <v>10133</v>
      </c>
    </row>
    <row r="4329" spans="1:7">
      <c r="A4329" s="64" t="str">
        <f t="shared" si="68"/>
        <v>BL.VG.00099-10133</v>
      </c>
      <c r="B4329" s="64">
        <f>_xlfn.XLOOKUP(F4329,'Volume Holds'!U:U,'Volume Holds'!N:N)+IF('Volume Holds'!$N$118&gt;0,'Volume Holds'!$N$118,0)</f>
        <v>0</v>
      </c>
      <c r="C4329" s="64">
        <f>_xlfn.XLOOKUP(F4329,'Volume Holds'!U:U,'Volume Holds'!D:D)</f>
        <v>217.5</v>
      </c>
      <c r="F4329" s="64" t="s">
        <v>803</v>
      </c>
      <c r="G4329" s="64">
        <v>10133</v>
      </c>
    </row>
    <row r="4330" spans="1:7">
      <c r="A4330" s="64" t="str">
        <f t="shared" si="68"/>
        <v>BL.VG.00100-10133</v>
      </c>
      <c r="B4330" s="64">
        <f>_xlfn.XLOOKUP(F4330,'Volume Holds'!U:U,'Volume Holds'!N:N)+IF('Volume Holds'!$N$118&gt;0,'Volume Holds'!$N$118,0)</f>
        <v>0</v>
      </c>
      <c r="C4330" s="64">
        <f>_xlfn.XLOOKUP(F4330,'Volume Holds'!U:U,'Volume Holds'!D:D)</f>
        <v>217.5</v>
      </c>
      <c r="F4330" s="64" t="s">
        <v>804</v>
      </c>
      <c r="G4330" s="64">
        <v>10133</v>
      </c>
    </row>
    <row r="4331" spans="1:7">
      <c r="A4331" s="64" t="str">
        <f t="shared" si="68"/>
        <v>BL.VG.00101-10133</v>
      </c>
      <c r="B4331" s="64">
        <f>_xlfn.XLOOKUP(F4331,'Volume Holds'!U:U,'Volume Holds'!N:N)+IF('Volume Holds'!$N$118&gt;0,'Volume Holds'!$N$118,0)</f>
        <v>0</v>
      </c>
      <c r="C4331" s="64">
        <f>_xlfn.XLOOKUP(F4331,'Volume Holds'!U:U,'Volume Holds'!D:D)</f>
        <v>240</v>
      </c>
      <c r="F4331" s="64" t="s">
        <v>805</v>
      </c>
      <c r="G4331" s="64">
        <v>10133</v>
      </c>
    </row>
    <row r="4332" spans="1:7">
      <c r="A4332" s="64" t="str">
        <f t="shared" si="68"/>
        <v>BL.VG.00102-10133</v>
      </c>
      <c r="B4332" s="64">
        <f>_xlfn.XLOOKUP(F4332,'Volume Holds'!U:U,'Volume Holds'!N:N)+IF('Volume Holds'!$N$118&gt;0,'Volume Holds'!$N$118,0)</f>
        <v>0</v>
      </c>
      <c r="C4332" s="64">
        <f>_xlfn.XLOOKUP(F4332,'Volume Holds'!U:U,'Volume Holds'!D:D)</f>
        <v>240</v>
      </c>
      <c r="F4332" s="64" t="s">
        <v>806</v>
      </c>
      <c r="G4332" s="64">
        <v>10133</v>
      </c>
    </row>
    <row r="4333" spans="1:7">
      <c r="A4333" s="64" t="str">
        <f t="shared" si="68"/>
        <v>BL.VG.00103-10133</v>
      </c>
      <c r="B4333" s="64">
        <f>_xlfn.XLOOKUP(F4333,'Volume Holds'!U:U,'Volume Holds'!N:N)+IF('Volume Holds'!$N$119&gt;0,'Volume Holds'!$N$119,0)</f>
        <v>0</v>
      </c>
      <c r="C4333" s="64">
        <f>_xlfn.XLOOKUP(F4333,'Volume Holds'!U:U,'Volume Holds'!D:D)</f>
        <v>362.5</v>
      </c>
      <c r="F4333" s="64" t="s">
        <v>807</v>
      </c>
      <c r="G4333" s="64">
        <v>10133</v>
      </c>
    </row>
    <row r="4334" spans="1:7">
      <c r="A4334" s="64" t="str">
        <f t="shared" si="68"/>
        <v>BL.VG.00104-10133</v>
      </c>
      <c r="B4334" s="64">
        <f>_xlfn.XLOOKUP(F4334,'Volume Holds'!U:U,'Volume Holds'!N:N)+IF('Volume Holds'!$N$119&gt;0,'Volume Holds'!$N$119,0)</f>
        <v>0</v>
      </c>
      <c r="C4334" s="64">
        <f>_xlfn.XLOOKUP(F4334,'Volume Holds'!U:U,'Volume Holds'!D:D)</f>
        <v>362.5</v>
      </c>
      <c r="F4334" s="64" t="s">
        <v>808</v>
      </c>
      <c r="G4334" s="64">
        <v>10133</v>
      </c>
    </row>
    <row r="4335" spans="1:7">
      <c r="A4335" s="64" t="str">
        <f t="shared" si="68"/>
        <v>BL.VG.00105-10133</v>
      </c>
      <c r="B4335" s="64">
        <f>_xlfn.XLOOKUP(F4335,'Volume Holds'!U:U,'Volume Holds'!N:N)+IF('Volume Holds'!$N$119&gt;0,'Volume Holds'!$N$119,0)</f>
        <v>0</v>
      </c>
      <c r="C4335" s="64">
        <f>_xlfn.XLOOKUP(F4335,'Volume Holds'!U:U,'Volume Holds'!D:D)</f>
        <v>382.5</v>
      </c>
      <c r="F4335" s="64" t="s">
        <v>809</v>
      </c>
      <c r="G4335" s="64">
        <v>10133</v>
      </c>
    </row>
    <row r="4336" spans="1:7">
      <c r="A4336" s="64" t="str">
        <f t="shared" si="68"/>
        <v>BL.VG.00106-10133</v>
      </c>
      <c r="B4336" s="64">
        <f>_xlfn.XLOOKUP(F4336,'Volume Holds'!U:U,'Volume Holds'!N:N)+IF('Volume Holds'!$N$119&gt;0,'Volume Holds'!$N$119,0)</f>
        <v>0</v>
      </c>
      <c r="C4336" s="64">
        <f>_xlfn.XLOOKUP(F4336,'Volume Holds'!U:U,'Volume Holds'!D:D)</f>
        <v>382.5</v>
      </c>
      <c r="F4336" s="64" t="s">
        <v>810</v>
      </c>
      <c r="G4336" s="64">
        <v>10133</v>
      </c>
    </row>
    <row r="4337" spans="1:7">
      <c r="A4337" s="64" t="str">
        <f t="shared" si="68"/>
        <v>BL.VG.00107-10133</v>
      </c>
      <c r="B4337" s="64">
        <f>_xlfn.XLOOKUP(F4337,'Volume Holds'!U:U,'Volume Holds'!N:N)+IF('Volume Holds'!$N$119&gt;0,'Volume Holds'!$N$119,0)</f>
        <v>0</v>
      </c>
      <c r="C4337" s="64">
        <f>_xlfn.XLOOKUP(F4337,'Volume Holds'!U:U,'Volume Holds'!D:D)</f>
        <v>425</v>
      </c>
      <c r="F4337" s="64" t="s">
        <v>811</v>
      </c>
      <c r="G4337" s="64">
        <v>10133</v>
      </c>
    </row>
    <row r="4338" spans="1:7">
      <c r="A4338" s="64" t="str">
        <f t="shared" si="68"/>
        <v>BL.VG.00108-10133</v>
      </c>
      <c r="B4338" s="64">
        <f>_xlfn.XLOOKUP(F4338,'Volume Holds'!U:U,'Volume Holds'!N:N)+IF('Volume Holds'!$N$119&gt;0,'Volume Holds'!$N$119,0)</f>
        <v>0</v>
      </c>
      <c r="C4338" s="64">
        <f>_xlfn.XLOOKUP(F4338,'Volume Holds'!U:U,'Volume Holds'!D:D)</f>
        <v>425</v>
      </c>
      <c r="F4338" s="64" t="s">
        <v>812</v>
      </c>
      <c r="G4338" s="64">
        <v>10133</v>
      </c>
    </row>
    <row r="4339" spans="1:7">
      <c r="A4339" s="64" t="str">
        <f t="shared" si="68"/>
        <v>BL.VG.00109-10133</v>
      </c>
      <c r="B4339" s="64">
        <f>_xlfn.XLOOKUP(F4339,'Volume Holds'!U:U,'Volume Holds'!N:N)+IF('Volume Holds'!$N$120&gt;0,'Volume Holds'!$N$120,0)</f>
        <v>0</v>
      </c>
      <c r="C4339" s="64">
        <f>_xlfn.XLOOKUP(F4339,'Volume Holds'!U:U,'Volume Holds'!D:D)</f>
        <v>600</v>
      </c>
      <c r="F4339" s="64" t="s">
        <v>813</v>
      </c>
      <c r="G4339" s="64">
        <v>10133</v>
      </c>
    </row>
    <row r="4340" spans="1:7">
      <c r="A4340" s="64" t="str">
        <f t="shared" si="68"/>
        <v>BL.VG.00110-10133</v>
      </c>
      <c r="B4340" s="64">
        <f>_xlfn.XLOOKUP(F4340,'Volume Holds'!U:U,'Volume Holds'!N:N)+IF('Volume Holds'!$N$120&gt;0,'Volume Holds'!$N$120,0)</f>
        <v>0</v>
      </c>
      <c r="C4340" s="64">
        <f>_xlfn.XLOOKUP(F4340,'Volume Holds'!U:U,'Volume Holds'!D:D)</f>
        <v>600</v>
      </c>
      <c r="F4340" s="64" t="s">
        <v>814</v>
      </c>
      <c r="G4340" s="64">
        <v>10133</v>
      </c>
    </row>
    <row r="4341" spans="1:7">
      <c r="A4341" s="64" t="str">
        <f t="shared" si="68"/>
        <v>BL.VG.00111-10133</v>
      </c>
      <c r="B4341" s="64">
        <f>_xlfn.XLOOKUP(F4341,'Volume Holds'!U:U,'Volume Holds'!N:N)+IF('Volume Holds'!$N$120&gt;0,'Volume Holds'!$N$120,0)</f>
        <v>0</v>
      </c>
      <c r="C4341" s="64">
        <f>_xlfn.XLOOKUP(F4341,'Volume Holds'!U:U,'Volume Holds'!D:D)</f>
        <v>632.5</v>
      </c>
      <c r="F4341" s="64" t="s">
        <v>815</v>
      </c>
      <c r="G4341" s="64">
        <v>10133</v>
      </c>
    </row>
    <row r="4342" spans="1:7">
      <c r="A4342" s="64" t="str">
        <f t="shared" si="68"/>
        <v>BL.VG.00112-10133</v>
      </c>
      <c r="B4342" s="64">
        <f>_xlfn.XLOOKUP(F4342,'Volume Holds'!U:U,'Volume Holds'!N:N)+IF('Volume Holds'!$N$120&gt;0,'Volume Holds'!$N$120,0)</f>
        <v>0</v>
      </c>
      <c r="C4342" s="64">
        <f>_xlfn.XLOOKUP(F4342,'Volume Holds'!U:U,'Volume Holds'!D:D)</f>
        <v>632.5</v>
      </c>
      <c r="F4342" s="64" t="s">
        <v>816</v>
      </c>
      <c r="G4342" s="64">
        <v>10133</v>
      </c>
    </row>
    <row r="4343" spans="1:7">
      <c r="A4343" s="64" t="str">
        <f t="shared" si="68"/>
        <v>BL.VG.00113-10133</v>
      </c>
      <c r="B4343" s="64">
        <f>_xlfn.XLOOKUP(F4343,'Volume Holds'!U:U,'Volume Holds'!N:N)+IF('Volume Holds'!$N$120&gt;0,'Volume Holds'!$N$120,0)</f>
        <v>0</v>
      </c>
      <c r="C4343" s="64">
        <f>_xlfn.XLOOKUP(F4343,'Volume Holds'!U:U,'Volume Holds'!D:D)</f>
        <v>715</v>
      </c>
      <c r="F4343" s="64" t="s">
        <v>817</v>
      </c>
      <c r="G4343" s="64">
        <v>10133</v>
      </c>
    </row>
    <row r="4344" spans="1:7">
      <c r="A4344" s="64" t="str">
        <f t="shared" si="68"/>
        <v>BL.VG.00114-10133</v>
      </c>
      <c r="B4344" s="64">
        <f>_xlfn.XLOOKUP(F4344,'Volume Holds'!U:U,'Volume Holds'!N:N)+IF('Volume Holds'!$N$120&gt;0,'Volume Holds'!$N$120,0)</f>
        <v>0</v>
      </c>
      <c r="C4344" s="64">
        <f>_xlfn.XLOOKUP(F4344,'Volume Holds'!U:U,'Volume Holds'!D:D)</f>
        <v>715</v>
      </c>
      <c r="F4344" s="64" t="s">
        <v>818</v>
      </c>
      <c r="G4344" s="64">
        <v>10133</v>
      </c>
    </row>
    <row r="4345" spans="1:7">
      <c r="A4345" s="64" t="str">
        <f t="shared" si="68"/>
        <v>BL.VG.00115-10133</v>
      </c>
      <c r="B4345" s="64">
        <f>_xlfn.XLOOKUP(F4345,'Volume Holds'!U:U,'Volume Holds'!N:N)+IF('Volume Holds'!$N$121&gt;0,'Volume Holds'!$N$121,0)</f>
        <v>0</v>
      </c>
      <c r="C4345" s="64">
        <f>_xlfn.XLOOKUP(F4345,'Volume Holds'!U:U,'Volume Holds'!D:D)</f>
        <v>215</v>
      </c>
      <c r="F4345" s="64" t="s">
        <v>819</v>
      </c>
      <c r="G4345" s="64">
        <v>10133</v>
      </c>
    </row>
    <row r="4346" spans="1:7">
      <c r="A4346" s="64" t="str">
        <f t="shared" si="68"/>
        <v>BL.VG.00116-10133</v>
      </c>
      <c r="B4346" s="64">
        <f>_xlfn.XLOOKUP(F4346,'Volume Holds'!U:U,'Volume Holds'!N:N)+IF('Volume Holds'!$N$121&gt;0,'Volume Holds'!$N$121,0)</f>
        <v>0</v>
      </c>
      <c r="C4346" s="64">
        <f>_xlfn.XLOOKUP(F4346,'Volume Holds'!U:U,'Volume Holds'!D:D)</f>
        <v>235</v>
      </c>
      <c r="F4346" s="64" t="s">
        <v>820</v>
      </c>
      <c r="G4346" s="64">
        <v>10133</v>
      </c>
    </row>
    <row r="4347" spans="1:7">
      <c r="A4347" s="64" t="str">
        <f t="shared" si="68"/>
        <v>BL.VG.00117-10133</v>
      </c>
      <c r="B4347" s="64">
        <f>_xlfn.XLOOKUP(F4347,'Volume Holds'!U:U,'Volume Holds'!N:N)+IF('Volume Holds'!$N$121&gt;0,'Volume Holds'!$N$121,0)</f>
        <v>0</v>
      </c>
      <c r="C4347" s="64">
        <f>_xlfn.XLOOKUP(F4347,'Volume Holds'!U:U,'Volume Holds'!D:D)</f>
        <v>282.5</v>
      </c>
      <c r="F4347" s="64" t="s">
        <v>821</v>
      </c>
      <c r="G4347" s="64">
        <v>10133</v>
      </c>
    </row>
    <row r="4348" spans="1:7">
      <c r="A4348" s="64" t="str">
        <f t="shared" si="68"/>
        <v>BL.VG.00118-10133</v>
      </c>
      <c r="B4348" s="64">
        <f>_xlfn.XLOOKUP(F4348,'Volume Holds'!U:U,'Volume Holds'!N:N)+IF('Volume Holds'!$N$121&gt;0,'Volume Holds'!$N$121,0)</f>
        <v>0</v>
      </c>
      <c r="C4348" s="64">
        <f>_xlfn.XLOOKUP(F4348,'Volume Holds'!U:U,'Volume Holds'!D:D)</f>
        <v>207.5</v>
      </c>
      <c r="F4348" s="64" t="s">
        <v>822</v>
      </c>
      <c r="G4348" s="64">
        <v>10133</v>
      </c>
    </row>
    <row r="4349" spans="1:7">
      <c r="A4349" s="64" t="str">
        <f t="shared" si="68"/>
        <v>BL.VG.00119-10133</v>
      </c>
      <c r="B4349" s="64">
        <f>_xlfn.XLOOKUP(F4349,'Volume Holds'!U:U,'Volume Holds'!N:N)+IF('Volume Holds'!$N$121&gt;0,'Volume Holds'!$N$121,0)</f>
        <v>0</v>
      </c>
      <c r="C4349" s="64">
        <f>_xlfn.XLOOKUP(F4349,'Volume Holds'!U:U,'Volume Holds'!D:D)</f>
        <v>227.5</v>
      </c>
      <c r="F4349" s="64" t="s">
        <v>823</v>
      </c>
      <c r="G4349" s="64">
        <v>10133</v>
      </c>
    </row>
    <row r="4350" spans="1:7">
      <c r="A4350" s="64" t="str">
        <f t="shared" si="68"/>
        <v>BL.VG.00120-10133</v>
      </c>
      <c r="B4350" s="64">
        <f>_xlfn.XLOOKUP(F4350,'Volume Holds'!U:U,'Volume Holds'!N:N)+IF('Volume Holds'!$N$121&gt;0,'Volume Holds'!$N$121,0)</f>
        <v>0</v>
      </c>
      <c r="C4350" s="64">
        <f>_xlfn.XLOOKUP(F4350,'Volume Holds'!U:U,'Volume Holds'!D:D)</f>
        <v>285</v>
      </c>
      <c r="F4350" s="64" t="s">
        <v>824</v>
      </c>
      <c r="G4350" s="64">
        <v>10133</v>
      </c>
    </row>
    <row r="4351" spans="1:7">
      <c r="A4351" s="64" t="str">
        <f t="shared" si="68"/>
        <v>BL.VG.00121-10133</v>
      </c>
      <c r="B4351" s="64">
        <f>_xlfn.XLOOKUP(F4351,'Volume Holds'!U:U,'Volume Holds'!N:N)+IF('Volume Holds'!$N$122&gt;0,'Volume Holds'!$N$122,0)</f>
        <v>0</v>
      </c>
      <c r="C4351" s="64">
        <f>_xlfn.XLOOKUP(F4351,'Volume Holds'!U:U,'Volume Holds'!D:D)</f>
        <v>102.5</v>
      </c>
      <c r="F4351" s="64" t="s">
        <v>825</v>
      </c>
      <c r="G4351" s="64">
        <v>10133</v>
      </c>
    </row>
    <row r="4352" spans="1:7">
      <c r="A4352" s="64" t="str">
        <f t="shared" si="68"/>
        <v>BL.VG.00122-10133</v>
      </c>
      <c r="B4352" s="64">
        <f>_xlfn.XLOOKUP(F4352,'Volume Holds'!U:U,'Volume Holds'!N:N)+IF('Volume Holds'!$N$122&gt;0,'Volume Holds'!$N$122,0)</f>
        <v>0</v>
      </c>
      <c r="C4352" s="64">
        <f>_xlfn.XLOOKUP(F4352,'Volume Holds'!U:U,'Volume Holds'!D:D)</f>
        <v>107.5</v>
      </c>
      <c r="F4352" s="64" t="s">
        <v>827</v>
      </c>
      <c r="G4352" s="64">
        <v>10133</v>
      </c>
    </row>
    <row r="4353" spans="1:7">
      <c r="A4353" s="64" t="str">
        <f t="shared" si="68"/>
        <v>BL.VG.00123-10133</v>
      </c>
      <c r="B4353" s="64">
        <f>_xlfn.XLOOKUP(F4353,'Volume Holds'!U:U,'Volume Holds'!N:N)+IF('Volume Holds'!$N$122&gt;0,'Volume Holds'!$N$122,0)</f>
        <v>0</v>
      </c>
      <c r="C4353" s="64">
        <f>_xlfn.XLOOKUP(F4353,'Volume Holds'!U:U,'Volume Holds'!D:D)</f>
        <v>112.5</v>
      </c>
      <c r="F4353" s="64" t="s">
        <v>829</v>
      </c>
      <c r="G4353" s="64">
        <v>10133</v>
      </c>
    </row>
    <row r="4354" spans="1:7">
      <c r="A4354" s="64" t="str">
        <f t="shared" si="68"/>
        <v>BL.VG.00124-10133</v>
      </c>
      <c r="B4354" s="64">
        <f>_xlfn.XLOOKUP(F4354,'Volume Holds'!U:U,'Volume Holds'!N:N)+IF('Volume Holds'!$N$122&gt;0,'Volume Holds'!$N$122,0)</f>
        <v>0</v>
      </c>
      <c r="C4354" s="64">
        <f>_xlfn.XLOOKUP(F4354,'Volume Holds'!U:U,'Volume Holds'!D:D)</f>
        <v>312.5</v>
      </c>
      <c r="F4354" s="64" t="s">
        <v>831</v>
      </c>
      <c r="G4354" s="64">
        <v>10133</v>
      </c>
    </row>
    <row r="4355" spans="1:7">
      <c r="A4355" s="64" t="str">
        <f t="shared" si="68"/>
        <v>BL.VG.00125-10133</v>
      </c>
      <c r="B4355" s="64">
        <f>_xlfn.XLOOKUP(F4355,'Volume Holds'!U:U,'Volume Holds'!N:N)+IF('Volume Holds'!$N$122&gt;0,'Volume Holds'!$N$122,0)</f>
        <v>0</v>
      </c>
      <c r="C4355" s="64">
        <f>_xlfn.XLOOKUP(F4355,'Volume Holds'!U:U,'Volume Holds'!D:D)</f>
        <v>335</v>
      </c>
      <c r="F4355" s="64" t="s">
        <v>833</v>
      </c>
      <c r="G4355" s="64">
        <v>10133</v>
      </c>
    </row>
    <row r="4356" spans="1:7">
      <c r="A4356" s="64" t="str">
        <f t="shared" si="68"/>
        <v>BL.VG.00126-10133</v>
      </c>
      <c r="B4356" s="64">
        <f>_xlfn.XLOOKUP(F4356,'Volume Holds'!U:U,'Volume Holds'!N:N)+IF('Volume Holds'!$N$122&gt;0,'Volume Holds'!$N$122,0)</f>
        <v>0</v>
      </c>
      <c r="C4356" s="64">
        <f>_xlfn.XLOOKUP(F4356,'Volume Holds'!U:U,'Volume Holds'!D:D)</f>
        <v>352.5</v>
      </c>
      <c r="F4356" s="64" t="s">
        <v>835</v>
      </c>
      <c r="G4356" s="64">
        <v>10133</v>
      </c>
    </row>
    <row r="4357" spans="1:7">
      <c r="A4357" s="64" t="str">
        <f t="shared" si="68"/>
        <v>BL.VG.00127-10133</v>
      </c>
      <c r="B4357" s="64">
        <f>_xlfn.XLOOKUP(F4357,'Volume Holds'!U:U,'Volume Holds'!N:N)+IF('Volume Holds'!$N$123&gt;0,'Volume Holds'!$N$123,0)</f>
        <v>0</v>
      </c>
      <c r="C4357" s="64">
        <f>_xlfn.XLOOKUP(F4357,'Volume Holds'!U:U,'Volume Holds'!D:D)</f>
        <v>775</v>
      </c>
      <c r="F4357" s="64" t="s">
        <v>837</v>
      </c>
      <c r="G4357" s="64">
        <v>10133</v>
      </c>
    </row>
    <row r="4358" spans="1:7">
      <c r="A4358" s="64" t="str">
        <f t="shared" si="68"/>
        <v>BL.VG.00128-10133</v>
      </c>
      <c r="B4358" s="64">
        <f>_xlfn.XLOOKUP(F4358,'Volume Holds'!U:U,'Volume Holds'!N:N)+IF('Volume Holds'!$N$123&gt;0,'Volume Holds'!$N$123,0)</f>
        <v>0</v>
      </c>
      <c r="C4358" s="64">
        <f>_xlfn.XLOOKUP(F4358,'Volume Holds'!U:U,'Volume Holds'!D:D)</f>
        <v>827.5</v>
      </c>
      <c r="F4358" s="64" t="s">
        <v>839</v>
      </c>
      <c r="G4358" s="64">
        <v>10133</v>
      </c>
    </row>
    <row r="4359" spans="1:7">
      <c r="A4359" s="64" t="str">
        <f t="shared" si="68"/>
        <v>BL.VG.00129-10133</v>
      </c>
      <c r="B4359" s="64">
        <f>_xlfn.XLOOKUP(F4359,'Volume Holds'!U:U,'Volume Holds'!N:N)+IF('Volume Holds'!$N$123&gt;0,'Volume Holds'!$N$123,0)</f>
        <v>0</v>
      </c>
      <c r="C4359" s="64">
        <f>_xlfn.XLOOKUP(F4359,'Volume Holds'!U:U,'Volume Holds'!D:D)</f>
        <v>887.5</v>
      </c>
      <c r="F4359" s="64" t="s">
        <v>841</v>
      </c>
      <c r="G4359" s="64">
        <v>10133</v>
      </c>
    </row>
    <row r="4360" spans="1:7">
      <c r="A4360" s="64" t="str">
        <f t="shared" si="68"/>
        <v>BL.VG.00130-10133</v>
      </c>
      <c r="B4360" s="64">
        <f>_xlfn.XLOOKUP(F4360,'Volume Holds'!U:U,'Volume Holds'!N:N)+IF('Volume Holds'!$N$123&gt;0,'Volume Holds'!$N$123,0)</f>
        <v>0</v>
      </c>
      <c r="C4360" s="64">
        <f>_xlfn.XLOOKUP(F4360,'Volume Holds'!U:U,'Volume Holds'!D:D)</f>
        <v>102.5</v>
      </c>
      <c r="F4360" s="64" t="s">
        <v>826</v>
      </c>
      <c r="G4360" s="64">
        <v>10133</v>
      </c>
    </row>
    <row r="4361" spans="1:7">
      <c r="A4361" s="64" t="str">
        <f t="shared" si="68"/>
        <v>BL.VG.00131-10133</v>
      </c>
      <c r="B4361" s="64">
        <f>_xlfn.XLOOKUP(F4361,'Volume Holds'!U:U,'Volume Holds'!N:N)+IF('Volume Holds'!$N$123&gt;0,'Volume Holds'!$N$123,0)</f>
        <v>0</v>
      </c>
      <c r="C4361" s="64">
        <f>_xlfn.XLOOKUP(F4361,'Volume Holds'!U:U,'Volume Holds'!D:D)</f>
        <v>107.5</v>
      </c>
      <c r="F4361" s="64" t="s">
        <v>828</v>
      </c>
      <c r="G4361" s="64">
        <v>10133</v>
      </c>
    </row>
    <row r="4362" spans="1:7">
      <c r="A4362" s="64" t="str">
        <f t="shared" si="68"/>
        <v>BL.VG.00132-10133</v>
      </c>
      <c r="B4362" s="64">
        <f>_xlfn.XLOOKUP(F4362,'Volume Holds'!U:U,'Volume Holds'!N:N)+IF('Volume Holds'!$N$123&gt;0,'Volume Holds'!$N$123,0)</f>
        <v>0</v>
      </c>
      <c r="C4362" s="64">
        <f>_xlfn.XLOOKUP(F4362,'Volume Holds'!U:U,'Volume Holds'!D:D)</f>
        <v>112.5</v>
      </c>
      <c r="F4362" s="64" t="s">
        <v>830</v>
      </c>
      <c r="G4362" s="64">
        <v>10133</v>
      </c>
    </row>
    <row r="4363" spans="1:7">
      <c r="A4363" s="64" t="str">
        <f t="shared" si="68"/>
        <v>BL.VG.00133-10133</v>
      </c>
      <c r="B4363" s="64">
        <f>_xlfn.XLOOKUP(F4363,'Volume Holds'!U:U,'Volume Holds'!N:N)+IF('Volume Holds'!$N$124&gt;0,'Volume Holds'!$N$124,0)</f>
        <v>0</v>
      </c>
      <c r="C4363" s="64">
        <f>_xlfn.XLOOKUP(F4363,'Volume Holds'!U:U,'Volume Holds'!D:D)</f>
        <v>312.5</v>
      </c>
      <c r="F4363" s="64" t="s">
        <v>832</v>
      </c>
      <c r="G4363" s="64">
        <v>10133</v>
      </c>
    </row>
    <row r="4364" spans="1:7">
      <c r="A4364" s="64" t="str">
        <f t="shared" si="68"/>
        <v>BL.VG.00134-10133</v>
      </c>
      <c r="B4364" s="64">
        <f>_xlfn.XLOOKUP(F4364,'Volume Holds'!U:U,'Volume Holds'!N:N)+IF('Volume Holds'!$N$124&gt;0,'Volume Holds'!$N$124,0)</f>
        <v>0</v>
      </c>
      <c r="C4364" s="64">
        <f>_xlfn.XLOOKUP(F4364,'Volume Holds'!U:U,'Volume Holds'!D:D)</f>
        <v>335</v>
      </c>
      <c r="F4364" s="64" t="s">
        <v>834</v>
      </c>
      <c r="G4364" s="64">
        <v>10133</v>
      </c>
    </row>
    <row r="4365" spans="1:7">
      <c r="A4365" s="64" t="str">
        <f t="shared" si="68"/>
        <v>BL.VG.00135-10133</v>
      </c>
      <c r="B4365" s="64">
        <f>_xlfn.XLOOKUP(F4365,'Volume Holds'!U:U,'Volume Holds'!N:N)+IF('Volume Holds'!$N$124&gt;0,'Volume Holds'!$N$124,0)</f>
        <v>0</v>
      </c>
      <c r="C4365" s="64">
        <f>_xlfn.XLOOKUP(F4365,'Volume Holds'!U:U,'Volume Holds'!D:D)</f>
        <v>352.5</v>
      </c>
      <c r="F4365" s="64" t="s">
        <v>836</v>
      </c>
      <c r="G4365" s="64">
        <v>10133</v>
      </c>
    </row>
    <row r="4366" spans="1:7">
      <c r="A4366" s="64" t="str">
        <f t="shared" si="68"/>
        <v>BL.VG.00136-10133</v>
      </c>
      <c r="B4366" s="64">
        <f>_xlfn.XLOOKUP(F4366,'Volume Holds'!U:U,'Volume Holds'!N:N)+IF('Volume Holds'!$N$124&gt;0,'Volume Holds'!$N$124,0)</f>
        <v>0</v>
      </c>
      <c r="C4366" s="64">
        <f>_xlfn.XLOOKUP(F4366,'Volume Holds'!U:U,'Volume Holds'!D:D)</f>
        <v>775</v>
      </c>
      <c r="F4366" s="64" t="s">
        <v>838</v>
      </c>
      <c r="G4366" s="64">
        <v>10133</v>
      </c>
    </row>
    <row r="4367" spans="1:7">
      <c r="A4367" s="64" t="str">
        <f t="shared" si="68"/>
        <v>BL.VG.00137-10133</v>
      </c>
      <c r="B4367" s="64">
        <f>_xlfn.XLOOKUP(F4367,'Volume Holds'!U:U,'Volume Holds'!N:N)+IF('Volume Holds'!$N$124&gt;0,'Volume Holds'!$N$124,0)</f>
        <v>0</v>
      </c>
      <c r="C4367" s="64">
        <f>_xlfn.XLOOKUP(F4367,'Volume Holds'!U:U,'Volume Holds'!D:D)</f>
        <v>827.5</v>
      </c>
      <c r="F4367" s="64" t="s">
        <v>840</v>
      </c>
      <c r="G4367" s="64">
        <v>10133</v>
      </c>
    </row>
    <row r="4368" spans="1:7">
      <c r="A4368" s="64" t="str">
        <f t="shared" si="68"/>
        <v>BL.VG.00138-10133</v>
      </c>
      <c r="B4368" s="64">
        <f>_xlfn.XLOOKUP(F4368,'Volume Holds'!U:U,'Volume Holds'!N:N)+IF('Volume Holds'!$N$124&gt;0,'Volume Holds'!$N$124,0)</f>
        <v>0</v>
      </c>
      <c r="C4368" s="64">
        <f>_xlfn.XLOOKUP(F4368,'Volume Holds'!U:U,'Volume Holds'!D:D)</f>
        <v>887.5</v>
      </c>
      <c r="F4368" s="64" t="s">
        <v>842</v>
      </c>
      <c r="G4368" s="64">
        <v>10133</v>
      </c>
    </row>
    <row r="4369" spans="1:7">
      <c r="A4369" s="64" t="str">
        <f t="shared" si="68"/>
        <v>BL.VG.00070-10134</v>
      </c>
      <c r="B4369" s="64">
        <f>_xlfn.XLOOKUP(F4369,'Volume Holds'!U:U,'Volume Holds'!O:O)+IF('Volume Holds'!$O$114&gt;0,'Volume Holds'!$O$114,0)</f>
        <v>0</v>
      </c>
      <c r="C4369" s="64">
        <f>_xlfn.XLOOKUP(F4369,'Volume Holds'!U:U,'Volume Holds'!D:D)</f>
        <v>175</v>
      </c>
      <c r="F4369" s="64" t="s">
        <v>778</v>
      </c>
      <c r="G4369" s="64">
        <v>10134</v>
      </c>
    </row>
    <row r="4370" spans="1:7">
      <c r="A4370" s="64" t="str">
        <f t="shared" si="68"/>
        <v>BL.VG.00071-10134</v>
      </c>
      <c r="B4370" s="64">
        <f>_xlfn.XLOOKUP(F4370,'Volume Holds'!U:U,'Volume Holds'!O:O)+IF('Volume Holds'!$O$114&gt;0,'Volume Holds'!$O$114,0)</f>
        <v>0</v>
      </c>
      <c r="C4370" s="64">
        <f>_xlfn.XLOOKUP(F4370,'Volume Holds'!U:U,'Volume Holds'!D:D)</f>
        <v>182.5</v>
      </c>
      <c r="F4370" s="64" t="s">
        <v>779</v>
      </c>
      <c r="G4370" s="64">
        <v>10134</v>
      </c>
    </row>
    <row r="4371" spans="1:7">
      <c r="A4371" s="64" t="str">
        <f t="shared" si="68"/>
        <v>BL.VG.00072-10134</v>
      </c>
      <c r="B4371" s="64">
        <f>_xlfn.XLOOKUP(F4371,'Volume Holds'!U:U,'Volume Holds'!O:O)+IF('Volume Holds'!$O$115&gt;0,'Volume Holds'!$O$115,0)</f>
        <v>0</v>
      </c>
      <c r="C4371" s="64">
        <f>_xlfn.XLOOKUP(F4371,'Volume Holds'!U:U,'Volume Holds'!D:D)</f>
        <v>152.5</v>
      </c>
      <c r="F4371" s="64" t="s">
        <v>780</v>
      </c>
      <c r="G4371" s="64">
        <v>10134</v>
      </c>
    </row>
    <row r="4372" spans="1:7">
      <c r="A4372" s="64" t="str">
        <f t="shared" si="68"/>
        <v>BL.VG.00073-10134</v>
      </c>
      <c r="B4372" s="64">
        <f>_xlfn.XLOOKUP(F4372,'Volume Holds'!U:U,'Volume Holds'!O:O)+IF('Volume Holds'!$O$115&gt;0,'Volume Holds'!$O$115,0)</f>
        <v>0</v>
      </c>
      <c r="C4372" s="64">
        <f>_xlfn.XLOOKUP(F4372,'Volume Holds'!U:U,'Volume Holds'!D:D)</f>
        <v>145</v>
      </c>
      <c r="F4372" s="64" t="s">
        <v>781</v>
      </c>
      <c r="G4372" s="64">
        <v>10134</v>
      </c>
    </row>
    <row r="4373" spans="1:7">
      <c r="A4373" s="64" t="str">
        <f t="shared" si="68"/>
        <v>BL.VG.00074-10134</v>
      </c>
      <c r="B4373" s="64">
        <f>_xlfn.XLOOKUP(F4373,'Volume Holds'!U:U,'Volume Holds'!O:O)+IF('Volume Holds'!$O$115&gt;0,'Volume Holds'!$O$115,0)</f>
        <v>0</v>
      </c>
      <c r="C4373" s="64">
        <f>_xlfn.XLOOKUP(F4373,'Volume Holds'!U:U,'Volume Holds'!D:D)</f>
        <v>137.5</v>
      </c>
      <c r="F4373" s="64" t="s">
        <v>782</v>
      </c>
      <c r="G4373" s="64">
        <v>10134</v>
      </c>
    </row>
    <row r="4374" spans="1:7">
      <c r="A4374" s="64" t="str">
        <f t="shared" si="68"/>
        <v>BL.VG.00075-10134</v>
      </c>
      <c r="B4374" s="64">
        <f>_xlfn.XLOOKUP(F4374,'Volume Holds'!U:U,'Volume Holds'!O:O)+IF('Volume Holds'!$O$115&gt;0,'Volume Holds'!$O$115,0)</f>
        <v>0</v>
      </c>
      <c r="C4374" s="64">
        <f>_xlfn.XLOOKUP(F4374,'Volume Holds'!U:U,'Volume Holds'!D:D)</f>
        <v>162.5</v>
      </c>
      <c r="F4374" s="64" t="s">
        <v>783</v>
      </c>
      <c r="G4374" s="64">
        <v>10134</v>
      </c>
    </row>
    <row r="4375" spans="1:7">
      <c r="A4375" s="64" t="str">
        <f t="shared" si="68"/>
        <v>BL.VG.00076-10134</v>
      </c>
      <c r="B4375" s="64">
        <f>_xlfn.XLOOKUP(F4375,'Volume Holds'!U:U,'Volume Holds'!O:O)+IF('Volume Holds'!$O$116&gt;0,'Volume Holds'!$O$116,0)</f>
        <v>0</v>
      </c>
      <c r="C4375" s="64">
        <f>_xlfn.XLOOKUP(F4375,'Volume Holds'!U:U,'Volume Holds'!D:D)</f>
        <v>170</v>
      </c>
      <c r="F4375" s="64" t="s">
        <v>784</v>
      </c>
      <c r="G4375" s="64">
        <v>10134</v>
      </c>
    </row>
    <row r="4376" spans="1:7">
      <c r="A4376" s="64" t="str">
        <f t="shared" si="68"/>
        <v>BL.VG.00077-10134</v>
      </c>
      <c r="B4376" s="64">
        <f>_xlfn.XLOOKUP(F4376,'Volume Holds'!U:U,'Volume Holds'!O:O)+IF('Volume Holds'!$O$116&gt;0,'Volume Holds'!$O$116,0)</f>
        <v>0</v>
      </c>
      <c r="C4376" s="64">
        <f>_xlfn.XLOOKUP(F4376,'Volume Holds'!U:U,'Volume Holds'!D:D)</f>
        <v>170</v>
      </c>
      <c r="F4376" s="64" t="s">
        <v>785</v>
      </c>
      <c r="G4376" s="64">
        <v>10134</v>
      </c>
    </row>
    <row r="4377" spans="1:7">
      <c r="A4377" s="64" t="str">
        <f t="shared" si="68"/>
        <v>BL.VG.00078-10134</v>
      </c>
      <c r="B4377" s="64">
        <f>_xlfn.XLOOKUP(F4377,'Volume Holds'!U:U,'Volume Holds'!O:O)+IF('Volume Holds'!$O$116&gt;0,'Volume Holds'!$O$116,0)</f>
        <v>0</v>
      </c>
      <c r="C4377" s="64">
        <f>_xlfn.XLOOKUP(F4377,'Volume Holds'!U:U,'Volume Holds'!D:D)</f>
        <v>175</v>
      </c>
      <c r="F4377" s="64" t="s">
        <v>786</v>
      </c>
      <c r="G4377" s="64">
        <v>10134</v>
      </c>
    </row>
    <row r="4378" spans="1:7">
      <c r="A4378" s="64" t="str">
        <f t="shared" si="68"/>
        <v>BL.VG.00079-10134</v>
      </c>
      <c r="B4378" s="64">
        <f>_xlfn.XLOOKUP(F4378,'Volume Holds'!U:U,'Volume Holds'!O:O)+IF('Volume Holds'!$O$116&gt;0,'Volume Holds'!$O$116,0)</f>
        <v>0</v>
      </c>
      <c r="C4378" s="64">
        <f>_xlfn.XLOOKUP(F4378,'Volume Holds'!U:U,'Volume Holds'!D:D)</f>
        <v>175</v>
      </c>
      <c r="F4378" s="64" t="s">
        <v>787</v>
      </c>
      <c r="G4378" s="64">
        <v>10134</v>
      </c>
    </row>
    <row r="4379" spans="1:7">
      <c r="A4379" s="64" t="str">
        <f t="shared" si="68"/>
        <v>BL.VG.00080-10134</v>
      </c>
      <c r="B4379" s="64">
        <f>_xlfn.XLOOKUP(F4379,'Volume Holds'!U:U,'Volume Holds'!O:O)+IF('Volume Holds'!$O$116&gt;0,'Volume Holds'!$O$116,0)</f>
        <v>0</v>
      </c>
      <c r="C4379" s="64">
        <f>_xlfn.XLOOKUP(F4379,'Volume Holds'!U:U,'Volume Holds'!D:D)</f>
        <v>180</v>
      </c>
      <c r="F4379" s="64" t="s">
        <v>788</v>
      </c>
      <c r="G4379" s="64">
        <v>10134</v>
      </c>
    </row>
    <row r="4380" spans="1:7">
      <c r="A4380" s="64" t="str">
        <f t="shared" si="68"/>
        <v>BL.VG.00081-10134</v>
      </c>
      <c r="B4380" s="64">
        <f>_xlfn.XLOOKUP(F4380,'Volume Holds'!U:U,'Volume Holds'!O:O)+IF('Volume Holds'!$O$116&gt;0,'Volume Holds'!$O$116,0)</f>
        <v>0</v>
      </c>
      <c r="C4380" s="64">
        <f>_xlfn.XLOOKUP(F4380,'Volume Holds'!U:U,'Volume Holds'!D:D)</f>
        <v>180</v>
      </c>
      <c r="F4380" s="64" t="s">
        <v>789</v>
      </c>
      <c r="G4380" s="64">
        <v>10134</v>
      </c>
    </row>
    <row r="4381" spans="1:7">
      <c r="A4381" s="64" t="str">
        <f t="shared" si="68"/>
        <v>BL.VG.00082-10134</v>
      </c>
      <c r="B4381" s="64">
        <f>_xlfn.XLOOKUP(F4381,'Volume Holds'!U:U,'Volume Holds'!O:O)+IF('Volume Holds'!$O$116&gt;0,'Volume Holds'!$O$116,0)</f>
        <v>0</v>
      </c>
      <c r="C4381" s="64">
        <f>_xlfn.XLOOKUP(F4381,'Volume Holds'!U:U,'Volume Holds'!D:D)</f>
        <v>195</v>
      </c>
      <c r="F4381" s="64" t="s">
        <v>790</v>
      </c>
      <c r="G4381" s="64">
        <v>10134</v>
      </c>
    </row>
    <row r="4382" spans="1:7">
      <c r="A4382" s="64" t="str">
        <f t="shared" si="68"/>
        <v>BL.VG.00083-10134</v>
      </c>
      <c r="B4382" s="64">
        <f>_xlfn.XLOOKUP(F4382,'Volume Holds'!U:U,'Volume Holds'!O:O)+IF('Volume Holds'!$O$116&gt;0,'Volume Holds'!$O$116,0)</f>
        <v>0</v>
      </c>
      <c r="C4382" s="64">
        <f>_xlfn.XLOOKUP(F4382,'Volume Holds'!U:U,'Volume Holds'!D:D)</f>
        <v>195</v>
      </c>
      <c r="F4382" s="64" t="s">
        <v>791</v>
      </c>
      <c r="G4382" s="64">
        <v>10134</v>
      </c>
    </row>
    <row r="4383" spans="1:7">
      <c r="A4383" s="64" t="str">
        <f t="shared" si="68"/>
        <v>BL.VG.00084-10134</v>
      </c>
      <c r="B4383" s="64">
        <f>_xlfn.XLOOKUP(F4383,'Volume Holds'!U:U,'Volume Holds'!O:O)+IF('Volume Holds'!$O$117&gt;0,'Volume Holds'!$O$117,0)</f>
        <v>0</v>
      </c>
      <c r="C4383" s="64">
        <f>_xlfn.XLOOKUP(F4383,'Volume Holds'!U:U,'Volume Holds'!D:D)</f>
        <v>385</v>
      </c>
      <c r="F4383" s="64" t="s">
        <v>792</v>
      </c>
      <c r="G4383" s="64">
        <v>10134</v>
      </c>
    </row>
    <row r="4384" spans="1:7">
      <c r="A4384" s="64" t="str">
        <f t="shared" si="68"/>
        <v>BL.VG.00085-10134</v>
      </c>
      <c r="B4384" s="64">
        <f>_xlfn.XLOOKUP(F4384,'Volume Holds'!U:U,'Volume Holds'!O:O)+IF('Volume Holds'!$O$117&gt;0,'Volume Holds'!$O$117,0)</f>
        <v>0</v>
      </c>
      <c r="C4384" s="64">
        <f>_xlfn.XLOOKUP(F4384,'Volume Holds'!U:U,'Volume Holds'!D:D)</f>
        <v>385</v>
      </c>
      <c r="F4384" s="64" t="s">
        <v>793</v>
      </c>
      <c r="G4384" s="64">
        <v>10134</v>
      </c>
    </row>
    <row r="4385" spans="1:7">
      <c r="A4385" s="64" t="str">
        <f t="shared" si="68"/>
        <v>BL.VG.00086-10134</v>
      </c>
      <c r="B4385" s="64">
        <f>_xlfn.XLOOKUP(F4385,'Volume Holds'!U:U,'Volume Holds'!O:O)+IF('Volume Holds'!$O$117&gt;0,'Volume Holds'!$O$117,0)</f>
        <v>0</v>
      </c>
      <c r="C4385" s="64">
        <f>_xlfn.XLOOKUP(F4385,'Volume Holds'!U:U,'Volume Holds'!D:D)</f>
        <v>397.5</v>
      </c>
      <c r="F4385" s="64" t="s">
        <v>794</v>
      </c>
      <c r="G4385" s="64">
        <v>10134</v>
      </c>
    </row>
    <row r="4386" spans="1:7">
      <c r="A4386" s="64" t="str">
        <f t="shared" si="68"/>
        <v>BL.VG.00087-10134</v>
      </c>
      <c r="B4386" s="64">
        <f>_xlfn.XLOOKUP(F4386,'Volume Holds'!U:U,'Volume Holds'!O:O)+IF('Volume Holds'!$O$117&gt;0,'Volume Holds'!$O$117,0)</f>
        <v>0</v>
      </c>
      <c r="C4386" s="64">
        <f>_xlfn.XLOOKUP(F4386,'Volume Holds'!U:U,'Volume Holds'!D:D)</f>
        <v>397.5</v>
      </c>
      <c r="F4386" s="64" t="s">
        <v>795</v>
      </c>
      <c r="G4386" s="64">
        <v>10134</v>
      </c>
    </row>
    <row r="4387" spans="1:7">
      <c r="A4387" s="64" t="str">
        <f t="shared" si="68"/>
        <v>BL.VG.00088-10134</v>
      </c>
      <c r="B4387" s="64">
        <f>_xlfn.XLOOKUP(F4387,'Volume Holds'!U:U,'Volume Holds'!O:O)+IF('Volume Holds'!$O$117&gt;0,'Volume Holds'!$O$117,0)</f>
        <v>0</v>
      </c>
      <c r="C4387" s="64">
        <f>_xlfn.XLOOKUP(F4387,'Volume Holds'!U:U,'Volume Holds'!D:D)</f>
        <v>420</v>
      </c>
      <c r="F4387" s="64" t="s">
        <v>796</v>
      </c>
      <c r="G4387" s="64">
        <v>10134</v>
      </c>
    </row>
    <row r="4388" spans="1:7">
      <c r="A4388" s="64" t="str">
        <f t="shared" si="68"/>
        <v>BL.VG.00089-10134</v>
      </c>
      <c r="B4388" s="64">
        <f>_xlfn.XLOOKUP(F4388,'Volume Holds'!U:U,'Volume Holds'!O:O)+IF('Volume Holds'!$O$117&gt;0,'Volume Holds'!$O$117,0)</f>
        <v>0</v>
      </c>
      <c r="C4388" s="64">
        <f>_xlfn.XLOOKUP(F4388,'Volume Holds'!U:U,'Volume Holds'!D:D)</f>
        <v>420</v>
      </c>
      <c r="F4388" s="64" t="s">
        <v>797</v>
      </c>
      <c r="G4388" s="64">
        <v>10134</v>
      </c>
    </row>
    <row r="4389" spans="1:7">
      <c r="A4389" s="64" t="str">
        <f t="shared" ref="A4389:A4452" si="69">F4389&amp;"-"&amp;G4389</f>
        <v>BL.VG.00090-10134</v>
      </c>
      <c r="B4389" s="64">
        <f>_xlfn.XLOOKUP(F4389,'Volume Holds'!U:U,'Volume Holds'!O:O)+IF('Volume Holds'!$O$117&gt;0,'Volume Holds'!$O$117,0)</f>
        <v>0</v>
      </c>
      <c r="C4389" s="64">
        <f>_xlfn.XLOOKUP(F4389,'Volume Holds'!U:U,'Volume Holds'!D:D)</f>
        <v>455</v>
      </c>
      <c r="F4389" s="64" t="s">
        <v>798</v>
      </c>
      <c r="G4389" s="64">
        <v>10134</v>
      </c>
    </row>
    <row r="4390" spans="1:7">
      <c r="A4390" s="64" t="str">
        <f t="shared" si="69"/>
        <v>BL.VG.00091-10134</v>
      </c>
      <c r="B4390" s="64">
        <f>_xlfn.XLOOKUP(F4390,'Volume Holds'!U:U,'Volume Holds'!O:O)+IF('Volume Holds'!$O$117&gt;0,'Volume Holds'!$O$117,0)</f>
        <v>0</v>
      </c>
      <c r="C4390" s="64">
        <f>_xlfn.XLOOKUP(F4390,'Volume Holds'!U:U,'Volume Holds'!D:D)</f>
        <v>455</v>
      </c>
      <c r="F4390" s="64" t="s">
        <v>799</v>
      </c>
      <c r="G4390" s="64">
        <v>10134</v>
      </c>
    </row>
    <row r="4391" spans="1:7">
      <c r="A4391" s="64" t="str">
        <f t="shared" si="69"/>
        <v>BL.VG.00092-10134</v>
      </c>
      <c r="B4391" s="64" t="e">
        <f>_xlfn.XLOOKUP(F4391,'Volume Holds'!U:U,'Volume Holds'!O:O)+IF('Volume Holds'!#REF!&gt;0,'Volume Holds'!#REF!,0)</f>
        <v>#N/A</v>
      </c>
      <c r="C4391" s="64" t="e">
        <f>_xlfn.XLOOKUP(F4391,'Volume Holds'!U:U,'Volume Holds'!D:D)</f>
        <v>#N/A</v>
      </c>
      <c r="F4391" s="64" t="s">
        <v>1350</v>
      </c>
      <c r="G4391" s="64">
        <v>10134</v>
      </c>
    </row>
    <row r="4392" spans="1:7">
      <c r="A4392" s="64" t="str">
        <f t="shared" si="69"/>
        <v>BL.VG.00093-10134</v>
      </c>
      <c r="B4392" s="64" t="e">
        <f>_xlfn.XLOOKUP(F4392,'Volume Holds'!U:U,'Volume Holds'!O:O)+IF('Volume Holds'!#REF!&gt;0,'Volume Holds'!#REF!,0)</f>
        <v>#N/A</v>
      </c>
      <c r="C4392" s="64" t="e">
        <f>_xlfn.XLOOKUP(F4392,'Volume Holds'!U:U,'Volume Holds'!D:D)</f>
        <v>#N/A</v>
      </c>
      <c r="F4392" s="64" t="s">
        <v>1351</v>
      </c>
      <c r="G4392" s="64">
        <v>10134</v>
      </c>
    </row>
    <row r="4393" spans="1:7">
      <c r="A4393" s="64" t="str">
        <f t="shared" si="69"/>
        <v>BL.VG.00094-10134</v>
      </c>
      <c r="B4393" s="64" t="e">
        <f>_xlfn.XLOOKUP(F4393,'Volume Holds'!U:U,'Volume Holds'!O:O)+IF('Volume Holds'!#REF!&gt;0,'Volume Holds'!#REF!,0)</f>
        <v>#N/A</v>
      </c>
      <c r="C4393" s="64" t="e">
        <f>_xlfn.XLOOKUP(F4393,'Volume Holds'!U:U,'Volume Holds'!D:D)</f>
        <v>#N/A</v>
      </c>
      <c r="F4393" s="64" t="s">
        <v>1352</v>
      </c>
      <c r="G4393" s="64">
        <v>10134</v>
      </c>
    </row>
    <row r="4394" spans="1:7">
      <c r="A4394" s="64" t="str">
        <f t="shared" si="69"/>
        <v>BL.VG.00095-10134</v>
      </c>
      <c r="B4394" s="64" t="e">
        <f>_xlfn.XLOOKUP(F4394,'Volume Holds'!U:U,'Volume Holds'!O:O)+IF('Volume Holds'!#REF!&gt;0,'Volume Holds'!#REF!,0)</f>
        <v>#REF!</v>
      </c>
      <c r="C4394" s="64">
        <f>_xlfn.XLOOKUP(F4394,'Volume Holds'!U:U,'Volume Holds'!D:D)</f>
        <v>104.125</v>
      </c>
      <c r="F4394" s="64" t="s">
        <v>888</v>
      </c>
      <c r="G4394" s="64">
        <v>10134</v>
      </c>
    </row>
    <row r="4395" spans="1:7">
      <c r="A4395" s="64" t="str">
        <f t="shared" si="69"/>
        <v>BL.VG.00096-10134</v>
      </c>
      <c r="B4395" s="64">
        <f>_xlfn.XLOOKUP(F4395,'Volume Holds'!U:U,'Volume Holds'!O:O)</f>
        <v>0</v>
      </c>
      <c r="C4395" s="64">
        <f>_xlfn.XLOOKUP(F4395,'Volume Holds'!U:U,'Volume Holds'!D:D)</f>
        <v>225</v>
      </c>
      <c r="F4395" s="64" t="s">
        <v>800</v>
      </c>
      <c r="G4395" s="64">
        <v>10134</v>
      </c>
    </row>
    <row r="4396" spans="1:7">
      <c r="A4396" s="64" t="str">
        <f t="shared" si="69"/>
        <v>BL.VG.00097-10134</v>
      </c>
      <c r="B4396" s="64">
        <f>_xlfn.XLOOKUP(F4396,'Volume Holds'!U:U,'Volume Holds'!O:O)+IF('Volume Holds'!$O$118&gt;0,'Volume Holds'!$O$118,0)</f>
        <v>0</v>
      </c>
      <c r="C4396" s="64">
        <f>_xlfn.XLOOKUP(F4396,'Volume Holds'!U:U,'Volume Holds'!D:D)</f>
        <v>210</v>
      </c>
      <c r="F4396" s="64" t="s">
        <v>801</v>
      </c>
      <c r="G4396" s="64">
        <v>10134</v>
      </c>
    </row>
    <row r="4397" spans="1:7">
      <c r="A4397" s="64" t="str">
        <f t="shared" si="69"/>
        <v>BL.VG.00098-10134</v>
      </c>
      <c r="B4397" s="64">
        <f>_xlfn.XLOOKUP(F4397,'Volume Holds'!U:U,'Volume Holds'!O:O)+IF('Volume Holds'!$O$118&gt;0,'Volume Holds'!$O$118,0)</f>
        <v>0</v>
      </c>
      <c r="C4397" s="64">
        <f>_xlfn.XLOOKUP(F4397,'Volume Holds'!U:U,'Volume Holds'!D:D)</f>
        <v>210</v>
      </c>
      <c r="F4397" s="64" t="s">
        <v>802</v>
      </c>
      <c r="G4397" s="64">
        <v>10134</v>
      </c>
    </row>
    <row r="4398" spans="1:7">
      <c r="A4398" s="64" t="str">
        <f t="shared" si="69"/>
        <v>BL.VG.00099-10134</v>
      </c>
      <c r="B4398" s="64">
        <f>_xlfn.XLOOKUP(F4398,'Volume Holds'!U:U,'Volume Holds'!O:O)+IF('Volume Holds'!$O$118&gt;0,'Volume Holds'!$O$118,0)</f>
        <v>0</v>
      </c>
      <c r="C4398" s="64">
        <f>_xlfn.XLOOKUP(F4398,'Volume Holds'!U:U,'Volume Holds'!D:D)</f>
        <v>217.5</v>
      </c>
      <c r="F4398" s="64" t="s">
        <v>803</v>
      </c>
      <c r="G4398" s="64">
        <v>10134</v>
      </c>
    </row>
    <row r="4399" spans="1:7">
      <c r="A4399" s="64" t="str">
        <f t="shared" si="69"/>
        <v>BL.VG.00100-10134</v>
      </c>
      <c r="B4399" s="64">
        <f>_xlfn.XLOOKUP(F4399,'Volume Holds'!U:U,'Volume Holds'!O:O)+IF('Volume Holds'!$O$118&gt;0,'Volume Holds'!$O$118,0)</f>
        <v>0</v>
      </c>
      <c r="C4399" s="64">
        <f>_xlfn.XLOOKUP(F4399,'Volume Holds'!U:U,'Volume Holds'!D:D)</f>
        <v>217.5</v>
      </c>
      <c r="F4399" s="64" t="s">
        <v>804</v>
      </c>
      <c r="G4399" s="64">
        <v>10134</v>
      </c>
    </row>
    <row r="4400" spans="1:7">
      <c r="A4400" s="64" t="str">
        <f t="shared" si="69"/>
        <v>BL.VG.00101-10134</v>
      </c>
      <c r="B4400" s="64">
        <f>_xlfn.XLOOKUP(F4400,'Volume Holds'!U:U,'Volume Holds'!O:O)+IF('Volume Holds'!$O$118&gt;0,'Volume Holds'!$O$118,0)</f>
        <v>0</v>
      </c>
      <c r="C4400" s="64">
        <f>_xlfn.XLOOKUP(F4400,'Volume Holds'!U:U,'Volume Holds'!D:D)</f>
        <v>240</v>
      </c>
      <c r="F4400" s="64" t="s">
        <v>805</v>
      </c>
      <c r="G4400" s="64">
        <v>10134</v>
      </c>
    </row>
    <row r="4401" spans="1:7">
      <c r="A4401" s="64" t="str">
        <f t="shared" si="69"/>
        <v>BL.VG.00102-10134</v>
      </c>
      <c r="B4401" s="64">
        <f>_xlfn.XLOOKUP(F4401,'Volume Holds'!U:U,'Volume Holds'!O:O)+IF('Volume Holds'!$O$118&gt;0,'Volume Holds'!$O$118,0)</f>
        <v>0</v>
      </c>
      <c r="C4401" s="64">
        <f>_xlfn.XLOOKUP(F4401,'Volume Holds'!U:U,'Volume Holds'!D:D)</f>
        <v>240</v>
      </c>
      <c r="F4401" s="64" t="s">
        <v>806</v>
      </c>
      <c r="G4401" s="64">
        <v>10134</v>
      </c>
    </row>
    <row r="4402" spans="1:7">
      <c r="A4402" s="64" t="str">
        <f t="shared" si="69"/>
        <v>BL.VG.00103-10134</v>
      </c>
      <c r="B4402" s="64">
        <f>_xlfn.XLOOKUP(F4402,'Volume Holds'!U:U,'Volume Holds'!O:O)+IF('Volume Holds'!$O$119&gt;0,'Volume Holds'!$O$119,0)</f>
        <v>0</v>
      </c>
      <c r="C4402" s="64">
        <f>_xlfn.XLOOKUP(F4402,'Volume Holds'!U:U,'Volume Holds'!D:D)</f>
        <v>362.5</v>
      </c>
      <c r="F4402" s="64" t="s">
        <v>807</v>
      </c>
      <c r="G4402" s="64">
        <v>10134</v>
      </c>
    </row>
    <row r="4403" spans="1:7">
      <c r="A4403" s="64" t="str">
        <f t="shared" si="69"/>
        <v>BL.VG.00104-10134</v>
      </c>
      <c r="B4403" s="64">
        <f>_xlfn.XLOOKUP(F4403,'Volume Holds'!U:U,'Volume Holds'!O:O)+IF('Volume Holds'!$O$119&gt;0,'Volume Holds'!$O$119,0)</f>
        <v>0</v>
      </c>
      <c r="C4403" s="64">
        <f>_xlfn.XLOOKUP(F4403,'Volume Holds'!U:U,'Volume Holds'!D:D)</f>
        <v>362.5</v>
      </c>
      <c r="F4403" s="64" t="s">
        <v>808</v>
      </c>
      <c r="G4403" s="64">
        <v>10134</v>
      </c>
    </row>
    <row r="4404" spans="1:7">
      <c r="A4404" s="64" t="str">
        <f t="shared" si="69"/>
        <v>BL.VG.00105-10134</v>
      </c>
      <c r="B4404" s="64">
        <f>_xlfn.XLOOKUP(F4404,'Volume Holds'!U:U,'Volume Holds'!O:O)+IF('Volume Holds'!$O$119&gt;0,'Volume Holds'!$O$119,0)</f>
        <v>0</v>
      </c>
      <c r="C4404" s="64">
        <f>_xlfn.XLOOKUP(F4404,'Volume Holds'!U:U,'Volume Holds'!D:D)</f>
        <v>382.5</v>
      </c>
      <c r="F4404" s="64" t="s">
        <v>809</v>
      </c>
      <c r="G4404" s="64">
        <v>10134</v>
      </c>
    </row>
    <row r="4405" spans="1:7">
      <c r="A4405" s="64" t="str">
        <f t="shared" si="69"/>
        <v>BL.VG.00106-10134</v>
      </c>
      <c r="B4405" s="64">
        <f>_xlfn.XLOOKUP(F4405,'Volume Holds'!U:U,'Volume Holds'!O:O)+IF('Volume Holds'!$O$119&gt;0,'Volume Holds'!$O$119,0)</f>
        <v>0</v>
      </c>
      <c r="C4405" s="64">
        <f>_xlfn.XLOOKUP(F4405,'Volume Holds'!U:U,'Volume Holds'!D:D)</f>
        <v>382.5</v>
      </c>
      <c r="F4405" s="64" t="s">
        <v>810</v>
      </c>
      <c r="G4405" s="64">
        <v>10134</v>
      </c>
    </row>
    <row r="4406" spans="1:7">
      <c r="A4406" s="64" t="str">
        <f t="shared" si="69"/>
        <v>BL.VG.00107-10134</v>
      </c>
      <c r="B4406" s="64">
        <f>_xlfn.XLOOKUP(F4406,'Volume Holds'!U:U,'Volume Holds'!O:O)+IF('Volume Holds'!$O$119&gt;0,'Volume Holds'!$O$119,0)</f>
        <v>0</v>
      </c>
      <c r="C4406" s="64">
        <f>_xlfn.XLOOKUP(F4406,'Volume Holds'!U:U,'Volume Holds'!D:D)</f>
        <v>425</v>
      </c>
      <c r="F4406" s="64" t="s">
        <v>811</v>
      </c>
      <c r="G4406" s="64">
        <v>10134</v>
      </c>
    </row>
    <row r="4407" spans="1:7">
      <c r="A4407" s="64" t="str">
        <f t="shared" si="69"/>
        <v>BL.VG.00108-10134</v>
      </c>
      <c r="B4407" s="64">
        <f>_xlfn.XLOOKUP(F4407,'Volume Holds'!U:U,'Volume Holds'!O:O)+IF('Volume Holds'!$O$119&gt;0,'Volume Holds'!$O$119,0)</f>
        <v>0</v>
      </c>
      <c r="C4407" s="64">
        <f>_xlfn.XLOOKUP(F4407,'Volume Holds'!U:U,'Volume Holds'!D:D)</f>
        <v>425</v>
      </c>
      <c r="F4407" s="64" t="s">
        <v>812</v>
      </c>
      <c r="G4407" s="64">
        <v>10134</v>
      </c>
    </row>
    <row r="4408" spans="1:7">
      <c r="A4408" s="64" t="str">
        <f t="shared" si="69"/>
        <v>BL.VG.00109-10134</v>
      </c>
      <c r="B4408" s="64">
        <f>_xlfn.XLOOKUP(F4408,'Volume Holds'!U:U,'Volume Holds'!O:O)+IF('Volume Holds'!$O$120&gt;0,'Volume Holds'!$O$120,0)</f>
        <v>0</v>
      </c>
      <c r="C4408" s="64">
        <f>_xlfn.XLOOKUP(F4408,'Volume Holds'!U:U,'Volume Holds'!D:D)</f>
        <v>600</v>
      </c>
      <c r="F4408" s="64" t="s">
        <v>813</v>
      </c>
      <c r="G4408" s="64">
        <v>10134</v>
      </c>
    </row>
    <row r="4409" spans="1:7">
      <c r="A4409" s="64" t="str">
        <f t="shared" si="69"/>
        <v>BL.VG.00110-10134</v>
      </c>
      <c r="B4409" s="64">
        <f>_xlfn.XLOOKUP(F4409,'Volume Holds'!U:U,'Volume Holds'!O:O)+IF('Volume Holds'!$O$120&gt;0,'Volume Holds'!$O$120,0)</f>
        <v>0</v>
      </c>
      <c r="C4409" s="64">
        <f>_xlfn.XLOOKUP(F4409,'Volume Holds'!U:U,'Volume Holds'!D:D)</f>
        <v>600</v>
      </c>
      <c r="F4409" s="64" t="s">
        <v>814</v>
      </c>
      <c r="G4409" s="64">
        <v>10134</v>
      </c>
    </row>
    <row r="4410" spans="1:7">
      <c r="A4410" s="64" t="str">
        <f t="shared" si="69"/>
        <v>BL.VG.00111-10134</v>
      </c>
      <c r="B4410" s="64">
        <f>_xlfn.XLOOKUP(F4410,'Volume Holds'!U:U,'Volume Holds'!O:O)+IF('Volume Holds'!$O$120&gt;0,'Volume Holds'!$O$120,0)</f>
        <v>0</v>
      </c>
      <c r="C4410" s="64">
        <f>_xlfn.XLOOKUP(F4410,'Volume Holds'!U:U,'Volume Holds'!D:D)</f>
        <v>632.5</v>
      </c>
      <c r="F4410" s="64" t="s">
        <v>815</v>
      </c>
      <c r="G4410" s="64">
        <v>10134</v>
      </c>
    </row>
    <row r="4411" spans="1:7">
      <c r="A4411" s="64" t="str">
        <f t="shared" si="69"/>
        <v>BL.VG.00112-10134</v>
      </c>
      <c r="B4411" s="64">
        <f>_xlfn.XLOOKUP(F4411,'Volume Holds'!U:U,'Volume Holds'!O:O)+IF('Volume Holds'!$O$120&gt;0,'Volume Holds'!$O$120,0)</f>
        <v>0</v>
      </c>
      <c r="C4411" s="64">
        <f>_xlfn.XLOOKUP(F4411,'Volume Holds'!U:U,'Volume Holds'!D:D)</f>
        <v>632.5</v>
      </c>
      <c r="F4411" s="64" t="s">
        <v>816</v>
      </c>
      <c r="G4411" s="64">
        <v>10134</v>
      </c>
    </row>
    <row r="4412" spans="1:7">
      <c r="A4412" s="64" t="str">
        <f t="shared" si="69"/>
        <v>BL.VG.00113-10134</v>
      </c>
      <c r="B4412" s="64">
        <f>_xlfn.XLOOKUP(F4412,'Volume Holds'!U:U,'Volume Holds'!O:O)+IF('Volume Holds'!$O$120&gt;0,'Volume Holds'!$O$120,0)</f>
        <v>0</v>
      </c>
      <c r="C4412" s="64">
        <f>_xlfn.XLOOKUP(F4412,'Volume Holds'!U:U,'Volume Holds'!D:D)</f>
        <v>715</v>
      </c>
      <c r="F4412" s="64" t="s">
        <v>817</v>
      </c>
      <c r="G4412" s="64">
        <v>10134</v>
      </c>
    </row>
    <row r="4413" spans="1:7">
      <c r="A4413" s="64" t="str">
        <f t="shared" si="69"/>
        <v>BL.VG.00114-10134</v>
      </c>
      <c r="B4413" s="64">
        <f>_xlfn.XLOOKUP(F4413,'Volume Holds'!U:U,'Volume Holds'!O:O)+IF('Volume Holds'!$O$120&gt;0,'Volume Holds'!$O$120,0)</f>
        <v>0</v>
      </c>
      <c r="C4413" s="64">
        <f>_xlfn.XLOOKUP(F4413,'Volume Holds'!U:U,'Volume Holds'!D:D)</f>
        <v>715</v>
      </c>
      <c r="F4413" s="64" t="s">
        <v>818</v>
      </c>
      <c r="G4413" s="64">
        <v>10134</v>
      </c>
    </row>
    <row r="4414" spans="1:7">
      <c r="A4414" s="64" t="str">
        <f t="shared" si="69"/>
        <v>BL.VG.00115-10134</v>
      </c>
      <c r="B4414" s="64">
        <f>_xlfn.XLOOKUP(F4414,'Volume Holds'!U:U,'Volume Holds'!O:O)+IF('Volume Holds'!$O$121&gt;0,'Volume Holds'!$O$121,0)</f>
        <v>0</v>
      </c>
      <c r="C4414" s="64">
        <f>_xlfn.XLOOKUP(F4414,'Volume Holds'!U:U,'Volume Holds'!D:D)</f>
        <v>215</v>
      </c>
      <c r="F4414" s="64" t="s">
        <v>819</v>
      </c>
      <c r="G4414" s="64">
        <v>10134</v>
      </c>
    </row>
    <row r="4415" spans="1:7">
      <c r="A4415" s="64" t="str">
        <f t="shared" si="69"/>
        <v>BL.VG.00116-10134</v>
      </c>
      <c r="B4415" s="64">
        <f>_xlfn.XLOOKUP(F4415,'Volume Holds'!U:U,'Volume Holds'!O:O)+IF('Volume Holds'!$O$121&gt;0,'Volume Holds'!$O$121,0)</f>
        <v>0</v>
      </c>
      <c r="C4415" s="64">
        <f>_xlfn.XLOOKUP(F4415,'Volume Holds'!U:U,'Volume Holds'!D:D)</f>
        <v>235</v>
      </c>
      <c r="F4415" s="64" t="s">
        <v>820</v>
      </c>
      <c r="G4415" s="64">
        <v>10134</v>
      </c>
    </row>
    <row r="4416" spans="1:7">
      <c r="A4416" s="64" t="str">
        <f t="shared" si="69"/>
        <v>BL.VG.00117-10134</v>
      </c>
      <c r="B4416" s="64">
        <f>_xlfn.XLOOKUP(F4416,'Volume Holds'!U:U,'Volume Holds'!O:O)+IF('Volume Holds'!$O$121&gt;0,'Volume Holds'!$O$121,0)</f>
        <v>0</v>
      </c>
      <c r="C4416" s="64">
        <f>_xlfn.XLOOKUP(F4416,'Volume Holds'!U:U,'Volume Holds'!D:D)</f>
        <v>282.5</v>
      </c>
      <c r="F4416" s="64" t="s">
        <v>821</v>
      </c>
      <c r="G4416" s="64">
        <v>10134</v>
      </c>
    </row>
    <row r="4417" spans="1:7">
      <c r="A4417" s="64" t="str">
        <f t="shared" si="69"/>
        <v>BL.VG.00118-10134</v>
      </c>
      <c r="B4417" s="64">
        <f>_xlfn.XLOOKUP(F4417,'Volume Holds'!U:U,'Volume Holds'!O:O)+IF('Volume Holds'!$O$121&gt;0,'Volume Holds'!$O$121,0)</f>
        <v>0</v>
      </c>
      <c r="C4417" s="64">
        <f>_xlfn.XLOOKUP(F4417,'Volume Holds'!U:U,'Volume Holds'!D:D)</f>
        <v>207.5</v>
      </c>
      <c r="F4417" s="64" t="s">
        <v>822</v>
      </c>
      <c r="G4417" s="64">
        <v>10134</v>
      </c>
    </row>
    <row r="4418" spans="1:7">
      <c r="A4418" s="64" t="str">
        <f t="shared" si="69"/>
        <v>BL.VG.00119-10134</v>
      </c>
      <c r="B4418" s="64">
        <f>_xlfn.XLOOKUP(F4418,'Volume Holds'!U:U,'Volume Holds'!O:O)+IF('Volume Holds'!$O$121&gt;0,'Volume Holds'!$O$121,0)</f>
        <v>0</v>
      </c>
      <c r="C4418" s="64">
        <f>_xlfn.XLOOKUP(F4418,'Volume Holds'!U:U,'Volume Holds'!D:D)</f>
        <v>227.5</v>
      </c>
      <c r="F4418" s="64" t="s">
        <v>823</v>
      </c>
      <c r="G4418" s="64">
        <v>10134</v>
      </c>
    </row>
    <row r="4419" spans="1:7">
      <c r="A4419" s="64" t="str">
        <f t="shared" si="69"/>
        <v>BL.VG.00120-10134</v>
      </c>
      <c r="B4419" s="64">
        <f>_xlfn.XLOOKUP(F4419,'Volume Holds'!U:U,'Volume Holds'!O:O)+IF('Volume Holds'!$O$121&gt;0,'Volume Holds'!$O$121,0)</f>
        <v>0</v>
      </c>
      <c r="C4419" s="64">
        <f>_xlfn.XLOOKUP(F4419,'Volume Holds'!U:U,'Volume Holds'!D:D)</f>
        <v>285</v>
      </c>
      <c r="F4419" s="64" t="s">
        <v>824</v>
      </c>
      <c r="G4419" s="64">
        <v>10134</v>
      </c>
    </row>
    <row r="4420" spans="1:7">
      <c r="A4420" s="64" t="str">
        <f t="shared" si="69"/>
        <v>BL.VG.00121-10134</v>
      </c>
      <c r="B4420" s="64">
        <f>_xlfn.XLOOKUP(F4420,'Volume Holds'!U:U,'Volume Holds'!O:O)+IF('Volume Holds'!$O$122&gt;0,'Volume Holds'!$O$122,0)</f>
        <v>0</v>
      </c>
      <c r="C4420" s="64">
        <f>_xlfn.XLOOKUP(F4420,'Volume Holds'!U:U,'Volume Holds'!D:D)</f>
        <v>102.5</v>
      </c>
      <c r="F4420" s="64" t="s">
        <v>825</v>
      </c>
      <c r="G4420" s="64">
        <v>10134</v>
      </c>
    </row>
    <row r="4421" spans="1:7">
      <c r="A4421" s="64" t="str">
        <f t="shared" si="69"/>
        <v>BL.VG.00122-10134</v>
      </c>
      <c r="B4421" s="64">
        <f>_xlfn.XLOOKUP(F4421,'Volume Holds'!U:U,'Volume Holds'!O:O)+IF('Volume Holds'!$O$122&gt;0,'Volume Holds'!$O$122,0)</f>
        <v>0</v>
      </c>
      <c r="C4421" s="64">
        <f>_xlfn.XLOOKUP(F4421,'Volume Holds'!U:U,'Volume Holds'!D:D)</f>
        <v>107.5</v>
      </c>
      <c r="F4421" s="64" t="s">
        <v>827</v>
      </c>
      <c r="G4421" s="64">
        <v>10134</v>
      </c>
    </row>
    <row r="4422" spans="1:7">
      <c r="A4422" s="64" t="str">
        <f t="shared" si="69"/>
        <v>BL.VG.00123-10134</v>
      </c>
      <c r="B4422" s="64">
        <f>_xlfn.XLOOKUP(F4422,'Volume Holds'!U:U,'Volume Holds'!O:O)+IF('Volume Holds'!$O$122&gt;0,'Volume Holds'!$O$122,0)</f>
        <v>0</v>
      </c>
      <c r="C4422" s="64">
        <f>_xlfn.XLOOKUP(F4422,'Volume Holds'!U:U,'Volume Holds'!D:D)</f>
        <v>112.5</v>
      </c>
      <c r="F4422" s="64" t="s">
        <v>829</v>
      </c>
      <c r="G4422" s="64">
        <v>10134</v>
      </c>
    </row>
    <row r="4423" spans="1:7">
      <c r="A4423" s="64" t="str">
        <f t="shared" si="69"/>
        <v>BL.VG.00124-10134</v>
      </c>
      <c r="B4423" s="64">
        <f>_xlfn.XLOOKUP(F4423,'Volume Holds'!U:U,'Volume Holds'!O:O)+IF('Volume Holds'!$O$122&gt;0,'Volume Holds'!$O$122,0)</f>
        <v>0</v>
      </c>
      <c r="C4423" s="64">
        <f>_xlfn.XLOOKUP(F4423,'Volume Holds'!U:U,'Volume Holds'!D:D)</f>
        <v>312.5</v>
      </c>
      <c r="F4423" s="64" t="s">
        <v>831</v>
      </c>
      <c r="G4423" s="64">
        <v>10134</v>
      </c>
    </row>
    <row r="4424" spans="1:7">
      <c r="A4424" s="64" t="str">
        <f t="shared" si="69"/>
        <v>BL.VG.00125-10134</v>
      </c>
      <c r="B4424" s="64">
        <f>_xlfn.XLOOKUP(F4424,'Volume Holds'!U:U,'Volume Holds'!O:O)+IF('Volume Holds'!$O$122&gt;0,'Volume Holds'!$O$122,0)</f>
        <v>0</v>
      </c>
      <c r="C4424" s="64">
        <f>_xlfn.XLOOKUP(F4424,'Volume Holds'!U:U,'Volume Holds'!D:D)</f>
        <v>335</v>
      </c>
      <c r="F4424" s="64" t="s">
        <v>833</v>
      </c>
      <c r="G4424" s="64">
        <v>10134</v>
      </c>
    </row>
    <row r="4425" spans="1:7">
      <c r="A4425" s="64" t="str">
        <f t="shared" si="69"/>
        <v>BL.VG.00126-10134</v>
      </c>
      <c r="B4425" s="64">
        <f>_xlfn.XLOOKUP(F4425,'Volume Holds'!U:U,'Volume Holds'!O:O)+IF('Volume Holds'!$O$122&gt;0,'Volume Holds'!$O$122,0)</f>
        <v>0</v>
      </c>
      <c r="C4425" s="64">
        <f>_xlfn.XLOOKUP(F4425,'Volume Holds'!U:U,'Volume Holds'!D:D)</f>
        <v>352.5</v>
      </c>
      <c r="F4425" s="64" t="s">
        <v>835</v>
      </c>
      <c r="G4425" s="64">
        <v>10134</v>
      </c>
    </row>
    <row r="4426" spans="1:7">
      <c r="A4426" s="64" t="str">
        <f t="shared" si="69"/>
        <v>BL.VG.00127-10134</v>
      </c>
      <c r="B4426" s="64">
        <f>_xlfn.XLOOKUP(F4426,'Volume Holds'!U:U,'Volume Holds'!O:O)+IF('Volume Holds'!$O$123&gt;0,'Volume Holds'!$O$123,0)</f>
        <v>0</v>
      </c>
      <c r="C4426" s="64">
        <f>_xlfn.XLOOKUP(F4426,'Volume Holds'!U:U,'Volume Holds'!D:D)</f>
        <v>775</v>
      </c>
      <c r="F4426" s="64" t="s">
        <v>837</v>
      </c>
      <c r="G4426" s="64">
        <v>10134</v>
      </c>
    </row>
    <row r="4427" spans="1:7">
      <c r="A4427" s="64" t="str">
        <f t="shared" si="69"/>
        <v>BL.VG.00128-10134</v>
      </c>
      <c r="B4427" s="64">
        <f>_xlfn.XLOOKUP(F4427,'Volume Holds'!U:U,'Volume Holds'!O:O)+IF('Volume Holds'!$O$123&gt;0,'Volume Holds'!$O$123,0)</f>
        <v>0</v>
      </c>
      <c r="C4427" s="64">
        <f>_xlfn.XLOOKUP(F4427,'Volume Holds'!U:U,'Volume Holds'!D:D)</f>
        <v>827.5</v>
      </c>
      <c r="F4427" s="64" t="s">
        <v>839</v>
      </c>
      <c r="G4427" s="64">
        <v>10134</v>
      </c>
    </row>
    <row r="4428" spans="1:7">
      <c r="A4428" s="64" t="str">
        <f t="shared" si="69"/>
        <v>BL.VG.00129-10134</v>
      </c>
      <c r="B4428" s="64">
        <f>_xlfn.XLOOKUP(F4428,'Volume Holds'!U:U,'Volume Holds'!O:O)+IF('Volume Holds'!$O$123&gt;0,'Volume Holds'!$O$123,0)</f>
        <v>0</v>
      </c>
      <c r="C4428" s="64">
        <f>_xlfn.XLOOKUP(F4428,'Volume Holds'!U:U,'Volume Holds'!D:D)</f>
        <v>887.5</v>
      </c>
      <c r="F4428" s="64" t="s">
        <v>841</v>
      </c>
      <c r="G4428" s="64">
        <v>10134</v>
      </c>
    </row>
    <row r="4429" spans="1:7">
      <c r="A4429" s="64" t="str">
        <f t="shared" si="69"/>
        <v>BL.VG.00130-10134</v>
      </c>
      <c r="B4429" s="64">
        <f>_xlfn.XLOOKUP(F4429,'Volume Holds'!U:U,'Volume Holds'!O:O)+IF('Volume Holds'!$O$123&gt;0,'Volume Holds'!$O$123,0)</f>
        <v>0</v>
      </c>
      <c r="C4429" s="64">
        <f>_xlfn.XLOOKUP(F4429,'Volume Holds'!U:U,'Volume Holds'!D:D)</f>
        <v>102.5</v>
      </c>
      <c r="F4429" s="64" t="s">
        <v>826</v>
      </c>
      <c r="G4429" s="64">
        <v>10134</v>
      </c>
    </row>
    <row r="4430" spans="1:7">
      <c r="A4430" s="64" t="str">
        <f t="shared" si="69"/>
        <v>BL.VG.00131-10134</v>
      </c>
      <c r="B4430" s="64">
        <f>_xlfn.XLOOKUP(F4430,'Volume Holds'!U:U,'Volume Holds'!O:O)+IF('Volume Holds'!$O$123&gt;0,'Volume Holds'!$O$123,0)</f>
        <v>0</v>
      </c>
      <c r="C4430" s="64">
        <f>_xlfn.XLOOKUP(F4430,'Volume Holds'!U:U,'Volume Holds'!D:D)</f>
        <v>107.5</v>
      </c>
      <c r="F4430" s="64" t="s">
        <v>828</v>
      </c>
      <c r="G4430" s="64">
        <v>10134</v>
      </c>
    </row>
    <row r="4431" spans="1:7">
      <c r="A4431" s="64" t="str">
        <f t="shared" si="69"/>
        <v>BL.VG.00132-10134</v>
      </c>
      <c r="B4431" s="64">
        <f>_xlfn.XLOOKUP(F4431,'Volume Holds'!U:U,'Volume Holds'!O:O)+IF('Volume Holds'!$O$123&gt;0,'Volume Holds'!$O$123,0)</f>
        <v>0</v>
      </c>
      <c r="C4431" s="64">
        <f>_xlfn.XLOOKUP(F4431,'Volume Holds'!U:U,'Volume Holds'!D:D)</f>
        <v>112.5</v>
      </c>
      <c r="F4431" s="64" t="s">
        <v>830</v>
      </c>
      <c r="G4431" s="64">
        <v>10134</v>
      </c>
    </row>
    <row r="4432" spans="1:7">
      <c r="A4432" s="64" t="str">
        <f t="shared" si="69"/>
        <v>BL.VG.00133-10134</v>
      </c>
      <c r="B4432" s="64">
        <f>_xlfn.XLOOKUP(F4432,'Volume Holds'!U:U,'Volume Holds'!O:O)+IF('Volume Holds'!$O$124&gt;0,'Volume Holds'!$O$124,0)</f>
        <v>0</v>
      </c>
      <c r="C4432" s="64">
        <f>_xlfn.XLOOKUP(F4432,'Volume Holds'!U:U,'Volume Holds'!D:D)</f>
        <v>312.5</v>
      </c>
      <c r="F4432" s="64" t="s">
        <v>832</v>
      </c>
      <c r="G4432" s="64">
        <v>10134</v>
      </c>
    </row>
    <row r="4433" spans="1:7">
      <c r="A4433" s="64" t="str">
        <f t="shared" si="69"/>
        <v>BL.VG.00134-10134</v>
      </c>
      <c r="B4433" s="64">
        <f>_xlfn.XLOOKUP(F4433,'Volume Holds'!U:U,'Volume Holds'!O:O)+IF('Volume Holds'!$O$124&gt;0,'Volume Holds'!$O$124,0)</f>
        <v>0</v>
      </c>
      <c r="C4433" s="64">
        <f>_xlfn.XLOOKUP(F4433,'Volume Holds'!U:U,'Volume Holds'!D:D)</f>
        <v>335</v>
      </c>
      <c r="F4433" s="64" t="s">
        <v>834</v>
      </c>
      <c r="G4433" s="64">
        <v>10134</v>
      </c>
    </row>
    <row r="4434" spans="1:7">
      <c r="A4434" s="64" t="str">
        <f t="shared" si="69"/>
        <v>BL.VG.00135-10134</v>
      </c>
      <c r="B4434" s="64">
        <f>_xlfn.XLOOKUP(F4434,'Volume Holds'!U:U,'Volume Holds'!O:O)+IF('Volume Holds'!$O$124&gt;0,'Volume Holds'!$O$124,0)</f>
        <v>0</v>
      </c>
      <c r="C4434" s="64">
        <f>_xlfn.XLOOKUP(F4434,'Volume Holds'!U:U,'Volume Holds'!D:D)</f>
        <v>352.5</v>
      </c>
      <c r="F4434" s="64" t="s">
        <v>836</v>
      </c>
      <c r="G4434" s="64">
        <v>10134</v>
      </c>
    </row>
    <row r="4435" spans="1:7">
      <c r="A4435" s="64" t="str">
        <f t="shared" si="69"/>
        <v>BL.VG.00136-10134</v>
      </c>
      <c r="B4435" s="64">
        <f>_xlfn.XLOOKUP(F4435,'Volume Holds'!U:U,'Volume Holds'!O:O)+IF('Volume Holds'!$O$124&gt;0,'Volume Holds'!$O$124,0)</f>
        <v>0</v>
      </c>
      <c r="C4435" s="64">
        <f>_xlfn.XLOOKUP(F4435,'Volume Holds'!U:U,'Volume Holds'!D:D)</f>
        <v>775</v>
      </c>
      <c r="F4435" s="64" t="s">
        <v>838</v>
      </c>
      <c r="G4435" s="64">
        <v>10134</v>
      </c>
    </row>
    <row r="4436" spans="1:7">
      <c r="A4436" s="64" t="str">
        <f t="shared" si="69"/>
        <v>BL.VG.00137-10134</v>
      </c>
      <c r="B4436" s="64">
        <f>_xlfn.XLOOKUP(F4436,'Volume Holds'!U:U,'Volume Holds'!O:O)+IF('Volume Holds'!$O$124&gt;0,'Volume Holds'!$O$124,0)</f>
        <v>0</v>
      </c>
      <c r="C4436" s="64">
        <f>_xlfn.XLOOKUP(F4436,'Volume Holds'!U:U,'Volume Holds'!D:D)</f>
        <v>827.5</v>
      </c>
      <c r="F4436" s="64" t="s">
        <v>840</v>
      </c>
      <c r="G4436" s="64">
        <v>10134</v>
      </c>
    </row>
    <row r="4437" spans="1:7">
      <c r="A4437" s="64" t="str">
        <f t="shared" si="69"/>
        <v>BL.VG.00138-10134</v>
      </c>
      <c r="B4437" s="64">
        <f>_xlfn.XLOOKUP(F4437,'Volume Holds'!U:U,'Volume Holds'!O:O)+IF('Volume Holds'!$O$124&gt;0,'Volume Holds'!$O$124,0)</f>
        <v>0</v>
      </c>
      <c r="C4437" s="64">
        <f>_xlfn.XLOOKUP(F4437,'Volume Holds'!U:U,'Volume Holds'!D:D)</f>
        <v>887.5</v>
      </c>
      <c r="F4437" s="64" t="s">
        <v>842</v>
      </c>
      <c r="G4437" s="64">
        <v>10134</v>
      </c>
    </row>
    <row r="4438" spans="1:7">
      <c r="A4438" s="64" t="str">
        <f t="shared" si="69"/>
        <v>BL.VG.00070-10135</v>
      </c>
      <c r="B4438" s="64" t="e">
        <f>_xlfn.XLOOKUP(F4438,'Volume Holds'!U:U,'Volume Holds'!#REF!)+IF('Volume Holds'!#REF!&gt;0,'Volume Holds'!#REF!,0)</f>
        <v>#REF!</v>
      </c>
      <c r="C4438" s="64">
        <f>_xlfn.XLOOKUP(F4438,'Volume Holds'!U:U,'Volume Holds'!P:P)</f>
        <v>183.75</v>
      </c>
      <c r="F4438" s="64" t="s">
        <v>778</v>
      </c>
      <c r="G4438" s="64">
        <v>10135</v>
      </c>
    </row>
    <row r="4439" spans="1:7">
      <c r="A4439" s="64" t="str">
        <f t="shared" si="69"/>
        <v>BL.VG.00071-10135</v>
      </c>
      <c r="B4439" s="64" t="e">
        <f>_xlfn.XLOOKUP(F4439,'Volume Holds'!U:U,'Volume Holds'!#REF!)+IF('Volume Holds'!#REF!&gt;0,'Volume Holds'!#REF!,0)</f>
        <v>#REF!</v>
      </c>
      <c r="C4439" s="64">
        <f>_xlfn.XLOOKUP(F4439,'Volume Holds'!U:U,'Volume Holds'!P:P)</f>
        <v>191.75</v>
      </c>
      <c r="F4439" s="64" t="s">
        <v>779</v>
      </c>
      <c r="G4439" s="64">
        <v>10135</v>
      </c>
    </row>
    <row r="4440" spans="1:7">
      <c r="A4440" s="64" t="str">
        <f t="shared" si="69"/>
        <v>BL.VG.00072-10135</v>
      </c>
      <c r="B4440" s="64" t="e">
        <f>_xlfn.XLOOKUP(F4440,'Volume Holds'!U:U,'Volume Holds'!#REF!)+IF('Volume Holds'!#REF!&gt;0,'Volume Holds'!#REF!,0)</f>
        <v>#REF!</v>
      </c>
      <c r="C4440" s="64">
        <f>_xlfn.XLOOKUP(F4440,'Volume Holds'!U:U,'Volume Holds'!P:P)</f>
        <v>160.25</v>
      </c>
      <c r="F4440" s="64" t="s">
        <v>780</v>
      </c>
      <c r="G4440" s="64">
        <v>10135</v>
      </c>
    </row>
    <row r="4441" spans="1:7">
      <c r="A4441" s="64" t="str">
        <f t="shared" si="69"/>
        <v>BL.VG.00073-10135</v>
      </c>
      <c r="B4441" s="64" t="e">
        <f>_xlfn.XLOOKUP(F4441,'Volume Holds'!U:U,'Volume Holds'!#REF!)+IF('Volume Holds'!#REF!&gt;0,'Volume Holds'!#REF!,0)</f>
        <v>#REF!</v>
      </c>
      <c r="C4441" s="64">
        <f>_xlfn.XLOOKUP(F4441,'Volume Holds'!U:U,'Volume Holds'!P:P)</f>
        <v>152.25</v>
      </c>
      <c r="F4441" s="64" t="s">
        <v>781</v>
      </c>
      <c r="G4441" s="64">
        <v>10135</v>
      </c>
    </row>
    <row r="4442" spans="1:7">
      <c r="A4442" s="64" t="str">
        <f t="shared" si="69"/>
        <v>BL.VG.00074-10135</v>
      </c>
      <c r="B4442" s="64" t="e">
        <f>_xlfn.XLOOKUP(F4442,'Volume Holds'!U:U,'Volume Holds'!#REF!)+IF('Volume Holds'!#REF!&gt;0,'Volume Holds'!#REF!,0)</f>
        <v>#REF!</v>
      </c>
      <c r="C4442" s="64">
        <f>_xlfn.XLOOKUP(F4442,'Volume Holds'!U:U,'Volume Holds'!P:P)</f>
        <v>144.5</v>
      </c>
      <c r="F4442" s="64" t="s">
        <v>782</v>
      </c>
      <c r="G4442" s="64">
        <v>10135</v>
      </c>
    </row>
    <row r="4443" spans="1:7">
      <c r="A4443" s="64" t="str">
        <f t="shared" si="69"/>
        <v>BL.VG.00075-10135</v>
      </c>
      <c r="B4443" s="64" t="e">
        <f>_xlfn.XLOOKUP(F4443,'Volume Holds'!U:U,'Volume Holds'!#REF!)+IF('Volume Holds'!#REF!&gt;0,'Volume Holds'!#REF!,0)</f>
        <v>#REF!</v>
      </c>
      <c r="C4443" s="64">
        <f>_xlfn.XLOOKUP(F4443,'Volume Holds'!U:U,'Volume Holds'!P:P)</f>
        <v>170.75</v>
      </c>
      <c r="F4443" s="64" t="s">
        <v>783</v>
      </c>
      <c r="G4443" s="64">
        <v>10135</v>
      </c>
    </row>
    <row r="4444" spans="1:7">
      <c r="A4444" s="64" t="str">
        <f t="shared" si="69"/>
        <v>BL.VG.00076-10135</v>
      </c>
      <c r="B4444" s="64" t="e">
        <f>_xlfn.XLOOKUP(F4444,'Volume Holds'!U:U,'Volume Holds'!#REF!)+IF('Volume Holds'!#REF!&gt;0,'Volume Holds'!#REF!,0)</f>
        <v>#REF!</v>
      </c>
      <c r="C4444" s="64">
        <f>_xlfn.XLOOKUP(F4444,'Volume Holds'!U:U,'Volume Holds'!P:P)</f>
        <v>178.5</v>
      </c>
      <c r="F4444" s="64" t="s">
        <v>784</v>
      </c>
      <c r="G4444" s="64">
        <v>10135</v>
      </c>
    </row>
    <row r="4445" spans="1:7">
      <c r="A4445" s="64" t="str">
        <f t="shared" si="69"/>
        <v>BL.VG.00077-10135</v>
      </c>
      <c r="B4445" s="64" t="e">
        <f>_xlfn.XLOOKUP(F4445,'Volume Holds'!U:U,'Volume Holds'!#REF!)+IF('Volume Holds'!#REF!&gt;0,'Volume Holds'!#REF!,0)</f>
        <v>#REF!</v>
      </c>
      <c r="C4445" s="64">
        <f>_xlfn.XLOOKUP(F4445,'Volume Holds'!U:U,'Volume Holds'!P:P)</f>
        <v>178.5</v>
      </c>
      <c r="F4445" s="64" t="s">
        <v>785</v>
      </c>
      <c r="G4445" s="64">
        <v>10135</v>
      </c>
    </row>
    <row r="4446" spans="1:7">
      <c r="A4446" s="64" t="str">
        <f t="shared" si="69"/>
        <v>BL.VG.00078-10135</v>
      </c>
      <c r="B4446" s="64" t="e">
        <f>_xlfn.XLOOKUP(F4446,'Volume Holds'!U:U,'Volume Holds'!#REF!)+IF('Volume Holds'!#REF!&gt;0,'Volume Holds'!#REF!,0)</f>
        <v>#REF!</v>
      </c>
      <c r="C4446" s="64">
        <f>_xlfn.XLOOKUP(F4446,'Volume Holds'!U:U,'Volume Holds'!P:P)</f>
        <v>183.75</v>
      </c>
      <c r="F4446" s="64" t="s">
        <v>786</v>
      </c>
      <c r="G4446" s="64">
        <v>10135</v>
      </c>
    </row>
    <row r="4447" spans="1:7">
      <c r="A4447" s="64" t="str">
        <f t="shared" si="69"/>
        <v>BL.VG.00079-10135</v>
      </c>
      <c r="B4447" s="64" t="e">
        <f>_xlfn.XLOOKUP(F4447,'Volume Holds'!U:U,'Volume Holds'!#REF!)+IF('Volume Holds'!#REF!&gt;0,'Volume Holds'!#REF!,0)</f>
        <v>#REF!</v>
      </c>
      <c r="C4447" s="64">
        <f>_xlfn.XLOOKUP(F4447,'Volume Holds'!U:U,'Volume Holds'!P:P)</f>
        <v>183.75</v>
      </c>
      <c r="F4447" s="64" t="s">
        <v>787</v>
      </c>
      <c r="G4447" s="64">
        <v>10135</v>
      </c>
    </row>
    <row r="4448" spans="1:7">
      <c r="A4448" s="64" t="str">
        <f t="shared" si="69"/>
        <v>BL.VG.00080-10135</v>
      </c>
      <c r="B4448" s="64" t="e">
        <f>_xlfn.XLOOKUP(F4448,'Volume Holds'!U:U,'Volume Holds'!#REF!)+IF('Volume Holds'!#REF!&gt;0,'Volume Holds'!#REF!,0)</f>
        <v>#REF!</v>
      </c>
      <c r="C4448" s="64">
        <f>_xlfn.XLOOKUP(F4448,'Volume Holds'!U:U,'Volume Holds'!P:P)</f>
        <v>189</v>
      </c>
      <c r="F4448" s="64" t="s">
        <v>788</v>
      </c>
      <c r="G4448" s="64">
        <v>10135</v>
      </c>
    </row>
    <row r="4449" spans="1:7">
      <c r="A4449" s="64" t="str">
        <f t="shared" si="69"/>
        <v>BL.VG.00081-10135</v>
      </c>
      <c r="B4449" s="64" t="e">
        <f>_xlfn.XLOOKUP(F4449,'Volume Holds'!U:U,'Volume Holds'!#REF!)+IF('Volume Holds'!#REF!&gt;0,'Volume Holds'!#REF!,0)</f>
        <v>#REF!</v>
      </c>
      <c r="C4449" s="64">
        <f>_xlfn.XLOOKUP(F4449,'Volume Holds'!U:U,'Volume Holds'!P:P)</f>
        <v>189</v>
      </c>
      <c r="F4449" s="64" t="s">
        <v>789</v>
      </c>
      <c r="G4449" s="64">
        <v>10135</v>
      </c>
    </row>
    <row r="4450" spans="1:7">
      <c r="A4450" s="64" t="str">
        <f t="shared" si="69"/>
        <v>BL.VG.00082-10135</v>
      </c>
      <c r="B4450" s="64" t="e">
        <f>_xlfn.XLOOKUP(F4450,'Volume Holds'!U:U,'Volume Holds'!#REF!)+IF('Volume Holds'!#REF!&gt;0,'Volume Holds'!#REF!,0)</f>
        <v>#REF!</v>
      </c>
      <c r="C4450" s="64">
        <f>_xlfn.XLOOKUP(F4450,'Volume Holds'!U:U,'Volume Holds'!P:P)</f>
        <v>204.75</v>
      </c>
      <c r="F4450" s="64" t="s">
        <v>790</v>
      </c>
      <c r="G4450" s="64">
        <v>10135</v>
      </c>
    </row>
    <row r="4451" spans="1:7">
      <c r="A4451" s="64" t="str">
        <f t="shared" si="69"/>
        <v>BL.VG.00083-10135</v>
      </c>
      <c r="B4451" s="64" t="e">
        <f>_xlfn.XLOOKUP(F4451,'Volume Holds'!U:U,'Volume Holds'!#REF!)+IF('Volume Holds'!#REF!&gt;0,'Volume Holds'!#REF!,0)</f>
        <v>#REF!</v>
      </c>
      <c r="C4451" s="64">
        <f>_xlfn.XLOOKUP(F4451,'Volume Holds'!U:U,'Volume Holds'!P:P)</f>
        <v>204.75</v>
      </c>
      <c r="F4451" s="64" t="s">
        <v>791</v>
      </c>
      <c r="G4451" s="64">
        <v>10135</v>
      </c>
    </row>
    <row r="4452" spans="1:7">
      <c r="A4452" s="64" t="str">
        <f t="shared" si="69"/>
        <v>BL.VG.00084-10135</v>
      </c>
      <c r="B4452" s="64" t="e">
        <f>_xlfn.XLOOKUP(F4452,'Volume Holds'!U:U,'Volume Holds'!#REF!)+IF('Volume Holds'!#REF!&gt;0,'Volume Holds'!#REF!,0)</f>
        <v>#REF!</v>
      </c>
      <c r="C4452" s="64">
        <f>_xlfn.XLOOKUP(F4452,'Volume Holds'!U:U,'Volume Holds'!P:P)</f>
        <v>404.25</v>
      </c>
      <c r="F4452" s="64" t="s">
        <v>792</v>
      </c>
      <c r="G4452" s="64">
        <v>10135</v>
      </c>
    </row>
    <row r="4453" spans="1:7">
      <c r="A4453" s="64" t="str">
        <f t="shared" ref="A4453:A4516" si="70">F4453&amp;"-"&amp;G4453</f>
        <v>BL.VG.00085-10135</v>
      </c>
      <c r="B4453" s="64" t="e">
        <f>_xlfn.XLOOKUP(F4453,'Volume Holds'!U:U,'Volume Holds'!#REF!)+IF('Volume Holds'!#REF!&gt;0,'Volume Holds'!#REF!,0)</f>
        <v>#REF!</v>
      </c>
      <c r="C4453" s="64">
        <f>_xlfn.XLOOKUP(F4453,'Volume Holds'!U:U,'Volume Holds'!P:P)</f>
        <v>404.25</v>
      </c>
      <c r="F4453" s="64" t="s">
        <v>793</v>
      </c>
      <c r="G4453" s="64">
        <v>10135</v>
      </c>
    </row>
    <row r="4454" spans="1:7">
      <c r="A4454" s="64" t="str">
        <f t="shared" si="70"/>
        <v>BL.VG.00086-10135</v>
      </c>
      <c r="B4454" s="64" t="e">
        <f>_xlfn.XLOOKUP(F4454,'Volume Holds'!U:U,'Volume Holds'!#REF!)+IF('Volume Holds'!#REF!&gt;0,'Volume Holds'!#REF!,0)</f>
        <v>#REF!</v>
      </c>
      <c r="C4454" s="64">
        <f>_xlfn.XLOOKUP(F4454,'Volume Holds'!U:U,'Volume Holds'!P:P)</f>
        <v>417.5</v>
      </c>
      <c r="F4454" s="64" t="s">
        <v>794</v>
      </c>
      <c r="G4454" s="64">
        <v>10135</v>
      </c>
    </row>
    <row r="4455" spans="1:7">
      <c r="A4455" s="64" t="str">
        <f t="shared" si="70"/>
        <v>BL.VG.00087-10135</v>
      </c>
      <c r="B4455" s="64" t="e">
        <f>_xlfn.XLOOKUP(F4455,'Volume Holds'!U:U,'Volume Holds'!#REF!)+IF('Volume Holds'!#REF!&gt;0,'Volume Holds'!#REF!,0)</f>
        <v>#REF!</v>
      </c>
      <c r="C4455" s="64">
        <f>_xlfn.XLOOKUP(F4455,'Volume Holds'!U:U,'Volume Holds'!P:P)</f>
        <v>417.5</v>
      </c>
      <c r="F4455" s="64" t="s">
        <v>795</v>
      </c>
      <c r="G4455" s="64">
        <v>10135</v>
      </c>
    </row>
    <row r="4456" spans="1:7">
      <c r="A4456" s="64" t="str">
        <f t="shared" si="70"/>
        <v>BL.VG.00088-10135</v>
      </c>
      <c r="B4456" s="64" t="e">
        <f>_xlfn.XLOOKUP(F4456,'Volume Holds'!U:U,'Volume Holds'!#REF!)+IF('Volume Holds'!#REF!&gt;0,'Volume Holds'!#REF!,0)</f>
        <v>#REF!</v>
      </c>
      <c r="C4456" s="64">
        <f>_xlfn.XLOOKUP(F4456,'Volume Holds'!U:U,'Volume Holds'!P:P)</f>
        <v>441</v>
      </c>
      <c r="F4456" s="64" t="s">
        <v>796</v>
      </c>
      <c r="G4456" s="64">
        <v>10135</v>
      </c>
    </row>
    <row r="4457" spans="1:7">
      <c r="A4457" s="64" t="str">
        <f t="shared" si="70"/>
        <v>BL.VG.00089-10135</v>
      </c>
      <c r="B4457" s="64" t="e">
        <f>_xlfn.XLOOKUP(F4457,'Volume Holds'!U:U,'Volume Holds'!#REF!)+IF('Volume Holds'!#REF!&gt;0,'Volume Holds'!#REF!,0)</f>
        <v>#REF!</v>
      </c>
      <c r="C4457" s="64">
        <f>_xlfn.XLOOKUP(F4457,'Volume Holds'!U:U,'Volume Holds'!P:P)</f>
        <v>441</v>
      </c>
      <c r="F4457" s="64" t="s">
        <v>797</v>
      </c>
      <c r="G4457" s="64">
        <v>10135</v>
      </c>
    </row>
    <row r="4458" spans="1:7">
      <c r="A4458" s="64" t="str">
        <f t="shared" si="70"/>
        <v>BL.VG.00090-10135</v>
      </c>
      <c r="B4458" s="64" t="e">
        <f>_xlfn.XLOOKUP(F4458,'Volume Holds'!U:U,'Volume Holds'!#REF!)+IF('Volume Holds'!#REF!&gt;0,'Volume Holds'!#REF!,0)</f>
        <v>#REF!</v>
      </c>
      <c r="C4458" s="64">
        <f>_xlfn.XLOOKUP(F4458,'Volume Holds'!U:U,'Volume Holds'!P:P)</f>
        <v>477.75</v>
      </c>
      <c r="F4458" s="64" t="s">
        <v>798</v>
      </c>
      <c r="G4458" s="64">
        <v>10135</v>
      </c>
    </row>
    <row r="4459" spans="1:7">
      <c r="A4459" s="64" t="str">
        <f t="shared" si="70"/>
        <v>BL.VG.00091-10135</v>
      </c>
      <c r="B4459" s="64" t="e">
        <f>_xlfn.XLOOKUP(F4459,'Volume Holds'!U:U,'Volume Holds'!#REF!)+IF('Volume Holds'!#REF!&gt;0,'Volume Holds'!#REF!,0)</f>
        <v>#REF!</v>
      </c>
      <c r="C4459" s="64">
        <f>_xlfn.XLOOKUP(F4459,'Volume Holds'!U:U,'Volume Holds'!P:P)</f>
        <v>477.75</v>
      </c>
      <c r="F4459" s="64" t="s">
        <v>799</v>
      </c>
      <c r="G4459" s="64">
        <v>10135</v>
      </c>
    </row>
    <row r="4460" spans="1:7">
      <c r="A4460" s="64" t="str">
        <f t="shared" si="70"/>
        <v>BL.VG.00092-10135</v>
      </c>
      <c r="B4460" s="64" t="e">
        <f>_xlfn.XLOOKUP(F4460,'Volume Holds'!U:U,'Volume Holds'!#REF!)+IF('Volume Holds'!#REF!&gt;0,'Volume Holds'!#REF!,0)</f>
        <v>#REF!</v>
      </c>
      <c r="C4460" s="64" t="e">
        <f>_xlfn.XLOOKUP(F4460,'Volume Holds'!U:U,'Volume Holds'!P:P)</f>
        <v>#N/A</v>
      </c>
      <c r="F4460" s="64" t="s">
        <v>1350</v>
      </c>
      <c r="G4460" s="64">
        <v>10135</v>
      </c>
    </row>
    <row r="4461" spans="1:7">
      <c r="A4461" s="64" t="str">
        <f t="shared" si="70"/>
        <v>BL.VG.00093-10135</v>
      </c>
      <c r="B4461" s="64" t="e">
        <f>_xlfn.XLOOKUP(F4461,'Volume Holds'!U:U,'Volume Holds'!#REF!)+IF('Volume Holds'!#REF!&gt;0,'Volume Holds'!#REF!,0)</f>
        <v>#REF!</v>
      </c>
      <c r="C4461" s="64" t="e">
        <f>_xlfn.XLOOKUP(F4461,'Volume Holds'!U:U,'Volume Holds'!P:P)</f>
        <v>#N/A</v>
      </c>
      <c r="F4461" s="64" t="s">
        <v>1351</v>
      </c>
      <c r="G4461" s="64">
        <v>10135</v>
      </c>
    </row>
    <row r="4462" spans="1:7">
      <c r="A4462" s="64" t="str">
        <f t="shared" si="70"/>
        <v>BL.VG.00094-10135</v>
      </c>
      <c r="B4462" s="64" t="e">
        <f>_xlfn.XLOOKUP(F4462,'Volume Holds'!U:U,'Volume Holds'!#REF!)+IF('Volume Holds'!#REF!&gt;0,'Volume Holds'!#REF!,0)</f>
        <v>#REF!</v>
      </c>
      <c r="C4462" s="64" t="e">
        <f>_xlfn.XLOOKUP(F4462,'Volume Holds'!U:U,'Volume Holds'!P:P)</f>
        <v>#N/A</v>
      </c>
      <c r="F4462" s="64" t="s">
        <v>1352</v>
      </c>
      <c r="G4462" s="64">
        <v>10135</v>
      </c>
    </row>
    <row r="4463" spans="1:7">
      <c r="A4463" s="64" t="str">
        <f t="shared" si="70"/>
        <v>BL.VG.00095-10135</v>
      </c>
      <c r="B4463" s="64" t="e">
        <f>_xlfn.XLOOKUP(F4463,'Volume Holds'!U:U,'Volume Holds'!#REF!)+IF('Volume Holds'!#REF!&gt;0,'Volume Holds'!#REF!,0)</f>
        <v>#REF!</v>
      </c>
      <c r="C4463" s="64">
        <f>_xlfn.XLOOKUP(F4463,'Volume Holds'!U:U,'Volume Holds'!P:P)</f>
        <v>109.5</v>
      </c>
      <c r="F4463" s="64" t="s">
        <v>888</v>
      </c>
      <c r="G4463" s="64">
        <v>10135</v>
      </c>
    </row>
    <row r="4464" spans="1:7">
      <c r="A4464" s="64" t="str">
        <f t="shared" si="70"/>
        <v>BL.VG.00096-10135</v>
      </c>
      <c r="B4464" s="64" t="e">
        <f>_xlfn.XLOOKUP(F4464,'Volume Holds'!U:U,'Volume Holds'!#REF!)</f>
        <v>#REF!</v>
      </c>
      <c r="C4464" s="64">
        <f>_xlfn.XLOOKUP(F4464,'Volume Holds'!U:U,'Volume Holds'!P:P)</f>
        <v>236.25</v>
      </c>
      <c r="F4464" s="64" t="s">
        <v>800</v>
      </c>
      <c r="G4464" s="64">
        <v>10135</v>
      </c>
    </row>
    <row r="4465" spans="1:7">
      <c r="A4465" s="64" t="str">
        <f t="shared" si="70"/>
        <v>BL.VG.00097-10135</v>
      </c>
      <c r="B4465" s="64" t="e">
        <f>_xlfn.XLOOKUP(F4465,'Volume Holds'!U:U,'Volume Holds'!#REF!)+IF('Volume Holds'!#REF!&gt;0,'Volume Holds'!#REF!,0)</f>
        <v>#REF!</v>
      </c>
      <c r="C4465" s="64">
        <f>_xlfn.XLOOKUP(F4465,'Volume Holds'!U:U,'Volume Holds'!P:P)</f>
        <v>220.5</v>
      </c>
      <c r="F4465" s="64" t="s">
        <v>801</v>
      </c>
      <c r="G4465" s="64">
        <v>10135</v>
      </c>
    </row>
    <row r="4466" spans="1:7">
      <c r="A4466" s="64" t="str">
        <f t="shared" si="70"/>
        <v>BL.VG.00098-10135</v>
      </c>
      <c r="B4466" s="64" t="e">
        <f>_xlfn.XLOOKUP(F4466,'Volume Holds'!U:U,'Volume Holds'!#REF!)+IF('Volume Holds'!#REF!&gt;0,'Volume Holds'!#REF!,0)</f>
        <v>#REF!</v>
      </c>
      <c r="C4466" s="64">
        <f>_xlfn.XLOOKUP(F4466,'Volume Holds'!U:U,'Volume Holds'!P:P)</f>
        <v>220.5</v>
      </c>
      <c r="F4466" s="64" t="s">
        <v>802</v>
      </c>
      <c r="G4466" s="64">
        <v>10135</v>
      </c>
    </row>
    <row r="4467" spans="1:7">
      <c r="A4467" s="64" t="str">
        <f t="shared" si="70"/>
        <v>BL.VG.00099-10135</v>
      </c>
      <c r="B4467" s="64" t="e">
        <f>_xlfn.XLOOKUP(F4467,'Volume Holds'!U:U,'Volume Holds'!#REF!)+IF('Volume Holds'!#REF!&gt;0,'Volume Holds'!#REF!,0)</f>
        <v>#REF!</v>
      </c>
      <c r="C4467" s="64">
        <f>_xlfn.XLOOKUP(F4467,'Volume Holds'!U:U,'Volume Holds'!P:P)</f>
        <v>228.5</v>
      </c>
      <c r="F4467" s="64" t="s">
        <v>803</v>
      </c>
      <c r="G4467" s="64">
        <v>10135</v>
      </c>
    </row>
    <row r="4468" spans="1:7">
      <c r="A4468" s="64" t="str">
        <f t="shared" si="70"/>
        <v>BL.VG.00100-10135</v>
      </c>
      <c r="B4468" s="64" t="e">
        <f>_xlfn.XLOOKUP(F4468,'Volume Holds'!U:U,'Volume Holds'!#REF!)+IF('Volume Holds'!#REF!&gt;0,'Volume Holds'!#REF!,0)</f>
        <v>#REF!</v>
      </c>
      <c r="C4468" s="64">
        <f>_xlfn.XLOOKUP(F4468,'Volume Holds'!U:U,'Volume Holds'!P:P)</f>
        <v>228.5</v>
      </c>
      <c r="F4468" s="64" t="s">
        <v>804</v>
      </c>
      <c r="G4468" s="64">
        <v>10135</v>
      </c>
    </row>
    <row r="4469" spans="1:7">
      <c r="A4469" s="64" t="str">
        <f t="shared" si="70"/>
        <v>BL.VG.00101-10135</v>
      </c>
      <c r="B4469" s="64" t="e">
        <f>_xlfn.XLOOKUP(F4469,'Volume Holds'!U:U,'Volume Holds'!#REF!)+IF('Volume Holds'!#REF!&gt;0,'Volume Holds'!#REF!,0)</f>
        <v>#REF!</v>
      </c>
      <c r="C4469" s="64">
        <f>_xlfn.XLOOKUP(F4469,'Volume Holds'!U:U,'Volume Holds'!P:P)</f>
        <v>252</v>
      </c>
      <c r="F4469" s="64" t="s">
        <v>805</v>
      </c>
      <c r="G4469" s="64">
        <v>10135</v>
      </c>
    </row>
    <row r="4470" spans="1:7">
      <c r="A4470" s="64" t="str">
        <f t="shared" si="70"/>
        <v>BL.VG.00102-10135</v>
      </c>
      <c r="B4470" s="64" t="e">
        <f>_xlfn.XLOOKUP(F4470,'Volume Holds'!U:U,'Volume Holds'!#REF!)+IF('Volume Holds'!#REF!&gt;0,'Volume Holds'!#REF!,0)</f>
        <v>#REF!</v>
      </c>
      <c r="C4470" s="64">
        <f>_xlfn.XLOOKUP(F4470,'Volume Holds'!U:U,'Volume Holds'!P:P)</f>
        <v>252</v>
      </c>
      <c r="F4470" s="64" t="s">
        <v>806</v>
      </c>
      <c r="G4470" s="64">
        <v>10135</v>
      </c>
    </row>
    <row r="4471" spans="1:7">
      <c r="A4471" s="64" t="str">
        <f t="shared" si="70"/>
        <v>BL.VG.00103-10135</v>
      </c>
      <c r="B4471" s="64" t="e">
        <f>_xlfn.XLOOKUP(F4471,'Volume Holds'!U:U,'Volume Holds'!#REF!)+IF('Volume Holds'!#REF!&gt;0,'Volume Holds'!#REF!,0)</f>
        <v>#REF!</v>
      </c>
      <c r="C4471" s="64">
        <f>_xlfn.XLOOKUP(F4471,'Volume Holds'!U:U,'Volume Holds'!P:P)</f>
        <v>380.75</v>
      </c>
      <c r="F4471" s="64" t="s">
        <v>807</v>
      </c>
      <c r="G4471" s="64">
        <v>10135</v>
      </c>
    </row>
    <row r="4472" spans="1:7">
      <c r="A4472" s="64" t="str">
        <f t="shared" si="70"/>
        <v>BL.VG.00104-10135</v>
      </c>
      <c r="B4472" s="64" t="e">
        <f>_xlfn.XLOOKUP(F4472,'Volume Holds'!U:U,'Volume Holds'!#REF!)+IF('Volume Holds'!#REF!&gt;0,'Volume Holds'!#REF!,0)</f>
        <v>#REF!</v>
      </c>
      <c r="C4472" s="64">
        <f>_xlfn.XLOOKUP(F4472,'Volume Holds'!U:U,'Volume Holds'!P:P)</f>
        <v>380.75</v>
      </c>
      <c r="F4472" s="64" t="s">
        <v>808</v>
      </c>
      <c r="G4472" s="64">
        <v>10135</v>
      </c>
    </row>
    <row r="4473" spans="1:7">
      <c r="A4473" s="64" t="str">
        <f t="shared" si="70"/>
        <v>BL.VG.00105-10135</v>
      </c>
      <c r="B4473" s="64" t="e">
        <f>_xlfn.XLOOKUP(F4473,'Volume Holds'!U:U,'Volume Holds'!#REF!)+IF('Volume Holds'!#REF!&gt;0,'Volume Holds'!#REF!,0)</f>
        <v>#REF!</v>
      </c>
      <c r="C4473" s="64">
        <f>_xlfn.XLOOKUP(F4473,'Volume Holds'!U:U,'Volume Holds'!P:P)</f>
        <v>401.75</v>
      </c>
      <c r="F4473" s="64" t="s">
        <v>809</v>
      </c>
      <c r="G4473" s="64">
        <v>10135</v>
      </c>
    </row>
    <row r="4474" spans="1:7">
      <c r="A4474" s="64" t="str">
        <f t="shared" si="70"/>
        <v>BL.VG.00106-10135</v>
      </c>
      <c r="B4474" s="64" t="e">
        <f>_xlfn.XLOOKUP(F4474,'Volume Holds'!U:U,'Volume Holds'!#REF!)+IF('Volume Holds'!#REF!&gt;0,'Volume Holds'!#REF!,0)</f>
        <v>#REF!</v>
      </c>
      <c r="C4474" s="64">
        <f>_xlfn.XLOOKUP(F4474,'Volume Holds'!U:U,'Volume Holds'!P:P)</f>
        <v>401.75</v>
      </c>
      <c r="F4474" s="64" t="s">
        <v>810</v>
      </c>
      <c r="G4474" s="64">
        <v>10135</v>
      </c>
    </row>
    <row r="4475" spans="1:7">
      <c r="A4475" s="64" t="str">
        <f t="shared" si="70"/>
        <v>BL.VG.00107-10135</v>
      </c>
      <c r="B4475" s="64" t="e">
        <f>_xlfn.XLOOKUP(F4475,'Volume Holds'!U:U,'Volume Holds'!#REF!)+IF('Volume Holds'!#REF!&gt;0,'Volume Holds'!#REF!,0)</f>
        <v>#REF!</v>
      </c>
      <c r="C4475" s="64">
        <f>_xlfn.XLOOKUP(F4475,'Volume Holds'!U:U,'Volume Holds'!P:P)</f>
        <v>446.25</v>
      </c>
      <c r="F4475" s="64" t="s">
        <v>811</v>
      </c>
      <c r="G4475" s="64">
        <v>10135</v>
      </c>
    </row>
    <row r="4476" spans="1:7">
      <c r="A4476" s="64" t="str">
        <f t="shared" si="70"/>
        <v>BL.VG.00108-10135</v>
      </c>
      <c r="B4476" s="64" t="e">
        <f>_xlfn.XLOOKUP(F4476,'Volume Holds'!U:U,'Volume Holds'!#REF!)+IF('Volume Holds'!#REF!&gt;0,'Volume Holds'!#REF!,0)</f>
        <v>#REF!</v>
      </c>
      <c r="C4476" s="64">
        <f>_xlfn.XLOOKUP(F4476,'Volume Holds'!U:U,'Volume Holds'!P:P)</f>
        <v>446.25</v>
      </c>
      <c r="F4476" s="64" t="s">
        <v>812</v>
      </c>
      <c r="G4476" s="64">
        <v>10135</v>
      </c>
    </row>
    <row r="4477" spans="1:7">
      <c r="A4477" s="64" t="str">
        <f t="shared" si="70"/>
        <v>BL.VG.00109-10135</v>
      </c>
      <c r="B4477" s="64" t="e">
        <f>_xlfn.XLOOKUP(F4477,'Volume Holds'!U:U,'Volume Holds'!#REF!)+IF('Volume Holds'!#REF!&gt;0,'Volume Holds'!#REF!,0)</f>
        <v>#REF!</v>
      </c>
      <c r="C4477" s="64">
        <f>_xlfn.XLOOKUP(F4477,'Volume Holds'!U:U,'Volume Holds'!P:P)</f>
        <v>630</v>
      </c>
      <c r="F4477" s="64" t="s">
        <v>813</v>
      </c>
      <c r="G4477" s="64">
        <v>10135</v>
      </c>
    </row>
    <row r="4478" spans="1:7">
      <c r="A4478" s="64" t="str">
        <f t="shared" si="70"/>
        <v>BL.VG.00110-10135</v>
      </c>
      <c r="B4478" s="64" t="e">
        <f>_xlfn.XLOOKUP(F4478,'Volume Holds'!U:U,'Volume Holds'!#REF!)+IF('Volume Holds'!#REF!&gt;0,'Volume Holds'!#REF!,0)</f>
        <v>#REF!</v>
      </c>
      <c r="C4478" s="64">
        <f>_xlfn.XLOOKUP(F4478,'Volume Holds'!U:U,'Volume Holds'!P:P)</f>
        <v>630</v>
      </c>
      <c r="F4478" s="64" t="s">
        <v>814</v>
      </c>
      <c r="G4478" s="64">
        <v>10135</v>
      </c>
    </row>
    <row r="4479" spans="1:7">
      <c r="A4479" s="64" t="str">
        <f t="shared" si="70"/>
        <v>BL.VG.00111-10135</v>
      </c>
      <c r="B4479" s="64" t="e">
        <f>_xlfn.XLOOKUP(F4479,'Volume Holds'!U:U,'Volume Holds'!#REF!)+IF('Volume Holds'!#REF!&gt;0,'Volume Holds'!#REF!,0)</f>
        <v>#REF!</v>
      </c>
      <c r="C4479" s="64">
        <f>_xlfn.XLOOKUP(F4479,'Volume Holds'!U:U,'Volume Holds'!P:P)</f>
        <v>664.25</v>
      </c>
      <c r="F4479" s="64" t="s">
        <v>815</v>
      </c>
      <c r="G4479" s="64">
        <v>10135</v>
      </c>
    </row>
    <row r="4480" spans="1:7">
      <c r="A4480" s="64" t="str">
        <f t="shared" si="70"/>
        <v>BL.VG.00112-10135</v>
      </c>
      <c r="B4480" s="64" t="e">
        <f>_xlfn.XLOOKUP(F4480,'Volume Holds'!U:U,'Volume Holds'!#REF!)+IF('Volume Holds'!#REF!&gt;0,'Volume Holds'!#REF!,0)</f>
        <v>#REF!</v>
      </c>
      <c r="C4480" s="64">
        <f>_xlfn.XLOOKUP(F4480,'Volume Holds'!U:U,'Volume Holds'!P:P)</f>
        <v>664.25</v>
      </c>
      <c r="F4480" s="64" t="s">
        <v>816</v>
      </c>
      <c r="G4480" s="64">
        <v>10135</v>
      </c>
    </row>
    <row r="4481" spans="1:7">
      <c r="A4481" s="64" t="str">
        <f t="shared" si="70"/>
        <v>BL.VG.00113-10135</v>
      </c>
      <c r="B4481" s="64" t="e">
        <f>_xlfn.XLOOKUP(F4481,'Volume Holds'!U:U,'Volume Holds'!#REF!)+IF('Volume Holds'!#REF!&gt;0,'Volume Holds'!#REF!,0)</f>
        <v>#REF!</v>
      </c>
      <c r="C4481" s="64">
        <f>_xlfn.XLOOKUP(F4481,'Volume Holds'!U:U,'Volume Holds'!P:P)</f>
        <v>750.75</v>
      </c>
      <c r="F4481" s="64" t="s">
        <v>817</v>
      </c>
      <c r="G4481" s="64">
        <v>10135</v>
      </c>
    </row>
    <row r="4482" spans="1:7">
      <c r="A4482" s="64" t="str">
        <f t="shared" si="70"/>
        <v>BL.VG.00114-10135</v>
      </c>
      <c r="B4482" s="64" t="e">
        <f>_xlfn.XLOOKUP(F4482,'Volume Holds'!U:U,'Volume Holds'!#REF!)+IF('Volume Holds'!#REF!&gt;0,'Volume Holds'!#REF!,0)</f>
        <v>#REF!</v>
      </c>
      <c r="C4482" s="64">
        <f>_xlfn.XLOOKUP(F4482,'Volume Holds'!U:U,'Volume Holds'!P:P)</f>
        <v>750.75</v>
      </c>
      <c r="F4482" s="64" t="s">
        <v>818</v>
      </c>
      <c r="G4482" s="64">
        <v>10135</v>
      </c>
    </row>
    <row r="4483" spans="1:7">
      <c r="A4483" s="64" t="str">
        <f t="shared" si="70"/>
        <v>BL.VG.00115-10135</v>
      </c>
      <c r="B4483" s="64" t="e">
        <f>_xlfn.XLOOKUP(F4483,'Volume Holds'!U:U,'Volume Holds'!#REF!)+IF('Volume Holds'!#REF!&gt;0,'Volume Holds'!#REF!,0)</f>
        <v>#REF!</v>
      </c>
      <c r="C4483" s="64">
        <f>_xlfn.XLOOKUP(F4483,'Volume Holds'!U:U,'Volume Holds'!P:P)</f>
        <v>225.75</v>
      </c>
      <c r="F4483" s="64" t="s">
        <v>819</v>
      </c>
      <c r="G4483" s="64">
        <v>10135</v>
      </c>
    </row>
    <row r="4484" spans="1:7">
      <c r="A4484" s="64" t="str">
        <f t="shared" si="70"/>
        <v>BL.VG.00116-10135</v>
      </c>
      <c r="B4484" s="64" t="e">
        <f>_xlfn.XLOOKUP(F4484,'Volume Holds'!U:U,'Volume Holds'!#REF!)+IF('Volume Holds'!#REF!&gt;0,'Volume Holds'!#REF!,0)</f>
        <v>#REF!</v>
      </c>
      <c r="C4484" s="64">
        <f>_xlfn.XLOOKUP(F4484,'Volume Holds'!U:U,'Volume Holds'!P:P)</f>
        <v>246.75</v>
      </c>
      <c r="F4484" s="64" t="s">
        <v>820</v>
      </c>
      <c r="G4484" s="64">
        <v>10135</v>
      </c>
    </row>
    <row r="4485" spans="1:7">
      <c r="A4485" s="64" t="str">
        <f t="shared" si="70"/>
        <v>BL.VG.00117-10135</v>
      </c>
      <c r="B4485" s="64" t="e">
        <f>_xlfn.XLOOKUP(F4485,'Volume Holds'!U:U,'Volume Holds'!#REF!)+IF('Volume Holds'!#REF!&gt;0,'Volume Holds'!#REF!,0)</f>
        <v>#REF!</v>
      </c>
      <c r="C4485" s="64">
        <f>_xlfn.XLOOKUP(F4485,'Volume Holds'!U:U,'Volume Holds'!P:P)</f>
        <v>296.75</v>
      </c>
      <c r="F4485" s="64" t="s">
        <v>821</v>
      </c>
      <c r="G4485" s="64">
        <v>10135</v>
      </c>
    </row>
    <row r="4486" spans="1:7">
      <c r="A4486" s="64" t="str">
        <f t="shared" si="70"/>
        <v>BL.VG.00118-10135</v>
      </c>
      <c r="B4486" s="64" t="e">
        <f>_xlfn.XLOOKUP(F4486,'Volume Holds'!U:U,'Volume Holds'!#REF!)+IF('Volume Holds'!#REF!&gt;0,'Volume Holds'!#REF!,0)</f>
        <v>#REF!</v>
      </c>
      <c r="C4486" s="64">
        <f>_xlfn.XLOOKUP(F4486,'Volume Holds'!U:U,'Volume Holds'!P:P)</f>
        <v>218</v>
      </c>
      <c r="F4486" s="64" t="s">
        <v>822</v>
      </c>
      <c r="G4486" s="64">
        <v>10135</v>
      </c>
    </row>
    <row r="4487" spans="1:7">
      <c r="A4487" s="64" t="str">
        <f t="shared" si="70"/>
        <v>BL.VG.00119-10135</v>
      </c>
      <c r="B4487" s="64" t="e">
        <f>_xlfn.XLOOKUP(F4487,'Volume Holds'!U:U,'Volume Holds'!#REF!)+IF('Volume Holds'!#REF!&gt;0,'Volume Holds'!#REF!,0)</f>
        <v>#REF!</v>
      </c>
      <c r="C4487" s="64">
        <f>_xlfn.XLOOKUP(F4487,'Volume Holds'!U:U,'Volume Holds'!P:P)</f>
        <v>239</v>
      </c>
      <c r="F4487" s="64" t="s">
        <v>823</v>
      </c>
      <c r="G4487" s="64">
        <v>10135</v>
      </c>
    </row>
    <row r="4488" spans="1:7">
      <c r="A4488" s="64" t="str">
        <f t="shared" si="70"/>
        <v>BL.VG.00120-10135</v>
      </c>
      <c r="B4488" s="64" t="e">
        <f>_xlfn.XLOOKUP(F4488,'Volume Holds'!U:U,'Volume Holds'!#REF!)+IF('Volume Holds'!#REF!&gt;0,'Volume Holds'!#REF!,0)</f>
        <v>#REF!</v>
      </c>
      <c r="C4488" s="64">
        <f>_xlfn.XLOOKUP(F4488,'Volume Holds'!U:U,'Volume Holds'!P:P)</f>
        <v>299.25</v>
      </c>
      <c r="F4488" s="64" t="s">
        <v>824</v>
      </c>
      <c r="G4488" s="64">
        <v>10135</v>
      </c>
    </row>
    <row r="4489" spans="1:7">
      <c r="A4489" s="64" t="str">
        <f t="shared" si="70"/>
        <v>BL.VG.00121-10135</v>
      </c>
      <c r="B4489" s="64" t="e">
        <f>_xlfn.XLOOKUP(F4489,'Volume Holds'!U:U,'Volume Holds'!#REF!)+IF('Volume Holds'!#REF!&gt;0,'Volume Holds'!#REF!,0)</f>
        <v>#REF!</v>
      </c>
      <c r="C4489" s="64">
        <f>_xlfn.XLOOKUP(F4489,'Volume Holds'!U:U,'Volume Holds'!P:P)</f>
        <v>107.75</v>
      </c>
      <c r="F4489" s="64" t="s">
        <v>825</v>
      </c>
      <c r="G4489" s="64">
        <v>10135</v>
      </c>
    </row>
    <row r="4490" spans="1:7">
      <c r="A4490" s="64" t="str">
        <f t="shared" si="70"/>
        <v>BL.VG.00122-10135</v>
      </c>
      <c r="B4490" s="64" t="e">
        <f>_xlfn.XLOOKUP(F4490,'Volume Holds'!U:U,'Volume Holds'!#REF!)+IF('Volume Holds'!#REF!&gt;0,'Volume Holds'!#REF!,0)</f>
        <v>#REF!</v>
      </c>
      <c r="C4490" s="64">
        <f>_xlfn.XLOOKUP(F4490,'Volume Holds'!U:U,'Volume Holds'!P:P)</f>
        <v>113</v>
      </c>
      <c r="F4490" s="64" t="s">
        <v>827</v>
      </c>
      <c r="G4490" s="64">
        <v>10135</v>
      </c>
    </row>
    <row r="4491" spans="1:7">
      <c r="A4491" s="64" t="str">
        <f t="shared" si="70"/>
        <v>BL.VG.00123-10135</v>
      </c>
      <c r="B4491" s="64" t="e">
        <f>_xlfn.XLOOKUP(F4491,'Volume Holds'!U:U,'Volume Holds'!#REF!)+IF('Volume Holds'!#REF!&gt;0,'Volume Holds'!#REF!,0)</f>
        <v>#REF!</v>
      </c>
      <c r="C4491" s="64">
        <f>_xlfn.XLOOKUP(F4491,'Volume Holds'!U:U,'Volume Holds'!P:P)</f>
        <v>118.25</v>
      </c>
      <c r="F4491" s="64" t="s">
        <v>829</v>
      </c>
      <c r="G4491" s="64">
        <v>10135</v>
      </c>
    </row>
    <row r="4492" spans="1:7">
      <c r="A4492" s="64" t="str">
        <f t="shared" si="70"/>
        <v>BL.VG.00124-10135</v>
      </c>
      <c r="B4492" s="64" t="e">
        <f>_xlfn.XLOOKUP(F4492,'Volume Holds'!U:U,'Volume Holds'!#REF!)+IF('Volume Holds'!#REF!&gt;0,'Volume Holds'!#REF!,0)</f>
        <v>#REF!</v>
      </c>
      <c r="C4492" s="64">
        <f>_xlfn.XLOOKUP(F4492,'Volume Holds'!U:U,'Volume Holds'!P:P)</f>
        <v>328.25</v>
      </c>
      <c r="F4492" s="64" t="s">
        <v>831</v>
      </c>
      <c r="G4492" s="64">
        <v>10135</v>
      </c>
    </row>
    <row r="4493" spans="1:7">
      <c r="A4493" s="64" t="str">
        <f t="shared" si="70"/>
        <v>BL.VG.00125-10135</v>
      </c>
      <c r="B4493" s="64" t="e">
        <f>_xlfn.XLOOKUP(F4493,'Volume Holds'!U:U,'Volume Holds'!#REF!)+IF('Volume Holds'!#REF!&gt;0,'Volume Holds'!#REF!,0)</f>
        <v>#REF!</v>
      </c>
      <c r="C4493" s="64">
        <f>_xlfn.XLOOKUP(F4493,'Volume Holds'!U:U,'Volume Holds'!P:P)</f>
        <v>351.75</v>
      </c>
      <c r="F4493" s="64" t="s">
        <v>833</v>
      </c>
      <c r="G4493" s="64">
        <v>10135</v>
      </c>
    </row>
    <row r="4494" spans="1:7">
      <c r="A4494" s="64" t="str">
        <f t="shared" si="70"/>
        <v>BL.VG.00126-10135</v>
      </c>
      <c r="B4494" s="64" t="e">
        <f>_xlfn.XLOOKUP(F4494,'Volume Holds'!U:U,'Volume Holds'!#REF!)+IF('Volume Holds'!#REF!&gt;0,'Volume Holds'!#REF!,0)</f>
        <v>#REF!</v>
      </c>
      <c r="C4494" s="64">
        <f>_xlfn.XLOOKUP(F4494,'Volume Holds'!U:U,'Volume Holds'!P:P)</f>
        <v>370.25</v>
      </c>
      <c r="F4494" s="64" t="s">
        <v>835</v>
      </c>
      <c r="G4494" s="64">
        <v>10135</v>
      </c>
    </row>
    <row r="4495" spans="1:7">
      <c r="A4495" s="64" t="str">
        <f t="shared" si="70"/>
        <v>BL.VG.00127-10135</v>
      </c>
      <c r="B4495" s="64" t="e">
        <f>_xlfn.XLOOKUP(F4495,'Volume Holds'!U:U,'Volume Holds'!#REF!)+IF('Volume Holds'!#REF!&gt;0,'Volume Holds'!#REF!,0)</f>
        <v>#REF!</v>
      </c>
      <c r="C4495" s="64">
        <f>_xlfn.XLOOKUP(F4495,'Volume Holds'!U:U,'Volume Holds'!P:P)</f>
        <v>813.75</v>
      </c>
      <c r="F4495" s="64" t="s">
        <v>837</v>
      </c>
      <c r="G4495" s="64">
        <v>10135</v>
      </c>
    </row>
    <row r="4496" spans="1:7">
      <c r="A4496" s="64" t="str">
        <f t="shared" si="70"/>
        <v>BL.VG.00128-10135</v>
      </c>
      <c r="B4496" s="64" t="e">
        <f>_xlfn.XLOOKUP(F4496,'Volume Holds'!U:U,'Volume Holds'!#REF!)+IF('Volume Holds'!#REF!&gt;0,'Volume Holds'!#REF!,0)</f>
        <v>#REF!</v>
      </c>
      <c r="C4496" s="64">
        <f>_xlfn.XLOOKUP(F4496,'Volume Holds'!U:U,'Volume Holds'!P:P)</f>
        <v>869</v>
      </c>
      <c r="F4496" s="64" t="s">
        <v>839</v>
      </c>
      <c r="G4496" s="64">
        <v>10135</v>
      </c>
    </row>
    <row r="4497" spans="1:7">
      <c r="A4497" s="64" t="str">
        <f t="shared" si="70"/>
        <v>BL.VG.00129-10135</v>
      </c>
      <c r="B4497" s="64" t="e">
        <f>_xlfn.XLOOKUP(F4497,'Volume Holds'!U:U,'Volume Holds'!#REF!)+IF('Volume Holds'!#REF!&gt;0,'Volume Holds'!#REF!,0)</f>
        <v>#REF!</v>
      </c>
      <c r="C4497" s="64">
        <f>_xlfn.XLOOKUP(F4497,'Volume Holds'!U:U,'Volume Holds'!P:P)</f>
        <v>932</v>
      </c>
      <c r="F4497" s="64" t="s">
        <v>841</v>
      </c>
      <c r="G4497" s="64">
        <v>10135</v>
      </c>
    </row>
    <row r="4498" spans="1:7">
      <c r="A4498" s="64" t="str">
        <f t="shared" si="70"/>
        <v>BL.VG.00130-10135</v>
      </c>
      <c r="B4498" s="64" t="e">
        <f>_xlfn.XLOOKUP(F4498,'Volume Holds'!U:U,'Volume Holds'!#REF!)+IF('Volume Holds'!#REF!&gt;0,'Volume Holds'!#REF!,0)</f>
        <v>#REF!</v>
      </c>
      <c r="C4498" s="64">
        <f>_xlfn.XLOOKUP(F4498,'Volume Holds'!U:U,'Volume Holds'!P:P)</f>
        <v>107.75</v>
      </c>
      <c r="F4498" s="64" t="s">
        <v>826</v>
      </c>
      <c r="G4498" s="64">
        <v>10135</v>
      </c>
    </row>
    <row r="4499" spans="1:7">
      <c r="A4499" s="64" t="str">
        <f t="shared" si="70"/>
        <v>BL.VG.00131-10135</v>
      </c>
      <c r="B4499" s="64" t="e">
        <f>_xlfn.XLOOKUP(F4499,'Volume Holds'!U:U,'Volume Holds'!#REF!)+IF('Volume Holds'!#REF!&gt;0,'Volume Holds'!#REF!,0)</f>
        <v>#REF!</v>
      </c>
      <c r="C4499" s="64">
        <f>_xlfn.XLOOKUP(F4499,'Volume Holds'!U:U,'Volume Holds'!P:P)</f>
        <v>113</v>
      </c>
      <c r="F4499" s="64" t="s">
        <v>828</v>
      </c>
      <c r="G4499" s="64">
        <v>10135</v>
      </c>
    </row>
    <row r="4500" spans="1:7">
      <c r="A4500" s="64" t="str">
        <f t="shared" si="70"/>
        <v>BL.VG.00132-10135</v>
      </c>
      <c r="B4500" s="64" t="e">
        <f>_xlfn.XLOOKUP(F4500,'Volume Holds'!U:U,'Volume Holds'!#REF!)+IF('Volume Holds'!#REF!&gt;0,'Volume Holds'!#REF!,0)</f>
        <v>#REF!</v>
      </c>
      <c r="C4500" s="64">
        <f>_xlfn.XLOOKUP(F4500,'Volume Holds'!U:U,'Volume Holds'!P:P)</f>
        <v>118.25</v>
      </c>
      <c r="F4500" s="64" t="s">
        <v>830</v>
      </c>
      <c r="G4500" s="64">
        <v>10135</v>
      </c>
    </row>
    <row r="4501" spans="1:7">
      <c r="A4501" s="64" t="str">
        <f t="shared" si="70"/>
        <v>BL.VG.00133-10135</v>
      </c>
      <c r="B4501" s="64" t="e">
        <f>_xlfn.XLOOKUP(F4501,'Volume Holds'!U:U,'Volume Holds'!#REF!)+IF('Volume Holds'!#REF!&gt;0,'Volume Holds'!#REF!,0)</f>
        <v>#REF!</v>
      </c>
      <c r="C4501" s="64">
        <f>_xlfn.XLOOKUP(F4501,'Volume Holds'!U:U,'Volume Holds'!P:P)</f>
        <v>328.25</v>
      </c>
      <c r="F4501" s="64" t="s">
        <v>832</v>
      </c>
      <c r="G4501" s="64">
        <v>10135</v>
      </c>
    </row>
    <row r="4502" spans="1:7">
      <c r="A4502" s="64" t="str">
        <f t="shared" si="70"/>
        <v>BL.VG.00134-10135</v>
      </c>
      <c r="B4502" s="64" t="e">
        <f>_xlfn.XLOOKUP(F4502,'Volume Holds'!U:U,'Volume Holds'!#REF!)+IF('Volume Holds'!#REF!&gt;0,'Volume Holds'!#REF!,0)</f>
        <v>#REF!</v>
      </c>
      <c r="C4502" s="64">
        <f>_xlfn.XLOOKUP(F4502,'Volume Holds'!U:U,'Volume Holds'!P:P)</f>
        <v>351.75</v>
      </c>
      <c r="F4502" s="64" t="s">
        <v>834</v>
      </c>
      <c r="G4502" s="64">
        <v>10135</v>
      </c>
    </row>
    <row r="4503" spans="1:7">
      <c r="A4503" s="64" t="str">
        <f t="shared" si="70"/>
        <v>BL.VG.00135-10135</v>
      </c>
      <c r="B4503" s="64" t="e">
        <f>_xlfn.XLOOKUP(F4503,'Volume Holds'!U:U,'Volume Holds'!#REF!)+IF('Volume Holds'!#REF!&gt;0,'Volume Holds'!#REF!,0)</f>
        <v>#REF!</v>
      </c>
      <c r="C4503" s="64">
        <f>_xlfn.XLOOKUP(F4503,'Volume Holds'!U:U,'Volume Holds'!P:P)</f>
        <v>370.25</v>
      </c>
      <c r="F4503" s="64" t="s">
        <v>836</v>
      </c>
      <c r="G4503" s="64">
        <v>10135</v>
      </c>
    </row>
    <row r="4504" spans="1:7">
      <c r="A4504" s="64" t="str">
        <f t="shared" si="70"/>
        <v>BL.VG.00136-10135</v>
      </c>
      <c r="B4504" s="64" t="e">
        <f>_xlfn.XLOOKUP(F4504,'Volume Holds'!U:U,'Volume Holds'!#REF!)+IF('Volume Holds'!#REF!&gt;0,'Volume Holds'!#REF!,0)</f>
        <v>#REF!</v>
      </c>
      <c r="C4504" s="64">
        <f>_xlfn.XLOOKUP(F4504,'Volume Holds'!U:U,'Volume Holds'!P:P)</f>
        <v>813.75</v>
      </c>
      <c r="F4504" s="64" t="s">
        <v>838</v>
      </c>
      <c r="G4504" s="64">
        <v>10135</v>
      </c>
    </row>
    <row r="4505" spans="1:7">
      <c r="A4505" s="64" t="str">
        <f t="shared" si="70"/>
        <v>BL.VG.00137-10135</v>
      </c>
      <c r="B4505" s="64" t="e">
        <f>_xlfn.XLOOKUP(F4505,'Volume Holds'!U:U,'Volume Holds'!#REF!)+IF('Volume Holds'!#REF!&gt;0,'Volume Holds'!#REF!,0)</f>
        <v>#REF!</v>
      </c>
      <c r="C4505" s="64">
        <f>_xlfn.XLOOKUP(F4505,'Volume Holds'!U:U,'Volume Holds'!P:P)</f>
        <v>869</v>
      </c>
      <c r="F4505" s="64" t="s">
        <v>840</v>
      </c>
      <c r="G4505" s="64">
        <v>10135</v>
      </c>
    </row>
    <row r="4506" spans="1:7">
      <c r="A4506" s="64" t="str">
        <f t="shared" si="70"/>
        <v>BL.VG.00138-10135</v>
      </c>
      <c r="B4506" s="64" t="e">
        <f>_xlfn.XLOOKUP(F4506,'Volume Holds'!U:U,'Volume Holds'!#REF!)+IF('Volume Holds'!#REF!&gt;0,'Volume Holds'!#REF!,0)</f>
        <v>#REF!</v>
      </c>
      <c r="C4506" s="64">
        <f>_xlfn.XLOOKUP(F4506,'Volume Holds'!U:U,'Volume Holds'!P:P)</f>
        <v>932</v>
      </c>
      <c r="F4506" s="64" t="s">
        <v>842</v>
      </c>
      <c r="G4506" s="64">
        <v>10135</v>
      </c>
    </row>
    <row r="4507" spans="1:7">
      <c r="A4507" s="64" t="str">
        <f t="shared" si="70"/>
        <v>BL.VG.00070-10136</v>
      </c>
      <c r="B4507" s="64" t="e">
        <f>_xlfn.XLOOKUP(F4507,'Volume Holds'!U:U,'Volume Holds'!#REF!)+IF('Volume Holds'!#REF!&gt;0,'Volume Holds'!#REF!,0)</f>
        <v>#REF!</v>
      </c>
      <c r="C4507" s="64">
        <f>_xlfn.XLOOKUP(F4507,'Volume Holds'!U:U,'Volume Holds'!P:P)</f>
        <v>183.75</v>
      </c>
      <c r="F4507" s="64" t="s">
        <v>778</v>
      </c>
      <c r="G4507" s="64">
        <v>10136</v>
      </c>
    </row>
    <row r="4508" spans="1:7">
      <c r="A4508" s="64" t="str">
        <f t="shared" si="70"/>
        <v>BL.VG.00071-10136</v>
      </c>
      <c r="B4508" s="64" t="e">
        <f>_xlfn.XLOOKUP(F4508,'Volume Holds'!U:U,'Volume Holds'!#REF!)+IF('Volume Holds'!#REF!&gt;0,'Volume Holds'!#REF!,0)</f>
        <v>#REF!</v>
      </c>
      <c r="C4508" s="64">
        <f>_xlfn.XLOOKUP(F4508,'Volume Holds'!U:U,'Volume Holds'!P:P)</f>
        <v>191.75</v>
      </c>
      <c r="F4508" s="64" t="s">
        <v>779</v>
      </c>
      <c r="G4508" s="64">
        <v>10136</v>
      </c>
    </row>
    <row r="4509" spans="1:7">
      <c r="A4509" s="64" t="str">
        <f t="shared" si="70"/>
        <v>BL.VG.00072-10136</v>
      </c>
      <c r="B4509" s="64" t="e">
        <f>_xlfn.XLOOKUP(F4509,'Volume Holds'!U:U,'Volume Holds'!#REF!)+IF('Volume Holds'!#REF!&gt;0,'Volume Holds'!#REF!,0)</f>
        <v>#REF!</v>
      </c>
      <c r="C4509" s="64">
        <f>_xlfn.XLOOKUP(F4509,'Volume Holds'!U:U,'Volume Holds'!P:P)</f>
        <v>160.25</v>
      </c>
      <c r="F4509" s="64" t="s">
        <v>780</v>
      </c>
      <c r="G4509" s="64">
        <v>10136</v>
      </c>
    </row>
    <row r="4510" spans="1:7">
      <c r="A4510" s="64" t="str">
        <f t="shared" si="70"/>
        <v>BL.VG.00073-10136</v>
      </c>
      <c r="B4510" s="64" t="e">
        <f>_xlfn.XLOOKUP(F4510,'Volume Holds'!U:U,'Volume Holds'!#REF!)+IF('Volume Holds'!#REF!&gt;0,'Volume Holds'!#REF!,0)</f>
        <v>#REF!</v>
      </c>
      <c r="C4510" s="64">
        <f>_xlfn.XLOOKUP(F4510,'Volume Holds'!U:U,'Volume Holds'!P:P)</f>
        <v>152.25</v>
      </c>
      <c r="F4510" s="64" t="s">
        <v>781</v>
      </c>
      <c r="G4510" s="64">
        <v>10136</v>
      </c>
    </row>
    <row r="4511" spans="1:7">
      <c r="A4511" s="64" t="str">
        <f t="shared" si="70"/>
        <v>BL.VG.00074-10136</v>
      </c>
      <c r="B4511" s="64" t="e">
        <f>_xlfn.XLOOKUP(F4511,'Volume Holds'!U:U,'Volume Holds'!#REF!)+IF('Volume Holds'!#REF!&gt;0,'Volume Holds'!#REF!,0)</f>
        <v>#REF!</v>
      </c>
      <c r="C4511" s="64">
        <f>_xlfn.XLOOKUP(F4511,'Volume Holds'!U:U,'Volume Holds'!P:P)</f>
        <v>144.5</v>
      </c>
      <c r="F4511" s="64" t="s">
        <v>782</v>
      </c>
      <c r="G4511" s="64">
        <v>10136</v>
      </c>
    </row>
    <row r="4512" spans="1:7">
      <c r="A4512" s="64" t="str">
        <f t="shared" si="70"/>
        <v>BL.VG.00075-10136</v>
      </c>
      <c r="B4512" s="64" t="e">
        <f>_xlfn.XLOOKUP(F4512,'Volume Holds'!U:U,'Volume Holds'!#REF!)+IF('Volume Holds'!#REF!&gt;0,'Volume Holds'!#REF!,0)</f>
        <v>#REF!</v>
      </c>
      <c r="C4512" s="64">
        <f>_xlfn.XLOOKUP(F4512,'Volume Holds'!U:U,'Volume Holds'!P:P)</f>
        <v>170.75</v>
      </c>
      <c r="F4512" s="64" t="s">
        <v>783</v>
      </c>
      <c r="G4512" s="64">
        <v>10136</v>
      </c>
    </row>
    <row r="4513" spans="1:7">
      <c r="A4513" s="64" t="str">
        <f t="shared" si="70"/>
        <v>BL.VG.00076-10136</v>
      </c>
      <c r="B4513" s="64" t="e">
        <f>_xlfn.XLOOKUP(F4513,'Volume Holds'!U:U,'Volume Holds'!#REF!)+IF('Volume Holds'!#REF!&gt;0,'Volume Holds'!#REF!,0)</f>
        <v>#REF!</v>
      </c>
      <c r="C4513" s="64">
        <f>_xlfn.XLOOKUP(F4513,'Volume Holds'!U:U,'Volume Holds'!P:P)</f>
        <v>178.5</v>
      </c>
      <c r="F4513" s="64" t="s">
        <v>784</v>
      </c>
      <c r="G4513" s="64">
        <v>10136</v>
      </c>
    </row>
    <row r="4514" spans="1:7">
      <c r="A4514" s="64" t="str">
        <f t="shared" si="70"/>
        <v>BL.VG.00077-10136</v>
      </c>
      <c r="B4514" s="64" t="e">
        <f>_xlfn.XLOOKUP(F4514,'Volume Holds'!U:U,'Volume Holds'!#REF!)+IF('Volume Holds'!#REF!&gt;0,'Volume Holds'!#REF!,0)</f>
        <v>#REF!</v>
      </c>
      <c r="C4514" s="64">
        <f>_xlfn.XLOOKUP(F4514,'Volume Holds'!U:U,'Volume Holds'!P:P)</f>
        <v>178.5</v>
      </c>
      <c r="F4514" s="64" t="s">
        <v>785</v>
      </c>
      <c r="G4514" s="64">
        <v>10136</v>
      </c>
    </row>
    <row r="4515" spans="1:7">
      <c r="A4515" s="64" t="str">
        <f t="shared" si="70"/>
        <v>BL.VG.00078-10136</v>
      </c>
      <c r="B4515" s="64" t="e">
        <f>_xlfn.XLOOKUP(F4515,'Volume Holds'!U:U,'Volume Holds'!#REF!)+IF('Volume Holds'!#REF!&gt;0,'Volume Holds'!#REF!,0)</f>
        <v>#REF!</v>
      </c>
      <c r="C4515" s="64">
        <f>_xlfn.XLOOKUP(F4515,'Volume Holds'!U:U,'Volume Holds'!P:P)</f>
        <v>183.75</v>
      </c>
      <c r="F4515" s="64" t="s">
        <v>786</v>
      </c>
      <c r="G4515" s="64">
        <v>10136</v>
      </c>
    </row>
    <row r="4516" spans="1:7">
      <c r="A4516" s="64" t="str">
        <f t="shared" si="70"/>
        <v>BL.VG.00079-10136</v>
      </c>
      <c r="B4516" s="64" t="e">
        <f>_xlfn.XLOOKUP(F4516,'Volume Holds'!U:U,'Volume Holds'!#REF!)+IF('Volume Holds'!#REF!&gt;0,'Volume Holds'!#REF!,0)</f>
        <v>#REF!</v>
      </c>
      <c r="C4516" s="64">
        <f>_xlfn.XLOOKUP(F4516,'Volume Holds'!U:U,'Volume Holds'!P:P)</f>
        <v>183.75</v>
      </c>
      <c r="F4516" s="64" t="s">
        <v>787</v>
      </c>
      <c r="G4516" s="64">
        <v>10136</v>
      </c>
    </row>
    <row r="4517" spans="1:7">
      <c r="A4517" s="64" t="str">
        <f t="shared" ref="A4517:A4580" si="71">F4517&amp;"-"&amp;G4517</f>
        <v>BL.VG.00080-10136</v>
      </c>
      <c r="B4517" s="64" t="e">
        <f>_xlfn.XLOOKUP(F4517,'Volume Holds'!U:U,'Volume Holds'!#REF!)+IF('Volume Holds'!#REF!&gt;0,'Volume Holds'!#REF!,0)</f>
        <v>#REF!</v>
      </c>
      <c r="C4517" s="64">
        <f>_xlfn.XLOOKUP(F4517,'Volume Holds'!U:U,'Volume Holds'!P:P)</f>
        <v>189</v>
      </c>
      <c r="F4517" s="64" t="s">
        <v>788</v>
      </c>
      <c r="G4517" s="64">
        <v>10136</v>
      </c>
    </row>
    <row r="4518" spans="1:7">
      <c r="A4518" s="64" t="str">
        <f t="shared" si="71"/>
        <v>BL.VG.00081-10136</v>
      </c>
      <c r="B4518" s="64" t="e">
        <f>_xlfn.XLOOKUP(F4518,'Volume Holds'!U:U,'Volume Holds'!#REF!)+IF('Volume Holds'!#REF!&gt;0,'Volume Holds'!#REF!,0)</f>
        <v>#REF!</v>
      </c>
      <c r="C4518" s="64">
        <f>_xlfn.XLOOKUP(F4518,'Volume Holds'!U:U,'Volume Holds'!P:P)</f>
        <v>189</v>
      </c>
      <c r="F4518" s="64" t="s">
        <v>789</v>
      </c>
      <c r="G4518" s="64">
        <v>10136</v>
      </c>
    </row>
    <row r="4519" spans="1:7">
      <c r="A4519" s="64" t="str">
        <f t="shared" si="71"/>
        <v>BL.VG.00082-10136</v>
      </c>
      <c r="B4519" s="64" t="e">
        <f>_xlfn.XLOOKUP(F4519,'Volume Holds'!U:U,'Volume Holds'!#REF!)+IF('Volume Holds'!#REF!&gt;0,'Volume Holds'!#REF!,0)</f>
        <v>#REF!</v>
      </c>
      <c r="C4519" s="64">
        <f>_xlfn.XLOOKUP(F4519,'Volume Holds'!U:U,'Volume Holds'!P:P)</f>
        <v>204.75</v>
      </c>
      <c r="F4519" s="64" t="s">
        <v>790</v>
      </c>
      <c r="G4519" s="64">
        <v>10136</v>
      </c>
    </row>
    <row r="4520" spans="1:7">
      <c r="A4520" s="64" t="str">
        <f t="shared" si="71"/>
        <v>BL.VG.00083-10136</v>
      </c>
      <c r="B4520" s="64" t="e">
        <f>_xlfn.XLOOKUP(F4520,'Volume Holds'!U:U,'Volume Holds'!#REF!)+IF('Volume Holds'!#REF!&gt;0,'Volume Holds'!#REF!,0)</f>
        <v>#REF!</v>
      </c>
      <c r="C4520" s="64">
        <f>_xlfn.XLOOKUP(F4520,'Volume Holds'!U:U,'Volume Holds'!P:P)</f>
        <v>204.75</v>
      </c>
      <c r="F4520" s="64" t="s">
        <v>791</v>
      </c>
      <c r="G4520" s="64">
        <v>10136</v>
      </c>
    </row>
    <row r="4521" spans="1:7">
      <c r="A4521" s="64" t="str">
        <f t="shared" si="71"/>
        <v>BL.VG.00084-10136</v>
      </c>
      <c r="B4521" s="64" t="e">
        <f>_xlfn.XLOOKUP(F4521,'Volume Holds'!U:U,'Volume Holds'!#REF!)+IF('Volume Holds'!#REF!&gt;0,'Volume Holds'!#REF!,0)</f>
        <v>#REF!</v>
      </c>
      <c r="C4521" s="64">
        <f>_xlfn.XLOOKUP(F4521,'Volume Holds'!U:U,'Volume Holds'!P:P)</f>
        <v>404.25</v>
      </c>
      <c r="F4521" s="64" t="s">
        <v>792</v>
      </c>
      <c r="G4521" s="64">
        <v>10136</v>
      </c>
    </row>
    <row r="4522" spans="1:7">
      <c r="A4522" s="64" t="str">
        <f t="shared" si="71"/>
        <v>BL.VG.00085-10136</v>
      </c>
      <c r="B4522" s="64" t="e">
        <f>_xlfn.XLOOKUP(F4522,'Volume Holds'!U:U,'Volume Holds'!#REF!)+IF('Volume Holds'!#REF!&gt;0,'Volume Holds'!#REF!,0)</f>
        <v>#REF!</v>
      </c>
      <c r="C4522" s="64">
        <f>_xlfn.XLOOKUP(F4522,'Volume Holds'!U:U,'Volume Holds'!P:P)</f>
        <v>404.25</v>
      </c>
      <c r="F4522" s="64" t="s">
        <v>793</v>
      </c>
      <c r="G4522" s="64">
        <v>10136</v>
      </c>
    </row>
    <row r="4523" spans="1:7">
      <c r="A4523" s="64" t="str">
        <f t="shared" si="71"/>
        <v>BL.VG.00086-10136</v>
      </c>
      <c r="B4523" s="64" t="e">
        <f>_xlfn.XLOOKUP(F4523,'Volume Holds'!U:U,'Volume Holds'!#REF!)+IF('Volume Holds'!#REF!&gt;0,'Volume Holds'!#REF!,0)</f>
        <v>#REF!</v>
      </c>
      <c r="C4523" s="64">
        <f>_xlfn.XLOOKUP(F4523,'Volume Holds'!U:U,'Volume Holds'!P:P)</f>
        <v>417.5</v>
      </c>
      <c r="F4523" s="64" t="s">
        <v>794</v>
      </c>
      <c r="G4523" s="64">
        <v>10136</v>
      </c>
    </row>
    <row r="4524" spans="1:7">
      <c r="A4524" s="64" t="str">
        <f t="shared" si="71"/>
        <v>BL.VG.00087-10136</v>
      </c>
      <c r="B4524" s="64" t="e">
        <f>_xlfn.XLOOKUP(F4524,'Volume Holds'!U:U,'Volume Holds'!#REF!)+IF('Volume Holds'!#REF!&gt;0,'Volume Holds'!#REF!,0)</f>
        <v>#REF!</v>
      </c>
      <c r="C4524" s="64">
        <f>_xlfn.XLOOKUP(F4524,'Volume Holds'!U:U,'Volume Holds'!P:P)</f>
        <v>417.5</v>
      </c>
      <c r="F4524" s="64" t="s">
        <v>795</v>
      </c>
      <c r="G4524" s="64">
        <v>10136</v>
      </c>
    </row>
    <row r="4525" spans="1:7">
      <c r="A4525" s="64" t="str">
        <f t="shared" si="71"/>
        <v>BL.VG.00088-10136</v>
      </c>
      <c r="B4525" s="64" t="e">
        <f>_xlfn.XLOOKUP(F4525,'Volume Holds'!U:U,'Volume Holds'!#REF!)+IF('Volume Holds'!#REF!&gt;0,'Volume Holds'!#REF!,0)</f>
        <v>#REF!</v>
      </c>
      <c r="C4525" s="64">
        <f>_xlfn.XLOOKUP(F4525,'Volume Holds'!U:U,'Volume Holds'!P:P)</f>
        <v>441</v>
      </c>
      <c r="F4525" s="64" t="s">
        <v>796</v>
      </c>
      <c r="G4525" s="64">
        <v>10136</v>
      </c>
    </row>
    <row r="4526" spans="1:7">
      <c r="A4526" s="64" t="str">
        <f t="shared" si="71"/>
        <v>BL.VG.00089-10136</v>
      </c>
      <c r="B4526" s="64" t="e">
        <f>_xlfn.XLOOKUP(F4526,'Volume Holds'!U:U,'Volume Holds'!#REF!)+IF('Volume Holds'!#REF!&gt;0,'Volume Holds'!#REF!,0)</f>
        <v>#REF!</v>
      </c>
      <c r="C4526" s="64">
        <f>_xlfn.XLOOKUP(F4526,'Volume Holds'!U:U,'Volume Holds'!P:P)</f>
        <v>441</v>
      </c>
      <c r="F4526" s="64" t="s">
        <v>797</v>
      </c>
      <c r="G4526" s="64">
        <v>10136</v>
      </c>
    </row>
    <row r="4527" spans="1:7">
      <c r="A4527" s="64" t="str">
        <f t="shared" si="71"/>
        <v>BL.VG.00090-10136</v>
      </c>
      <c r="B4527" s="64" t="e">
        <f>_xlfn.XLOOKUP(F4527,'Volume Holds'!U:U,'Volume Holds'!#REF!)+IF('Volume Holds'!#REF!&gt;0,'Volume Holds'!#REF!,0)</f>
        <v>#REF!</v>
      </c>
      <c r="C4527" s="64">
        <f>_xlfn.XLOOKUP(F4527,'Volume Holds'!U:U,'Volume Holds'!P:P)</f>
        <v>477.75</v>
      </c>
      <c r="F4527" s="64" t="s">
        <v>798</v>
      </c>
      <c r="G4527" s="64">
        <v>10136</v>
      </c>
    </row>
    <row r="4528" spans="1:7">
      <c r="A4528" s="64" t="str">
        <f t="shared" si="71"/>
        <v>BL.VG.00091-10136</v>
      </c>
      <c r="B4528" s="64" t="e">
        <f>_xlfn.XLOOKUP(F4528,'Volume Holds'!U:U,'Volume Holds'!#REF!)+IF('Volume Holds'!#REF!&gt;0,'Volume Holds'!#REF!,0)</f>
        <v>#REF!</v>
      </c>
      <c r="C4528" s="64">
        <f>_xlfn.XLOOKUP(F4528,'Volume Holds'!U:U,'Volume Holds'!P:P)</f>
        <v>477.75</v>
      </c>
      <c r="F4528" s="64" t="s">
        <v>799</v>
      </c>
      <c r="G4528" s="64">
        <v>10136</v>
      </c>
    </row>
    <row r="4529" spans="1:7">
      <c r="A4529" s="64" t="str">
        <f t="shared" si="71"/>
        <v>BL.VG.00092-10136</v>
      </c>
      <c r="B4529" s="64" t="e">
        <f>_xlfn.XLOOKUP(F4529,'Volume Holds'!U:U,'Volume Holds'!#REF!)+IF('Volume Holds'!#REF!&gt;0,'Volume Holds'!#REF!,0)</f>
        <v>#REF!</v>
      </c>
      <c r="C4529" s="64" t="e">
        <f>_xlfn.XLOOKUP(F4529,'Volume Holds'!U:U,'Volume Holds'!P:P)</f>
        <v>#N/A</v>
      </c>
      <c r="F4529" s="64" t="s">
        <v>1350</v>
      </c>
      <c r="G4529" s="64">
        <v>10136</v>
      </c>
    </row>
    <row r="4530" spans="1:7">
      <c r="A4530" s="64" t="str">
        <f t="shared" si="71"/>
        <v>BL.VG.00093-10136</v>
      </c>
      <c r="B4530" s="64" t="e">
        <f>_xlfn.XLOOKUP(F4530,'Volume Holds'!U:U,'Volume Holds'!#REF!)+IF('Volume Holds'!#REF!&gt;0,'Volume Holds'!#REF!,0)</f>
        <v>#REF!</v>
      </c>
      <c r="C4530" s="64" t="e">
        <f>_xlfn.XLOOKUP(F4530,'Volume Holds'!U:U,'Volume Holds'!P:P)</f>
        <v>#N/A</v>
      </c>
      <c r="F4530" s="64" t="s">
        <v>1351</v>
      </c>
      <c r="G4530" s="64">
        <v>10136</v>
      </c>
    </row>
    <row r="4531" spans="1:7">
      <c r="A4531" s="64" t="str">
        <f t="shared" si="71"/>
        <v>BL.VG.00094-10136</v>
      </c>
      <c r="B4531" s="64" t="e">
        <f>_xlfn.XLOOKUP(F4531,'Volume Holds'!U:U,'Volume Holds'!#REF!)+IF('Volume Holds'!#REF!&gt;0,'Volume Holds'!#REF!,0)</f>
        <v>#REF!</v>
      </c>
      <c r="C4531" s="64" t="e">
        <f>_xlfn.XLOOKUP(F4531,'Volume Holds'!U:U,'Volume Holds'!P:P)</f>
        <v>#N/A</v>
      </c>
      <c r="F4531" s="64" t="s">
        <v>1352</v>
      </c>
      <c r="G4531" s="64">
        <v>10136</v>
      </c>
    </row>
    <row r="4532" spans="1:7">
      <c r="A4532" s="64" t="str">
        <f t="shared" si="71"/>
        <v>BL.VG.00095-10136</v>
      </c>
      <c r="B4532" s="64" t="e">
        <f>_xlfn.XLOOKUP(F4532,'Volume Holds'!U:U,'Volume Holds'!#REF!)+IF('Volume Holds'!#REF!&gt;0,'Volume Holds'!#REF!,0)</f>
        <v>#REF!</v>
      </c>
      <c r="C4532" s="64">
        <f>_xlfn.XLOOKUP(F4532,'Volume Holds'!U:U,'Volume Holds'!P:P)</f>
        <v>109.5</v>
      </c>
      <c r="F4532" s="64" t="s">
        <v>888</v>
      </c>
      <c r="G4532" s="64">
        <v>10136</v>
      </c>
    </row>
    <row r="4533" spans="1:7">
      <c r="A4533" s="64" t="str">
        <f t="shared" si="71"/>
        <v>BL.VG.00096-10136</v>
      </c>
      <c r="B4533" s="64" t="e">
        <f>_xlfn.XLOOKUP(F4533,'Volume Holds'!U:U,'Volume Holds'!#REF!)</f>
        <v>#REF!</v>
      </c>
      <c r="C4533" s="64">
        <f>_xlfn.XLOOKUP(F4533,'Volume Holds'!U:U,'Volume Holds'!P:P)</f>
        <v>236.25</v>
      </c>
      <c r="F4533" s="64" t="s">
        <v>800</v>
      </c>
      <c r="G4533" s="64">
        <v>10136</v>
      </c>
    </row>
    <row r="4534" spans="1:7">
      <c r="A4534" s="64" t="str">
        <f t="shared" si="71"/>
        <v>BL.VG.00097-10136</v>
      </c>
      <c r="B4534" s="64" t="e">
        <f>_xlfn.XLOOKUP(F4534,'Volume Holds'!U:U,'Volume Holds'!#REF!)+IF('Volume Holds'!#REF!&gt;0,'Volume Holds'!#REF!,0)</f>
        <v>#REF!</v>
      </c>
      <c r="C4534" s="64">
        <f>_xlfn.XLOOKUP(F4534,'Volume Holds'!U:U,'Volume Holds'!P:P)</f>
        <v>220.5</v>
      </c>
      <c r="F4534" s="64" t="s">
        <v>801</v>
      </c>
      <c r="G4534" s="64">
        <v>10136</v>
      </c>
    </row>
    <row r="4535" spans="1:7">
      <c r="A4535" s="64" t="str">
        <f t="shared" si="71"/>
        <v>BL.VG.00098-10136</v>
      </c>
      <c r="B4535" s="64" t="e">
        <f>_xlfn.XLOOKUP(F4535,'Volume Holds'!U:U,'Volume Holds'!#REF!)+IF('Volume Holds'!#REF!&gt;0,'Volume Holds'!#REF!,0)</f>
        <v>#REF!</v>
      </c>
      <c r="C4535" s="64">
        <f>_xlfn.XLOOKUP(F4535,'Volume Holds'!U:U,'Volume Holds'!P:P)</f>
        <v>220.5</v>
      </c>
      <c r="F4535" s="64" t="s">
        <v>802</v>
      </c>
      <c r="G4535" s="64">
        <v>10136</v>
      </c>
    </row>
    <row r="4536" spans="1:7">
      <c r="A4536" s="64" t="str">
        <f t="shared" si="71"/>
        <v>BL.VG.00099-10136</v>
      </c>
      <c r="B4536" s="64" t="e">
        <f>_xlfn.XLOOKUP(F4536,'Volume Holds'!U:U,'Volume Holds'!#REF!)+IF('Volume Holds'!#REF!&gt;0,'Volume Holds'!#REF!,0)</f>
        <v>#REF!</v>
      </c>
      <c r="C4536" s="64">
        <f>_xlfn.XLOOKUP(F4536,'Volume Holds'!U:U,'Volume Holds'!P:P)</f>
        <v>228.5</v>
      </c>
      <c r="F4536" s="64" t="s">
        <v>803</v>
      </c>
      <c r="G4536" s="64">
        <v>10136</v>
      </c>
    </row>
    <row r="4537" spans="1:7">
      <c r="A4537" s="64" t="str">
        <f t="shared" si="71"/>
        <v>BL.VG.00100-10136</v>
      </c>
      <c r="B4537" s="64" t="e">
        <f>_xlfn.XLOOKUP(F4537,'Volume Holds'!U:U,'Volume Holds'!#REF!)+IF('Volume Holds'!#REF!&gt;0,'Volume Holds'!#REF!,0)</f>
        <v>#REF!</v>
      </c>
      <c r="C4537" s="64">
        <f>_xlfn.XLOOKUP(F4537,'Volume Holds'!U:U,'Volume Holds'!P:P)</f>
        <v>228.5</v>
      </c>
      <c r="F4537" s="64" t="s">
        <v>804</v>
      </c>
      <c r="G4537" s="64">
        <v>10136</v>
      </c>
    </row>
    <row r="4538" spans="1:7">
      <c r="A4538" s="64" t="str">
        <f t="shared" si="71"/>
        <v>BL.VG.00101-10136</v>
      </c>
      <c r="B4538" s="64" t="e">
        <f>_xlfn.XLOOKUP(F4538,'Volume Holds'!U:U,'Volume Holds'!#REF!)+IF('Volume Holds'!#REF!&gt;0,'Volume Holds'!#REF!,0)</f>
        <v>#REF!</v>
      </c>
      <c r="C4538" s="64">
        <f>_xlfn.XLOOKUP(F4538,'Volume Holds'!U:U,'Volume Holds'!P:P)</f>
        <v>252</v>
      </c>
      <c r="F4538" s="64" t="s">
        <v>805</v>
      </c>
      <c r="G4538" s="64">
        <v>10136</v>
      </c>
    </row>
    <row r="4539" spans="1:7">
      <c r="A4539" s="64" t="str">
        <f t="shared" si="71"/>
        <v>BL.VG.00102-10136</v>
      </c>
      <c r="B4539" s="64" t="e">
        <f>_xlfn.XLOOKUP(F4539,'Volume Holds'!U:U,'Volume Holds'!#REF!)+IF('Volume Holds'!#REF!&gt;0,'Volume Holds'!#REF!,0)</f>
        <v>#REF!</v>
      </c>
      <c r="C4539" s="64">
        <f>_xlfn.XLOOKUP(F4539,'Volume Holds'!U:U,'Volume Holds'!P:P)</f>
        <v>252</v>
      </c>
      <c r="F4539" s="64" t="s">
        <v>806</v>
      </c>
      <c r="G4539" s="64">
        <v>10136</v>
      </c>
    </row>
    <row r="4540" spans="1:7">
      <c r="A4540" s="64" t="str">
        <f t="shared" si="71"/>
        <v>BL.VG.00103-10136</v>
      </c>
      <c r="B4540" s="64" t="e">
        <f>_xlfn.XLOOKUP(F4540,'Volume Holds'!U:U,'Volume Holds'!#REF!)+IF('Volume Holds'!#REF!&gt;0,'Volume Holds'!#REF!,0)</f>
        <v>#REF!</v>
      </c>
      <c r="C4540" s="64">
        <f>_xlfn.XLOOKUP(F4540,'Volume Holds'!U:U,'Volume Holds'!P:P)</f>
        <v>380.75</v>
      </c>
      <c r="F4540" s="64" t="s">
        <v>807</v>
      </c>
      <c r="G4540" s="64">
        <v>10136</v>
      </c>
    </row>
    <row r="4541" spans="1:7">
      <c r="A4541" s="64" t="str">
        <f t="shared" si="71"/>
        <v>BL.VG.00104-10136</v>
      </c>
      <c r="B4541" s="64" t="e">
        <f>_xlfn.XLOOKUP(F4541,'Volume Holds'!U:U,'Volume Holds'!#REF!)+IF('Volume Holds'!#REF!&gt;0,'Volume Holds'!#REF!,0)</f>
        <v>#REF!</v>
      </c>
      <c r="C4541" s="64">
        <f>_xlfn.XLOOKUP(F4541,'Volume Holds'!U:U,'Volume Holds'!P:P)</f>
        <v>380.75</v>
      </c>
      <c r="F4541" s="64" t="s">
        <v>808</v>
      </c>
      <c r="G4541" s="64">
        <v>10136</v>
      </c>
    </row>
    <row r="4542" spans="1:7">
      <c r="A4542" s="64" t="str">
        <f t="shared" si="71"/>
        <v>BL.VG.00105-10136</v>
      </c>
      <c r="B4542" s="64" t="e">
        <f>_xlfn.XLOOKUP(F4542,'Volume Holds'!U:U,'Volume Holds'!#REF!)+IF('Volume Holds'!#REF!&gt;0,'Volume Holds'!#REF!,0)</f>
        <v>#REF!</v>
      </c>
      <c r="C4542" s="64">
        <f>_xlfn.XLOOKUP(F4542,'Volume Holds'!U:U,'Volume Holds'!P:P)</f>
        <v>401.75</v>
      </c>
      <c r="F4542" s="64" t="s">
        <v>809</v>
      </c>
      <c r="G4542" s="64">
        <v>10136</v>
      </c>
    </row>
    <row r="4543" spans="1:7">
      <c r="A4543" s="64" t="str">
        <f t="shared" si="71"/>
        <v>BL.VG.00106-10136</v>
      </c>
      <c r="B4543" s="64" t="e">
        <f>_xlfn.XLOOKUP(F4543,'Volume Holds'!U:U,'Volume Holds'!#REF!)+IF('Volume Holds'!#REF!&gt;0,'Volume Holds'!#REF!,0)</f>
        <v>#REF!</v>
      </c>
      <c r="C4543" s="64">
        <f>_xlfn.XLOOKUP(F4543,'Volume Holds'!U:U,'Volume Holds'!P:P)</f>
        <v>401.75</v>
      </c>
      <c r="F4543" s="64" t="s">
        <v>810</v>
      </c>
      <c r="G4543" s="64">
        <v>10136</v>
      </c>
    </row>
    <row r="4544" spans="1:7">
      <c r="A4544" s="64" t="str">
        <f t="shared" si="71"/>
        <v>BL.VG.00107-10136</v>
      </c>
      <c r="B4544" s="64" t="e">
        <f>_xlfn.XLOOKUP(F4544,'Volume Holds'!U:U,'Volume Holds'!#REF!)+IF('Volume Holds'!#REF!&gt;0,'Volume Holds'!#REF!,0)</f>
        <v>#REF!</v>
      </c>
      <c r="C4544" s="64">
        <f>_xlfn.XLOOKUP(F4544,'Volume Holds'!U:U,'Volume Holds'!P:P)</f>
        <v>446.25</v>
      </c>
      <c r="F4544" s="64" t="s">
        <v>811</v>
      </c>
      <c r="G4544" s="64">
        <v>10136</v>
      </c>
    </row>
    <row r="4545" spans="1:7">
      <c r="A4545" s="64" t="str">
        <f t="shared" si="71"/>
        <v>BL.VG.00108-10136</v>
      </c>
      <c r="B4545" s="64" t="e">
        <f>_xlfn.XLOOKUP(F4545,'Volume Holds'!U:U,'Volume Holds'!#REF!)+IF('Volume Holds'!#REF!&gt;0,'Volume Holds'!#REF!,0)</f>
        <v>#REF!</v>
      </c>
      <c r="C4545" s="64">
        <f>_xlfn.XLOOKUP(F4545,'Volume Holds'!U:U,'Volume Holds'!P:P)</f>
        <v>446.25</v>
      </c>
      <c r="F4545" s="64" t="s">
        <v>812</v>
      </c>
      <c r="G4545" s="64">
        <v>10136</v>
      </c>
    </row>
    <row r="4546" spans="1:7">
      <c r="A4546" s="64" t="str">
        <f t="shared" si="71"/>
        <v>BL.VG.00109-10136</v>
      </c>
      <c r="B4546" s="64" t="e">
        <f>_xlfn.XLOOKUP(F4546,'Volume Holds'!U:U,'Volume Holds'!#REF!)+IF('Volume Holds'!#REF!&gt;0,'Volume Holds'!#REF!,0)</f>
        <v>#REF!</v>
      </c>
      <c r="C4546" s="64">
        <f>_xlfn.XLOOKUP(F4546,'Volume Holds'!U:U,'Volume Holds'!P:P)</f>
        <v>630</v>
      </c>
      <c r="F4546" s="64" t="s">
        <v>813</v>
      </c>
      <c r="G4546" s="64">
        <v>10136</v>
      </c>
    </row>
    <row r="4547" spans="1:7">
      <c r="A4547" s="64" t="str">
        <f t="shared" si="71"/>
        <v>BL.VG.00110-10136</v>
      </c>
      <c r="B4547" s="64" t="e">
        <f>_xlfn.XLOOKUP(F4547,'Volume Holds'!U:U,'Volume Holds'!#REF!)+IF('Volume Holds'!#REF!&gt;0,'Volume Holds'!#REF!,0)</f>
        <v>#REF!</v>
      </c>
      <c r="C4547" s="64">
        <f>_xlfn.XLOOKUP(F4547,'Volume Holds'!U:U,'Volume Holds'!P:P)</f>
        <v>630</v>
      </c>
      <c r="F4547" s="64" t="s">
        <v>814</v>
      </c>
      <c r="G4547" s="64">
        <v>10136</v>
      </c>
    </row>
    <row r="4548" spans="1:7">
      <c r="A4548" s="64" t="str">
        <f t="shared" si="71"/>
        <v>BL.VG.00111-10136</v>
      </c>
      <c r="B4548" s="64" t="e">
        <f>_xlfn.XLOOKUP(F4548,'Volume Holds'!U:U,'Volume Holds'!#REF!)+IF('Volume Holds'!#REF!&gt;0,'Volume Holds'!#REF!,0)</f>
        <v>#REF!</v>
      </c>
      <c r="C4548" s="64">
        <f>_xlfn.XLOOKUP(F4548,'Volume Holds'!U:U,'Volume Holds'!P:P)</f>
        <v>664.25</v>
      </c>
      <c r="F4548" s="64" t="s">
        <v>815</v>
      </c>
      <c r="G4548" s="64">
        <v>10136</v>
      </c>
    </row>
    <row r="4549" spans="1:7">
      <c r="A4549" s="64" t="str">
        <f t="shared" si="71"/>
        <v>BL.VG.00112-10136</v>
      </c>
      <c r="B4549" s="64" t="e">
        <f>_xlfn.XLOOKUP(F4549,'Volume Holds'!U:U,'Volume Holds'!#REF!)+IF('Volume Holds'!#REF!&gt;0,'Volume Holds'!#REF!,0)</f>
        <v>#REF!</v>
      </c>
      <c r="C4549" s="64">
        <f>_xlfn.XLOOKUP(F4549,'Volume Holds'!U:U,'Volume Holds'!P:P)</f>
        <v>664.25</v>
      </c>
      <c r="F4549" s="64" t="s">
        <v>816</v>
      </c>
      <c r="G4549" s="64">
        <v>10136</v>
      </c>
    </row>
    <row r="4550" spans="1:7">
      <c r="A4550" s="64" t="str">
        <f t="shared" si="71"/>
        <v>BL.VG.00113-10136</v>
      </c>
      <c r="B4550" s="64" t="e">
        <f>_xlfn.XLOOKUP(F4550,'Volume Holds'!U:U,'Volume Holds'!#REF!)+IF('Volume Holds'!#REF!&gt;0,'Volume Holds'!#REF!,0)</f>
        <v>#REF!</v>
      </c>
      <c r="C4550" s="64">
        <f>_xlfn.XLOOKUP(F4550,'Volume Holds'!U:U,'Volume Holds'!P:P)</f>
        <v>750.75</v>
      </c>
      <c r="F4550" s="64" t="s">
        <v>817</v>
      </c>
      <c r="G4550" s="64">
        <v>10136</v>
      </c>
    </row>
    <row r="4551" spans="1:7">
      <c r="A4551" s="64" t="str">
        <f t="shared" si="71"/>
        <v>BL.VG.00114-10136</v>
      </c>
      <c r="B4551" s="64" t="e">
        <f>_xlfn.XLOOKUP(F4551,'Volume Holds'!U:U,'Volume Holds'!#REF!)+IF('Volume Holds'!#REF!&gt;0,'Volume Holds'!#REF!,0)</f>
        <v>#REF!</v>
      </c>
      <c r="C4551" s="64">
        <f>_xlfn.XLOOKUP(F4551,'Volume Holds'!U:U,'Volume Holds'!P:P)</f>
        <v>750.75</v>
      </c>
      <c r="F4551" s="64" t="s">
        <v>818</v>
      </c>
      <c r="G4551" s="64">
        <v>10136</v>
      </c>
    </row>
    <row r="4552" spans="1:7">
      <c r="A4552" s="64" t="str">
        <f t="shared" si="71"/>
        <v>BL.VG.00115-10136</v>
      </c>
      <c r="B4552" s="64" t="e">
        <f>_xlfn.XLOOKUP(F4552,'Volume Holds'!U:U,'Volume Holds'!#REF!)+IF('Volume Holds'!#REF!&gt;0,'Volume Holds'!#REF!,0)</f>
        <v>#REF!</v>
      </c>
      <c r="C4552" s="64">
        <f>_xlfn.XLOOKUP(F4552,'Volume Holds'!U:U,'Volume Holds'!P:P)</f>
        <v>225.75</v>
      </c>
      <c r="F4552" s="64" t="s">
        <v>819</v>
      </c>
      <c r="G4552" s="64">
        <v>10136</v>
      </c>
    </row>
    <row r="4553" spans="1:7">
      <c r="A4553" s="64" t="str">
        <f t="shared" si="71"/>
        <v>BL.VG.00116-10136</v>
      </c>
      <c r="B4553" s="64" t="e">
        <f>_xlfn.XLOOKUP(F4553,'Volume Holds'!U:U,'Volume Holds'!#REF!)+IF('Volume Holds'!#REF!&gt;0,'Volume Holds'!#REF!,0)</f>
        <v>#REF!</v>
      </c>
      <c r="C4553" s="64">
        <f>_xlfn.XLOOKUP(F4553,'Volume Holds'!U:U,'Volume Holds'!P:P)</f>
        <v>246.75</v>
      </c>
      <c r="F4553" s="64" t="s">
        <v>820</v>
      </c>
      <c r="G4553" s="64">
        <v>10136</v>
      </c>
    </row>
    <row r="4554" spans="1:7">
      <c r="A4554" s="64" t="str">
        <f t="shared" si="71"/>
        <v>BL.VG.00117-10136</v>
      </c>
      <c r="B4554" s="64" t="e">
        <f>_xlfn.XLOOKUP(F4554,'Volume Holds'!U:U,'Volume Holds'!#REF!)+IF('Volume Holds'!#REF!&gt;0,'Volume Holds'!#REF!,0)</f>
        <v>#REF!</v>
      </c>
      <c r="C4554" s="64">
        <f>_xlfn.XLOOKUP(F4554,'Volume Holds'!U:U,'Volume Holds'!P:P)</f>
        <v>296.75</v>
      </c>
      <c r="F4554" s="64" t="s">
        <v>821</v>
      </c>
      <c r="G4554" s="64">
        <v>10136</v>
      </c>
    </row>
    <row r="4555" spans="1:7">
      <c r="A4555" s="64" t="str">
        <f t="shared" si="71"/>
        <v>BL.VG.00118-10136</v>
      </c>
      <c r="B4555" s="64" t="e">
        <f>_xlfn.XLOOKUP(F4555,'Volume Holds'!U:U,'Volume Holds'!#REF!)+IF('Volume Holds'!#REF!&gt;0,'Volume Holds'!#REF!,0)</f>
        <v>#REF!</v>
      </c>
      <c r="C4555" s="64">
        <f>_xlfn.XLOOKUP(F4555,'Volume Holds'!U:U,'Volume Holds'!P:P)</f>
        <v>218</v>
      </c>
      <c r="F4555" s="64" t="s">
        <v>822</v>
      </c>
      <c r="G4555" s="64">
        <v>10136</v>
      </c>
    </row>
    <row r="4556" spans="1:7">
      <c r="A4556" s="64" t="str">
        <f t="shared" si="71"/>
        <v>BL.VG.00119-10136</v>
      </c>
      <c r="B4556" s="64" t="e">
        <f>_xlfn.XLOOKUP(F4556,'Volume Holds'!U:U,'Volume Holds'!#REF!)+IF('Volume Holds'!#REF!&gt;0,'Volume Holds'!#REF!,0)</f>
        <v>#REF!</v>
      </c>
      <c r="C4556" s="64">
        <f>_xlfn.XLOOKUP(F4556,'Volume Holds'!U:U,'Volume Holds'!P:P)</f>
        <v>239</v>
      </c>
      <c r="F4556" s="64" t="s">
        <v>823</v>
      </c>
      <c r="G4556" s="64">
        <v>10136</v>
      </c>
    </row>
    <row r="4557" spans="1:7">
      <c r="A4557" s="64" t="str">
        <f t="shared" si="71"/>
        <v>BL.VG.00120-10136</v>
      </c>
      <c r="B4557" s="64" t="e">
        <f>_xlfn.XLOOKUP(F4557,'Volume Holds'!U:U,'Volume Holds'!#REF!)+IF('Volume Holds'!#REF!&gt;0,'Volume Holds'!#REF!,0)</f>
        <v>#REF!</v>
      </c>
      <c r="C4557" s="64">
        <f>_xlfn.XLOOKUP(F4557,'Volume Holds'!U:U,'Volume Holds'!P:P)</f>
        <v>299.25</v>
      </c>
      <c r="F4557" s="64" t="s">
        <v>824</v>
      </c>
      <c r="G4557" s="64">
        <v>10136</v>
      </c>
    </row>
    <row r="4558" spans="1:7">
      <c r="A4558" s="64" t="str">
        <f t="shared" si="71"/>
        <v>BL.VG.00121-10136</v>
      </c>
      <c r="B4558" s="64" t="e">
        <f>_xlfn.XLOOKUP(F4558,'Volume Holds'!U:U,'Volume Holds'!#REF!)+IF('Volume Holds'!#REF!&gt;0,'Volume Holds'!#REF!,0)</f>
        <v>#REF!</v>
      </c>
      <c r="C4558" s="64">
        <f>_xlfn.XLOOKUP(F4558,'Volume Holds'!U:U,'Volume Holds'!P:P)</f>
        <v>107.75</v>
      </c>
      <c r="F4558" s="64" t="s">
        <v>825</v>
      </c>
      <c r="G4558" s="64">
        <v>10136</v>
      </c>
    </row>
    <row r="4559" spans="1:7">
      <c r="A4559" s="64" t="str">
        <f t="shared" si="71"/>
        <v>BL.VG.00122-10136</v>
      </c>
      <c r="B4559" s="64" t="e">
        <f>_xlfn.XLOOKUP(F4559,'Volume Holds'!U:U,'Volume Holds'!#REF!)+IF('Volume Holds'!#REF!&gt;0,'Volume Holds'!#REF!,0)</f>
        <v>#REF!</v>
      </c>
      <c r="C4559" s="64">
        <f>_xlfn.XLOOKUP(F4559,'Volume Holds'!U:U,'Volume Holds'!P:P)</f>
        <v>113</v>
      </c>
      <c r="F4559" s="64" t="s">
        <v>827</v>
      </c>
      <c r="G4559" s="64">
        <v>10136</v>
      </c>
    </row>
    <row r="4560" spans="1:7">
      <c r="A4560" s="64" t="str">
        <f t="shared" si="71"/>
        <v>BL.VG.00123-10136</v>
      </c>
      <c r="B4560" s="64" t="e">
        <f>_xlfn.XLOOKUP(F4560,'Volume Holds'!U:U,'Volume Holds'!#REF!)+IF('Volume Holds'!#REF!&gt;0,'Volume Holds'!#REF!,0)</f>
        <v>#REF!</v>
      </c>
      <c r="C4560" s="64">
        <f>_xlfn.XLOOKUP(F4560,'Volume Holds'!U:U,'Volume Holds'!P:P)</f>
        <v>118.25</v>
      </c>
      <c r="F4560" s="64" t="s">
        <v>829</v>
      </c>
      <c r="G4560" s="64">
        <v>10136</v>
      </c>
    </row>
    <row r="4561" spans="1:7">
      <c r="A4561" s="64" t="str">
        <f t="shared" si="71"/>
        <v>BL.VG.00124-10136</v>
      </c>
      <c r="B4561" s="64" t="e">
        <f>_xlfn.XLOOKUP(F4561,'Volume Holds'!U:U,'Volume Holds'!#REF!)+IF('Volume Holds'!#REF!&gt;0,'Volume Holds'!#REF!,0)</f>
        <v>#REF!</v>
      </c>
      <c r="C4561" s="64">
        <f>_xlfn.XLOOKUP(F4561,'Volume Holds'!U:U,'Volume Holds'!P:P)</f>
        <v>328.25</v>
      </c>
      <c r="F4561" s="64" t="s">
        <v>831</v>
      </c>
      <c r="G4561" s="64">
        <v>10136</v>
      </c>
    </row>
    <row r="4562" spans="1:7">
      <c r="A4562" s="64" t="str">
        <f t="shared" si="71"/>
        <v>BL.VG.00125-10136</v>
      </c>
      <c r="B4562" s="64" t="e">
        <f>_xlfn.XLOOKUP(F4562,'Volume Holds'!U:U,'Volume Holds'!#REF!)+IF('Volume Holds'!#REF!&gt;0,'Volume Holds'!#REF!,0)</f>
        <v>#REF!</v>
      </c>
      <c r="C4562" s="64">
        <f>_xlfn.XLOOKUP(F4562,'Volume Holds'!U:U,'Volume Holds'!P:P)</f>
        <v>351.75</v>
      </c>
      <c r="F4562" s="64" t="s">
        <v>833</v>
      </c>
      <c r="G4562" s="64">
        <v>10136</v>
      </c>
    </row>
    <row r="4563" spans="1:7">
      <c r="A4563" s="64" t="str">
        <f t="shared" si="71"/>
        <v>BL.VG.00126-10136</v>
      </c>
      <c r="B4563" s="64" t="e">
        <f>_xlfn.XLOOKUP(F4563,'Volume Holds'!U:U,'Volume Holds'!#REF!)+IF('Volume Holds'!#REF!&gt;0,'Volume Holds'!#REF!,0)</f>
        <v>#REF!</v>
      </c>
      <c r="C4563" s="64">
        <f>_xlfn.XLOOKUP(F4563,'Volume Holds'!U:U,'Volume Holds'!P:P)</f>
        <v>370.25</v>
      </c>
      <c r="F4563" s="64" t="s">
        <v>835</v>
      </c>
      <c r="G4563" s="64">
        <v>10136</v>
      </c>
    </row>
    <row r="4564" spans="1:7">
      <c r="A4564" s="64" t="str">
        <f t="shared" si="71"/>
        <v>BL.VG.00127-10136</v>
      </c>
      <c r="B4564" s="64" t="e">
        <f>_xlfn.XLOOKUP(F4564,'Volume Holds'!U:U,'Volume Holds'!#REF!)+IF('Volume Holds'!#REF!&gt;0,'Volume Holds'!#REF!,0)</f>
        <v>#REF!</v>
      </c>
      <c r="C4564" s="64">
        <f>_xlfn.XLOOKUP(F4564,'Volume Holds'!U:U,'Volume Holds'!P:P)</f>
        <v>813.75</v>
      </c>
      <c r="F4564" s="64" t="s">
        <v>837</v>
      </c>
      <c r="G4564" s="64">
        <v>10136</v>
      </c>
    </row>
    <row r="4565" spans="1:7">
      <c r="A4565" s="64" t="str">
        <f t="shared" si="71"/>
        <v>BL.VG.00128-10136</v>
      </c>
      <c r="B4565" s="64" t="e">
        <f>_xlfn.XLOOKUP(F4565,'Volume Holds'!U:U,'Volume Holds'!#REF!)+IF('Volume Holds'!#REF!&gt;0,'Volume Holds'!#REF!,0)</f>
        <v>#REF!</v>
      </c>
      <c r="C4565" s="64">
        <f>_xlfn.XLOOKUP(F4565,'Volume Holds'!U:U,'Volume Holds'!P:P)</f>
        <v>869</v>
      </c>
      <c r="F4565" s="64" t="s">
        <v>839</v>
      </c>
      <c r="G4565" s="64">
        <v>10136</v>
      </c>
    </row>
    <row r="4566" spans="1:7">
      <c r="A4566" s="64" t="str">
        <f t="shared" si="71"/>
        <v>BL.VG.00129-10136</v>
      </c>
      <c r="B4566" s="64" t="e">
        <f>_xlfn.XLOOKUP(F4566,'Volume Holds'!U:U,'Volume Holds'!#REF!)+IF('Volume Holds'!#REF!&gt;0,'Volume Holds'!#REF!,0)</f>
        <v>#REF!</v>
      </c>
      <c r="C4566" s="64">
        <f>_xlfn.XLOOKUP(F4566,'Volume Holds'!U:U,'Volume Holds'!P:P)</f>
        <v>932</v>
      </c>
      <c r="F4566" s="64" t="s">
        <v>841</v>
      </c>
      <c r="G4566" s="64">
        <v>10136</v>
      </c>
    </row>
    <row r="4567" spans="1:7">
      <c r="A4567" s="64" t="str">
        <f t="shared" si="71"/>
        <v>BL.VG.00130-10136</v>
      </c>
      <c r="B4567" s="64" t="e">
        <f>_xlfn.XLOOKUP(F4567,'Volume Holds'!U:U,'Volume Holds'!#REF!)+IF('Volume Holds'!#REF!&gt;0,'Volume Holds'!#REF!,0)</f>
        <v>#REF!</v>
      </c>
      <c r="C4567" s="64">
        <f>_xlfn.XLOOKUP(F4567,'Volume Holds'!U:U,'Volume Holds'!P:P)</f>
        <v>107.75</v>
      </c>
      <c r="F4567" s="64" t="s">
        <v>826</v>
      </c>
      <c r="G4567" s="64">
        <v>10136</v>
      </c>
    </row>
    <row r="4568" spans="1:7">
      <c r="A4568" s="64" t="str">
        <f t="shared" si="71"/>
        <v>BL.VG.00131-10136</v>
      </c>
      <c r="B4568" s="64" t="e">
        <f>_xlfn.XLOOKUP(F4568,'Volume Holds'!U:U,'Volume Holds'!#REF!)+IF('Volume Holds'!#REF!&gt;0,'Volume Holds'!#REF!,0)</f>
        <v>#REF!</v>
      </c>
      <c r="C4568" s="64">
        <f>_xlfn.XLOOKUP(F4568,'Volume Holds'!U:U,'Volume Holds'!P:P)</f>
        <v>113</v>
      </c>
      <c r="F4568" s="64" t="s">
        <v>828</v>
      </c>
      <c r="G4568" s="64">
        <v>10136</v>
      </c>
    </row>
    <row r="4569" spans="1:7">
      <c r="A4569" s="64" t="str">
        <f t="shared" si="71"/>
        <v>BL.VG.00132-10136</v>
      </c>
      <c r="B4569" s="64" t="e">
        <f>_xlfn.XLOOKUP(F4569,'Volume Holds'!U:U,'Volume Holds'!#REF!)+IF('Volume Holds'!#REF!&gt;0,'Volume Holds'!#REF!,0)</f>
        <v>#REF!</v>
      </c>
      <c r="C4569" s="64">
        <f>_xlfn.XLOOKUP(F4569,'Volume Holds'!U:U,'Volume Holds'!P:P)</f>
        <v>118.25</v>
      </c>
      <c r="F4569" s="64" t="s">
        <v>830</v>
      </c>
      <c r="G4569" s="64">
        <v>10136</v>
      </c>
    </row>
    <row r="4570" spans="1:7">
      <c r="A4570" s="64" t="str">
        <f t="shared" si="71"/>
        <v>BL.VG.00133-10136</v>
      </c>
      <c r="B4570" s="64" t="e">
        <f>_xlfn.XLOOKUP(F4570,'Volume Holds'!U:U,'Volume Holds'!#REF!)+IF('Volume Holds'!#REF!&gt;0,'Volume Holds'!#REF!,0)</f>
        <v>#REF!</v>
      </c>
      <c r="C4570" s="64">
        <f>_xlfn.XLOOKUP(F4570,'Volume Holds'!U:U,'Volume Holds'!P:P)</f>
        <v>328.25</v>
      </c>
      <c r="F4570" s="64" t="s">
        <v>832</v>
      </c>
      <c r="G4570" s="64">
        <v>10136</v>
      </c>
    </row>
    <row r="4571" spans="1:7">
      <c r="A4571" s="64" t="str">
        <f t="shared" si="71"/>
        <v>BL.VG.00134-10136</v>
      </c>
      <c r="B4571" s="64" t="e">
        <f>_xlfn.XLOOKUP(F4571,'Volume Holds'!U:U,'Volume Holds'!#REF!)+IF('Volume Holds'!#REF!&gt;0,'Volume Holds'!#REF!,0)</f>
        <v>#REF!</v>
      </c>
      <c r="C4571" s="64">
        <f>_xlfn.XLOOKUP(F4571,'Volume Holds'!U:U,'Volume Holds'!P:P)</f>
        <v>351.75</v>
      </c>
      <c r="F4571" s="64" t="s">
        <v>834</v>
      </c>
      <c r="G4571" s="64">
        <v>10136</v>
      </c>
    </row>
    <row r="4572" spans="1:7">
      <c r="A4572" s="64" t="str">
        <f t="shared" si="71"/>
        <v>BL.VG.00135-10136</v>
      </c>
      <c r="B4572" s="64" t="e">
        <f>_xlfn.XLOOKUP(F4572,'Volume Holds'!U:U,'Volume Holds'!#REF!)+IF('Volume Holds'!#REF!&gt;0,'Volume Holds'!#REF!,0)</f>
        <v>#REF!</v>
      </c>
      <c r="C4572" s="64">
        <f>_xlfn.XLOOKUP(F4572,'Volume Holds'!U:U,'Volume Holds'!P:P)</f>
        <v>370.25</v>
      </c>
      <c r="F4572" s="64" t="s">
        <v>836</v>
      </c>
      <c r="G4572" s="64">
        <v>10136</v>
      </c>
    </row>
    <row r="4573" spans="1:7">
      <c r="A4573" s="64" t="str">
        <f t="shared" si="71"/>
        <v>BL.VG.00136-10136</v>
      </c>
      <c r="B4573" s="64" t="e">
        <f>_xlfn.XLOOKUP(F4573,'Volume Holds'!U:U,'Volume Holds'!#REF!)+IF('Volume Holds'!#REF!&gt;0,'Volume Holds'!#REF!,0)</f>
        <v>#REF!</v>
      </c>
      <c r="C4573" s="64">
        <f>_xlfn.XLOOKUP(F4573,'Volume Holds'!U:U,'Volume Holds'!P:P)</f>
        <v>813.75</v>
      </c>
      <c r="F4573" s="64" t="s">
        <v>838</v>
      </c>
      <c r="G4573" s="64">
        <v>10136</v>
      </c>
    </row>
    <row r="4574" spans="1:7">
      <c r="A4574" s="64" t="str">
        <f t="shared" si="71"/>
        <v>BL.VG.00137-10136</v>
      </c>
      <c r="B4574" s="64" t="e">
        <f>_xlfn.XLOOKUP(F4574,'Volume Holds'!U:U,'Volume Holds'!#REF!)+IF('Volume Holds'!#REF!&gt;0,'Volume Holds'!#REF!,0)</f>
        <v>#REF!</v>
      </c>
      <c r="C4574" s="64">
        <f>_xlfn.XLOOKUP(F4574,'Volume Holds'!U:U,'Volume Holds'!P:P)</f>
        <v>869</v>
      </c>
      <c r="F4574" s="64" t="s">
        <v>840</v>
      </c>
      <c r="G4574" s="64">
        <v>10136</v>
      </c>
    </row>
    <row r="4575" spans="1:7">
      <c r="A4575" s="64" t="str">
        <f t="shared" si="71"/>
        <v>BL.VG.00138-10136</v>
      </c>
      <c r="B4575" s="64" t="e">
        <f>_xlfn.XLOOKUP(F4575,'Volume Holds'!U:U,'Volume Holds'!#REF!)+IF('Volume Holds'!#REF!&gt;0,'Volume Holds'!#REF!,0)</f>
        <v>#REF!</v>
      </c>
      <c r="C4575" s="64">
        <f>_xlfn.XLOOKUP(F4575,'Volume Holds'!U:U,'Volume Holds'!P:P)</f>
        <v>932</v>
      </c>
      <c r="F4575" s="64" t="s">
        <v>842</v>
      </c>
      <c r="G4575" s="64">
        <v>10136</v>
      </c>
    </row>
    <row r="4576" spans="1:7">
      <c r="A4576" s="64" t="str">
        <f t="shared" si="71"/>
        <v>BL.VG.00070-10137</v>
      </c>
      <c r="B4576" s="64">
        <f>_xlfn.XLOOKUP(F4576,'Volume Holds'!U:U,'Volume Holds'!Q:Q)+IF('Volume Holds'!$Q$114&gt;0,'Volume Holds'!$Q$114,0)</f>
        <v>0</v>
      </c>
      <c r="C4576" s="64">
        <f>_xlfn.XLOOKUP(F4576,'Volume Holds'!U:U,'Volume Holds'!P:P)</f>
        <v>183.75</v>
      </c>
      <c r="F4576" s="64" t="s">
        <v>778</v>
      </c>
      <c r="G4576" s="64">
        <v>10137</v>
      </c>
    </row>
    <row r="4577" spans="1:7">
      <c r="A4577" s="64" t="str">
        <f t="shared" si="71"/>
        <v>BL.VG.00071-10137</v>
      </c>
      <c r="B4577" s="64">
        <f>_xlfn.XLOOKUP(F4577,'Volume Holds'!U:U,'Volume Holds'!Q:Q)+IF('Volume Holds'!$Q$114&gt;0,'Volume Holds'!$Q$114,0)</f>
        <v>0</v>
      </c>
      <c r="C4577" s="64">
        <f>_xlfn.XLOOKUP(F4577,'Volume Holds'!U:U,'Volume Holds'!P:P)</f>
        <v>191.75</v>
      </c>
      <c r="F4577" s="64" t="s">
        <v>779</v>
      </c>
      <c r="G4577" s="64">
        <v>10137</v>
      </c>
    </row>
    <row r="4578" spans="1:7">
      <c r="A4578" s="64" t="str">
        <f t="shared" si="71"/>
        <v>BL.VG.00072-10137</v>
      </c>
      <c r="B4578" s="64">
        <f>_xlfn.XLOOKUP(F4578,'Volume Holds'!U:U,'Volume Holds'!Q:Q)+IF('Volume Holds'!$Q$115&gt;0,'Volume Holds'!$Q$115,0)</f>
        <v>0</v>
      </c>
      <c r="C4578" s="64">
        <f>_xlfn.XLOOKUP(F4578,'Volume Holds'!U:U,'Volume Holds'!P:P)</f>
        <v>160.25</v>
      </c>
      <c r="F4578" s="64" t="s">
        <v>780</v>
      </c>
      <c r="G4578" s="64">
        <v>10137</v>
      </c>
    </row>
    <row r="4579" spans="1:7">
      <c r="A4579" s="64" t="str">
        <f t="shared" si="71"/>
        <v>BL.VG.00073-10137</v>
      </c>
      <c r="B4579" s="64">
        <f>_xlfn.XLOOKUP(F4579,'Volume Holds'!U:U,'Volume Holds'!Q:Q)+IF('Volume Holds'!$Q$115&gt;0,'Volume Holds'!$Q$115,0)</f>
        <v>0</v>
      </c>
      <c r="C4579" s="64">
        <f>_xlfn.XLOOKUP(F4579,'Volume Holds'!U:U,'Volume Holds'!P:P)</f>
        <v>152.25</v>
      </c>
      <c r="F4579" s="64" t="s">
        <v>781</v>
      </c>
      <c r="G4579" s="64">
        <v>10137</v>
      </c>
    </row>
    <row r="4580" spans="1:7">
      <c r="A4580" s="64" t="str">
        <f t="shared" si="71"/>
        <v>BL.VG.00074-10137</v>
      </c>
      <c r="B4580" s="64">
        <f>_xlfn.XLOOKUP(F4580,'Volume Holds'!U:U,'Volume Holds'!Q:Q)+IF('Volume Holds'!$Q$115&gt;0,'Volume Holds'!$Q$115,0)</f>
        <v>0</v>
      </c>
      <c r="C4580" s="64">
        <f>_xlfn.XLOOKUP(F4580,'Volume Holds'!U:U,'Volume Holds'!P:P)</f>
        <v>144.5</v>
      </c>
      <c r="F4580" s="64" t="s">
        <v>782</v>
      </c>
      <c r="G4580" s="64">
        <v>10137</v>
      </c>
    </row>
    <row r="4581" spans="1:7">
      <c r="A4581" s="64" t="str">
        <f t="shared" ref="A4581:A4644" si="72">F4581&amp;"-"&amp;G4581</f>
        <v>BL.VG.00075-10137</v>
      </c>
      <c r="B4581" s="64">
        <f>_xlfn.XLOOKUP(F4581,'Volume Holds'!U:U,'Volume Holds'!Q:Q)+IF('Volume Holds'!$Q$115&gt;0,'Volume Holds'!$Q$115,0)</f>
        <v>0</v>
      </c>
      <c r="C4581" s="64">
        <f>_xlfn.XLOOKUP(F4581,'Volume Holds'!U:U,'Volume Holds'!P:P)</f>
        <v>170.75</v>
      </c>
      <c r="F4581" s="64" t="s">
        <v>783</v>
      </c>
      <c r="G4581" s="64">
        <v>10137</v>
      </c>
    </row>
    <row r="4582" spans="1:7">
      <c r="A4582" s="64" t="str">
        <f t="shared" si="72"/>
        <v>BL.VG.00076-10137</v>
      </c>
      <c r="B4582" s="64">
        <f>_xlfn.XLOOKUP(F4582,'Volume Holds'!U:U,'Volume Holds'!Q:Q)+IF('Volume Holds'!$Q$116&gt;0,'Volume Holds'!$Q$116,0)</f>
        <v>0</v>
      </c>
      <c r="C4582" s="64">
        <f>_xlfn.XLOOKUP(F4582,'Volume Holds'!U:U,'Volume Holds'!P:P)</f>
        <v>178.5</v>
      </c>
      <c r="F4582" s="64" t="s">
        <v>784</v>
      </c>
      <c r="G4582" s="64">
        <v>10137</v>
      </c>
    </row>
    <row r="4583" spans="1:7">
      <c r="A4583" s="64" t="str">
        <f t="shared" si="72"/>
        <v>BL.VG.00077-10137</v>
      </c>
      <c r="B4583" s="64">
        <f>_xlfn.XLOOKUP(F4583,'Volume Holds'!U:U,'Volume Holds'!Q:Q)+IF('Volume Holds'!$Q$116&gt;0,'Volume Holds'!$Q$116,0)</f>
        <v>0</v>
      </c>
      <c r="C4583" s="64">
        <f>_xlfn.XLOOKUP(F4583,'Volume Holds'!U:U,'Volume Holds'!P:P)</f>
        <v>178.5</v>
      </c>
      <c r="F4583" s="64" t="s">
        <v>785</v>
      </c>
      <c r="G4583" s="64">
        <v>10137</v>
      </c>
    </row>
    <row r="4584" spans="1:7">
      <c r="A4584" s="64" t="str">
        <f t="shared" si="72"/>
        <v>BL.VG.00078-10137</v>
      </c>
      <c r="B4584" s="64">
        <f>_xlfn.XLOOKUP(F4584,'Volume Holds'!U:U,'Volume Holds'!Q:Q)+IF('Volume Holds'!$Q$116&gt;0,'Volume Holds'!$Q$116,0)</f>
        <v>0</v>
      </c>
      <c r="C4584" s="64">
        <f>_xlfn.XLOOKUP(F4584,'Volume Holds'!U:U,'Volume Holds'!P:P)</f>
        <v>183.75</v>
      </c>
      <c r="F4584" s="64" t="s">
        <v>786</v>
      </c>
      <c r="G4584" s="64">
        <v>10137</v>
      </c>
    </row>
    <row r="4585" spans="1:7">
      <c r="A4585" s="64" t="str">
        <f t="shared" si="72"/>
        <v>BL.VG.00079-10137</v>
      </c>
      <c r="B4585" s="64">
        <f>_xlfn.XLOOKUP(F4585,'Volume Holds'!U:U,'Volume Holds'!Q:Q)+IF('Volume Holds'!$Q$116&gt;0,'Volume Holds'!$Q$116,0)</f>
        <v>0</v>
      </c>
      <c r="C4585" s="64">
        <f>_xlfn.XLOOKUP(F4585,'Volume Holds'!U:U,'Volume Holds'!P:P)</f>
        <v>183.75</v>
      </c>
      <c r="F4585" s="64" t="s">
        <v>787</v>
      </c>
      <c r="G4585" s="64">
        <v>10137</v>
      </c>
    </row>
    <row r="4586" spans="1:7">
      <c r="A4586" s="64" t="str">
        <f t="shared" si="72"/>
        <v>BL.VG.00080-10137</v>
      </c>
      <c r="B4586" s="64">
        <f>_xlfn.XLOOKUP(F4586,'Volume Holds'!U:U,'Volume Holds'!Q:Q)+IF('Volume Holds'!$Q$116&gt;0,'Volume Holds'!$Q$116,0)</f>
        <v>0</v>
      </c>
      <c r="C4586" s="64">
        <f>_xlfn.XLOOKUP(F4586,'Volume Holds'!U:U,'Volume Holds'!P:P)</f>
        <v>189</v>
      </c>
      <c r="F4586" s="64" t="s">
        <v>788</v>
      </c>
      <c r="G4586" s="64">
        <v>10137</v>
      </c>
    </row>
    <row r="4587" spans="1:7">
      <c r="A4587" s="64" t="str">
        <f t="shared" si="72"/>
        <v>BL.VG.00081-10137</v>
      </c>
      <c r="B4587" s="64">
        <f>_xlfn.XLOOKUP(F4587,'Volume Holds'!U:U,'Volume Holds'!Q:Q)+IF('Volume Holds'!$Q$116&gt;0,'Volume Holds'!$Q$116,0)</f>
        <v>0</v>
      </c>
      <c r="C4587" s="64">
        <f>_xlfn.XLOOKUP(F4587,'Volume Holds'!U:U,'Volume Holds'!P:P)</f>
        <v>189</v>
      </c>
      <c r="F4587" s="64" t="s">
        <v>789</v>
      </c>
      <c r="G4587" s="64">
        <v>10137</v>
      </c>
    </row>
    <row r="4588" spans="1:7">
      <c r="A4588" s="64" t="str">
        <f t="shared" si="72"/>
        <v>BL.VG.00082-10137</v>
      </c>
      <c r="B4588" s="64">
        <f>_xlfn.XLOOKUP(F4588,'Volume Holds'!U:U,'Volume Holds'!Q:Q)+IF('Volume Holds'!$Q$116&gt;0,'Volume Holds'!$Q$116,0)</f>
        <v>0</v>
      </c>
      <c r="C4588" s="64">
        <f>_xlfn.XLOOKUP(F4588,'Volume Holds'!U:U,'Volume Holds'!P:P)</f>
        <v>204.75</v>
      </c>
      <c r="F4588" s="64" t="s">
        <v>790</v>
      </c>
      <c r="G4588" s="64">
        <v>10137</v>
      </c>
    </row>
    <row r="4589" spans="1:7">
      <c r="A4589" s="64" t="str">
        <f t="shared" si="72"/>
        <v>BL.VG.00083-10137</v>
      </c>
      <c r="B4589" s="64">
        <f>_xlfn.XLOOKUP(F4589,'Volume Holds'!U:U,'Volume Holds'!Q:Q)+IF('Volume Holds'!$Q$116&gt;0,'Volume Holds'!$Q$116,0)</f>
        <v>0</v>
      </c>
      <c r="C4589" s="64">
        <f>_xlfn.XLOOKUP(F4589,'Volume Holds'!U:U,'Volume Holds'!P:P)</f>
        <v>204.75</v>
      </c>
      <c r="F4589" s="64" t="s">
        <v>791</v>
      </c>
      <c r="G4589" s="64">
        <v>10137</v>
      </c>
    </row>
    <row r="4590" spans="1:7">
      <c r="A4590" s="64" t="str">
        <f t="shared" si="72"/>
        <v>BL.VG.00084-10137</v>
      </c>
      <c r="B4590" s="64">
        <f>_xlfn.XLOOKUP(F4590,'Volume Holds'!U:U,'Volume Holds'!Q:Q)+IF('Volume Holds'!$Q$117&gt;0,'Volume Holds'!$Q$117,0)</f>
        <v>0</v>
      </c>
      <c r="C4590" s="64">
        <f>_xlfn.XLOOKUP(F4590,'Volume Holds'!U:U,'Volume Holds'!P:P)</f>
        <v>404.25</v>
      </c>
      <c r="F4590" s="64" t="s">
        <v>792</v>
      </c>
      <c r="G4590" s="64">
        <v>10137</v>
      </c>
    </row>
    <row r="4591" spans="1:7">
      <c r="A4591" s="64" t="str">
        <f t="shared" si="72"/>
        <v>BL.VG.00085-10137</v>
      </c>
      <c r="B4591" s="64">
        <f>_xlfn.XLOOKUP(F4591,'Volume Holds'!U:U,'Volume Holds'!Q:Q)+IF('Volume Holds'!$Q$117&gt;0,'Volume Holds'!$Q$117,0)</f>
        <v>0</v>
      </c>
      <c r="C4591" s="64">
        <f>_xlfn.XLOOKUP(F4591,'Volume Holds'!U:U,'Volume Holds'!P:P)</f>
        <v>404.25</v>
      </c>
      <c r="F4591" s="64" t="s">
        <v>793</v>
      </c>
      <c r="G4591" s="64">
        <v>10137</v>
      </c>
    </row>
    <row r="4592" spans="1:7">
      <c r="A4592" s="64" t="str">
        <f t="shared" si="72"/>
        <v>BL.VG.00086-10137</v>
      </c>
      <c r="B4592" s="64">
        <f>_xlfn.XLOOKUP(F4592,'Volume Holds'!U:U,'Volume Holds'!Q:Q)+IF('Volume Holds'!$Q$117&gt;0,'Volume Holds'!$Q$117,0)</f>
        <v>0</v>
      </c>
      <c r="C4592" s="64">
        <f>_xlfn.XLOOKUP(F4592,'Volume Holds'!U:U,'Volume Holds'!P:P)</f>
        <v>417.5</v>
      </c>
      <c r="F4592" s="64" t="s">
        <v>794</v>
      </c>
      <c r="G4592" s="64">
        <v>10137</v>
      </c>
    </row>
    <row r="4593" spans="1:7">
      <c r="A4593" s="64" t="str">
        <f t="shared" si="72"/>
        <v>BL.VG.00087-10137</v>
      </c>
      <c r="B4593" s="64">
        <f>_xlfn.XLOOKUP(F4593,'Volume Holds'!U:U,'Volume Holds'!Q:Q)+IF('Volume Holds'!$Q$117&gt;0,'Volume Holds'!$Q$117,0)</f>
        <v>0</v>
      </c>
      <c r="C4593" s="64">
        <f>_xlfn.XLOOKUP(F4593,'Volume Holds'!U:U,'Volume Holds'!P:P)</f>
        <v>417.5</v>
      </c>
      <c r="F4593" s="64" t="s">
        <v>795</v>
      </c>
      <c r="G4593" s="64">
        <v>10137</v>
      </c>
    </row>
    <row r="4594" spans="1:7">
      <c r="A4594" s="64" t="str">
        <f t="shared" si="72"/>
        <v>BL.VG.00088-10137</v>
      </c>
      <c r="B4594" s="64">
        <f>_xlfn.XLOOKUP(F4594,'Volume Holds'!U:U,'Volume Holds'!Q:Q)+IF('Volume Holds'!$Q$117&gt;0,'Volume Holds'!$Q$117,0)</f>
        <v>0</v>
      </c>
      <c r="C4594" s="64">
        <f>_xlfn.XLOOKUP(F4594,'Volume Holds'!U:U,'Volume Holds'!P:P)</f>
        <v>441</v>
      </c>
      <c r="F4594" s="64" t="s">
        <v>796</v>
      </c>
      <c r="G4594" s="64">
        <v>10137</v>
      </c>
    </row>
    <row r="4595" spans="1:7">
      <c r="A4595" s="64" t="str">
        <f t="shared" si="72"/>
        <v>BL.VG.00089-10137</v>
      </c>
      <c r="B4595" s="64">
        <f>_xlfn.XLOOKUP(F4595,'Volume Holds'!U:U,'Volume Holds'!Q:Q)+IF('Volume Holds'!$Q$117&gt;0,'Volume Holds'!$Q$117,0)</f>
        <v>0</v>
      </c>
      <c r="C4595" s="64">
        <f>_xlfn.XLOOKUP(F4595,'Volume Holds'!U:U,'Volume Holds'!P:P)</f>
        <v>441</v>
      </c>
      <c r="F4595" s="64" t="s">
        <v>797</v>
      </c>
      <c r="G4595" s="64">
        <v>10137</v>
      </c>
    </row>
    <row r="4596" spans="1:7">
      <c r="A4596" s="64" t="str">
        <f t="shared" si="72"/>
        <v>BL.VG.00090-10137</v>
      </c>
      <c r="B4596" s="64">
        <f>_xlfn.XLOOKUP(F4596,'Volume Holds'!U:U,'Volume Holds'!Q:Q)+IF('Volume Holds'!$Q$117&gt;0,'Volume Holds'!$Q$117,0)</f>
        <v>0</v>
      </c>
      <c r="C4596" s="64">
        <f>_xlfn.XLOOKUP(F4596,'Volume Holds'!U:U,'Volume Holds'!P:P)</f>
        <v>477.75</v>
      </c>
      <c r="F4596" s="64" t="s">
        <v>798</v>
      </c>
      <c r="G4596" s="64">
        <v>10137</v>
      </c>
    </row>
    <row r="4597" spans="1:7">
      <c r="A4597" s="64" t="str">
        <f t="shared" si="72"/>
        <v>BL.VG.00091-10137</v>
      </c>
      <c r="B4597" s="64">
        <f>_xlfn.XLOOKUP(F4597,'Volume Holds'!U:U,'Volume Holds'!Q:Q)+IF('Volume Holds'!$Q$117&gt;0,'Volume Holds'!$Q$117,0)</f>
        <v>0</v>
      </c>
      <c r="C4597" s="64">
        <f>_xlfn.XLOOKUP(F4597,'Volume Holds'!U:U,'Volume Holds'!P:P)</f>
        <v>477.75</v>
      </c>
      <c r="F4597" s="64" t="s">
        <v>799</v>
      </c>
      <c r="G4597" s="64">
        <v>10137</v>
      </c>
    </row>
    <row r="4598" spans="1:7">
      <c r="A4598" s="64" t="str">
        <f t="shared" si="72"/>
        <v>BL.VG.00092-10137</v>
      </c>
      <c r="B4598" s="64" t="e">
        <f>_xlfn.XLOOKUP(F4598,'Volume Holds'!U:U,'Volume Holds'!Q:Q)+IF('Volume Holds'!#REF!&gt;0,'Volume Holds'!#REF!,0)</f>
        <v>#N/A</v>
      </c>
      <c r="C4598" s="64" t="e">
        <f>_xlfn.XLOOKUP(F4598,'Volume Holds'!U:U,'Volume Holds'!P:P)</f>
        <v>#N/A</v>
      </c>
      <c r="F4598" s="64" t="s">
        <v>1350</v>
      </c>
      <c r="G4598" s="64">
        <v>10137</v>
      </c>
    </row>
    <row r="4599" spans="1:7">
      <c r="A4599" s="64" t="str">
        <f t="shared" si="72"/>
        <v>BL.VG.00093-10137</v>
      </c>
      <c r="B4599" s="64" t="e">
        <f>_xlfn.XLOOKUP(F4599,'Volume Holds'!U:U,'Volume Holds'!Q:Q)+IF('Volume Holds'!#REF!&gt;0,'Volume Holds'!#REF!,0)</f>
        <v>#N/A</v>
      </c>
      <c r="C4599" s="64" t="e">
        <f>_xlfn.XLOOKUP(F4599,'Volume Holds'!U:U,'Volume Holds'!P:P)</f>
        <v>#N/A</v>
      </c>
      <c r="F4599" s="64" t="s">
        <v>1351</v>
      </c>
      <c r="G4599" s="64">
        <v>10137</v>
      </c>
    </row>
    <row r="4600" spans="1:7">
      <c r="A4600" s="64" t="str">
        <f t="shared" si="72"/>
        <v>BL.VG.00094-10137</v>
      </c>
      <c r="B4600" s="64" t="e">
        <f>_xlfn.XLOOKUP(F4600,'Volume Holds'!U:U,'Volume Holds'!Q:Q)+IF('Volume Holds'!#REF!&gt;0,'Volume Holds'!#REF!,0)</f>
        <v>#N/A</v>
      </c>
      <c r="C4600" s="64" t="e">
        <f>_xlfn.XLOOKUP(F4600,'Volume Holds'!U:U,'Volume Holds'!P:P)</f>
        <v>#N/A</v>
      </c>
      <c r="F4600" s="64" t="s">
        <v>1352</v>
      </c>
      <c r="G4600" s="64">
        <v>10137</v>
      </c>
    </row>
    <row r="4601" spans="1:7">
      <c r="A4601" s="64" t="str">
        <f t="shared" si="72"/>
        <v>BL.VG.00095-10137</v>
      </c>
      <c r="B4601" s="64" t="e">
        <f>_xlfn.XLOOKUP(F4601,'Volume Holds'!U:U,'Volume Holds'!Q:Q)+IF('Volume Holds'!#REF!&gt;0,'Volume Holds'!#REF!,0)</f>
        <v>#REF!</v>
      </c>
      <c r="C4601" s="64">
        <f>_xlfn.XLOOKUP(F4601,'Volume Holds'!U:U,'Volume Holds'!P:P)</f>
        <v>109.5</v>
      </c>
      <c r="F4601" s="64" t="s">
        <v>888</v>
      </c>
      <c r="G4601" s="64">
        <v>10137</v>
      </c>
    </row>
    <row r="4602" spans="1:7">
      <c r="A4602" s="64" t="str">
        <f t="shared" si="72"/>
        <v>BL.VG.00096-10137</v>
      </c>
      <c r="B4602" s="64">
        <f>_xlfn.XLOOKUP(F4602,'Volume Holds'!U:U,'Volume Holds'!Q:Q)</f>
        <v>0</v>
      </c>
      <c r="C4602" s="64">
        <f>_xlfn.XLOOKUP(F4602,'Volume Holds'!U:U,'Volume Holds'!P:P)</f>
        <v>236.25</v>
      </c>
      <c r="F4602" s="64" t="s">
        <v>800</v>
      </c>
      <c r="G4602" s="64">
        <v>10137</v>
      </c>
    </row>
    <row r="4603" spans="1:7">
      <c r="A4603" s="64" t="str">
        <f t="shared" si="72"/>
        <v>BL.VG.00097-10137</v>
      </c>
      <c r="B4603" s="64">
        <f>_xlfn.XLOOKUP(F4603,'Volume Holds'!U:U,'Volume Holds'!Q:Q)+IF('Volume Holds'!$Q$118&gt;0,'Volume Holds'!$Q$118,0)</f>
        <v>0</v>
      </c>
      <c r="C4603" s="64">
        <f>_xlfn.XLOOKUP(F4603,'Volume Holds'!U:U,'Volume Holds'!P:P)</f>
        <v>220.5</v>
      </c>
      <c r="F4603" s="64" t="s">
        <v>801</v>
      </c>
      <c r="G4603" s="64">
        <v>10137</v>
      </c>
    </row>
    <row r="4604" spans="1:7">
      <c r="A4604" s="64" t="str">
        <f t="shared" si="72"/>
        <v>BL.VG.00098-10137</v>
      </c>
      <c r="B4604" s="64">
        <f>_xlfn.XLOOKUP(F4604,'Volume Holds'!U:U,'Volume Holds'!Q:Q)+IF('Volume Holds'!$Q$118&gt;0,'Volume Holds'!$Q$118,0)</f>
        <v>0</v>
      </c>
      <c r="C4604" s="64">
        <f>_xlfn.XLOOKUP(F4604,'Volume Holds'!U:U,'Volume Holds'!P:P)</f>
        <v>220.5</v>
      </c>
      <c r="F4604" s="64" t="s">
        <v>802</v>
      </c>
      <c r="G4604" s="64">
        <v>10137</v>
      </c>
    </row>
    <row r="4605" spans="1:7">
      <c r="A4605" s="64" t="str">
        <f t="shared" si="72"/>
        <v>BL.VG.00099-10137</v>
      </c>
      <c r="B4605" s="64">
        <f>_xlfn.XLOOKUP(F4605,'Volume Holds'!U:U,'Volume Holds'!Q:Q)+IF('Volume Holds'!$Q$118&gt;0,'Volume Holds'!$Q$118,0)</f>
        <v>0</v>
      </c>
      <c r="C4605" s="64">
        <f>_xlfn.XLOOKUP(F4605,'Volume Holds'!U:U,'Volume Holds'!P:P)</f>
        <v>228.5</v>
      </c>
      <c r="F4605" s="64" t="s">
        <v>803</v>
      </c>
      <c r="G4605" s="64">
        <v>10137</v>
      </c>
    </row>
    <row r="4606" spans="1:7">
      <c r="A4606" s="64" t="str">
        <f t="shared" si="72"/>
        <v>BL.VG.00100-10137</v>
      </c>
      <c r="B4606" s="64">
        <f>_xlfn.XLOOKUP(F4606,'Volume Holds'!U:U,'Volume Holds'!Q:Q)+IF('Volume Holds'!$Q$118&gt;0,'Volume Holds'!$Q$118,0)</f>
        <v>0</v>
      </c>
      <c r="C4606" s="64">
        <f>_xlfn.XLOOKUP(F4606,'Volume Holds'!U:U,'Volume Holds'!P:P)</f>
        <v>228.5</v>
      </c>
      <c r="F4606" s="64" t="s">
        <v>804</v>
      </c>
      <c r="G4606" s="64">
        <v>10137</v>
      </c>
    </row>
    <row r="4607" spans="1:7">
      <c r="A4607" s="64" t="str">
        <f t="shared" si="72"/>
        <v>BL.VG.00101-10137</v>
      </c>
      <c r="B4607" s="64">
        <f>_xlfn.XLOOKUP(F4607,'Volume Holds'!U:U,'Volume Holds'!Q:Q)+IF('Volume Holds'!$Q$118&gt;0,'Volume Holds'!$Q$118,0)</f>
        <v>0</v>
      </c>
      <c r="C4607" s="64">
        <f>_xlfn.XLOOKUP(F4607,'Volume Holds'!U:U,'Volume Holds'!P:P)</f>
        <v>252</v>
      </c>
      <c r="F4607" s="64" t="s">
        <v>805</v>
      </c>
      <c r="G4607" s="64">
        <v>10137</v>
      </c>
    </row>
    <row r="4608" spans="1:7">
      <c r="A4608" s="64" t="str">
        <f t="shared" si="72"/>
        <v>BL.VG.00102-10137</v>
      </c>
      <c r="B4608" s="64">
        <f>_xlfn.XLOOKUP(F4608,'Volume Holds'!U:U,'Volume Holds'!Q:Q)+IF('Volume Holds'!$Q$118&gt;0,'Volume Holds'!$Q$118,0)</f>
        <v>0</v>
      </c>
      <c r="C4608" s="64">
        <f>_xlfn.XLOOKUP(F4608,'Volume Holds'!U:U,'Volume Holds'!P:P)</f>
        <v>252</v>
      </c>
      <c r="F4608" s="64" t="s">
        <v>806</v>
      </c>
      <c r="G4608" s="64">
        <v>10137</v>
      </c>
    </row>
    <row r="4609" spans="1:7">
      <c r="A4609" s="64" t="str">
        <f t="shared" si="72"/>
        <v>BL.VG.00103-10137</v>
      </c>
      <c r="B4609" s="64">
        <f>_xlfn.XLOOKUP(F4609,'Volume Holds'!U:U,'Volume Holds'!Q:Q)+IF('Volume Holds'!$Q$119&gt;0,'Volume Holds'!$Q$119,0)</f>
        <v>0</v>
      </c>
      <c r="C4609" s="64">
        <f>_xlfn.XLOOKUP(F4609,'Volume Holds'!U:U,'Volume Holds'!P:P)</f>
        <v>380.75</v>
      </c>
      <c r="F4609" s="64" t="s">
        <v>807</v>
      </c>
      <c r="G4609" s="64">
        <v>10137</v>
      </c>
    </row>
    <row r="4610" spans="1:7">
      <c r="A4610" s="64" t="str">
        <f t="shared" si="72"/>
        <v>BL.VG.00104-10137</v>
      </c>
      <c r="B4610" s="64">
        <f>_xlfn.XLOOKUP(F4610,'Volume Holds'!U:U,'Volume Holds'!Q:Q)+IF('Volume Holds'!$Q$119&gt;0,'Volume Holds'!$Q$119,0)</f>
        <v>0</v>
      </c>
      <c r="C4610" s="64">
        <f>_xlfn.XLOOKUP(F4610,'Volume Holds'!U:U,'Volume Holds'!P:P)</f>
        <v>380.75</v>
      </c>
      <c r="F4610" s="64" t="s">
        <v>808</v>
      </c>
      <c r="G4610" s="64">
        <v>10137</v>
      </c>
    </row>
    <row r="4611" spans="1:7">
      <c r="A4611" s="64" t="str">
        <f t="shared" si="72"/>
        <v>BL.VG.00105-10137</v>
      </c>
      <c r="B4611" s="64">
        <f>_xlfn.XLOOKUP(F4611,'Volume Holds'!U:U,'Volume Holds'!Q:Q)+IF('Volume Holds'!$Q$119&gt;0,'Volume Holds'!$Q$119,0)</f>
        <v>0</v>
      </c>
      <c r="C4611" s="64">
        <f>_xlfn.XLOOKUP(F4611,'Volume Holds'!U:U,'Volume Holds'!P:P)</f>
        <v>401.75</v>
      </c>
      <c r="F4611" s="64" t="s">
        <v>809</v>
      </c>
      <c r="G4611" s="64">
        <v>10137</v>
      </c>
    </row>
    <row r="4612" spans="1:7">
      <c r="A4612" s="64" t="str">
        <f t="shared" si="72"/>
        <v>BL.VG.00106-10137</v>
      </c>
      <c r="B4612" s="64">
        <f>_xlfn.XLOOKUP(F4612,'Volume Holds'!U:U,'Volume Holds'!Q:Q)+IF('Volume Holds'!$Q$119&gt;0,'Volume Holds'!$Q$119,0)</f>
        <v>0</v>
      </c>
      <c r="C4612" s="64">
        <f>_xlfn.XLOOKUP(F4612,'Volume Holds'!U:U,'Volume Holds'!P:P)</f>
        <v>401.75</v>
      </c>
      <c r="F4612" s="64" t="s">
        <v>810</v>
      </c>
      <c r="G4612" s="64">
        <v>10137</v>
      </c>
    </row>
    <row r="4613" spans="1:7">
      <c r="A4613" s="64" t="str">
        <f t="shared" si="72"/>
        <v>BL.VG.00107-10137</v>
      </c>
      <c r="B4613" s="64">
        <f>_xlfn.XLOOKUP(F4613,'Volume Holds'!U:U,'Volume Holds'!Q:Q)+IF('Volume Holds'!$Q$119&gt;0,'Volume Holds'!$Q$119,0)</f>
        <v>0</v>
      </c>
      <c r="C4613" s="64">
        <f>_xlfn.XLOOKUP(F4613,'Volume Holds'!U:U,'Volume Holds'!P:P)</f>
        <v>446.25</v>
      </c>
      <c r="F4613" s="64" t="s">
        <v>811</v>
      </c>
      <c r="G4613" s="64">
        <v>10137</v>
      </c>
    </row>
    <row r="4614" spans="1:7">
      <c r="A4614" s="64" t="str">
        <f t="shared" si="72"/>
        <v>BL.VG.00108-10137</v>
      </c>
      <c r="B4614" s="64">
        <f>_xlfn.XLOOKUP(F4614,'Volume Holds'!U:U,'Volume Holds'!Q:Q)+IF('Volume Holds'!$Q$119&gt;0,'Volume Holds'!$Q$119,0)</f>
        <v>0</v>
      </c>
      <c r="C4614" s="64">
        <f>_xlfn.XLOOKUP(F4614,'Volume Holds'!U:U,'Volume Holds'!P:P)</f>
        <v>446.25</v>
      </c>
      <c r="F4614" s="64" t="s">
        <v>812</v>
      </c>
      <c r="G4614" s="64">
        <v>10137</v>
      </c>
    </row>
    <row r="4615" spans="1:7">
      <c r="A4615" s="64" t="str">
        <f t="shared" si="72"/>
        <v>BL.VG.00109-10137</v>
      </c>
      <c r="B4615" s="64">
        <f>_xlfn.XLOOKUP(F4615,'Volume Holds'!U:U,'Volume Holds'!Q:Q)+IF('Volume Holds'!$Q$120&gt;0,'Volume Holds'!$Q$120,0)</f>
        <v>0</v>
      </c>
      <c r="C4615" s="64">
        <f>_xlfn.XLOOKUP(F4615,'Volume Holds'!U:U,'Volume Holds'!P:P)</f>
        <v>630</v>
      </c>
      <c r="F4615" s="64" t="s">
        <v>813</v>
      </c>
      <c r="G4615" s="64">
        <v>10137</v>
      </c>
    </row>
    <row r="4616" spans="1:7">
      <c r="A4616" s="64" t="str">
        <f t="shared" si="72"/>
        <v>BL.VG.00110-10137</v>
      </c>
      <c r="B4616" s="64">
        <f>_xlfn.XLOOKUP(F4616,'Volume Holds'!U:U,'Volume Holds'!Q:Q)+IF('Volume Holds'!$Q$120&gt;0,'Volume Holds'!$Q$120,0)</f>
        <v>0</v>
      </c>
      <c r="C4616" s="64">
        <f>_xlfn.XLOOKUP(F4616,'Volume Holds'!U:U,'Volume Holds'!P:P)</f>
        <v>630</v>
      </c>
      <c r="F4616" s="64" t="s">
        <v>814</v>
      </c>
      <c r="G4616" s="64">
        <v>10137</v>
      </c>
    </row>
    <row r="4617" spans="1:7">
      <c r="A4617" s="64" t="str">
        <f t="shared" si="72"/>
        <v>BL.VG.00111-10137</v>
      </c>
      <c r="B4617" s="64">
        <f>_xlfn.XLOOKUP(F4617,'Volume Holds'!U:U,'Volume Holds'!Q:Q)+IF('Volume Holds'!$Q$120&gt;0,'Volume Holds'!$Q$120,0)</f>
        <v>0</v>
      </c>
      <c r="C4617" s="64">
        <f>_xlfn.XLOOKUP(F4617,'Volume Holds'!U:U,'Volume Holds'!P:P)</f>
        <v>664.25</v>
      </c>
      <c r="F4617" s="64" t="s">
        <v>815</v>
      </c>
      <c r="G4617" s="64">
        <v>10137</v>
      </c>
    </row>
    <row r="4618" spans="1:7">
      <c r="A4618" s="64" t="str">
        <f t="shared" si="72"/>
        <v>BL.VG.00112-10137</v>
      </c>
      <c r="B4618" s="64">
        <f>_xlfn.XLOOKUP(F4618,'Volume Holds'!U:U,'Volume Holds'!Q:Q)+IF('Volume Holds'!$Q$120&gt;0,'Volume Holds'!$Q$120,0)</f>
        <v>0</v>
      </c>
      <c r="C4618" s="64">
        <f>_xlfn.XLOOKUP(F4618,'Volume Holds'!U:U,'Volume Holds'!P:P)</f>
        <v>664.25</v>
      </c>
      <c r="F4618" s="64" t="s">
        <v>816</v>
      </c>
      <c r="G4618" s="64">
        <v>10137</v>
      </c>
    </row>
    <row r="4619" spans="1:7">
      <c r="A4619" s="64" t="str">
        <f t="shared" si="72"/>
        <v>BL.VG.00113-10137</v>
      </c>
      <c r="B4619" s="64">
        <f>_xlfn.XLOOKUP(F4619,'Volume Holds'!U:U,'Volume Holds'!Q:Q)+IF('Volume Holds'!$Q$120&gt;0,'Volume Holds'!$Q$120,0)</f>
        <v>0</v>
      </c>
      <c r="C4619" s="64">
        <f>_xlfn.XLOOKUP(F4619,'Volume Holds'!U:U,'Volume Holds'!P:P)</f>
        <v>750.75</v>
      </c>
      <c r="F4619" s="64" t="s">
        <v>817</v>
      </c>
      <c r="G4619" s="64">
        <v>10137</v>
      </c>
    </row>
    <row r="4620" spans="1:7">
      <c r="A4620" s="64" t="str">
        <f t="shared" si="72"/>
        <v>BL.VG.00114-10137</v>
      </c>
      <c r="B4620" s="64">
        <f>_xlfn.XLOOKUP(F4620,'Volume Holds'!U:U,'Volume Holds'!Q:Q)+IF('Volume Holds'!$Q$120&gt;0,'Volume Holds'!$Q$120,0)</f>
        <v>0</v>
      </c>
      <c r="C4620" s="64">
        <f>_xlfn.XLOOKUP(F4620,'Volume Holds'!U:U,'Volume Holds'!P:P)</f>
        <v>750.75</v>
      </c>
      <c r="F4620" s="64" t="s">
        <v>818</v>
      </c>
      <c r="G4620" s="64">
        <v>10137</v>
      </c>
    </row>
    <row r="4621" spans="1:7">
      <c r="A4621" s="64" t="str">
        <f t="shared" si="72"/>
        <v>BL.VG.00115-10137</v>
      </c>
      <c r="B4621" s="64">
        <f>_xlfn.XLOOKUP(F4621,'Volume Holds'!U:U,'Volume Holds'!Q:Q)+IF('Volume Holds'!$Q$121&gt;0,'Volume Holds'!$Q$121,0)</f>
        <v>0</v>
      </c>
      <c r="C4621" s="64">
        <f>_xlfn.XLOOKUP(F4621,'Volume Holds'!U:U,'Volume Holds'!P:P)</f>
        <v>225.75</v>
      </c>
      <c r="F4621" s="64" t="s">
        <v>819</v>
      </c>
      <c r="G4621" s="64">
        <v>10137</v>
      </c>
    </row>
    <row r="4622" spans="1:7">
      <c r="A4622" s="64" t="str">
        <f t="shared" si="72"/>
        <v>BL.VG.00116-10137</v>
      </c>
      <c r="B4622" s="64">
        <f>_xlfn.XLOOKUP(F4622,'Volume Holds'!U:U,'Volume Holds'!Q:Q)+IF('Volume Holds'!$Q$121&gt;0,'Volume Holds'!$Q$121,0)</f>
        <v>0</v>
      </c>
      <c r="C4622" s="64">
        <f>_xlfn.XLOOKUP(F4622,'Volume Holds'!U:U,'Volume Holds'!P:P)</f>
        <v>246.75</v>
      </c>
      <c r="F4622" s="64" t="s">
        <v>820</v>
      </c>
      <c r="G4622" s="64">
        <v>10137</v>
      </c>
    </row>
    <row r="4623" spans="1:7">
      <c r="A4623" s="64" t="str">
        <f t="shared" si="72"/>
        <v>BL.VG.00117-10137</v>
      </c>
      <c r="B4623" s="64">
        <f>_xlfn.XLOOKUP(F4623,'Volume Holds'!U:U,'Volume Holds'!Q:Q)+IF('Volume Holds'!$Q$121&gt;0,'Volume Holds'!$Q$121,0)</f>
        <v>0</v>
      </c>
      <c r="C4623" s="64">
        <f>_xlfn.XLOOKUP(F4623,'Volume Holds'!U:U,'Volume Holds'!P:P)</f>
        <v>296.75</v>
      </c>
      <c r="F4623" s="64" t="s">
        <v>821</v>
      </c>
      <c r="G4623" s="64">
        <v>10137</v>
      </c>
    </row>
    <row r="4624" spans="1:7">
      <c r="A4624" s="64" t="str">
        <f t="shared" si="72"/>
        <v>BL.VG.00118-10137</v>
      </c>
      <c r="B4624" s="64">
        <f>_xlfn.XLOOKUP(F4624,'Volume Holds'!U:U,'Volume Holds'!Q:Q)+IF('Volume Holds'!$Q$121&gt;0,'Volume Holds'!$Q$121,0)</f>
        <v>0</v>
      </c>
      <c r="C4624" s="64">
        <f>_xlfn.XLOOKUP(F4624,'Volume Holds'!U:U,'Volume Holds'!P:P)</f>
        <v>218</v>
      </c>
      <c r="F4624" s="64" t="s">
        <v>822</v>
      </c>
      <c r="G4624" s="64">
        <v>10137</v>
      </c>
    </row>
    <row r="4625" spans="1:7">
      <c r="A4625" s="64" t="str">
        <f t="shared" si="72"/>
        <v>BL.VG.00119-10137</v>
      </c>
      <c r="B4625" s="64">
        <f>_xlfn.XLOOKUP(F4625,'Volume Holds'!U:U,'Volume Holds'!Q:Q)+IF('Volume Holds'!$Q$121&gt;0,'Volume Holds'!$Q$121,0)</f>
        <v>0</v>
      </c>
      <c r="C4625" s="64">
        <f>_xlfn.XLOOKUP(F4625,'Volume Holds'!U:U,'Volume Holds'!P:P)</f>
        <v>239</v>
      </c>
      <c r="F4625" s="64" t="s">
        <v>823</v>
      </c>
      <c r="G4625" s="64">
        <v>10137</v>
      </c>
    </row>
    <row r="4626" spans="1:7">
      <c r="A4626" s="64" t="str">
        <f t="shared" si="72"/>
        <v>BL.VG.00120-10137</v>
      </c>
      <c r="B4626" s="64">
        <f>_xlfn.XLOOKUP(F4626,'Volume Holds'!U:U,'Volume Holds'!Q:Q)+IF('Volume Holds'!$Q$121&gt;0,'Volume Holds'!$Q$121,0)</f>
        <v>0</v>
      </c>
      <c r="C4626" s="64">
        <f>_xlfn.XLOOKUP(F4626,'Volume Holds'!U:U,'Volume Holds'!P:P)</f>
        <v>299.25</v>
      </c>
      <c r="F4626" s="64" t="s">
        <v>824</v>
      </c>
      <c r="G4626" s="64">
        <v>10137</v>
      </c>
    </row>
    <row r="4627" spans="1:7">
      <c r="A4627" s="64" t="str">
        <f t="shared" si="72"/>
        <v>BL.VG.00121-10137</v>
      </c>
      <c r="B4627" s="64">
        <f>_xlfn.XLOOKUP(F4627,'Volume Holds'!U:U,'Volume Holds'!Q:Q)+IF('Volume Holds'!$Q$122&gt;0,'Volume Holds'!$Q$122,0)</f>
        <v>0</v>
      </c>
      <c r="C4627" s="64">
        <f>_xlfn.XLOOKUP(F4627,'Volume Holds'!U:U,'Volume Holds'!P:P)</f>
        <v>107.75</v>
      </c>
      <c r="F4627" s="64" t="s">
        <v>825</v>
      </c>
      <c r="G4627" s="64">
        <v>10137</v>
      </c>
    </row>
    <row r="4628" spans="1:7">
      <c r="A4628" s="64" t="str">
        <f t="shared" si="72"/>
        <v>BL.VG.00122-10137</v>
      </c>
      <c r="B4628" s="64">
        <f>_xlfn.XLOOKUP(F4628,'Volume Holds'!U:U,'Volume Holds'!Q:Q)+IF('Volume Holds'!$Q$122&gt;0,'Volume Holds'!$Q$122,0)</f>
        <v>0</v>
      </c>
      <c r="C4628" s="64">
        <f>_xlfn.XLOOKUP(F4628,'Volume Holds'!U:U,'Volume Holds'!P:P)</f>
        <v>113</v>
      </c>
      <c r="F4628" s="64" t="s">
        <v>827</v>
      </c>
      <c r="G4628" s="64">
        <v>10137</v>
      </c>
    </row>
    <row r="4629" spans="1:7">
      <c r="A4629" s="64" t="str">
        <f t="shared" si="72"/>
        <v>BL.VG.00123-10137</v>
      </c>
      <c r="B4629" s="64">
        <f>_xlfn.XLOOKUP(F4629,'Volume Holds'!U:U,'Volume Holds'!Q:Q)+IF('Volume Holds'!$Q$122&gt;0,'Volume Holds'!$Q$122,0)</f>
        <v>0</v>
      </c>
      <c r="C4629" s="64">
        <f>_xlfn.XLOOKUP(F4629,'Volume Holds'!U:U,'Volume Holds'!P:P)</f>
        <v>118.25</v>
      </c>
      <c r="F4629" s="64" t="s">
        <v>829</v>
      </c>
      <c r="G4629" s="64">
        <v>10137</v>
      </c>
    </row>
    <row r="4630" spans="1:7">
      <c r="A4630" s="64" t="str">
        <f t="shared" si="72"/>
        <v>BL.VG.00124-10137</v>
      </c>
      <c r="B4630" s="64">
        <f>_xlfn.XLOOKUP(F4630,'Volume Holds'!U:U,'Volume Holds'!Q:Q)+IF('Volume Holds'!$Q$122&gt;0,'Volume Holds'!$Q$122,0)</f>
        <v>0</v>
      </c>
      <c r="C4630" s="64">
        <f>_xlfn.XLOOKUP(F4630,'Volume Holds'!U:U,'Volume Holds'!P:P)</f>
        <v>328.25</v>
      </c>
      <c r="F4630" s="64" t="s">
        <v>831</v>
      </c>
      <c r="G4630" s="64">
        <v>10137</v>
      </c>
    </row>
    <row r="4631" spans="1:7">
      <c r="A4631" s="64" t="str">
        <f t="shared" si="72"/>
        <v>BL.VG.00125-10137</v>
      </c>
      <c r="B4631" s="64">
        <f>_xlfn.XLOOKUP(F4631,'Volume Holds'!U:U,'Volume Holds'!Q:Q)+IF('Volume Holds'!$Q$122&gt;0,'Volume Holds'!$Q$122,0)</f>
        <v>0</v>
      </c>
      <c r="C4631" s="64">
        <f>_xlfn.XLOOKUP(F4631,'Volume Holds'!U:U,'Volume Holds'!P:P)</f>
        <v>351.75</v>
      </c>
      <c r="F4631" s="64" t="s">
        <v>833</v>
      </c>
      <c r="G4631" s="64">
        <v>10137</v>
      </c>
    </row>
    <row r="4632" spans="1:7">
      <c r="A4632" s="64" t="str">
        <f t="shared" si="72"/>
        <v>BL.VG.00126-10137</v>
      </c>
      <c r="B4632" s="64">
        <f>_xlfn.XLOOKUP(F4632,'Volume Holds'!U:U,'Volume Holds'!Q:Q)+IF('Volume Holds'!$Q$122&gt;0,'Volume Holds'!$Q$122,0)</f>
        <v>0</v>
      </c>
      <c r="C4632" s="64">
        <f>_xlfn.XLOOKUP(F4632,'Volume Holds'!U:U,'Volume Holds'!P:P)</f>
        <v>370.25</v>
      </c>
      <c r="F4632" s="64" t="s">
        <v>835</v>
      </c>
      <c r="G4632" s="64">
        <v>10137</v>
      </c>
    </row>
    <row r="4633" spans="1:7">
      <c r="A4633" s="64" t="str">
        <f t="shared" si="72"/>
        <v>BL.VG.00127-10137</v>
      </c>
      <c r="B4633" s="64">
        <f>_xlfn.XLOOKUP(F4633,'Volume Holds'!U:U,'Volume Holds'!Q:Q)+IF('Volume Holds'!$Q$123&gt;0,'Volume Holds'!$Q$123,0)</f>
        <v>0</v>
      </c>
      <c r="C4633" s="64">
        <f>_xlfn.XLOOKUP(F4633,'Volume Holds'!U:U,'Volume Holds'!P:P)</f>
        <v>813.75</v>
      </c>
      <c r="F4633" s="64" t="s">
        <v>837</v>
      </c>
      <c r="G4633" s="64">
        <v>10137</v>
      </c>
    </row>
    <row r="4634" spans="1:7">
      <c r="A4634" s="64" t="str">
        <f t="shared" si="72"/>
        <v>BL.VG.00128-10137</v>
      </c>
      <c r="B4634" s="64">
        <f>_xlfn.XLOOKUP(F4634,'Volume Holds'!U:U,'Volume Holds'!Q:Q)+IF('Volume Holds'!$Q$123&gt;0,'Volume Holds'!$Q$123,0)</f>
        <v>0</v>
      </c>
      <c r="C4634" s="64">
        <f>_xlfn.XLOOKUP(F4634,'Volume Holds'!U:U,'Volume Holds'!P:P)</f>
        <v>869</v>
      </c>
      <c r="F4634" s="64" t="s">
        <v>839</v>
      </c>
      <c r="G4634" s="64">
        <v>10137</v>
      </c>
    </row>
    <row r="4635" spans="1:7">
      <c r="A4635" s="64" t="str">
        <f t="shared" si="72"/>
        <v>BL.VG.00129-10137</v>
      </c>
      <c r="B4635" s="64">
        <f>_xlfn.XLOOKUP(F4635,'Volume Holds'!U:U,'Volume Holds'!Q:Q)+IF('Volume Holds'!$Q$123&gt;0,'Volume Holds'!$Q$123,0)</f>
        <v>0</v>
      </c>
      <c r="C4635" s="64">
        <f>_xlfn.XLOOKUP(F4635,'Volume Holds'!U:U,'Volume Holds'!P:P)</f>
        <v>932</v>
      </c>
      <c r="F4635" s="64" t="s">
        <v>841</v>
      </c>
      <c r="G4635" s="64">
        <v>10137</v>
      </c>
    </row>
    <row r="4636" spans="1:7">
      <c r="A4636" s="64" t="str">
        <f t="shared" si="72"/>
        <v>BL.VG.00130-10137</v>
      </c>
      <c r="B4636" s="64">
        <f>_xlfn.XLOOKUP(F4636,'Volume Holds'!U:U,'Volume Holds'!Q:Q)+IF('Volume Holds'!$Q$123&gt;0,'Volume Holds'!$Q$123,0)</f>
        <v>0</v>
      </c>
      <c r="C4636" s="64">
        <f>_xlfn.XLOOKUP(F4636,'Volume Holds'!U:U,'Volume Holds'!P:P)</f>
        <v>107.75</v>
      </c>
      <c r="F4636" s="64" t="s">
        <v>826</v>
      </c>
      <c r="G4636" s="64">
        <v>10137</v>
      </c>
    </row>
    <row r="4637" spans="1:7">
      <c r="A4637" s="64" t="str">
        <f t="shared" si="72"/>
        <v>BL.VG.00131-10137</v>
      </c>
      <c r="B4637" s="64">
        <f>_xlfn.XLOOKUP(F4637,'Volume Holds'!U:U,'Volume Holds'!Q:Q)+IF('Volume Holds'!$Q$123&gt;0,'Volume Holds'!$Q$123,0)</f>
        <v>0</v>
      </c>
      <c r="C4637" s="64">
        <f>_xlfn.XLOOKUP(F4637,'Volume Holds'!U:U,'Volume Holds'!P:P)</f>
        <v>113</v>
      </c>
      <c r="F4637" s="64" t="s">
        <v>828</v>
      </c>
      <c r="G4637" s="64">
        <v>10137</v>
      </c>
    </row>
    <row r="4638" spans="1:7">
      <c r="A4638" s="64" t="str">
        <f t="shared" si="72"/>
        <v>BL.VG.00132-10137</v>
      </c>
      <c r="B4638" s="64">
        <f>_xlfn.XLOOKUP(F4638,'Volume Holds'!U:U,'Volume Holds'!Q:Q)+IF('Volume Holds'!$Q$123&gt;0,'Volume Holds'!$Q$123,0)</f>
        <v>0</v>
      </c>
      <c r="C4638" s="64">
        <f>_xlfn.XLOOKUP(F4638,'Volume Holds'!U:U,'Volume Holds'!P:P)</f>
        <v>118.25</v>
      </c>
      <c r="F4638" s="64" t="s">
        <v>830</v>
      </c>
      <c r="G4638" s="64">
        <v>10137</v>
      </c>
    </row>
    <row r="4639" spans="1:7">
      <c r="A4639" s="64" t="str">
        <f t="shared" si="72"/>
        <v>BL.VG.00133-10137</v>
      </c>
      <c r="B4639" s="64">
        <f>_xlfn.XLOOKUP(F4639,'Volume Holds'!U:U,'Volume Holds'!Q:Q)+IF('Volume Holds'!$Q$124&gt;0,'Volume Holds'!$Q$124,0)</f>
        <v>0</v>
      </c>
      <c r="C4639" s="64">
        <f>_xlfn.XLOOKUP(F4639,'Volume Holds'!U:U,'Volume Holds'!P:P)</f>
        <v>328.25</v>
      </c>
      <c r="F4639" s="64" t="s">
        <v>832</v>
      </c>
      <c r="G4639" s="64">
        <v>10137</v>
      </c>
    </row>
    <row r="4640" spans="1:7">
      <c r="A4640" s="64" t="str">
        <f t="shared" si="72"/>
        <v>BL.VG.00134-10137</v>
      </c>
      <c r="B4640" s="64">
        <f>_xlfn.XLOOKUP(F4640,'Volume Holds'!U:U,'Volume Holds'!Q:Q)+IF('Volume Holds'!$Q$124&gt;0,'Volume Holds'!$Q$124,0)</f>
        <v>0</v>
      </c>
      <c r="C4640" s="64">
        <f>_xlfn.XLOOKUP(F4640,'Volume Holds'!U:U,'Volume Holds'!P:P)</f>
        <v>351.75</v>
      </c>
      <c r="F4640" s="64" t="s">
        <v>834</v>
      </c>
      <c r="G4640" s="64">
        <v>10137</v>
      </c>
    </row>
    <row r="4641" spans="1:7">
      <c r="A4641" s="64" t="str">
        <f t="shared" si="72"/>
        <v>BL.VG.00135-10137</v>
      </c>
      <c r="B4641" s="64">
        <f>_xlfn.XLOOKUP(F4641,'Volume Holds'!U:U,'Volume Holds'!Q:Q)+IF('Volume Holds'!$Q$124&gt;0,'Volume Holds'!$Q$124,0)</f>
        <v>0</v>
      </c>
      <c r="C4641" s="64">
        <f>_xlfn.XLOOKUP(F4641,'Volume Holds'!U:U,'Volume Holds'!P:P)</f>
        <v>370.25</v>
      </c>
      <c r="F4641" s="64" t="s">
        <v>836</v>
      </c>
      <c r="G4641" s="64">
        <v>10137</v>
      </c>
    </row>
    <row r="4642" spans="1:7">
      <c r="A4642" s="64" t="str">
        <f t="shared" si="72"/>
        <v>BL.VG.00136-10137</v>
      </c>
      <c r="B4642" s="64">
        <f>_xlfn.XLOOKUP(F4642,'Volume Holds'!U:U,'Volume Holds'!Q:Q)+IF('Volume Holds'!$Q$124&gt;0,'Volume Holds'!$Q$124,0)</f>
        <v>0</v>
      </c>
      <c r="C4642" s="64">
        <f>_xlfn.XLOOKUP(F4642,'Volume Holds'!U:U,'Volume Holds'!P:P)</f>
        <v>813.75</v>
      </c>
      <c r="F4642" s="64" t="s">
        <v>838</v>
      </c>
      <c r="G4642" s="64">
        <v>10137</v>
      </c>
    </row>
    <row r="4643" spans="1:7">
      <c r="A4643" s="64" t="str">
        <f t="shared" si="72"/>
        <v>BL.VG.00137-10137</v>
      </c>
      <c r="B4643" s="64">
        <f>_xlfn.XLOOKUP(F4643,'Volume Holds'!U:U,'Volume Holds'!Q:Q)+IF('Volume Holds'!$Q$124&gt;0,'Volume Holds'!$Q$124,0)</f>
        <v>0</v>
      </c>
      <c r="C4643" s="64">
        <f>_xlfn.XLOOKUP(F4643,'Volume Holds'!U:U,'Volume Holds'!P:P)</f>
        <v>869</v>
      </c>
      <c r="F4643" s="64" t="s">
        <v>840</v>
      </c>
      <c r="G4643" s="64">
        <v>10137</v>
      </c>
    </row>
    <row r="4644" spans="1:7">
      <c r="A4644" s="64" t="str">
        <f t="shared" si="72"/>
        <v>BL.VG.00138-10137</v>
      </c>
      <c r="B4644" s="64">
        <f>_xlfn.XLOOKUP(F4644,'Volume Holds'!U:U,'Volume Holds'!Q:Q)+IF('Volume Holds'!$Q$124&gt;0,'Volume Holds'!$Q$124,0)</f>
        <v>0</v>
      </c>
      <c r="C4644" s="64">
        <f>_xlfn.XLOOKUP(F4644,'Volume Holds'!U:U,'Volume Holds'!P:P)</f>
        <v>932</v>
      </c>
      <c r="F4644" s="64" t="s">
        <v>842</v>
      </c>
      <c r="G4644" s="64">
        <v>10137</v>
      </c>
    </row>
    <row r="4645" spans="1:7">
      <c r="A4645" s="64" t="str">
        <f t="shared" ref="A4645:A4713" si="73">F4645&amp;"-"&amp;G4645</f>
        <v>BL.VG.00070-10138</v>
      </c>
      <c r="B4645" s="64">
        <f>_xlfn.XLOOKUP(F4645,'Volume Holds'!U:U,'Volume Holds'!R:R)+IF('Volume Holds'!$R$114&gt;0,'Volume Holds'!$R$114,0)</f>
        <v>0</v>
      </c>
      <c r="C4645" s="64">
        <f>_xlfn.XLOOKUP(F4645,'Volume Holds'!U:U,'Volume Holds'!P:P)</f>
        <v>183.75</v>
      </c>
      <c r="F4645" s="64" t="s">
        <v>778</v>
      </c>
      <c r="G4645" s="64">
        <v>10138</v>
      </c>
    </row>
    <row r="4646" spans="1:7">
      <c r="A4646" s="64" t="str">
        <f t="shared" si="73"/>
        <v>BL.VG.00071-10138</v>
      </c>
      <c r="B4646" s="64">
        <f>_xlfn.XLOOKUP(F4646,'Volume Holds'!U:U,'Volume Holds'!R:R)+IF('Volume Holds'!$R$114&gt;0,'Volume Holds'!$R$114,0)</f>
        <v>0</v>
      </c>
      <c r="C4646" s="64">
        <f>_xlfn.XLOOKUP(F4646,'Volume Holds'!U:U,'Volume Holds'!P:P)</f>
        <v>191.75</v>
      </c>
      <c r="F4646" s="64" t="s">
        <v>779</v>
      </c>
      <c r="G4646" s="64">
        <v>10138</v>
      </c>
    </row>
    <row r="4647" spans="1:7">
      <c r="A4647" s="64" t="str">
        <f t="shared" si="73"/>
        <v>BL.VG.00072-10138</v>
      </c>
      <c r="B4647" s="64">
        <f>_xlfn.XLOOKUP(F4647,'Volume Holds'!U:U,'Volume Holds'!R:R)+IF('Volume Holds'!$R$115&gt;0,'Volume Holds'!$R$115,0)</f>
        <v>0</v>
      </c>
      <c r="C4647" s="64">
        <f>_xlfn.XLOOKUP(F4647,'Volume Holds'!U:U,'Volume Holds'!P:P)</f>
        <v>160.25</v>
      </c>
      <c r="F4647" s="64" t="s">
        <v>780</v>
      </c>
      <c r="G4647" s="64">
        <v>10138</v>
      </c>
    </row>
    <row r="4648" spans="1:7">
      <c r="A4648" s="64" t="str">
        <f t="shared" si="73"/>
        <v>BL.VG.00073-10138</v>
      </c>
      <c r="B4648" s="64">
        <f>_xlfn.XLOOKUP(F4648,'Volume Holds'!U:U,'Volume Holds'!R:R)+IF('Volume Holds'!$R$115&gt;0,'Volume Holds'!$R$115,0)</f>
        <v>0</v>
      </c>
      <c r="C4648" s="64">
        <f>_xlfn.XLOOKUP(F4648,'Volume Holds'!U:U,'Volume Holds'!P:P)</f>
        <v>152.25</v>
      </c>
      <c r="F4648" s="64" t="s">
        <v>781</v>
      </c>
      <c r="G4648" s="64">
        <v>10138</v>
      </c>
    </row>
    <row r="4649" spans="1:7">
      <c r="A4649" s="64" t="str">
        <f t="shared" si="73"/>
        <v>BL.VG.00074-10138</v>
      </c>
      <c r="B4649" s="64">
        <f>_xlfn.XLOOKUP(F4649,'Volume Holds'!U:U,'Volume Holds'!R:R)+IF('Volume Holds'!$R$115&gt;0,'Volume Holds'!$R$115,0)</f>
        <v>0</v>
      </c>
      <c r="C4649" s="64">
        <f>_xlfn.XLOOKUP(F4649,'Volume Holds'!U:U,'Volume Holds'!P:P)</f>
        <v>144.5</v>
      </c>
      <c r="F4649" s="64" t="s">
        <v>782</v>
      </c>
      <c r="G4649" s="64">
        <v>10138</v>
      </c>
    </row>
    <row r="4650" spans="1:7">
      <c r="A4650" s="64" t="str">
        <f t="shared" si="73"/>
        <v>BL.VG.00075-10138</v>
      </c>
      <c r="B4650" s="64">
        <f>_xlfn.XLOOKUP(F4650,'Volume Holds'!U:U,'Volume Holds'!R:R)+IF('Volume Holds'!$R$115&gt;0,'Volume Holds'!$R$115,0)</f>
        <v>0</v>
      </c>
      <c r="C4650" s="64">
        <f>_xlfn.XLOOKUP(F4650,'Volume Holds'!U:U,'Volume Holds'!P:P)</f>
        <v>170.75</v>
      </c>
      <c r="F4650" s="64" t="s">
        <v>783</v>
      </c>
      <c r="G4650" s="64">
        <v>10138</v>
      </c>
    </row>
    <row r="4651" spans="1:7">
      <c r="A4651" s="64" t="str">
        <f t="shared" si="73"/>
        <v>BL.VG.00076-10138</v>
      </c>
      <c r="B4651" s="64">
        <f>_xlfn.XLOOKUP(F4651,'Volume Holds'!U:U,'Volume Holds'!R:R)+IF('Volume Holds'!$R$116&gt;0,'Volume Holds'!$R$116,0)</f>
        <v>0</v>
      </c>
      <c r="C4651" s="64">
        <f>_xlfn.XLOOKUP(F4651,'Volume Holds'!U:U,'Volume Holds'!P:P)</f>
        <v>178.5</v>
      </c>
      <c r="F4651" s="64" t="s">
        <v>784</v>
      </c>
      <c r="G4651" s="64">
        <v>10138</v>
      </c>
    </row>
    <row r="4652" spans="1:7">
      <c r="A4652" s="64" t="str">
        <f t="shared" si="73"/>
        <v>BL.VG.00077-10138</v>
      </c>
      <c r="B4652" s="64">
        <f>_xlfn.XLOOKUP(F4652,'Volume Holds'!U:U,'Volume Holds'!R:R)+IF('Volume Holds'!$R$116&gt;0,'Volume Holds'!$R$116,0)</f>
        <v>0</v>
      </c>
      <c r="C4652" s="64">
        <f>_xlfn.XLOOKUP(F4652,'Volume Holds'!U:U,'Volume Holds'!P:P)</f>
        <v>178.5</v>
      </c>
      <c r="F4652" s="64" t="s">
        <v>785</v>
      </c>
      <c r="G4652" s="64">
        <v>10138</v>
      </c>
    </row>
    <row r="4653" spans="1:7">
      <c r="A4653" s="64" t="str">
        <f t="shared" si="73"/>
        <v>BL.VG.00078-10138</v>
      </c>
      <c r="B4653" s="64">
        <f>_xlfn.XLOOKUP(F4653,'Volume Holds'!U:U,'Volume Holds'!R:R)+IF('Volume Holds'!$R$116&gt;0,'Volume Holds'!$R$116,0)</f>
        <v>0</v>
      </c>
      <c r="C4653" s="64">
        <f>_xlfn.XLOOKUP(F4653,'Volume Holds'!U:U,'Volume Holds'!P:P)</f>
        <v>183.75</v>
      </c>
      <c r="F4653" s="64" t="s">
        <v>786</v>
      </c>
      <c r="G4653" s="64">
        <v>10138</v>
      </c>
    </row>
    <row r="4654" spans="1:7">
      <c r="A4654" s="64" t="str">
        <f t="shared" si="73"/>
        <v>BL.VG.00079-10138</v>
      </c>
      <c r="B4654" s="64">
        <f>_xlfn.XLOOKUP(F4654,'Volume Holds'!U:U,'Volume Holds'!R:R)+IF('Volume Holds'!$R$116&gt;0,'Volume Holds'!$R$116,0)</f>
        <v>0</v>
      </c>
      <c r="C4654" s="64">
        <f>_xlfn.XLOOKUP(F4654,'Volume Holds'!U:U,'Volume Holds'!P:P)</f>
        <v>183.75</v>
      </c>
      <c r="F4654" s="64" t="s">
        <v>787</v>
      </c>
      <c r="G4654" s="64">
        <v>10138</v>
      </c>
    </row>
    <row r="4655" spans="1:7">
      <c r="A4655" s="64" t="str">
        <f t="shared" si="73"/>
        <v>BL.VG.00080-10138</v>
      </c>
      <c r="B4655" s="64">
        <f>_xlfn.XLOOKUP(F4655,'Volume Holds'!U:U,'Volume Holds'!R:R)+IF('Volume Holds'!$R$116&gt;0,'Volume Holds'!$R$116,0)</f>
        <v>0</v>
      </c>
      <c r="C4655" s="64">
        <f>_xlfn.XLOOKUP(F4655,'Volume Holds'!U:U,'Volume Holds'!P:P)</f>
        <v>189</v>
      </c>
      <c r="F4655" s="64" t="s">
        <v>788</v>
      </c>
      <c r="G4655" s="64">
        <v>10138</v>
      </c>
    </row>
    <row r="4656" spans="1:7">
      <c r="A4656" s="64" t="str">
        <f t="shared" si="73"/>
        <v>BL.VG.00081-10138</v>
      </c>
      <c r="B4656" s="64">
        <f>_xlfn.XLOOKUP(F4656,'Volume Holds'!U:U,'Volume Holds'!R:R)+IF('Volume Holds'!$R$116&gt;0,'Volume Holds'!$R$116,0)</f>
        <v>0</v>
      </c>
      <c r="C4656" s="64">
        <f>_xlfn.XLOOKUP(F4656,'Volume Holds'!U:U,'Volume Holds'!P:P)</f>
        <v>189</v>
      </c>
      <c r="F4656" s="64" t="s">
        <v>789</v>
      </c>
      <c r="G4656" s="64">
        <v>10138</v>
      </c>
    </row>
    <row r="4657" spans="1:7">
      <c r="A4657" s="64" t="str">
        <f t="shared" si="73"/>
        <v>BL.VG.00082-10138</v>
      </c>
      <c r="B4657" s="64">
        <f>_xlfn.XLOOKUP(F4657,'Volume Holds'!U:U,'Volume Holds'!R:R)+IF('Volume Holds'!$R$116&gt;0,'Volume Holds'!$R$116,0)</f>
        <v>0</v>
      </c>
      <c r="C4657" s="64">
        <f>_xlfn.XLOOKUP(F4657,'Volume Holds'!U:U,'Volume Holds'!P:P)</f>
        <v>204.75</v>
      </c>
      <c r="F4657" s="64" t="s">
        <v>790</v>
      </c>
      <c r="G4657" s="64">
        <v>10138</v>
      </c>
    </row>
    <row r="4658" spans="1:7">
      <c r="A4658" s="64" t="str">
        <f t="shared" si="73"/>
        <v>BL.VG.00083-10138</v>
      </c>
      <c r="B4658" s="64">
        <f>_xlfn.XLOOKUP(F4658,'Volume Holds'!U:U,'Volume Holds'!R:R)+IF('Volume Holds'!$R$116&gt;0,'Volume Holds'!$R$116,0)</f>
        <v>0</v>
      </c>
      <c r="C4658" s="64">
        <f>_xlfn.XLOOKUP(F4658,'Volume Holds'!U:U,'Volume Holds'!P:P)</f>
        <v>204.75</v>
      </c>
      <c r="F4658" s="64" t="s">
        <v>791</v>
      </c>
      <c r="G4658" s="64">
        <v>10138</v>
      </c>
    </row>
    <row r="4659" spans="1:7">
      <c r="A4659" s="64" t="str">
        <f t="shared" si="73"/>
        <v>BL.VG.00084-10138</v>
      </c>
      <c r="B4659" s="64">
        <f>_xlfn.XLOOKUP(F4659,'Volume Holds'!U:U,'Volume Holds'!R:R)+IF('Volume Holds'!$R$117&gt;0,'Volume Holds'!$R$117,0)</f>
        <v>0</v>
      </c>
      <c r="C4659" s="64">
        <f>_xlfn.XLOOKUP(F4659,'Volume Holds'!U:U,'Volume Holds'!P:P)</f>
        <v>404.25</v>
      </c>
      <c r="F4659" s="64" t="s">
        <v>792</v>
      </c>
      <c r="G4659" s="64">
        <v>10138</v>
      </c>
    </row>
    <row r="4660" spans="1:7">
      <c r="A4660" s="64" t="str">
        <f t="shared" si="73"/>
        <v>BL.VG.00085-10138</v>
      </c>
      <c r="B4660" s="64">
        <f>_xlfn.XLOOKUP(F4660,'Volume Holds'!U:U,'Volume Holds'!R:R)+IF('Volume Holds'!$R$117&gt;0,'Volume Holds'!$R$117,0)</f>
        <v>0</v>
      </c>
      <c r="C4660" s="64">
        <f>_xlfn.XLOOKUP(F4660,'Volume Holds'!U:U,'Volume Holds'!P:P)</f>
        <v>404.25</v>
      </c>
      <c r="F4660" s="64" t="s">
        <v>793</v>
      </c>
      <c r="G4660" s="64">
        <v>10138</v>
      </c>
    </row>
    <row r="4661" spans="1:7">
      <c r="A4661" s="64" t="str">
        <f t="shared" si="73"/>
        <v>BL.VG.00086-10138</v>
      </c>
      <c r="B4661" s="64">
        <f>_xlfn.XLOOKUP(F4661,'Volume Holds'!U:U,'Volume Holds'!R:R)+IF('Volume Holds'!$R$117&gt;0,'Volume Holds'!$R$117,0)</f>
        <v>0</v>
      </c>
      <c r="C4661" s="64">
        <f>_xlfn.XLOOKUP(F4661,'Volume Holds'!U:U,'Volume Holds'!P:P)</f>
        <v>417.5</v>
      </c>
      <c r="F4661" s="64" t="s">
        <v>794</v>
      </c>
      <c r="G4661" s="64">
        <v>10138</v>
      </c>
    </row>
    <row r="4662" spans="1:7">
      <c r="A4662" s="64" t="str">
        <f t="shared" si="73"/>
        <v>BL.VG.00087-10138</v>
      </c>
      <c r="B4662" s="64">
        <f>_xlfn.XLOOKUP(F4662,'Volume Holds'!U:U,'Volume Holds'!R:R)+IF('Volume Holds'!$R$117&gt;0,'Volume Holds'!$R$117,0)</f>
        <v>0</v>
      </c>
      <c r="C4662" s="64">
        <f>_xlfn.XLOOKUP(F4662,'Volume Holds'!U:U,'Volume Holds'!P:P)</f>
        <v>417.5</v>
      </c>
      <c r="F4662" s="64" t="s">
        <v>795</v>
      </c>
      <c r="G4662" s="64">
        <v>10138</v>
      </c>
    </row>
    <row r="4663" spans="1:7">
      <c r="A4663" s="64" t="str">
        <f t="shared" si="73"/>
        <v>BL.VG.00088-10138</v>
      </c>
      <c r="B4663" s="64">
        <f>_xlfn.XLOOKUP(F4663,'Volume Holds'!U:U,'Volume Holds'!R:R)+IF('Volume Holds'!$R$117&gt;0,'Volume Holds'!$R$117,0)</f>
        <v>0</v>
      </c>
      <c r="C4663" s="64">
        <f>_xlfn.XLOOKUP(F4663,'Volume Holds'!U:U,'Volume Holds'!P:P)</f>
        <v>441</v>
      </c>
      <c r="F4663" s="64" t="s">
        <v>796</v>
      </c>
      <c r="G4663" s="64">
        <v>10138</v>
      </c>
    </row>
    <row r="4664" spans="1:7">
      <c r="A4664" s="64" t="str">
        <f t="shared" si="73"/>
        <v>BL.VG.00089-10138</v>
      </c>
      <c r="B4664" s="64">
        <f>_xlfn.XLOOKUP(F4664,'Volume Holds'!U:U,'Volume Holds'!R:R)+IF('Volume Holds'!$R$117&gt;0,'Volume Holds'!$R$117,0)</f>
        <v>0</v>
      </c>
      <c r="C4664" s="64">
        <f>_xlfn.XLOOKUP(F4664,'Volume Holds'!U:U,'Volume Holds'!P:P)</f>
        <v>441</v>
      </c>
      <c r="F4664" s="64" t="s">
        <v>797</v>
      </c>
      <c r="G4664" s="64">
        <v>10138</v>
      </c>
    </row>
    <row r="4665" spans="1:7">
      <c r="A4665" s="64" t="str">
        <f t="shared" si="73"/>
        <v>BL.VG.00090-10138</v>
      </c>
      <c r="B4665" s="64">
        <f>_xlfn.XLOOKUP(F4665,'Volume Holds'!U:U,'Volume Holds'!R:R)+IF('Volume Holds'!$R$117&gt;0,'Volume Holds'!$R$117,0)</f>
        <v>0</v>
      </c>
      <c r="C4665" s="64">
        <f>_xlfn.XLOOKUP(F4665,'Volume Holds'!U:U,'Volume Holds'!P:P)</f>
        <v>477.75</v>
      </c>
      <c r="F4665" s="64" t="s">
        <v>798</v>
      </c>
      <c r="G4665" s="64">
        <v>10138</v>
      </c>
    </row>
    <row r="4666" spans="1:7">
      <c r="A4666" s="64" t="str">
        <f t="shared" si="73"/>
        <v>BL.VG.00091-10138</v>
      </c>
      <c r="B4666" s="64">
        <f>_xlfn.XLOOKUP(F4666,'Volume Holds'!U:U,'Volume Holds'!R:R)+IF('Volume Holds'!$R$117&gt;0,'Volume Holds'!$R$117,0)</f>
        <v>0</v>
      </c>
      <c r="C4666" s="64">
        <f>_xlfn.XLOOKUP(F4666,'Volume Holds'!U:U,'Volume Holds'!P:P)</f>
        <v>477.75</v>
      </c>
      <c r="F4666" s="64" t="s">
        <v>799</v>
      </c>
      <c r="G4666" s="64">
        <v>10138</v>
      </c>
    </row>
    <row r="4667" spans="1:7">
      <c r="A4667" s="64" t="str">
        <f t="shared" si="73"/>
        <v>BL.VG.00092-10138</v>
      </c>
      <c r="B4667" s="64" t="e">
        <f>_xlfn.XLOOKUP(F4667,'Volume Holds'!U:U,'Volume Holds'!R:R)+IF('Volume Holds'!#REF!&gt;0,'Volume Holds'!#REF!,0)</f>
        <v>#N/A</v>
      </c>
      <c r="C4667" s="64" t="e">
        <f>_xlfn.XLOOKUP(F4667,'Volume Holds'!U:U,'Volume Holds'!P:P)</f>
        <v>#N/A</v>
      </c>
      <c r="F4667" s="64" t="s">
        <v>1350</v>
      </c>
      <c r="G4667" s="64">
        <v>10138</v>
      </c>
    </row>
    <row r="4668" spans="1:7">
      <c r="A4668" s="64" t="str">
        <f t="shared" si="73"/>
        <v>BL.VG.00093-10138</v>
      </c>
      <c r="B4668" s="64" t="e">
        <f>_xlfn.XLOOKUP(F4668,'Volume Holds'!U:U,'Volume Holds'!R:R)+IF('Volume Holds'!#REF!&gt;0,'Volume Holds'!#REF!,0)</f>
        <v>#N/A</v>
      </c>
      <c r="C4668" s="64" t="e">
        <f>_xlfn.XLOOKUP(F4668,'Volume Holds'!U:U,'Volume Holds'!P:P)</f>
        <v>#N/A</v>
      </c>
      <c r="F4668" s="64" t="s">
        <v>1351</v>
      </c>
      <c r="G4668" s="64">
        <v>10138</v>
      </c>
    </row>
    <row r="4669" spans="1:7">
      <c r="A4669" s="64" t="str">
        <f t="shared" si="73"/>
        <v>BL.VG.00094-10138</v>
      </c>
      <c r="B4669" s="64" t="e">
        <f>_xlfn.XLOOKUP(F4669,'Volume Holds'!U:U,'Volume Holds'!R:R)+IF('Volume Holds'!#REF!&gt;0,'Volume Holds'!#REF!,0)</f>
        <v>#N/A</v>
      </c>
      <c r="C4669" s="64" t="e">
        <f>_xlfn.XLOOKUP(F4669,'Volume Holds'!U:U,'Volume Holds'!P:P)</f>
        <v>#N/A</v>
      </c>
      <c r="F4669" s="64" t="s">
        <v>1352</v>
      </c>
      <c r="G4669" s="64">
        <v>10138</v>
      </c>
    </row>
    <row r="4670" spans="1:7">
      <c r="A4670" s="64" t="str">
        <f t="shared" si="73"/>
        <v>BL.VG.00095-10138</v>
      </c>
      <c r="B4670" s="64" t="e">
        <f>_xlfn.XLOOKUP(F4670,'Volume Holds'!U:U,'Volume Holds'!R:R)+IF('Volume Holds'!#REF!&gt;0,'Volume Holds'!#REF!,0)</f>
        <v>#REF!</v>
      </c>
      <c r="C4670" s="64">
        <f>_xlfn.XLOOKUP(F4670,'Volume Holds'!U:U,'Volume Holds'!P:P)</f>
        <v>109.5</v>
      </c>
      <c r="F4670" s="64" t="s">
        <v>888</v>
      </c>
      <c r="G4670" s="64">
        <v>10138</v>
      </c>
    </row>
    <row r="4671" spans="1:7">
      <c r="A4671" s="64" t="str">
        <f t="shared" si="73"/>
        <v>BL.VG.00096-10138</v>
      </c>
      <c r="B4671" s="64">
        <f>_xlfn.XLOOKUP(F4671,'Volume Holds'!U:U,'Volume Holds'!R:R)</f>
        <v>0</v>
      </c>
      <c r="C4671" s="64">
        <f>_xlfn.XLOOKUP(F4671,'Volume Holds'!U:U,'Volume Holds'!P:P)</f>
        <v>236.25</v>
      </c>
      <c r="F4671" s="64" t="s">
        <v>800</v>
      </c>
      <c r="G4671" s="64">
        <v>10138</v>
      </c>
    </row>
    <row r="4672" spans="1:7">
      <c r="A4672" s="64" t="str">
        <f t="shared" si="73"/>
        <v>BL.VG.00097-10138</v>
      </c>
      <c r="B4672" s="64">
        <f>_xlfn.XLOOKUP(F4672,'Volume Holds'!U:U,'Volume Holds'!R:R)+IF('Volume Holds'!$R$118&gt;0,'Volume Holds'!$R$118,0)</f>
        <v>0</v>
      </c>
      <c r="C4672" s="64">
        <f>_xlfn.XLOOKUP(F4672,'Volume Holds'!U:U,'Volume Holds'!P:P)</f>
        <v>220.5</v>
      </c>
      <c r="F4672" s="64" t="s">
        <v>801</v>
      </c>
      <c r="G4672" s="64">
        <v>10138</v>
      </c>
    </row>
    <row r="4673" spans="1:7">
      <c r="A4673" s="64" t="str">
        <f t="shared" si="73"/>
        <v>BL.VG.00098-10138</v>
      </c>
      <c r="B4673" s="64">
        <f>_xlfn.XLOOKUP(F4673,'Volume Holds'!U:U,'Volume Holds'!R:R)+IF('Volume Holds'!$R$118&gt;0,'Volume Holds'!$R$118,0)</f>
        <v>0</v>
      </c>
      <c r="C4673" s="64">
        <f>_xlfn.XLOOKUP(F4673,'Volume Holds'!U:U,'Volume Holds'!P:P)</f>
        <v>220.5</v>
      </c>
      <c r="F4673" s="64" t="s">
        <v>802</v>
      </c>
      <c r="G4673" s="64">
        <v>10138</v>
      </c>
    </row>
    <row r="4674" spans="1:7">
      <c r="A4674" s="64" t="str">
        <f t="shared" si="73"/>
        <v>BL.VG.00099-10138</v>
      </c>
      <c r="B4674" s="64">
        <f>_xlfn.XLOOKUP(F4674,'Volume Holds'!U:U,'Volume Holds'!R:R)+IF('Volume Holds'!$R$118&gt;0,'Volume Holds'!$R$118,0)</f>
        <v>0</v>
      </c>
      <c r="C4674" s="64">
        <f>_xlfn.XLOOKUP(F4674,'Volume Holds'!U:U,'Volume Holds'!P:P)</f>
        <v>228.5</v>
      </c>
      <c r="F4674" s="64" t="s">
        <v>803</v>
      </c>
      <c r="G4674" s="64">
        <v>10138</v>
      </c>
    </row>
    <row r="4675" spans="1:7">
      <c r="A4675" s="64" t="str">
        <f t="shared" si="73"/>
        <v>BL.VG.00100-10138</v>
      </c>
      <c r="B4675" s="64">
        <f>_xlfn.XLOOKUP(F4675,'Volume Holds'!U:U,'Volume Holds'!R:R)+IF('Volume Holds'!$R$118&gt;0,'Volume Holds'!$R$118,0)</f>
        <v>0</v>
      </c>
      <c r="C4675" s="64">
        <f>_xlfn.XLOOKUP(F4675,'Volume Holds'!U:U,'Volume Holds'!P:P)</f>
        <v>228.5</v>
      </c>
      <c r="F4675" s="64" t="s">
        <v>804</v>
      </c>
      <c r="G4675" s="64">
        <v>10138</v>
      </c>
    </row>
    <row r="4676" spans="1:7">
      <c r="A4676" s="64" t="str">
        <f t="shared" si="73"/>
        <v>BL.VG.00101-10138</v>
      </c>
      <c r="B4676" s="64">
        <f>_xlfn.XLOOKUP(F4676,'Volume Holds'!U:U,'Volume Holds'!R:R)+IF('Volume Holds'!$R$118&gt;0,'Volume Holds'!$R$118,0)</f>
        <v>0</v>
      </c>
      <c r="C4676" s="64">
        <f>_xlfn.XLOOKUP(F4676,'Volume Holds'!U:U,'Volume Holds'!P:P)</f>
        <v>252</v>
      </c>
      <c r="F4676" s="64" t="s">
        <v>805</v>
      </c>
      <c r="G4676" s="64">
        <v>10138</v>
      </c>
    </row>
    <row r="4677" spans="1:7">
      <c r="A4677" s="64" t="str">
        <f t="shared" si="73"/>
        <v>BL.VG.00102-10138</v>
      </c>
      <c r="B4677" s="64">
        <f>_xlfn.XLOOKUP(F4677,'Volume Holds'!U:U,'Volume Holds'!R:R)+IF('Volume Holds'!$R$118&gt;0,'Volume Holds'!$R$118,0)</f>
        <v>0</v>
      </c>
      <c r="C4677" s="64">
        <f>_xlfn.XLOOKUP(F4677,'Volume Holds'!U:U,'Volume Holds'!P:P)</f>
        <v>252</v>
      </c>
      <c r="F4677" s="64" t="s">
        <v>806</v>
      </c>
      <c r="G4677" s="64">
        <v>10138</v>
      </c>
    </row>
    <row r="4678" spans="1:7">
      <c r="A4678" s="64" t="str">
        <f t="shared" si="73"/>
        <v>BL.VG.00103-10138</v>
      </c>
      <c r="B4678" s="64">
        <f>_xlfn.XLOOKUP(F4678,'Volume Holds'!U:U,'Volume Holds'!R:R)+IF('Volume Holds'!$R$119&gt;0,'Volume Holds'!$R$119,0)</f>
        <v>0</v>
      </c>
      <c r="C4678" s="64">
        <f>_xlfn.XLOOKUP(F4678,'Volume Holds'!U:U,'Volume Holds'!P:P)</f>
        <v>380.75</v>
      </c>
      <c r="F4678" s="64" t="s">
        <v>807</v>
      </c>
      <c r="G4678" s="64">
        <v>10138</v>
      </c>
    </row>
    <row r="4679" spans="1:7">
      <c r="A4679" s="64" t="str">
        <f t="shared" si="73"/>
        <v>BL.VG.00104-10138</v>
      </c>
      <c r="B4679" s="64">
        <f>_xlfn.XLOOKUP(F4679,'Volume Holds'!U:U,'Volume Holds'!R:R)+IF('Volume Holds'!$R$119&gt;0,'Volume Holds'!$R$119,0)</f>
        <v>0</v>
      </c>
      <c r="C4679" s="64">
        <f>_xlfn.XLOOKUP(F4679,'Volume Holds'!U:U,'Volume Holds'!P:P)</f>
        <v>380.75</v>
      </c>
      <c r="F4679" s="64" t="s">
        <v>808</v>
      </c>
      <c r="G4679" s="64">
        <v>10138</v>
      </c>
    </row>
    <row r="4680" spans="1:7">
      <c r="A4680" s="64" t="str">
        <f t="shared" si="73"/>
        <v>BL.VG.00105-10138</v>
      </c>
      <c r="B4680" s="64">
        <f>_xlfn.XLOOKUP(F4680,'Volume Holds'!U:U,'Volume Holds'!R:R)+IF('Volume Holds'!$R$119&gt;0,'Volume Holds'!$R$119,0)</f>
        <v>0</v>
      </c>
      <c r="C4680" s="64">
        <f>_xlfn.XLOOKUP(F4680,'Volume Holds'!U:U,'Volume Holds'!P:P)</f>
        <v>401.75</v>
      </c>
      <c r="F4680" s="64" t="s">
        <v>809</v>
      </c>
      <c r="G4680" s="64">
        <v>10138</v>
      </c>
    </row>
    <row r="4681" spans="1:7">
      <c r="A4681" s="64" t="str">
        <f t="shared" si="73"/>
        <v>BL.VG.00106-10138</v>
      </c>
      <c r="B4681" s="64">
        <f>_xlfn.XLOOKUP(F4681,'Volume Holds'!U:U,'Volume Holds'!R:R)+IF('Volume Holds'!$R$119&gt;0,'Volume Holds'!$R$119,0)</f>
        <v>0</v>
      </c>
      <c r="C4681" s="64">
        <f>_xlfn.XLOOKUP(F4681,'Volume Holds'!U:U,'Volume Holds'!P:P)</f>
        <v>401.75</v>
      </c>
      <c r="F4681" s="64" t="s">
        <v>810</v>
      </c>
      <c r="G4681" s="64">
        <v>10138</v>
      </c>
    </row>
    <row r="4682" spans="1:7">
      <c r="A4682" s="64" t="str">
        <f t="shared" si="73"/>
        <v>BL.VG.00107-10138</v>
      </c>
      <c r="B4682" s="64">
        <f>_xlfn.XLOOKUP(F4682,'Volume Holds'!U:U,'Volume Holds'!R:R)+IF('Volume Holds'!$R$119&gt;0,'Volume Holds'!$R$119,0)</f>
        <v>0</v>
      </c>
      <c r="C4682" s="64">
        <f>_xlfn.XLOOKUP(F4682,'Volume Holds'!U:U,'Volume Holds'!P:P)</f>
        <v>446.25</v>
      </c>
      <c r="F4682" s="64" t="s">
        <v>811</v>
      </c>
      <c r="G4682" s="64">
        <v>10138</v>
      </c>
    </row>
    <row r="4683" spans="1:7">
      <c r="A4683" s="64" t="str">
        <f t="shared" si="73"/>
        <v>BL.VG.00108-10138</v>
      </c>
      <c r="B4683" s="64">
        <f>_xlfn.XLOOKUP(F4683,'Volume Holds'!U:U,'Volume Holds'!R:R)+IF('Volume Holds'!$R$119&gt;0,'Volume Holds'!$R$119,0)</f>
        <v>0</v>
      </c>
      <c r="C4683" s="64">
        <f>_xlfn.XLOOKUP(F4683,'Volume Holds'!U:U,'Volume Holds'!P:P)</f>
        <v>446.25</v>
      </c>
      <c r="F4683" s="64" t="s">
        <v>812</v>
      </c>
      <c r="G4683" s="64">
        <v>10138</v>
      </c>
    </row>
    <row r="4684" spans="1:7">
      <c r="A4684" s="64" t="str">
        <f t="shared" si="73"/>
        <v>BL.VG.00109-10138</v>
      </c>
      <c r="B4684" s="64">
        <f>_xlfn.XLOOKUP(F4684,'Volume Holds'!U:U,'Volume Holds'!R:R)+IF('Volume Holds'!$R$120&gt;0,'Volume Holds'!$R$120,0)</f>
        <v>0</v>
      </c>
      <c r="C4684" s="64">
        <f>_xlfn.XLOOKUP(F4684,'Volume Holds'!U:U,'Volume Holds'!P:P)</f>
        <v>630</v>
      </c>
      <c r="F4684" s="64" t="s">
        <v>813</v>
      </c>
      <c r="G4684" s="64">
        <v>10138</v>
      </c>
    </row>
    <row r="4685" spans="1:7">
      <c r="A4685" s="64" t="str">
        <f t="shared" si="73"/>
        <v>BL.VG.00110-10138</v>
      </c>
      <c r="B4685" s="64">
        <f>_xlfn.XLOOKUP(F4685,'Volume Holds'!U:U,'Volume Holds'!R:R)+IF('Volume Holds'!$R$120&gt;0,'Volume Holds'!$R$120,0)</f>
        <v>0</v>
      </c>
      <c r="C4685" s="64">
        <f>_xlfn.XLOOKUP(F4685,'Volume Holds'!U:U,'Volume Holds'!P:P)</f>
        <v>630</v>
      </c>
      <c r="F4685" s="64" t="s">
        <v>814</v>
      </c>
      <c r="G4685" s="64">
        <v>10138</v>
      </c>
    </row>
    <row r="4686" spans="1:7">
      <c r="A4686" s="64" t="str">
        <f t="shared" si="73"/>
        <v>BL.VG.00111-10138</v>
      </c>
      <c r="B4686" s="64">
        <f>_xlfn.XLOOKUP(F4686,'Volume Holds'!U:U,'Volume Holds'!R:R)+IF('Volume Holds'!$R$120&gt;0,'Volume Holds'!$R$120,0)</f>
        <v>0</v>
      </c>
      <c r="C4686" s="64">
        <f>_xlfn.XLOOKUP(F4686,'Volume Holds'!U:U,'Volume Holds'!P:P)</f>
        <v>664.25</v>
      </c>
      <c r="F4686" s="64" t="s">
        <v>815</v>
      </c>
      <c r="G4686" s="64">
        <v>10138</v>
      </c>
    </row>
    <row r="4687" spans="1:7">
      <c r="A4687" s="64" t="str">
        <f t="shared" si="73"/>
        <v>BL.VG.00112-10138</v>
      </c>
      <c r="B4687" s="64">
        <f>_xlfn.XLOOKUP(F4687,'Volume Holds'!U:U,'Volume Holds'!R:R)+IF('Volume Holds'!$R$120&gt;0,'Volume Holds'!$R$120,0)</f>
        <v>0</v>
      </c>
      <c r="C4687" s="64">
        <f>_xlfn.XLOOKUP(F4687,'Volume Holds'!U:U,'Volume Holds'!P:P)</f>
        <v>664.25</v>
      </c>
      <c r="F4687" s="64" t="s">
        <v>816</v>
      </c>
      <c r="G4687" s="64">
        <v>10138</v>
      </c>
    </row>
    <row r="4688" spans="1:7">
      <c r="A4688" s="64" t="str">
        <f t="shared" si="73"/>
        <v>BL.VG.00113-10138</v>
      </c>
      <c r="B4688" s="64">
        <f>_xlfn.XLOOKUP(F4688,'Volume Holds'!U:U,'Volume Holds'!R:R)+IF('Volume Holds'!$R$120&gt;0,'Volume Holds'!$R$120,0)</f>
        <v>0</v>
      </c>
      <c r="C4688" s="64">
        <f>_xlfn.XLOOKUP(F4688,'Volume Holds'!U:U,'Volume Holds'!P:P)</f>
        <v>750.75</v>
      </c>
      <c r="F4688" s="64" t="s">
        <v>817</v>
      </c>
      <c r="G4688" s="64">
        <v>10138</v>
      </c>
    </row>
    <row r="4689" spans="1:7">
      <c r="A4689" s="64" t="str">
        <f t="shared" si="73"/>
        <v>BL.VG.00114-10138</v>
      </c>
      <c r="B4689" s="64">
        <f>_xlfn.XLOOKUP(F4689,'Volume Holds'!U:U,'Volume Holds'!R:R)+IF('Volume Holds'!$R$120&gt;0,'Volume Holds'!$R$120,0)</f>
        <v>0</v>
      </c>
      <c r="C4689" s="64">
        <f>_xlfn.XLOOKUP(F4689,'Volume Holds'!U:U,'Volume Holds'!P:P)</f>
        <v>750.75</v>
      </c>
      <c r="F4689" s="64" t="s">
        <v>818</v>
      </c>
      <c r="G4689" s="64">
        <v>10138</v>
      </c>
    </row>
    <row r="4690" spans="1:7">
      <c r="A4690" s="64" t="str">
        <f t="shared" si="73"/>
        <v>BL.VG.00115-10138</v>
      </c>
      <c r="B4690" s="64">
        <f>_xlfn.XLOOKUP(F4690,'Volume Holds'!U:U,'Volume Holds'!R:R)+IF('Volume Holds'!$R$121&gt;0,'Volume Holds'!$R$121,0)</f>
        <v>0</v>
      </c>
      <c r="C4690" s="64">
        <f>_xlfn.XLOOKUP(F4690,'Volume Holds'!U:U,'Volume Holds'!P:P)</f>
        <v>225.75</v>
      </c>
      <c r="F4690" s="64" t="s">
        <v>819</v>
      </c>
      <c r="G4690" s="64">
        <v>10138</v>
      </c>
    </row>
    <row r="4691" spans="1:7">
      <c r="A4691" s="64" t="str">
        <f t="shared" si="73"/>
        <v>BL.VG.00116-10138</v>
      </c>
      <c r="B4691" s="64">
        <f>_xlfn.XLOOKUP(F4691,'Volume Holds'!U:U,'Volume Holds'!R:R)+IF('Volume Holds'!$R$121&gt;0,'Volume Holds'!$R$121,0)</f>
        <v>0</v>
      </c>
      <c r="C4691" s="64">
        <f>_xlfn.XLOOKUP(F4691,'Volume Holds'!U:U,'Volume Holds'!P:P)</f>
        <v>246.75</v>
      </c>
      <c r="F4691" s="64" t="s">
        <v>820</v>
      </c>
      <c r="G4691" s="64">
        <v>10138</v>
      </c>
    </row>
    <row r="4692" spans="1:7">
      <c r="A4692" s="64" t="str">
        <f t="shared" si="73"/>
        <v>BL.VG.00117-10138</v>
      </c>
      <c r="B4692" s="64">
        <f>_xlfn.XLOOKUP(F4692,'Volume Holds'!U:U,'Volume Holds'!R:R)+IF('Volume Holds'!$R$121&gt;0,'Volume Holds'!$R$121,0)</f>
        <v>0</v>
      </c>
      <c r="C4692" s="64">
        <f>_xlfn.XLOOKUP(F4692,'Volume Holds'!U:U,'Volume Holds'!P:P)</f>
        <v>296.75</v>
      </c>
      <c r="F4692" s="64" t="s">
        <v>821</v>
      </c>
      <c r="G4692" s="64">
        <v>10138</v>
      </c>
    </row>
    <row r="4693" spans="1:7">
      <c r="A4693" s="64" t="str">
        <f t="shared" si="73"/>
        <v>BL.VG.00118-10138</v>
      </c>
      <c r="B4693" s="64">
        <f>_xlfn.XLOOKUP(F4693,'Volume Holds'!U:U,'Volume Holds'!R:R)+IF('Volume Holds'!$R$121&gt;0,'Volume Holds'!$R$121,0)</f>
        <v>0</v>
      </c>
      <c r="C4693" s="64">
        <f>_xlfn.XLOOKUP(F4693,'Volume Holds'!U:U,'Volume Holds'!P:P)</f>
        <v>218</v>
      </c>
      <c r="F4693" s="64" t="s">
        <v>822</v>
      </c>
      <c r="G4693" s="64">
        <v>10138</v>
      </c>
    </row>
    <row r="4694" spans="1:7">
      <c r="A4694" s="64" t="str">
        <f t="shared" si="73"/>
        <v>BL.VG.00119-10138</v>
      </c>
      <c r="B4694" s="64">
        <f>_xlfn.XLOOKUP(F4694,'Volume Holds'!U:U,'Volume Holds'!R:R)+IF('Volume Holds'!$R$121&gt;0,'Volume Holds'!$R$121,0)</f>
        <v>0</v>
      </c>
      <c r="C4694" s="64">
        <f>_xlfn.XLOOKUP(F4694,'Volume Holds'!U:U,'Volume Holds'!P:P)</f>
        <v>239</v>
      </c>
      <c r="F4694" s="64" t="s">
        <v>823</v>
      </c>
      <c r="G4694" s="64">
        <v>10138</v>
      </c>
    </row>
    <row r="4695" spans="1:7">
      <c r="A4695" s="64" t="str">
        <f t="shared" si="73"/>
        <v>BL.VG.00120-10138</v>
      </c>
      <c r="B4695" s="64">
        <f>_xlfn.XLOOKUP(F4695,'Volume Holds'!U:U,'Volume Holds'!R:R)+IF('Volume Holds'!$R$121&gt;0,'Volume Holds'!$R$121,0)</f>
        <v>0</v>
      </c>
      <c r="C4695" s="64">
        <f>_xlfn.XLOOKUP(F4695,'Volume Holds'!U:U,'Volume Holds'!P:P)</f>
        <v>299.25</v>
      </c>
      <c r="F4695" s="64" t="s">
        <v>824</v>
      </c>
      <c r="G4695" s="64">
        <v>10138</v>
      </c>
    </row>
    <row r="4696" spans="1:7">
      <c r="A4696" s="64" t="str">
        <f t="shared" si="73"/>
        <v>BL.VG.00121-10138</v>
      </c>
      <c r="B4696" s="64">
        <f>_xlfn.XLOOKUP(F4696,'Volume Holds'!U:U,'Volume Holds'!R:R)+IF('Volume Holds'!$R$122&gt;0,'Volume Holds'!$R$122,0)</f>
        <v>0</v>
      </c>
      <c r="C4696" s="64">
        <f>_xlfn.XLOOKUP(F4696,'Volume Holds'!U:U,'Volume Holds'!P:P)</f>
        <v>107.75</v>
      </c>
      <c r="F4696" s="64" t="s">
        <v>825</v>
      </c>
      <c r="G4696" s="64">
        <v>10138</v>
      </c>
    </row>
    <row r="4697" spans="1:7">
      <c r="A4697" s="64" t="str">
        <f t="shared" si="73"/>
        <v>BL.VG.00122-10138</v>
      </c>
      <c r="B4697" s="64">
        <f>_xlfn.XLOOKUP(F4697,'Volume Holds'!U:U,'Volume Holds'!R:R)+IF('Volume Holds'!$R$122&gt;0,'Volume Holds'!$R$122,0)</f>
        <v>0</v>
      </c>
      <c r="C4697" s="64">
        <f>_xlfn.XLOOKUP(F4697,'Volume Holds'!U:U,'Volume Holds'!P:P)</f>
        <v>113</v>
      </c>
      <c r="F4697" s="64" t="s">
        <v>827</v>
      </c>
      <c r="G4697" s="64">
        <v>10138</v>
      </c>
    </row>
    <row r="4698" spans="1:7">
      <c r="A4698" s="64" t="str">
        <f t="shared" si="73"/>
        <v>BL.VG.00123-10138</v>
      </c>
      <c r="B4698" s="64">
        <f>_xlfn.XLOOKUP(F4698,'Volume Holds'!U:U,'Volume Holds'!R:R)+IF('Volume Holds'!$R$122&gt;0,'Volume Holds'!$R$122,0)</f>
        <v>0</v>
      </c>
      <c r="C4698" s="64">
        <f>_xlfn.XLOOKUP(F4698,'Volume Holds'!U:U,'Volume Holds'!P:P)</f>
        <v>118.25</v>
      </c>
      <c r="F4698" s="64" t="s">
        <v>829</v>
      </c>
      <c r="G4698" s="64">
        <v>10138</v>
      </c>
    </row>
    <row r="4699" spans="1:7">
      <c r="A4699" s="64" t="str">
        <f t="shared" si="73"/>
        <v>BL.VG.00124-10138</v>
      </c>
      <c r="B4699" s="64">
        <f>_xlfn.XLOOKUP(F4699,'Volume Holds'!U:U,'Volume Holds'!R:R)+IF('Volume Holds'!$R$122&gt;0,'Volume Holds'!$R$122,0)</f>
        <v>0</v>
      </c>
      <c r="C4699" s="64">
        <f>_xlfn.XLOOKUP(F4699,'Volume Holds'!U:U,'Volume Holds'!P:P)</f>
        <v>328.25</v>
      </c>
      <c r="F4699" s="64" t="s">
        <v>831</v>
      </c>
      <c r="G4699" s="64">
        <v>10138</v>
      </c>
    </row>
    <row r="4700" spans="1:7">
      <c r="A4700" s="64" t="str">
        <f t="shared" si="73"/>
        <v>BL.VG.00125-10138</v>
      </c>
      <c r="B4700" s="64">
        <f>_xlfn.XLOOKUP(F4700,'Volume Holds'!U:U,'Volume Holds'!R:R)+IF('Volume Holds'!$R$122&gt;0,'Volume Holds'!$R$122,0)</f>
        <v>0</v>
      </c>
      <c r="C4700" s="64">
        <f>_xlfn.XLOOKUP(F4700,'Volume Holds'!U:U,'Volume Holds'!P:P)</f>
        <v>351.75</v>
      </c>
      <c r="F4700" s="64" t="s">
        <v>833</v>
      </c>
      <c r="G4700" s="64">
        <v>10138</v>
      </c>
    </row>
    <row r="4701" spans="1:7">
      <c r="A4701" s="64" t="str">
        <f t="shared" si="73"/>
        <v>BL.VG.00126-10138</v>
      </c>
      <c r="B4701" s="64">
        <f>_xlfn.XLOOKUP(F4701,'Volume Holds'!U:U,'Volume Holds'!R:R)+IF('Volume Holds'!$R$122&gt;0,'Volume Holds'!$R$122,0)</f>
        <v>0</v>
      </c>
      <c r="C4701" s="64">
        <f>_xlfn.XLOOKUP(F4701,'Volume Holds'!U:U,'Volume Holds'!P:P)</f>
        <v>370.25</v>
      </c>
      <c r="F4701" s="64" t="s">
        <v>835</v>
      </c>
      <c r="G4701" s="64">
        <v>10138</v>
      </c>
    </row>
    <row r="4702" spans="1:7">
      <c r="A4702" s="64" t="str">
        <f t="shared" si="73"/>
        <v>BL.VG.00127-10138</v>
      </c>
      <c r="B4702" s="64">
        <f>_xlfn.XLOOKUP(F4702,'Volume Holds'!U:U,'Volume Holds'!R:R)+IF('Volume Holds'!$R$123&gt;0,'Volume Holds'!$R$123,0)</f>
        <v>0</v>
      </c>
      <c r="C4702" s="64">
        <f>_xlfn.XLOOKUP(F4702,'Volume Holds'!U:U,'Volume Holds'!P:P)</f>
        <v>813.75</v>
      </c>
      <c r="F4702" s="64" t="s">
        <v>837</v>
      </c>
      <c r="G4702" s="64">
        <v>10138</v>
      </c>
    </row>
    <row r="4703" spans="1:7">
      <c r="A4703" s="64" t="str">
        <f t="shared" si="73"/>
        <v>BL.VG.00128-10138</v>
      </c>
      <c r="B4703" s="64">
        <f>_xlfn.XLOOKUP(F4703,'Volume Holds'!U:U,'Volume Holds'!R:R)+IF('Volume Holds'!$R$123&gt;0,'Volume Holds'!$R$123,0)</f>
        <v>0</v>
      </c>
      <c r="C4703" s="64">
        <f>_xlfn.XLOOKUP(F4703,'Volume Holds'!U:U,'Volume Holds'!P:P)</f>
        <v>869</v>
      </c>
      <c r="F4703" s="64" t="s">
        <v>839</v>
      </c>
      <c r="G4703" s="64">
        <v>10138</v>
      </c>
    </row>
    <row r="4704" spans="1:7">
      <c r="A4704" s="64" t="str">
        <f t="shared" si="73"/>
        <v>BL.VG.00129-10138</v>
      </c>
      <c r="B4704" s="64">
        <f>_xlfn.XLOOKUP(F4704,'Volume Holds'!U:U,'Volume Holds'!R:R)+IF('Volume Holds'!$R$123&gt;0,'Volume Holds'!$R$123,0)</f>
        <v>0</v>
      </c>
      <c r="C4704" s="64">
        <f>_xlfn.XLOOKUP(F4704,'Volume Holds'!U:U,'Volume Holds'!P:P)</f>
        <v>932</v>
      </c>
      <c r="F4704" s="64" t="s">
        <v>841</v>
      </c>
      <c r="G4704" s="64">
        <v>10138</v>
      </c>
    </row>
    <row r="4705" spans="1:7">
      <c r="A4705" s="64" t="str">
        <f t="shared" si="73"/>
        <v>BL.VG.00130-10138</v>
      </c>
      <c r="B4705" s="64">
        <f>_xlfn.XLOOKUP(F4705,'Volume Holds'!U:U,'Volume Holds'!R:R)+IF('Volume Holds'!$R$123&gt;0,'Volume Holds'!$R$123,0)</f>
        <v>0</v>
      </c>
      <c r="C4705" s="64">
        <f>_xlfn.XLOOKUP(F4705,'Volume Holds'!U:U,'Volume Holds'!P:P)</f>
        <v>107.75</v>
      </c>
      <c r="F4705" s="64" t="s">
        <v>826</v>
      </c>
      <c r="G4705" s="64">
        <v>10138</v>
      </c>
    </row>
    <row r="4706" spans="1:7">
      <c r="A4706" s="64" t="str">
        <f t="shared" si="73"/>
        <v>BL.VG.00131-10138</v>
      </c>
      <c r="B4706" s="64">
        <f>_xlfn.XLOOKUP(F4706,'Volume Holds'!U:U,'Volume Holds'!R:R)+IF('Volume Holds'!$R$123&gt;0,'Volume Holds'!$R$123,0)</f>
        <v>0</v>
      </c>
      <c r="C4706" s="64">
        <f>_xlfn.XLOOKUP(F4706,'Volume Holds'!U:U,'Volume Holds'!P:P)</f>
        <v>113</v>
      </c>
      <c r="F4706" s="64" t="s">
        <v>828</v>
      </c>
      <c r="G4706" s="64">
        <v>10138</v>
      </c>
    </row>
    <row r="4707" spans="1:7">
      <c r="A4707" s="64" t="str">
        <f t="shared" si="73"/>
        <v>BL.VG.00132-10138</v>
      </c>
      <c r="B4707" s="64">
        <f>_xlfn.XLOOKUP(F4707,'Volume Holds'!U:U,'Volume Holds'!R:R)+IF('Volume Holds'!$R$123&gt;0,'Volume Holds'!$R$123,0)</f>
        <v>0</v>
      </c>
      <c r="C4707" s="64">
        <f>_xlfn.XLOOKUP(F4707,'Volume Holds'!U:U,'Volume Holds'!P:P)</f>
        <v>118.25</v>
      </c>
      <c r="F4707" s="64" t="s">
        <v>830</v>
      </c>
      <c r="G4707" s="64">
        <v>10138</v>
      </c>
    </row>
    <row r="4708" spans="1:7">
      <c r="A4708" s="64" t="str">
        <f t="shared" si="73"/>
        <v>BL.VG.00133-10138</v>
      </c>
      <c r="B4708" s="64">
        <f>_xlfn.XLOOKUP(F4708,'Volume Holds'!U:U,'Volume Holds'!R:R)+IF('Volume Holds'!$R$124&gt;0,'Volume Holds'!$R$124,0)</f>
        <v>0</v>
      </c>
      <c r="C4708" s="64">
        <f>_xlfn.XLOOKUP(F4708,'Volume Holds'!U:U,'Volume Holds'!P:P)</f>
        <v>328.25</v>
      </c>
      <c r="F4708" s="64" t="s">
        <v>832</v>
      </c>
      <c r="G4708" s="64">
        <v>10138</v>
      </c>
    </row>
    <row r="4709" spans="1:7">
      <c r="A4709" s="64" t="str">
        <f t="shared" si="73"/>
        <v>BL.VG.00134-10138</v>
      </c>
      <c r="B4709" s="64">
        <f>_xlfn.XLOOKUP(F4709,'Volume Holds'!U:U,'Volume Holds'!R:R)+IF('Volume Holds'!$R$124&gt;0,'Volume Holds'!$R$124,0)</f>
        <v>0</v>
      </c>
      <c r="C4709" s="64">
        <f>_xlfn.XLOOKUP(F4709,'Volume Holds'!U:U,'Volume Holds'!P:P)</f>
        <v>351.75</v>
      </c>
      <c r="F4709" s="64" t="s">
        <v>834</v>
      </c>
      <c r="G4709" s="64">
        <v>10138</v>
      </c>
    </row>
    <row r="4710" spans="1:7">
      <c r="A4710" s="64" t="str">
        <f t="shared" si="73"/>
        <v>BL.VG.00135-10138</v>
      </c>
      <c r="B4710" s="64">
        <f>_xlfn.XLOOKUP(F4710,'Volume Holds'!U:U,'Volume Holds'!R:R)+IF('Volume Holds'!$R$124&gt;0,'Volume Holds'!$R$124,0)</f>
        <v>0</v>
      </c>
      <c r="C4710" s="64">
        <f>_xlfn.XLOOKUP(F4710,'Volume Holds'!U:U,'Volume Holds'!P:P)</f>
        <v>370.25</v>
      </c>
      <c r="F4710" s="64" t="s">
        <v>836</v>
      </c>
      <c r="G4710" s="64">
        <v>10138</v>
      </c>
    </row>
    <row r="4711" spans="1:7">
      <c r="A4711" s="64" t="str">
        <f t="shared" si="73"/>
        <v>BL.VG.00136-10138</v>
      </c>
      <c r="B4711" s="64">
        <f>_xlfn.XLOOKUP(F4711,'Volume Holds'!U:U,'Volume Holds'!R:R)+IF('Volume Holds'!$R$124&gt;0,'Volume Holds'!$R$124,0)</f>
        <v>0</v>
      </c>
      <c r="C4711" s="64">
        <f>_xlfn.XLOOKUP(F4711,'Volume Holds'!U:U,'Volume Holds'!P:P)</f>
        <v>813.75</v>
      </c>
      <c r="F4711" s="64" t="s">
        <v>838</v>
      </c>
      <c r="G4711" s="64">
        <v>10138</v>
      </c>
    </row>
    <row r="4712" spans="1:7">
      <c r="A4712" s="64" t="str">
        <f t="shared" si="73"/>
        <v>BL.VG.00137-10138</v>
      </c>
      <c r="B4712" s="64">
        <f>_xlfn.XLOOKUP(F4712,'Volume Holds'!U:U,'Volume Holds'!R:R)+IF('Volume Holds'!$R$124&gt;0,'Volume Holds'!$R$124,0)</f>
        <v>0</v>
      </c>
      <c r="C4712" s="64">
        <f>_xlfn.XLOOKUP(F4712,'Volume Holds'!U:U,'Volume Holds'!P:P)</f>
        <v>869</v>
      </c>
      <c r="F4712" s="64" t="s">
        <v>840</v>
      </c>
      <c r="G4712" s="64">
        <v>10138</v>
      </c>
    </row>
    <row r="4713" spans="1:7">
      <c r="A4713" s="64" t="str">
        <f t="shared" si="73"/>
        <v>BL.VG.00138-10138</v>
      </c>
      <c r="B4713" s="64">
        <f>_xlfn.XLOOKUP(F4713,'Volume Holds'!U:U,'Volume Holds'!R:R)+IF('Volume Holds'!$R$124&gt;0,'Volume Holds'!$R$124,0)</f>
        <v>0</v>
      </c>
      <c r="C4713" s="64">
        <f>_xlfn.XLOOKUP(F4713,'Volume Holds'!U:U,'Volume Holds'!P:P)</f>
        <v>932</v>
      </c>
      <c r="F4713" s="64" t="s">
        <v>842</v>
      </c>
      <c r="G4713" s="64">
        <v>10138</v>
      </c>
    </row>
    <row r="4714" spans="1:7">
      <c r="A4714" s="64" t="str">
        <f>F4714&amp;"."&amp;G4714</f>
        <v>BP.VW.00001.M10.ST.ST.10005</v>
      </c>
      <c r="B4714" s="64">
        <f>_xlfn.XLOOKUP(F4714,'Wall Volumes Cooperations'!O:O,'Wall Volumes Cooperations'!D:D)</f>
        <v>0</v>
      </c>
      <c r="C4714" s="64">
        <f>_xlfn.XLOOKUP(F4714,'Wall Volumes Cooperations'!O:O,'Wall Volumes Cooperations'!C:C)</f>
        <v>1024</v>
      </c>
      <c r="F4714" s="64" t="s">
        <v>487</v>
      </c>
      <c r="G4714" s="64">
        <v>10005</v>
      </c>
    </row>
    <row r="4715" spans="1:7">
      <c r="A4715" s="64" t="str">
        <f t="shared" ref="A4715:A4778" si="74">F4715&amp;"."&amp;G4715</f>
        <v>BP.VW.00002.M10.ST.ST.10005</v>
      </c>
      <c r="B4715" s="64">
        <f>_xlfn.XLOOKUP(F4715,'Wall Volumes Cooperations'!O:O,'Wall Volumes Cooperations'!D:D)</f>
        <v>0</v>
      </c>
      <c r="C4715" s="64">
        <f>_xlfn.XLOOKUP(F4715,'Wall Volumes Cooperations'!O:O,'Wall Volumes Cooperations'!C:C)</f>
        <v>397</v>
      </c>
      <c r="F4715" s="64" t="s">
        <v>489</v>
      </c>
      <c r="G4715" s="64">
        <v>10005</v>
      </c>
    </row>
    <row r="4716" spans="1:7">
      <c r="A4716" s="64" t="str">
        <f t="shared" si="74"/>
        <v>BP.VW.00003.M10.ST.ST.10005</v>
      </c>
      <c r="B4716" s="64">
        <f>_xlfn.XLOOKUP(F4716,'Wall Volumes Cooperations'!O:O,'Wall Volumes Cooperations'!D:D)</f>
        <v>0</v>
      </c>
      <c r="C4716" s="64">
        <f>_xlfn.XLOOKUP(F4716,'Wall Volumes Cooperations'!O:O,'Wall Volumes Cooperations'!C:C)</f>
        <v>296</v>
      </c>
      <c r="F4716" s="64" t="s">
        <v>491</v>
      </c>
      <c r="G4716" s="64">
        <v>10005</v>
      </c>
    </row>
    <row r="4717" spans="1:7">
      <c r="A4717" s="64" t="str">
        <f t="shared" si="74"/>
        <v>BP.VW.00004.M10.ST.ST.10005</v>
      </c>
      <c r="B4717" s="64">
        <f>_xlfn.XLOOKUP(F4717,'Wall Volumes Cooperations'!O:O,'Wall Volumes Cooperations'!D:D)</f>
        <v>0</v>
      </c>
      <c r="C4717" s="64">
        <f>_xlfn.XLOOKUP(F4717,'Wall Volumes Cooperations'!O:O,'Wall Volumes Cooperations'!C:C)</f>
        <v>257</v>
      </c>
      <c r="F4717" s="64" t="s">
        <v>493</v>
      </c>
      <c r="G4717" s="64">
        <v>10005</v>
      </c>
    </row>
    <row r="4718" spans="1:7">
      <c r="A4718" s="64" t="str">
        <f t="shared" si="74"/>
        <v>BP.VW.00005.M10.ST.ST.10005</v>
      </c>
      <c r="B4718" s="64">
        <f>_xlfn.XLOOKUP(F4718,'Wall Volumes Cooperations'!O:O,'Wall Volumes Cooperations'!D:D)</f>
        <v>0</v>
      </c>
      <c r="C4718" s="64">
        <f>_xlfn.XLOOKUP(F4718,'Wall Volumes Cooperations'!O:O,'Wall Volumes Cooperations'!C:C)</f>
        <v>101</v>
      </c>
      <c r="F4718" s="64" t="s">
        <v>495</v>
      </c>
      <c r="G4718" s="64">
        <v>10005</v>
      </c>
    </row>
    <row r="4719" spans="1:7">
      <c r="A4719" s="64" t="str">
        <f t="shared" si="74"/>
        <v>BP.VW.00006.M10.ST.ST.10005</v>
      </c>
      <c r="B4719" s="64">
        <f>_xlfn.XLOOKUP(F4719,'Wall Volumes Cooperations'!O:O,'Wall Volumes Cooperations'!D:D)</f>
        <v>0</v>
      </c>
      <c r="C4719" s="64">
        <f>_xlfn.XLOOKUP(F4719,'Wall Volumes Cooperations'!O:O,'Wall Volumes Cooperations'!C:C)</f>
        <v>99</v>
      </c>
      <c r="F4719" s="64" t="s">
        <v>497</v>
      </c>
      <c r="G4719" s="64">
        <v>10005</v>
      </c>
    </row>
    <row r="4720" spans="1:7">
      <c r="A4720" s="64" t="str">
        <f t="shared" si="74"/>
        <v>BP.VW.00007.M10.ST.ST.10005</v>
      </c>
      <c r="B4720" s="64">
        <f>_xlfn.XLOOKUP(F4720,'Wall Volumes Cooperations'!O:O,'Wall Volumes Cooperations'!D:D)</f>
        <v>0</v>
      </c>
      <c r="C4720" s="64">
        <f>_xlfn.XLOOKUP(F4720,'Wall Volumes Cooperations'!O:O,'Wall Volumes Cooperations'!C:C)</f>
        <v>557</v>
      </c>
      <c r="F4720" s="64" t="s">
        <v>499</v>
      </c>
      <c r="G4720" s="64">
        <v>10005</v>
      </c>
    </row>
    <row r="4721" spans="1:7">
      <c r="A4721" s="64" t="str">
        <f t="shared" si="74"/>
        <v>BP.VW.00008.M10.ST.ST.10005</v>
      </c>
      <c r="B4721" s="64">
        <f>_xlfn.XLOOKUP(F4721,'Wall Volumes Cooperations'!O:O,'Wall Volumes Cooperations'!D:D)</f>
        <v>0</v>
      </c>
      <c r="C4721" s="64">
        <f>_xlfn.XLOOKUP(F4721,'Wall Volumes Cooperations'!O:O,'Wall Volumes Cooperations'!C:C)</f>
        <v>176</v>
      </c>
      <c r="F4721" s="64" t="s">
        <v>501</v>
      </c>
      <c r="G4721" s="64">
        <v>10005</v>
      </c>
    </row>
    <row r="4722" spans="1:7">
      <c r="A4722" s="64" t="str">
        <f t="shared" si="74"/>
        <v>BP.VW.00009.M10.ST.ST.10005</v>
      </c>
      <c r="B4722" s="64">
        <f>_xlfn.XLOOKUP(F4722,'Wall Volumes Cooperations'!O:O,'Wall Volumes Cooperations'!D:D)</f>
        <v>0</v>
      </c>
      <c r="C4722" s="64">
        <f>_xlfn.XLOOKUP(F4722,'Wall Volumes Cooperations'!O:O,'Wall Volumes Cooperations'!C:C)</f>
        <v>370</v>
      </c>
      <c r="F4722" s="64" t="s">
        <v>503</v>
      </c>
      <c r="G4722" s="64">
        <v>10005</v>
      </c>
    </row>
    <row r="4723" spans="1:7">
      <c r="A4723" s="64" t="str">
        <f t="shared" si="74"/>
        <v>BP.VW.00010.M10.ST.ST.10005</v>
      </c>
      <c r="B4723" s="64">
        <f>_xlfn.XLOOKUP(F4723,'Wall Volumes Cooperations'!O:O,'Wall Volumes Cooperations'!D:D)</f>
        <v>0</v>
      </c>
      <c r="C4723" s="64">
        <f>_xlfn.XLOOKUP(F4723,'Wall Volumes Cooperations'!O:O,'Wall Volumes Cooperations'!C:C)</f>
        <v>276</v>
      </c>
      <c r="F4723" s="64" t="s">
        <v>505</v>
      </c>
      <c r="G4723" s="64">
        <v>10005</v>
      </c>
    </row>
    <row r="4724" spans="1:7">
      <c r="A4724" s="64" t="str">
        <f t="shared" si="74"/>
        <v>BP.VW.00011.M10.ST.ST.10005</v>
      </c>
      <c r="B4724" s="64">
        <f>_xlfn.XLOOKUP(F4724,'Wall Volumes Cooperations'!O:O,'Wall Volumes Cooperations'!D:D)</f>
        <v>0</v>
      </c>
      <c r="C4724" s="64">
        <f>_xlfn.XLOOKUP(F4724,'Wall Volumes Cooperations'!O:O,'Wall Volumes Cooperations'!C:C)</f>
        <v>141</v>
      </c>
      <c r="F4724" s="64" t="s">
        <v>507</v>
      </c>
      <c r="G4724" s="64">
        <v>10005</v>
      </c>
    </row>
    <row r="4725" spans="1:7">
      <c r="A4725" s="64" t="str">
        <f t="shared" si="74"/>
        <v>BP.VW.00012.M10.ST.ST.10005</v>
      </c>
      <c r="B4725" s="64">
        <f>_xlfn.XLOOKUP(F4725,'Wall Volumes Cooperations'!O:O,'Wall Volumes Cooperations'!D:D)</f>
        <v>0</v>
      </c>
      <c r="C4725" s="64">
        <f>_xlfn.XLOOKUP(F4725,'Wall Volumes Cooperations'!O:O,'Wall Volumes Cooperations'!C:C)</f>
        <v>99</v>
      </c>
      <c r="F4725" s="64" t="s">
        <v>509</v>
      </c>
      <c r="G4725" s="64">
        <v>10005</v>
      </c>
    </row>
    <row r="4726" spans="1:7">
      <c r="A4726" s="64" t="str">
        <f t="shared" si="74"/>
        <v>BP.VW.00013.M10.ST.ST.10005</v>
      </c>
      <c r="B4726" s="64">
        <f>_xlfn.XLOOKUP(F4726,'Wall Volumes Cooperations'!O:O,'Wall Volumes Cooperations'!D:D)</f>
        <v>0</v>
      </c>
      <c r="C4726" s="64">
        <f>_xlfn.XLOOKUP(F4726,'Wall Volumes Cooperations'!O:O,'Wall Volumes Cooperations'!C:C)</f>
        <v>166</v>
      </c>
      <c r="F4726" s="64" t="s">
        <v>511</v>
      </c>
      <c r="G4726" s="64">
        <v>10005</v>
      </c>
    </row>
    <row r="4727" spans="1:7">
      <c r="A4727" s="64" t="str">
        <f t="shared" si="74"/>
        <v>BP.VW.00014.M10.ST.ST.10005</v>
      </c>
      <c r="B4727" s="64">
        <f>_xlfn.XLOOKUP(F4727,'Wall Volumes Cooperations'!O:O,'Wall Volumes Cooperations'!D:D)</f>
        <v>0</v>
      </c>
      <c r="C4727" s="64">
        <f>_xlfn.XLOOKUP(F4727,'Wall Volumes Cooperations'!O:O,'Wall Volumes Cooperations'!C:C)</f>
        <v>129</v>
      </c>
      <c r="F4727" s="64" t="s">
        <v>513</v>
      </c>
      <c r="G4727" s="64">
        <v>10005</v>
      </c>
    </row>
    <row r="4728" spans="1:7">
      <c r="A4728" s="64" t="str">
        <f t="shared" si="74"/>
        <v>BP.VW.00015.M10.ST.ST.10005</v>
      </c>
      <c r="B4728" s="64">
        <f>_xlfn.XLOOKUP(F4728,'Wall Volumes Cooperations'!O:O,'Wall Volumes Cooperations'!D:D)</f>
        <v>0</v>
      </c>
      <c r="C4728" s="64">
        <f>_xlfn.XLOOKUP(F4728,'Wall Volumes Cooperations'!O:O,'Wall Volumes Cooperations'!C:C)</f>
        <v>80</v>
      </c>
      <c r="F4728" s="64" t="s">
        <v>515</v>
      </c>
      <c r="G4728" s="64">
        <v>10005</v>
      </c>
    </row>
    <row r="4729" spans="1:7">
      <c r="A4729" s="64" t="str">
        <f t="shared" si="74"/>
        <v>BP.VW.00016.M10.ST.ST.10005</v>
      </c>
      <c r="B4729" s="64">
        <f>_xlfn.XLOOKUP(F4729,'Wall Volumes Cooperations'!O:O,'Wall Volumes Cooperations'!D:D)</f>
        <v>0</v>
      </c>
      <c r="C4729" s="64">
        <f>_xlfn.XLOOKUP(F4729,'Wall Volumes Cooperations'!O:O,'Wall Volumes Cooperations'!C:C)</f>
        <v>66</v>
      </c>
      <c r="F4729" s="64" t="s">
        <v>517</v>
      </c>
      <c r="G4729" s="64">
        <v>10005</v>
      </c>
    </row>
    <row r="4730" spans="1:7">
      <c r="A4730" s="64" t="str">
        <f t="shared" si="74"/>
        <v>MF.VW.00012.M10.10005</v>
      </c>
      <c r="B4730" s="64" t="e">
        <f>_xlfn.XLOOKUP(F4730,'Wall Volumes Cooperations'!O:O,'Wall Volumes Cooperations'!D:D)</f>
        <v>#N/A</v>
      </c>
      <c r="C4730" s="64" t="e">
        <f>_xlfn.XLOOKUP(F4730,'Wall Volumes Cooperations'!O:O,'Wall Volumes Cooperations'!C:C)</f>
        <v>#N/A</v>
      </c>
      <c r="F4730" s="64" t="s">
        <v>1353</v>
      </c>
      <c r="G4730" s="64">
        <v>10005</v>
      </c>
    </row>
    <row r="4731" spans="1:7">
      <c r="A4731" s="64" t="str">
        <f t="shared" si="74"/>
        <v>MF.VW.00013.M10.10005</v>
      </c>
      <c r="B4731" s="64" t="e">
        <f>_xlfn.XLOOKUP(F4731,'Wall Volumes Cooperations'!O:O,'Wall Volumes Cooperations'!D:D)</f>
        <v>#N/A</v>
      </c>
      <c r="C4731" s="64" t="e">
        <f>_xlfn.XLOOKUP(F4731,'Wall Volumes Cooperations'!O:O,'Wall Volumes Cooperations'!C:C)</f>
        <v>#N/A</v>
      </c>
      <c r="F4731" s="64" t="s">
        <v>1354</v>
      </c>
      <c r="G4731" s="64">
        <v>10005</v>
      </c>
    </row>
    <row r="4732" spans="1:7">
      <c r="A4732" s="64" t="str">
        <f t="shared" si="74"/>
        <v>MF.VW.00014.M10.10005</v>
      </c>
      <c r="B4732" s="64" t="e">
        <f>_xlfn.XLOOKUP(F4732,'Wall Volumes Cooperations'!O:O,'Wall Volumes Cooperations'!D:D)</f>
        <v>#N/A</v>
      </c>
      <c r="C4732" s="64" t="e">
        <f>_xlfn.XLOOKUP(F4732,'Wall Volumes Cooperations'!O:O,'Wall Volumes Cooperations'!C:C)</f>
        <v>#N/A</v>
      </c>
      <c r="F4732" s="64" t="s">
        <v>1355</v>
      </c>
      <c r="G4732" s="64">
        <v>10005</v>
      </c>
    </row>
    <row r="4733" spans="1:7">
      <c r="A4733" s="64" t="str">
        <f t="shared" si="74"/>
        <v>MF.VW.00015.M10.10005</v>
      </c>
      <c r="B4733" s="64" t="e">
        <f>_xlfn.XLOOKUP(F4733,'Wall Volumes Cooperations'!O:O,'Wall Volumes Cooperations'!D:D)</f>
        <v>#N/A</v>
      </c>
      <c r="C4733" s="64" t="e">
        <f>_xlfn.XLOOKUP(F4733,'Wall Volumes Cooperations'!O:O,'Wall Volumes Cooperations'!C:C)</f>
        <v>#N/A</v>
      </c>
      <c r="F4733" s="64" t="s">
        <v>1356</v>
      </c>
      <c r="G4733" s="64">
        <v>10005</v>
      </c>
    </row>
    <row r="4734" spans="1:7">
      <c r="A4734" s="64" t="str">
        <f t="shared" si="74"/>
        <v>MF.VW.00016.M10.10005</v>
      </c>
      <c r="B4734" s="64" t="e">
        <f>_xlfn.XLOOKUP(F4734,'Wall Volumes Cooperations'!O:O,'Wall Volumes Cooperations'!D:D)</f>
        <v>#N/A</v>
      </c>
      <c r="C4734" s="64" t="e">
        <f>_xlfn.XLOOKUP(F4734,'Wall Volumes Cooperations'!O:O,'Wall Volumes Cooperations'!C:C)</f>
        <v>#N/A</v>
      </c>
      <c r="F4734" s="64" t="s">
        <v>1357</v>
      </c>
      <c r="G4734" s="64">
        <v>10005</v>
      </c>
    </row>
    <row r="4735" spans="1:7">
      <c r="A4735" s="64" t="str">
        <f t="shared" si="74"/>
        <v>MF.VW.00017.M10.10005</v>
      </c>
      <c r="B4735" s="64" t="e">
        <f>_xlfn.XLOOKUP(F4735,'Wall Volumes Cooperations'!O:O,'Wall Volumes Cooperations'!D:D)</f>
        <v>#N/A</v>
      </c>
      <c r="C4735" s="64" t="e">
        <f>_xlfn.XLOOKUP(F4735,'Wall Volumes Cooperations'!O:O,'Wall Volumes Cooperations'!C:C)</f>
        <v>#N/A</v>
      </c>
      <c r="F4735" s="64" t="s">
        <v>1358</v>
      </c>
      <c r="G4735" s="64">
        <v>10005</v>
      </c>
    </row>
    <row r="4736" spans="1:7">
      <c r="A4736" s="64" t="str">
        <f t="shared" si="74"/>
        <v>MF.VW.00018.M10.10005</v>
      </c>
      <c r="B4736" s="64" t="e">
        <f>_xlfn.XLOOKUP(F4736,'Wall Volumes Cooperations'!O:O,'Wall Volumes Cooperations'!D:D)</f>
        <v>#N/A</v>
      </c>
      <c r="C4736" s="64" t="e">
        <f>_xlfn.XLOOKUP(F4736,'Wall Volumes Cooperations'!O:O,'Wall Volumes Cooperations'!C:C)</f>
        <v>#N/A</v>
      </c>
      <c r="F4736" s="64" t="s">
        <v>1359</v>
      </c>
      <c r="G4736" s="64">
        <v>10005</v>
      </c>
    </row>
    <row r="4737" spans="1:7">
      <c r="A4737" s="64" t="str">
        <f t="shared" si="74"/>
        <v>MF.VW.00019.M10.10005</v>
      </c>
      <c r="B4737" s="64" t="e">
        <f>_xlfn.XLOOKUP(F4737,'Wall Volumes Cooperations'!O:O,'Wall Volumes Cooperations'!D:D)</f>
        <v>#N/A</v>
      </c>
      <c r="C4737" s="64" t="e">
        <f>_xlfn.XLOOKUP(F4737,'Wall Volumes Cooperations'!O:O,'Wall Volumes Cooperations'!C:C)</f>
        <v>#N/A</v>
      </c>
      <c r="F4737" s="64" t="s">
        <v>1360</v>
      </c>
      <c r="G4737" s="64">
        <v>10005</v>
      </c>
    </row>
    <row r="4738" spans="1:7">
      <c r="A4738" s="64" t="str">
        <f t="shared" si="74"/>
        <v>MF.VW.00020.M10.10005</v>
      </c>
      <c r="B4738" s="64" t="e">
        <f>_xlfn.XLOOKUP(F4738,'Wall Volumes Cooperations'!O:O,'Wall Volumes Cooperations'!D:D)</f>
        <v>#N/A</v>
      </c>
      <c r="C4738" s="64" t="e">
        <f>_xlfn.XLOOKUP(F4738,'Wall Volumes Cooperations'!O:O,'Wall Volumes Cooperations'!C:C)</f>
        <v>#N/A</v>
      </c>
      <c r="F4738" s="64" t="s">
        <v>1361</v>
      </c>
      <c r="G4738" s="64">
        <v>10005</v>
      </c>
    </row>
    <row r="4739" spans="1:7">
      <c r="A4739" s="64" t="str">
        <f t="shared" si="74"/>
        <v>MF.VW.00021.M10.10005</v>
      </c>
      <c r="B4739" s="64" t="e">
        <f>_xlfn.XLOOKUP(F4739,'Wall Volumes Cooperations'!O:O,'Wall Volumes Cooperations'!D:D)</f>
        <v>#N/A</v>
      </c>
      <c r="C4739" s="64" t="e">
        <f>_xlfn.XLOOKUP(F4739,'Wall Volumes Cooperations'!O:O,'Wall Volumes Cooperations'!C:C)</f>
        <v>#N/A</v>
      </c>
      <c r="F4739" s="64" t="s">
        <v>1362</v>
      </c>
      <c r="G4739" s="64">
        <v>10005</v>
      </c>
    </row>
    <row r="4740" spans="1:7">
      <c r="A4740" s="64" t="str">
        <f t="shared" si="74"/>
        <v>MF.VW.00022.M10.10005</v>
      </c>
      <c r="B4740" s="64" t="e">
        <f>_xlfn.XLOOKUP(F4740,'Wall Volumes Cooperations'!O:O,'Wall Volumes Cooperations'!D:D)</f>
        <v>#N/A</v>
      </c>
      <c r="C4740" s="64" t="e">
        <f>_xlfn.XLOOKUP(F4740,'Wall Volumes Cooperations'!O:O,'Wall Volumes Cooperations'!C:C)</f>
        <v>#N/A</v>
      </c>
      <c r="F4740" s="64" t="s">
        <v>1363</v>
      </c>
      <c r="G4740" s="64">
        <v>10005</v>
      </c>
    </row>
    <row r="4741" spans="1:7">
      <c r="A4741" s="64" t="str">
        <f t="shared" si="74"/>
        <v>MF.VW.00023.M10.10005</v>
      </c>
      <c r="B4741" s="64" t="e">
        <f>_xlfn.XLOOKUP(F4741,'Wall Volumes Cooperations'!O:O,'Wall Volumes Cooperations'!D:D)</f>
        <v>#N/A</v>
      </c>
      <c r="C4741" s="64" t="e">
        <f>_xlfn.XLOOKUP(F4741,'Wall Volumes Cooperations'!O:O,'Wall Volumes Cooperations'!C:C)</f>
        <v>#N/A</v>
      </c>
      <c r="F4741" s="64" t="s">
        <v>1364</v>
      </c>
      <c r="G4741" s="64">
        <v>10005</v>
      </c>
    </row>
    <row r="4742" spans="1:7">
      <c r="A4742" s="64" t="str">
        <f t="shared" si="74"/>
        <v>MF.VW.00024.M10.10005</v>
      </c>
      <c r="B4742" s="64" t="e">
        <f>_xlfn.XLOOKUP(F4742,'Wall Volumes Cooperations'!O:O,'Wall Volumes Cooperations'!D:D)</f>
        <v>#N/A</v>
      </c>
      <c r="C4742" s="64" t="e">
        <f>_xlfn.XLOOKUP(F4742,'Wall Volumes Cooperations'!O:O,'Wall Volumes Cooperations'!C:C)</f>
        <v>#N/A</v>
      </c>
      <c r="F4742" s="64" t="s">
        <v>1365</v>
      </c>
      <c r="G4742" s="64">
        <v>10005</v>
      </c>
    </row>
    <row r="4743" spans="1:7">
      <c r="A4743" s="64" t="str">
        <f t="shared" si="74"/>
        <v>MF.VW.00025.M10.10005</v>
      </c>
      <c r="B4743" s="64" t="e">
        <f>_xlfn.XLOOKUP(F4743,'Wall Volumes Cooperations'!O:O,'Wall Volumes Cooperations'!D:D)</f>
        <v>#N/A</v>
      </c>
      <c r="C4743" s="64" t="e">
        <f>_xlfn.XLOOKUP(F4743,'Wall Volumes Cooperations'!O:O,'Wall Volumes Cooperations'!C:C)</f>
        <v>#N/A</v>
      </c>
      <c r="F4743" s="64" t="s">
        <v>1366</v>
      </c>
      <c r="G4743" s="64">
        <v>10005</v>
      </c>
    </row>
    <row r="4744" spans="1:7">
      <c r="A4744" s="64" t="str">
        <f t="shared" si="74"/>
        <v>MF.VW.00026.M10.10005</v>
      </c>
      <c r="B4744" s="64" t="e">
        <f>_xlfn.XLOOKUP(F4744,'Wall Volumes Cooperations'!O:O,'Wall Volumes Cooperations'!D:D)</f>
        <v>#N/A</v>
      </c>
      <c r="C4744" s="64" t="e">
        <f>_xlfn.XLOOKUP(F4744,'Wall Volumes Cooperations'!O:O,'Wall Volumes Cooperations'!C:C)</f>
        <v>#N/A</v>
      </c>
      <c r="F4744" s="64" t="s">
        <v>1367</v>
      </c>
      <c r="G4744" s="64">
        <v>10005</v>
      </c>
    </row>
    <row r="4745" spans="1:7">
      <c r="A4745" s="64" t="str">
        <f t="shared" si="74"/>
        <v>MF.VW.00027.M10.10005</v>
      </c>
      <c r="B4745" s="64" t="e">
        <f>_xlfn.XLOOKUP(F4745,'Wall Volumes Cooperations'!O:O,'Wall Volumes Cooperations'!D:D)</f>
        <v>#N/A</v>
      </c>
      <c r="C4745" s="64" t="e">
        <f>_xlfn.XLOOKUP(F4745,'Wall Volumes Cooperations'!O:O,'Wall Volumes Cooperations'!C:C)</f>
        <v>#N/A</v>
      </c>
      <c r="F4745" s="64" t="s">
        <v>1368</v>
      </c>
      <c r="G4745" s="64">
        <v>10005</v>
      </c>
    </row>
    <row r="4746" spans="1:7">
      <c r="A4746" s="64" t="str">
        <f t="shared" si="74"/>
        <v>MF.VW.00028.M10.10005</v>
      </c>
      <c r="B4746" s="64" t="e">
        <f>_xlfn.XLOOKUP(F4746,'Wall Volumes Cooperations'!O:O,'Wall Volumes Cooperations'!D:D)</f>
        <v>#N/A</v>
      </c>
      <c r="C4746" s="64" t="e">
        <f>_xlfn.XLOOKUP(F4746,'Wall Volumes Cooperations'!O:O,'Wall Volumes Cooperations'!C:C)</f>
        <v>#N/A</v>
      </c>
      <c r="F4746" s="64" t="s">
        <v>1369</v>
      </c>
      <c r="G4746" s="64">
        <v>10005</v>
      </c>
    </row>
    <row r="4747" spans="1:7">
      <c r="A4747" s="64" t="str">
        <f t="shared" si="74"/>
        <v>MF.VW.00029.M10.10005</v>
      </c>
      <c r="B4747" s="64" t="e">
        <f>_xlfn.XLOOKUP(F4747,'Wall Volumes Cooperations'!O:O,'Wall Volumes Cooperations'!D:D)</f>
        <v>#N/A</v>
      </c>
      <c r="C4747" s="64" t="e">
        <f>_xlfn.XLOOKUP(F4747,'Wall Volumes Cooperations'!O:O,'Wall Volumes Cooperations'!C:C)</f>
        <v>#N/A</v>
      </c>
      <c r="F4747" s="64" t="s">
        <v>1370</v>
      </c>
      <c r="G4747" s="64">
        <v>10005</v>
      </c>
    </row>
    <row r="4748" spans="1:7">
      <c r="A4748" s="64" t="str">
        <f t="shared" si="74"/>
        <v>MF.VW.00030.M10.10005</v>
      </c>
      <c r="B4748" s="64" t="e">
        <f>_xlfn.XLOOKUP(F4748,'Wall Volumes Cooperations'!O:O,'Wall Volumes Cooperations'!D:D)</f>
        <v>#N/A</v>
      </c>
      <c r="C4748" s="64" t="e">
        <f>_xlfn.XLOOKUP(F4748,'Wall Volumes Cooperations'!O:O,'Wall Volumes Cooperations'!C:C)</f>
        <v>#N/A</v>
      </c>
      <c r="F4748" s="64" t="s">
        <v>1371</v>
      </c>
      <c r="G4748" s="64">
        <v>10005</v>
      </c>
    </row>
    <row r="4749" spans="1:7">
      <c r="A4749" s="64" t="str">
        <f t="shared" si="74"/>
        <v>MF.VW.00001.M10.10005</v>
      </c>
      <c r="B4749" s="64" t="e">
        <f>_xlfn.XLOOKUP(F4749,'Wall Volumes Cooperations'!O:O,'Wall Volumes Cooperations'!D:D)</f>
        <v>#N/A</v>
      </c>
      <c r="C4749" s="64" t="e">
        <f>_xlfn.XLOOKUP(F4749,'Wall Volumes Cooperations'!O:O,'Wall Volumes Cooperations'!C:C)</f>
        <v>#N/A</v>
      </c>
      <c r="F4749" s="64" t="s">
        <v>1372</v>
      </c>
      <c r="G4749" s="64">
        <v>10005</v>
      </c>
    </row>
    <row r="4750" spans="1:7">
      <c r="A4750" s="64" t="str">
        <f t="shared" si="74"/>
        <v>MF.VW.00002.M10.10005</v>
      </c>
      <c r="B4750" s="64" t="e">
        <f>_xlfn.XLOOKUP(F4750,'Wall Volumes Cooperations'!O:O,'Wall Volumes Cooperations'!D:D)</f>
        <v>#N/A</v>
      </c>
      <c r="C4750" s="64" t="e">
        <f>_xlfn.XLOOKUP(F4750,'Wall Volumes Cooperations'!O:O,'Wall Volumes Cooperations'!C:C)</f>
        <v>#N/A</v>
      </c>
      <c r="F4750" s="64" t="s">
        <v>1373</v>
      </c>
      <c r="G4750" s="64">
        <v>10005</v>
      </c>
    </row>
    <row r="4751" spans="1:7">
      <c r="A4751" s="64" t="str">
        <f t="shared" si="74"/>
        <v>MF.VW.00003.M10.10005</v>
      </c>
      <c r="B4751" s="64" t="e">
        <f>_xlfn.XLOOKUP(F4751,'Wall Volumes Cooperations'!O:O,'Wall Volumes Cooperations'!D:D)</f>
        <v>#N/A</v>
      </c>
      <c r="C4751" s="64" t="e">
        <f>_xlfn.XLOOKUP(F4751,'Wall Volumes Cooperations'!O:O,'Wall Volumes Cooperations'!C:C)</f>
        <v>#N/A</v>
      </c>
      <c r="F4751" s="64" t="s">
        <v>1374</v>
      </c>
      <c r="G4751" s="64">
        <v>10005</v>
      </c>
    </row>
    <row r="4752" spans="1:7">
      <c r="A4752" s="64" t="str">
        <f t="shared" si="74"/>
        <v>MF.VW.00004.M10.10005</v>
      </c>
      <c r="B4752" s="64" t="e">
        <f>_xlfn.XLOOKUP(F4752,'Wall Volumes Cooperations'!O:O,'Wall Volumes Cooperations'!D:D)</f>
        <v>#N/A</v>
      </c>
      <c r="C4752" s="64" t="e">
        <f>_xlfn.XLOOKUP(F4752,'Wall Volumes Cooperations'!O:O,'Wall Volumes Cooperations'!C:C)</f>
        <v>#N/A</v>
      </c>
      <c r="F4752" s="64" t="s">
        <v>1375</v>
      </c>
      <c r="G4752" s="64">
        <v>10005</v>
      </c>
    </row>
    <row r="4753" spans="1:7">
      <c r="A4753" s="64" t="str">
        <f t="shared" si="74"/>
        <v>MF.VW.00005.M10.10005</v>
      </c>
      <c r="B4753" s="64" t="e">
        <f>_xlfn.XLOOKUP(F4753,'Wall Volumes Cooperations'!O:O,'Wall Volumes Cooperations'!D:D)</f>
        <v>#N/A</v>
      </c>
      <c r="C4753" s="64" t="e">
        <f>_xlfn.XLOOKUP(F4753,'Wall Volumes Cooperations'!O:O,'Wall Volumes Cooperations'!C:C)</f>
        <v>#N/A</v>
      </c>
      <c r="F4753" s="64" t="s">
        <v>1376</v>
      </c>
      <c r="G4753" s="64">
        <v>10005</v>
      </c>
    </row>
    <row r="4754" spans="1:7">
      <c r="A4754" s="64" t="str">
        <f t="shared" si="74"/>
        <v>MF.VW.00006.M10.10005</v>
      </c>
      <c r="B4754" s="64" t="e">
        <f>_xlfn.XLOOKUP(F4754,'Wall Volumes Cooperations'!O:O,'Wall Volumes Cooperations'!D:D)</f>
        <v>#N/A</v>
      </c>
      <c r="C4754" s="64" t="e">
        <f>_xlfn.XLOOKUP(F4754,'Wall Volumes Cooperations'!O:O,'Wall Volumes Cooperations'!C:C)</f>
        <v>#N/A</v>
      </c>
      <c r="F4754" s="64" t="s">
        <v>1377</v>
      </c>
      <c r="G4754" s="64">
        <v>10005</v>
      </c>
    </row>
    <row r="4755" spans="1:7">
      <c r="A4755" s="64" t="str">
        <f t="shared" si="74"/>
        <v>MF.VW.00007.M10.10005</v>
      </c>
      <c r="B4755" s="64" t="e">
        <f>_xlfn.XLOOKUP(F4755,'Wall Volumes Cooperations'!O:O,'Wall Volumes Cooperations'!D:D)</f>
        <v>#N/A</v>
      </c>
      <c r="C4755" s="64" t="e">
        <f>_xlfn.XLOOKUP(F4755,'Wall Volumes Cooperations'!O:O,'Wall Volumes Cooperations'!C:C)</f>
        <v>#N/A</v>
      </c>
      <c r="F4755" s="64" t="s">
        <v>1378</v>
      </c>
      <c r="G4755" s="64">
        <v>10005</v>
      </c>
    </row>
    <row r="4756" spans="1:7">
      <c r="A4756" s="64" t="str">
        <f t="shared" si="74"/>
        <v>MF.VW.00008.M10.10005</v>
      </c>
      <c r="B4756" s="64" t="e">
        <f>_xlfn.XLOOKUP(F4756,'Wall Volumes Cooperations'!O:O,'Wall Volumes Cooperations'!D:D)</f>
        <v>#N/A</v>
      </c>
      <c r="C4756" s="64" t="e">
        <f>_xlfn.XLOOKUP(F4756,'Wall Volumes Cooperations'!O:O,'Wall Volumes Cooperations'!C:C)</f>
        <v>#N/A</v>
      </c>
      <c r="F4756" s="64" t="s">
        <v>1379</v>
      </c>
      <c r="G4756" s="64">
        <v>10005</v>
      </c>
    </row>
    <row r="4757" spans="1:7">
      <c r="A4757" s="64" t="str">
        <f t="shared" si="74"/>
        <v>MF.VW.00009.M10.10005</v>
      </c>
      <c r="B4757" s="64" t="e">
        <f>_xlfn.XLOOKUP(F4757,'Wall Volumes Cooperations'!O:O,'Wall Volumes Cooperations'!D:D)</f>
        <v>#N/A</v>
      </c>
      <c r="C4757" s="64" t="e">
        <f>_xlfn.XLOOKUP(F4757,'Wall Volumes Cooperations'!O:O,'Wall Volumes Cooperations'!C:C)</f>
        <v>#N/A</v>
      </c>
      <c r="F4757" s="64" t="s">
        <v>1380</v>
      </c>
      <c r="G4757" s="64">
        <v>10005</v>
      </c>
    </row>
    <row r="4758" spans="1:7">
      <c r="A4758" s="64" t="str">
        <f t="shared" si="74"/>
        <v>MF.VW.00010.M10.10005</v>
      </c>
      <c r="B4758" s="64" t="e">
        <f>_xlfn.XLOOKUP(F4758,'Wall Volumes Cooperations'!O:O,'Wall Volumes Cooperations'!D:D)</f>
        <v>#N/A</v>
      </c>
      <c r="C4758" s="64" t="e">
        <f>_xlfn.XLOOKUP(F4758,'Wall Volumes Cooperations'!O:O,'Wall Volumes Cooperations'!C:C)</f>
        <v>#N/A</v>
      </c>
      <c r="F4758" s="64" t="s">
        <v>1381</v>
      </c>
      <c r="G4758" s="64">
        <v>10005</v>
      </c>
    </row>
    <row r="4759" spans="1:7">
      <c r="A4759" s="64" t="str">
        <f t="shared" si="74"/>
        <v>MF.VW.00011.M10.10005</v>
      </c>
      <c r="B4759" s="64" t="e">
        <f>_xlfn.XLOOKUP(F4759,'Wall Volumes Cooperations'!O:O,'Wall Volumes Cooperations'!D:D)</f>
        <v>#N/A</v>
      </c>
      <c r="C4759" s="64" t="e">
        <f>_xlfn.XLOOKUP(F4759,'Wall Volumes Cooperations'!O:O,'Wall Volumes Cooperations'!C:C)</f>
        <v>#N/A</v>
      </c>
      <c r="F4759" s="64" t="s">
        <v>1382</v>
      </c>
      <c r="G4759" s="64">
        <v>10005</v>
      </c>
    </row>
    <row r="4760" spans="1:7">
      <c r="A4760" s="64" t="str">
        <f t="shared" si="74"/>
        <v>BP.VW.00002.M10.BO.ST.10005</v>
      </c>
      <c r="B4760" s="64">
        <f>_xlfn.XLOOKUP(F4760,'Wall Volumes Cooperations'!O:O,'Wall Volumes Cooperations'!D:D)</f>
        <v>0</v>
      </c>
      <c r="C4760" s="64">
        <f>_xlfn.XLOOKUP(F4760,'Wall Volumes Cooperations'!O:O,'Wall Volumes Cooperations'!C:C)</f>
        <v>417</v>
      </c>
      <c r="F4760" s="64" t="s">
        <v>519</v>
      </c>
      <c r="G4760" s="64">
        <v>10005</v>
      </c>
    </row>
    <row r="4761" spans="1:7">
      <c r="A4761" s="64" t="str">
        <f t="shared" si="74"/>
        <v>BP.VW.00003.M10.BO.ST.10005</v>
      </c>
      <c r="B4761" s="64">
        <f>_xlfn.XLOOKUP(F4761,'Wall Volumes Cooperations'!O:O,'Wall Volumes Cooperations'!D:D)</f>
        <v>0</v>
      </c>
      <c r="C4761" s="64">
        <f>_xlfn.XLOOKUP(F4761,'Wall Volumes Cooperations'!O:O,'Wall Volumes Cooperations'!C:C)</f>
        <v>306</v>
      </c>
      <c r="F4761" s="64" t="s">
        <v>520</v>
      </c>
      <c r="G4761" s="64">
        <v>10005</v>
      </c>
    </row>
    <row r="4762" spans="1:7">
      <c r="A4762" s="64" t="str">
        <f t="shared" si="74"/>
        <v>BP.VW.00004.M10.BO.ST.10005</v>
      </c>
      <c r="B4762" s="64">
        <f>_xlfn.XLOOKUP(F4762,'Wall Volumes Cooperations'!O:O,'Wall Volumes Cooperations'!D:D)</f>
        <v>0</v>
      </c>
      <c r="C4762" s="64">
        <f>_xlfn.XLOOKUP(F4762,'Wall Volumes Cooperations'!O:O,'Wall Volumes Cooperations'!C:C)</f>
        <v>267</v>
      </c>
      <c r="F4762" s="64" t="s">
        <v>521</v>
      </c>
      <c r="G4762" s="64">
        <v>10005</v>
      </c>
    </row>
    <row r="4763" spans="1:7">
      <c r="A4763" s="64" t="str">
        <f t="shared" si="74"/>
        <v>BP.VW.00005.M10.BO.ST.10005</v>
      </c>
      <c r="B4763" s="64">
        <f>_xlfn.XLOOKUP(F4763,'Wall Volumes Cooperations'!O:O,'Wall Volumes Cooperations'!D:D)</f>
        <v>0</v>
      </c>
      <c r="C4763" s="64">
        <f>_xlfn.XLOOKUP(F4763,'Wall Volumes Cooperations'!O:O,'Wall Volumes Cooperations'!C:C)</f>
        <v>106</v>
      </c>
      <c r="F4763" s="64" t="s">
        <v>522</v>
      </c>
      <c r="G4763" s="64">
        <v>10005</v>
      </c>
    </row>
    <row r="4764" spans="1:7">
      <c r="A4764" s="64" t="str">
        <f t="shared" si="74"/>
        <v>BP.VW.00006.M10.BO.ST.10005</v>
      </c>
      <c r="B4764" s="64">
        <f>_xlfn.XLOOKUP(F4764,'Wall Volumes Cooperations'!O:O,'Wall Volumes Cooperations'!D:D)</f>
        <v>0</v>
      </c>
      <c r="C4764" s="64">
        <f>_xlfn.XLOOKUP(F4764,'Wall Volumes Cooperations'!O:O,'Wall Volumes Cooperations'!C:C)</f>
        <v>104</v>
      </c>
      <c r="F4764" s="64" t="s">
        <v>523</v>
      </c>
      <c r="G4764" s="64">
        <v>10005</v>
      </c>
    </row>
    <row r="4765" spans="1:7">
      <c r="A4765" s="64" t="str">
        <f t="shared" si="74"/>
        <v>BP.VW.00008.M10.BO.ST.10005</v>
      </c>
      <c r="B4765" s="64">
        <f>_xlfn.XLOOKUP(F4765,'Wall Volumes Cooperations'!O:O,'Wall Volumes Cooperations'!D:D)</f>
        <v>0</v>
      </c>
      <c r="C4765" s="64">
        <f>_xlfn.XLOOKUP(F4765,'Wall Volumes Cooperations'!O:O,'Wall Volumes Cooperations'!C:C)</f>
        <v>186</v>
      </c>
      <c r="F4765" s="64" t="s">
        <v>524</v>
      </c>
      <c r="G4765" s="64">
        <v>10005</v>
      </c>
    </row>
    <row r="4766" spans="1:7">
      <c r="A4766" s="64" t="str">
        <f t="shared" si="74"/>
        <v>BP.VW.00009.M10.BO.ST.10005</v>
      </c>
      <c r="B4766" s="64">
        <f>_xlfn.XLOOKUP(F4766,'Wall Volumes Cooperations'!O:O,'Wall Volumes Cooperations'!D:D)</f>
        <v>0</v>
      </c>
      <c r="C4766" s="64">
        <f>_xlfn.XLOOKUP(F4766,'Wall Volumes Cooperations'!O:O,'Wall Volumes Cooperations'!C:C)</f>
        <v>385</v>
      </c>
      <c r="F4766" s="64" t="s">
        <v>525</v>
      </c>
      <c r="G4766" s="64">
        <v>10005</v>
      </c>
    </row>
    <row r="4767" spans="1:7">
      <c r="A4767" s="64" t="str">
        <f t="shared" si="74"/>
        <v>BP.VW.00010.M10.BO.ST.10005</v>
      </c>
      <c r="B4767" s="64">
        <f>_xlfn.XLOOKUP(F4767,'Wall Volumes Cooperations'!O:O,'Wall Volumes Cooperations'!D:D)</f>
        <v>0</v>
      </c>
      <c r="C4767" s="64">
        <f>_xlfn.XLOOKUP(F4767,'Wall Volumes Cooperations'!O:O,'Wall Volumes Cooperations'!C:C)</f>
        <v>291</v>
      </c>
      <c r="F4767" s="64" t="s">
        <v>526</v>
      </c>
      <c r="G4767" s="64">
        <v>10005</v>
      </c>
    </row>
    <row r="4768" spans="1:7">
      <c r="A4768" s="64" t="str">
        <f t="shared" si="74"/>
        <v>BP.VW.00011.M10.BO.ST.10005</v>
      </c>
      <c r="B4768" s="64">
        <f>_xlfn.XLOOKUP(F4768,'Wall Volumes Cooperations'!O:O,'Wall Volumes Cooperations'!D:D)</f>
        <v>0</v>
      </c>
      <c r="C4768" s="64">
        <f>_xlfn.XLOOKUP(F4768,'Wall Volumes Cooperations'!O:O,'Wall Volumes Cooperations'!C:C)</f>
        <v>151</v>
      </c>
      <c r="F4768" s="64" t="s">
        <v>527</v>
      </c>
      <c r="G4768" s="64">
        <v>10005</v>
      </c>
    </row>
    <row r="4769" spans="1:7">
      <c r="A4769" s="64" t="str">
        <f t="shared" si="74"/>
        <v>BP.VW.00012.M10.BO.ST.10005</v>
      </c>
      <c r="B4769" s="64">
        <f>_xlfn.XLOOKUP(F4769,'Wall Volumes Cooperations'!O:O,'Wall Volumes Cooperations'!D:D)</f>
        <v>0</v>
      </c>
      <c r="C4769" s="64">
        <f>_xlfn.XLOOKUP(F4769,'Wall Volumes Cooperations'!O:O,'Wall Volumes Cooperations'!C:C)</f>
        <v>109</v>
      </c>
      <c r="F4769" s="64" t="s">
        <v>528</v>
      </c>
      <c r="G4769" s="64">
        <v>10005</v>
      </c>
    </row>
    <row r="4770" spans="1:7">
      <c r="A4770" s="64" t="str">
        <f t="shared" si="74"/>
        <v>BP.VW.00013.M10.BO.ST.10005</v>
      </c>
      <c r="B4770" s="64">
        <f>_xlfn.XLOOKUP(F4770,'Wall Volumes Cooperations'!O:O,'Wall Volumes Cooperations'!D:D)</f>
        <v>0</v>
      </c>
      <c r="C4770" s="64">
        <f>_xlfn.XLOOKUP(F4770,'Wall Volumes Cooperations'!O:O,'Wall Volumes Cooperations'!C:C)</f>
        <v>176</v>
      </c>
      <c r="F4770" s="64" t="s">
        <v>529</v>
      </c>
      <c r="G4770" s="64">
        <v>10005</v>
      </c>
    </row>
    <row r="4771" spans="1:7">
      <c r="A4771" s="64" t="str">
        <f t="shared" si="74"/>
        <v>BP.VW.00014.M10.BO.ST.10005</v>
      </c>
      <c r="B4771" s="64">
        <f>_xlfn.XLOOKUP(F4771,'Wall Volumes Cooperations'!O:O,'Wall Volumes Cooperations'!D:D)</f>
        <v>0</v>
      </c>
      <c r="C4771" s="64">
        <f>_xlfn.XLOOKUP(F4771,'Wall Volumes Cooperations'!O:O,'Wall Volumes Cooperations'!C:C)</f>
        <v>139</v>
      </c>
      <c r="F4771" s="64" t="s">
        <v>530</v>
      </c>
      <c r="G4771" s="64">
        <v>10005</v>
      </c>
    </row>
    <row r="4772" spans="1:7">
      <c r="A4772" s="64" t="str">
        <f t="shared" si="74"/>
        <v>BP.VW.00015.M10.BO.ST.10005</v>
      </c>
      <c r="B4772" s="64">
        <f>_xlfn.XLOOKUP(F4772,'Wall Volumes Cooperations'!O:O,'Wall Volumes Cooperations'!D:D)</f>
        <v>0</v>
      </c>
      <c r="C4772" s="64">
        <f>_xlfn.XLOOKUP(F4772,'Wall Volumes Cooperations'!O:O,'Wall Volumes Cooperations'!C:C)</f>
        <v>85</v>
      </c>
      <c r="F4772" s="64" t="s">
        <v>531</v>
      </c>
      <c r="G4772" s="64">
        <v>10005</v>
      </c>
    </row>
    <row r="4773" spans="1:7">
      <c r="A4773" s="64" t="str">
        <f t="shared" si="74"/>
        <v>BP.VW.00001.M10.ST.ST.10014</v>
      </c>
      <c r="B4773" s="64">
        <f>_xlfn.XLOOKUP(F4773,'Wall Volumes Cooperations'!O:O,'Wall Volumes Cooperations'!E:E)</f>
        <v>0</v>
      </c>
      <c r="C4773" s="64">
        <f>_xlfn.XLOOKUP(F4773,'Wall Volumes Cooperations'!O:O,'Wall Volumes Cooperations'!C:C)</f>
        <v>1024</v>
      </c>
      <c r="F4773" s="64" t="s">
        <v>487</v>
      </c>
      <c r="G4773" s="64">
        <v>10014</v>
      </c>
    </row>
    <row r="4774" spans="1:7">
      <c r="A4774" s="64" t="str">
        <f t="shared" si="74"/>
        <v>BP.VW.00002.M10.ST.ST.10014</v>
      </c>
      <c r="B4774" s="64">
        <f>_xlfn.XLOOKUP(F4774,'Wall Volumes Cooperations'!O:O,'Wall Volumes Cooperations'!E:E)</f>
        <v>0</v>
      </c>
      <c r="C4774" s="64">
        <f>_xlfn.XLOOKUP(F4774,'Wall Volumes Cooperations'!O:O,'Wall Volumes Cooperations'!C:C)</f>
        <v>397</v>
      </c>
      <c r="F4774" s="64" t="s">
        <v>489</v>
      </c>
      <c r="G4774" s="64">
        <v>10014</v>
      </c>
    </row>
    <row r="4775" spans="1:7">
      <c r="A4775" s="64" t="str">
        <f t="shared" si="74"/>
        <v>BP.VW.00003.M10.ST.ST.10014</v>
      </c>
      <c r="B4775" s="64">
        <f>_xlfn.XLOOKUP(F4775,'Wall Volumes Cooperations'!O:O,'Wall Volumes Cooperations'!E:E)</f>
        <v>0</v>
      </c>
      <c r="C4775" s="64">
        <f>_xlfn.XLOOKUP(F4775,'Wall Volumes Cooperations'!O:O,'Wall Volumes Cooperations'!C:C)</f>
        <v>296</v>
      </c>
      <c r="F4775" s="64" t="s">
        <v>491</v>
      </c>
      <c r="G4775" s="64">
        <v>10014</v>
      </c>
    </row>
    <row r="4776" spans="1:7">
      <c r="A4776" s="64" t="str">
        <f t="shared" si="74"/>
        <v>BP.VW.00004.M10.ST.ST.10014</v>
      </c>
      <c r="B4776" s="64">
        <f>_xlfn.XLOOKUP(F4776,'Wall Volumes Cooperations'!O:O,'Wall Volumes Cooperations'!E:E)</f>
        <v>0</v>
      </c>
      <c r="C4776" s="64">
        <f>_xlfn.XLOOKUP(F4776,'Wall Volumes Cooperations'!O:O,'Wall Volumes Cooperations'!C:C)</f>
        <v>257</v>
      </c>
      <c r="F4776" s="64" t="s">
        <v>493</v>
      </c>
      <c r="G4776" s="64">
        <v>10014</v>
      </c>
    </row>
    <row r="4777" spans="1:7">
      <c r="A4777" s="64" t="str">
        <f t="shared" si="74"/>
        <v>BP.VW.00005.M10.ST.ST.10014</v>
      </c>
      <c r="B4777" s="64">
        <f>_xlfn.XLOOKUP(F4777,'Wall Volumes Cooperations'!O:O,'Wall Volumes Cooperations'!E:E)</f>
        <v>0</v>
      </c>
      <c r="C4777" s="64">
        <f>_xlfn.XLOOKUP(F4777,'Wall Volumes Cooperations'!O:O,'Wall Volumes Cooperations'!C:C)</f>
        <v>101</v>
      </c>
      <c r="F4777" s="64" t="s">
        <v>495</v>
      </c>
      <c r="G4777" s="64">
        <v>10014</v>
      </c>
    </row>
    <row r="4778" spans="1:7">
      <c r="A4778" s="64" t="str">
        <f t="shared" si="74"/>
        <v>BP.VW.00006.M10.ST.ST.10014</v>
      </c>
      <c r="B4778" s="64">
        <f>_xlfn.XLOOKUP(F4778,'Wall Volumes Cooperations'!O:O,'Wall Volumes Cooperations'!E:E)</f>
        <v>0</v>
      </c>
      <c r="C4778" s="64">
        <f>_xlfn.XLOOKUP(F4778,'Wall Volumes Cooperations'!O:O,'Wall Volumes Cooperations'!C:C)</f>
        <v>99</v>
      </c>
      <c r="F4778" s="64" t="s">
        <v>497</v>
      </c>
      <c r="G4778" s="64">
        <v>10014</v>
      </c>
    </row>
    <row r="4779" spans="1:7">
      <c r="A4779" s="64" t="str">
        <f t="shared" ref="A4779:A4842" si="75">F4779&amp;"."&amp;G4779</f>
        <v>BP.VW.00007.M10.ST.ST.10014</v>
      </c>
      <c r="B4779" s="64">
        <f>_xlfn.XLOOKUP(F4779,'Wall Volumes Cooperations'!O:O,'Wall Volumes Cooperations'!E:E)</f>
        <v>0</v>
      </c>
      <c r="C4779" s="64">
        <f>_xlfn.XLOOKUP(F4779,'Wall Volumes Cooperations'!O:O,'Wall Volumes Cooperations'!C:C)</f>
        <v>557</v>
      </c>
      <c r="F4779" s="64" t="s">
        <v>499</v>
      </c>
      <c r="G4779" s="64">
        <v>10014</v>
      </c>
    </row>
    <row r="4780" spans="1:7">
      <c r="A4780" s="64" t="str">
        <f t="shared" si="75"/>
        <v>BP.VW.00008.M10.ST.ST.10014</v>
      </c>
      <c r="B4780" s="64">
        <f>_xlfn.XLOOKUP(F4780,'Wall Volumes Cooperations'!O:O,'Wall Volumes Cooperations'!E:E)</f>
        <v>0</v>
      </c>
      <c r="C4780" s="64">
        <f>_xlfn.XLOOKUP(F4780,'Wall Volumes Cooperations'!O:O,'Wall Volumes Cooperations'!C:C)</f>
        <v>176</v>
      </c>
      <c r="F4780" s="64" t="s">
        <v>501</v>
      </c>
      <c r="G4780" s="64">
        <v>10014</v>
      </c>
    </row>
    <row r="4781" spans="1:7">
      <c r="A4781" s="64" t="str">
        <f t="shared" si="75"/>
        <v>BP.VW.00009.M10.ST.ST.10014</v>
      </c>
      <c r="B4781" s="64">
        <f>_xlfn.XLOOKUP(F4781,'Wall Volumes Cooperations'!O:O,'Wall Volumes Cooperations'!E:E)</f>
        <v>0</v>
      </c>
      <c r="C4781" s="64">
        <f>_xlfn.XLOOKUP(F4781,'Wall Volumes Cooperations'!O:O,'Wall Volumes Cooperations'!C:C)</f>
        <v>370</v>
      </c>
      <c r="F4781" s="64" t="s">
        <v>503</v>
      </c>
      <c r="G4781" s="64">
        <v>10014</v>
      </c>
    </row>
    <row r="4782" spans="1:7">
      <c r="A4782" s="64" t="str">
        <f t="shared" si="75"/>
        <v>BP.VW.00010.M10.ST.ST.10014</v>
      </c>
      <c r="B4782" s="64">
        <f>_xlfn.XLOOKUP(F4782,'Wall Volumes Cooperations'!O:O,'Wall Volumes Cooperations'!E:E)</f>
        <v>0</v>
      </c>
      <c r="C4782" s="64">
        <f>_xlfn.XLOOKUP(F4782,'Wall Volumes Cooperations'!O:O,'Wall Volumes Cooperations'!C:C)</f>
        <v>276</v>
      </c>
      <c r="F4782" s="64" t="s">
        <v>505</v>
      </c>
      <c r="G4782" s="64">
        <v>10014</v>
      </c>
    </row>
    <row r="4783" spans="1:7">
      <c r="A4783" s="64" t="str">
        <f t="shared" si="75"/>
        <v>BP.VW.00011.M10.ST.ST.10014</v>
      </c>
      <c r="B4783" s="64">
        <f>_xlfn.XLOOKUP(F4783,'Wall Volumes Cooperations'!O:O,'Wall Volumes Cooperations'!E:E)</f>
        <v>0</v>
      </c>
      <c r="C4783" s="64">
        <f>_xlfn.XLOOKUP(F4783,'Wall Volumes Cooperations'!O:O,'Wall Volumes Cooperations'!C:C)</f>
        <v>141</v>
      </c>
      <c r="F4783" s="64" t="s">
        <v>507</v>
      </c>
      <c r="G4783" s="64">
        <v>10014</v>
      </c>
    </row>
    <row r="4784" spans="1:7">
      <c r="A4784" s="64" t="str">
        <f t="shared" si="75"/>
        <v>BP.VW.00012.M10.ST.ST.10014</v>
      </c>
      <c r="B4784" s="64">
        <f>_xlfn.XLOOKUP(F4784,'Wall Volumes Cooperations'!O:O,'Wall Volumes Cooperations'!E:E)</f>
        <v>0</v>
      </c>
      <c r="C4784" s="64">
        <f>_xlfn.XLOOKUP(F4784,'Wall Volumes Cooperations'!O:O,'Wall Volumes Cooperations'!C:C)</f>
        <v>99</v>
      </c>
      <c r="F4784" s="64" t="s">
        <v>509</v>
      </c>
      <c r="G4784" s="64">
        <v>10014</v>
      </c>
    </row>
    <row r="4785" spans="1:7">
      <c r="A4785" s="64" t="str">
        <f t="shared" si="75"/>
        <v>BP.VW.00013.M10.ST.ST.10014</v>
      </c>
      <c r="B4785" s="64">
        <f>_xlfn.XLOOKUP(F4785,'Wall Volumes Cooperations'!O:O,'Wall Volumes Cooperations'!E:E)</f>
        <v>0</v>
      </c>
      <c r="C4785" s="64">
        <f>_xlfn.XLOOKUP(F4785,'Wall Volumes Cooperations'!O:O,'Wall Volumes Cooperations'!C:C)</f>
        <v>166</v>
      </c>
      <c r="F4785" s="64" t="s">
        <v>511</v>
      </c>
      <c r="G4785" s="64">
        <v>10014</v>
      </c>
    </row>
    <row r="4786" spans="1:7">
      <c r="A4786" s="64" t="str">
        <f t="shared" si="75"/>
        <v>BP.VW.00014.M10.ST.ST.10014</v>
      </c>
      <c r="B4786" s="64">
        <f>_xlfn.XLOOKUP(F4786,'Wall Volumes Cooperations'!O:O,'Wall Volumes Cooperations'!E:E)</f>
        <v>0</v>
      </c>
      <c r="C4786" s="64">
        <f>_xlfn.XLOOKUP(F4786,'Wall Volumes Cooperations'!O:O,'Wall Volumes Cooperations'!C:C)</f>
        <v>129</v>
      </c>
      <c r="F4786" s="64" t="s">
        <v>513</v>
      </c>
      <c r="G4786" s="64">
        <v>10014</v>
      </c>
    </row>
    <row r="4787" spans="1:7">
      <c r="A4787" s="64" t="str">
        <f t="shared" si="75"/>
        <v>BP.VW.00015.M10.ST.ST.10014</v>
      </c>
      <c r="B4787" s="64">
        <f>_xlfn.XLOOKUP(F4787,'Wall Volumes Cooperations'!O:O,'Wall Volumes Cooperations'!E:E)</f>
        <v>0</v>
      </c>
      <c r="C4787" s="64">
        <f>_xlfn.XLOOKUP(F4787,'Wall Volumes Cooperations'!O:O,'Wall Volumes Cooperations'!C:C)</f>
        <v>80</v>
      </c>
      <c r="F4787" s="64" t="s">
        <v>515</v>
      </c>
      <c r="G4787" s="64">
        <v>10014</v>
      </c>
    </row>
    <row r="4788" spans="1:7">
      <c r="A4788" s="64" t="str">
        <f t="shared" si="75"/>
        <v>BP.VW.00016.M10.ST.ST.10014</v>
      </c>
      <c r="B4788" s="64">
        <f>_xlfn.XLOOKUP(F4788,'Wall Volumes Cooperations'!O:O,'Wall Volumes Cooperations'!E:E)</f>
        <v>0</v>
      </c>
      <c r="C4788" s="64">
        <f>_xlfn.XLOOKUP(F4788,'Wall Volumes Cooperations'!O:O,'Wall Volumes Cooperations'!C:C)</f>
        <v>66</v>
      </c>
      <c r="F4788" s="64" t="s">
        <v>517</v>
      </c>
      <c r="G4788" s="64">
        <v>10014</v>
      </c>
    </row>
    <row r="4789" spans="1:7">
      <c r="A4789" s="64" t="str">
        <f t="shared" si="75"/>
        <v>MF.VW.00012.M10.10014</v>
      </c>
      <c r="B4789" s="64" t="e">
        <f>_xlfn.XLOOKUP(F4789,'Wall Volumes Cooperations'!O:O,'Wall Volumes Cooperations'!E:E)</f>
        <v>#N/A</v>
      </c>
      <c r="C4789" s="64" t="e">
        <f>_xlfn.XLOOKUP(F4789,'Wall Volumes Cooperations'!O:O,'Wall Volumes Cooperations'!C:C)</f>
        <v>#N/A</v>
      </c>
      <c r="F4789" s="64" t="s">
        <v>1353</v>
      </c>
      <c r="G4789" s="64">
        <v>10014</v>
      </c>
    </row>
    <row r="4790" spans="1:7">
      <c r="A4790" s="64" t="str">
        <f t="shared" si="75"/>
        <v>MF.VW.00013.M10.10014</v>
      </c>
      <c r="B4790" s="64" t="e">
        <f>_xlfn.XLOOKUP(F4790,'Wall Volumes Cooperations'!O:O,'Wall Volumes Cooperations'!E:E)</f>
        <v>#N/A</v>
      </c>
      <c r="C4790" s="64" t="e">
        <f>_xlfn.XLOOKUP(F4790,'Wall Volumes Cooperations'!O:O,'Wall Volumes Cooperations'!C:C)</f>
        <v>#N/A</v>
      </c>
      <c r="F4790" s="64" t="s">
        <v>1354</v>
      </c>
      <c r="G4790" s="64">
        <v>10014</v>
      </c>
    </row>
    <row r="4791" spans="1:7">
      <c r="A4791" s="64" t="str">
        <f t="shared" si="75"/>
        <v>MF.VW.00014.M10.10014</v>
      </c>
      <c r="B4791" s="64" t="e">
        <f>_xlfn.XLOOKUP(F4791,'Wall Volumes Cooperations'!O:O,'Wall Volumes Cooperations'!E:E)</f>
        <v>#N/A</v>
      </c>
      <c r="C4791" s="64" t="e">
        <f>_xlfn.XLOOKUP(F4791,'Wall Volumes Cooperations'!O:O,'Wall Volumes Cooperations'!C:C)</f>
        <v>#N/A</v>
      </c>
      <c r="F4791" s="64" t="s">
        <v>1355</v>
      </c>
      <c r="G4791" s="64">
        <v>10014</v>
      </c>
    </row>
    <row r="4792" spans="1:7">
      <c r="A4792" s="64" t="str">
        <f t="shared" si="75"/>
        <v>MF.VW.00015.M10.10014</v>
      </c>
      <c r="B4792" s="64" t="e">
        <f>_xlfn.XLOOKUP(F4792,'Wall Volumes Cooperations'!O:O,'Wall Volumes Cooperations'!E:E)</f>
        <v>#N/A</v>
      </c>
      <c r="C4792" s="64" t="e">
        <f>_xlfn.XLOOKUP(F4792,'Wall Volumes Cooperations'!O:O,'Wall Volumes Cooperations'!C:C)</f>
        <v>#N/A</v>
      </c>
      <c r="F4792" s="64" t="s">
        <v>1356</v>
      </c>
      <c r="G4792" s="64">
        <v>10014</v>
      </c>
    </row>
    <row r="4793" spans="1:7">
      <c r="A4793" s="64" t="str">
        <f t="shared" si="75"/>
        <v>MF.VW.00016.M10.10014</v>
      </c>
      <c r="B4793" s="64" t="e">
        <f>_xlfn.XLOOKUP(F4793,'Wall Volumes Cooperations'!O:O,'Wall Volumes Cooperations'!E:E)</f>
        <v>#N/A</v>
      </c>
      <c r="C4793" s="64" t="e">
        <f>_xlfn.XLOOKUP(F4793,'Wall Volumes Cooperations'!O:O,'Wall Volumes Cooperations'!C:C)</f>
        <v>#N/A</v>
      </c>
      <c r="F4793" s="64" t="s">
        <v>1357</v>
      </c>
      <c r="G4793" s="64">
        <v>10014</v>
      </c>
    </row>
    <row r="4794" spans="1:7">
      <c r="A4794" s="64" t="str">
        <f t="shared" si="75"/>
        <v>MF.VW.00017.M10.10014</v>
      </c>
      <c r="B4794" s="64" t="e">
        <f>_xlfn.XLOOKUP(F4794,'Wall Volumes Cooperations'!O:O,'Wall Volumes Cooperations'!E:E)</f>
        <v>#N/A</v>
      </c>
      <c r="C4794" s="64" t="e">
        <f>_xlfn.XLOOKUP(F4794,'Wall Volumes Cooperations'!O:O,'Wall Volumes Cooperations'!C:C)</f>
        <v>#N/A</v>
      </c>
      <c r="F4794" s="64" t="s">
        <v>1358</v>
      </c>
      <c r="G4794" s="64">
        <v>10014</v>
      </c>
    </row>
    <row r="4795" spans="1:7">
      <c r="A4795" s="64" t="str">
        <f t="shared" si="75"/>
        <v>MF.VW.00018.M10.10014</v>
      </c>
      <c r="B4795" s="64" t="e">
        <f>_xlfn.XLOOKUP(F4795,'Wall Volumes Cooperations'!O:O,'Wall Volumes Cooperations'!E:E)</f>
        <v>#N/A</v>
      </c>
      <c r="C4795" s="64" t="e">
        <f>_xlfn.XLOOKUP(F4795,'Wall Volumes Cooperations'!O:O,'Wall Volumes Cooperations'!C:C)</f>
        <v>#N/A</v>
      </c>
      <c r="F4795" s="64" t="s">
        <v>1359</v>
      </c>
      <c r="G4795" s="64">
        <v>10014</v>
      </c>
    </row>
    <row r="4796" spans="1:7">
      <c r="A4796" s="64" t="str">
        <f t="shared" si="75"/>
        <v>MF.VW.00019.M10.10014</v>
      </c>
      <c r="B4796" s="64" t="e">
        <f>_xlfn.XLOOKUP(F4796,'Wall Volumes Cooperations'!O:O,'Wall Volumes Cooperations'!E:E)</f>
        <v>#N/A</v>
      </c>
      <c r="C4796" s="64" t="e">
        <f>_xlfn.XLOOKUP(F4796,'Wall Volumes Cooperations'!O:O,'Wall Volumes Cooperations'!C:C)</f>
        <v>#N/A</v>
      </c>
      <c r="F4796" s="64" t="s">
        <v>1360</v>
      </c>
      <c r="G4796" s="64">
        <v>10014</v>
      </c>
    </row>
    <row r="4797" spans="1:7">
      <c r="A4797" s="64" t="str">
        <f t="shared" si="75"/>
        <v>MF.VW.00020.M10.10014</v>
      </c>
      <c r="B4797" s="64" t="e">
        <f>_xlfn.XLOOKUP(F4797,'Wall Volumes Cooperations'!O:O,'Wall Volumes Cooperations'!E:E)</f>
        <v>#N/A</v>
      </c>
      <c r="C4797" s="64" t="e">
        <f>_xlfn.XLOOKUP(F4797,'Wall Volumes Cooperations'!O:O,'Wall Volumes Cooperations'!C:C)</f>
        <v>#N/A</v>
      </c>
      <c r="F4797" s="64" t="s">
        <v>1361</v>
      </c>
      <c r="G4797" s="64">
        <v>10014</v>
      </c>
    </row>
    <row r="4798" spans="1:7">
      <c r="A4798" s="64" t="str">
        <f t="shared" si="75"/>
        <v>MF.VW.00021.M10.10014</v>
      </c>
      <c r="B4798" s="64" t="e">
        <f>_xlfn.XLOOKUP(F4798,'Wall Volumes Cooperations'!O:O,'Wall Volumes Cooperations'!E:E)</f>
        <v>#N/A</v>
      </c>
      <c r="C4798" s="64" t="e">
        <f>_xlfn.XLOOKUP(F4798,'Wall Volumes Cooperations'!O:O,'Wall Volumes Cooperations'!C:C)</f>
        <v>#N/A</v>
      </c>
      <c r="F4798" s="64" t="s">
        <v>1362</v>
      </c>
      <c r="G4798" s="64">
        <v>10014</v>
      </c>
    </row>
    <row r="4799" spans="1:7">
      <c r="A4799" s="64" t="str">
        <f t="shared" si="75"/>
        <v>MF.VW.00022.M10.10014</v>
      </c>
      <c r="B4799" s="64" t="e">
        <f>_xlfn.XLOOKUP(F4799,'Wall Volumes Cooperations'!O:O,'Wall Volumes Cooperations'!E:E)</f>
        <v>#N/A</v>
      </c>
      <c r="C4799" s="64" t="e">
        <f>_xlfn.XLOOKUP(F4799,'Wall Volumes Cooperations'!O:O,'Wall Volumes Cooperations'!C:C)</f>
        <v>#N/A</v>
      </c>
      <c r="F4799" s="64" t="s">
        <v>1363</v>
      </c>
      <c r="G4799" s="64">
        <v>10014</v>
      </c>
    </row>
    <row r="4800" spans="1:7">
      <c r="A4800" s="64" t="str">
        <f t="shared" si="75"/>
        <v>MF.VW.00023.M10.10014</v>
      </c>
      <c r="B4800" s="64" t="e">
        <f>_xlfn.XLOOKUP(F4800,'Wall Volumes Cooperations'!O:O,'Wall Volumes Cooperations'!E:E)</f>
        <v>#N/A</v>
      </c>
      <c r="C4800" s="64" t="e">
        <f>_xlfn.XLOOKUP(F4800,'Wall Volumes Cooperations'!O:O,'Wall Volumes Cooperations'!C:C)</f>
        <v>#N/A</v>
      </c>
      <c r="F4800" s="64" t="s">
        <v>1364</v>
      </c>
      <c r="G4800" s="64">
        <v>10014</v>
      </c>
    </row>
    <row r="4801" spans="1:7">
      <c r="A4801" s="64" t="str">
        <f t="shared" si="75"/>
        <v>MF.VW.00024.M10.10014</v>
      </c>
      <c r="B4801" s="64" t="e">
        <f>_xlfn.XLOOKUP(F4801,'Wall Volumes Cooperations'!O:O,'Wall Volumes Cooperations'!E:E)</f>
        <v>#N/A</v>
      </c>
      <c r="C4801" s="64" t="e">
        <f>_xlfn.XLOOKUP(F4801,'Wall Volumes Cooperations'!O:O,'Wall Volumes Cooperations'!C:C)</f>
        <v>#N/A</v>
      </c>
      <c r="F4801" s="64" t="s">
        <v>1365</v>
      </c>
      <c r="G4801" s="64">
        <v>10014</v>
      </c>
    </row>
    <row r="4802" spans="1:7">
      <c r="A4802" s="64" t="str">
        <f t="shared" si="75"/>
        <v>MF.VW.00025.M10.10014</v>
      </c>
      <c r="B4802" s="64" t="e">
        <f>_xlfn.XLOOKUP(F4802,'Wall Volumes Cooperations'!O:O,'Wall Volumes Cooperations'!E:E)</f>
        <v>#N/A</v>
      </c>
      <c r="C4802" s="64" t="e">
        <f>_xlfn.XLOOKUP(F4802,'Wall Volumes Cooperations'!O:O,'Wall Volumes Cooperations'!C:C)</f>
        <v>#N/A</v>
      </c>
      <c r="F4802" s="64" t="s">
        <v>1366</v>
      </c>
      <c r="G4802" s="64">
        <v>10014</v>
      </c>
    </row>
    <row r="4803" spans="1:7">
      <c r="A4803" s="64" t="str">
        <f t="shared" si="75"/>
        <v>MF.VW.00026.M10.10014</v>
      </c>
      <c r="B4803" s="64" t="e">
        <f>_xlfn.XLOOKUP(F4803,'Wall Volumes Cooperations'!O:O,'Wall Volumes Cooperations'!E:E)</f>
        <v>#N/A</v>
      </c>
      <c r="C4803" s="64" t="e">
        <f>_xlfn.XLOOKUP(F4803,'Wall Volumes Cooperations'!O:O,'Wall Volumes Cooperations'!C:C)</f>
        <v>#N/A</v>
      </c>
      <c r="F4803" s="64" t="s">
        <v>1367</v>
      </c>
      <c r="G4803" s="64">
        <v>10014</v>
      </c>
    </row>
    <row r="4804" spans="1:7">
      <c r="A4804" s="64" t="str">
        <f t="shared" si="75"/>
        <v>MF.VW.00027.M10.10014</v>
      </c>
      <c r="B4804" s="64" t="e">
        <f>_xlfn.XLOOKUP(F4804,'Wall Volumes Cooperations'!O:O,'Wall Volumes Cooperations'!E:E)</f>
        <v>#N/A</v>
      </c>
      <c r="C4804" s="64" t="e">
        <f>_xlfn.XLOOKUP(F4804,'Wall Volumes Cooperations'!O:O,'Wall Volumes Cooperations'!C:C)</f>
        <v>#N/A</v>
      </c>
      <c r="F4804" s="64" t="s">
        <v>1368</v>
      </c>
      <c r="G4804" s="64">
        <v>10014</v>
      </c>
    </row>
    <row r="4805" spans="1:7">
      <c r="A4805" s="64" t="str">
        <f t="shared" si="75"/>
        <v>MF.VW.00028.M10.10014</v>
      </c>
      <c r="B4805" s="64" t="e">
        <f>_xlfn.XLOOKUP(F4805,'Wall Volumes Cooperations'!O:O,'Wall Volumes Cooperations'!E:E)</f>
        <v>#N/A</v>
      </c>
      <c r="C4805" s="64" t="e">
        <f>_xlfn.XLOOKUP(F4805,'Wall Volumes Cooperations'!O:O,'Wall Volumes Cooperations'!C:C)</f>
        <v>#N/A</v>
      </c>
      <c r="F4805" s="64" t="s">
        <v>1369</v>
      </c>
      <c r="G4805" s="64">
        <v>10014</v>
      </c>
    </row>
    <row r="4806" spans="1:7">
      <c r="A4806" s="64" t="str">
        <f t="shared" si="75"/>
        <v>MF.VW.00029.M10.10014</v>
      </c>
      <c r="B4806" s="64" t="e">
        <f>_xlfn.XLOOKUP(F4806,'Wall Volumes Cooperations'!O:O,'Wall Volumes Cooperations'!E:E)</f>
        <v>#N/A</v>
      </c>
      <c r="C4806" s="64" t="e">
        <f>_xlfn.XLOOKUP(F4806,'Wall Volumes Cooperations'!O:O,'Wall Volumes Cooperations'!C:C)</f>
        <v>#N/A</v>
      </c>
      <c r="F4806" s="64" t="s">
        <v>1370</v>
      </c>
      <c r="G4806" s="64">
        <v>10014</v>
      </c>
    </row>
    <row r="4807" spans="1:7">
      <c r="A4807" s="64" t="str">
        <f t="shared" si="75"/>
        <v>MF.VW.00030.M10.10014</v>
      </c>
      <c r="B4807" s="64" t="e">
        <f>_xlfn.XLOOKUP(F4807,'Wall Volumes Cooperations'!O:O,'Wall Volumes Cooperations'!E:E)</f>
        <v>#N/A</v>
      </c>
      <c r="C4807" s="64" t="e">
        <f>_xlfn.XLOOKUP(F4807,'Wall Volumes Cooperations'!O:O,'Wall Volumes Cooperations'!C:C)</f>
        <v>#N/A</v>
      </c>
      <c r="F4807" s="64" t="s">
        <v>1371</v>
      </c>
      <c r="G4807" s="64">
        <v>10014</v>
      </c>
    </row>
    <row r="4808" spans="1:7">
      <c r="A4808" s="64" t="str">
        <f t="shared" si="75"/>
        <v>MF.VW.00001.M10.10014</v>
      </c>
      <c r="B4808" s="64" t="e">
        <f>_xlfn.XLOOKUP(F4808,'Wall Volumes Cooperations'!O:O,'Wall Volumes Cooperations'!E:E)</f>
        <v>#N/A</v>
      </c>
      <c r="C4808" s="64" t="e">
        <f>_xlfn.XLOOKUP(F4808,'Wall Volumes Cooperations'!O:O,'Wall Volumes Cooperations'!C:C)</f>
        <v>#N/A</v>
      </c>
      <c r="F4808" s="64" t="s">
        <v>1372</v>
      </c>
      <c r="G4808" s="64">
        <v>10014</v>
      </c>
    </row>
    <row r="4809" spans="1:7">
      <c r="A4809" s="64" t="str">
        <f t="shared" si="75"/>
        <v>MF.VW.00002.M10.10014</v>
      </c>
      <c r="B4809" s="64" t="e">
        <f>_xlfn.XLOOKUP(F4809,'Wall Volumes Cooperations'!O:O,'Wall Volumes Cooperations'!E:E)</f>
        <v>#N/A</v>
      </c>
      <c r="C4809" s="64" t="e">
        <f>_xlfn.XLOOKUP(F4809,'Wall Volumes Cooperations'!O:O,'Wall Volumes Cooperations'!C:C)</f>
        <v>#N/A</v>
      </c>
      <c r="F4809" s="64" t="s">
        <v>1373</v>
      </c>
      <c r="G4809" s="64">
        <v>10014</v>
      </c>
    </row>
    <row r="4810" spans="1:7">
      <c r="A4810" s="64" t="str">
        <f t="shared" si="75"/>
        <v>MF.VW.00003.M10.10014</v>
      </c>
      <c r="B4810" s="64" t="e">
        <f>_xlfn.XLOOKUP(F4810,'Wall Volumes Cooperations'!O:O,'Wall Volumes Cooperations'!E:E)</f>
        <v>#N/A</v>
      </c>
      <c r="C4810" s="64" t="e">
        <f>_xlfn.XLOOKUP(F4810,'Wall Volumes Cooperations'!O:O,'Wall Volumes Cooperations'!C:C)</f>
        <v>#N/A</v>
      </c>
      <c r="F4810" s="64" t="s">
        <v>1374</v>
      </c>
      <c r="G4810" s="64">
        <v>10014</v>
      </c>
    </row>
    <row r="4811" spans="1:7">
      <c r="A4811" s="64" t="str">
        <f t="shared" si="75"/>
        <v>MF.VW.00004.M10.10014</v>
      </c>
      <c r="B4811" s="64" t="e">
        <f>_xlfn.XLOOKUP(F4811,'Wall Volumes Cooperations'!O:O,'Wall Volumes Cooperations'!E:E)</f>
        <v>#N/A</v>
      </c>
      <c r="C4811" s="64" t="e">
        <f>_xlfn.XLOOKUP(F4811,'Wall Volumes Cooperations'!O:O,'Wall Volumes Cooperations'!C:C)</f>
        <v>#N/A</v>
      </c>
      <c r="F4811" s="64" t="s">
        <v>1375</v>
      </c>
      <c r="G4811" s="64">
        <v>10014</v>
      </c>
    </row>
    <row r="4812" spans="1:7">
      <c r="A4812" s="64" t="str">
        <f t="shared" si="75"/>
        <v>MF.VW.00005.M10.10014</v>
      </c>
      <c r="B4812" s="64" t="e">
        <f>_xlfn.XLOOKUP(F4812,'Wall Volumes Cooperations'!O:O,'Wall Volumes Cooperations'!E:E)</f>
        <v>#N/A</v>
      </c>
      <c r="C4812" s="64" t="e">
        <f>_xlfn.XLOOKUP(F4812,'Wall Volumes Cooperations'!O:O,'Wall Volumes Cooperations'!C:C)</f>
        <v>#N/A</v>
      </c>
      <c r="F4812" s="64" t="s">
        <v>1376</v>
      </c>
      <c r="G4812" s="64">
        <v>10014</v>
      </c>
    </row>
    <row r="4813" spans="1:7">
      <c r="A4813" s="64" t="str">
        <f t="shared" si="75"/>
        <v>MF.VW.00006.M10.10014</v>
      </c>
      <c r="B4813" s="64" t="e">
        <f>_xlfn.XLOOKUP(F4813,'Wall Volumes Cooperations'!O:O,'Wall Volumes Cooperations'!E:E)</f>
        <v>#N/A</v>
      </c>
      <c r="C4813" s="64" t="e">
        <f>_xlfn.XLOOKUP(F4813,'Wall Volumes Cooperations'!O:O,'Wall Volumes Cooperations'!C:C)</f>
        <v>#N/A</v>
      </c>
      <c r="F4813" s="64" t="s">
        <v>1377</v>
      </c>
      <c r="G4813" s="64">
        <v>10014</v>
      </c>
    </row>
    <row r="4814" spans="1:7">
      <c r="A4814" s="64" t="str">
        <f t="shared" si="75"/>
        <v>MF.VW.00007.M10.10014</v>
      </c>
      <c r="B4814" s="64" t="e">
        <f>_xlfn.XLOOKUP(F4814,'Wall Volumes Cooperations'!O:O,'Wall Volumes Cooperations'!E:E)</f>
        <v>#N/A</v>
      </c>
      <c r="C4814" s="64" t="e">
        <f>_xlfn.XLOOKUP(F4814,'Wall Volumes Cooperations'!O:O,'Wall Volumes Cooperations'!C:C)</f>
        <v>#N/A</v>
      </c>
      <c r="F4814" s="64" t="s">
        <v>1378</v>
      </c>
      <c r="G4814" s="64">
        <v>10014</v>
      </c>
    </row>
    <row r="4815" spans="1:7">
      <c r="A4815" s="64" t="str">
        <f t="shared" si="75"/>
        <v>MF.VW.00008.M10.10014</v>
      </c>
      <c r="B4815" s="64" t="e">
        <f>_xlfn.XLOOKUP(F4815,'Wall Volumes Cooperations'!O:O,'Wall Volumes Cooperations'!E:E)</f>
        <v>#N/A</v>
      </c>
      <c r="C4815" s="64" t="e">
        <f>_xlfn.XLOOKUP(F4815,'Wall Volumes Cooperations'!O:O,'Wall Volumes Cooperations'!C:C)</f>
        <v>#N/A</v>
      </c>
      <c r="F4815" s="64" t="s">
        <v>1379</v>
      </c>
      <c r="G4815" s="64">
        <v>10014</v>
      </c>
    </row>
    <row r="4816" spans="1:7">
      <c r="A4816" s="64" t="str">
        <f t="shared" si="75"/>
        <v>MF.VW.00009.M10.10014</v>
      </c>
      <c r="B4816" s="64" t="e">
        <f>_xlfn.XLOOKUP(F4816,'Wall Volumes Cooperations'!O:O,'Wall Volumes Cooperations'!E:E)</f>
        <v>#N/A</v>
      </c>
      <c r="C4816" s="64" t="e">
        <f>_xlfn.XLOOKUP(F4816,'Wall Volumes Cooperations'!O:O,'Wall Volumes Cooperations'!C:C)</f>
        <v>#N/A</v>
      </c>
      <c r="F4816" s="64" t="s">
        <v>1380</v>
      </c>
      <c r="G4816" s="64">
        <v>10014</v>
      </c>
    </row>
    <row r="4817" spans="1:7">
      <c r="A4817" s="64" t="str">
        <f t="shared" si="75"/>
        <v>MF.VW.00010.M10.10014</v>
      </c>
      <c r="B4817" s="64" t="e">
        <f>_xlfn.XLOOKUP(F4817,'Wall Volumes Cooperations'!O:O,'Wall Volumes Cooperations'!E:E)</f>
        <v>#N/A</v>
      </c>
      <c r="C4817" s="64" t="e">
        <f>_xlfn.XLOOKUP(F4817,'Wall Volumes Cooperations'!O:O,'Wall Volumes Cooperations'!C:C)</f>
        <v>#N/A</v>
      </c>
      <c r="F4817" s="64" t="s">
        <v>1381</v>
      </c>
      <c r="G4817" s="64">
        <v>10014</v>
      </c>
    </row>
    <row r="4818" spans="1:7">
      <c r="A4818" s="64" t="str">
        <f t="shared" si="75"/>
        <v>MF.VW.00011.M10.10014</v>
      </c>
      <c r="B4818" s="64" t="e">
        <f>_xlfn.XLOOKUP(F4818,'Wall Volumes Cooperations'!O:O,'Wall Volumes Cooperations'!E:E)</f>
        <v>#N/A</v>
      </c>
      <c r="C4818" s="64" t="e">
        <f>_xlfn.XLOOKUP(F4818,'Wall Volumes Cooperations'!O:O,'Wall Volumes Cooperations'!C:C)</f>
        <v>#N/A</v>
      </c>
      <c r="F4818" s="64" t="s">
        <v>1382</v>
      </c>
      <c r="G4818" s="64">
        <v>10014</v>
      </c>
    </row>
    <row r="4819" spans="1:7">
      <c r="A4819" s="64" t="str">
        <f t="shared" si="75"/>
        <v>BP.VW.00002.M10.BO.ST.10014</v>
      </c>
      <c r="B4819" s="64">
        <f>_xlfn.XLOOKUP(F4819,'Wall Volumes Cooperations'!O:O,'Wall Volumes Cooperations'!E:E)</f>
        <v>0</v>
      </c>
      <c r="C4819" s="64">
        <f>_xlfn.XLOOKUP(F4819,'Wall Volumes Cooperations'!O:O,'Wall Volumes Cooperations'!C:C)</f>
        <v>417</v>
      </c>
      <c r="F4819" s="64" t="s">
        <v>519</v>
      </c>
      <c r="G4819" s="64">
        <v>10014</v>
      </c>
    </row>
    <row r="4820" spans="1:7">
      <c r="A4820" s="64" t="str">
        <f t="shared" si="75"/>
        <v>BP.VW.00003.M10.BO.ST.10014</v>
      </c>
      <c r="B4820" s="64">
        <f>_xlfn.XLOOKUP(F4820,'Wall Volumes Cooperations'!O:O,'Wall Volumes Cooperations'!E:E)</f>
        <v>0</v>
      </c>
      <c r="C4820" s="64">
        <f>_xlfn.XLOOKUP(F4820,'Wall Volumes Cooperations'!O:O,'Wall Volumes Cooperations'!C:C)</f>
        <v>306</v>
      </c>
      <c r="F4820" s="64" t="s">
        <v>520</v>
      </c>
      <c r="G4820" s="64">
        <v>10014</v>
      </c>
    </row>
    <row r="4821" spans="1:7">
      <c r="A4821" s="64" t="str">
        <f t="shared" si="75"/>
        <v>BP.VW.00004.M10.BO.ST.10014</v>
      </c>
      <c r="B4821" s="64">
        <f>_xlfn.XLOOKUP(F4821,'Wall Volumes Cooperations'!O:O,'Wall Volumes Cooperations'!E:E)</f>
        <v>0</v>
      </c>
      <c r="C4821" s="64">
        <f>_xlfn.XLOOKUP(F4821,'Wall Volumes Cooperations'!O:O,'Wall Volumes Cooperations'!C:C)</f>
        <v>267</v>
      </c>
      <c r="F4821" s="64" t="s">
        <v>521</v>
      </c>
      <c r="G4821" s="64">
        <v>10014</v>
      </c>
    </row>
    <row r="4822" spans="1:7">
      <c r="A4822" s="64" t="str">
        <f t="shared" si="75"/>
        <v>BP.VW.00005.M10.BO.ST.10014</v>
      </c>
      <c r="B4822" s="64">
        <f>_xlfn.XLOOKUP(F4822,'Wall Volumes Cooperations'!O:O,'Wall Volumes Cooperations'!E:E)</f>
        <v>0</v>
      </c>
      <c r="C4822" s="64">
        <f>_xlfn.XLOOKUP(F4822,'Wall Volumes Cooperations'!O:O,'Wall Volumes Cooperations'!C:C)</f>
        <v>106</v>
      </c>
      <c r="F4822" s="64" t="s">
        <v>522</v>
      </c>
      <c r="G4822" s="64">
        <v>10014</v>
      </c>
    </row>
    <row r="4823" spans="1:7">
      <c r="A4823" s="64" t="str">
        <f t="shared" si="75"/>
        <v>BP.VW.00006.M10.BO.ST.10014</v>
      </c>
      <c r="B4823" s="64">
        <f>_xlfn.XLOOKUP(F4823,'Wall Volumes Cooperations'!O:O,'Wall Volumes Cooperations'!E:E)</f>
        <v>0</v>
      </c>
      <c r="C4823" s="64">
        <f>_xlfn.XLOOKUP(F4823,'Wall Volumes Cooperations'!O:O,'Wall Volumes Cooperations'!C:C)</f>
        <v>104</v>
      </c>
      <c r="F4823" s="64" t="s">
        <v>523</v>
      </c>
      <c r="G4823" s="64">
        <v>10014</v>
      </c>
    </row>
    <row r="4824" spans="1:7">
      <c r="A4824" s="64" t="str">
        <f t="shared" si="75"/>
        <v>BP.VW.00008.M10.BO.ST.10014</v>
      </c>
      <c r="B4824" s="64">
        <f>_xlfn.XLOOKUP(F4824,'Wall Volumes Cooperations'!O:O,'Wall Volumes Cooperations'!E:E)</f>
        <v>0</v>
      </c>
      <c r="C4824" s="64">
        <f>_xlfn.XLOOKUP(F4824,'Wall Volumes Cooperations'!O:O,'Wall Volumes Cooperations'!C:C)</f>
        <v>186</v>
      </c>
      <c r="F4824" s="64" t="s">
        <v>524</v>
      </c>
      <c r="G4824" s="64">
        <v>10014</v>
      </c>
    </row>
    <row r="4825" spans="1:7">
      <c r="A4825" s="64" t="str">
        <f t="shared" si="75"/>
        <v>BP.VW.00009.M10.BO.ST.10014</v>
      </c>
      <c r="B4825" s="64">
        <f>_xlfn.XLOOKUP(F4825,'Wall Volumes Cooperations'!O:O,'Wall Volumes Cooperations'!E:E)</f>
        <v>0</v>
      </c>
      <c r="C4825" s="64">
        <f>_xlfn.XLOOKUP(F4825,'Wall Volumes Cooperations'!O:O,'Wall Volumes Cooperations'!C:C)</f>
        <v>385</v>
      </c>
      <c r="F4825" s="64" t="s">
        <v>525</v>
      </c>
      <c r="G4825" s="64">
        <v>10014</v>
      </c>
    </row>
    <row r="4826" spans="1:7">
      <c r="A4826" s="64" t="str">
        <f t="shared" si="75"/>
        <v>BP.VW.00010.M10.BO.ST.10014</v>
      </c>
      <c r="B4826" s="64">
        <f>_xlfn.XLOOKUP(F4826,'Wall Volumes Cooperations'!O:O,'Wall Volumes Cooperations'!E:E)</f>
        <v>0</v>
      </c>
      <c r="C4826" s="64">
        <f>_xlfn.XLOOKUP(F4826,'Wall Volumes Cooperations'!O:O,'Wall Volumes Cooperations'!C:C)</f>
        <v>291</v>
      </c>
      <c r="F4826" s="64" t="s">
        <v>526</v>
      </c>
      <c r="G4826" s="64">
        <v>10014</v>
      </c>
    </row>
    <row r="4827" spans="1:7">
      <c r="A4827" s="64" t="str">
        <f t="shared" si="75"/>
        <v>BP.VW.00011.M10.BO.ST.10014</v>
      </c>
      <c r="B4827" s="64">
        <f>_xlfn.XLOOKUP(F4827,'Wall Volumes Cooperations'!O:O,'Wall Volumes Cooperations'!E:E)</f>
        <v>0</v>
      </c>
      <c r="C4827" s="64">
        <f>_xlfn.XLOOKUP(F4827,'Wall Volumes Cooperations'!O:O,'Wall Volumes Cooperations'!C:C)</f>
        <v>151</v>
      </c>
      <c r="F4827" s="64" t="s">
        <v>527</v>
      </c>
      <c r="G4827" s="64">
        <v>10014</v>
      </c>
    </row>
    <row r="4828" spans="1:7">
      <c r="A4828" s="64" t="str">
        <f t="shared" si="75"/>
        <v>BP.VW.00012.M10.BO.ST.10014</v>
      </c>
      <c r="B4828" s="64">
        <f>_xlfn.XLOOKUP(F4828,'Wall Volumes Cooperations'!O:O,'Wall Volumes Cooperations'!E:E)</f>
        <v>0</v>
      </c>
      <c r="C4828" s="64">
        <f>_xlfn.XLOOKUP(F4828,'Wall Volumes Cooperations'!O:O,'Wall Volumes Cooperations'!C:C)</f>
        <v>109</v>
      </c>
      <c r="F4828" s="64" t="s">
        <v>528</v>
      </c>
      <c r="G4828" s="64">
        <v>10014</v>
      </c>
    </row>
    <row r="4829" spans="1:7">
      <c r="A4829" s="64" t="str">
        <f t="shared" si="75"/>
        <v>BP.VW.00013.M10.BO.ST.10014</v>
      </c>
      <c r="B4829" s="64">
        <f>_xlfn.XLOOKUP(F4829,'Wall Volumes Cooperations'!O:O,'Wall Volumes Cooperations'!E:E)</f>
        <v>0</v>
      </c>
      <c r="C4829" s="64">
        <f>_xlfn.XLOOKUP(F4829,'Wall Volumes Cooperations'!O:O,'Wall Volumes Cooperations'!C:C)</f>
        <v>176</v>
      </c>
      <c r="F4829" s="64" t="s">
        <v>529</v>
      </c>
      <c r="G4829" s="64">
        <v>10014</v>
      </c>
    </row>
    <row r="4830" spans="1:7">
      <c r="A4830" s="64" t="str">
        <f t="shared" si="75"/>
        <v>BP.VW.00014.M10.BO.ST.10014</v>
      </c>
      <c r="B4830" s="64">
        <f>_xlfn.XLOOKUP(F4830,'Wall Volumes Cooperations'!O:O,'Wall Volumes Cooperations'!E:E)</f>
        <v>0</v>
      </c>
      <c r="C4830" s="64">
        <f>_xlfn.XLOOKUP(F4830,'Wall Volumes Cooperations'!O:O,'Wall Volumes Cooperations'!C:C)</f>
        <v>139</v>
      </c>
      <c r="F4830" s="64" t="s">
        <v>530</v>
      </c>
      <c r="G4830" s="64">
        <v>10014</v>
      </c>
    </row>
    <row r="4831" spans="1:7">
      <c r="A4831" s="64" t="str">
        <f t="shared" si="75"/>
        <v>BP.VW.00015.M10.BO.ST.10014</v>
      </c>
      <c r="B4831" s="64">
        <f>_xlfn.XLOOKUP(F4831,'Wall Volumes Cooperations'!O:O,'Wall Volumes Cooperations'!E:E)</f>
        <v>0</v>
      </c>
      <c r="C4831" s="64">
        <f>_xlfn.XLOOKUP(F4831,'Wall Volumes Cooperations'!O:O,'Wall Volumes Cooperations'!C:C)</f>
        <v>85</v>
      </c>
      <c r="F4831" s="64" t="s">
        <v>531</v>
      </c>
      <c r="G4831" s="64">
        <v>10014</v>
      </c>
    </row>
    <row r="4832" spans="1:7">
      <c r="A4832" s="64" t="str">
        <f t="shared" si="75"/>
        <v>BP.VW.00001.M10.ST.ST.10025</v>
      </c>
      <c r="B4832" s="64">
        <f>_xlfn.XLOOKUP(F4832,'Wall Volumes Cooperations'!O:O,'Wall Volumes Cooperations'!F:F)</f>
        <v>0</v>
      </c>
      <c r="C4832" s="64">
        <f>_xlfn.XLOOKUP(F4832,'Wall Volumes Cooperations'!O:O,'Wall Volumes Cooperations'!C:C)</f>
        <v>1024</v>
      </c>
      <c r="F4832" s="64" t="s">
        <v>487</v>
      </c>
      <c r="G4832" s="64">
        <v>10025</v>
      </c>
    </row>
    <row r="4833" spans="1:7">
      <c r="A4833" s="64" t="str">
        <f t="shared" si="75"/>
        <v>BP.VW.00002.M10.ST.ST.10025</v>
      </c>
      <c r="B4833" s="64">
        <f>_xlfn.XLOOKUP(F4833,'Wall Volumes Cooperations'!O:O,'Wall Volumes Cooperations'!F:F)</f>
        <v>0</v>
      </c>
      <c r="C4833" s="64">
        <f>_xlfn.XLOOKUP(F4833,'Wall Volumes Cooperations'!O:O,'Wall Volumes Cooperations'!C:C)</f>
        <v>397</v>
      </c>
      <c r="F4833" s="64" t="s">
        <v>489</v>
      </c>
      <c r="G4833" s="64">
        <v>10025</v>
      </c>
    </row>
    <row r="4834" spans="1:7">
      <c r="A4834" s="64" t="str">
        <f t="shared" si="75"/>
        <v>BP.VW.00003.M10.ST.ST.10025</v>
      </c>
      <c r="B4834" s="64">
        <f>_xlfn.XLOOKUP(F4834,'Wall Volumes Cooperations'!O:O,'Wall Volumes Cooperations'!F:F)</f>
        <v>0</v>
      </c>
      <c r="C4834" s="64">
        <f>_xlfn.XLOOKUP(F4834,'Wall Volumes Cooperations'!O:O,'Wall Volumes Cooperations'!C:C)</f>
        <v>296</v>
      </c>
      <c r="F4834" s="64" t="s">
        <v>491</v>
      </c>
      <c r="G4834" s="64">
        <v>10025</v>
      </c>
    </row>
    <row r="4835" spans="1:7">
      <c r="A4835" s="64" t="str">
        <f t="shared" si="75"/>
        <v>BP.VW.00004.M10.ST.ST.10025</v>
      </c>
      <c r="B4835" s="64">
        <f>_xlfn.XLOOKUP(F4835,'Wall Volumes Cooperations'!O:O,'Wall Volumes Cooperations'!F:F)</f>
        <v>0</v>
      </c>
      <c r="C4835" s="64">
        <f>_xlfn.XLOOKUP(F4835,'Wall Volumes Cooperations'!O:O,'Wall Volumes Cooperations'!C:C)</f>
        <v>257</v>
      </c>
      <c r="F4835" s="64" t="s">
        <v>493</v>
      </c>
      <c r="G4835" s="64">
        <v>10025</v>
      </c>
    </row>
    <row r="4836" spans="1:7">
      <c r="A4836" s="64" t="str">
        <f t="shared" si="75"/>
        <v>BP.VW.00005.M10.ST.ST.10025</v>
      </c>
      <c r="B4836" s="64">
        <f>_xlfn.XLOOKUP(F4836,'Wall Volumes Cooperations'!O:O,'Wall Volumes Cooperations'!F:F)</f>
        <v>0</v>
      </c>
      <c r="C4836" s="64">
        <f>_xlfn.XLOOKUP(F4836,'Wall Volumes Cooperations'!O:O,'Wall Volumes Cooperations'!C:C)</f>
        <v>101</v>
      </c>
      <c r="F4836" s="64" t="s">
        <v>495</v>
      </c>
      <c r="G4836" s="64">
        <v>10025</v>
      </c>
    </row>
    <row r="4837" spans="1:7">
      <c r="A4837" s="64" t="str">
        <f t="shared" si="75"/>
        <v>BP.VW.00006.M10.ST.ST.10025</v>
      </c>
      <c r="B4837" s="64">
        <f>_xlfn.XLOOKUP(F4837,'Wall Volumes Cooperations'!O:O,'Wall Volumes Cooperations'!F:F)</f>
        <v>0</v>
      </c>
      <c r="C4837" s="64">
        <f>_xlfn.XLOOKUP(F4837,'Wall Volumes Cooperations'!O:O,'Wall Volumes Cooperations'!C:C)</f>
        <v>99</v>
      </c>
      <c r="F4837" s="64" t="s">
        <v>497</v>
      </c>
      <c r="G4837" s="64">
        <v>10025</v>
      </c>
    </row>
    <row r="4838" spans="1:7">
      <c r="A4838" s="64" t="str">
        <f t="shared" si="75"/>
        <v>BP.VW.00007.M10.ST.ST.10025</v>
      </c>
      <c r="B4838" s="64">
        <f>_xlfn.XLOOKUP(F4838,'Wall Volumes Cooperations'!O:O,'Wall Volumes Cooperations'!F:F)</f>
        <v>0</v>
      </c>
      <c r="C4838" s="64">
        <f>_xlfn.XLOOKUP(F4838,'Wall Volumes Cooperations'!O:O,'Wall Volumes Cooperations'!C:C)</f>
        <v>557</v>
      </c>
      <c r="F4838" s="64" t="s">
        <v>499</v>
      </c>
      <c r="G4838" s="64">
        <v>10025</v>
      </c>
    </row>
    <row r="4839" spans="1:7">
      <c r="A4839" s="64" t="str">
        <f t="shared" si="75"/>
        <v>BP.VW.00008.M10.ST.ST.10025</v>
      </c>
      <c r="B4839" s="64">
        <f>_xlfn.XLOOKUP(F4839,'Wall Volumes Cooperations'!O:O,'Wall Volumes Cooperations'!F:F)</f>
        <v>0</v>
      </c>
      <c r="C4839" s="64">
        <f>_xlfn.XLOOKUP(F4839,'Wall Volumes Cooperations'!O:O,'Wall Volumes Cooperations'!C:C)</f>
        <v>176</v>
      </c>
      <c r="F4839" s="64" t="s">
        <v>501</v>
      </c>
      <c r="G4839" s="64">
        <v>10025</v>
      </c>
    </row>
    <row r="4840" spans="1:7">
      <c r="A4840" s="64" t="str">
        <f t="shared" si="75"/>
        <v>BP.VW.00009.M10.ST.ST.10025</v>
      </c>
      <c r="B4840" s="64">
        <f>_xlfn.XLOOKUP(F4840,'Wall Volumes Cooperations'!O:O,'Wall Volumes Cooperations'!F:F)</f>
        <v>0</v>
      </c>
      <c r="C4840" s="64">
        <f>_xlfn.XLOOKUP(F4840,'Wall Volumes Cooperations'!O:O,'Wall Volumes Cooperations'!C:C)</f>
        <v>370</v>
      </c>
      <c r="F4840" s="64" t="s">
        <v>503</v>
      </c>
      <c r="G4840" s="64">
        <v>10025</v>
      </c>
    </row>
    <row r="4841" spans="1:7">
      <c r="A4841" s="64" t="str">
        <f t="shared" si="75"/>
        <v>BP.VW.00010.M10.ST.ST.10025</v>
      </c>
      <c r="B4841" s="64">
        <f>_xlfn.XLOOKUP(F4841,'Wall Volumes Cooperations'!O:O,'Wall Volumes Cooperations'!F:F)</f>
        <v>0</v>
      </c>
      <c r="C4841" s="64">
        <f>_xlfn.XLOOKUP(F4841,'Wall Volumes Cooperations'!O:O,'Wall Volumes Cooperations'!C:C)</f>
        <v>276</v>
      </c>
      <c r="F4841" s="64" t="s">
        <v>505</v>
      </c>
      <c r="G4841" s="64">
        <v>10025</v>
      </c>
    </row>
    <row r="4842" spans="1:7">
      <c r="A4842" s="64" t="str">
        <f t="shared" si="75"/>
        <v>BP.VW.00011.M10.ST.ST.10025</v>
      </c>
      <c r="B4842" s="64">
        <f>_xlfn.XLOOKUP(F4842,'Wall Volumes Cooperations'!O:O,'Wall Volumes Cooperations'!F:F)</f>
        <v>0</v>
      </c>
      <c r="C4842" s="64">
        <f>_xlfn.XLOOKUP(F4842,'Wall Volumes Cooperations'!O:O,'Wall Volumes Cooperations'!C:C)</f>
        <v>141</v>
      </c>
      <c r="F4842" s="64" t="s">
        <v>507</v>
      </c>
      <c r="G4842" s="64">
        <v>10025</v>
      </c>
    </row>
    <row r="4843" spans="1:7">
      <c r="A4843" s="64" t="str">
        <f t="shared" ref="A4843:A4906" si="76">F4843&amp;"."&amp;G4843</f>
        <v>BP.VW.00012.M10.ST.ST.10025</v>
      </c>
      <c r="B4843" s="64">
        <f>_xlfn.XLOOKUP(F4843,'Wall Volumes Cooperations'!O:O,'Wall Volumes Cooperations'!F:F)</f>
        <v>0</v>
      </c>
      <c r="C4843" s="64">
        <f>_xlfn.XLOOKUP(F4843,'Wall Volumes Cooperations'!O:O,'Wall Volumes Cooperations'!C:C)</f>
        <v>99</v>
      </c>
      <c r="F4843" s="64" t="s">
        <v>509</v>
      </c>
      <c r="G4843" s="64">
        <v>10025</v>
      </c>
    </row>
    <row r="4844" spans="1:7">
      <c r="A4844" s="64" t="str">
        <f t="shared" si="76"/>
        <v>BP.VW.00013.M10.ST.ST.10025</v>
      </c>
      <c r="B4844" s="64">
        <f>_xlfn.XLOOKUP(F4844,'Wall Volumes Cooperations'!O:O,'Wall Volumes Cooperations'!F:F)</f>
        <v>0</v>
      </c>
      <c r="C4844" s="64">
        <f>_xlfn.XLOOKUP(F4844,'Wall Volumes Cooperations'!O:O,'Wall Volumes Cooperations'!C:C)</f>
        <v>166</v>
      </c>
      <c r="F4844" s="64" t="s">
        <v>511</v>
      </c>
      <c r="G4844" s="64">
        <v>10025</v>
      </c>
    </row>
    <row r="4845" spans="1:7">
      <c r="A4845" s="64" t="str">
        <f t="shared" si="76"/>
        <v>BP.VW.00014.M10.ST.ST.10025</v>
      </c>
      <c r="B4845" s="64">
        <f>_xlfn.XLOOKUP(F4845,'Wall Volumes Cooperations'!O:O,'Wall Volumes Cooperations'!F:F)</f>
        <v>0</v>
      </c>
      <c r="C4845" s="64">
        <f>_xlfn.XLOOKUP(F4845,'Wall Volumes Cooperations'!O:O,'Wall Volumes Cooperations'!C:C)</f>
        <v>129</v>
      </c>
      <c r="F4845" s="64" t="s">
        <v>513</v>
      </c>
      <c r="G4845" s="64">
        <v>10025</v>
      </c>
    </row>
    <row r="4846" spans="1:7">
      <c r="A4846" s="64" t="str">
        <f t="shared" si="76"/>
        <v>BP.VW.00015.M10.ST.ST.10025</v>
      </c>
      <c r="B4846" s="64">
        <f>_xlfn.XLOOKUP(F4846,'Wall Volumes Cooperations'!O:O,'Wall Volumes Cooperations'!F:F)</f>
        <v>0</v>
      </c>
      <c r="C4846" s="64">
        <f>_xlfn.XLOOKUP(F4846,'Wall Volumes Cooperations'!O:O,'Wall Volumes Cooperations'!C:C)</f>
        <v>80</v>
      </c>
      <c r="F4846" s="64" t="s">
        <v>515</v>
      </c>
      <c r="G4846" s="64">
        <v>10025</v>
      </c>
    </row>
    <row r="4847" spans="1:7">
      <c r="A4847" s="64" t="str">
        <f t="shared" si="76"/>
        <v>BP.VW.00016.M10.ST.ST.10025</v>
      </c>
      <c r="B4847" s="64">
        <f>_xlfn.XLOOKUP(F4847,'Wall Volumes Cooperations'!O:O,'Wall Volumes Cooperations'!F:F)</f>
        <v>0</v>
      </c>
      <c r="C4847" s="64">
        <f>_xlfn.XLOOKUP(F4847,'Wall Volumes Cooperations'!O:O,'Wall Volumes Cooperations'!C:C)</f>
        <v>66</v>
      </c>
      <c r="F4847" s="64" t="s">
        <v>517</v>
      </c>
      <c r="G4847" s="64">
        <v>10025</v>
      </c>
    </row>
    <row r="4848" spans="1:7">
      <c r="A4848" s="64" t="str">
        <f t="shared" si="76"/>
        <v>MF.VW.00012.M10.10025</v>
      </c>
      <c r="B4848" s="64" t="e">
        <f>_xlfn.XLOOKUP(F4848,'Wall Volumes Cooperations'!O:O,'Wall Volumes Cooperations'!F:F)</f>
        <v>#N/A</v>
      </c>
      <c r="C4848" s="64" t="e">
        <f>_xlfn.XLOOKUP(F4848,'Wall Volumes Cooperations'!O:O,'Wall Volumes Cooperations'!C:C)</f>
        <v>#N/A</v>
      </c>
      <c r="F4848" s="64" t="s">
        <v>1353</v>
      </c>
      <c r="G4848" s="64">
        <v>10025</v>
      </c>
    </row>
    <row r="4849" spans="1:7">
      <c r="A4849" s="64" t="str">
        <f t="shared" si="76"/>
        <v>MF.VW.00013.M10.10025</v>
      </c>
      <c r="B4849" s="64" t="e">
        <f>_xlfn.XLOOKUP(F4849,'Wall Volumes Cooperations'!O:O,'Wall Volumes Cooperations'!F:F)</f>
        <v>#N/A</v>
      </c>
      <c r="C4849" s="64" t="e">
        <f>_xlfn.XLOOKUP(F4849,'Wall Volumes Cooperations'!O:O,'Wall Volumes Cooperations'!C:C)</f>
        <v>#N/A</v>
      </c>
      <c r="F4849" s="64" t="s">
        <v>1354</v>
      </c>
      <c r="G4849" s="64">
        <v>10025</v>
      </c>
    </row>
    <row r="4850" spans="1:7">
      <c r="A4850" s="64" t="str">
        <f t="shared" si="76"/>
        <v>MF.VW.00014.M10.10025</v>
      </c>
      <c r="B4850" s="64" t="e">
        <f>_xlfn.XLOOKUP(F4850,'Wall Volumes Cooperations'!O:O,'Wall Volumes Cooperations'!F:F)</f>
        <v>#N/A</v>
      </c>
      <c r="C4850" s="64" t="e">
        <f>_xlfn.XLOOKUP(F4850,'Wall Volumes Cooperations'!O:O,'Wall Volumes Cooperations'!C:C)</f>
        <v>#N/A</v>
      </c>
      <c r="F4850" s="64" t="s">
        <v>1355</v>
      </c>
      <c r="G4850" s="64">
        <v>10025</v>
      </c>
    </row>
    <row r="4851" spans="1:7">
      <c r="A4851" s="64" t="str">
        <f t="shared" si="76"/>
        <v>MF.VW.00015.M10.10025</v>
      </c>
      <c r="B4851" s="64" t="e">
        <f>_xlfn.XLOOKUP(F4851,'Wall Volumes Cooperations'!O:O,'Wall Volumes Cooperations'!F:F)</f>
        <v>#N/A</v>
      </c>
      <c r="C4851" s="64" t="e">
        <f>_xlfn.XLOOKUP(F4851,'Wall Volumes Cooperations'!O:O,'Wall Volumes Cooperations'!C:C)</f>
        <v>#N/A</v>
      </c>
      <c r="F4851" s="64" t="s">
        <v>1356</v>
      </c>
      <c r="G4851" s="64">
        <v>10025</v>
      </c>
    </row>
    <row r="4852" spans="1:7">
      <c r="A4852" s="64" t="str">
        <f t="shared" si="76"/>
        <v>MF.VW.00016.M10.10025</v>
      </c>
      <c r="B4852" s="64" t="e">
        <f>_xlfn.XLOOKUP(F4852,'Wall Volumes Cooperations'!O:O,'Wall Volumes Cooperations'!F:F)</f>
        <v>#N/A</v>
      </c>
      <c r="C4852" s="64" t="e">
        <f>_xlfn.XLOOKUP(F4852,'Wall Volumes Cooperations'!O:O,'Wall Volumes Cooperations'!C:C)</f>
        <v>#N/A</v>
      </c>
      <c r="F4852" s="64" t="s">
        <v>1357</v>
      </c>
      <c r="G4852" s="64">
        <v>10025</v>
      </c>
    </row>
    <row r="4853" spans="1:7">
      <c r="A4853" s="64" t="str">
        <f t="shared" si="76"/>
        <v>MF.VW.00017.M10.10025</v>
      </c>
      <c r="B4853" s="64" t="e">
        <f>_xlfn.XLOOKUP(F4853,'Wall Volumes Cooperations'!O:O,'Wall Volumes Cooperations'!F:F)</f>
        <v>#N/A</v>
      </c>
      <c r="C4853" s="64" t="e">
        <f>_xlfn.XLOOKUP(F4853,'Wall Volumes Cooperations'!O:O,'Wall Volumes Cooperations'!C:C)</f>
        <v>#N/A</v>
      </c>
      <c r="F4853" s="64" t="s">
        <v>1358</v>
      </c>
      <c r="G4853" s="64">
        <v>10025</v>
      </c>
    </row>
    <row r="4854" spans="1:7">
      <c r="A4854" s="64" t="str">
        <f t="shared" si="76"/>
        <v>MF.VW.00018.M10.10025</v>
      </c>
      <c r="B4854" s="64" t="e">
        <f>_xlfn.XLOOKUP(F4854,'Wall Volumes Cooperations'!O:O,'Wall Volumes Cooperations'!F:F)</f>
        <v>#N/A</v>
      </c>
      <c r="C4854" s="64" t="e">
        <f>_xlfn.XLOOKUP(F4854,'Wall Volumes Cooperations'!O:O,'Wall Volumes Cooperations'!C:C)</f>
        <v>#N/A</v>
      </c>
      <c r="F4854" s="64" t="s">
        <v>1359</v>
      </c>
      <c r="G4854" s="64">
        <v>10025</v>
      </c>
    </row>
    <row r="4855" spans="1:7">
      <c r="A4855" s="64" t="str">
        <f t="shared" si="76"/>
        <v>MF.VW.00019.M10.10025</v>
      </c>
      <c r="B4855" s="64" t="e">
        <f>_xlfn.XLOOKUP(F4855,'Wall Volumes Cooperations'!O:O,'Wall Volumes Cooperations'!F:F)</f>
        <v>#N/A</v>
      </c>
      <c r="C4855" s="64" t="e">
        <f>_xlfn.XLOOKUP(F4855,'Wall Volumes Cooperations'!O:O,'Wall Volumes Cooperations'!C:C)</f>
        <v>#N/A</v>
      </c>
      <c r="F4855" s="64" t="s">
        <v>1360</v>
      </c>
      <c r="G4855" s="64">
        <v>10025</v>
      </c>
    </row>
    <row r="4856" spans="1:7">
      <c r="A4856" s="64" t="str">
        <f t="shared" si="76"/>
        <v>MF.VW.00020.M10.10025</v>
      </c>
      <c r="B4856" s="64" t="e">
        <f>_xlfn.XLOOKUP(F4856,'Wall Volumes Cooperations'!O:O,'Wall Volumes Cooperations'!F:F)</f>
        <v>#N/A</v>
      </c>
      <c r="C4856" s="64" t="e">
        <f>_xlfn.XLOOKUP(F4856,'Wall Volumes Cooperations'!O:O,'Wall Volumes Cooperations'!C:C)</f>
        <v>#N/A</v>
      </c>
      <c r="F4856" s="64" t="s">
        <v>1361</v>
      </c>
      <c r="G4856" s="64">
        <v>10025</v>
      </c>
    </row>
    <row r="4857" spans="1:7">
      <c r="A4857" s="64" t="str">
        <f t="shared" si="76"/>
        <v>MF.VW.00021.M10.10025</v>
      </c>
      <c r="B4857" s="64" t="e">
        <f>_xlfn.XLOOKUP(F4857,'Wall Volumes Cooperations'!O:O,'Wall Volumes Cooperations'!F:F)</f>
        <v>#N/A</v>
      </c>
      <c r="C4857" s="64" t="e">
        <f>_xlfn.XLOOKUP(F4857,'Wall Volumes Cooperations'!O:O,'Wall Volumes Cooperations'!C:C)</f>
        <v>#N/A</v>
      </c>
      <c r="F4857" s="64" t="s">
        <v>1362</v>
      </c>
      <c r="G4857" s="64">
        <v>10025</v>
      </c>
    </row>
    <row r="4858" spans="1:7">
      <c r="A4858" s="64" t="str">
        <f t="shared" si="76"/>
        <v>MF.VW.00022.M10.10025</v>
      </c>
      <c r="B4858" s="64" t="e">
        <f>_xlfn.XLOOKUP(F4858,'Wall Volumes Cooperations'!O:O,'Wall Volumes Cooperations'!F:F)</f>
        <v>#N/A</v>
      </c>
      <c r="C4858" s="64" t="e">
        <f>_xlfn.XLOOKUP(F4858,'Wall Volumes Cooperations'!O:O,'Wall Volumes Cooperations'!C:C)</f>
        <v>#N/A</v>
      </c>
      <c r="F4858" s="64" t="s">
        <v>1363</v>
      </c>
      <c r="G4858" s="64">
        <v>10025</v>
      </c>
    </row>
    <row r="4859" spans="1:7">
      <c r="A4859" s="64" t="str">
        <f t="shared" si="76"/>
        <v>MF.VW.00023.M10.10025</v>
      </c>
      <c r="B4859" s="64" t="e">
        <f>_xlfn.XLOOKUP(F4859,'Wall Volumes Cooperations'!O:O,'Wall Volumes Cooperations'!F:F)</f>
        <v>#N/A</v>
      </c>
      <c r="C4859" s="64" t="e">
        <f>_xlfn.XLOOKUP(F4859,'Wall Volumes Cooperations'!O:O,'Wall Volumes Cooperations'!C:C)</f>
        <v>#N/A</v>
      </c>
      <c r="F4859" s="64" t="s">
        <v>1364</v>
      </c>
      <c r="G4859" s="64">
        <v>10025</v>
      </c>
    </row>
    <row r="4860" spans="1:7">
      <c r="A4860" s="64" t="str">
        <f t="shared" si="76"/>
        <v>MF.VW.00024.M10.10025</v>
      </c>
      <c r="B4860" s="64" t="e">
        <f>_xlfn.XLOOKUP(F4860,'Wall Volumes Cooperations'!O:O,'Wall Volumes Cooperations'!F:F)</f>
        <v>#N/A</v>
      </c>
      <c r="C4860" s="64" t="e">
        <f>_xlfn.XLOOKUP(F4860,'Wall Volumes Cooperations'!O:O,'Wall Volumes Cooperations'!C:C)</f>
        <v>#N/A</v>
      </c>
      <c r="F4860" s="64" t="s">
        <v>1365</v>
      </c>
      <c r="G4860" s="64">
        <v>10025</v>
      </c>
    </row>
    <row r="4861" spans="1:7">
      <c r="A4861" s="64" t="str">
        <f t="shared" si="76"/>
        <v>MF.VW.00025.M10.10025</v>
      </c>
      <c r="B4861" s="64" t="e">
        <f>_xlfn.XLOOKUP(F4861,'Wall Volumes Cooperations'!O:O,'Wall Volumes Cooperations'!F:F)</f>
        <v>#N/A</v>
      </c>
      <c r="C4861" s="64" t="e">
        <f>_xlfn.XLOOKUP(F4861,'Wall Volumes Cooperations'!O:O,'Wall Volumes Cooperations'!C:C)</f>
        <v>#N/A</v>
      </c>
      <c r="F4861" s="64" t="s">
        <v>1366</v>
      </c>
      <c r="G4861" s="64">
        <v>10025</v>
      </c>
    </row>
    <row r="4862" spans="1:7">
      <c r="A4862" s="64" t="str">
        <f t="shared" si="76"/>
        <v>MF.VW.00026.M10.10025</v>
      </c>
      <c r="B4862" s="64" t="e">
        <f>_xlfn.XLOOKUP(F4862,'Wall Volumes Cooperations'!O:O,'Wall Volumes Cooperations'!F:F)</f>
        <v>#N/A</v>
      </c>
      <c r="C4862" s="64" t="e">
        <f>_xlfn.XLOOKUP(F4862,'Wall Volumes Cooperations'!O:O,'Wall Volumes Cooperations'!C:C)</f>
        <v>#N/A</v>
      </c>
      <c r="F4862" s="64" t="s">
        <v>1367</v>
      </c>
      <c r="G4862" s="64">
        <v>10025</v>
      </c>
    </row>
    <row r="4863" spans="1:7">
      <c r="A4863" s="64" t="str">
        <f t="shared" si="76"/>
        <v>MF.VW.00027.M10.10025</v>
      </c>
      <c r="B4863" s="64" t="e">
        <f>_xlfn.XLOOKUP(F4863,'Wall Volumes Cooperations'!O:O,'Wall Volumes Cooperations'!F:F)</f>
        <v>#N/A</v>
      </c>
      <c r="C4863" s="64" t="e">
        <f>_xlfn.XLOOKUP(F4863,'Wall Volumes Cooperations'!O:O,'Wall Volumes Cooperations'!C:C)</f>
        <v>#N/A</v>
      </c>
      <c r="F4863" s="64" t="s">
        <v>1368</v>
      </c>
      <c r="G4863" s="64">
        <v>10025</v>
      </c>
    </row>
    <row r="4864" spans="1:7">
      <c r="A4864" s="64" t="str">
        <f t="shared" si="76"/>
        <v>MF.VW.00028.M10.10025</v>
      </c>
      <c r="B4864" s="64" t="e">
        <f>_xlfn.XLOOKUP(F4864,'Wall Volumes Cooperations'!O:O,'Wall Volumes Cooperations'!F:F)</f>
        <v>#N/A</v>
      </c>
      <c r="C4864" s="64" t="e">
        <f>_xlfn.XLOOKUP(F4864,'Wall Volumes Cooperations'!O:O,'Wall Volumes Cooperations'!C:C)</f>
        <v>#N/A</v>
      </c>
      <c r="F4864" s="64" t="s">
        <v>1369</v>
      </c>
      <c r="G4864" s="64">
        <v>10025</v>
      </c>
    </row>
    <row r="4865" spans="1:7">
      <c r="A4865" s="64" t="str">
        <f t="shared" si="76"/>
        <v>MF.VW.00029.M10.10025</v>
      </c>
      <c r="B4865" s="64" t="e">
        <f>_xlfn.XLOOKUP(F4865,'Wall Volumes Cooperations'!O:O,'Wall Volumes Cooperations'!F:F)</f>
        <v>#N/A</v>
      </c>
      <c r="C4865" s="64" t="e">
        <f>_xlfn.XLOOKUP(F4865,'Wall Volumes Cooperations'!O:O,'Wall Volumes Cooperations'!C:C)</f>
        <v>#N/A</v>
      </c>
      <c r="F4865" s="64" t="s">
        <v>1370</v>
      </c>
      <c r="G4865" s="64">
        <v>10025</v>
      </c>
    </row>
    <row r="4866" spans="1:7">
      <c r="A4866" s="64" t="str">
        <f t="shared" si="76"/>
        <v>MF.VW.00030.M10.10025</v>
      </c>
      <c r="B4866" s="64" t="e">
        <f>_xlfn.XLOOKUP(F4866,'Wall Volumes Cooperations'!O:O,'Wall Volumes Cooperations'!F:F)</f>
        <v>#N/A</v>
      </c>
      <c r="C4866" s="64" t="e">
        <f>_xlfn.XLOOKUP(F4866,'Wall Volumes Cooperations'!O:O,'Wall Volumes Cooperations'!C:C)</f>
        <v>#N/A</v>
      </c>
      <c r="F4866" s="64" t="s">
        <v>1371</v>
      </c>
      <c r="G4866" s="64">
        <v>10025</v>
      </c>
    </row>
    <row r="4867" spans="1:7">
      <c r="A4867" s="64" t="str">
        <f t="shared" si="76"/>
        <v>MF.VW.00001.M10.10025</v>
      </c>
      <c r="B4867" s="64" t="e">
        <f>_xlfn.XLOOKUP(F4867,'Wall Volumes Cooperations'!O:O,'Wall Volumes Cooperations'!F:F)</f>
        <v>#N/A</v>
      </c>
      <c r="C4867" s="64" t="e">
        <f>_xlfn.XLOOKUP(F4867,'Wall Volumes Cooperations'!O:O,'Wall Volumes Cooperations'!C:C)</f>
        <v>#N/A</v>
      </c>
      <c r="F4867" s="64" t="s">
        <v>1372</v>
      </c>
      <c r="G4867" s="64">
        <v>10025</v>
      </c>
    </row>
    <row r="4868" spans="1:7">
      <c r="A4868" s="64" t="str">
        <f t="shared" si="76"/>
        <v>MF.VW.00002.M10.10025</v>
      </c>
      <c r="B4868" s="64" t="e">
        <f>_xlfn.XLOOKUP(F4868,'Wall Volumes Cooperations'!O:O,'Wall Volumes Cooperations'!F:F)</f>
        <v>#N/A</v>
      </c>
      <c r="C4868" s="64" t="e">
        <f>_xlfn.XLOOKUP(F4868,'Wall Volumes Cooperations'!O:O,'Wall Volumes Cooperations'!C:C)</f>
        <v>#N/A</v>
      </c>
      <c r="F4868" s="64" t="s">
        <v>1373</v>
      </c>
      <c r="G4868" s="64">
        <v>10025</v>
      </c>
    </row>
    <row r="4869" spans="1:7">
      <c r="A4869" s="64" t="str">
        <f t="shared" si="76"/>
        <v>MF.VW.00003.M10.10025</v>
      </c>
      <c r="B4869" s="64" t="e">
        <f>_xlfn.XLOOKUP(F4869,'Wall Volumes Cooperations'!O:O,'Wall Volumes Cooperations'!F:F)</f>
        <v>#N/A</v>
      </c>
      <c r="C4869" s="64" t="e">
        <f>_xlfn.XLOOKUP(F4869,'Wall Volumes Cooperations'!O:O,'Wall Volumes Cooperations'!C:C)</f>
        <v>#N/A</v>
      </c>
      <c r="F4869" s="64" t="s">
        <v>1374</v>
      </c>
      <c r="G4869" s="64">
        <v>10025</v>
      </c>
    </row>
    <row r="4870" spans="1:7">
      <c r="A4870" s="64" t="str">
        <f t="shared" si="76"/>
        <v>MF.VW.00004.M10.10025</v>
      </c>
      <c r="B4870" s="64" t="e">
        <f>_xlfn.XLOOKUP(F4870,'Wall Volumes Cooperations'!O:O,'Wall Volumes Cooperations'!F:F)</f>
        <v>#N/A</v>
      </c>
      <c r="C4870" s="64" t="e">
        <f>_xlfn.XLOOKUP(F4870,'Wall Volumes Cooperations'!O:O,'Wall Volumes Cooperations'!C:C)</f>
        <v>#N/A</v>
      </c>
      <c r="F4870" s="64" t="s">
        <v>1375</v>
      </c>
      <c r="G4870" s="64">
        <v>10025</v>
      </c>
    </row>
    <row r="4871" spans="1:7">
      <c r="A4871" s="64" t="str">
        <f t="shared" si="76"/>
        <v>MF.VW.00005.M10.10025</v>
      </c>
      <c r="B4871" s="64" t="e">
        <f>_xlfn.XLOOKUP(F4871,'Wall Volumes Cooperations'!O:O,'Wall Volumes Cooperations'!F:F)</f>
        <v>#N/A</v>
      </c>
      <c r="C4871" s="64" t="e">
        <f>_xlfn.XLOOKUP(F4871,'Wall Volumes Cooperations'!O:O,'Wall Volumes Cooperations'!C:C)</f>
        <v>#N/A</v>
      </c>
      <c r="F4871" s="64" t="s">
        <v>1376</v>
      </c>
      <c r="G4871" s="64">
        <v>10025</v>
      </c>
    </row>
    <row r="4872" spans="1:7">
      <c r="A4872" s="64" t="str">
        <f t="shared" si="76"/>
        <v>MF.VW.00006.M10.10025</v>
      </c>
      <c r="B4872" s="64" t="e">
        <f>_xlfn.XLOOKUP(F4872,'Wall Volumes Cooperations'!O:O,'Wall Volumes Cooperations'!F:F)</f>
        <v>#N/A</v>
      </c>
      <c r="C4872" s="64" t="e">
        <f>_xlfn.XLOOKUP(F4872,'Wall Volumes Cooperations'!O:O,'Wall Volumes Cooperations'!C:C)</f>
        <v>#N/A</v>
      </c>
      <c r="F4872" s="64" t="s">
        <v>1377</v>
      </c>
      <c r="G4872" s="64">
        <v>10025</v>
      </c>
    </row>
    <row r="4873" spans="1:7">
      <c r="A4873" s="64" t="str">
        <f t="shared" si="76"/>
        <v>MF.VW.00007.M10.10025</v>
      </c>
      <c r="B4873" s="64" t="e">
        <f>_xlfn.XLOOKUP(F4873,'Wall Volumes Cooperations'!O:O,'Wall Volumes Cooperations'!F:F)</f>
        <v>#N/A</v>
      </c>
      <c r="C4873" s="64" t="e">
        <f>_xlfn.XLOOKUP(F4873,'Wall Volumes Cooperations'!O:O,'Wall Volumes Cooperations'!C:C)</f>
        <v>#N/A</v>
      </c>
      <c r="F4873" s="64" t="s">
        <v>1378</v>
      </c>
      <c r="G4873" s="64">
        <v>10025</v>
      </c>
    </row>
    <row r="4874" spans="1:7">
      <c r="A4874" s="64" t="str">
        <f t="shared" si="76"/>
        <v>MF.VW.00008.M10.10025</v>
      </c>
      <c r="B4874" s="64" t="e">
        <f>_xlfn.XLOOKUP(F4874,'Wall Volumes Cooperations'!O:O,'Wall Volumes Cooperations'!F:F)</f>
        <v>#N/A</v>
      </c>
      <c r="C4874" s="64" t="e">
        <f>_xlfn.XLOOKUP(F4874,'Wall Volumes Cooperations'!O:O,'Wall Volumes Cooperations'!C:C)</f>
        <v>#N/A</v>
      </c>
      <c r="F4874" s="64" t="s">
        <v>1379</v>
      </c>
      <c r="G4874" s="64">
        <v>10025</v>
      </c>
    </row>
    <row r="4875" spans="1:7">
      <c r="A4875" s="64" t="str">
        <f t="shared" si="76"/>
        <v>MF.VW.00009.M10.10025</v>
      </c>
      <c r="B4875" s="64" t="e">
        <f>_xlfn.XLOOKUP(F4875,'Wall Volumes Cooperations'!O:O,'Wall Volumes Cooperations'!F:F)</f>
        <v>#N/A</v>
      </c>
      <c r="C4875" s="64" t="e">
        <f>_xlfn.XLOOKUP(F4875,'Wall Volumes Cooperations'!O:O,'Wall Volumes Cooperations'!C:C)</f>
        <v>#N/A</v>
      </c>
      <c r="F4875" s="64" t="s">
        <v>1380</v>
      </c>
      <c r="G4875" s="64">
        <v>10025</v>
      </c>
    </row>
    <row r="4876" spans="1:7">
      <c r="A4876" s="64" t="str">
        <f t="shared" si="76"/>
        <v>MF.VW.00010.M10.10025</v>
      </c>
      <c r="B4876" s="64" t="e">
        <f>_xlfn.XLOOKUP(F4876,'Wall Volumes Cooperations'!O:O,'Wall Volumes Cooperations'!F:F)</f>
        <v>#N/A</v>
      </c>
      <c r="C4876" s="64" t="e">
        <f>_xlfn.XLOOKUP(F4876,'Wall Volumes Cooperations'!O:O,'Wall Volumes Cooperations'!C:C)</f>
        <v>#N/A</v>
      </c>
      <c r="F4876" s="64" t="s">
        <v>1381</v>
      </c>
      <c r="G4876" s="64">
        <v>10025</v>
      </c>
    </row>
    <row r="4877" spans="1:7">
      <c r="A4877" s="64" t="str">
        <f t="shared" si="76"/>
        <v>MF.VW.00011.M10.10025</v>
      </c>
      <c r="B4877" s="64" t="e">
        <f>_xlfn.XLOOKUP(F4877,'Wall Volumes Cooperations'!O:O,'Wall Volumes Cooperations'!F:F)</f>
        <v>#N/A</v>
      </c>
      <c r="C4877" s="64" t="e">
        <f>_xlfn.XLOOKUP(F4877,'Wall Volumes Cooperations'!O:O,'Wall Volumes Cooperations'!C:C)</f>
        <v>#N/A</v>
      </c>
      <c r="F4877" s="64" t="s">
        <v>1382</v>
      </c>
      <c r="G4877" s="64">
        <v>10025</v>
      </c>
    </row>
    <row r="4878" spans="1:7">
      <c r="A4878" s="64" t="str">
        <f t="shared" si="76"/>
        <v>BP.VW.00002.M10.BO.ST.10025</v>
      </c>
      <c r="B4878" s="64">
        <f>_xlfn.XLOOKUP(F4878,'Wall Volumes Cooperations'!O:O,'Wall Volumes Cooperations'!F:F)</f>
        <v>0</v>
      </c>
      <c r="C4878" s="64">
        <f>_xlfn.XLOOKUP(F4878,'Wall Volumes Cooperations'!O:O,'Wall Volumes Cooperations'!C:C)</f>
        <v>417</v>
      </c>
      <c r="F4878" s="64" t="s">
        <v>519</v>
      </c>
      <c r="G4878" s="64">
        <v>10025</v>
      </c>
    </row>
    <row r="4879" spans="1:7">
      <c r="A4879" s="64" t="str">
        <f t="shared" si="76"/>
        <v>BP.VW.00003.M10.BO.ST.10025</v>
      </c>
      <c r="B4879" s="64">
        <f>_xlfn.XLOOKUP(F4879,'Wall Volumes Cooperations'!O:O,'Wall Volumes Cooperations'!F:F)</f>
        <v>0</v>
      </c>
      <c r="C4879" s="64">
        <f>_xlfn.XLOOKUP(F4879,'Wall Volumes Cooperations'!O:O,'Wall Volumes Cooperations'!C:C)</f>
        <v>306</v>
      </c>
      <c r="F4879" s="64" t="s">
        <v>520</v>
      </c>
      <c r="G4879" s="64">
        <v>10025</v>
      </c>
    </row>
    <row r="4880" spans="1:7">
      <c r="A4880" s="64" t="str">
        <f t="shared" si="76"/>
        <v>BP.VW.00004.M10.BO.ST.10025</v>
      </c>
      <c r="B4880" s="64">
        <f>_xlfn.XLOOKUP(F4880,'Wall Volumes Cooperations'!O:O,'Wall Volumes Cooperations'!F:F)</f>
        <v>0</v>
      </c>
      <c r="C4880" s="64">
        <f>_xlfn.XLOOKUP(F4880,'Wall Volumes Cooperations'!O:O,'Wall Volumes Cooperations'!C:C)</f>
        <v>267</v>
      </c>
      <c r="F4880" s="64" t="s">
        <v>521</v>
      </c>
      <c r="G4880" s="64">
        <v>10025</v>
      </c>
    </row>
    <row r="4881" spans="1:7">
      <c r="A4881" s="64" t="str">
        <f t="shared" si="76"/>
        <v>BP.VW.00005.M10.BO.ST.10025</v>
      </c>
      <c r="B4881" s="64">
        <f>_xlfn.XLOOKUP(F4881,'Wall Volumes Cooperations'!O:O,'Wall Volumes Cooperations'!F:F)</f>
        <v>0</v>
      </c>
      <c r="C4881" s="64">
        <f>_xlfn.XLOOKUP(F4881,'Wall Volumes Cooperations'!O:O,'Wall Volumes Cooperations'!C:C)</f>
        <v>106</v>
      </c>
      <c r="F4881" s="64" t="s">
        <v>522</v>
      </c>
      <c r="G4881" s="64">
        <v>10025</v>
      </c>
    </row>
    <row r="4882" spans="1:7">
      <c r="A4882" s="64" t="str">
        <f t="shared" si="76"/>
        <v>BP.VW.00006.M10.BO.ST.10025</v>
      </c>
      <c r="B4882" s="64">
        <f>_xlfn.XLOOKUP(F4882,'Wall Volumes Cooperations'!O:O,'Wall Volumes Cooperations'!F:F)</f>
        <v>0</v>
      </c>
      <c r="C4882" s="64">
        <f>_xlfn.XLOOKUP(F4882,'Wall Volumes Cooperations'!O:O,'Wall Volumes Cooperations'!C:C)</f>
        <v>104</v>
      </c>
      <c r="F4882" s="64" t="s">
        <v>523</v>
      </c>
      <c r="G4882" s="64">
        <v>10025</v>
      </c>
    </row>
    <row r="4883" spans="1:7">
      <c r="A4883" s="64" t="str">
        <f t="shared" si="76"/>
        <v>BP.VW.00008.M10.BO.ST.10025</v>
      </c>
      <c r="B4883" s="64">
        <f>_xlfn.XLOOKUP(F4883,'Wall Volumes Cooperations'!O:O,'Wall Volumes Cooperations'!F:F)</f>
        <v>0</v>
      </c>
      <c r="C4883" s="64">
        <f>_xlfn.XLOOKUP(F4883,'Wall Volumes Cooperations'!O:O,'Wall Volumes Cooperations'!C:C)</f>
        <v>186</v>
      </c>
      <c r="F4883" s="64" t="s">
        <v>524</v>
      </c>
      <c r="G4883" s="64">
        <v>10025</v>
      </c>
    </row>
    <row r="4884" spans="1:7">
      <c r="A4884" s="64" t="str">
        <f t="shared" si="76"/>
        <v>BP.VW.00009.M10.BO.ST.10025</v>
      </c>
      <c r="B4884" s="64">
        <f>_xlfn.XLOOKUP(F4884,'Wall Volumes Cooperations'!O:O,'Wall Volumes Cooperations'!F:F)</f>
        <v>0</v>
      </c>
      <c r="C4884" s="64">
        <f>_xlfn.XLOOKUP(F4884,'Wall Volumes Cooperations'!O:O,'Wall Volumes Cooperations'!C:C)</f>
        <v>385</v>
      </c>
      <c r="F4884" s="64" t="s">
        <v>525</v>
      </c>
      <c r="G4884" s="64">
        <v>10025</v>
      </c>
    </row>
    <row r="4885" spans="1:7">
      <c r="A4885" s="64" t="str">
        <f t="shared" si="76"/>
        <v>BP.VW.00010.M10.BO.ST.10025</v>
      </c>
      <c r="B4885" s="64">
        <f>_xlfn.XLOOKUP(F4885,'Wall Volumes Cooperations'!O:O,'Wall Volumes Cooperations'!F:F)</f>
        <v>0</v>
      </c>
      <c r="C4885" s="64">
        <f>_xlfn.XLOOKUP(F4885,'Wall Volumes Cooperations'!O:O,'Wall Volumes Cooperations'!C:C)</f>
        <v>291</v>
      </c>
      <c r="F4885" s="64" t="s">
        <v>526</v>
      </c>
      <c r="G4885" s="64">
        <v>10025</v>
      </c>
    </row>
    <row r="4886" spans="1:7">
      <c r="A4886" s="64" t="str">
        <f t="shared" si="76"/>
        <v>BP.VW.00011.M10.BO.ST.10025</v>
      </c>
      <c r="B4886" s="64">
        <f>_xlfn.XLOOKUP(F4886,'Wall Volumes Cooperations'!O:O,'Wall Volumes Cooperations'!F:F)</f>
        <v>0</v>
      </c>
      <c r="C4886" s="64">
        <f>_xlfn.XLOOKUP(F4886,'Wall Volumes Cooperations'!O:O,'Wall Volumes Cooperations'!C:C)</f>
        <v>151</v>
      </c>
      <c r="F4886" s="64" t="s">
        <v>527</v>
      </c>
      <c r="G4886" s="64">
        <v>10025</v>
      </c>
    </row>
    <row r="4887" spans="1:7">
      <c r="A4887" s="64" t="str">
        <f t="shared" si="76"/>
        <v>BP.VW.00012.M10.BO.ST.10025</v>
      </c>
      <c r="B4887" s="64">
        <f>_xlfn.XLOOKUP(F4887,'Wall Volumes Cooperations'!O:O,'Wall Volumes Cooperations'!F:F)</f>
        <v>0</v>
      </c>
      <c r="C4887" s="64">
        <f>_xlfn.XLOOKUP(F4887,'Wall Volumes Cooperations'!O:O,'Wall Volumes Cooperations'!C:C)</f>
        <v>109</v>
      </c>
      <c r="F4887" s="64" t="s">
        <v>528</v>
      </c>
      <c r="G4887" s="64">
        <v>10025</v>
      </c>
    </row>
    <row r="4888" spans="1:7">
      <c r="A4888" s="64" t="str">
        <f t="shared" si="76"/>
        <v>BP.VW.00013.M10.BO.ST.10025</v>
      </c>
      <c r="B4888" s="64">
        <f>_xlfn.XLOOKUP(F4888,'Wall Volumes Cooperations'!O:O,'Wall Volumes Cooperations'!F:F)</f>
        <v>0</v>
      </c>
      <c r="C4888" s="64">
        <f>_xlfn.XLOOKUP(F4888,'Wall Volumes Cooperations'!O:O,'Wall Volumes Cooperations'!C:C)</f>
        <v>176</v>
      </c>
      <c r="F4888" s="64" t="s">
        <v>529</v>
      </c>
      <c r="G4888" s="64">
        <v>10025</v>
      </c>
    </row>
    <row r="4889" spans="1:7">
      <c r="A4889" s="64" t="str">
        <f t="shared" si="76"/>
        <v>BP.VW.00014.M10.BO.ST.10025</v>
      </c>
      <c r="B4889" s="64">
        <f>_xlfn.XLOOKUP(F4889,'Wall Volumes Cooperations'!O:O,'Wall Volumes Cooperations'!F:F)</f>
        <v>0</v>
      </c>
      <c r="C4889" s="64">
        <f>_xlfn.XLOOKUP(F4889,'Wall Volumes Cooperations'!O:O,'Wall Volumes Cooperations'!C:C)</f>
        <v>139</v>
      </c>
      <c r="F4889" s="64" t="s">
        <v>530</v>
      </c>
      <c r="G4889" s="64">
        <v>10025</v>
      </c>
    </row>
    <row r="4890" spans="1:7">
      <c r="A4890" s="64" t="str">
        <f t="shared" si="76"/>
        <v>BP.VW.00015.M10.BO.ST.10025</v>
      </c>
      <c r="B4890" s="64">
        <f>_xlfn.XLOOKUP(F4890,'Wall Volumes Cooperations'!O:O,'Wall Volumes Cooperations'!F:F)</f>
        <v>0</v>
      </c>
      <c r="C4890" s="64">
        <f>_xlfn.XLOOKUP(F4890,'Wall Volumes Cooperations'!O:O,'Wall Volumes Cooperations'!C:C)</f>
        <v>85</v>
      </c>
      <c r="F4890" s="64" t="s">
        <v>531</v>
      </c>
      <c r="G4890" s="64">
        <v>10025</v>
      </c>
    </row>
    <row r="4891" spans="1:7">
      <c r="A4891" s="64" t="str">
        <f t="shared" si="76"/>
        <v>BP.VW.00001.M10.ST.ST.10035</v>
      </c>
      <c r="B4891" s="64">
        <f>_xlfn.XLOOKUP(F4891,'Wall Volumes Cooperations'!O:O,'Wall Volumes Cooperations'!G:G)</f>
        <v>0</v>
      </c>
      <c r="C4891" s="64">
        <f>_xlfn.XLOOKUP(F4891,'Wall Volumes Cooperations'!O:O,'Wall Volumes Cooperations'!C:C)</f>
        <v>1024</v>
      </c>
      <c r="F4891" s="64" t="s">
        <v>487</v>
      </c>
      <c r="G4891" s="64">
        <v>10035</v>
      </c>
    </row>
    <row r="4892" spans="1:7">
      <c r="A4892" s="64" t="str">
        <f t="shared" si="76"/>
        <v>BP.VW.00002.M10.ST.ST.10035</v>
      </c>
      <c r="B4892" s="64">
        <f>_xlfn.XLOOKUP(F4892,'Wall Volumes Cooperations'!O:O,'Wall Volumes Cooperations'!G:G)</f>
        <v>0</v>
      </c>
      <c r="C4892" s="64">
        <f>_xlfn.XLOOKUP(F4892,'Wall Volumes Cooperations'!O:O,'Wall Volumes Cooperations'!C:C)</f>
        <v>397</v>
      </c>
      <c r="F4892" s="64" t="s">
        <v>489</v>
      </c>
      <c r="G4892" s="64">
        <v>10035</v>
      </c>
    </row>
    <row r="4893" spans="1:7">
      <c r="A4893" s="64" t="str">
        <f t="shared" si="76"/>
        <v>BP.VW.00003.M10.ST.ST.10035</v>
      </c>
      <c r="B4893" s="64">
        <f>_xlfn.XLOOKUP(F4893,'Wall Volumes Cooperations'!O:O,'Wall Volumes Cooperations'!G:G)</f>
        <v>0</v>
      </c>
      <c r="C4893" s="64">
        <f>_xlfn.XLOOKUP(F4893,'Wall Volumes Cooperations'!O:O,'Wall Volumes Cooperations'!C:C)</f>
        <v>296</v>
      </c>
      <c r="F4893" s="64" t="s">
        <v>491</v>
      </c>
      <c r="G4893" s="64">
        <v>10035</v>
      </c>
    </row>
    <row r="4894" spans="1:7">
      <c r="A4894" s="64" t="str">
        <f t="shared" si="76"/>
        <v>BP.VW.00004.M10.ST.ST.10035</v>
      </c>
      <c r="B4894" s="64">
        <f>_xlfn.XLOOKUP(F4894,'Wall Volumes Cooperations'!O:O,'Wall Volumes Cooperations'!G:G)</f>
        <v>0</v>
      </c>
      <c r="C4894" s="64">
        <f>_xlfn.XLOOKUP(F4894,'Wall Volumes Cooperations'!O:O,'Wall Volumes Cooperations'!C:C)</f>
        <v>257</v>
      </c>
      <c r="F4894" s="64" t="s">
        <v>493</v>
      </c>
      <c r="G4894" s="64">
        <v>10035</v>
      </c>
    </row>
    <row r="4895" spans="1:7">
      <c r="A4895" s="64" t="str">
        <f t="shared" si="76"/>
        <v>BP.VW.00005.M10.ST.ST.10035</v>
      </c>
      <c r="B4895" s="64">
        <f>_xlfn.XLOOKUP(F4895,'Wall Volumes Cooperations'!O:O,'Wall Volumes Cooperations'!G:G)</f>
        <v>0</v>
      </c>
      <c r="C4895" s="64">
        <f>_xlfn.XLOOKUP(F4895,'Wall Volumes Cooperations'!O:O,'Wall Volumes Cooperations'!C:C)</f>
        <v>101</v>
      </c>
      <c r="F4895" s="64" t="s">
        <v>495</v>
      </c>
      <c r="G4895" s="64">
        <v>10035</v>
      </c>
    </row>
    <row r="4896" spans="1:7">
      <c r="A4896" s="64" t="str">
        <f t="shared" si="76"/>
        <v>BP.VW.00006.M10.ST.ST.10035</v>
      </c>
      <c r="B4896" s="64">
        <f>_xlfn.XLOOKUP(F4896,'Wall Volumes Cooperations'!O:O,'Wall Volumes Cooperations'!G:G)</f>
        <v>0</v>
      </c>
      <c r="C4896" s="64">
        <f>_xlfn.XLOOKUP(F4896,'Wall Volumes Cooperations'!O:O,'Wall Volumes Cooperations'!C:C)</f>
        <v>99</v>
      </c>
      <c r="F4896" s="64" t="s">
        <v>497</v>
      </c>
      <c r="G4896" s="64">
        <v>10035</v>
      </c>
    </row>
    <row r="4897" spans="1:7">
      <c r="A4897" s="64" t="str">
        <f t="shared" si="76"/>
        <v>BP.VW.00007.M10.ST.ST.10035</v>
      </c>
      <c r="B4897" s="64">
        <f>_xlfn.XLOOKUP(F4897,'Wall Volumes Cooperations'!O:O,'Wall Volumes Cooperations'!G:G)</f>
        <v>0</v>
      </c>
      <c r="C4897" s="64">
        <f>_xlfn.XLOOKUP(F4897,'Wall Volumes Cooperations'!O:O,'Wall Volumes Cooperations'!C:C)</f>
        <v>557</v>
      </c>
      <c r="F4897" s="64" t="s">
        <v>499</v>
      </c>
      <c r="G4897" s="64">
        <v>10035</v>
      </c>
    </row>
    <row r="4898" spans="1:7">
      <c r="A4898" s="64" t="str">
        <f t="shared" si="76"/>
        <v>BP.VW.00008.M10.ST.ST.10035</v>
      </c>
      <c r="B4898" s="64">
        <f>_xlfn.XLOOKUP(F4898,'Wall Volumes Cooperations'!O:O,'Wall Volumes Cooperations'!G:G)</f>
        <v>0</v>
      </c>
      <c r="C4898" s="64">
        <f>_xlfn.XLOOKUP(F4898,'Wall Volumes Cooperations'!O:O,'Wall Volumes Cooperations'!C:C)</f>
        <v>176</v>
      </c>
      <c r="F4898" s="64" t="s">
        <v>501</v>
      </c>
      <c r="G4898" s="64">
        <v>10035</v>
      </c>
    </row>
    <row r="4899" spans="1:7">
      <c r="A4899" s="64" t="str">
        <f t="shared" si="76"/>
        <v>BP.VW.00009.M10.ST.ST.10035</v>
      </c>
      <c r="B4899" s="64">
        <f>_xlfn.XLOOKUP(F4899,'Wall Volumes Cooperations'!O:O,'Wall Volumes Cooperations'!G:G)</f>
        <v>0</v>
      </c>
      <c r="C4899" s="64">
        <f>_xlfn.XLOOKUP(F4899,'Wall Volumes Cooperations'!O:O,'Wall Volumes Cooperations'!C:C)</f>
        <v>370</v>
      </c>
      <c r="F4899" s="64" t="s">
        <v>503</v>
      </c>
      <c r="G4899" s="64">
        <v>10035</v>
      </c>
    </row>
    <row r="4900" spans="1:7">
      <c r="A4900" s="64" t="str">
        <f t="shared" si="76"/>
        <v>BP.VW.00010.M10.ST.ST.10035</v>
      </c>
      <c r="B4900" s="64">
        <f>_xlfn.XLOOKUP(F4900,'Wall Volumes Cooperations'!O:O,'Wall Volumes Cooperations'!G:G)</f>
        <v>0</v>
      </c>
      <c r="C4900" s="64">
        <f>_xlfn.XLOOKUP(F4900,'Wall Volumes Cooperations'!O:O,'Wall Volumes Cooperations'!C:C)</f>
        <v>276</v>
      </c>
      <c r="F4900" s="64" t="s">
        <v>505</v>
      </c>
      <c r="G4900" s="64">
        <v>10035</v>
      </c>
    </row>
    <row r="4901" spans="1:7">
      <c r="A4901" s="64" t="str">
        <f t="shared" si="76"/>
        <v>BP.VW.00011.M10.ST.ST.10035</v>
      </c>
      <c r="B4901" s="64">
        <f>_xlfn.XLOOKUP(F4901,'Wall Volumes Cooperations'!O:O,'Wall Volumes Cooperations'!G:G)</f>
        <v>0</v>
      </c>
      <c r="C4901" s="64">
        <f>_xlfn.XLOOKUP(F4901,'Wall Volumes Cooperations'!O:O,'Wall Volumes Cooperations'!C:C)</f>
        <v>141</v>
      </c>
      <c r="F4901" s="64" t="s">
        <v>507</v>
      </c>
      <c r="G4901" s="64">
        <v>10035</v>
      </c>
    </row>
    <row r="4902" spans="1:7">
      <c r="A4902" s="64" t="str">
        <f t="shared" si="76"/>
        <v>BP.VW.00012.M10.ST.ST.10035</v>
      </c>
      <c r="B4902" s="64">
        <f>_xlfn.XLOOKUP(F4902,'Wall Volumes Cooperations'!O:O,'Wall Volumes Cooperations'!G:G)</f>
        <v>0</v>
      </c>
      <c r="C4902" s="64">
        <f>_xlfn.XLOOKUP(F4902,'Wall Volumes Cooperations'!O:O,'Wall Volumes Cooperations'!C:C)</f>
        <v>99</v>
      </c>
      <c r="F4902" s="64" t="s">
        <v>509</v>
      </c>
      <c r="G4902" s="64">
        <v>10035</v>
      </c>
    </row>
    <row r="4903" spans="1:7">
      <c r="A4903" s="64" t="str">
        <f t="shared" si="76"/>
        <v>BP.VW.00013.M10.ST.ST.10035</v>
      </c>
      <c r="B4903" s="64">
        <f>_xlfn.XLOOKUP(F4903,'Wall Volumes Cooperations'!O:O,'Wall Volumes Cooperations'!G:G)</f>
        <v>0</v>
      </c>
      <c r="C4903" s="64">
        <f>_xlfn.XLOOKUP(F4903,'Wall Volumes Cooperations'!O:O,'Wall Volumes Cooperations'!C:C)</f>
        <v>166</v>
      </c>
      <c r="F4903" s="64" t="s">
        <v>511</v>
      </c>
      <c r="G4903" s="64">
        <v>10035</v>
      </c>
    </row>
    <row r="4904" spans="1:7">
      <c r="A4904" s="64" t="str">
        <f t="shared" si="76"/>
        <v>BP.VW.00014.M10.ST.ST.10035</v>
      </c>
      <c r="B4904" s="64">
        <f>_xlfn.XLOOKUP(F4904,'Wall Volumes Cooperations'!O:O,'Wall Volumes Cooperations'!G:G)</f>
        <v>0</v>
      </c>
      <c r="C4904" s="64">
        <f>_xlfn.XLOOKUP(F4904,'Wall Volumes Cooperations'!O:O,'Wall Volumes Cooperations'!C:C)</f>
        <v>129</v>
      </c>
      <c r="F4904" s="64" t="s">
        <v>513</v>
      </c>
      <c r="G4904" s="64">
        <v>10035</v>
      </c>
    </row>
    <row r="4905" spans="1:7">
      <c r="A4905" s="64" t="str">
        <f t="shared" si="76"/>
        <v>BP.VW.00015.M10.ST.ST.10035</v>
      </c>
      <c r="B4905" s="64">
        <f>_xlfn.XLOOKUP(F4905,'Wall Volumes Cooperations'!O:O,'Wall Volumes Cooperations'!G:G)</f>
        <v>0</v>
      </c>
      <c r="C4905" s="64">
        <f>_xlfn.XLOOKUP(F4905,'Wall Volumes Cooperations'!O:O,'Wall Volumes Cooperations'!C:C)</f>
        <v>80</v>
      </c>
      <c r="F4905" s="64" t="s">
        <v>515</v>
      </c>
      <c r="G4905" s="64">
        <v>10035</v>
      </c>
    </row>
    <row r="4906" spans="1:7">
      <c r="A4906" s="64" t="str">
        <f t="shared" si="76"/>
        <v>BP.VW.00016.M10.ST.ST.10035</v>
      </c>
      <c r="B4906" s="64">
        <f>_xlfn.XLOOKUP(F4906,'Wall Volumes Cooperations'!O:O,'Wall Volumes Cooperations'!G:G)</f>
        <v>0</v>
      </c>
      <c r="C4906" s="64">
        <f>_xlfn.XLOOKUP(F4906,'Wall Volumes Cooperations'!O:O,'Wall Volumes Cooperations'!C:C)</f>
        <v>66</v>
      </c>
      <c r="F4906" s="64" t="s">
        <v>517</v>
      </c>
      <c r="G4906" s="64">
        <v>10035</v>
      </c>
    </row>
    <row r="4907" spans="1:7">
      <c r="A4907" s="64" t="str">
        <f t="shared" ref="A4907:A4970" si="77">F4907&amp;"."&amp;G4907</f>
        <v>MF.VW.00012.M10.10035</v>
      </c>
      <c r="B4907" s="64" t="e">
        <f>_xlfn.XLOOKUP(F4907,'Wall Volumes Cooperations'!O:O,'Wall Volumes Cooperations'!G:G)</f>
        <v>#N/A</v>
      </c>
      <c r="C4907" s="64" t="e">
        <f>_xlfn.XLOOKUP(F4907,'Wall Volumes Cooperations'!O:O,'Wall Volumes Cooperations'!C:C)</f>
        <v>#N/A</v>
      </c>
      <c r="F4907" s="64" t="s">
        <v>1353</v>
      </c>
      <c r="G4907" s="64">
        <v>10035</v>
      </c>
    </row>
    <row r="4908" spans="1:7">
      <c r="A4908" s="64" t="str">
        <f t="shared" si="77"/>
        <v>MF.VW.00013.M10.10035</v>
      </c>
      <c r="B4908" s="64" t="e">
        <f>_xlfn.XLOOKUP(F4908,'Wall Volumes Cooperations'!O:O,'Wall Volumes Cooperations'!G:G)</f>
        <v>#N/A</v>
      </c>
      <c r="C4908" s="64" t="e">
        <f>_xlfn.XLOOKUP(F4908,'Wall Volumes Cooperations'!O:O,'Wall Volumes Cooperations'!C:C)</f>
        <v>#N/A</v>
      </c>
      <c r="F4908" s="64" t="s">
        <v>1354</v>
      </c>
      <c r="G4908" s="64">
        <v>10035</v>
      </c>
    </row>
    <row r="4909" spans="1:7">
      <c r="A4909" s="64" t="str">
        <f t="shared" si="77"/>
        <v>MF.VW.00014.M10.10035</v>
      </c>
      <c r="B4909" s="64" t="e">
        <f>_xlfn.XLOOKUP(F4909,'Wall Volumes Cooperations'!O:O,'Wall Volumes Cooperations'!G:G)</f>
        <v>#N/A</v>
      </c>
      <c r="C4909" s="64" t="e">
        <f>_xlfn.XLOOKUP(F4909,'Wall Volumes Cooperations'!O:O,'Wall Volumes Cooperations'!C:C)</f>
        <v>#N/A</v>
      </c>
      <c r="F4909" s="64" t="s">
        <v>1355</v>
      </c>
      <c r="G4909" s="64">
        <v>10035</v>
      </c>
    </row>
    <row r="4910" spans="1:7">
      <c r="A4910" s="64" t="str">
        <f t="shared" si="77"/>
        <v>MF.VW.00015.M10.10035</v>
      </c>
      <c r="B4910" s="64" t="e">
        <f>_xlfn.XLOOKUP(F4910,'Wall Volumes Cooperations'!O:O,'Wall Volumes Cooperations'!G:G)</f>
        <v>#N/A</v>
      </c>
      <c r="C4910" s="64" t="e">
        <f>_xlfn.XLOOKUP(F4910,'Wall Volumes Cooperations'!O:O,'Wall Volumes Cooperations'!C:C)</f>
        <v>#N/A</v>
      </c>
      <c r="F4910" s="64" t="s">
        <v>1356</v>
      </c>
      <c r="G4910" s="64">
        <v>10035</v>
      </c>
    </row>
    <row r="4911" spans="1:7">
      <c r="A4911" s="64" t="str">
        <f t="shared" si="77"/>
        <v>MF.VW.00016.M10.10035</v>
      </c>
      <c r="B4911" s="64" t="e">
        <f>_xlfn.XLOOKUP(F4911,'Wall Volumes Cooperations'!O:O,'Wall Volumes Cooperations'!G:G)</f>
        <v>#N/A</v>
      </c>
      <c r="C4911" s="64" t="e">
        <f>_xlfn.XLOOKUP(F4911,'Wall Volumes Cooperations'!O:O,'Wall Volumes Cooperations'!C:C)</f>
        <v>#N/A</v>
      </c>
      <c r="F4911" s="64" t="s">
        <v>1357</v>
      </c>
      <c r="G4911" s="64">
        <v>10035</v>
      </c>
    </row>
    <row r="4912" spans="1:7">
      <c r="A4912" s="64" t="str">
        <f t="shared" si="77"/>
        <v>MF.VW.00017.M10.10035</v>
      </c>
      <c r="B4912" s="64" t="e">
        <f>_xlfn.XLOOKUP(F4912,'Wall Volumes Cooperations'!O:O,'Wall Volumes Cooperations'!G:G)</f>
        <v>#N/A</v>
      </c>
      <c r="C4912" s="64" t="e">
        <f>_xlfn.XLOOKUP(F4912,'Wall Volumes Cooperations'!O:O,'Wall Volumes Cooperations'!C:C)</f>
        <v>#N/A</v>
      </c>
      <c r="F4912" s="64" t="s">
        <v>1358</v>
      </c>
      <c r="G4912" s="64">
        <v>10035</v>
      </c>
    </row>
    <row r="4913" spans="1:7">
      <c r="A4913" s="64" t="str">
        <f t="shared" si="77"/>
        <v>MF.VW.00018.M10.10035</v>
      </c>
      <c r="B4913" s="64" t="e">
        <f>_xlfn.XLOOKUP(F4913,'Wall Volumes Cooperations'!O:O,'Wall Volumes Cooperations'!G:G)</f>
        <v>#N/A</v>
      </c>
      <c r="C4913" s="64" t="e">
        <f>_xlfn.XLOOKUP(F4913,'Wall Volumes Cooperations'!O:O,'Wall Volumes Cooperations'!C:C)</f>
        <v>#N/A</v>
      </c>
      <c r="F4913" s="64" t="s">
        <v>1359</v>
      </c>
      <c r="G4913" s="64">
        <v>10035</v>
      </c>
    </row>
    <row r="4914" spans="1:7">
      <c r="A4914" s="64" t="str">
        <f t="shared" si="77"/>
        <v>MF.VW.00019.M10.10035</v>
      </c>
      <c r="B4914" s="64" t="e">
        <f>_xlfn.XLOOKUP(F4914,'Wall Volumes Cooperations'!O:O,'Wall Volumes Cooperations'!G:G)</f>
        <v>#N/A</v>
      </c>
      <c r="C4914" s="64" t="e">
        <f>_xlfn.XLOOKUP(F4914,'Wall Volumes Cooperations'!O:O,'Wall Volumes Cooperations'!C:C)</f>
        <v>#N/A</v>
      </c>
      <c r="F4914" s="64" t="s">
        <v>1360</v>
      </c>
      <c r="G4914" s="64">
        <v>10035</v>
      </c>
    </row>
    <row r="4915" spans="1:7">
      <c r="A4915" s="64" t="str">
        <f t="shared" si="77"/>
        <v>MF.VW.00020.M10.10035</v>
      </c>
      <c r="B4915" s="64" t="e">
        <f>_xlfn.XLOOKUP(F4915,'Wall Volumes Cooperations'!O:O,'Wall Volumes Cooperations'!G:G)</f>
        <v>#N/A</v>
      </c>
      <c r="C4915" s="64" t="e">
        <f>_xlfn.XLOOKUP(F4915,'Wall Volumes Cooperations'!O:O,'Wall Volumes Cooperations'!C:C)</f>
        <v>#N/A</v>
      </c>
      <c r="F4915" s="64" t="s">
        <v>1361</v>
      </c>
      <c r="G4915" s="64">
        <v>10035</v>
      </c>
    </row>
    <row r="4916" spans="1:7">
      <c r="A4916" s="64" t="str">
        <f t="shared" si="77"/>
        <v>MF.VW.00021.M10.10035</v>
      </c>
      <c r="B4916" s="64" t="e">
        <f>_xlfn.XLOOKUP(F4916,'Wall Volumes Cooperations'!O:O,'Wall Volumes Cooperations'!G:G)</f>
        <v>#N/A</v>
      </c>
      <c r="C4916" s="64" t="e">
        <f>_xlfn.XLOOKUP(F4916,'Wall Volumes Cooperations'!O:O,'Wall Volumes Cooperations'!C:C)</f>
        <v>#N/A</v>
      </c>
      <c r="F4916" s="64" t="s">
        <v>1362</v>
      </c>
      <c r="G4916" s="64">
        <v>10035</v>
      </c>
    </row>
    <row r="4917" spans="1:7">
      <c r="A4917" s="64" t="str">
        <f t="shared" si="77"/>
        <v>MF.VW.00022.M10.10035</v>
      </c>
      <c r="B4917" s="64" t="e">
        <f>_xlfn.XLOOKUP(F4917,'Wall Volumes Cooperations'!O:O,'Wall Volumes Cooperations'!G:G)</f>
        <v>#N/A</v>
      </c>
      <c r="C4917" s="64" t="e">
        <f>_xlfn.XLOOKUP(F4917,'Wall Volumes Cooperations'!O:O,'Wall Volumes Cooperations'!C:C)</f>
        <v>#N/A</v>
      </c>
      <c r="F4917" s="64" t="s">
        <v>1363</v>
      </c>
      <c r="G4917" s="64">
        <v>10035</v>
      </c>
    </row>
    <row r="4918" spans="1:7">
      <c r="A4918" s="64" t="str">
        <f t="shared" si="77"/>
        <v>MF.VW.00023.M10.10035</v>
      </c>
      <c r="B4918" s="64" t="e">
        <f>_xlfn.XLOOKUP(F4918,'Wall Volumes Cooperations'!O:O,'Wall Volumes Cooperations'!G:G)</f>
        <v>#N/A</v>
      </c>
      <c r="C4918" s="64" t="e">
        <f>_xlfn.XLOOKUP(F4918,'Wall Volumes Cooperations'!O:O,'Wall Volumes Cooperations'!C:C)</f>
        <v>#N/A</v>
      </c>
      <c r="F4918" s="64" t="s">
        <v>1364</v>
      </c>
      <c r="G4918" s="64">
        <v>10035</v>
      </c>
    </row>
    <row r="4919" spans="1:7">
      <c r="A4919" s="64" t="str">
        <f t="shared" si="77"/>
        <v>MF.VW.00024.M10.10035</v>
      </c>
      <c r="B4919" s="64" t="e">
        <f>_xlfn.XLOOKUP(F4919,'Wall Volumes Cooperations'!O:O,'Wall Volumes Cooperations'!G:G)</f>
        <v>#N/A</v>
      </c>
      <c r="C4919" s="64" t="e">
        <f>_xlfn.XLOOKUP(F4919,'Wall Volumes Cooperations'!O:O,'Wall Volumes Cooperations'!C:C)</f>
        <v>#N/A</v>
      </c>
      <c r="F4919" s="64" t="s">
        <v>1365</v>
      </c>
      <c r="G4919" s="64">
        <v>10035</v>
      </c>
    </row>
    <row r="4920" spans="1:7">
      <c r="A4920" s="64" t="str">
        <f t="shared" si="77"/>
        <v>MF.VW.00025.M10.10035</v>
      </c>
      <c r="B4920" s="64" t="e">
        <f>_xlfn.XLOOKUP(F4920,'Wall Volumes Cooperations'!O:O,'Wall Volumes Cooperations'!G:G)</f>
        <v>#N/A</v>
      </c>
      <c r="C4920" s="64" t="e">
        <f>_xlfn.XLOOKUP(F4920,'Wall Volumes Cooperations'!O:O,'Wall Volumes Cooperations'!C:C)</f>
        <v>#N/A</v>
      </c>
      <c r="F4920" s="64" t="s">
        <v>1366</v>
      </c>
      <c r="G4920" s="64">
        <v>10035</v>
      </c>
    </row>
    <row r="4921" spans="1:7">
      <c r="A4921" s="64" t="str">
        <f t="shared" si="77"/>
        <v>MF.VW.00026.M10.10035</v>
      </c>
      <c r="B4921" s="64" t="e">
        <f>_xlfn.XLOOKUP(F4921,'Wall Volumes Cooperations'!O:O,'Wall Volumes Cooperations'!G:G)</f>
        <v>#N/A</v>
      </c>
      <c r="C4921" s="64" t="e">
        <f>_xlfn.XLOOKUP(F4921,'Wall Volumes Cooperations'!O:O,'Wall Volumes Cooperations'!C:C)</f>
        <v>#N/A</v>
      </c>
      <c r="F4921" s="64" t="s">
        <v>1367</v>
      </c>
      <c r="G4921" s="64">
        <v>10035</v>
      </c>
    </row>
    <row r="4922" spans="1:7">
      <c r="A4922" s="64" t="str">
        <f t="shared" si="77"/>
        <v>MF.VW.00027.M10.10035</v>
      </c>
      <c r="B4922" s="64" t="e">
        <f>_xlfn.XLOOKUP(F4922,'Wall Volumes Cooperations'!O:O,'Wall Volumes Cooperations'!G:G)</f>
        <v>#N/A</v>
      </c>
      <c r="C4922" s="64" t="e">
        <f>_xlfn.XLOOKUP(F4922,'Wall Volumes Cooperations'!O:O,'Wall Volumes Cooperations'!C:C)</f>
        <v>#N/A</v>
      </c>
      <c r="F4922" s="64" t="s">
        <v>1368</v>
      </c>
      <c r="G4922" s="64">
        <v>10035</v>
      </c>
    </row>
    <row r="4923" spans="1:7">
      <c r="A4923" s="64" t="str">
        <f t="shared" si="77"/>
        <v>MF.VW.00028.M10.10035</v>
      </c>
      <c r="B4923" s="64" t="e">
        <f>_xlfn.XLOOKUP(F4923,'Wall Volumes Cooperations'!O:O,'Wall Volumes Cooperations'!G:G)</f>
        <v>#N/A</v>
      </c>
      <c r="C4923" s="64" t="e">
        <f>_xlfn.XLOOKUP(F4923,'Wall Volumes Cooperations'!O:O,'Wall Volumes Cooperations'!C:C)</f>
        <v>#N/A</v>
      </c>
      <c r="F4923" s="64" t="s">
        <v>1369</v>
      </c>
      <c r="G4923" s="64">
        <v>10035</v>
      </c>
    </row>
    <row r="4924" spans="1:7">
      <c r="A4924" s="64" t="str">
        <f t="shared" si="77"/>
        <v>MF.VW.00029.M10.10035</v>
      </c>
      <c r="B4924" s="64" t="e">
        <f>_xlfn.XLOOKUP(F4924,'Wall Volumes Cooperations'!O:O,'Wall Volumes Cooperations'!G:G)</f>
        <v>#N/A</v>
      </c>
      <c r="C4924" s="64" t="e">
        <f>_xlfn.XLOOKUP(F4924,'Wall Volumes Cooperations'!O:O,'Wall Volumes Cooperations'!C:C)</f>
        <v>#N/A</v>
      </c>
      <c r="F4924" s="64" t="s">
        <v>1370</v>
      </c>
      <c r="G4924" s="64">
        <v>10035</v>
      </c>
    </row>
    <row r="4925" spans="1:7">
      <c r="A4925" s="64" t="str">
        <f t="shared" si="77"/>
        <v>MF.VW.00030.M10.10035</v>
      </c>
      <c r="B4925" s="64" t="e">
        <f>_xlfn.XLOOKUP(F4925,'Wall Volumes Cooperations'!O:O,'Wall Volumes Cooperations'!G:G)</f>
        <v>#N/A</v>
      </c>
      <c r="C4925" s="64" t="e">
        <f>_xlfn.XLOOKUP(F4925,'Wall Volumes Cooperations'!O:O,'Wall Volumes Cooperations'!C:C)</f>
        <v>#N/A</v>
      </c>
      <c r="F4925" s="64" t="s">
        <v>1371</v>
      </c>
      <c r="G4925" s="64">
        <v>10035</v>
      </c>
    </row>
    <row r="4926" spans="1:7">
      <c r="A4926" s="64" t="str">
        <f t="shared" si="77"/>
        <v>MF.VW.00001.M10.10035</v>
      </c>
      <c r="B4926" s="64" t="e">
        <f>_xlfn.XLOOKUP(F4926,'Wall Volumes Cooperations'!O:O,'Wall Volumes Cooperations'!G:G)</f>
        <v>#N/A</v>
      </c>
      <c r="C4926" s="64" t="e">
        <f>_xlfn.XLOOKUP(F4926,'Wall Volumes Cooperations'!O:O,'Wall Volumes Cooperations'!C:C)</f>
        <v>#N/A</v>
      </c>
      <c r="F4926" s="64" t="s">
        <v>1372</v>
      </c>
      <c r="G4926" s="64">
        <v>10035</v>
      </c>
    </row>
    <row r="4927" spans="1:7">
      <c r="A4927" s="64" t="str">
        <f t="shared" si="77"/>
        <v>MF.VW.00002.M10.10035</v>
      </c>
      <c r="B4927" s="64" t="e">
        <f>_xlfn.XLOOKUP(F4927,'Wall Volumes Cooperations'!O:O,'Wall Volumes Cooperations'!G:G)</f>
        <v>#N/A</v>
      </c>
      <c r="C4927" s="64" t="e">
        <f>_xlfn.XLOOKUP(F4927,'Wall Volumes Cooperations'!O:O,'Wall Volumes Cooperations'!C:C)</f>
        <v>#N/A</v>
      </c>
      <c r="F4927" s="64" t="s">
        <v>1373</v>
      </c>
      <c r="G4927" s="64">
        <v>10035</v>
      </c>
    </row>
    <row r="4928" spans="1:7">
      <c r="A4928" s="64" t="str">
        <f t="shared" si="77"/>
        <v>MF.VW.00003.M10.10035</v>
      </c>
      <c r="B4928" s="64" t="e">
        <f>_xlfn.XLOOKUP(F4928,'Wall Volumes Cooperations'!O:O,'Wall Volumes Cooperations'!G:G)</f>
        <v>#N/A</v>
      </c>
      <c r="C4928" s="64" t="e">
        <f>_xlfn.XLOOKUP(F4928,'Wall Volumes Cooperations'!O:O,'Wall Volumes Cooperations'!C:C)</f>
        <v>#N/A</v>
      </c>
      <c r="F4928" s="64" t="s">
        <v>1374</v>
      </c>
      <c r="G4928" s="64">
        <v>10035</v>
      </c>
    </row>
    <row r="4929" spans="1:7">
      <c r="A4929" s="64" t="str">
        <f t="shared" si="77"/>
        <v>MF.VW.00004.M10.10035</v>
      </c>
      <c r="B4929" s="64" t="e">
        <f>_xlfn.XLOOKUP(F4929,'Wall Volumes Cooperations'!O:O,'Wall Volumes Cooperations'!G:G)</f>
        <v>#N/A</v>
      </c>
      <c r="C4929" s="64" t="e">
        <f>_xlfn.XLOOKUP(F4929,'Wall Volumes Cooperations'!O:O,'Wall Volumes Cooperations'!C:C)</f>
        <v>#N/A</v>
      </c>
      <c r="F4929" s="64" t="s">
        <v>1375</v>
      </c>
      <c r="G4929" s="64">
        <v>10035</v>
      </c>
    </row>
    <row r="4930" spans="1:7">
      <c r="A4930" s="64" t="str">
        <f t="shared" si="77"/>
        <v>MF.VW.00005.M10.10035</v>
      </c>
      <c r="B4930" s="64" t="e">
        <f>_xlfn.XLOOKUP(F4930,'Wall Volumes Cooperations'!O:O,'Wall Volumes Cooperations'!G:G)</f>
        <v>#N/A</v>
      </c>
      <c r="C4930" s="64" t="e">
        <f>_xlfn.XLOOKUP(F4930,'Wall Volumes Cooperations'!O:O,'Wall Volumes Cooperations'!C:C)</f>
        <v>#N/A</v>
      </c>
      <c r="F4930" s="64" t="s">
        <v>1376</v>
      </c>
      <c r="G4930" s="64">
        <v>10035</v>
      </c>
    </row>
    <row r="4931" spans="1:7">
      <c r="A4931" s="64" t="str">
        <f t="shared" si="77"/>
        <v>MF.VW.00006.M10.10035</v>
      </c>
      <c r="B4931" s="64" t="e">
        <f>_xlfn.XLOOKUP(F4931,'Wall Volumes Cooperations'!O:O,'Wall Volumes Cooperations'!G:G)</f>
        <v>#N/A</v>
      </c>
      <c r="C4931" s="64" t="e">
        <f>_xlfn.XLOOKUP(F4931,'Wall Volumes Cooperations'!O:O,'Wall Volumes Cooperations'!C:C)</f>
        <v>#N/A</v>
      </c>
      <c r="F4931" s="64" t="s">
        <v>1377</v>
      </c>
      <c r="G4931" s="64">
        <v>10035</v>
      </c>
    </row>
    <row r="4932" spans="1:7">
      <c r="A4932" s="64" t="str">
        <f t="shared" si="77"/>
        <v>MF.VW.00007.M10.10035</v>
      </c>
      <c r="B4932" s="64" t="e">
        <f>_xlfn.XLOOKUP(F4932,'Wall Volumes Cooperations'!O:O,'Wall Volumes Cooperations'!G:G)</f>
        <v>#N/A</v>
      </c>
      <c r="C4932" s="64" t="e">
        <f>_xlfn.XLOOKUP(F4932,'Wall Volumes Cooperations'!O:O,'Wall Volumes Cooperations'!C:C)</f>
        <v>#N/A</v>
      </c>
      <c r="F4932" s="64" t="s">
        <v>1378</v>
      </c>
      <c r="G4932" s="64">
        <v>10035</v>
      </c>
    </row>
    <row r="4933" spans="1:7">
      <c r="A4933" s="64" t="str">
        <f t="shared" si="77"/>
        <v>MF.VW.00008.M10.10035</v>
      </c>
      <c r="B4933" s="64" t="e">
        <f>_xlfn.XLOOKUP(F4933,'Wall Volumes Cooperations'!O:O,'Wall Volumes Cooperations'!G:G)</f>
        <v>#N/A</v>
      </c>
      <c r="C4933" s="64" t="e">
        <f>_xlfn.XLOOKUP(F4933,'Wall Volumes Cooperations'!O:O,'Wall Volumes Cooperations'!C:C)</f>
        <v>#N/A</v>
      </c>
      <c r="F4933" s="64" t="s">
        <v>1379</v>
      </c>
      <c r="G4933" s="64">
        <v>10035</v>
      </c>
    </row>
    <row r="4934" spans="1:7">
      <c r="A4934" s="64" t="str">
        <f t="shared" si="77"/>
        <v>MF.VW.00009.M10.10035</v>
      </c>
      <c r="B4934" s="64" t="e">
        <f>_xlfn.XLOOKUP(F4934,'Wall Volumes Cooperations'!O:O,'Wall Volumes Cooperations'!G:G)</f>
        <v>#N/A</v>
      </c>
      <c r="C4934" s="64" t="e">
        <f>_xlfn.XLOOKUP(F4934,'Wall Volumes Cooperations'!O:O,'Wall Volumes Cooperations'!C:C)</f>
        <v>#N/A</v>
      </c>
      <c r="F4934" s="64" t="s">
        <v>1380</v>
      </c>
      <c r="G4934" s="64">
        <v>10035</v>
      </c>
    </row>
    <row r="4935" spans="1:7">
      <c r="A4935" s="64" t="str">
        <f t="shared" si="77"/>
        <v>MF.VW.00010.M10.10035</v>
      </c>
      <c r="B4935" s="64" t="e">
        <f>_xlfn.XLOOKUP(F4935,'Wall Volumes Cooperations'!O:O,'Wall Volumes Cooperations'!G:G)</f>
        <v>#N/A</v>
      </c>
      <c r="C4935" s="64" t="e">
        <f>_xlfn.XLOOKUP(F4935,'Wall Volumes Cooperations'!O:O,'Wall Volumes Cooperations'!C:C)</f>
        <v>#N/A</v>
      </c>
      <c r="F4935" s="64" t="s">
        <v>1381</v>
      </c>
      <c r="G4935" s="64">
        <v>10035</v>
      </c>
    </row>
    <row r="4936" spans="1:7">
      <c r="A4936" s="64" t="str">
        <f t="shared" si="77"/>
        <v>MF.VW.00011.M10.10035</v>
      </c>
      <c r="B4936" s="64" t="e">
        <f>_xlfn.XLOOKUP(F4936,'Wall Volumes Cooperations'!O:O,'Wall Volumes Cooperations'!G:G)</f>
        <v>#N/A</v>
      </c>
      <c r="C4936" s="64" t="e">
        <f>_xlfn.XLOOKUP(F4936,'Wall Volumes Cooperations'!O:O,'Wall Volumes Cooperations'!C:C)</f>
        <v>#N/A</v>
      </c>
      <c r="F4936" s="64" t="s">
        <v>1382</v>
      </c>
      <c r="G4936" s="64">
        <v>10035</v>
      </c>
    </row>
    <row r="4937" spans="1:7">
      <c r="A4937" s="64" t="str">
        <f t="shared" si="77"/>
        <v>BP.VW.00002.M10.BO.ST.10035</v>
      </c>
      <c r="B4937" s="64">
        <f>_xlfn.XLOOKUP(F4937,'Wall Volumes Cooperations'!O:O,'Wall Volumes Cooperations'!G:G)</f>
        <v>0</v>
      </c>
      <c r="C4937" s="64">
        <f>_xlfn.XLOOKUP(F4937,'Wall Volumes Cooperations'!O:O,'Wall Volumes Cooperations'!C:C)</f>
        <v>417</v>
      </c>
      <c r="F4937" s="64" t="s">
        <v>519</v>
      </c>
      <c r="G4937" s="64">
        <v>10035</v>
      </c>
    </row>
    <row r="4938" spans="1:7">
      <c r="A4938" s="64" t="str">
        <f t="shared" si="77"/>
        <v>BP.VW.00003.M10.BO.ST.10035</v>
      </c>
      <c r="B4938" s="64">
        <f>_xlfn.XLOOKUP(F4938,'Wall Volumes Cooperations'!O:O,'Wall Volumes Cooperations'!G:G)</f>
        <v>0</v>
      </c>
      <c r="C4938" s="64">
        <f>_xlfn.XLOOKUP(F4938,'Wall Volumes Cooperations'!O:O,'Wall Volumes Cooperations'!C:C)</f>
        <v>306</v>
      </c>
      <c r="F4938" s="64" t="s">
        <v>520</v>
      </c>
      <c r="G4938" s="64">
        <v>10035</v>
      </c>
    </row>
    <row r="4939" spans="1:7">
      <c r="A4939" s="64" t="str">
        <f t="shared" si="77"/>
        <v>BP.VW.00004.M10.BO.ST.10035</v>
      </c>
      <c r="B4939" s="64">
        <f>_xlfn.XLOOKUP(F4939,'Wall Volumes Cooperations'!O:O,'Wall Volumes Cooperations'!G:G)</f>
        <v>0</v>
      </c>
      <c r="C4939" s="64">
        <f>_xlfn.XLOOKUP(F4939,'Wall Volumes Cooperations'!O:O,'Wall Volumes Cooperations'!C:C)</f>
        <v>267</v>
      </c>
      <c r="F4939" s="64" t="s">
        <v>521</v>
      </c>
      <c r="G4939" s="64">
        <v>10035</v>
      </c>
    </row>
    <row r="4940" spans="1:7">
      <c r="A4940" s="64" t="str">
        <f t="shared" si="77"/>
        <v>BP.VW.00005.M10.BO.ST.10035</v>
      </c>
      <c r="B4940" s="64">
        <f>_xlfn.XLOOKUP(F4940,'Wall Volumes Cooperations'!O:O,'Wall Volumes Cooperations'!G:G)</f>
        <v>0</v>
      </c>
      <c r="C4940" s="64">
        <f>_xlfn.XLOOKUP(F4940,'Wall Volumes Cooperations'!O:O,'Wall Volumes Cooperations'!C:C)</f>
        <v>106</v>
      </c>
      <c r="F4940" s="64" t="s">
        <v>522</v>
      </c>
      <c r="G4940" s="64">
        <v>10035</v>
      </c>
    </row>
    <row r="4941" spans="1:7">
      <c r="A4941" s="64" t="str">
        <f t="shared" si="77"/>
        <v>BP.VW.00006.M10.BO.ST.10035</v>
      </c>
      <c r="B4941" s="64">
        <f>_xlfn.XLOOKUP(F4941,'Wall Volumes Cooperations'!O:O,'Wall Volumes Cooperations'!G:G)</f>
        <v>0</v>
      </c>
      <c r="C4941" s="64">
        <f>_xlfn.XLOOKUP(F4941,'Wall Volumes Cooperations'!O:O,'Wall Volumes Cooperations'!C:C)</f>
        <v>104</v>
      </c>
      <c r="F4941" s="64" t="s">
        <v>523</v>
      </c>
      <c r="G4941" s="64">
        <v>10035</v>
      </c>
    </row>
    <row r="4942" spans="1:7">
      <c r="A4942" s="64" t="str">
        <f t="shared" si="77"/>
        <v>BP.VW.00008.M10.BO.ST.10035</v>
      </c>
      <c r="B4942" s="64">
        <f>_xlfn.XLOOKUP(F4942,'Wall Volumes Cooperations'!O:O,'Wall Volumes Cooperations'!G:G)</f>
        <v>0</v>
      </c>
      <c r="C4942" s="64">
        <f>_xlfn.XLOOKUP(F4942,'Wall Volumes Cooperations'!O:O,'Wall Volumes Cooperations'!C:C)</f>
        <v>186</v>
      </c>
      <c r="F4942" s="64" t="s">
        <v>524</v>
      </c>
      <c r="G4942" s="64">
        <v>10035</v>
      </c>
    </row>
    <row r="4943" spans="1:7">
      <c r="A4943" s="64" t="str">
        <f t="shared" si="77"/>
        <v>BP.VW.00009.M10.BO.ST.10035</v>
      </c>
      <c r="B4943" s="64">
        <f>_xlfn.XLOOKUP(F4943,'Wall Volumes Cooperations'!O:O,'Wall Volumes Cooperations'!G:G)</f>
        <v>0</v>
      </c>
      <c r="C4943" s="64">
        <f>_xlfn.XLOOKUP(F4943,'Wall Volumes Cooperations'!O:O,'Wall Volumes Cooperations'!C:C)</f>
        <v>385</v>
      </c>
      <c r="F4943" s="64" t="s">
        <v>525</v>
      </c>
      <c r="G4943" s="64">
        <v>10035</v>
      </c>
    </row>
    <row r="4944" spans="1:7">
      <c r="A4944" s="64" t="str">
        <f t="shared" si="77"/>
        <v>BP.VW.00010.M10.BO.ST.10035</v>
      </c>
      <c r="B4944" s="64">
        <f>_xlfn.XLOOKUP(F4944,'Wall Volumes Cooperations'!O:O,'Wall Volumes Cooperations'!G:G)</f>
        <v>0</v>
      </c>
      <c r="C4944" s="64">
        <f>_xlfn.XLOOKUP(F4944,'Wall Volumes Cooperations'!O:O,'Wall Volumes Cooperations'!C:C)</f>
        <v>291</v>
      </c>
      <c r="F4944" s="64" t="s">
        <v>526</v>
      </c>
      <c r="G4944" s="64">
        <v>10035</v>
      </c>
    </row>
    <row r="4945" spans="1:7">
      <c r="A4945" s="64" t="str">
        <f t="shared" si="77"/>
        <v>BP.VW.00011.M10.BO.ST.10035</v>
      </c>
      <c r="B4945" s="64">
        <f>_xlfn.XLOOKUP(F4945,'Wall Volumes Cooperations'!O:O,'Wall Volumes Cooperations'!G:G)</f>
        <v>0</v>
      </c>
      <c r="C4945" s="64">
        <f>_xlfn.XLOOKUP(F4945,'Wall Volumes Cooperations'!O:O,'Wall Volumes Cooperations'!C:C)</f>
        <v>151</v>
      </c>
      <c r="F4945" s="64" t="s">
        <v>527</v>
      </c>
      <c r="G4945" s="64">
        <v>10035</v>
      </c>
    </row>
    <row r="4946" spans="1:7">
      <c r="A4946" s="64" t="str">
        <f t="shared" si="77"/>
        <v>BP.VW.00012.M10.BO.ST.10035</v>
      </c>
      <c r="B4946" s="64">
        <f>_xlfn.XLOOKUP(F4946,'Wall Volumes Cooperations'!O:O,'Wall Volumes Cooperations'!G:G)</f>
        <v>0</v>
      </c>
      <c r="C4946" s="64">
        <f>_xlfn.XLOOKUP(F4946,'Wall Volumes Cooperations'!O:O,'Wall Volumes Cooperations'!C:C)</f>
        <v>109</v>
      </c>
      <c r="F4946" s="64" t="s">
        <v>528</v>
      </c>
      <c r="G4946" s="64">
        <v>10035</v>
      </c>
    </row>
    <row r="4947" spans="1:7">
      <c r="A4947" s="64" t="str">
        <f t="shared" si="77"/>
        <v>BP.VW.00013.M10.BO.ST.10035</v>
      </c>
      <c r="B4947" s="64">
        <f>_xlfn.XLOOKUP(F4947,'Wall Volumes Cooperations'!O:O,'Wall Volumes Cooperations'!G:G)</f>
        <v>0</v>
      </c>
      <c r="C4947" s="64">
        <f>_xlfn.XLOOKUP(F4947,'Wall Volumes Cooperations'!O:O,'Wall Volumes Cooperations'!C:C)</f>
        <v>176</v>
      </c>
      <c r="F4947" s="64" t="s">
        <v>529</v>
      </c>
      <c r="G4947" s="64">
        <v>10035</v>
      </c>
    </row>
    <row r="4948" spans="1:7">
      <c r="A4948" s="64" t="str">
        <f t="shared" si="77"/>
        <v>BP.VW.00014.M10.BO.ST.10035</v>
      </c>
      <c r="B4948" s="64">
        <f>_xlfn.XLOOKUP(F4948,'Wall Volumes Cooperations'!O:O,'Wall Volumes Cooperations'!G:G)</f>
        <v>0</v>
      </c>
      <c r="C4948" s="64">
        <f>_xlfn.XLOOKUP(F4948,'Wall Volumes Cooperations'!O:O,'Wall Volumes Cooperations'!C:C)</f>
        <v>139</v>
      </c>
      <c r="F4948" s="64" t="s">
        <v>530</v>
      </c>
      <c r="G4948" s="64">
        <v>10035</v>
      </c>
    </row>
    <row r="4949" spans="1:7">
      <c r="A4949" s="64" t="str">
        <f t="shared" si="77"/>
        <v>BP.VW.00015.M10.BO.ST.10035</v>
      </c>
      <c r="B4949" s="64">
        <f>_xlfn.XLOOKUP(F4949,'Wall Volumes Cooperations'!O:O,'Wall Volumes Cooperations'!G:G)</f>
        <v>0</v>
      </c>
      <c r="C4949" s="64">
        <f>_xlfn.XLOOKUP(F4949,'Wall Volumes Cooperations'!O:O,'Wall Volumes Cooperations'!C:C)</f>
        <v>85</v>
      </c>
      <c r="F4949" s="64" t="s">
        <v>531</v>
      </c>
      <c r="G4949" s="64">
        <v>10035</v>
      </c>
    </row>
    <row r="4950" spans="1:7">
      <c r="A4950" s="64" t="str">
        <f t="shared" si="77"/>
        <v>BP.VW.00001.M10.ST.ST.10054</v>
      </c>
      <c r="B4950" s="64">
        <f>_xlfn.XLOOKUP(F4950,'Wall Volumes Cooperations'!O:O,'Wall Volumes Cooperations'!H:H)</f>
        <v>0</v>
      </c>
      <c r="C4950" s="64">
        <f>_xlfn.XLOOKUP(F4950,'Wall Volumes Cooperations'!O:O,'Wall Volumes Cooperations'!C:C)</f>
        <v>1024</v>
      </c>
      <c r="F4950" s="64" t="s">
        <v>487</v>
      </c>
      <c r="G4950" s="64">
        <v>10054</v>
      </c>
    </row>
    <row r="4951" spans="1:7">
      <c r="A4951" s="64" t="str">
        <f t="shared" si="77"/>
        <v>BP.VW.00002.M10.ST.ST.10054</v>
      </c>
      <c r="B4951" s="64">
        <f>_xlfn.XLOOKUP(F4951,'Wall Volumes Cooperations'!O:O,'Wall Volumes Cooperations'!H:H)</f>
        <v>0</v>
      </c>
      <c r="C4951" s="64">
        <f>_xlfn.XLOOKUP(F4951,'Wall Volumes Cooperations'!O:O,'Wall Volumes Cooperations'!C:C)</f>
        <v>397</v>
      </c>
      <c r="F4951" s="64" t="s">
        <v>489</v>
      </c>
      <c r="G4951" s="64">
        <v>10054</v>
      </c>
    </row>
    <row r="4952" spans="1:7">
      <c r="A4952" s="64" t="str">
        <f t="shared" si="77"/>
        <v>BP.VW.00003.M10.ST.ST.10054</v>
      </c>
      <c r="B4952" s="64">
        <f>_xlfn.XLOOKUP(F4952,'Wall Volumes Cooperations'!O:O,'Wall Volumes Cooperations'!H:H)</f>
        <v>0</v>
      </c>
      <c r="C4952" s="64">
        <f>_xlfn.XLOOKUP(F4952,'Wall Volumes Cooperations'!O:O,'Wall Volumes Cooperations'!C:C)</f>
        <v>296</v>
      </c>
      <c r="F4952" s="64" t="s">
        <v>491</v>
      </c>
      <c r="G4952" s="64">
        <v>10054</v>
      </c>
    </row>
    <row r="4953" spans="1:7">
      <c r="A4953" s="64" t="str">
        <f t="shared" si="77"/>
        <v>BP.VW.00004.M10.ST.ST.10054</v>
      </c>
      <c r="B4953" s="64">
        <f>_xlfn.XLOOKUP(F4953,'Wall Volumes Cooperations'!O:O,'Wall Volumes Cooperations'!H:H)</f>
        <v>0</v>
      </c>
      <c r="C4953" s="64">
        <f>_xlfn.XLOOKUP(F4953,'Wall Volumes Cooperations'!O:O,'Wall Volumes Cooperations'!C:C)</f>
        <v>257</v>
      </c>
      <c r="F4953" s="64" t="s">
        <v>493</v>
      </c>
      <c r="G4953" s="64">
        <v>10054</v>
      </c>
    </row>
    <row r="4954" spans="1:7">
      <c r="A4954" s="64" t="str">
        <f t="shared" si="77"/>
        <v>BP.VW.00005.M10.ST.ST.10054</v>
      </c>
      <c r="B4954" s="64">
        <f>_xlfn.XLOOKUP(F4954,'Wall Volumes Cooperations'!O:O,'Wall Volumes Cooperations'!H:H)</f>
        <v>0</v>
      </c>
      <c r="C4954" s="64">
        <f>_xlfn.XLOOKUP(F4954,'Wall Volumes Cooperations'!O:O,'Wall Volumes Cooperations'!C:C)</f>
        <v>101</v>
      </c>
      <c r="F4954" s="64" t="s">
        <v>495</v>
      </c>
      <c r="G4954" s="64">
        <v>10054</v>
      </c>
    </row>
    <row r="4955" spans="1:7">
      <c r="A4955" s="64" t="str">
        <f t="shared" si="77"/>
        <v>BP.VW.00006.M10.ST.ST.10054</v>
      </c>
      <c r="B4955" s="64">
        <f>_xlfn.XLOOKUP(F4955,'Wall Volumes Cooperations'!O:O,'Wall Volumes Cooperations'!H:H)</f>
        <v>0</v>
      </c>
      <c r="C4955" s="64">
        <f>_xlfn.XLOOKUP(F4955,'Wall Volumes Cooperations'!O:O,'Wall Volumes Cooperations'!C:C)</f>
        <v>99</v>
      </c>
      <c r="F4955" s="64" t="s">
        <v>497</v>
      </c>
      <c r="G4955" s="64">
        <v>10054</v>
      </c>
    </row>
    <row r="4956" spans="1:7">
      <c r="A4956" s="64" t="str">
        <f t="shared" si="77"/>
        <v>BP.VW.00007.M10.ST.ST.10054</v>
      </c>
      <c r="B4956" s="64">
        <f>_xlfn.XLOOKUP(F4956,'Wall Volumes Cooperations'!O:O,'Wall Volumes Cooperations'!H:H)</f>
        <v>0</v>
      </c>
      <c r="C4956" s="64">
        <f>_xlfn.XLOOKUP(F4956,'Wall Volumes Cooperations'!O:O,'Wall Volumes Cooperations'!C:C)</f>
        <v>557</v>
      </c>
      <c r="F4956" s="64" t="s">
        <v>499</v>
      </c>
      <c r="G4956" s="64">
        <v>10054</v>
      </c>
    </row>
    <row r="4957" spans="1:7">
      <c r="A4957" s="64" t="str">
        <f t="shared" si="77"/>
        <v>BP.VW.00008.M10.ST.ST.10054</v>
      </c>
      <c r="B4957" s="64">
        <f>_xlfn.XLOOKUP(F4957,'Wall Volumes Cooperations'!O:O,'Wall Volumes Cooperations'!H:H)</f>
        <v>0</v>
      </c>
      <c r="C4957" s="64">
        <f>_xlfn.XLOOKUP(F4957,'Wall Volumes Cooperations'!O:O,'Wall Volumes Cooperations'!C:C)</f>
        <v>176</v>
      </c>
      <c r="F4957" s="64" t="s">
        <v>501</v>
      </c>
      <c r="G4957" s="64">
        <v>10054</v>
      </c>
    </row>
    <row r="4958" spans="1:7">
      <c r="A4958" s="64" t="str">
        <f t="shared" si="77"/>
        <v>BP.VW.00009.M10.ST.ST.10054</v>
      </c>
      <c r="B4958" s="64">
        <f>_xlfn.XLOOKUP(F4958,'Wall Volumes Cooperations'!O:O,'Wall Volumes Cooperations'!H:H)</f>
        <v>0</v>
      </c>
      <c r="C4958" s="64">
        <f>_xlfn.XLOOKUP(F4958,'Wall Volumes Cooperations'!O:O,'Wall Volumes Cooperations'!C:C)</f>
        <v>370</v>
      </c>
      <c r="F4958" s="64" t="s">
        <v>503</v>
      </c>
      <c r="G4958" s="64">
        <v>10054</v>
      </c>
    </row>
    <row r="4959" spans="1:7">
      <c r="A4959" s="64" t="str">
        <f t="shared" si="77"/>
        <v>BP.VW.00010.M10.ST.ST.10054</v>
      </c>
      <c r="B4959" s="64">
        <f>_xlfn.XLOOKUP(F4959,'Wall Volumes Cooperations'!O:O,'Wall Volumes Cooperations'!H:H)</f>
        <v>0</v>
      </c>
      <c r="C4959" s="64">
        <f>_xlfn.XLOOKUP(F4959,'Wall Volumes Cooperations'!O:O,'Wall Volumes Cooperations'!C:C)</f>
        <v>276</v>
      </c>
      <c r="F4959" s="64" t="s">
        <v>505</v>
      </c>
      <c r="G4959" s="64">
        <v>10054</v>
      </c>
    </row>
    <row r="4960" spans="1:7">
      <c r="A4960" s="64" t="str">
        <f t="shared" si="77"/>
        <v>BP.VW.00011.M10.ST.ST.10054</v>
      </c>
      <c r="B4960" s="64">
        <f>_xlfn.XLOOKUP(F4960,'Wall Volumes Cooperations'!O:O,'Wall Volumes Cooperations'!H:H)</f>
        <v>0</v>
      </c>
      <c r="C4960" s="64">
        <f>_xlfn.XLOOKUP(F4960,'Wall Volumes Cooperations'!O:O,'Wall Volumes Cooperations'!C:C)</f>
        <v>141</v>
      </c>
      <c r="F4960" s="64" t="s">
        <v>507</v>
      </c>
      <c r="G4960" s="64">
        <v>10054</v>
      </c>
    </row>
    <row r="4961" spans="1:7">
      <c r="A4961" s="64" t="str">
        <f t="shared" si="77"/>
        <v>BP.VW.00012.M10.ST.ST.10054</v>
      </c>
      <c r="B4961" s="64">
        <f>_xlfn.XLOOKUP(F4961,'Wall Volumes Cooperations'!O:O,'Wall Volumes Cooperations'!H:H)</f>
        <v>0</v>
      </c>
      <c r="C4961" s="64">
        <f>_xlfn.XLOOKUP(F4961,'Wall Volumes Cooperations'!O:O,'Wall Volumes Cooperations'!C:C)</f>
        <v>99</v>
      </c>
      <c r="F4961" s="64" t="s">
        <v>509</v>
      </c>
      <c r="G4961" s="64">
        <v>10054</v>
      </c>
    </row>
    <row r="4962" spans="1:7">
      <c r="A4962" s="64" t="str">
        <f t="shared" si="77"/>
        <v>BP.VW.00013.M10.ST.ST.10054</v>
      </c>
      <c r="B4962" s="64">
        <f>_xlfn.XLOOKUP(F4962,'Wall Volumes Cooperations'!O:O,'Wall Volumes Cooperations'!H:H)</f>
        <v>0</v>
      </c>
      <c r="C4962" s="64">
        <f>_xlfn.XLOOKUP(F4962,'Wall Volumes Cooperations'!O:O,'Wall Volumes Cooperations'!C:C)</f>
        <v>166</v>
      </c>
      <c r="F4962" s="64" t="s">
        <v>511</v>
      </c>
      <c r="G4962" s="64">
        <v>10054</v>
      </c>
    </row>
    <row r="4963" spans="1:7">
      <c r="A4963" s="64" t="str">
        <f t="shared" si="77"/>
        <v>BP.VW.00014.M10.ST.ST.10054</v>
      </c>
      <c r="B4963" s="64">
        <f>_xlfn.XLOOKUP(F4963,'Wall Volumes Cooperations'!O:O,'Wall Volumes Cooperations'!H:H)</f>
        <v>0</v>
      </c>
      <c r="C4963" s="64">
        <f>_xlfn.XLOOKUP(F4963,'Wall Volumes Cooperations'!O:O,'Wall Volumes Cooperations'!C:C)</f>
        <v>129</v>
      </c>
      <c r="F4963" s="64" t="s">
        <v>513</v>
      </c>
      <c r="G4963" s="64">
        <v>10054</v>
      </c>
    </row>
    <row r="4964" spans="1:7">
      <c r="A4964" s="64" t="str">
        <f t="shared" si="77"/>
        <v>BP.VW.00015.M10.ST.ST.10054</v>
      </c>
      <c r="B4964" s="64">
        <f>_xlfn.XLOOKUP(F4964,'Wall Volumes Cooperations'!O:O,'Wall Volumes Cooperations'!H:H)</f>
        <v>0</v>
      </c>
      <c r="C4964" s="64">
        <f>_xlfn.XLOOKUP(F4964,'Wall Volumes Cooperations'!O:O,'Wall Volumes Cooperations'!C:C)</f>
        <v>80</v>
      </c>
      <c r="F4964" s="64" t="s">
        <v>515</v>
      </c>
      <c r="G4964" s="64">
        <v>10054</v>
      </c>
    </row>
    <row r="4965" spans="1:7">
      <c r="A4965" s="64" t="str">
        <f t="shared" si="77"/>
        <v>BP.VW.00016.M10.ST.ST.10054</v>
      </c>
      <c r="B4965" s="64">
        <f>_xlfn.XLOOKUP(F4965,'Wall Volumes Cooperations'!O:O,'Wall Volumes Cooperations'!H:H)</f>
        <v>0</v>
      </c>
      <c r="C4965" s="64">
        <f>_xlfn.XLOOKUP(F4965,'Wall Volumes Cooperations'!O:O,'Wall Volumes Cooperations'!C:C)</f>
        <v>66</v>
      </c>
      <c r="F4965" s="64" t="s">
        <v>517</v>
      </c>
      <c r="G4965" s="64">
        <v>10054</v>
      </c>
    </row>
    <row r="4966" spans="1:7">
      <c r="A4966" s="64" t="str">
        <f t="shared" si="77"/>
        <v>MF.VW.00012.M10.10054</v>
      </c>
      <c r="B4966" s="64" t="e">
        <f>_xlfn.XLOOKUP(F4966,'Wall Volumes Cooperations'!O:O,'Wall Volumes Cooperations'!H:H)</f>
        <v>#N/A</v>
      </c>
      <c r="C4966" s="64" t="e">
        <f>_xlfn.XLOOKUP(F4966,'Wall Volumes Cooperations'!O:O,'Wall Volumes Cooperations'!C:C)</f>
        <v>#N/A</v>
      </c>
      <c r="F4966" s="64" t="s">
        <v>1353</v>
      </c>
      <c r="G4966" s="64">
        <v>10054</v>
      </c>
    </row>
    <row r="4967" spans="1:7">
      <c r="A4967" s="64" t="str">
        <f t="shared" si="77"/>
        <v>MF.VW.00013.M10.10054</v>
      </c>
      <c r="B4967" s="64" t="e">
        <f>_xlfn.XLOOKUP(F4967,'Wall Volumes Cooperations'!O:O,'Wall Volumes Cooperations'!H:H)</f>
        <v>#N/A</v>
      </c>
      <c r="C4967" s="64" t="e">
        <f>_xlfn.XLOOKUP(F4967,'Wall Volumes Cooperations'!O:O,'Wall Volumes Cooperations'!C:C)</f>
        <v>#N/A</v>
      </c>
      <c r="F4967" s="64" t="s">
        <v>1354</v>
      </c>
      <c r="G4967" s="64">
        <v>10054</v>
      </c>
    </row>
    <row r="4968" spans="1:7">
      <c r="A4968" s="64" t="str">
        <f t="shared" si="77"/>
        <v>MF.VW.00014.M10.10054</v>
      </c>
      <c r="B4968" s="64" t="e">
        <f>_xlfn.XLOOKUP(F4968,'Wall Volumes Cooperations'!O:O,'Wall Volumes Cooperations'!H:H)</f>
        <v>#N/A</v>
      </c>
      <c r="C4968" s="64" t="e">
        <f>_xlfn.XLOOKUP(F4968,'Wall Volumes Cooperations'!O:O,'Wall Volumes Cooperations'!C:C)</f>
        <v>#N/A</v>
      </c>
      <c r="F4968" s="64" t="s">
        <v>1355</v>
      </c>
      <c r="G4968" s="64">
        <v>10054</v>
      </c>
    </row>
    <row r="4969" spans="1:7">
      <c r="A4969" s="64" t="str">
        <f t="shared" si="77"/>
        <v>MF.VW.00015.M10.10054</v>
      </c>
      <c r="B4969" s="64" t="e">
        <f>_xlfn.XLOOKUP(F4969,'Wall Volumes Cooperations'!O:O,'Wall Volumes Cooperations'!H:H)</f>
        <v>#N/A</v>
      </c>
      <c r="C4969" s="64" t="e">
        <f>_xlfn.XLOOKUP(F4969,'Wall Volumes Cooperations'!O:O,'Wall Volumes Cooperations'!C:C)</f>
        <v>#N/A</v>
      </c>
      <c r="F4969" s="64" t="s">
        <v>1356</v>
      </c>
      <c r="G4969" s="64">
        <v>10054</v>
      </c>
    </row>
    <row r="4970" spans="1:7">
      <c r="A4970" s="64" t="str">
        <f t="shared" si="77"/>
        <v>MF.VW.00016.M10.10054</v>
      </c>
      <c r="B4970" s="64" t="e">
        <f>_xlfn.XLOOKUP(F4970,'Wall Volumes Cooperations'!O:O,'Wall Volumes Cooperations'!H:H)</f>
        <v>#N/A</v>
      </c>
      <c r="C4970" s="64" t="e">
        <f>_xlfn.XLOOKUP(F4970,'Wall Volumes Cooperations'!O:O,'Wall Volumes Cooperations'!C:C)</f>
        <v>#N/A</v>
      </c>
      <c r="F4970" s="64" t="s">
        <v>1357</v>
      </c>
      <c r="G4970" s="64">
        <v>10054</v>
      </c>
    </row>
    <row r="4971" spans="1:7">
      <c r="A4971" s="64" t="str">
        <f t="shared" ref="A4971:A5034" si="78">F4971&amp;"."&amp;G4971</f>
        <v>MF.VW.00017.M10.10054</v>
      </c>
      <c r="B4971" s="64" t="e">
        <f>_xlfn.XLOOKUP(F4971,'Wall Volumes Cooperations'!O:O,'Wall Volumes Cooperations'!H:H)</f>
        <v>#N/A</v>
      </c>
      <c r="C4971" s="64" t="e">
        <f>_xlfn.XLOOKUP(F4971,'Wall Volumes Cooperations'!O:O,'Wall Volumes Cooperations'!C:C)</f>
        <v>#N/A</v>
      </c>
      <c r="F4971" s="64" t="s">
        <v>1358</v>
      </c>
      <c r="G4971" s="64">
        <v>10054</v>
      </c>
    </row>
    <row r="4972" spans="1:7">
      <c r="A4972" s="64" t="str">
        <f t="shared" si="78"/>
        <v>MF.VW.00018.M10.10054</v>
      </c>
      <c r="B4972" s="64" t="e">
        <f>_xlfn.XLOOKUP(F4972,'Wall Volumes Cooperations'!O:O,'Wall Volumes Cooperations'!H:H)</f>
        <v>#N/A</v>
      </c>
      <c r="C4972" s="64" t="e">
        <f>_xlfn.XLOOKUP(F4972,'Wall Volumes Cooperations'!O:O,'Wall Volumes Cooperations'!C:C)</f>
        <v>#N/A</v>
      </c>
      <c r="F4972" s="64" t="s">
        <v>1359</v>
      </c>
      <c r="G4972" s="64">
        <v>10054</v>
      </c>
    </row>
    <row r="4973" spans="1:7">
      <c r="A4973" s="64" t="str">
        <f t="shared" si="78"/>
        <v>MF.VW.00019.M10.10054</v>
      </c>
      <c r="B4973" s="64" t="e">
        <f>_xlfn.XLOOKUP(F4973,'Wall Volumes Cooperations'!O:O,'Wall Volumes Cooperations'!H:H)</f>
        <v>#N/A</v>
      </c>
      <c r="C4973" s="64" t="e">
        <f>_xlfn.XLOOKUP(F4973,'Wall Volumes Cooperations'!O:O,'Wall Volumes Cooperations'!C:C)</f>
        <v>#N/A</v>
      </c>
      <c r="F4973" s="64" t="s">
        <v>1360</v>
      </c>
      <c r="G4973" s="64">
        <v>10054</v>
      </c>
    </row>
    <row r="4974" spans="1:7">
      <c r="A4974" s="64" t="str">
        <f t="shared" si="78"/>
        <v>MF.VW.00020.M10.10054</v>
      </c>
      <c r="B4974" s="64" t="e">
        <f>_xlfn.XLOOKUP(F4974,'Wall Volumes Cooperations'!O:O,'Wall Volumes Cooperations'!H:H)</f>
        <v>#N/A</v>
      </c>
      <c r="C4974" s="64" t="e">
        <f>_xlfn.XLOOKUP(F4974,'Wall Volumes Cooperations'!O:O,'Wall Volumes Cooperations'!C:C)</f>
        <v>#N/A</v>
      </c>
      <c r="F4974" s="64" t="s">
        <v>1361</v>
      </c>
      <c r="G4974" s="64">
        <v>10054</v>
      </c>
    </row>
    <row r="4975" spans="1:7">
      <c r="A4975" s="64" t="str">
        <f t="shared" si="78"/>
        <v>MF.VW.00021.M10.10054</v>
      </c>
      <c r="B4975" s="64" t="e">
        <f>_xlfn.XLOOKUP(F4975,'Wall Volumes Cooperations'!O:O,'Wall Volumes Cooperations'!H:H)</f>
        <v>#N/A</v>
      </c>
      <c r="C4975" s="64" t="e">
        <f>_xlfn.XLOOKUP(F4975,'Wall Volumes Cooperations'!O:O,'Wall Volumes Cooperations'!C:C)</f>
        <v>#N/A</v>
      </c>
      <c r="F4975" s="64" t="s">
        <v>1362</v>
      </c>
      <c r="G4975" s="64">
        <v>10054</v>
      </c>
    </row>
    <row r="4976" spans="1:7">
      <c r="A4976" s="64" t="str">
        <f t="shared" si="78"/>
        <v>MF.VW.00022.M10.10054</v>
      </c>
      <c r="B4976" s="64" t="e">
        <f>_xlfn.XLOOKUP(F4976,'Wall Volumes Cooperations'!O:O,'Wall Volumes Cooperations'!H:H)</f>
        <v>#N/A</v>
      </c>
      <c r="C4976" s="64" t="e">
        <f>_xlfn.XLOOKUP(F4976,'Wall Volumes Cooperations'!O:O,'Wall Volumes Cooperations'!C:C)</f>
        <v>#N/A</v>
      </c>
      <c r="F4976" s="64" t="s">
        <v>1363</v>
      </c>
      <c r="G4976" s="64">
        <v>10054</v>
      </c>
    </row>
    <row r="4977" spans="1:7">
      <c r="A4977" s="64" t="str">
        <f t="shared" si="78"/>
        <v>MF.VW.00023.M10.10054</v>
      </c>
      <c r="B4977" s="64" t="e">
        <f>_xlfn.XLOOKUP(F4977,'Wall Volumes Cooperations'!O:O,'Wall Volumes Cooperations'!H:H)</f>
        <v>#N/A</v>
      </c>
      <c r="C4977" s="64" t="e">
        <f>_xlfn.XLOOKUP(F4977,'Wall Volumes Cooperations'!O:O,'Wall Volumes Cooperations'!C:C)</f>
        <v>#N/A</v>
      </c>
      <c r="F4977" s="64" t="s">
        <v>1364</v>
      </c>
      <c r="G4977" s="64">
        <v>10054</v>
      </c>
    </row>
    <row r="4978" spans="1:7">
      <c r="A4978" s="64" t="str">
        <f t="shared" si="78"/>
        <v>MF.VW.00024.M10.10054</v>
      </c>
      <c r="B4978" s="64" t="e">
        <f>_xlfn.XLOOKUP(F4978,'Wall Volumes Cooperations'!O:O,'Wall Volumes Cooperations'!H:H)</f>
        <v>#N/A</v>
      </c>
      <c r="C4978" s="64" t="e">
        <f>_xlfn.XLOOKUP(F4978,'Wall Volumes Cooperations'!O:O,'Wall Volumes Cooperations'!C:C)</f>
        <v>#N/A</v>
      </c>
      <c r="F4978" s="64" t="s">
        <v>1365</v>
      </c>
      <c r="G4978" s="64">
        <v>10054</v>
      </c>
    </row>
    <row r="4979" spans="1:7">
      <c r="A4979" s="64" t="str">
        <f t="shared" si="78"/>
        <v>MF.VW.00025.M10.10054</v>
      </c>
      <c r="B4979" s="64" t="e">
        <f>_xlfn.XLOOKUP(F4979,'Wall Volumes Cooperations'!O:O,'Wall Volumes Cooperations'!H:H)</f>
        <v>#N/A</v>
      </c>
      <c r="C4979" s="64" t="e">
        <f>_xlfn.XLOOKUP(F4979,'Wall Volumes Cooperations'!O:O,'Wall Volumes Cooperations'!C:C)</f>
        <v>#N/A</v>
      </c>
      <c r="F4979" s="64" t="s">
        <v>1366</v>
      </c>
      <c r="G4979" s="64">
        <v>10054</v>
      </c>
    </row>
    <row r="4980" spans="1:7">
      <c r="A4980" s="64" t="str">
        <f t="shared" si="78"/>
        <v>MF.VW.00026.M10.10054</v>
      </c>
      <c r="B4980" s="64" t="e">
        <f>_xlfn.XLOOKUP(F4980,'Wall Volumes Cooperations'!O:O,'Wall Volumes Cooperations'!H:H)</f>
        <v>#N/A</v>
      </c>
      <c r="C4980" s="64" t="e">
        <f>_xlfn.XLOOKUP(F4980,'Wall Volumes Cooperations'!O:O,'Wall Volumes Cooperations'!C:C)</f>
        <v>#N/A</v>
      </c>
      <c r="F4980" s="64" t="s">
        <v>1367</v>
      </c>
      <c r="G4980" s="64">
        <v>10054</v>
      </c>
    </row>
    <row r="4981" spans="1:7">
      <c r="A4981" s="64" t="str">
        <f t="shared" si="78"/>
        <v>MF.VW.00027.M10.10054</v>
      </c>
      <c r="B4981" s="64" t="e">
        <f>_xlfn.XLOOKUP(F4981,'Wall Volumes Cooperations'!O:O,'Wall Volumes Cooperations'!H:H)</f>
        <v>#N/A</v>
      </c>
      <c r="C4981" s="64" t="e">
        <f>_xlfn.XLOOKUP(F4981,'Wall Volumes Cooperations'!O:O,'Wall Volumes Cooperations'!C:C)</f>
        <v>#N/A</v>
      </c>
      <c r="F4981" s="64" t="s">
        <v>1368</v>
      </c>
      <c r="G4981" s="64">
        <v>10054</v>
      </c>
    </row>
    <row r="4982" spans="1:7">
      <c r="A4982" s="64" t="str">
        <f t="shared" si="78"/>
        <v>MF.VW.00028.M10.10054</v>
      </c>
      <c r="B4982" s="64" t="e">
        <f>_xlfn.XLOOKUP(F4982,'Wall Volumes Cooperations'!O:O,'Wall Volumes Cooperations'!H:H)</f>
        <v>#N/A</v>
      </c>
      <c r="C4982" s="64" t="e">
        <f>_xlfn.XLOOKUP(F4982,'Wall Volumes Cooperations'!O:O,'Wall Volumes Cooperations'!C:C)</f>
        <v>#N/A</v>
      </c>
      <c r="F4982" s="64" t="s">
        <v>1369</v>
      </c>
      <c r="G4982" s="64">
        <v>10054</v>
      </c>
    </row>
    <row r="4983" spans="1:7">
      <c r="A4983" s="64" t="str">
        <f t="shared" si="78"/>
        <v>MF.VW.00029.M10.10054</v>
      </c>
      <c r="B4983" s="64" t="e">
        <f>_xlfn.XLOOKUP(F4983,'Wall Volumes Cooperations'!O:O,'Wall Volumes Cooperations'!H:H)</f>
        <v>#N/A</v>
      </c>
      <c r="C4983" s="64" t="e">
        <f>_xlfn.XLOOKUP(F4983,'Wall Volumes Cooperations'!O:O,'Wall Volumes Cooperations'!C:C)</f>
        <v>#N/A</v>
      </c>
      <c r="F4983" s="64" t="s">
        <v>1370</v>
      </c>
      <c r="G4983" s="64">
        <v>10054</v>
      </c>
    </row>
    <row r="4984" spans="1:7">
      <c r="A4984" s="64" t="str">
        <f t="shared" si="78"/>
        <v>MF.VW.00030.M10.10054</v>
      </c>
      <c r="B4984" s="64" t="e">
        <f>_xlfn.XLOOKUP(F4984,'Wall Volumes Cooperations'!O:O,'Wall Volumes Cooperations'!H:H)</f>
        <v>#N/A</v>
      </c>
      <c r="C4984" s="64" t="e">
        <f>_xlfn.XLOOKUP(F4984,'Wall Volumes Cooperations'!O:O,'Wall Volumes Cooperations'!C:C)</f>
        <v>#N/A</v>
      </c>
      <c r="F4984" s="64" t="s">
        <v>1371</v>
      </c>
      <c r="G4984" s="64">
        <v>10054</v>
      </c>
    </row>
    <row r="4985" spans="1:7">
      <c r="A4985" s="64" t="str">
        <f t="shared" si="78"/>
        <v>MF.VW.00001.M10.10054</v>
      </c>
      <c r="B4985" s="64" t="e">
        <f>_xlfn.XLOOKUP(F4985,'Wall Volumes Cooperations'!O:O,'Wall Volumes Cooperations'!H:H)</f>
        <v>#N/A</v>
      </c>
      <c r="C4985" s="64" t="e">
        <f>_xlfn.XLOOKUP(F4985,'Wall Volumes Cooperations'!O:O,'Wall Volumes Cooperations'!C:C)</f>
        <v>#N/A</v>
      </c>
      <c r="F4985" s="64" t="s">
        <v>1372</v>
      </c>
      <c r="G4985" s="64">
        <v>10054</v>
      </c>
    </row>
    <row r="4986" spans="1:7">
      <c r="A4986" s="64" t="str">
        <f t="shared" si="78"/>
        <v>MF.VW.00002.M10.10054</v>
      </c>
      <c r="B4986" s="64" t="e">
        <f>_xlfn.XLOOKUP(F4986,'Wall Volumes Cooperations'!O:O,'Wall Volumes Cooperations'!H:H)</f>
        <v>#N/A</v>
      </c>
      <c r="C4986" s="64" t="e">
        <f>_xlfn.XLOOKUP(F4986,'Wall Volumes Cooperations'!O:O,'Wall Volumes Cooperations'!C:C)</f>
        <v>#N/A</v>
      </c>
      <c r="F4986" s="64" t="s">
        <v>1373</v>
      </c>
      <c r="G4986" s="64">
        <v>10054</v>
      </c>
    </row>
    <row r="4987" spans="1:7">
      <c r="A4987" s="64" t="str">
        <f t="shared" si="78"/>
        <v>MF.VW.00003.M10.10054</v>
      </c>
      <c r="B4987" s="64" t="e">
        <f>_xlfn.XLOOKUP(F4987,'Wall Volumes Cooperations'!O:O,'Wall Volumes Cooperations'!H:H)</f>
        <v>#N/A</v>
      </c>
      <c r="C4987" s="64" t="e">
        <f>_xlfn.XLOOKUP(F4987,'Wall Volumes Cooperations'!O:O,'Wall Volumes Cooperations'!C:C)</f>
        <v>#N/A</v>
      </c>
      <c r="F4987" s="64" t="s">
        <v>1374</v>
      </c>
      <c r="G4987" s="64">
        <v>10054</v>
      </c>
    </row>
    <row r="4988" spans="1:7">
      <c r="A4988" s="64" t="str">
        <f t="shared" si="78"/>
        <v>MF.VW.00004.M10.10054</v>
      </c>
      <c r="B4988" s="64" t="e">
        <f>_xlfn.XLOOKUP(F4988,'Wall Volumes Cooperations'!O:O,'Wall Volumes Cooperations'!H:H)</f>
        <v>#N/A</v>
      </c>
      <c r="C4988" s="64" t="e">
        <f>_xlfn.XLOOKUP(F4988,'Wall Volumes Cooperations'!O:O,'Wall Volumes Cooperations'!C:C)</f>
        <v>#N/A</v>
      </c>
      <c r="F4988" s="64" t="s">
        <v>1375</v>
      </c>
      <c r="G4988" s="64">
        <v>10054</v>
      </c>
    </row>
    <row r="4989" spans="1:7">
      <c r="A4989" s="64" t="str">
        <f t="shared" si="78"/>
        <v>MF.VW.00005.M10.10054</v>
      </c>
      <c r="B4989" s="64" t="e">
        <f>_xlfn.XLOOKUP(F4989,'Wall Volumes Cooperations'!O:O,'Wall Volumes Cooperations'!H:H)</f>
        <v>#N/A</v>
      </c>
      <c r="C4989" s="64" t="e">
        <f>_xlfn.XLOOKUP(F4989,'Wall Volumes Cooperations'!O:O,'Wall Volumes Cooperations'!C:C)</f>
        <v>#N/A</v>
      </c>
      <c r="F4989" s="64" t="s">
        <v>1376</v>
      </c>
      <c r="G4989" s="64">
        <v>10054</v>
      </c>
    </row>
    <row r="4990" spans="1:7">
      <c r="A4990" s="64" t="str">
        <f t="shared" si="78"/>
        <v>MF.VW.00006.M10.10054</v>
      </c>
      <c r="B4990" s="64" t="e">
        <f>_xlfn.XLOOKUP(F4990,'Wall Volumes Cooperations'!O:O,'Wall Volumes Cooperations'!H:H)</f>
        <v>#N/A</v>
      </c>
      <c r="C4990" s="64" t="e">
        <f>_xlfn.XLOOKUP(F4990,'Wall Volumes Cooperations'!O:O,'Wall Volumes Cooperations'!C:C)</f>
        <v>#N/A</v>
      </c>
      <c r="F4990" s="64" t="s">
        <v>1377</v>
      </c>
      <c r="G4990" s="64">
        <v>10054</v>
      </c>
    </row>
    <row r="4991" spans="1:7">
      <c r="A4991" s="64" t="str">
        <f t="shared" si="78"/>
        <v>MF.VW.00007.M10.10054</v>
      </c>
      <c r="B4991" s="64" t="e">
        <f>_xlfn.XLOOKUP(F4991,'Wall Volumes Cooperations'!O:O,'Wall Volumes Cooperations'!H:H)</f>
        <v>#N/A</v>
      </c>
      <c r="C4991" s="64" t="e">
        <f>_xlfn.XLOOKUP(F4991,'Wall Volumes Cooperations'!O:O,'Wall Volumes Cooperations'!C:C)</f>
        <v>#N/A</v>
      </c>
      <c r="F4991" s="64" t="s">
        <v>1378</v>
      </c>
      <c r="G4991" s="64">
        <v>10054</v>
      </c>
    </row>
    <row r="4992" spans="1:7">
      <c r="A4992" s="64" t="str">
        <f t="shared" si="78"/>
        <v>MF.VW.00008.M10.10054</v>
      </c>
      <c r="B4992" s="64" t="e">
        <f>_xlfn.XLOOKUP(F4992,'Wall Volumes Cooperations'!O:O,'Wall Volumes Cooperations'!H:H)</f>
        <v>#N/A</v>
      </c>
      <c r="C4992" s="64" t="e">
        <f>_xlfn.XLOOKUP(F4992,'Wall Volumes Cooperations'!O:O,'Wall Volumes Cooperations'!C:C)</f>
        <v>#N/A</v>
      </c>
      <c r="F4992" s="64" t="s">
        <v>1379</v>
      </c>
      <c r="G4992" s="64">
        <v>10054</v>
      </c>
    </row>
    <row r="4993" spans="1:7">
      <c r="A4993" s="64" t="str">
        <f t="shared" si="78"/>
        <v>MF.VW.00009.M10.10054</v>
      </c>
      <c r="B4993" s="64" t="e">
        <f>_xlfn.XLOOKUP(F4993,'Wall Volumes Cooperations'!O:O,'Wall Volumes Cooperations'!H:H)</f>
        <v>#N/A</v>
      </c>
      <c r="C4993" s="64" t="e">
        <f>_xlfn.XLOOKUP(F4993,'Wall Volumes Cooperations'!O:O,'Wall Volumes Cooperations'!C:C)</f>
        <v>#N/A</v>
      </c>
      <c r="F4993" s="64" t="s">
        <v>1380</v>
      </c>
      <c r="G4993" s="64">
        <v>10054</v>
      </c>
    </row>
    <row r="4994" spans="1:7">
      <c r="A4994" s="64" t="str">
        <f t="shared" si="78"/>
        <v>MF.VW.00010.M10.10054</v>
      </c>
      <c r="B4994" s="64" t="e">
        <f>_xlfn.XLOOKUP(F4994,'Wall Volumes Cooperations'!O:O,'Wall Volumes Cooperations'!H:H)</f>
        <v>#N/A</v>
      </c>
      <c r="C4994" s="64" t="e">
        <f>_xlfn.XLOOKUP(F4994,'Wall Volumes Cooperations'!O:O,'Wall Volumes Cooperations'!C:C)</f>
        <v>#N/A</v>
      </c>
      <c r="F4994" s="64" t="s">
        <v>1381</v>
      </c>
      <c r="G4994" s="64">
        <v>10054</v>
      </c>
    </row>
    <row r="4995" spans="1:7">
      <c r="A4995" s="64" t="str">
        <f t="shared" si="78"/>
        <v>MF.VW.00011.M10.10054</v>
      </c>
      <c r="B4995" s="64" t="e">
        <f>_xlfn.XLOOKUP(F4995,'Wall Volumes Cooperations'!O:O,'Wall Volumes Cooperations'!H:H)</f>
        <v>#N/A</v>
      </c>
      <c r="C4995" s="64" t="e">
        <f>_xlfn.XLOOKUP(F4995,'Wall Volumes Cooperations'!O:O,'Wall Volumes Cooperations'!C:C)</f>
        <v>#N/A</v>
      </c>
      <c r="F4995" s="64" t="s">
        <v>1382</v>
      </c>
      <c r="G4995" s="64">
        <v>10054</v>
      </c>
    </row>
    <row r="4996" spans="1:7">
      <c r="A4996" s="64" t="str">
        <f t="shared" si="78"/>
        <v>BP.VW.00002.M10.BO.ST.10054</v>
      </c>
      <c r="B4996" s="64">
        <f>_xlfn.XLOOKUP(F4996,'Wall Volumes Cooperations'!O:O,'Wall Volumes Cooperations'!H:H)</f>
        <v>0</v>
      </c>
      <c r="C4996" s="64">
        <f>_xlfn.XLOOKUP(F4996,'Wall Volumes Cooperations'!O:O,'Wall Volumes Cooperations'!C:C)</f>
        <v>417</v>
      </c>
      <c r="F4996" s="64" t="s">
        <v>519</v>
      </c>
      <c r="G4996" s="64">
        <v>10054</v>
      </c>
    </row>
    <row r="4997" spans="1:7">
      <c r="A4997" s="64" t="str">
        <f t="shared" si="78"/>
        <v>BP.VW.00003.M10.BO.ST.10054</v>
      </c>
      <c r="B4997" s="64">
        <f>_xlfn.XLOOKUP(F4997,'Wall Volumes Cooperations'!O:O,'Wall Volumes Cooperations'!H:H)</f>
        <v>0</v>
      </c>
      <c r="C4997" s="64">
        <f>_xlfn.XLOOKUP(F4997,'Wall Volumes Cooperations'!O:O,'Wall Volumes Cooperations'!C:C)</f>
        <v>306</v>
      </c>
      <c r="F4997" s="64" t="s">
        <v>520</v>
      </c>
      <c r="G4997" s="64">
        <v>10054</v>
      </c>
    </row>
    <row r="4998" spans="1:7">
      <c r="A4998" s="64" t="str">
        <f t="shared" si="78"/>
        <v>BP.VW.00004.M10.BO.ST.10054</v>
      </c>
      <c r="B4998" s="64">
        <f>_xlfn.XLOOKUP(F4998,'Wall Volumes Cooperations'!O:O,'Wall Volumes Cooperations'!H:H)</f>
        <v>0</v>
      </c>
      <c r="C4998" s="64">
        <f>_xlfn.XLOOKUP(F4998,'Wall Volumes Cooperations'!O:O,'Wall Volumes Cooperations'!C:C)</f>
        <v>267</v>
      </c>
      <c r="F4998" s="64" t="s">
        <v>521</v>
      </c>
      <c r="G4998" s="64">
        <v>10054</v>
      </c>
    </row>
    <row r="4999" spans="1:7">
      <c r="A4999" s="64" t="str">
        <f t="shared" si="78"/>
        <v>BP.VW.00005.M10.BO.ST.10054</v>
      </c>
      <c r="B4999" s="64">
        <f>_xlfn.XLOOKUP(F4999,'Wall Volumes Cooperations'!O:O,'Wall Volumes Cooperations'!H:H)</f>
        <v>0</v>
      </c>
      <c r="C4999" s="64">
        <f>_xlfn.XLOOKUP(F4999,'Wall Volumes Cooperations'!O:O,'Wall Volumes Cooperations'!C:C)</f>
        <v>106</v>
      </c>
      <c r="F4999" s="64" t="s">
        <v>522</v>
      </c>
      <c r="G4999" s="64">
        <v>10054</v>
      </c>
    </row>
    <row r="5000" spans="1:7">
      <c r="A5000" s="64" t="str">
        <f t="shared" si="78"/>
        <v>BP.VW.00006.M10.BO.ST.10054</v>
      </c>
      <c r="B5000" s="64">
        <f>_xlfn.XLOOKUP(F5000,'Wall Volumes Cooperations'!O:O,'Wall Volumes Cooperations'!H:H)</f>
        <v>0</v>
      </c>
      <c r="C5000" s="64">
        <f>_xlfn.XLOOKUP(F5000,'Wall Volumes Cooperations'!O:O,'Wall Volumes Cooperations'!C:C)</f>
        <v>104</v>
      </c>
      <c r="F5000" s="64" t="s">
        <v>523</v>
      </c>
      <c r="G5000" s="64">
        <v>10054</v>
      </c>
    </row>
    <row r="5001" spans="1:7">
      <c r="A5001" s="64" t="str">
        <f t="shared" si="78"/>
        <v>BP.VW.00008.M10.BO.ST.10054</v>
      </c>
      <c r="B5001" s="64">
        <f>_xlfn.XLOOKUP(F5001,'Wall Volumes Cooperations'!O:O,'Wall Volumes Cooperations'!H:H)</f>
        <v>0</v>
      </c>
      <c r="C5001" s="64">
        <f>_xlfn.XLOOKUP(F5001,'Wall Volumes Cooperations'!O:O,'Wall Volumes Cooperations'!C:C)</f>
        <v>186</v>
      </c>
      <c r="F5001" s="64" t="s">
        <v>524</v>
      </c>
      <c r="G5001" s="64">
        <v>10054</v>
      </c>
    </row>
    <row r="5002" spans="1:7">
      <c r="A5002" s="64" t="str">
        <f t="shared" si="78"/>
        <v>BP.VW.00009.M10.BO.ST.10054</v>
      </c>
      <c r="B5002" s="64">
        <f>_xlfn.XLOOKUP(F5002,'Wall Volumes Cooperations'!O:O,'Wall Volumes Cooperations'!H:H)</f>
        <v>0</v>
      </c>
      <c r="C5002" s="64">
        <f>_xlfn.XLOOKUP(F5002,'Wall Volumes Cooperations'!O:O,'Wall Volumes Cooperations'!C:C)</f>
        <v>385</v>
      </c>
      <c r="F5002" s="64" t="s">
        <v>525</v>
      </c>
      <c r="G5002" s="64">
        <v>10054</v>
      </c>
    </row>
    <row r="5003" spans="1:7">
      <c r="A5003" s="64" t="str">
        <f t="shared" si="78"/>
        <v>BP.VW.00010.M10.BO.ST.10054</v>
      </c>
      <c r="B5003" s="64">
        <f>_xlfn.XLOOKUP(F5003,'Wall Volumes Cooperations'!O:O,'Wall Volumes Cooperations'!H:H)</f>
        <v>0</v>
      </c>
      <c r="C5003" s="64">
        <f>_xlfn.XLOOKUP(F5003,'Wall Volumes Cooperations'!O:O,'Wall Volumes Cooperations'!C:C)</f>
        <v>291</v>
      </c>
      <c r="F5003" s="64" t="s">
        <v>526</v>
      </c>
      <c r="G5003" s="64">
        <v>10054</v>
      </c>
    </row>
    <row r="5004" spans="1:7">
      <c r="A5004" s="64" t="str">
        <f t="shared" si="78"/>
        <v>BP.VW.00011.M10.BO.ST.10054</v>
      </c>
      <c r="B5004" s="64">
        <f>_xlfn.XLOOKUP(F5004,'Wall Volumes Cooperations'!O:O,'Wall Volumes Cooperations'!H:H)</f>
        <v>0</v>
      </c>
      <c r="C5004" s="64">
        <f>_xlfn.XLOOKUP(F5004,'Wall Volumes Cooperations'!O:O,'Wall Volumes Cooperations'!C:C)</f>
        <v>151</v>
      </c>
      <c r="F5004" s="64" t="s">
        <v>527</v>
      </c>
      <c r="G5004" s="64">
        <v>10054</v>
      </c>
    </row>
    <row r="5005" spans="1:7">
      <c r="A5005" s="64" t="str">
        <f t="shared" si="78"/>
        <v>BP.VW.00012.M10.BO.ST.10054</v>
      </c>
      <c r="B5005" s="64">
        <f>_xlfn.XLOOKUP(F5005,'Wall Volumes Cooperations'!O:O,'Wall Volumes Cooperations'!H:H)</f>
        <v>0</v>
      </c>
      <c r="C5005" s="64">
        <f>_xlfn.XLOOKUP(F5005,'Wall Volumes Cooperations'!O:O,'Wall Volumes Cooperations'!C:C)</f>
        <v>109</v>
      </c>
      <c r="F5005" s="64" t="s">
        <v>528</v>
      </c>
      <c r="G5005" s="64">
        <v>10054</v>
      </c>
    </row>
    <row r="5006" spans="1:7">
      <c r="A5006" s="64" t="str">
        <f t="shared" si="78"/>
        <v>BP.VW.00013.M10.BO.ST.10054</v>
      </c>
      <c r="B5006" s="64">
        <f>_xlfn.XLOOKUP(F5006,'Wall Volumes Cooperations'!O:O,'Wall Volumes Cooperations'!H:H)</f>
        <v>0</v>
      </c>
      <c r="C5006" s="64">
        <f>_xlfn.XLOOKUP(F5006,'Wall Volumes Cooperations'!O:O,'Wall Volumes Cooperations'!C:C)</f>
        <v>176</v>
      </c>
      <c r="F5006" s="64" t="s">
        <v>529</v>
      </c>
      <c r="G5006" s="64">
        <v>10054</v>
      </c>
    </row>
    <row r="5007" spans="1:7">
      <c r="A5007" s="64" t="str">
        <f t="shared" si="78"/>
        <v>BP.VW.00014.M10.BO.ST.10054</v>
      </c>
      <c r="B5007" s="64">
        <f>_xlfn.XLOOKUP(F5007,'Wall Volumes Cooperations'!O:O,'Wall Volumes Cooperations'!H:H)</f>
        <v>0</v>
      </c>
      <c r="C5007" s="64">
        <f>_xlfn.XLOOKUP(F5007,'Wall Volumes Cooperations'!O:O,'Wall Volumes Cooperations'!C:C)</f>
        <v>139</v>
      </c>
      <c r="F5007" s="64" t="s">
        <v>530</v>
      </c>
      <c r="G5007" s="64">
        <v>10054</v>
      </c>
    </row>
    <row r="5008" spans="1:7">
      <c r="A5008" s="64" t="str">
        <f t="shared" si="78"/>
        <v>BP.VW.00015.M10.BO.ST.10054</v>
      </c>
      <c r="B5008" s="64">
        <f>_xlfn.XLOOKUP(F5008,'Wall Volumes Cooperations'!O:O,'Wall Volumes Cooperations'!H:H)</f>
        <v>0</v>
      </c>
      <c r="C5008" s="64">
        <f>_xlfn.XLOOKUP(F5008,'Wall Volumes Cooperations'!O:O,'Wall Volumes Cooperations'!C:C)</f>
        <v>85</v>
      </c>
      <c r="F5008" s="64" t="s">
        <v>531</v>
      </c>
      <c r="G5008" s="64">
        <v>10054</v>
      </c>
    </row>
    <row r="5009" spans="1:7">
      <c r="A5009" s="64" t="str">
        <f t="shared" si="78"/>
        <v>BP.VW.00001.M10.ST.ST.10036</v>
      </c>
      <c r="B5009" s="64">
        <f>_xlfn.XLOOKUP(F5009,'Wall Volumes Cooperations'!O:O,'Wall Volumes Cooperations'!I:I)</f>
        <v>0</v>
      </c>
      <c r="C5009" s="64">
        <f>_xlfn.XLOOKUP(F5009,'Wall Volumes Cooperations'!O:O,'Wall Volumes Cooperations'!C:C)</f>
        <v>1024</v>
      </c>
      <c r="F5009" s="64" t="s">
        <v>487</v>
      </c>
      <c r="G5009" s="64">
        <v>10036</v>
      </c>
    </row>
    <row r="5010" spans="1:7">
      <c r="A5010" s="64" t="str">
        <f t="shared" si="78"/>
        <v>BP.VW.00002.M10.ST.ST.10036</v>
      </c>
      <c r="B5010" s="64">
        <f>_xlfn.XLOOKUP(F5010,'Wall Volumes Cooperations'!O:O,'Wall Volumes Cooperations'!I:I)</f>
        <v>0</v>
      </c>
      <c r="C5010" s="64">
        <f>_xlfn.XLOOKUP(F5010,'Wall Volumes Cooperations'!O:O,'Wall Volumes Cooperations'!C:C)</f>
        <v>397</v>
      </c>
      <c r="F5010" s="64" t="s">
        <v>489</v>
      </c>
      <c r="G5010" s="64">
        <v>10036</v>
      </c>
    </row>
    <row r="5011" spans="1:7">
      <c r="A5011" s="64" t="str">
        <f t="shared" si="78"/>
        <v>BP.VW.00003.M10.ST.ST.10036</v>
      </c>
      <c r="B5011" s="64">
        <f>_xlfn.XLOOKUP(F5011,'Wall Volumes Cooperations'!O:O,'Wall Volumes Cooperations'!I:I)</f>
        <v>0</v>
      </c>
      <c r="C5011" s="64">
        <f>_xlfn.XLOOKUP(F5011,'Wall Volumes Cooperations'!O:O,'Wall Volumes Cooperations'!C:C)</f>
        <v>296</v>
      </c>
      <c r="F5011" s="64" t="s">
        <v>491</v>
      </c>
      <c r="G5011" s="64">
        <v>10036</v>
      </c>
    </row>
    <row r="5012" spans="1:7">
      <c r="A5012" s="64" t="str">
        <f t="shared" si="78"/>
        <v>BP.VW.00004.M10.ST.ST.10036</v>
      </c>
      <c r="B5012" s="64">
        <f>_xlfn.XLOOKUP(F5012,'Wall Volumes Cooperations'!O:O,'Wall Volumes Cooperations'!I:I)</f>
        <v>0</v>
      </c>
      <c r="C5012" s="64">
        <f>_xlfn.XLOOKUP(F5012,'Wall Volumes Cooperations'!O:O,'Wall Volumes Cooperations'!C:C)</f>
        <v>257</v>
      </c>
      <c r="F5012" s="64" t="s">
        <v>493</v>
      </c>
      <c r="G5012" s="64">
        <v>10036</v>
      </c>
    </row>
    <row r="5013" spans="1:7">
      <c r="A5013" s="64" t="str">
        <f t="shared" si="78"/>
        <v>BP.VW.00005.M10.ST.ST.10036</v>
      </c>
      <c r="B5013" s="64">
        <f>_xlfn.XLOOKUP(F5013,'Wall Volumes Cooperations'!O:O,'Wall Volumes Cooperations'!I:I)</f>
        <v>0</v>
      </c>
      <c r="C5013" s="64">
        <f>_xlfn.XLOOKUP(F5013,'Wall Volumes Cooperations'!O:O,'Wall Volumes Cooperations'!C:C)</f>
        <v>101</v>
      </c>
      <c r="F5013" s="64" t="s">
        <v>495</v>
      </c>
      <c r="G5013" s="64">
        <v>10036</v>
      </c>
    </row>
    <row r="5014" spans="1:7">
      <c r="A5014" s="64" t="str">
        <f t="shared" si="78"/>
        <v>BP.VW.00006.M10.ST.ST.10036</v>
      </c>
      <c r="B5014" s="64">
        <f>_xlfn.XLOOKUP(F5014,'Wall Volumes Cooperations'!O:O,'Wall Volumes Cooperations'!I:I)</f>
        <v>0</v>
      </c>
      <c r="C5014" s="64">
        <f>_xlfn.XLOOKUP(F5014,'Wall Volumes Cooperations'!O:O,'Wall Volumes Cooperations'!C:C)</f>
        <v>99</v>
      </c>
      <c r="F5014" s="64" t="s">
        <v>497</v>
      </c>
      <c r="G5014" s="64">
        <v>10036</v>
      </c>
    </row>
    <row r="5015" spans="1:7">
      <c r="A5015" s="64" t="str">
        <f t="shared" si="78"/>
        <v>BP.VW.00007.M10.ST.ST.10036</v>
      </c>
      <c r="B5015" s="64">
        <f>_xlfn.XLOOKUP(F5015,'Wall Volumes Cooperations'!O:O,'Wall Volumes Cooperations'!I:I)</f>
        <v>0</v>
      </c>
      <c r="C5015" s="64">
        <f>_xlfn.XLOOKUP(F5015,'Wall Volumes Cooperations'!O:O,'Wall Volumes Cooperations'!C:C)</f>
        <v>557</v>
      </c>
      <c r="F5015" s="64" t="s">
        <v>499</v>
      </c>
      <c r="G5015" s="64">
        <v>10036</v>
      </c>
    </row>
    <row r="5016" spans="1:7">
      <c r="A5016" s="64" t="str">
        <f t="shared" si="78"/>
        <v>BP.VW.00008.M10.ST.ST.10036</v>
      </c>
      <c r="B5016" s="64">
        <f>_xlfn.XLOOKUP(F5016,'Wall Volumes Cooperations'!O:O,'Wall Volumes Cooperations'!I:I)</f>
        <v>0</v>
      </c>
      <c r="C5016" s="64">
        <f>_xlfn.XLOOKUP(F5016,'Wall Volumes Cooperations'!O:O,'Wall Volumes Cooperations'!C:C)</f>
        <v>176</v>
      </c>
      <c r="F5016" s="64" t="s">
        <v>501</v>
      </c>
      <c r="G5016" s="64">
        <v>10036</v>
      </c>
    </row>
    <row r="5017" spans="1:7">
      <c r="A5017" s="64" t="str">
        <f t="shared" si="78"/>
        <v>BP.VW.00009.M10.ST.ST.10036</v>
      </c>
      <c r="B5017" s="64">
        <f>_xlfn.XLOOKUP(F5017,'Wall Volumes Cooperations'!O:O,'Wall Volumes Cooperations'!I:I)</f>
        <v>0</v>
      </c>
      <c r="C5017" s="64">
        <f>_xlfn.XLOOKUP(F5017,'Wall Volumes Cooperations'!O:O,'Wall Volumes Cooperations'!C:C)</f>
        <v>370</v>
      </c>
      <c r="F5017" s="64" t="s">
        <v>503</v>
      </c>
      <c r="G5017" s="64">
        <v>10036</v>
      </c>
    </row>
    <row r="5018" spans="1:7">
      <c r="A5018" s="64" t="str">
        <f t="shared" si="78"/>
        <v>BP.VW.00010.M10.ST.ST.10036</v>
      </c>
      <c r="B5018" s="64">
        <f>_xlfn.XLOOKUP(F5018,'Wall Volumes Cooperations'!O:O,'Wall Volumes Cooperations'!I:I)</f>
        <v>0</v>
      </c>
      <c r="C5018" s="64">
        <f>_xlfn.XLOOKUP(F5018,'Wall Volumes Cooperations'!O:O,'Wall Volumes Cooperations'!C:C)</f>
        <v>276</v>
      </c>
      <c r="F5018" s="64" t="s">
        <v>505</v>
      </c>
      <c r="G5018" s="64">
        <v>10036</v>
      </c>
    </row>
    <row r="5019" spans="1:7">
      <c r="A5019" s="64" t="str">
        <f t="shared" si="78"/>
        <v>BP.VW.00011.M10.ST.ST.10036</v>
      </c>
      <c r="B5019" s="64">
        <f>_xlfn.XLOOKUP(F5019,'Wall Volumes Cooperations'!O:O,'Wall Volumes Cooperations'!I:I)</f>
        <v>0</v>
      </c>
      <c r="C5019" s="64">
        <f>_xlfn.XLOOKUP(F5019,'Wall Volumes Cooperations'!O:O,'Wall Volumes Cooperations'!C:C)</f>
        <v>141</v>
      </c>
      <c r="F5019" s="64" t="s">
        <v>507</v>
      </c>
      <c r="G5019" s="64">
        <v>10036</v>
      </c>
    </row>
    <row r="5020" spans="1:7">
      <c r="A5020" s="64" t="str">
        <f t="shared" si="78"/>
        <v>BP.VW.00012.M10.ST.ST.10036</v>
      </c>
      <c r="B5020" s="64">
        <f>_xlfn.XLOOKUP(F5020,'Wall Volumes Cooperations'!O:O,'Wall Volumes Cooperations'!I:I)</f>
        <v>0</v>
      </c>
      <c r="C5020" s="64">
        <f>_xlfn.XLOOKUP(F5020,'Wall Volumes Cooperations'!O:O,'Wall Volumes Cooperations'!C:C)</f>
        <v>99</v>
      </c>
      <c r="F5020" s="64" t="s">
        <v>509</v>
      </c>
      <c r="G5020" s="64">
        <v>10036</v>
      </c>
    </row>
    <row r="5021" spans="1:7">
      <c r="A5021" s="64" t="str">
        <f t="shared" si="78"/>
        <v>BP.VW.00013.M10.ST.ST.10036</v>
      </c>
      <c r="B5021" s="64">
        <f>_xlfn.XLOOKUP(F5021,'Wall Volumes Cooperations'!O:O,'Wall Volumes Cooperations'!I:I)</f>
        <v>0</v>
      </c>
      <c r="C5021" s="64">
        <f>_xlfn.XLOOKUP(F5021,'Wall Volumes Cooperations'!O:O,'Wall Volumes Cooperations'!C:C)</f>
        <v>166</v>
      </c>
      <c r="F5021" s="64" t="s">
        <v>511</v>
      </c>
      <c r="G5021" s="64">
        <v>10036</v>
      </c>
    </row>
    <row r="5022" spans="1:7">
      <c r="A5022" s="64" t="str">
        <f t="shared" si="78"/>
        <v>BP.VW.00014.M10.ST.ST.10036</v>
      </c>
      <c r="B5022" s="64">
        <f>_xlfn.XLOOKUP(F5022,'Wall Volumes Cooperations'!O:O,'Wall Volumes Cooperations'!I:I)</f>
        <v>0</v>
      </c>
      <c r="C5022" s="64">
        <f>_xlfn.XLOOKUP(F5022,'Wall Volumes Cooperations'!O:O,'Wall Volumes Cooperations'!C:C)</f>
        <v>129</v>
      </c>
      <c r="F5022" s="64" t="s">
        <v>513</v>
      </c>
      <c r="G5022" s="64">
        <v>10036</v>
      </c>
    </row>
    <row r="5023" spans="1:7">
      <c r="A5023" s="64" t="str">
        <f t="shared" si="78"/>
        <v>BP.VW.00015.M10.ST.ST.10036</v>
      </c>
      <c r="B5023" s="64">
        <f>_xlfn.XLOOKUP(F5023,'Wall Volumes Cooperations'!O:O,'Wall Volumes Cooperations'!I:I)</f>
        <v>0</v>
      </c>
      <c r="C5023" s="64">
        <f>_xlfn.XLOOKUP(F5023,'Wall Volumes Cooperations'!O:O,'Wall Volumes Cooperations'!C:C)</f>
        <v>80</v>
      </c>
      <c r="F5023" s="64" t="s">
        <v>515</v>
      </c>
      <c r="G5023" s="64">
        <v>10036</v>
      </c>
    </row>
    <row r="5024" spans="1:7">
      <c r="A5024" s="64" t="str">
        <f t="shared" si="78"/>
        <v>BP.VW.00016.M10.ST.ST.10036</v>
      </c>
      <c r="B5024" s="64">
        <f>_xlfn.XLOOKUP(F5024,'Wall Volumes Cooperations'!O:O,'Wall Volumes Cooperations'!I:I)</f>
        <v>0</v>
      </c>
      <c r="C5024" s="64">
        <f>_xlfn.XLOOKUP(F5024,'Wall Volumes Cooperations'!O:O,'Wall Volumes Cooperations'!C:C)</f>
        <v>66</v>
      </c>
      <c r="F5024" s="64" t="s">
        <v>517</v>
      </c>
      <c r="G5024" s="64">
        <v>10036</v>
      </c>
    </row>
    <row r="5025" spans="1:7">
      <c r="A5025" s="64" t="str">
        <f t="shared" si="78"/>
        <v>MF.VW.00012.M10.10036</v>
      </c>
      <c r="B5025" s="64" t="e">
        <f>_xlfn.XLOOKUP(F5025,'Wall Volumes Cooperations'!O:O,'Wall Volumes Cooperations'!I:I)</f>
        <v>#N/A</v>
      </c>
      <c r="C5025" s="64" t="e">
        <f>_xlfn.XLOOKUP(F5025,'Wall Volumes Cooperations'!O:O,'Wall Volumes Cooperations'!C:C)</f>
        <v>#N/A</v>
      </c>
      <c r="F5025" s="64" t="s">
        <v>1353</v>
      </c>
      <c r="G5025" s="64">
        <v>10036</v>
      </c>
    </row>
    <row r="5026" spans="1:7">
      <c r="A5026" s="64" t="str">
        <f t="shared" si="78"/>
        <v>MF.VW.00013.M10.10036</v>
      </c>
      <c r="B5026" s="64" t="e">
        <f>_xlfn.XLOOKUP(F5026,'Wall Volumes Cooperations'!O:O,'Wall Volumes Cooperations'!I:I)</f>
        <v>#N/A</v>
      </c>
      <c r="C5026" s="64" t="e">
        <f>_xlfn.XLOOKUP(F5026,'Wall Volumes Cooperations'!O:O,'Wall Volumes Cooperations'!C:C)</f>
        <v>#N/A</v>
      </c>
      <c r="F5026" s="64" t="s">
        <v>1354</v>
      </c>
      <c r="G5026" s="64">
        <v>10036</v>
      </c>
    </row>
    <row r="5027" spans="1:7">
      <c r="A5027" s="64" t="str">
        <f t="shared" si="78"/>
        <v>MF.VW.00014.M10.10036</v>
      </c>
      <c r="B5027" s="64" t="e">
        <f>_xlfn.XLOOKUP(F5027,'Wall Volumes Cooperations'!O:O,'Wall Volumes Cooperations'!I:I)</f>
        <v>#N/A</v>
      </c>
      <c r="C5027" s="64" t="e">
        <f>_xlfn.XLOOKUP(F5027,'Wall Volumes Cooperations'!O:O,'Wall Volumes Cooperations'!C:C)</f>
        <v>#N/A</v>
      </c>
      <c r="F5027" s="64" t="s">
        <v>1355</v>
      </c>
      <c r="G5027" s="64">
        <v>10036</v>
      </c>
    </row>
    <row r="5028" spans="1:7">
      <c r="A5028" s="64" t="str">
        <f t="shared" si="78"/>
        <v>MF.VW.00015.M10.10036</v>
      </c>
      <c r="B5028" s="64" t="e">
        <f>_xlfn.XLOOKUP(F5028,'Wall Volumes Cooperations'!O:O,'Wall Volumes Cooperations'!I:I)</f>
        <v>#N/A</v>
      </c>
      <c r="C5028" s="64" t="e">
        <f>_xlfn.XLOOKUP(F5028,'Wall Volumes Cooperations'!O:O,'Wall Volumes Cooperations'!C:C)</f>
        <v>#N/A</v>
      </c>
      <c r="F5028" s="64" t="s">
        <v>1356</v>
      </c>
      <c r="G5028" s="64">
        <v>10036</v>
      </c>
    </row>
    <row r="5029" spans="1:7">
      <c r="A5029" s="64" t="str">
        <f t="shared" si="78"/>
        <v>MF.VW.00016.M10.10036</v>
      </c>
      <c r="B5029" s="64" t="e">
        <f>_xlfn.XLOOKUP(F5029,'Wall Volumes Cooperations'!O:O,'Wall Volumes Cooperations'!I:I)</f>
        <v>#N/A</v>
      </c>
      <c r="C5029" s="64" t="e">
        <f>_xlfn.XLOOKUP(F5029,'Wall Volumes Cooperations'!O:O,'Wall Volumes Cooperations'!C:C)</f>
        <v>#N/A</v>
      </c>
      <c r="F5029" s="64" t="s">
        <v>1357</v>
      </c>
      <c r="G5029" s="64">
        <v>10036</v>
      </c>
    </row>
    <row r="5030" spans="1:7">
      <c r="A5030" s="64" t="str">
        <f t="shared" si="78"/>
        <v>MF.VW.00017.M10.10036</v>
      </c>
      <c r="B5030" s="64" t="e">
        <f>_xlfn.XLOOKUP(F5030,'Wall Volumes Cooperations'!O:O,'Wall Volumes Cooperations'!I:I)</f>
        <v>#N/A</v>
      </c>
      <c r="C5030" s="64" t="e">
        <f>_xlfn.XLOOKUP(F5030,'Wall Volumes Cooperations'!O:O,'Wall Volumes Cooperations'!C:C)</f>
        <v>#N/A</v>
      </c>
      <c r="F5030" s="64" t="s">
        <v>1358</v>
      </c>
      <c r="G5030" s="64">
        <v>10036</v>
      </c>
    </row>
    <row r="5031" spans="1:7">
      <c r="A5031" s="64" t="str">
        <f t="shared" si="78"/>
        <v>MF.VW.00018.M10.10036</v>
      </c>
      <c r="B5031" s="64" t="e">
        <f>_xlfn.XLOOKUP(F5031,'Wall Volumes Cooperations'!O:O,'Wall Volumes Cooperations'!I:I)</f>
        <v>#N/A</v>
      </c>
      <c r="C5031" s="64" t="e">
        <f>_xlfn.XLOOKUP(F5031,'Wall Volumes Cooperations'!O:O,'Wall Volumes Cooperations'!C:C)</f>
        <v>#N/A</v>
      </c>
      <c r="F5031" s="64" t="s">
        <v>1359</v>
      </c>
      <c r="G5031" s="64">
        <v>10036</v>
      </c>
    </row>
    <row r="5032" spans="1:7">
      <c r="A5032" s="64" t="str">
        <f t="shared" si="78"/>
        <v>MF.VW.00019.M10.10036</v>
      </c>
      <c r="B5032" s="64" t="e">
        <f>_xlfn.XLOOKUP(F5032,'Wall Volumes Cooperations'!O:O,'Wall Volumes Cooperations'!I:I)</f>
        <v>#N/A</v>
      </c>
      <c r="C5032" s="64" t="e">
        <f>_xlfn.XLOOKUP(F5032,'Wall Volumes Cooperations'!O:O,'Wall Volumes Cooperations'!C:C)</f>
        <v>#N/A</v>
      </c>
      <c r="F5032" s="64" t="s">
        <v>1360</v>
      </c>
      <c r="G5032" s="64">
        <v>10036</v>
      </c>
    </row>
    <row r="5033" spans="1:7">
      <c r="A5033" s="64" t="str">
        <f t="shared" si="78"/>
        <v>MF.VW.00020.M10.10036</v>
      </c>
      <c r="B5033" s="64" t="e">
        <f>_xlfn.XLOOKUP(F5033,'Wall Volumes Cooperations'!O:O,'Wall Volumes Cooperations'!I:I)</f>
        <v>#N/A</v>
      </c>
      <c r="C5033" s="64" t="e">
        <f>_xlfn.XLOOKUP(F5033,'Wall Volumes Cooperations'!O:O,'Wall Volumes Cooperations'!C:C)</f>
        <v>#N/A</v>
      </c>
      <c r="F5033" s="64" t="s">
        <v>1361</v>
      </c>
      <c r="G5033" s="64">
        <v>10036</v>
      </c>
    </row>
    <row r="5034" spans="1:7">
      <c r="A5034" s="64" t="str">
        <f t="shared" si="78"/>
        <v>MF.VW.00021.M10.10036</v>
      </c>
      <c r="B5034" s="64" t="e">
        <f>_xlfn.XLOOKUP(F5034,'Wall Volumes Cooperations'!O:O,'Wall Volumes Cooperations'!I:I)</f>
        <v>#N/A</v>
      </c>
      <c r="C5034" s="64" t="e">
        <f>_xlfn.XLOOKUP(F5034,'Wall Volumes Cooperations'!O:O,'Wall Volumes Cooperations'!C:C)</f>
        <v>#N/A</v>
      </c>
      <c r="F5034" s="64" t="s">
        <v>1362</v>
      </c>
      <c r="G5034" s="64">
        <v>10036</v>
      </c>
    </row>
    <row r="5035" spans="1:7">
      <c r="A5035" s="64" t="str">
        <f t="shared" ref="A5035:A5098" si="79">F5035&amp;"."&amp;G5035</f>
        <v>MF.VW.00022.M10.10036</v>
      </c>
      <c r="B5035" s="64" t="e">
        <f>_xlfn.XLOOKUP(F5035,'Wall Volumes Cooperations'!O:O,'Wall Volumes Cooperations'!I:I)</f>
        <v>#N/A</v>
      </c>
      <c r="C5035" s="64" t="e">
        <f>_xlfn.XLOOKUP(F5035,'Wall Volumes Cooperations'!O:O,'Wall Volumes Cooperations'!C:C)</f>
        <v>#N/A</v>
      </c>
      <c r="F5035" s="64" t="s">
        <v>1363</v>
      </c>
      <c r="G5035" s="64">
        <v>10036</v>
      </c>
    </row>
    <row r="5036" spans="1:7">
      <c r="A5036" s="64" t="str">
        <f t="shared" si="79"/>
        <v>MF.VW.00023.M10.10036</v>
      </c>
      <c r="B5036" s="64" t="e">
        <f>_xlfn.XLOOKUP(F5036,'Wall Volumes Cooperations'!O:O,'Wall Volumes Cooperations'!I:I)</f>
        <v>#N/A</v>
      </c>
      <c r="C5036" s="64" t="e">
        <f>_xlfn.XLOOKUP(F5036,'Wall Volumes Cooperations'!O:O,'Wall Volumes Cooperations'!C:C)</f>
        <v>#N/A</v>
      </c>
      <c r="F5036" s="64" t="s">
        <v>1364</v>
      </c>
      <c r="G5036" s="64">
        <v>10036</v>
      </c>
    </row>
    <row r="5037" spans="1:7">
      <c r="A5037" s="64" t="str">
        <f t="shared" si="79"/>
        <v>MF.VW.00024.M10.10036</v>
      </c>
      <c r="B5037" s="64" t="e">
        <f>_xlfn.XLOOKUP(F5037,'Wall Volumes Cooperations'!O:O,'Wall Volumes Cooperations'!I:I)</f>
        <v>#N/A</v>
      </c>
      <c r="C5037" s="64" t="e">
        <f>_xlfn.XLOOKUP(F5037,'Wall Volumes Cooperations'!O:O,'Wall Volumes Cooperations'!C:C)</f>
        <v>#N/A</v>
      </c>
      <c r="F5037" s="64" t="s">
        <v>1365</v>
      </c>
      <c r="G5037" s="64">
        <v>10036</v>
      </c>
    </row>
    <row r="5038" spans="1:7">
      <c r="A5038" s="64" t="str">
        <f t="shared" si="79"/>
        <v>MF.VW.00025.M10.10036</v>
      </c>
      <c r="B5038" s="64" t="e">
        <f>_xlfn.XLOOKUP(F5038,'Wall Volumes Cooperations'!O:O,'Wall Volumes Cooperations'!I:I)</f>
        <v>#N/A</v>
      </c>
      <c r="C5038" s="64" t="e">
        <f>_xlfn.XLOOKUP(F5038,'Wall Volumes Cooperations'!O:O,'Wall Volumes Cooperations'!C:C)</f>
        <v>#N/A</v>
      </c>
      <c r="F5038" s="64" t="s">
        <v>1366</v>
      </c>
      <c r="G5038" s="64">
        <v>10036</v>
      </c>
    </row>
    <row r="5039" spans="1:7">
      <c r="A5039" s="64" t="str">
        <f t="shared" si="79"/>
        <v>MF.VW.00026.M10.10036</v>
      </c>
      <c r="B5039" s="64" t="e">
        <f>_xlfn.XLOOKUP(F5039,'Wall Volumes Cooperations'!O:O,'Wall Volumes Cooperations'!I:I)</f>
        <v>#N/A</v>
      </c>
      <c r="C5039" s="64" t="e">
        <f>_xlfn.XLOOKUP(F5039,'Wall Volumes Cooperations'!O:O,'Wall Volumes Cooperations'!C:C)</f>
        <v>#N/A</v>
      </c>
      <c r="F5039" s="64" t="s">
        <v>1367</v>
      </c>
      <c r="G5039" s="64">
        <v>10036</v>
      </c>
    </row>
    <row r="5040" spans="1:7">
      <c r="A5040" s="64" t="str">
        <f t="shared" si="79"/>
        <v>MF.VW.00027.M10.10036</v>
      </c>
      <c r="B5040" s="64" t="e">
        <f>_xlfn.XLOOKUP(F5040,'Wall Volumes Cooperations'!O:O,'Wall Volumes Cooperations'!I:I)</f>
        <v>#N/A</v>
      </c>
      <c r="C5040" s="64" t="e">
        <f>_xlfn.XLOOKUP(F5040,'Wall Volumes Cooperations'!O:O,'Wall Volumes Cooperations'!C:C)</f>
        <v>#N/A</v>
      </c>
      <c r="F5040" s="64" t="s">
        <v>1368</v>
      </c>
      <c r="G5040" s="64">
        <v>10036</v>
      </c>
    </row>
    <row r="5041" spans="1:7">
      <c r="A5041" s="64" t="str">
        <f t="shared" si="79"/>
        <v>MF.VW.00028.M10.10036</v>
      </c>
      <c r="B5041" s="64" t="e">
        <f>_xlfn.XLOOKUP(F5041,'Wall Volumes Cooperations'!O:O,'Wall Volumes Cooperations'!I:I)</f>
        <v>#N/A</v>
      </c>
      <c r="C5041" s="64" t="e">
        <f>_xlfn.XLOOKUP(F5041,'Wall Volumes Cooperations'!O:O,'Wall Volumes Cooperations'!C:C)</f>
        <v>#N/A</v>
      </c>
      <c r="F5041" s="64" t="s">
        <v>1369</v>
      </c>
      <c r="G5041" s="64">
        <v>10036</v>
      </c>
    </row>
    <row r="5042" spans="1:7">
      <c r="A5042" s="64" t="str">
        <f t="shared" si="79"/>
        <v>MF.VW.00029.M10.10036</v>
      </c>
      <c r="B5042" s="64" t="e">
        <f>_xlfn.XLOOKUP(F5042,'Wall Volumes Cooperations'!O:O,'Wall Volumes Cooperations'!I:I)</f>
        <v>#N/A</v>
      </c>
      <c r="C5042" s="64" t="e">
        <f>_xlfn.XLOOKUP(F5042,'Wall Volumes Cooperations'!O:O,'Wall Volumes Cooperations'!C:C)</f>
        <v>#N/A</v>
      </c>
      <c r="F5042" s="64" t="s">
        <v>1370</v>
      </c>
      <c r="G5042" s="64">
        <v>10036</v>
      </c>
    </row>
    <row r="5043" spans="1:7">
      <c r="A5043" s="64" t="str">
        <f t="shared" si="79"/>
        <v>MF.VW.00030.M10.10036</v>
      </c>
      <c r="B5043" s="64" t="e">
        <f>_xlfn.XLOOKUP(F5043,'Wall Volumes Cooperations'!O:O,'Wall Volumes Cooperations'!I:I)</f>
        <v>#N/A</v>
      </c>
      <c r="C5043" s="64" t="e">
        <f>_xlfn.XLOOKUP(F5043,'Wall Volumes Cooperations'!O:O,'Wall Volumes Cooperations'!C:C)</f>
        <v>#N/A</v>
      </c>
      <c r="F5043" s="64" t="s">
        <v>1371</v>
      </c>
      <c r="G5043" s="64">
        <v>10036</v>
      </c>
    </row>
    <row r="5044" spans="1:7">
      <c r="A5044" s="64" t="str">
        <f t="shared" si="79"/>
        <v>MF.VW.00001.M10.10036</v>
      </c>
      <c r="B5044" s="64" t="e">
        <f>_xlfn.XLOOKUP(F5044,'Wall Volumes Cooperations'!O:O,'Wall Volumes Cooperations'!I:I)</f>
        <v>#N/A</v>
      </c>
      <c r="C5044" s="64" t="e">
        <f>_xlfn.XLOOKUP(F5044,'Wall Volumes Cooperations'!O:O,'Wall Volumes Cooperations'!C:C)</f>
        <v>#N/A</v>
      </c>
      <c r="F5044" s="64" t="s">
        <v>1372</v>
      </c>
      <c r="G5044" s="64">
        <v>10036</v>
      </c>
    </row>
    <row r="5045" spans="1:7">
      <c r="A5045" s="64" t="str">
        <f t="shared" si="79"/>
        <v>MF.VW.00002.M10.10036</v>
      </c>
      <c r="B5045" s="64" t="e">
        <f>_xlfn.XLOOKUP(F5045,'Wall Volumes Cooperations'!O:O,'Wall Volumes Cooperations'!I:I)</f>
        <v>#N/A</v>
      </c>
      <c r="C5045" s="64" t="e">
        <f>_xlfn.XLOOKUP(F5045,'Wall Volumes Cooperations'!O:O,'Wall Volumes Cooperations'!C:C)</f>
        <v>#N/A</v>
      </c>
      <c r="F5045" s="64" t="s">
        <v>1373</v>
      </c>
      <c r="G5045" s="64">
        <v>10036</v>
      </c>
    </row>
    <row r="5046" spans="1:7">
      <c r="A5046" s="64" t="str">
        <f t="shared" si="79"/>
        <v>MF.VW.00003.M10.10036</v>
      </c>
      <c r="B5046" s="64" t="e">
        <f>_xlfn.XLOOKUP(F5046,'Wall Volumes Cooperations'!O:O,'Wall Volumes Cooperations'!I:I)</f>
        <v>#N/A</v>
      </c>
      <c r="C5046" s="64" t="e">
        <f>_xlfn.XLOOKUP(F5046,'Wall Volumes Cooperations'!O:O,'Wall Volumes Cooperations'!C:C)</f>
        <v>#N/A</v>
      </c>
      <c r="F5046" s="64" t="s">
        <v>1374</v>
      </c>
      <c r="G5046" s="64">
        <v>10036</v>
      </c>
    </row>
    <row r="5047" spans="1:7">
      <c r="A5047" s="64" t="str">
        <f t="shared" si="79"/>
        <v>MF.VW.00004.M10.10036</v>
      </c>
      <c r="B5047" s="64" t="e">
        <f>_xlfn.XLOOKUP(F5047,'Wall Volumes Cooperations'!O:O,'Wall Volumes Cooperations'!I:I)</f>
        <v>#N/A</v>
      </c>
      <c r="C5047" s="64" t="e">
        <f>_xlfn.XLOOKUP(F5047,'Wall Volumes Cooperations'!O:O,'Wall Volumes Cooperations'!C:C)</f>
        <v>#N/A</v>
      </c>
      <c r="F5047" s="64" t="s">
        <v>1375</v>
      </c>
      <c r="G5047" s="64">
        <v>10036</v>
      </c>
    </row>
    <row r="5048" spans="1:7">
      <c r="A5048" s="64" t="str">
        <f t="shared" si="79"/>
        <v>MF.VW.00005.M10.10036</v>
      </c>
      <c r="B5048" s="64" t="e">
        <f>_xlfn.XLOOKUP(F5048,'Wall Volumes Cooperations'!O:O,'Wall Volumes Cooperations'!I:I)</f>
        <v>#N/A</v>
      </c>
      <c r="C5048" s="64" t="e">
        <f>_xlfn.XLOOKUP(F5048,'Wall Volumes Cooperations'!O:O,'Wall Volumes Cooperations'!C:C)</f>
        <v>#N/A</v>
      </c>
      <c r="F5048" s="64" t="s">
        <v>1376</v>
      </c>
      <c r="G5048" s="64">
        <v>10036</v>
      </c>
    </row>
    <row r="5049" spans="1:7">
      <c r="A5049" s="64" t="str">
        <f t="shared" si="79"/>
        <v>MF.VW.00006.M10.10036</v>
      </c>
      <c r="B5049" s="64" t="e">
        <f>_xlfn.XLOOKUP(F5049,'Wall Volumes Cooperations'!O:O,'Wall Volumes Cooperations'!I:I)</f>
        <v>#N/A</v>
      </c>
      <c r="C5049" s="64" t="e">
        <f>_xlfn.XLOOKUP(F5049,'Wall Volumes Cooperations'!O:O,'Wall Volumes Cooperations'!C:C)</f>
        <v>#N/A</v>
      </c>
      <c r="F5049" s="64" t="s">
        <v>1377</v>
      </c>
      <c r="G5049" s="64">
        <v>10036</v>
      </c>
    </row>
    <row r="5050" spans="1:7">
      <c r="A5050" s="64" t="str">
        <f t="shared" si="79"/>
        <v>MF.VW.00007.M10.10036</v>
      </c>
      <c r="B5050" s="64" t="e">
        <f>_xlfn.XLOOKUP(F5050,'Wall Volumes Cooperations'!O:O,'Wall Volumes Cooperations'!I:I)</f>
        <v>#N/A</v>
      </c>
      <c r="C5050" s="64" t="e">
        <f>_xlfn.XLOOKUP(F5050,'Wall Volumes Cooperations'!O:O,'Wall Volumes Cooperations'!C:C)</f>
        <v>#N/A</v>
      </c>
      <c r="F5050" s="64" t="s">
        <v>1378</v>
      </c>
      <c r="G5050" s="64">
        <v>10036</v>
      </c>
    </row>
    <row r="5051" spans="1:7">
      <c r="A5051" s="64" t="str">
        <f t="shared" si="79"/>
        <v>MF.VW.00008.M10.10036</v>
      </c>
      <c r="B5051" s="64" t="e">
        <f>_xlfn.XLOOKUP(F5051,'Wall Volumes Cooperations'!O:O,'Wall Volumes Cooperations'!I:I)</f>
        <v>#N/A</v>
      </c>
      <c r="C5051" s="64" t="e">
        <f>_xlfn.XLOOKUP(F5051,'Wall Volumes Cooperations'!O:O,'Wall Volumes Cooperations'!C:C)</f>
        <v>#N/A</v>
      </c>
      <c r="F5051" s="64" t="s">
        <v>1379</v>
      </c>
      <c r="G5051" s="64">
        <v>10036</v>
      </c>
    </row>
    <row r="5052" spans="1:7">
      <c r="A5052" s="64" t="str">
        <f t="shared" si="79"/>
        <v>MF.VW.00009.M10.10036</v>
      </c>
      <c r="B5052" s="64" t="e">
        <f>_xlfn.XLOOKUP(F5052,'Wall Volumes Cooperations'!O:O,'Wall Volumes Cooperations'!I:I)</f>
        <v>#N/A</v>
      </c>
      <c r="C5052" s="64" t="e">
        <f>_xlfn.XLOOKUP(F5052,'Wall Volumes Cooperations'!O:O,'Wall Volumes Cooperations'!C:C)</f>
        <v>#N/A</v>
      </c>
      <c r="F5052" s="64" t="s">
        <v>1380</v>
      </c>
      <c r="G5052" s="64">
        <v>10036</v>
      </c>
    </row>
    <row r="5053" spans="1:7">
      <c r="A5053" s="64" t="str">
        <f t="shared" si="79"/>
        <v>MF.VW.00010.M10.10036</v>
      </c>
      <c r="B5053" s="64" t="e">
        <f>_xlfn.XLOOKUP(F5053,'Wall Volumes Cooperations'!O:O,'Wall Volumes Cooperations'!I:I)</f>
        <v>#N/A</v>
      </c>
      <c r="C5053" s="64" t="e">
        <f>_xlfn.XLOOKUP(F5053,'Wall Volumes Cooperations'!O:O,'Wall Volumes Cooperations'!C:C)</f>
        <v>#N/A</v>
      </c>
      <c r="F5053" s="64" t="s">
        <v>1381</v>
      </c>
      <c r="G5053" s="64">
        <v>10036</v>
      </c>
    </row>
    <row r="5054" spans="1:7">
      <c r="A5054" s="64" t="str">
        <f t="shared" si="79"/>
        <v>MF.VW.00011.M10.10036</v>
      </c>
      <c r="B5054" s="64" t="e">
        <f>_xlfn.XLOOKUP(F5054,'Wall Volumes Cooperations'!O:O,'Wall Volumes Cooperations'!I:I)</f>
        <v>#N/A</v>
      </c>
      <c r="C5054" s="64" t="e">
        <f>_xlfn.XLOOKUP(F5054,'Wall Volumes Cooperations'!O:O,'Wall Volumes Cooperations'!C:C)</f>
        <v>#N/A</v>
      </c>
      <c r="F5054" s="64" t="s">
        <v>1382</v>
      </c>
      <c r="G5054" s="64">
        <v>10036</v>
      </c>
    </row>
    <row r="5055" spans="1:7">
      <c r="A5055" s="64" t="str">
        <f t="shared" si="79"/>
        <v>BP.VW.00002.M10.BO.ST.10036</v>
      </c>
      <c r="B5055" s="64">
        <f>_xlfn.XLOOKUP(F5055,'Wall Volumes Cooperations'!O:O,'Wall Volumes Cooperations'!I:I)</f>
        <v>0</v>
      </c>
      <c r="C5055" s="64">
        <f>_xlfn.XLOOKUP(F5055,'Wall Volumes Cooperations'!O:O,'Wall Volumes Cooperations'!C:C)</f>
        <v>417</v>
      </c>
      <c r="F5055" s="64" t="s">
        <v>519</v>
      </c>
      <c r="G5055" s="64">
        <v>10036</v>
      </c>
    </row>
    <row r="5056" spans="1:7">
      <c r="A5056" s="64" t="str">
        <f t="shared" si="79"/>
        <v>BP.VW.00003.M10.BO.ST.10036</v>
      </c>
      <c r="B5056" s="64">
        <f>_xlfn.XLOOKUP(F5056,'Wall Volumes Cooperations'!O:O,'Wall Volumes Cooperations'!I:I)</f>
        <v>0</v>
      </c>
      <c r="C5056" s="64">
        <f>_xlfn.XLOOKUP(F5056,'Wall Volumes Cooperations'!O:O,'Wall Volumes Cooperations'!C:C)</f>
        <v>306</v>
      </c>
      <c r="F5056" s="64" t="s">
        <v>520</v>
      </c>
      <c r="G5056" s="64">
        <v>10036</v>
      </c>
    </row>
    <row r="5057" spans="1:7">
      <c r="A5057" s="64" t="str">
        <f t="shared" si="79"/>
        <v>BP.VW.00004.M10.BO.ST.10036</v>
      </c>
      <c r="B5057" s="64">
        <f>_xlfn.XLOOKUP(F5057,'Wall Volumes Cooperations'!O:O,'Wall Volumes Cooperations'!I:I)</f>
        <v>0</v>
      </c>
      <c r="C5057" s="64">
        <f>_xlfn.XLOOKUP(F5057,'Wall Volumes Cooperations'!O:O,'Wall Volumes Cooperations'!C:C)</f>
        <v>267</v>
      </c>
      <c r="F5057" s="64" t="s">
        <v>521</v>
      </c>
      <c r="G5057" s="64">
        <v>10036</v>
      </c>
    </row>
    <row r="5058" spans="1:7">
      <c r="A5058" s="64" t="str">
        <f t="shared" si="79"/>
        <v>BP.VW.00005.M10.BO.ST.10036</v>
      </c>
      <c r="B5058" s="64">
        <f>_xlfn.XLOOKUP(F5058,'Wall Volumes Cooperations'!O:O,'Wall Volumes Cooperations'!I:I)</f>
        <v>0</v>
      </c>
      <c r="C5058" s="64">
        <f>_xlfn.XLOOKUP(F5058,'Wall Volumes Cooperations'!O:O,'Wall Volumes Cooperations'!C:C)</f>
        <v>106</v>
      </c>
      <c r="F5058" s="64" t="s">
        <v>522</v>
      </c>
      <c r="G5058" s="64">
        <v>10036</v>
      </c>
    </row>
    <row r="5059" spans="1:7">
      <c r="A5059" s="64" t="str">
        <f t="shared" si="79"/>
        <v>BP.VW.00006.M10.BO.ST.10036</v>
      </c>
      <c r="B5059" s="64">
        <f>_xlfn.XLOOKUP(F5059,'Wall Volumes Cooperations'!O:O,'Wall Volumes Cooperations'!I:I)</f>
        <v>0</v>
      </c>
      <c r="C5059" s="64">
        <f>_xlfn.XLOOKUP(F5059,'Wall Volumes Cooperations'!O:O,'Wall Volumes Cooperations'!C:C)</f>
        <v>104</v>
      </c>
      <c r="F5059" s="64" t="s">
        <v>523</v>
      </c>
      <c r="G5059" s="64">
        <v>10036</v>
      </c>
    </row>
    <row r="5060" spans="1:7">
      <c r="A5060" s="64" t="str">
        <f t="shared" si="79"/>
        <v>BP.VW.00008.M10.BO.ST.10036</v>
      </c>
      <c r="B5060" s="64">
        <f>_xlfn.XLOOKUP(F5060,'Wall Volumes Cooperations'!O:O,'Wall Volumes Cooperations'!I:I)</f>
        <v>0</v>
      </c>
      <c r="C5060" s="64">
        <f>_xlfn.XLOOKUP(F5060,'Wall Volumes Cooperations'!O:O,'Wall Volumes Cooperations'!C:C)</f>
        <v>186</v>
      </c>
      <c r="F5060" s="64" t="s">
        <v>524</v>
      </c>
      <c r="G5060" s="64">
        <v>10036</v>
      </c>
    </row>
    <row r="5061" spans="1:7">
      <c r="A5061" s="64" t="str">
        <f t="shared" si="79"/>
        <v>BP.VW.00009.M10.BO.ST.10036</v>
      </c>
      <c r="B5061" s="64">
        <f>_xlfn.XLOOKUP(F5061,'Wall Volumes Cooperations'!O:O,'Wall Volumes Cooperations'!I:I)</f>
        <v>0</v>
      </c>
      <c r="C5061" s="64">
        <f>_xlfn.XLOOKUP(F5061,'Wall Volumes Cooperations'!O:O,'Wall Volumes Cooperations'!C:C)</f>
        <v>385</v>
      </c>
      <c r="F5061" s="64" t="s">
        <v>525</v>
      </c>
      <c r="G5061" s="64">
        <v>10036</v>
      </c>
    </row>
    <row r="5062" spans="1:7">
      <c r="A5062" s="64" t="str">
        <f t="shared" si="79"/>
        <v>BP.VW.00010.M10.BO.ST.10036</v>
      </c>
      <c r="B5062" s="64">
        <f>_xlfn.XLOOKUP(F5062,'Wall Volumes Cooperations'!O:O,'Wall Volumes Cooperations'!I:I)</f>
        <v>0</v>
      </c>
      <c r="C5062" s="64">
        <f>_xlfn.XLOOKUP(F5062,'Wall Volumes Cooperations'!O:O,'Wall Volumes Cooperations'!C:C)</f>
        <v>291</v>
      </c>
      <c r="F5062" s="64" t="s">
        <v>526</v>
      </c>
      <c r="G5062" s="64">
        <v>10036</v>
      </c>
    </row>
    <row r="5063" spans="1:7">
      <c r="A5063" s="64" t="str">
        <f t="shared" si="79"/>
        <v>BP.VW.00011.M10.BO.ST.10036</v>
      </c>
      <c r="B5063" s="64">
        <f>_xlfn.XLOOKUP(F5063,'Wall Volumes Cooperations'!O:O,'Wall Volumes Cooperations'!I:I)</f>
        <v>0</v>
      </c>
      <c r="C5063" s="64">
        <f>_xlfn.XLOOKUP(F5063,'Wall Volumes Cooperations'!O:O,'Wall Volumes Cooperations'!C:C)</f>
        <v>151</v>
      </c>
      <c r="F5063" s="64" t="s">
        <v>527</v>
      </c>
      <c r="G5063" s="64">
        <v>10036</v>
      </c>
    </row>
    <row r="5064" spans="1:7">
      <c r="A5064" s="64" t="str">
        <f t="shared" si="79"/>
        <v>BP.VW.00012.M10.BO.ST.10036</v>
      </c>
      <c r="B5064" s="64">
        <f>_xlfn.XLOOKUP(F5064,'Wall Volumes Cooperations'!O:O,'Wall Volumes Cooperations'!I:I)</f>
        <v>0</v>
      </c>
      <c r="C5064" s="64">
        <f>_xlfn.XLOOKUP(F5064,'Wall Volumes Cooperations'!O:O,'Wall Volumes Cooperations'!C:C)</f>
        <v>109</v>
      </c>
      <c r="F5064" s="64" t="s">
        <v>528</v>
      </c>
      <c r="G5064" s="64">
        <v>10036</v>
      </c>
    </row>
    <row r="5065" spans="1:7">
      <c r="A5065" s="64" t="str">
        <f t="shared" si="79"/>
        <v>BP.VW.00013.M10.BO.ST.10036</v>
      </c>
      <c r="B5065" s="64">
        <f>_xlfn.XLOOKUP(F5065,'Wall Volumes Cooperations'!O:O,'Wall Volumes Cooperations'!I:I)</f>
        <v>0</v>
      </c>
      <c r="C5065" s="64">
        <f>_xlfn.XLOOKUP(F5065,'Wall Volumes Cooperations'!O:O,'Wall Volumes Cooperations'!C:C)</f>
        <v>176</v>
      </c>
      <c r="F5065" s="64" t="s">
        <v>529</v>
      </c>
      <c r="G5065" s="64">
        <v>10036</v>
      </c>
    </row>
    <row r="5066" spans="1:7">
      <c r="A5066" s="64" t="str">
        <f t="shared" si="79"/>
        <v>BP.VW.00014.M10.BO.ST.10036</v>
      </c>
      <c r="B5066" s="64">
        <f>_xlfn.XLOOKUP(F5066,'Wall Volumes Cooperations'!O:O,'Wall Volumes Cooperations'!I:I)</f>
        <v>0</v>
      </c>
      <c r="C5066" s="64">
        <f>_xlfn.XLOOKUP(F5066,'Wall Volumes Cooperations'!O:O,'Wall Volumes Cooperations'!C:C)</f>
        <v>139</v>
      </c>
      <c r="F5066" s="64" t="s">
        <v>530</v>
      </c>
      <c r="G5066" s="64">
        <v>10036</v>
      </c>
    </row>
    <row r="5067" spans="1:7">
      <c r="A5067" s="64" t="str">
        <f t="shared" si="79"/>
        <v>BP.VW.00015.M10.BO.ST.10036</v>
      </c>
      <c r="B5067" s="64">
        <f>_xlfn.XLOOKUP(F5067,'Wall Volumes Cooperations'!O:O,'Wall Volumes Cooperations'!I:I)</f>
        <v>0</v>
      </c>
      <c r="C5067" s="64">
        <f>_xlfn.XLOOKUP(F5067,'Wall Volumes Cooperations'!O:O,'Wall Volumes Cooperations'!C:C)</f>
        <v>85</v>
      </c>
      <c r="F5067" s="64" t="s">
        <v>531</v>
      </c>
      <c r="G5067" s="64">
        <v>10036</v>
      </c>
    </row>
    <row r="5068" spans="1:7">
      <c r="A5068" s="64" t="str">
        <f t="shared" si="79"/>
        <v>BP.VW.00001.M10.ST.ST.0</v>
      </c>
      <c r="B5068" s="64">
        <f>_xlfn.XLOOKUP(F5068,'Wall Volumes Cooperations'!O:O,'Wall Volumes Cooperations'!J:J)</f>
        <v>0</v>
      </c>
      <c r="C5068" s="64">
        <f>_xlfn.XLOOKUP(F5068,'Wall Volumes Cooperations'!O:O,'Wall Volumes Cooperations'!C:C)</f>
        <v>1024</v>
      </c>
      <c r="F5068" s="64" t="s">
        <v>487</v>
      </c>
      <c r="G5068" s="64">
        <f>IF('Wall Volumes Cooperations'!$J$4&gt;0,'Wall Volumes Cooperations'!$J$3,0)</f>
        <v>0</v>
      </c>
    </row>
    <row r="5069" spans="1:7">
      <c r="A5069" s="64" t="str">
        <f t="shared" si="79"/>
        <v>BP.VW.00002.M10.ST.ST.0</v>
      </c>
      <c r="B5069" s="64">
        <f>_xlfn.XLOOKUP(F5069,'Wall Volumes Cooperations'!O:O,'Wall Volumes Cooperations'!J:J)</f>
        <v>0</v>
      </c>
      <c r="C5069" s="64">
        <f>_xlfn.XLOOKUP(F5069,'Wall Volumes Cooperations'!O:O,'Wall Volumes Cooperations'!C:C)</f>
        <v>397</v>
      </c>
      <c r="F5069" s="64" t="s">
        <v>489</v>
      </c>
      <c r="G5069" s="64">
        <f>IF('Wall Volumes Cooperations'!$J$4&gt;0,'Wall Volumes Cooperations'!$J$3,0)</f>
        <v>0</v>
      </c>
    </row>
    <row r="5070" spans="1:7">
      <c r="A5070" s="64" t="str">
        <f t="shared" si="79"/>
        <v>BP.VW.00003.M10.ST.ST.0</v>
      </c>
      <c r="B5070" s="64">
        <f>_xlfn.XLOOKUP(F5070,'Wall Volumes Cooperations'!O:O,'Wall Volumes Cooperations'!J:J)</f>
        <v>0</v>
      </c>
      <c r="C5070" s="64">
        <f>_xlfn.XLOOKUP(F5070,'Wall Volumes Cooperations'!O:O,'Wall Volumes Cooperations'!C:C)</f>
        <v>296</v>
      </c>
      <c r="F5070" s="64" t="s">
        <v>491</v>
      </c>
      <c r="G5070" s="64">
        <f>IF('Wall Volumes Cooperations'!$J$4&gt;0,'Wall Volumes Cooperations'!$J$3,0)</f>
        <v>0</v>
      </c>
    </row>
    <row r="5071" spans="1:7">
      <c r="A5071" s="64" t="str">
        <f t="shared" si="79"/>
        <v>BP.VW.00004.M10.ST.ST.0</v>
      </c>
      <c r="B5071" s="64">
        <f>_xlfn.XLOOKUP(F5071,'Wall Volumes Cooperations'!O:O,'Wall Volumes Cooperations'!J:J)</f>
        <v>0</v>
      </c>
      <c r="C5071" s="64">
        <f>_xlfn.XLOOKUP(F5071,'Wall Volumes Cooperations'!O:O,'Wall Volumes Cooperations'!C:C)</f>
        <v>257</v>
      </c>
      <c r="F5071" s="64" t="s">
        <v>493</v>
      </c>
      <c r="G5071" s="64">
        <f>IF('Wall Volumes Cooperations'!$J$4&gt;0,'Wall Volumes Cooperations'!$J$3,0)</f>
        <v>0</v>
      </c>
    </row>
    <row r="5072" spans="1:7">
      <c r="A5072" s="64" t="str">
        <f t="shared" si="79"/>
        <v>BP.VW.00005.M10.ST.ST.0</v>
      </c>
      <c r="B5072" s="64">
        <f>_xlfn.XLOOKUP(F5072,'Wall Volumes Cooperations'!O:O,'Wall Volumes Cooperations'!J:J)</f>
        <v>0</v>
      </c>
      <c r="C5072" s="64">
        <f>_xlfn.XLOOKUP(F5072,'Wall Volumes Cooperations'!O:O,'Wall Volumes Cooperations'!C:C)</f>
        <v>101</v>
      </c>
      <c r="F5072" s="64" t="s">
        <v>495</v>
      </c>
      <c r="G5072" s="64">
        <f>IF('Wall Volumes Cooperations'!$J$4&gt;0,'Wall Volumes Cooperations'!$J$3,0)</f>
        <v>0</v>
      </c>
    </row>
    <row r="5073" spans="1:7">
      <c r="A5073" s="64" t="str">
        <f t="shared" si="79"/>
        <v>BP.VW.00006.M10.ST.ST.0</v>
      </c>
      <c r="B5073" s="64">
        <f>_xlfn.XLOOKUP(F5073,'Wall Volumes Cooperations'!O:O,'Wall Volumes Cooperations'!J:J)</f>
        <v>0</v>
      </c>
      <c r="C5073" s="64">
        <f>_xlfn.XLOOKUP(F5073,'Wall Volumes Cooperations'!O:O,'Wall Volumes Cooperations'!C:C)</f>
        <v>99</v>
      </c>
      <c r="F5073" s="64" t="s">
        <v>497</v>
      </c>
      <c r="G5073" s="64">
        <f>IF('Wall Volumes Cooperations'!$J$4&gt;0,'Wall Volumes Cooperations'!$J$3,0)</f>
        <v>0</v>
      </c>
    </row>
    <row r="5074" spans="1:7">
      <c r="A5074" s="64" t="str">
        <f t="shared" si="79"/>
        <v>BP.VW.00007.M10.ST.ST.0</v>
      </c>
      <c r="B5074" s="64">
        <f>_xlfn.XLOOKUP(F5074,'Wall Volumes Cooperations'!O:O,'Wall Volumes Cooperations'!J:J)</f>
        <v>0</v>
      </c>
      <c r="C5074" s="64">
        <f>_xlfn.XLOOKUP(F5074,'Wall Volumes Cooperations'!O:O,'Wall Volumes Cooperations'!C:C)</f>
        <v>557</v>
      </c>
      <c r="F5074" s="64" t="s">
        <v>499</v>
      </c>
      <c r="G5074" s="64">
        <f>IF('Wall Volumes Cooperations'!$J$4&gt;0,'Wall Volumes Cooperations'!$J$3,0)</f>
        <v>0</v>
      </c>
    </row>
    <row r="5075" spans="1:7">
      <c r="A5075" s="64" t="str">
        <f t="shared" si="79"/>
        <v>BP.VW.00008.M10.ST.ST.0</v>
      </c>
      <c r="B5075" s="64">
        <f>_xlfn.XLOOKUP(F5075,'Wall Volumes Cooperations'!O:O,'Wall Volumes Cooperations'!J:J)</f>
        <v>0</v>
      </c>
      <c r="C5075" s="64">
        <f>_xlfn.XLOOKUP(F5075,'Wall Volumes Cooperations'!O:O,'Wall Volumes Cooperations'!C:C)</f>
        <v>176</v>
      </c>
      <c r="F5075" s="64" t="s">
        <v>501</v>
      </c>
      <c r="G5075" s="64">
        <f>IF('Wall Volumes Cooperations'!$J$4&gt;0,'Wall Volumes Cooperations'!$J$3,0)</f>
        <v>0</v>
      </c>
    </row>
    <row r="5076" spans="1:7">
      <c r="A5076" s="64" t="str">
        <f t="shared" si="79"/>
        <v>BP.VW.00009.M10.ST.ST.0</v>
      </c>
      <c r="B5076" s="64">
        <f>_xlfn.XLOOKUP(F5076,'Wall Volumes Cooperations'!O:O,'Wall Volumes Cooperations'!J:J)</f>
        <v>0</v>
      </c>
      <c r="C5076" s="64">
        <f>_xlfn.XLOOKUP(F5076,'Wall Volumes Cooperations'!O:O,'Wall Volumes Cooperations'!C:C)</f>
        <v>370</v>
      </c>
      <c r="F5076" s="64" t="s">
        <v>503</v>
      </c>
      <c r="G5076" s="64">
        <f>IF('Wall Volumes Cooperations'!$J$4&gt;0,'Wall Volumes Cooperations'!$J$3,0)</f>
        <v>0</v>
      </c>
    </row>
    <row r="5077" spans="1:7">
      <c r="A5077" s="64" t="str">
        <f t="shared" si="79"/>
        <v>BP.VW.00010.M10.ST.ST.0</v>
      </c>
      <c r="B5077" s="64">
        <f>_xlfn.XLOOKUP(F5077,'Wall Volumes Cooperations'!O:O,'Wall Volumes Cooperations'!J:J)</f>
        <v>0</v>
      </c>
      <c r="C5077" s="64">
        <f>_xlfn.XLOOKUP(F5077,'Wall Volumes Cooperations'!O:O,'Wall Volumes Cooperations'!C:C)</f>
        <v>276</v>
      </c>
      <c r="F5077" s="64" t="s">
        <v>505</v>
      </c>
      <c r="G5077" s="64">
        <f>IF('Wall Volumes Cooperations'!$J$4&gt;0,'Wall Volumes Cooperations'!$J$3,0)</f>
        <v>0</v>
      </c>
    </row>
    <row r="5078" spans="1:7">
      <c r="A5078" s="64" t="str">
        <f t="shared" si="79"/>
        <v>BP.VW.00011.M10.ST.ST.0</v>
      </c>
      <c r="B5078" s="64">
        <f>_xlfn.XLOOKUP(F5078,'Wall Volumes Cooperations'!O:O,'Wall Volumes Cooperations'!J:J)</f>
        <v>0</v>
      </c>
      <c r="C5078" s="64">
        <f>_xlfn.XLOOKUP(F5078,'Wall Volumes Cooperations'!O:O,'Wall Volumes Cooperations'!C:C)</f>
        <v>141</v>
      </c>
      <c r="F5078" s="64" t="s">
        <v>507</v>
      </c>
      <c r="G5078" s="64">
        <f>IF('Wall Volumes Cooperations'!$J$4&gt;0,'Wall Volumes Cooperations'!$J$3,0)</f>
        <v>0</v>
      </c>
    </row>
    <row r="5079" spans="1:7">
      <c r="A5079" s="64" t="str">
        <f t="shared" si="79"/>
        <v>BP.VW.00012.M10.ST.ST.0</v>
      </c>
      <c r="B5079" s="64">
        <f>_xlfn.XLOOKUP(F5079,'Wall Volumes Cooperations'!O:O,'Wall Volumes Cooperations'!J:J)</f>
        <v>0</v>
      </c>
      <c r="C5079" s="64">
        <f>_xlfn.XLOOKUP(F5079,'Wall Volumes Cooperations'!O:O,'Wall Volumes Cooperations'!C:C)</f>
        <v>99</v>
      </c>
      <c r="F5079" s="64" t="s">
        <v>509</v>
      </c>
      <c r="G5079" s="64">
        <f>IF('Wall Volumes Cooperations'!$J$4&gt;0,'Wall Volumes Cooperations'!$J$3,0)</f>
        <v>0</v>
      </c>
    </row>
    <row r="5080" spans="1:7">
      <c r="A5080" s="64" t="str">
        <f t="shared" si="79"/>
        <v>BP.VW.00013.M10.ST.ST.0</v>
      </c>
      <c r="B5080" s="64">
        <f>_xlfn.XLOOKUP(F5080,'Wall Volumes Cooperations'!O:O,'Wall Volumes Cooperations'!J:J)</f>
        <v>0</v>
      </c>
      <c r="C5080" s="64">
        <f>_xlfn.XLOOKUP(F5080,'Wall Volumes Cooperations'!O:O,'Wall Volumes Cooperations'!C:C)</f>
        <v>166</v>
      </c>
      <c r="F5080" s="64" t="s">
        <v>511</v>
      </c>
      <c r="G5080" s="64">
        <f>IF('Wall Volumes Cooperations'!$J$4&gt;0,'Wall Volumes Cooperations'!$J$3,0)</f>
        <v>0</v>
      </c>
    </row>
    <row r="5081" spans="1:7">
      <c r="A5081" s="64" t="str">
        <f t="shared" si="79"/>
        <v>BP.VW.00014.M10.ST.ST.0</v>
      </c>
      <c r="B5081" s="64">
        <f>_xlfn.XLOOKUP(F5081,'Wall Volumes Cooperations'!O:O,'Wall Volumes Cooperations'!J:J)</f>
        <v>0</v>
      </c>
      <c r="C5081" s="64">
        <f>_xlfn.XLOOKUP(F5081,'Wall Volumes Cooperations'!O:O,'Wall Volumes Cooperations'!C:C)</f>
        <v>129</v>
      </c>
      <c r="F5081" s="64" t="s">
        <v>513</v>
      </c>
      <c r="G5081" s="64">
        <f>IF('Wall Volumes Cooperations'!$J$4&gt;0,'Wall Volumes Cooperations'!$J$3,0)</f>
        <v>0</v>
      </c>
    </row>
    <row r="5082" spans="1:7">
      <c r="A5082" s="64" t="str">
        <f t="shared" si="79"/>
        <v>BP.VW.00015.M10.ST.ST.0</v>
      </c>
      <c r="B5082" s="64">
        <f>_xlfn.XLOOKUP(F5082,'Wall Volumes Cooperations'!O:O,'Wall Volumes Cooperations'!J:J)</f>
        <v>0</v>
      </c>
      <c r="C5082" s="64">
        <f>_xlfn.XLOOKUP(F5082,'Wall Volumes Cooperations'!O:O,'Wall Volumes Cooperations'!C:C)</f>
        <v>80</v>
      </c>
      <c r="F5082" s="64" t="s">
        <v>515</v>
      </c>
      <c r="G5082" s="64">
        <f>IF('Wall Volumes Cooperations'!$J$4&gt;0,'Wall Volumes Cooperations'!$J$3,0)</f>
        <v>0</v>
      </c>
    </row>
    <row r="5083" spans="1:7">
      <c r="A5083" s="64" t="str">
        <f t="shared" si="79"/>
        <v>BP.VW.00016.M10.ST.ST.0</v>
      </c>
      <c r="B5083" s="64">
        <f>_xlfn.XLOOKUP(F5083,'Wall Volumes Cooperations'!O:O,'Wall Volumes Cooperations'!J:J)</f>
        <v>0</v>
      </c>
      <c r="C5083" s="64">
        <f>_xlfn.XLOOKUP(F5083,'Wall Volumes Cooperations'!O:O,'Wall Volumes Cooperations'!C:C)</f>
        <v>66</v>
      </c>
      <c r="F5083" s="64" t="s">
        <v>517</v>
      </c>
      <c r="G5083" s="64">
        <f>IF('Wall Volumes Cooperations'!$J$4&gt;0,'Wall Volumes Cooperations'!$J$3,0)</f>
        <v>0</v>
      </c>
    </row>
    <row r="5084" spans="1:7">
      <c r="A5084" s="64" t="str">
        <f t="shared" si="79"/>
        <v>MF.VW.00012.M10.0</v>
      </c>
      <c r="B5084" s="64" t="e">
        <f>_xlfn.XLOOKUP(F5084,'Wall Volumes Cooperations'!O:O,'Wall Volumes Cooperations'!J:J)</f>
        <v>#N/A</v>
      </c>
      <c r="C5084" s="64" t="e">
        <f>_xlfn.XLOOKUP(F5084,'Wall Volumes Cooperations'!O:O,'Wall Volumes Cooperations'!C:C)</f>
        <v>#N/A</v>
      </c>
      <c r="F5084" s="64" t="s">
        <v>1353</v>
      </c>
      <c r="G5084" s="64">
        <f>IF('Wall Volumes Cooperations'!$J$4&gt;0,'Wall Volumes Cooperations'!$J$3,0)</f>
        <v>0</v>
      </c>
    </row>
    <row r="5085" spans="1:7">
      <c r="A5085" s="64" t="str">
        <f t="shared" si="79"/>
        <v>MF.VW.00013.M10.0</v>
      </c>
      <c r="B5085" s="64" t="e">
        <f>_xlfn.XLOOKUP(F5085,'Wall Volumes Cooperations'!O:O,'Wall Volumes Cooperations'!J:J)</f>
        <v>#N/A</v>
      </c>
      <c r="C5085" s="64" t="e">
        <f>_xlfn.XLOOKUP(F5085,'Wall Volumes Cooperations'!O:O,'Wall Volumes Cooperations'!C:C)</f>
        <v>#N/A</v>
      </c>
      <c r="F5085" s="64" t="s">
        <v>1354</v>
      </c>
      <c r="G5085" s="64">
        <f>IF('Wall Volumes Cooperations'!$J$4&gt;0,'Wall Volumes Cooperations'!$J$3,0)</f>
        <v>0</v>
      </c>
    </row>
    <row r="5086" spans="1:7">
      <c r="A5086" s="64" t="str">
        <f t="shared" si="79"/>
        <v>MF.VW.00014.M10.0</v>
      </c>
      <c r="B5086" s="64" t="e">
        <f>_xlfn.XLOOKUP(F5086,'Wall Volumes Cooperations'!O:O,'Wall Volumes Cooperations'!J:J)</f>
        <v>#N/A</v>
      </c>
      <c r="C5086" s="64" t="e">
        <f>_xlfn.XLOOKUP(F5086,'Wall Volumes Cooperations'!O:O,'Wall Volumes Cooperations'!C:C)</f>
        <v>#N/A</v>
      </c>
      <c r="F5086" s="64" t="s">
        <v>1355</v>
      </c>
      <c r="G5086" s="64">
        <f>IF('Wall Volumes Cooperations'!$J$4&gt;0,'Wall Volumes Cooperations'!$J$3,0)</f>
        <v>0</v>
      </c>
    </row>
    <row r="5087" spans="1:7">
      <c r="A5087" s="64" t="str">
        <f t="shared" si="79"/>
        <v>MF.VW.00015.M10.0</v>
      </c>
      <c r="B5087" s="64" t="e">
        <f>_xlfn.XLOOKUP(F5087,'Wall Volumes Cooperations'!O:O,'Wall Volumes Cooperations'!J:J)</f>
        <v>#N/A</v>
      </c>
      <c r="C5087" s="64" t="e">
        <f>_xlfn.XLOOKUP(F5087,'Wall Volumes Cooperations'!O:O,'Wall Volumes Cooperations'!C:C)</f>
        <v>#N/A</v>
      </c>
      <c r="F5087" s="64" t="s">
        <v>1356</v>
      </c>
      <c r="G5087" s="64">
        <f>IF('Wall Volumes Cooperations'!$J$4&gt;0,'Wall Volumes Cooperations'!$J$3,0)</f>
        <v>0</v>
      </c>
    </row>
    <row r="5088" spans="1:7">
      <c r="A5088" s="64" t="str">
        <f t="shared" si="79"/>
        <v>MF.VW.00016.M10.0</v>
      </c>
      <c r="B5088" s="64" t="e">
        <f>_xlfn.XLOOKUP(F5088,'Wall Volumes Cooperations'!O:O,'Wall Volumes Cooperations'!J:J)</f>
        <v>#N/A</v>
      </c>
      <c r="C5088" s="64" t="e">
        <f>_xlfn.XLOOKUP(F5088,'Wall Volumes Cooperations'!O:O,'Wall Volumes Cooperations'!C:C)</f>
        <v>#N/A</v>
      </c>
      <c r="F5088" s="64" t="s">
        <v>1357</v>
      </c>
      <c r="G5088" s="64">
        <f>IF('Wall Volumes Cooperations'!$J$4&gt;0,'Wall Volumes Cooperations'!$J$3,0)</f>
        <v>0</v>
      </c>
    </row>
    <row r="5089" spans="1:7">
      <c r="A5089" s="64" t="str">
        <f t="shared" si="79"/>
        <v>MF.VW.00017.M10.0</v>
      </c>
      <c r="B5089" s="64" t="e">
        <f>_xlfn.XLOOKUP(F5089,'Wall Volumes Cooperations'!O:O,'Wall Volumes Cooperations'!J:J)</f>
        <v>#N/A</v>
      </c>
      <c r="C5089" s="64" t="e">
        <f>_xlfn.XLOOKUP(F5089,'Wall Volumes Cooperations'!O:O,'Wall Volumes Cooperations'!C:C)</f>
        <v>#N/A</v>
      </c>
      <c r="F5089" s="64" t="s">
        <v>1358</v>
      </c>
      <c r="G5089" s="64">
        <f>IF('Wall Volumes Cooperations'!$J$4&gt;0,'Wall Volumes Cooperations'!$J$3,0)</f>
        <v>0</v>
      </c>
    </row>
    <row r="5090" spans="1:7">
      <c r="A5090" s="64" t="str">
        <f t="shared" si="79"/>
        <v>MF.VW.00018.M10.0</v>
      </c>
      <c r="B5090" s="64" t="e">
        <f>_xlfn.XLOOKUP(F5090,'Wall Volumes Cooperations'!O:O,'Wall Volumes Cooperations'!J:J)</f>
        <v>#N/A</v>
      </c>
      <c r="C5090" s="64" t="e">
        <f>_xlfn.XLOOKUP(F5090,'Wall Volumes Cooperations'!O:O,'Wall Volumes Cooperations'!C:C)</f>
        <v>#N/A</v>
      </c>
      <c r="F5090" s="64" t="s">
        <v>1359</v>
      </c>
      <c r="G5090" s="64">
        <f>IF('Wall Volumes Cooperations'!$J$4&gt;0,'Wall Volumes Cooperations'!$J$3,0)</f>
        <v>0</v>
      </c>
    </row>
    <row r="5091" spans="1:7">
      <c r="A5091" s="64" t="str">
        <f t="shared" si="79"/>
        <v>MF.VW.00019.M10.0</v>
      </c>
      <c r="B5091" s="64" t="e">
        <f>_xlfn.XLOOKUP(F5091,'Wall Volumes Cooperations'!O:O,'Wall Volumes Cooperations'!J:J)</f>
        <v>#N/A</v>
      </c>
      <c r="C5091" s="64" t="e">
        <f>_xlfn.XLOOKUP(F5091,'Wall Volumes Cooperations'!O:O,'Wall Volumes Cooperations'!C:C)</f>
        <v>#N/A</v>
      </c>
      <c r="F5091" s="64" t="s">
        <v>1360</v>
      </c>
      <c r="G5091" s="64">
        <f>IF('Wall Volumes Cooperations'!$J$4&gt;0,'Wall Volumes Cooperations'!$J$3,0)</f>
        <v>0</v>
      </c>
    </row>
    <row r="5092" spans="1:7">
      <c r="A5092" s="64" t="str">
        <f t="shared" si="79"/>
        <v>MF.VW.00020.M10.0</v>
      </c>
      <c r="B5092" s="64" t="e">
        <f>_xlfn.XLOOKUP(F5092,'Wall Volumes Cooperations'!O:O,'Wall Volumes Cooperations'!J:J)</f>
        <v>#N/A</v>
      </c>
      <c r="C5092" s="64" t="e">
        <f>_xlfn.XLOOKUP(F5092,'Wall Volumes Cooperations'!O:O,'Wall Volumes Cooperations'!C:C)</f>
        <v>#N/A</v>
      </c>
      <c r="F5092" s="64" t="s">
        <v>1361</v>
      </c>
      <c r="G5092" s="64">
        <f>IF('Wall Volumes Cooperations'!$J$4&gt;0,'Wall Volumes Cooperations'!$J$3,0)</f>
        <v>0</v>
      </c>
    </row>
    <row r="5093" spans="1:7">
      <c r="A5093" s="64" t="str">
        <f t="shared" si="79"/>
        <v>MF.VW.00021.M10.0</v>
      </c>
      <c r="B5093" s="64" t="e">
        <f>_xlfn.XLOOKUP(F5093,'Wall Volumes Cooperations'!O:O,'Wall Volumes Cooperations'!J:J)</f>
        <v>#N/A</v>
      </c>
      <c r="C5093" s="64" t="e">
        <f>_xlfn.XLOOKUP(F5093,'Wall Volumes Cooperations'!O:O,'Wall Volumes Cooperations'!C:C)</f>
        <v>#N/A</v>
      </c>
      <c r="F5093" s="64" t="s">
        <v>1362</v>
      </c>
      <c r="G5093" s="64">
        <f>IF('Wall Volumes Cooperations'!$J$4&gt;0,'Wall Volumes Cooperations'!$J$3,0)</f>
        <v>0</v>
      </c>
    </row>
    <row r="5094" spans="1:7">
      <c r="A5094" s="64" t="str">
        <f t="shared" si="79"/>
        <v>MF.VW.00022.M10.0</v>
      </c>
      <c r="B5094" s="64" t="e">
        <f>_xlfn.XLOOKUP(F5094,'Wall Volumes Cooperations'!O:O,'Wall Volumes Cooperations'!J:J)</f>
        <v>#N/A</v>
      </c>
      <c r="C5094" s="64" t="e">
        <f>_xlfn.XLOOKUP(F5094,'Wall Volumes Cooperations'!O:O,'Wall Volumes Cooperations'!C:C)</f>
        <v>#N/A</v>
      </c>
      <c r="F5094" s="64" t="s">
        <v>1363</v>
      </c>
      <c r="G5094" s="64">
        <f>IF('Wall Volumes Cooperations'!$J$4&gt;0,'Wall Volumes Cooperations'!$J$3,0)</f>
        <v>0</v>
      </c>
    </row>
    <row r="5095" spans="1:7">
      <c r="A5095" s="64" t="str">
        <f t="shared" si="79"/>
        <v>MF.VW.00023.M10.0</v>
      </c>
      <c r="B5095" s="64" t="e">
        <f>_xlfn.XLOOKUP(F5095,'Wall Volumes Cooperations'!O:O,'Wall Volumes Cooperations'!J:J)</f>
        <v>#N/A</v>
      </c>
      <c r="C5095" s="64" t="e">
        <f>_xlfn.XLOOKUP(F5095,'Wall Volumes Cooperations'!O:O,'Wall Volumes Cooperations'!C:C)</f>
        <v>#N/A</v>
      </c>
      <c r="F5095" s="64" t="s">
        <v>1364</v>
      </c>
      <c r="G5095" s="64">
        <f>IF('Wall Volumes Cooperations'!$J$4&gt;0,'Wall Volumes Cooperations'!$J$3,0)</f>
        <v>0</v>
      </c>
    </row>
    <row r="5096" spans="1:7">
      <c r="A5096" s="64" t="str">
        <f t="shared" si="79"/>
        <v>MF.VW.00024.M10.0</v>
      </c>
      <c r="B5096" s="64" t="e">
        <f>_xlfn.XLOOKUP(F5096,'Wall Volumes Cooperations'!O:O,'Wall Volumes Cooperations'!J:J)</f>
        <v>#N/A</v>
      </c>
      <c r="C5096" s="64" t="e">
        <f>_xlfn.XLOOKUP(F5096,'Wall Volumes Cooperations'!O:O,'Wall Volumes Cooperations'!C:C)</f>
        <v>#N/A</v>
      </c>
      <c r="F5096" s="64" t="s">
        <v>1365</v>
      </c>
      <c r="G5096" s="64">
        <f>IF('Wall Volumes Cooperations'!$J$4&gt;0,'Wall Volumes Cooperations'!$J$3,0)</f>
        <v>0</v>
      </c>
    </row>
    <row r="5097" spans="1:7">
      <c r="A5097" s="64" t="str">
        <f t="shared" si="79"/>
        <v>MF.VW.00025.M10.0</v>
      </c>
      <c r="B5097" s="64" t="e">
        <f>_xlfn.XLOOKUP(F5097,'Wall Volumes Cooperations'!O:O,'Wall Volumes Cooperations'!J:J)</f>
        <v>#N/A</v>
      </c>
      <c r="C5097" s="64" t="e">
        <f>_xlfn.XLOOKUP(F5097,'Wall Volumes Cooperations'!O:O,'Wall Volumes Cooperations'!C:C)</f>
        <v>#N/A</v>
      </c>
      <c r="F5097" s="64" t="s">
        <v>1366</v>
      </c>
      <c r="G5097" s="64">
        <f>IF('Wall Volumes Cooperations'!$J$4&gt;0,'Wall Volumes Cooperations'!$J$3,0)</f>
        <v>0</v>
      </c>
    </row>
    <row r="5098" spans="1:7">
      <c r="A5098" s="64" t="str">
        <f t="shared" si="79"/>
        <v>MF.VW.00026.M10.0</v>
      </c>
      <c r="B5098" s="64" t="e">
        <f>_xlfn.XLOOKUP(F5098,'Wall Volumes Cooperations'!O:O,'Wall Volumes Cooperations'!J:J)</f>
        <v>#N/A</v>
      </c>
      <c r="C5098" s="64" t="e">
        <f>_xlfn.XLOOKUP(F5098,'Wall Volumes Cooperations'!O:O,'Wall Volumes Cooperations'!C:C)</f>
        <v>#N/A</v>
      </c>
      <c r="F5098" s="64" t="s">
        <v>1367</v>
      </c>
      <c r="G5098" s="64">
        <f>IF('Wall Volumes Cooperations'!$J$4&gt;0,'Wall Volumes Cooperations'!$J$3,0)</f>
        <v>0</v>
      </c>
    </row>
    <row r="5099" spans="1:7">
      <c r="A5099" s="64" t="str">
        <f t="shared" ref="A5099:A5162" si="80">F5099&amp;"."&amp;G5099</f>
        <v>MF.VW.00027.M10.0</v>
      </c>
      <c r="B5099" s="64" t="e">
        <f>_xlfn.XLOOKUP(F5099,'Wall Volumes Cooperations'!O:O,'Wall Volumes Cooperations'!J:J)</f>
        <v>#N/A</v>
      </c>
      <c r="C5099" s="64" t="e">
        <f>_xlfn.XLOOKUP(F5099,'Wall Volumes Cooperations'!O:O,'Wall Volumes Cooperations'!C:C)</f>
        <v>#N/A</v>
      </c>
      <c r="F5099" s="64" t="s">
        <v>1368</v>
      </c>
      <c r="G5099" s="64">
        <f>IF('Wall Volumes Cooperations'!$J$4&gt;0,'Wall Volumes Cooperations'!$J$3,0)</f>
        <v>0</v>
      </c>
    </row>
    <row r="5100" spans="1:7">
      <c r="A5100" s="64" t="str">
        <f t="shared" si="80"/>
        <v>MF.VW.00028.M10.0</v>
      </c>
      <c r="B5100" s="64" t="e">
        <f>_xlfn.XLOOKUP(F5100,'Wall Volumes Cooperations'!O:O,'Wall Volumes Cooperations'!J:J)</f>
        <v>#N/A</v>
      </c>
      <c r="C5100" s="64" t="e">
        <f>_xlfn.XLOOKUP(F5100,'Wall Volumes Cooperations'!O:O,'Wall Volumes Cooperations'!C:C)</f>
        <v>#N/A</v>
      </c>
      <c r="F5100" s="64" t="s">
        <v>1369</v>
      </c>
      <c r="G5100" s="64">
        <f>IF('Wall Volumes Cooperations'!$J$4&gt;0,'Wall Volumes Cooperations'!$J$3,0)</f>
        <v>0</v>
      </c>
    </row>
    <row r="5101" spans="1:7">
      <c r="A5101" s="64" t="str">
        <f t="shared" si="80"/>
        <v>MF.VW.00029.M10.0</v>
      </c>
      <c r="B5101" s="64" t="e">
        <f>_xlfn.XLOOKUP(F5101,'Wall Volumes Cooperations'!O:O,'Wall Volumes Cooperations'!J:J)</f>
        <v>#N/A</v>
      </c>
      <c r="C5101" s="64" t="e">
        <f>_xlfn.XLOOKUP(F5101,'Wall Volumes Cooperations'!O:O,'Wall Volumes Cooperations'!C:C)</f>
        <v>#N/A</v>
      </c>
      <c r="F5101" s="64" t="s">
        <v>1370</v>
      </c>
      <c r="G5101" s="64">
        <f>IF('Wall Volumes Cooperations'!$J$4&gt;0,'Wall Volumes Cooperations'!$J$3,0)</f>
        <v>0</v>
      </c>
    </row>
    <row r="5102" spans="1:7">
      <c r="A5102" s="64" t="str">
        <f t="shared" si="80"/>
        <v>MF.VW.00030.M10.0</v>
      </c>
      <c r="B5102" s="64" t="e">
        <f>_xlfn.XLOOKUP(F5102,'Wall Volumes Cooperations'!O:O,'Wall Volumes Cooperations'!J:J)</f>
        <v>#N/A</v>
      </c>
      <c r="C5102" s="64" t="e">
        <f>_xlfn.XLOOKUP(F5102,'Wall Volumes Cooperations'!O:O,'Wall Volumes Cooperations'!C:C)</f>
        <v>#N/A</v>
      </c>
      <c r="F5102" s="64" t="s">
        <v>1371</v>
      </c>
      <c r="G5102" s="64">
        <f>IF('Wall Volumes Cooperations'!$J$4&gt;0,'Wall Volumes Cooperations'!$J$3,0)</f>
        <v>0</v>
      </c>
    </row>
    <row r="5103" spans="1:7">
      <c r="A5103" s="64" t="str">
        <f t="shared" si="80"/>
        <v>MF.VW.00001.M10.0</v>
      </c>
      <c r="B5103" s="64" t="e">
        <f>_xlfn.XLOOKUP(F5103,'Wall Volumes Cooperations'!O:O,'Wall Volumes Cooperations'!J:J)</f>
        <v>#N/A</v>
      </c>
      <c r="C5103" s="64" t="e">
        <f>_xlfn.XLOOKUP(F5103,'Wall Volumes Cooperations'!O:O,'Wall Volumes Cooperations'!C:C)</f>
        <v>#N/A</v>
      </c>
      <c r="F5103" s="64" t="s">
        <v>1372</v>
      </c>
      <c r="G5103" s="64">
        <f>IF('Wall Volumes Cooperations'!$J$4&gt;0,'Wall Volumes Cooperations'!$J$3,0)</f>
        <v>0</v>
      </c>
    </row>
    <row r="5104" spans="1:7">
      <c r="A5104" s="64" t="str">
        <f t="shared" si="80"/>
        <v>MF.VW.00002.M10.0</v>
      </c>
      <c r="B5104" s="64" t="e">
        <f>_xlfn.XLOOKUP(F5104,'Wall Volumes Cooperations'!O:O,'Wall Volumes Cooperations'!J:J)</f>
        <v>#N/A</v>
      </c>
      <c r="C5104" s="64" t="e">
        <f>_xlfn.XLOOKUP(F5104,'Wall Volumes Cooperations'!O:O,'Wall Volumes Cooperations'!C:C)</f>
        <v>#N/A</v>
      </c>
      <c r="F5104" s="64" t="s">
        <v>1373</v>
      </c>
      <c r="G5104" s="64">
        <f>IF('Wall Volumes Cooperations'!$J$4&gt;0,'Wall Volumes Cooperations'!$J$3,0)</f>
        <v>0</v>
      </c>
    </row>
    <row r="5105" spans="1:7">
      <c r="A5105" s="64" t="str">
        <f t="shared" si="80"/>
        <v>MF.VW.00003.M10.0</v>
      </c>
      <c r="B5105" s="64" t="e">
        <f>_xlfn.XLOOKUP(F5105,'Wall Volumes Cooperations'!O:O,'Wall Volumes Cooperations'!J:J)</f>
        <v>#N/A</v>
      </c>
      <c r="C5105" s="64" t="e">
        <f>_xlfn.XLOOKUP(F5105,'Wall Volumes Cooperations'!O:O,'Wall Volumes Cooperations'!C:C)</f>
        <v>#N/A</v>
      </c>
      <c r="F5105" s="64" t="s">
        <v>1374</v>
      </c>
      <c r="G5105" s="64">
        <f>IF('Wall Volumes Cooperations'!$J$4&gt;0,'Wall Volumes Cooperations'!$J$3,0)</f>
        <v>0</v>
      </c>
    </row>
    <row r="5106" spans="1:7">
      <c r="A5106" s="64" t="str">
        <f t="shared" si="80"/>
        <v>MF.VW.00004.M10.0</v>
      </c>
      <c r="B5106" s="64" t="e">
        <f>_xlfn.XLOOKUP(F5106,'Wall Volumes Cooperations'!O:O,'Wall Volumes Cooperations'!J:J)</f>
        <v>#N/A</v>
      </c>
      <c r="C5106" s="64" t="e">
        <f>_xlfn.XLOOKUP(F5106,'Wall Volumes Cooperations'!O:O,'Wall Volumes Cooperations'!C:C)</f>
        <v>#N/A</v>
      </c>
      <c r="F5106" s="64" t="s">
        <v>1375</v>
      </c>
      <c r="G5106" s="64">
        <f>IF('Wall Volumes Cooperations'!$J$4&gt;0,'Wall Volumes Cooperations'!$J$3,0)</f>
        <v>0</v>
      </c>
    </row>
    <row r="5107" spans="1:7">
      <c r="A5107" s="64" t="str">
        <f t="shared" si="80"/>
        <v>MF.VW.00005.M10.0</v>
      </c>
      <c r="B5107" s="64" t="e">
        <f>_xlfn.XLOOKUP(F5107,'Wall Volumes Cooperations'!O:O,'Wall Volumes Cooperations'!J:J)</f>
        <v>#N/A</v>
      </c>
      <c r="C5107" s="64" t="e">
        <f>_xlfn.XLOOKUP(F5107,'Wall Volumes Cooperations'!O:O,'Wall Volumes Cooperations'!C:C)</f>
        <v>#N/A</v>
      </c>
      <c r="F5107" s="64" t="s">
        <v>1376</v>
      </c>
      <c r="G5107" s="64">
        <f>IF('Wall Volumes Cooperations'!$J$4&gt;0,'Wall Volumes Cooperations'!$J$3,0)</f>
        <v>0</v>
      </c>
    </row>
    <row r="5108" spans="1:7">
      <c r="A5108" s="64" t="str">
        <f t="shared" si="80"/>
        <v>MF.VW.00006.M10.0</v>
      </c>
      <c r="B5108" s="64" t="e">
        <f>_xlfn.XLOOKUP(F5108,'Wall Volumes Cooperations'!O:O,'Wall Volumes Cooperations'!J:J)</f>
        <v>#N/A</v>
      </c>
      <c r="C5108" s="64" t="e">
        <f>_xlfn.XLOOKUP(F5108,'Wall Volumes Cooperations'!O:O,'Wall Volumes Cooperations'!C:C)</f>
        <v>#N/A</v>
      </c>
      <c r="F5108" s="64" t="s">
        <v>1377</v>
      </c>
      <c r="G5108" s="64">
        <f>IF('Wall Volumes Cooperations'!$J$4&gt;0,'Wall Volumes Cooperations'!$J$3,0)</f>
        <v>0</v>
      </c>
    </row>
    <row r="5109" spans="1:7">
      <c r="A5109" s="64" t="str">
        <f t="shared" si="80"/>
        <v>MF.VW.00007.M10.0</v>
      </c>
      <c r="B5109" s="64" t="e">
        <f>_xlfn.XLOOKUP(F5109,'Wall Volumes Cooperations'!O:O,'Wall Volumes Cooperations'!J:J)</f>
        <v>#N/A</v>
      </c>
      <c r="C5109" s="64" t="e">
        <f>_xlfn.XLOOKUP(F5109,'Wall Volumes Cooperations'!O:O,'Wall Volumes Cooperations'!C:C)</f>
        <v>#N/A</v>
      </c>
      <c r="F5109" s="64" t="s">
        <v>1378</v>
      </c>
      <c r="G5109" s="64">
        <f>IF('Wall Volumes Cooperations'!$J$4&gt;0,'Wall Volumes Cooperations'!$J$3,0)</f>
        <v>0</v>
      </c>
    </row>
    <row r="5110" spans="1:7">
      <c r="A5110" s="64" t="str">
        <f t="shared" si="80"/>
        <v>MF.VW.00008.M10.0</v>
      </c>
      <c r="B5110" s="64" t="e">
        <f>_xlfn.XLOOKUP(F5110,'Wall Volumes Cooperations'!O:O,'Wall Volumes Cooperations'!J:J)</f>
        <v>#N/A</v>
      </c>
      <c r="C5110" s="64" t="e">
        <f>_xlfn.XLOOKUP(F5110,'Wall Volumes Cooperations'!O:O,'Wall Volumes Cooperations'!C:C)</f>
        <v>#N/A</v>
      </c>
      <c r="F5110" s="64" t="s">
        <v>1379</v>
      </c>
      <c r="G5110" s="64">
        <f>IF('Wall Volumes Cooperations'!$J$4&gt;0,'Wall Volumes Cooperations'!$J$3,0)</f>
        <v>0</v>
      </c>
    </row>
    <row r="5111" spans="1:7">
      <c r="A5111" s="64" t="str">
        <f t="shared" si="80"/>
        <v>MF.VW.00009.M10.0</v>
      </c>
      <c r="B5111" s="64" t="e">
        <f>_xlfn.XLOOKUP(F5111,'Wall Volumes Cooperations'!O:O,'Wall Volumes Cooperations'!J:J)</f>
        <v>#N/A</v>
      </c>
      <c r="C5111" s="64" t="e">
        <f>_xlfn.XLOOKUP(F5111,'Wall Volumes Cooperations'!O:O,'Wall Volumes Cooperations'!C:C)</f>
        <v>#N/A</v>
      </c>
      <c r="F5111" s="64" t="s">
        <v>1380</v>
      </c>
      <c r="G5111" s="64">
        <f>IF('Wall Volumes Cooperations'!$J$4&gt;0,'Wall Volumes Cooperations'!$J$3,0)</f>
        <v>0</v>
      </c>
    </row>
    <row r="5112" spans="1:7">
      <c r="A5112" s="64" t="str">
        <f t="shared" si="80"/>
        <v>MF.VW.00010.M10.0</v>
      </c>
      <c r="B5112" s="64" t="e">
        <f>_xlfn.XLOOKUP(F5112,'Wall Volumes Cooperations'!O:O,'Wall Volumes Cooperations'!J:J)</f>
        <v>#N/A</v>
      </c>
      <c r="C5112" s="64" t="e">
        <f>_xlfn.XLOOKUP(F5112,'Wall Volumes Cooperations'!O:O,'Wall Volumes Cooperations'!C:C)</f>
        <v>#N/A</v>
      </c>
      <c r="F5112" s="64" t="s">
        <v>1381</v>
      </c>
      <c r="G5112" s="64">
        <f>IF('Wall Volumes Cooperations'!$J$4&gt;0,'Wall Volumes Cooperations'!$J$3,0)</f>
        <v>0</v>
      </c>
    </row>
    <row r="5113" spans="1:7">
      <c r="A5113" s="64" t="str">
        <f t="shared" si="80"/>
        <v>MF.VW.00011.M10.0</v>
      </c>
      <c r="B5113" s="64" t="e">
        <f>_xlfn.XLOOKUP(F5113,'Wall Volumes Cooperations'!O:O,'Wall Volumes Cooperations'!J:J)</f>
        <v>#N/A</v>
      </c>
      <c r="C5113" s="64" t="e">
        <f>_xlfn.XLOOKUP(F5113,'Wall Volumes Cooperations'!O:O,'Wall Volumes Cooperations'!C:C)</f>
        <v>#N/A</v>
      </c>
      <c r="F5113" s="64" t="s">
        <v>1382</v>
      </c>
      <c r="G5113" s="64">
        <f>IF('Wall Volumes Cooperations'!$J$4&gt;0,'Wall Volumes Cooperations'!$J$3,0)</f>
        <v>0</v>
      </c>
    </row>
    <row r="5114" spans="1:7">
      <c r="A5114" s="64" t="str">
        <f t="shared" si="80"/>
        <v>BP.VW.00002.M10.BO.ST.0</v>
      </c>
      <c r="B5114" s="64">
        <f>_xlfn.XLOOKUP(F5114,'Wall Volumes Cooperations'!O:O,'Wall Volumes Cooperations'!J:J)</f>
        <v>0</v>
      </c>
      <c r="C5114" s="64">
        <f>_xlfn.XLOOKUP(F5114,'Wall Volumes Cooperations'!O:O,'Wall Volumes Cooperations'!C:C)</f>
        <v>417</v>
      </c>
      <c r="F5114" s="64" t="s">
        <v>519</v>
      </c>
      <c r="G5114" s="64">
        <f>IF('Wall Volumes Cooperations'!$J$4&gt;0,'Wall Volumes Cooperations'!$J$3,0)</f>
        <v>0</v>
      </c>
    </row>
    <row r="5115" spans="1:7">
      <c r="A5115" s="64" t="str">
        <f t="shared" si="80"/>
        <v>BP.VW.00003.M10.BO.ST.0</v>
      </c>
      <c r="B5115" s="64">
        <f>_xlfn.XLOOKUP(F5115,'Wall Volumes Cooperations'!O:O,'Wall Volumes Cooperations'!J:J)</f>
        <v>0</v>
      </c>
      <c r="C5115" s="64">
        <f>_xlfn.XLOOKUP(F5115,'Wall Volumes Cooperations'!O:O,'Wall Volumes Cooperations'!C:C)</f>
        <v>306</v>
      </c>
      <c r="F5115" s="64" t="s">
        <v>520</v>
      </c>
      <c r="G5115" s="64">
        <f>IF('Wall Volumes Cooperations'!$J$4&gt;0,'Wall Volumes Cooperations'!$J$3,0)</f>
        <v>0</v>
      </c>
    </row>
    <row r="5116" spans="1:7">
      <c r="A5116" s="64" t="str">
        <f t="shared" si="80"/>
        <v>BP.VW.00004.M10.BO.ST.0</v>
      </c>
      <c r="B5116" s="64">
        <f>_xlfn.XLOOKUP(F5116,'Wall Volumes Cooperations'!O:O,'Wall Volumes Cooperations'!J:J)</f>
        <v>0</v>
      </c>
      <c r="C5116" s="64">
        <f>_xlfn.XLOOKUP(F5116,'Wall Volumes Cooperations'!O:O,'Wall Volumes Cooperations'!C:C)</f>
        <v>267</v>
      </c>
      <c r="F5116" s="64" t="s">
        <v>521</v>
      </c>
      <c r="G5116" s="64">
        <f>IF('Wall Volumes Cooperations'!$J$4&gt;0,'Wall Volumes Cooperations'!$J$3,0)</f>
        <v>0</v>
      </c>
    </row>
    <row r="5117" spans="1:7">
      <c r="A5117" s="64" t="str">
        <f t="shared" si="80"/>
        <v>BP.VW.00005.M10.BO.ST.0</v>
      </c>
      <c r="B5117" s="64">
        <f>_xlfn.XLOOKUP(F5117,'Wall Volumes Cooperations'!O:O,'Wall Volumes Cooperations'!J:J)</f>
        <v>0</v>
      </c>
      <c r="C5117" s="64">
        <f>_xlfn.XLOOKUP(F5117,'Wall Volumes Cooperations'!O:O,'Wall Volumes Cooperations'!C:C)</f>
        <v>106</v>
      </c>
      <c r="F5117" s="64" t="s">
        <v>522</v>
      </c>
      <c r="G5117" s="64">
        <f>IF('Wall Volumes Cooperations'!$J$4&gt;0,'Wall Volumes Cooperations'!$J$3,0)</f>
        <v>0</v>
      </c>
    </row>
    <row r="5118" spans="1:7">
      <c r="A5118" s="64" t="str">
        <f t="shared" si="80"/>
        <v>BP.VW.00006.M10.BO.ST.0</v>
      </c>
      <c r="B5118" s="64">
        <f>_xlfn.XLOOKUP(F5118,'Wall Volumes Cooperations'!O:O,'Wall Volumes Cooperations'!J:J)</f>
        <v>0</v>
      </c>
      <c r="C5118" s="64">
        <f>_xlfn.XLOOKUP(F5118,'Wall Volumes Cooperations'!O:O,'Wall Volumes Cooperations'!C:C)</f>
        <v>104</v>
      </c>
      <c r="F5118" s="64" t="s">
        <v>523</v>
      </c>
      <c r="G5118" s="64">
        <f>IF('Wall Volumes Cooperations'!$J$4&gt;0,'Wall Volumes Cooperations'!$J$3,0)</f>
        <v>0</v>
      </c>
    </row>
    <row r="5119" spans="1:7">
      <c r="A5119" s="64" t="str">
        <f t="shared" si="80"/>
        <v>BP.VW.00008.M10.BO.ST.0</v>
      </c>
      <c r="B5119" s="64">
        <f>_xlfn.XLOOKUP(F5119,'Wall Volumes Cooperations'!O:O,'Wall Volumes Cooperations'!J:J)</f>
        <v>0</v>
      </c>
      <c r="C5119" s="64">
        <f>_xlfn.XLOOKUP(F5119,'Wall Volumes Cooperations'!O:O,'Wall Volumes Cooperations'!C:C)</f>
        <v>186</v>
      </c>
      <c r="F5119" s="64" t="s">
        <v>524</v>
      </c>
      <c r="G5119" s="64">
        <f>IF('Wall Volumes Cooperations'!$J$4&gt;0,'Wall Volumes Cooperations'!$J$3,0)</f>
        <v>0</v>
      </c>
    </row>
    <row r="5120" spans="1:7">
      <c r="A5120" s="64" t="str">
        <f t="shared" si="80"/>
        <v>BP.VW.00009.M10.BO.ST.0</v>
      </c>
      <c r="B5120" s="64">
        <f>_xlfn.XLOOKUP(F5120,'Wall Volumes Cooperations'!O:O,'Wall Volumes Cooperations'!J:J)</f>
        <v>0</v>
      </c>
      <c r="C5120" s="64">
        <f>_xlfn.XLOOKUP(F5120,'Wall Volumes Cooperations'!O:O,'Wall Volumes Cooperations'!C:C)</f>
        <v>385</v>
      </c>
      <c r="F5120" s="64" t="s">
        <v>525</v>
      </c>
      <c r="G5120" s="64">
        <f>IF('Wall Volumes Cooperations'!$J$4&gt;0,'Wall Volumes Cooperations'!$J$3,0)</f>
        <v>0</v>
      </c>
    </row>
    <row r="5121" spans="1:7">
      <c r="A5121" s="64" t="str">
        <f t="shared" si="80"/>
        <v>BP.VW.00010.M10.BO.ST.0</v>
      </c>
      <c r="B5121" s="64">
        <f>_xlfn.XLOOKUP(F5121,'Wall Volumes Cooperations'!O:O,'Wall Volumes Cooperations'!J:J)</f>
        <v>0</v>
      </c>
      <c r="C5121" s="64">
        <f>_xlfn.XLOOKUP(F5121,'Wall Volumes Cooperations'!O:O,'Wall Volumes Cooperations'!C:C)</f>
        <v>291</v>
      </c>
      <c r="F5121" s="64" t="s">
        <v>526</v>
      </c>
      <c r="G5121" s="64">
        <f>IF('Wall Volumes Cooperations'!$J$4&gt;0,'Wall Volumes Cooperations'!$J$3,0)</f>
        <v>0</v>
      </c>
    </row>
    <row r="5122" spans="1:7">
      <c r="A5122" s="64" t="str">
        <f t="shared" si="80"/>
        <v>BP.VW.00011.M10.BO.ST.0</v>
      </c>
      <c r="B5122" s="64">
        <f>_xlfn.XLOOKUP(F5122,'Wall Volumes Cooperations'!O:O,'Wall Volumes Cooperations'!J:J)</f>
        <v>0</v>
      </c>
      <c r="C5122" s="64">
        <f>_xlfn.XLOOKUP(F5122,'Wall Volumes Cooperations'!O:O,'Wall Volumes Cooperations'!C:C)</f>
        <v>151</v>
      </c>
      <c r="F5122" s="64" t="s">
        <v>527</v>
      </c>
      <c r="G5122" s="64">
        <f>IF('Wall Volumes Cooperations'!$J$4&gt;0,'Wall Volumes Cooperations'!$J$3,0)</f>
        <v>0</v>
      </c>
    </row>
    <row r="5123" spans="1:7">
      <c r="A5123" s="64" t="str">
        <f t="shared" si="80"/>
        <v>BP.VW.00012.M10.BO.ST.0</v>
      </c>
      <c r="B5123" s="64">
        <f>_xlfn.XLOOKUP(F5123,'Wall Volumes Cooperations'!O:O,'Wall Volumes Cooperations'!J:J)</f>
        <v>0</v>
      </c>
      <c r="C5123" s="64">
        <f>_xlfn.XLOOKUP(F5123,'Wall Volumes Cooperations'!O:O,'Wall Volumes Cooperations'!C:C)</f>
        <v>109</v>
      </c>
      <c r="F5123" s="64" t="s">
        <v>528</v>
      </c>
      <c r="G5123" s="64">
        <f>IF('Wall Volumes Cooperations'!$J$4&gt;0,'Wall Volumes Cooperations'!$J$3,0)</f>
        <v>0</v>
      </c>
    </row>
    <row r="5124" spans="1:7">
      <c r="A5124" s="64" t="str">
        <f t="shared" si="80"/>
        <v>BP.VW.00013.M10.BO.ST.0</v>
      </c>
      <c r="B5124" s="64">
        <f>_xlfn.XLOOKUP(F5124,'Wall Volumes Cooperations'!O:O,'Wall Volumes Cooperations'!J:J)</f>
        <v>0</v>
      </c>
      <c r="C5124" s="64">
        <f>_xlfn.XLOOKUP(F5124,'Wall Volumes Cooperations'!O:O,'Wall Volumes Cooperations'!C:C)</f>
        <v>176</v>
      </c>
      <c r="F5124" s="64" t="s">
        <v>529</v>
      </c>
      <c r="G5124" s="64">
        <f>IF('Wall Volumes Cooperations'!$J$4&gt;0,'Wall Volumes Cooperations'!$J$3,0)</f>
        <v>0</v>
      </c>
    </row>
    <row r="5125" spans="1:7">
      <c r="A5125" s="64" t="str">
        <f t="shared" si="80"/>
        <v>BP.VW.00014.M10.BO.ST.0</v>
      </c>
      <c r="B5125" s="64">
        <f>_xlfn.XLOOKUP(F5125,'Wall Volumes Cooperations'!O:O,'Wall Volumes Cooperations'!J:J)</f>
        <v>0</v>
      </c>
      <c r="C5125" s="64">
        <f>_xlfn.XLOOKUP(F5125,'Wall Volumes Cooperations'!O:O,'Wall Volumes Cooperations'!C:C)</f>
        <v>139</v>
      </c>
      <c r="F5125" s="64" t="s">
        <v>530</v>
      </c>
      <c r="G5125" s="64">
        <f>IF('Wall Volumes Cooperations'!$J$4&gt;0,'Wall Volumes Cooperations'!$J$3,0)</f>
        <v>0</v>
      </c>
    </row>
    <row r="5126" spans="1:7">
      <c r="A5126" s="64" t="str">
        <f t="shared" si="80"/>
        <v>BP.VW.00015.M10.BO.ST.0</v>
      </c>
      <c r="B5126" s="64">
        <f>_xlfn.XLOOKUP(F5126,'Wall Volumes Cooperations'!O:O,'Wall Volumes Cooperations'!J:J)</f>
        <v>0</v>
      </c>
      <c r="C5126" s="64">
        <f>_xlfn.XLOOKUP(F5126,'Wall Volumes Cooperations'!O:O,'Wall Volumes Cooperations'!C:C)</f>
        <v>85</v>
      </c>
      <c r="F5126" s="64" t="s">
        <v>531</v>
      </c>
      <c r="G5126" s="64">
        <f>IF('Wall Volumes Cooperations'!$J$4&gt;0,'Wall Volumes Cooperations'!$J$3,0)</f>
        <v>0</v>
      </c>
    </row>
    <row r="5127" spans="1:7">
      <c r="A5127" s="64" t="str">
        <f t="shared" si="80"/>
        <v>BP.VW.00001.M10.ST.ST.0</v>
      </c>
      <c r="B5127" s="64">
        <f>_xlfn.XLOOKUP(F5127,'Wall Volumes Cooperations'!O:O,'Wall Volumes Cooperations'!K:K)</f>
        <v>0</v>
      </c>
      <c r="C5127" s="64">
        <f>_xlfn.XLOOKUP(F5127,'Wall Volumes Cooperations'!O:O,'Wall Volumes Cooperations'!C:C)</f>
        <v>1024</v>
      </c>
      <c r="F5127" s="64" t="s">
        <v>487</v>
      </c>
      <c r="G5127" s="64">
        <f>IF('Wall Volumes Cooperations'!$K$4&gt;0,'Wall Volumes Cooperations'!$K$3,0)</f>
        <v>0</v>
      </c>
    </row>
    <row r="5128" spans="1:7">
      <c r="A5128" s="64" t="str">
        <f t="shared" si="80"/>
        <v>BP.VW.00002.M10.ST.ST.0</v>
      </c>
      <c r="B5128" s="64">
        <f>_xlfn.XLOOKUP(F5128,'Wall Volumes Cooperations'!O:O,'Wall Volumes Cooperations'!K:K)</f>
        <v>0</v>
      </c>
      <c r="C5128" s="64">
        <f>_xlfn.XLOOKUP(F5128,'Wall Volumes Cooperations'!O:O,'Wall Volumes Cooperations'!C:C)</f>
        <v>397</v>
      </c>
      <c r="F5128" s="64" t="s">
        <v>489</v>
      </c>
      <c r="G5128" s="64">
        <f>IF('Wall Volumes Cooperations'!$K$4&gt;0,'Wall Volumes Cooperations'!$K$3,0)</f>
        <v>0</v>
      </c>
    </row>
    <row r="5129" spans="1:7">
      <c r="A5129" s="64" t="str">
        <f t="shared" si="80"/>
        <v>BP.VW.00003.M10.ST.ST.0</v>
      </c>
      <c r="B5129" s="64">
        <f>_xlfn.XLOOKUP(F5129,'Wall Volumes Cooperations'!O:O,'Wall Volumes Cooperations'!K:K)</f>
        <v>0</v>
      </c>
      <c r="C5129" s="64">
        <f>_xlfn.XLOOKUP(F5129,'Wall Volumes Cooperations'!O:O,'Wall Volumes Cooperations'!C:C)</f>
        <v>296</v>
      </c>
      <c r="F5129" s="64" t="s">
        <v>491</v>
      </c>
      <c r="G5129" s="64">
        <f>IF('Wall Volumes Cooperations'!$K$4&gt;0,'Wall Volumes Cooperations'!$K$3,0)</f>
        <v>0</v>
      </c>
    </row>
    <row r="5130" spans="1:7">
      <c r="A5130" s="64" t="str">
        <f t="shared" si="80"/>
        <v>BP.VW.00004.M10.ST.ST.0</v>
      </c>
      <c r="B5130" s="64">
        <f>_xlfn.XLOOKUP(F5130,'Wall Volumes Cooperations'!O:O,'Wall Volumes Cooperations'!K:K)</f>
        <v>0</v>
      </c>
      <c r="C5130" s="64">
        <f>_xlfn.XLOOKUP(F5130,'Wall Volumes Cooperations'!O:O,'Wall Volumes Cooperations'!C:C)</f>
        <v>257</v>
      </c>
      <c r="F5130" s="64" t="s">
        <v>493</v>
      </c>
      <c r="G5130" s="64">
        <f>IF('Wall Volumes Cooperations'!$K$4&gt;0,'Wall Volumes Cooperations'!$K$3,0)</f>
        <v>0</v>
      </c>
    </row>
    <row r="5131" spans="1:7">
      <c r="A5131" s="64" t="str">
        <f t="shared" si="80"/>
        <v>BP.VW.00005.M10.ST.ST.0</v>
      </c>
      <c r="B5131" s="64">
        <f>_xlfn.XLOOKUP(F5131,'Wall Volumes Cooperations'!O:O,'Wall Volumes Cooperations'!K:K)</f>
        <v>0</v>
      </c>
      <c r="C5131" s="64">
        <f>_xlfn.XLOOKUP(F5131,'Wall Volumes Cooperations'!O:O,'Wall Volumes Cooperations'!C:C)</f>
        <v>101</v>
      </c>
      <c r="F5131" s="64" t="s">
        <v>495</v>
      </c>
      <c r="G5131" s="64">
        <f>IF('Wall Volumes Cooperations'!$K$4&gt;0,'Wall Volumes Cooperations'!$K$3,0)</f>
        <v>0</v>
      </c>
    </row>
    <row r="5132" spans="1:7">
      <c r="A5132" s="64" t="str">
        <f t="shared" si="80"/>
        <v>BP.VW.00006.M10.ST.ST.0</v>
      </c>
      <c r="B5132" s="64">
        <f>_xlfn.XLOOKUP(F5132,'Wall Volumes Cooperations'!O:O,'Wall Volumes Cooperations'!K:K)</f>
        <v>0</v>
      </c>
      <c r="C5132" s="64">
        <f>_xlfn.XLOOKUP(F5132,'Wall Volumes Cooperations'!O:O,'Wall Volumes Cooperations'!C:C)</f>
        <v>99</v>
      </c>
      <c r="F5132" s="64" t="s">
        <v>497</v>
      </c>
      <c r="G5132" s="64">
        <f>IF('Wall Volumes Cooperations'!$K$4&gt;0,'Wall Volumes Cooperations'!$K$3,0)</f>
        <v>0</v>
      </c>
    </row>
    <row r="5133" spans="1:7">
      <c r="A5133" s="64" t="str">
        <f t="shared" si="80"/>
        <v>BP.VW.00007.M10.ST.ST.0</v>
      </c>
      <c r="B5133" s="64">
        <f>_xlfn.XLOOKUP(F5133,'Wall Volumes Cooperations'!O:O,'Wall Volumes Cooperations'!K:K)</f>
        <v>0</v>
      </c>
      <c r="C5133" s="64">
        <f>_xlfn.XLOOKUP(F5133,'Wall Volumes Cooperations'!O:O,'Wall Volumes Cooperations'!C:C)</f>
        <v>557</v>
      </c>
      <c r="F5133" s="64" t="s">
        <v>499</v>
      </c>
      <c r="G5133" s="64">
        <f>IF('Wall Volumes Cooperations'!$K$4&gt;0,'Wall Volumes Cooperations'!$K$3,0)</f>
        <v>0</v>
      </c>
    </row>
    <row r="5134" spans="1:7">
      <c r="A5134" s="64" t="str">
        <f t="shared" si="80"/>
        <v>BP.VW.00008.M10.ST.ST.0</v>
      </c>
      <c r="B5134" s="64">
        <f>_xlfn.XLOOKUP(F5134,'Wall Volumes Cooperations'!O:O,'Wall Volumes Cooperations'!K:K)</f>
        <v>0</v>
      </c>
      <c r="C5134" s="64">
        <f>_xlfn.XLOOKUP(F5134,'Wall Volumes Cooperations'!O:O,'Wall Volumes Cooperations'!C:C)</f>
        <v>176</v>
      </c>
      <c r="F5134" s="64" t="s">
        <v>501</v>
      </c>
      <c r="G5134" s="64">
        <f>IF('Wall Volumes Cooperations'!$K$4&gt;0,'Wall Volumes Cooperations'!$K$3,0)</f>
        <v>0</v>
      </c>
    </row>
    <row r="5135" spans="1:7">
      <c r="A5135" s="64" t="str">
        <f t="shared" si="80"/>
        <v>BP.VW.00009.M10.ST.ST.0</v>
      </c>
      <c r="B5135" s="64">
        <f>_xlfn.XLOOKUP(F5135,'Wall Volumes Cooperations'!O:O,'Wall Volumes Cooperations'!K:K)</f>
        <v>0</v>
      </c>
      <c r="C5135" s="64">
        <f>_xlfn.XLOOKUP(F5135,'Wall Volumes Cooperations'!O:O,'Wall Volumes Cooperations'!C:C)</f>
        <v>370</v>
      </c>
      <c r="F5135" s="64" t="s">
        <v>503</v>
      </c>
      <c r="G5135" s="64">
        <f>IF('Wall Volumes Cooperations'!$K$4&gt;0,'Wall Volumes Cooperations'!$K$3,0)</f>
        <v>0</v>
      </c>
    </row>
    <row r="5136" spans="1:7">
      <c r="A5136" s="64" t="str">
        <f t="shared" si="80"/>
        <v>BP.VW.00010.M10.ST.ST.0</v>
      </c>
      <c r="B5136" s="64">
        <f>_xlfn.XLOOKUP(F5136,'Wall Volumes Cooperations'!O:O,'Wall Volumes Cooperations'!K:K)</f>
        <v>0</v>
      </c>
      <c r="C5136" s="64">
        <f>_xlfn.XLOOKUP(F5136,'Wall Volumes Cooperations'!O:O,'Wall Volumes Cooperations'!C:C)</f>
        <v>276</v>
      </c>
      <c r="F5136" s="64" t="s">
        <v>505</v>
      </c>
      <c r="G5136" s="64">
        <f>IF('Wall Volumes Cooperations'!$K$4&gt;0,'Wall Volumes Cooperations'!$K$3,0)</f>
        <v>0</v>
      </c>
    </row>
    <row r="5137" spans="1:7">
      <c r="A5137" s="64" t="str">
        <f t="shared" si="80"/>
        <v>BP.VW.00011.M10.ST.ST.0</v>
      </c>
      <c r="B5137" s="64">
        <f>_xlfn.XLOOKUP(F5137,'Wall Volumes Cooperations'!O:O,'Wall Volumes Cooperations'!K:K)</f>
        <v>0</v>
      </c>
      <c r="C5137" s="64">
        <f>_xlfn.XLOOKUP(F5137,'Wall Volumes Cooperations'!O:O,'Wall Volumes Cooperations'!C:C)</f>
        <v>141</v>
      </c>
      <c r="F5137" s="64" t="s">
        <v>507</v>
      </c>
      <c r="G5137" s="64">
        <f>IF('Wall Volumes Cooperations'!$K$4&gt;0,'Wall Volumes Cooperations'!$K$3,0)</f>
        <v>0</v>
      </c>
    </row>
    <row r="5138" spans="1:7">
      <c r="A5138" s="64" t="str">
        <f t="shared" si="80"/>
        <v>BP.VW.00012.M10.ST.ST.0</v>
      </c>
      <c r="B5138" s="64">
        <f>_xlfn.XLOOKUP(F5138,'Wall Volumes Cooperations'!O:O,'Wall Volumes Cooperations'!K:K)</f>
        <v>0</v>
      </c>
      <c r="C5138" s="64">
        <f>_xlfn.XLOOKUP(F5138,'Wall Volumes Cooperations'!O:O,'Wall Volumes Cooperations'!C:C)</f>
        <v>99</v>
      </c>
      <c r="F5138" s="64" t="s">
        <v>509</v>
      </c>
      <c r="G5138" s="64">
        <f>IF('Wall Volumes Cooperations'!$K$4&gt;0,'Wall Volumes Cooperations'!$K$3,0)</f>
        <v>0</v>
      </c>
    </row>
    <row r="5139" spans="1:7">
      <c r="A5139" s="64" t="str">
        <f t="shared" si="80"/>
        <v>BP.VW.00013.M10.ST.ST.0</v>
      </c>
      <c r="B5139" s="64">
        <f>_xlfn.XLOOKUP(F5139,'Wall Volumes Cooperations'!O:O,'Wall Volumes Cooperations'!K:K)</f>
        <v>0</v>
      </c>
      <c r="C5139" s="64">
        <f>_xlfn.XLOOKUP(F5139,'Wall Volumes Cooperations'!O:O,'Wall Volumes Cooperations'!C:C)</f>
        <v>166</v>
      </c>
      <c r="F5139" s="64" t="s">
        <v>511</v>
      </c>
      <c r="G5139" s="64">
        <f>IF('Wall Volumes Cooperations'!$K$4&gt;0,'Wall Volumes Cooperations'!$K$3,0)</f>
        <v>0</v>
      </c>
    </row>
    <row r="5140" spans="1:7">
      <c r="A5140" s="64" t="str">
        <f t="shared" si="80"/>
        <v>BP.VW.00014.M10.ST.ST.0</v>
      </c>
      <c r="B5140" s="64">
        <f>_xlfn.XLOOKUP(F5140,'Wall Volumes Cooperations'!O:O,'Wall Volumes Cooperations'!K:K)</f>
        <v>0</v>
      </c>
      <c r="C5140" s="64">
        <f>_xlfn.XLOOKUP(F5140,'Wall Volumes Cooperations'!O:O,'Wall Volumes Cooperations'!C:C)</f>
        <v>129</v>
      </c>
      <c r="F5140" s="64" t="s">
        <v>513</v>
      </c>
      <c r="G5140" s="64">
        <f>IF('Wall Volumes Cooperations'!$K$4&gt;0,'Wall Volumes Cooperations'!$K$3,0)</f>
        <v>0</v>
      </c>
    </row>
    <row r="5141" spans="1:7">
      <c r="A5141" s="64" t="str">
        <f t="shared" si="80"/>
        <v>BP.VW.00015.M10.ST.ST.0</v>
      </c>
      <c r="B5141" s="64">
        <f>_xlfn.XLOOKUP(F5141,'Wall Volumes Cooperations'!O:O,'Wall Volumes Cooperations'!K:K)</f>
        <v>0</v>
      </c>
      <c r="C5141" s="64">
        <f>_xlfn.XLOOKUP(F5141,'Wall Volumes Cooperations'!O:O,'Wall Volumes Cooperations'!C:C)</f>
        <v>80</v>
      </c>
      <c r="F5141" s="64" t="s">
        <v>515</v>
      </c>
      <c r="G5141" s="64">
        <f>IF('Wall Volumes Cooperations'!$K$4&gt;0,'Wall Volumes Cooperations'!$K$3,0)</f>
        <v>0</v>
      </c>
    </row>
    <row r="5142" spans="1:7">
      <c r="A5142" s="64" t="str">
        <f t="shared" si="80"/>
        <v>BP.VW.00016.M10.ST.ST.0</v>
      </c>
      <c r="B5142" s="64">
        <f>_xlfn.XLOOKUP(F5142,'Wall Volumes Cooperations'!O:O,'Wall Volumes Cooperations'!K:K)</f>
        <v>0</v>
      </c>
      <c r="C5142" s="64">
        <f>_xlfn.XLOOKUP(F5142,'Wall Volumes Cooperations'!O:O,'Wall Volumes Cooperations'!C:C)</f>
        <v>66</v>
      </c>
      <c r="F5142" s="64" t="s">
        <v>517</v>
      </c>
      <c r="G5142" s="64">
        <f>IF('Wall Volumes Cooperations'!$K$4&gt;0,'Wall Volumes Cooperations'!$K$3,0)</f>
        <v>0</v>
      </c>
    </row>
    <row r="5143" spans="1:7">
      <c r="A5143" s="64" t="str">
        <f t="shared" si="80"/>
        <v>MF.VW.00012.M10.0</v>
      </c>
      <c r="B5143" s="64" t="e">
        <f>_xlfn.XLOOKUP(F5143,'Wall Volumes Cooperations'!O:O,'Wall Volumes Cooperations'!K:K)</f>
        <v>#N/A</v>
      </c>
      <c r="C5143" s="64" t="e">
        <f>_xlfn.XLOOKUP(F5143,'Wall Volumes Cooperations'!O:O,'Wall Volumes Cooperations'!C:C)</f>
        <v>#N/A</v>
      </c>
      <c r="F5143" s="64" t="s">
        <v>1353</v>
      </c>
      <c r="G5143" s="64">
        <f>IF('Wall Volumes Cooperations'!$K$4&gt;0,'Wall Volumes Cooperations'!$K$3,0)</f>
        <v>0</v>
      </c>
    </row>
    <row r="5144" spans="1:7">
      <c r="A5144" s="64" t="str">
        <f t="shared" si="80"/>
        <v>MF.VW.00013.M10.0</v>
      </c>
      <c r="B5144" s="64" t="e">
        <f>_xlfn.XLOOKUP(F5144,'Wall Volumes Cooperations'!O:O,'Wall Volumes Cooperations'!K:K)</f>
        <v>#N/A</v>
      </c>
      <c r="C5144" s="64" t="e">
        <f>_xlfn.XLOOKUP(F5144,'Wall Volumes Cooperations'!O:O,'Wall Volumes Cooperations'!C:C)</f>
        <v>#N/A</v>
      </c>
      <c r="F5144" s="64" t="s">
        <v>1354</v>
      </c>
      <c r="G5144" s="64">
        <f>IF('Wall Volumes Cooperations'!$K$4&gt;0,'Wall Volumes Cooperations'!$K$3,0)</f>
        <v>0</v>
      </c>
    </row>
    <row r="5145" spans="1:7">
      <c r="A5145" s="64" t="str">
        <f t="shared" si="80"/>
        <v>MF.VW.00014.M10.0</v>
      </c>
      <c r="B5145" s="64" t="e">
        <f>_xlfn.XLOOKUP(F5145,'Wall Volumes Cooperations'!O:O,'Wall Volumes Cooperations'!K:K)</f>
        <v>#N/A</v>
      </c>
      <c r="C5145" s="64" t="e">
        <f>_xlfn.XLOOKUP(F5145,'Wall Volumes Cooperations'!O:O,'Wall Volumes Cooperations'!C:C)</f>
        <v>#N/A</v>
      </c>
      <c r="F5145" s="64" t="s">
        <v>1355</v>
      </c>
      <c r="G5145" s="64">
        <f>IF('Wall Volumes Cooperations'!$K$4&gt;0,'Wall Volumes Cooperations'!$K$3,0)</f>
        <v>0</v>
      </c>
    </row>
    <row r="5146" spans="1:7">
      <c r="A5146" s="64" t="str">
        <f t="shared" si="80"/>
        <v>MF.VW.00015.M10.0</v>
      </c>
      <c r="B5146" s="64" t="e">
        <f>_xlfn.XLOOKUP(F5146,'Wall Volumes Cooperations'!O:O,'Wall Volumes Cooperations'!K:K)</f>
        <v>#N/A</v>
      </c>
      <c r="C5146" s="64" t="e">
        <f>_xlfn.XLOOKUP(F5146,'Wall Volumes Cooperations'!O:O,'Wall Volumes Cooperations'!C:C)</f>
        <v>#N/A</v>
      </c>
      <c r="F5146" s="64" t="s">
        <v>1356</v>
      </c>
      <c r="G5146" s="64">
        <f>IF('Wall Volumes Cooperations'!$K$4&gt;0,'Wall Volumes Cooperations'!$K$3,0)</f>
        <v>0</v>
      </c>
    </row>
    <row r="5147" spans="1:7">
      <c r="A5147" s="64" t="str">
        <f t="shared" si="80"/>
        <v>MF.VW.00016.M10.0</v>
      </c>
      <c r="B5147" s="64" t="e">
        <f>_xlfn.XLOOKUP(F5147,'Wall Volumes Cooperations'!O:O,'Wall Volumes Cooperations'!K:K)</f>
        <v>#N/A</v>
      </c>
      <c r="C5147" s="64" t="e">
        <f>_xlfn.XLOOKUP(F5147,'Wall Volumes Cooperations'!O:O,'Wall Volumes Cooperations'!C:C)</f>
        <v>#N/A</v>
      </c>
      <c r="F5147" s="64" t="s">
        <v>1357</v>
      </c>
      <c r="G5147" s="64">
        <f>IF('Wall Volumes Cooperations'!$K$4&gt;0,'Wall Volumes Cooperations'!$K$3,0)</f>
        <v>0</v>
      </c>
    </row>
    <row r="5148" spans="1:7">
      <c r="A5148" s="64" t="str">
        <f t="shared" si="80"/>
        <v>MF.VW.00017.M10.0</v>
      </c>
      <c r="B5148" s="64" t="e">
        <f>_xlfn.XLOOKUP(F5148,'Wall Volumes Cooperations'!O:O,'Wall Volumes Cooperations'!K:K)</f>
        <v>#N/A</v>
      </c>
      <c r="C5148" s="64" t="e">
        <f>_xlfn.XLOOKUP(F5148,'Wall Volumes Cooperations'!O:O,'Wall Volumes Cooperations'!C:C)</f>
        <v>#N/A</v>
      </c>
      <c r="F5148" s="64" t="s">
        <v>1358</v>
      </c>
      <c r="G5148" s="64">
        <f>IF('Wall Volumes Cooperations'!$K$4&gt;0,'Wall Volumes Cooperations'!$K$3,0)</f>
        <v>0</v>
      </c>
    </row>
    <row r="5149" spans="1:7">
      <c r="A5149" s="64" t="str">
        <f t="shared" si="80"/>
        <v>MF.VW.00018.M10.0</v>
      </c>
      <c r="B5149" s="64" t="e">
        <f>_xlfn.XLOOKUP(F5149,'Wall Volumes Cooperations'!O:O,'Wall Volumes Cooperations'!K:K)</f>
        <v>#N/A</v>
      </c>
      <c r="C5149" s="64" t="e">
        <f>_xlfn.XLOOKUP(F5149,'Wall Volumes Cooperations'!O:O,'Wall Volumes Cooperations'!C:C)</f>
        <v>#N/A</v>
      </c>
      <c r="F5149" s="64" t="s">
        <v>1359</v>
      </c>
      <c r="G5149" s="64">
        <f>IF('Wall Volumes Cooperations'!$K$4&gt;0,'Wall Volumes Cooperations'!$K$3,0)</f>
        <v>0</v>
      </c>
    </row>
    <row r="5150" spans="1:7">
      <c r="A5150" s="64" t="str">
        <f t="shared" si="80"/>
        <v>MF.VW.00019.M10.0</v>
      </c>
      <c r="B5150" s="64" t="e">
        <f>_xlfn.XLOOKUP(F5150,'Wall Volumes Cooperations'!O:O,'Wall Volumes Cooperations'!K:K)</f>
        <v>#N/A</v>
      </c>
      <c r="C5150" s="64" t="e">
        <f>_xlfn.XLOOKUP(F5150,'Wall Volumes Cooperations'!O:O,'Wall Volumes Cooperations'!C:C)</f>
        <v>#N/A</v>
      </c>
      <c r="F5150" s="64" t="s">
        <v>1360</v>
      </c>
      <c r="G5150" s="64">
        <f>IF('Wall Volumes Cooperations'!$K$4&gt;0,'Wall Volumes Cooperations'!$K$3,0)</f>
        <v>0</v>
      </c>
    </row>
    <row r="5151" spans="1:7">
      <c r="A5151" s="64" t="str">
        <f t="shared" si="80"/>
        <v>MF.VW.00020.M10.0</v>
      </c>
      <c r="B5151" s="64" t="e">
        <f>_xlfn.XLOOKUP(F5151,'Wall Volumes Cooperations'!O:O,'Wall Volumes Cooperations'!K:K)</f>
        <v>#N/A</v>
      </c>
      <c r="C5151" s="64" t="e">
        <f>_xlfn.XLOOKUP(F5151,'Wall Volumes Cooperations'!O:O,'Wall Volumes Cooperations'!C:C)</f>
        <v>#N/A</v>
      </c>
      <c r="F5151" s="64" t="s">
        <v>1361</v>
      </c>
      <c r="G5151" s="64">
        <f>IF('Wall Volumes Cooperations'!$K$4&gt;0,'Wall Volumes Cooperations'!$K$3,0)</f>
        <v>0</v>
      </c>
    </row>
    <row r="5152" spans="1:7">
      <c r="A5152" s="64" t="str">
        <f t="shared" si="80"/>
        <v>MF.VW.00021.M10.0</v>
      </c>
      <c r="B5152" s="64" t="e">
        <f>_xlfn.XLOOKUP(F5152,'Wall Volumes Cooperations'!O:O,'Wall Volumes Cooperations'!K:K)</f>
        <v>#N/A</v>
      </c>
      <c r="C5152" s="64" t="e">
        <f>_xlfn.XLOOKUP(F5152,'Wall Volumes Cooperations'!O:O,'Wall Volumes Cooperations'!C:C)</f>
        <v>#N/A</v>
      </c>
      <c r="F5152" s="64" t="s">
        <v>1362</v>
      </c>
      <c r="G5152" s="64">
        <f>IF('Wall Volumes Cooperations'!$K$4&gt;0,'Wall Volumes Cooperations'!$K$3,0)</f>
        <v>0</v>
      </c>
    </row>
    <row r="5153" spans="1:7">
      <c r="A5153" s="64" t="str">
        <f t="shared" si="80"/>
        <v>MF.VW.00022.M10.0</v>
      </c>
      <c r="B5153" s="64" t="e">
        <f>_xlfn.XLOOKUP(F5153,'Wall Volumes Cooperations'!O:O,'Wall Volumes Cooperations'!K:K)</f>
        <v>#N/A</v>
      </c>
      <c r="C5153" s="64" t="e">
        <f>_xlfn.XLOOKUP(F5153,'Wall Volumes Cooperations'!O:O,'Wall Volumes Cooperations'!C:C)</f>
        <v>#N/A</v>
      </c>
      <c r="F5153" s="64" t="s">
        <v>1363</v>
      </c>
      <c r="G5153" s="64">
        <f>IF('Wall Volumes Cooperations'!$K$4&gt;0,'Wall Volumes Cooperations'!$K$3,0)</f>
        <v>0</v>
      </c>
    </row>
    <row r="5154" spans="1:7">
      <c r="A5154" s="64" t="str">
        <f t="shared" si="80"/>
        <v>MF.VW.00023.M10.0</v>
      </c>
      <c r="B5154" s="64" t="e">
        <f>_xlfn.XLOOKUP(F5154,'Wall Volumes Cooperations'!O:O,'Wall Volumes Cooperations'!K:K)</f>
        <v>#N/A</v>
      </c>
      <c r="C5154" s="64" t="e">
        <f>_xlfn.XLOOKUP(F5154,'Wall Volumes Cooperations'!O:O,'Wall Volumes Cooperations'!C:C)</f>
        <v>#N/A</v>
      </c>
      <c r="F5154" s="64" t="s">
        <v>1364</v>
      </c>
      <c r="G5154" s="64">
        <f>IF('Wall Volumes Cooperations'!$K$4&gt;0,'Wall Volumes Cooperations'!$K$3,0)</f>
        <v>0</v>
      </c>
    </row>
    <row r="5155" spans="1:7">
      <c r="A5155" s="64" t="str">
        <f t="shared" si="80"/>
        <v>MF.VW.00024.M10.0</v>
      </c>
      <c r="B5155" s="64" t="e">
        <f>_xlfn.XLOOKUP(F5155,'Wall Volumes Cooperations'!O:O,'Wall Volumes Cooperations'!K:K)</f>
        <v>#N/A</v>
      </c>
      <c r="C5155" s="64" t="e">
        <f>_xlfn.XLOOKUP(F5155,'Wall Volumes Cooperations'!O:O,'Wall Volumes Cooperations'!C:C)</f>
        <v>#N/A</v>
      </c>
      <c r="F5155" s="64" t="s">
        <v>1365</v>
      </c>
      <c r="G5155" s="64">
        <f>IF('Wall Volumes Cooperations'!$K$4&gt;0,'Wall Volumes Cooperations'!$K$3,0)</f>
        <v>0</v>
      </c>
    </row>
    <row r="5156" spans="1:7">
      <c r="A5156" s="64" t="str">
        <f t="shared" si="80"/>
        <v>MF.VW.00025.M10.0</v>
      </c>
      <c r="B5156" s="64" t="e">
        <f>_xlfn.XLOOKUP(F5156,'Wall Volumes Cooperations'!O:O,'Wall Volumes Cooperations'!K:K)</f>
        <v>#N/A</v>
      </c>
      <c r="C5156" s="64" t="e">
        <f>_xlfn.XLOOKUP(F5156,'Wall Volumes Cooperations'!O:O,'Wall Volumes Cooperations'!C:C)</f>
        <v>#N/A</v>
      </c>
      <c r="F5156" s="64" t="s">
        <v>1366</v>
      </c>
      <c r="G5156" s="64">
        <f>IF('Wall Volumes Cooperations'!$K$4&gt;0,'Wall Volumes Cooperations'!$K$3,0)</f>
        <v>0</v>
      </c>
    </row>
    <row r="5157" spans="1:7">
      <c r="A5157" s="64" t="str">
        <f t="shared" si="80"/>
        <v>MF.VW.00026.M10.0</v>
      </c>
      <c r="B5157" s="64" t="e">
        <f>_xlfn.XLOOKUP(F5157,'Wall Volumes Cooperations'!O:O,'Wall Volumes Cooperations'!K:K)</f>
        <v>#N/A</v>
      </c>
      <c r="C5157" s="64" t="e">
        <f>_xlfn.XLOOKUP(F5157,'Wall Volumes Cooperations'!O:O,'Wall Volumes Cooperations'!C:C)</f>
        <v>#N/A</v>
      </c>
      <c r="F5157" s="64" t="s">
        <v>1367</v>
      </c>
      <c r="G5157" s="64">
        <f>IF('Wall Volumes Cooperations'!$K$4&gt;0,'Wall Volumes Cooperations'!$K$3,0)</f>
        <v>0</v>
      </c>
    </row>
    <row r="5158" spans="1:7">
      <c r="A5158" s="64" t="str">
        <f t="shared" si="80"/>
        <v>MF.VW.00027.M10.0</v>
      </c>
      <c r="B5158" s="64" t="e">
        <f>_xlfn.XLOOKUP(F5158,'Wall Volumes Cooperations'!O:O,'Wall Volumes Cooperations'!K:K)</f>
        <v>#N/A</v>
      </c>
      <c r="C5158" s="64" t="e">
        <f>_xlfn.XLOOKUP(F5158,'Wall Volumes Cooperations'!O:O,'Wall Volumes Cooperations'!C:C)</f>
        <v>#N/A</v>
      </c>
      <c r="F5158" s="64" t="s">
        <v>1368</v>
      </c>
      <c r="G5158" s="64">
        <f>IF('Wall Volumes Cooperations'!$K$4&gt;0,'Wall Volumes Cooperations'!$K$3,0)</f>
        <v>0</v>
      </c>
    </row>
    <row r="5159" spans="1:7">
      <c r="A5159" s="64" t="str">
        <f t="shared" si="80"/>
        <v>MF.VW.00028.M10.0</v>
      </c>
      <c r="B5159" s="64" t="e">
        <f>_xlfn.XLOOKUP(F5159,'Wall Volumes Cooperations'!O:O,'Wall Volumes Cooperations'!K:K)</f>
        <v>#N/A</v>
      </c>
      <c r="C5159" s="64" t="e">
        <f>_xlfn.XLOOKUP(F5159,'Wall Volumes Cooperations'!O:O,'Wall Volumes Cooperations'!C:C)</f>
        <v>#N/A</v>
      </c>
      <c r="F5159" s="64" t="s">
        <v>1369</v>
      </c>
      <c r="G5159" s="64">
        <f>IF('Wall Volumes Cooperations'!$K$4&gt;0,'Wall Volumes Cooperations'!$K$3,0)</f>
        <v>0</v>
      </c>
    </row>
    <row r="5160" spans="1:7">
      <c r="A5160" s="64" t="str">
        <f t="shared" si="80"/>
        <v>MF.VW.00029.M10.0</v>
      </c>
      <c r="B5160" s="64" t="e">
        <f>_xlfn.XLOOKUP(F5160,'Wall Volumes Cooperations'!O:O,'Wall Volumes Cooperations'!K:K)</f>
        <v>#N/A</v>
      </c>
      <c r="C5160" s="64" t="e">
        <f>_xlfn.XLOOKUP(F5160,'Wall Volumes Cooperations'!O:O,'Wall Volumes Cooperations'!C:C)</f>
        <v>#N/A</v>
      </c>
      <c r="F5160" s="64" t="s">
        <v>1370</v>
      </c>
      <c r="G5160" s="64">
        <f>IF('Wall Volumes Cooperations'!$K$4&gt;0,'Wall Volumes Cooperations'!$K$3,0)</f>
        <v>0</v>
      </c>
    </row>
    <row r="5161" spans="1:7">
      <c r="A5161" s="64" t="str">
        <f t="shared" si="80"/>
        <v>MF.VW.00030.M10.0</v>
      </c>
      <c r="B5161" s="64" t="e">
        <f>_xlfn.XLOOKUP(F5161,'Wall Volumes Cooperations'!O:O,'Wall Volumes Cooperations'!K:K)</f>
        <v>#N/A</v>
      </c>
      <c r="C5161" s="64" t="e">
        <f>_xlfn.XLOOKUP(F5161,'Wall Volumes Cooperations'!O:O,'Wall Volumes Cooperations'!C:C)</f>
        <v>#N/A</v>
      </c>
      <c r="F5161" s="64" t="s">
        <v>1371</v>
      </c>
      <c r="G5161" s="64">
        <f>IF('Wall Volumes Cooperations'!$K$4&gt;0,'Wall Volumes Cooperations'!$K$3,0)</f>
        <v>0</v>
      </c>
    </row>
    <row r="5162" spans="1:7">
      <c r="A5162" s="64" t="str">
        <f t="shared" si="80"/>
        <v>MF.VW.00001.M10.0</v>
      </c>
      <c r="B5162" s="64" t="e">
        <f>_xlfn.XLOOKUP(F5162,'Wall Volumes Cooperations'!O:O,'Wall Volumes Cooperations'!K:K)</f>
        <v>#N/A</v>
      </c>
      <c r="C5162" s="64" t="e">
        <f>_xlfn.XLOOKUP(F5162,'Wall Volumes Cooperations'!O:O,'Wall Volumes Cooperations'!C:C)</f>
        <v>#N/A</v>
      </c>
      <c r="F5162" s="64" t="s">
        <v>1372</v>
      </c>
      <c r="G5162" s="64">
        <f>IF('Wall Volumes Cooperations'!$K$4&gt;0,'Wall Volumes Cooperations'!$K$3,0)</f>
        <v>0</v>
      </c>
    </row>
    <row r="5163" spans="1:7">
      <c r="A5163" s="64" t="str">
        <f t="shared" ref="A5163:A5226" si="81">F5163&amp;"."&amp;G5163</f>
        <v>MF.VW.00002.M10.0</v>
      </c>
      <c r="B5163" s="64" t="e">
        <f>_xlfn.XLOOKUP(F5163,'Wall Volumes Cooperations'!O:O,'Wall Volumes Cooperations'!K:K)</f>
        <v>#N/A</v>
      </c>
      <c r="C5163" s="64" t="e">
        <f>_xlfn.XLOOKUP(F5163,'Wall Volumes Cooperations'!O:O,'Wall Volumes Cooperations'!C:C)</f>
        <v>#N/A</v>
      </c>
      <c r="F5163" s="64" t="s">
        <v>1373</v>
      </c>
      <c r="G5163" s="64">
        <f>IF('Wall Volumes Cooperations'!$K$4&gt;0,'Wall Volumes Cooperations'!$K$3,0)</f>
        <v>0</v>
      </c>
    </row>
    <row r="5164" spans="1:7">
      <c r="A5164" s="64" t="str">
        <f t="shared" si="81"/>
        <v>MF.VW.00003.M10.0</v>
      </c>
      <c r="B5164" s="64" t="e">
        <f>_xlfn.XLOOKUP(F5164,'Wall Volumes Cooperations'!O:O,'Wall Volumes Cooperations'!K:K)</f>
        <v>#N/A</v>
      </c>
      <c r="C5164" s="64" t="e">
        <f>_xlfn.XLOOKUP(F5164,'Wall Volumes Cooperations'!O:O,'Wall Volumes Cooperations'!C:C)</f>
        <v>#N/A</v>
      </c>
      <c r="F5164" s="64" t="s">
        <v>1374</v>
      </c>
      <c r="G5164" s="64">
        <f>IF('Wall Volumes Cooperations'!$K$4&gt;0,'Wall Volumes Cooperations'!$K$3,0)</f>
        <v>0</v>
      </c>
    </row>
    <row r="5165" spans="1:7">
      <c r="A5165" s="64" t="str">
        <f t="shared" si="81"/>
        <v>MF.VW.00004.M10.0</v>
      </c>
      <c r="B5165" s="64" t="e">
        <f>_xlfn.XLOOKUP(F5165,'Wall Volumes Cooperations'!O:O,'Wall Volumes Cooperations'!K:K)</f>
        <v>#N/A</v>
      </c>
      <c r="C5165" s="64" t="e">
        <f>_xlfn.XLOOKUP(F5165,'Wall Volumes Cooperations'!O:O,'Wall Volumes Cooperations'!C:C)</f>
        <v>#N/A</v>
      </c>
      <c r="F5165" s="64" t="s">
        <v>1375</v>
      </c>
      <c r="G5165" s="64">
        <f>IF('Wall Volumes Cooperations'!$K$4&gt;0,'Wall Volumes Cooperations'!$K$3,0)</f>
        <v>0</v>
      </c>
    </row>
    <row r="5166" spans="1:7">
      <c r="A5166" s="64" t="str">
        <f t="shared" si="81"/>
        <v>MF.VW.00005.M10.0</v>
      </c>
      <c r="B5166" s="64" t="e">
        <f>_xlfn.XLOOKUP(F5166,'Wall Volumes Cooperations'!O:O,'Wall Volumes Cooperations'!K:K)</f>
        <v>#N/A</v>
      </c>
      <c r="C5166" s="64" t="e">
        <f>_xlfn.XLOOKUP(F5166,'Wall Volumes Cooperations'!O:O,'Wall Volumes Cooperations'!C:C)</f>
        <v>#N/A</v>
      </c>
      <c r="F5166" s="64" t="s">
        <v>1376</v>
      </c>
      <c r="G5166" s="64">
        <f>IF('Wall Volumes Cooperations'!$K$4&gt;0,'Wall Volumes Cooperations'!$K$3,0)</f>
        <v>0</v>
      </c>
    </row>
    <row r="5167" spans="1:7">
      <c r="A5167" s="64" t="str">
        <f t="shared" si="81"/>
        <v>MF.VW.00006.M10.0</v>
      </c>
      <c r="B5167" s="64" t="e">
        <f>_xlfn.XLOOKUP(F5167,'Wall Volumes Cooperations'!O:O,'Wall Volumes Cooperations'!K:K)</f>
        <v>#N/A</v>
      </c>
      <c r="C5167" s="64" t="e">
        <f>_xlfn.XLOOKUP(F5167,'Wall Volumes Cooperations'!O:O,'Wall Volumes Cooperations'!C:C)</f>
        <v>#N/A</v>
      </c>
      <c r="F5167" s="64" t="s">
        <v>1377</v>
      </c>
      <c r="G5167" s="64">
        <f>IF('Wall Volumes Cooperations'!$K$4&gt;0,'Wall Volumes Cooperations'!$K$3,0)</f>
        <v>0</v>
      </c>
    </row>
    <row r="5168" spans="1:7">
      <c r="A5168" s="64" t="str">
        <f t="shared" si="81"/>
        <v>MF.VW.00007.M10.0</v>
      </c>
      <c r="B5168" s="64" t="e">
        <f>_xlfn.XLOOKUP(F5168,'Wall Volumes Cooperations'!O:O,'Wall Volumes Cooperations'!K:K)</f>
        <v>#N/A</v>
      </c>
      <c r="C5168" s="64" t="e">
        <f>_xlfn.XLOOKUP(F5168,'Wall Volumes Cooperations'!O:O,'Wall Volumes Cooperations'!C:C)</f>
        <v>#N/A</v>
      </c>
      <c r="F5168" s="64" t="s">
        <v>1378</v>
      </c>
      <c r="G5168" s="64">
        <f>IF('Wall Volumes Cooperations'!$K$4&gt;0,'Wall Volumes Cooperations'!$K$3,0)</f>
        <v>0</v>
      </c>
    </row>
    <row r="5169" spans="1:7">
      <c r="A5169" s="64" t="str">
        <f t="shared" si="81"/>
        <v>MF.VW.00008.M10.0</v>
      </c>
      <c r="B5169" s="64" t="e">
        <f>_xlfn.XLOOKUP(F5169,'Wall Volumes Cooperations'!O:O,'Wall Volumes Cooperations'!K:K)</f>
        <v>#N/A</v>
      </c>
      <c r="C5169" s="64" t="e">
        <f>_xlfn.XLOOKUP(F5169,'Wall Volumes Cooperations'!O:O,'Wall Volumes Cooperations'!C:C)</f>
        <v>#N/A</v>
      </c>
      <c r="F5169" s="64" t="s">
        <v>1379</v>
      </c>
      <c r="G5169" s="64">
        <f>IF('Wall Volumes Cooperations'!$K$4&gt;0,'Wall Volumes Cooperations'!$K$3,0)</f>
        <v>0</v>
      </c>
    </row>
    <row r="5170" spans="1:7">
      <c r="A5170" s="64" t="str">
        <f t="shared" si="81"/>
        <v>MF.VW.00009.M10.0</v>
      </c>
      <c r="B5170" s="64" t="e">
        <f>_xlfn.XLOOKUP(F5170,'Wall Volumes Cooperations'!O:O,'Wall Volumes Cooperations'!K:K)</f>
        <v>#N/A</v>
      </c>
      <c r="C5170" s="64" t="e">
        <f>_xlfn.XLOOKUP(F5170,'Wall Volumes Cooperations'!O:O,'Wall Volumes Cooperations'!C:C)</f>
        <v>#N/A</v>
      </c>
      <c r="F5170" s="64" t="s">
        <v>1380</v>
      </c>
      <c r="G5170" s="64">
        <f>IF('Wall Volumes Cooperations'!$K$4&gt;0,'Wall Volumes Cooperations'!$K$3,0)</f>
        <v>0</v>
      </c>
    </row>
    <row r="5171" spans="1:7">
      <c r="A5171" s="64" t="str">
        <f t="shared" si="81"/>
        <v>MF.VW.00010.M10.0</v>
      </c>
      <c r="B5171" s="64" t="e">
        <f>_xlfn.XLOOKUP(F5171,'Wall Volumes Cooperations'!O:O,'Wall Volumes Cooperations'!K:K)</f>
        <v>#N/A</v>
      </c>
      <c r="C5171" s="64" t="e">
        <f>_xlfn.XLOOKUP(F5171,'Wall Volumes Cooperations'!O:O,'Wall Volumes Cooperations'!C:C)</f>
        <v>#N/A</v>
      </c>
      <c r="F5171" s="64" t="s">
        <v>1381</v>
      </c>
      <c r="G5171" s="64">
        <f>IF('Wall Volumes Cooperations'!$K$4&gt;0,'Wall Volumes Cooperations'!$K$3,0)</f>
        <v>0</v>
      </c>
    </row>
    <row r="5172" spans="1:7">
      <c r="A5172" s="64" t="str">
        <f t="shared" si="81"/>
        <v>MF.VW.00011.M10.0</v>
      </c>
      <c r="B5172" s="64" t="e">
        <f>_xlfn.XLOOKUP(F5172,'Wall Volumes Cooperations'!O:O,'Wall Volumes Cooperations'!K:K)</f>
        <v>#N/A</v>
      </c>
      <c r="C5172" s="64" t="e">
        <f>_xlfn.XLOOKUP(F5172,'Wall Volumes Cooperations'!O:O,'Wall Volumes Cooperations'!C:C)</f>
        <v>#N/A</v>
      </c>
      <c r="F5172" s="64" t="s">
        <v>1382</v>
      </c>
      <c r="G5172" s="64">
        <f>IF('Wall Volumes Cooperations'!$K$4&gt;0,'Wall Volumes Cooperations'!$K$3,0)</f>
        <v>0</v>
      </c>
    </row>
    <row r="5173" spans="1:7">
      <c r="A5173" s="64" t="str">
        <f t="shared" si="81"/>
        <v>BP.VW.00002.M10.BO.ST.0</v>
      </c>
      <c r="B5173" s="64">
        <f>_xlfn.XLOOKUP(F5173,'Wall Volumes Cooperations'!O:O,'Wall Volumes Cooperations'!K:K)</f>
        <v>0</v>
      </c>
      <c r="C5173" s="64">
        <f>_xlfn.XLOOKUP(F5173,'Wall Volumes Cooperations'!O:O,'Wall Volumes Cooperations'!C:C)</f>
        <v>417</v>
      </c>
      <c r="F5173" s="64" t="s">
        <v>519</v>
      </c>
      <c r="G5173" s="64">
        <f>IF('Wall Volumes Cooperations'!$K$4&gt;0,'Wall Volumes Cooperations'!$K$3,0)</f>
        <v>0</v>
      </c>
    </row>
    <row r="5174" spans="1:7">
      <c r="A5174" s="64" t="str">
        <f t="shared" si="81"/>
        <v>BP.VW.00003.M10.BO.ST.0</v>
      </c>
      <c r="B5174" s="64">
        <f>_xlfn.XLOOKUP(F5174,'Wall Volumes Cooperations'!O:O,'Wall Volumes Cooperations'!K:K)</f>
        <v>0</v>
      </c>
      <c r="C5174" s="64">
        <f>_xlfn.XLOOKUP(F5174,'Wall Volumes Cooperations'!O:O,'Wall Volumes Cooperations'!C:C)</f>
        <v>306</v>
      </c>
      <c r="F5174" s="64" t="s">
        <v>520</v>
      </c>
      <c r="G5174" s="64">
        <f>IF('Wall Volumes Cooperations'!$K$4&gt;0,'Wall Volumes Cooperations'!$K$3,0)</f>
        <v>0</v>
      </c>
    </row>
    <row r="5175" spans="1:7">
      <c r="A5175" s="64" t="str">
        <f t="shared" si="81"/>
        <v>BP.VW.00004.M10.BO.ST.0</v>
      </c>
      <c r="B5175" s="64">
        <f>_xlfn.XLOOKUP(F5175,'Wall Volumes Cooperations'!O:O,'Wall Volumes Cooperations'!K:K)</f>
        <v>0</v>
      </c>
      <c r="C5175" s="64">
        <f>_xlfn.XLOOKUP(F5175,'Wall Volumes Cooperations'!O:O,'Wall Volumes Cooperations'!C:C)</f>
        <v>267</v>
      </c>
      <c r="F5175" s="64" t="s">
        <v>521</v>
      </c>
      <c r="G5175" s="64">
        <f>IF('Wall Volumes Cooperations'!$K$4&gt;0,'Wall Volumes Cooperations'!$K$3,0)</f>
        <v>0</v>
      </c>
    </row>
    <row r="5176" spans="1:7">
      <c r="A5176" s="64" t="str">
        <f t="shared" si="81"/>
        <v>BP.VW.00005.M10.BO.ST.0</v>
      </c>
      <c r="B5176" s="64">
        <f>_xlfn.XLOOKUP(F5176,'Wall Volumes Cooperations'!O:O,'Wall Volumes Cooperations'!K:K)</f>
        <v>0</v>
      </c>
      <c r="C5176" s="64">
        <f>_xlfn.XLOOKUP(F5176,'Wall Volumes Cooperations'!O:O,'Wall Volumes Cooperations'!C:C)</f>
        <v>106</v>
      </c>
      <c r="F5176" s="64" t="s">
        <v>522</v>
      </c>
      <c r="G5176" s="64">
        <f>IF('Wall Volumes Cooperations'!$K$4&gt;0,'Wall Volumes Cooperations'!$K$3,0)</f>
        <v>0</v>
      </c>
    </row>
    <row r="5177" spans="1:7">
      <c r="A5177" s="64" t="str">
        <f t="shared" si="81"/>
        <v>BP.VW.00006.M10.BO.ST.0</v>
      </c>
      <c r="B5177" s="64">
        <f>_xlfn.XLOOKUP(F5177,'Wall Volumes Cooperations'!O:O,'Wall Volumes Cooperations'!K:K)</f>
        <v>0</v>
      </c>
      <c r="C5177" s="64">
        <f>_xlfn.XLOOKUP(F5177,'Wall Volumes Cooperations'!O:O,'Wall Volumes Cooperations'!C:C)</f>
        <v>104</v>
      </c>
      <c r="F5177" s="64" t="s">
        <v>523</v>
      </c>
      <c r="G5177" s="64">
        <f>IF('Wall Volumes Cooperations'!$K$4&gt;0,'Wall Volumes Cooperations'!$K$3,0)</f>
        <v>0</v>
      </c>
    </row>
    <row r="5178" spans="1:7">
      <c r="A5178" s="64" t="str">
        <f t="shared" si="81"/>
        <v>BP.VW.00008.M10.BO.ST.0</v>
      </c>
      <c r="B5178" s="64">
        <f>_xlfn.XLOOKUP(F5178,'Wall Volumes Cooperations'!O:O,'Wall Volumes Cooperations'!K:K)</f>
        <v>0</v>
      </c>
      <c r="C5178" s="64">
        <f>_xlfn.XLOOKUP(F5178,'Wall Volumes Cooperations'!O:O,'Wall Volumes Cooperations'!C:C)</f>
        <v>186</v>
      </c>
      <c r="F5178" s="64" t="s">
        <v>524</v>
      </c>
      <c r="G5178" s="64">
        <f>IF('Wall Volumes Cooperations'!$K$4&gt;0,'Wall Volumes Cooperations'!$K$3,0)</f>
        <v>0</v>
      </c>
    </row>
    <row r="5179" spans="1:7">
      <c r="A5179" s="64" t="str">
        <f t="shared" si="81"/>
        <v>BP.VW.00009.M10.BO.ST.0</v>
      </c>
      <c r="B5179" s="64">
        <f>_xlfn.XLOOKUP(F5179,'Wall Volumes Cooperations'!O:O,'Wall Volumes Cooperations'!K:K)</f>
        <v>0</v>
      </c>
      <c r="C5179" s="64">
        <f>_xlfn.XLOOKUP(F5179,'Wall Volumes Cooperations'!O:O,'Wall Volumes Cooperations'!C:C)</f>
        <v>385</v>
      </c>
      <c r="F5179" s="64" t="s">
        <v>525</v>
      </c>
      <c r="G5179" s="64">
        <f>IF('Wall Volumes Cooperations'!$K$4&gt;0,'Wall Volumes Cooperations'!$K$3,0)</f>
        <v>0</v>
      </c>
    </row>
    <row r="5180" spans="1:7">
      <c r="A5180" s="64" t="str">
        <f t="shared" si="81"/>
        <v>BP.VW.00010.M10.BO.ST.0</v>
      </c>
      <c r="B5180" s="64">
        <f>_xlfn.XLOOKUP(F5180,'Wall Volumes Cooperations'!O:O,'Wall Volumes Cooperations'!K:K)</f>
        <v>0</v>
      </c>
      <c r="C5180" s="64">
        <f>_xlfn.XLOOKUP(F5180,'Wall Volumes Cooperations'!O:O,'Wall Volumes Cooperations'!C:C)</f>
        <v>291</v>
      </c>
      <c r="F5180" s="64" t="s">
        <v>526</v>
      </c>
      <c r="G5180" s="64">
        <f>IF('Wall Volumes Cooperations'!$K$4&gt;0,'Wall Volumes Cooperations'!$K$3,0)</f>
        <v>0</v>
      </c>
    </row>
    <row r="5181" spans="1:7">
      <c r="A5181" s="64" t="str">
        <f t="shared" si="81"/>
        <v>BP.VW.00011.M10.BO.ST.0</v>
      </c>
      <c r="B5181" s="64">
        <f>_xlfn.XLOOKUP(F5181,'Wall Volumes Cooperations'!O:O,'Wall Volumes Cooperations'!K:K)</f>
        <v>0</v>
      </c>
      <c r="C5181" s="64">
        <f>_xlfn.XLOOKUP(F5181,'Wall Volumes Cooperations'!O:O,'Wall Volumes Cooperations'!C:C)</f>
        <v>151</v>
      </c>
      <c r="F5181" s="64" t="s">
        <v>527</v>
      </c>
      <c r="G5181" s="64">
        <f>IF('Wall Volumes Cooperations'!$K$4&gt;0,'Wall Volumes Cooperations'!$K$3,0)</f>
        <v>0</v>
      </c>
    </row>
    <row r="5182" spans="1:7">
      <c r="A5182" s="64" t="str">
        <f t="shared" si="81"/>
        <v>BP.VW.00012.M10.BO.ST.0</v>
      </c>
      <c r="B5182" s="64">
        <f>_xlfn.XLOOKUP(F5182,'Wall Volumes Cooperations'!O:O,'Wall Volumes Cooperations'!K:K)</f>
        <v>0</v>
      </c>
      <c r="C5182" s="64">
        <f>_xlfn.XLOOKUP(F5182,'Wall Volumes Cooperations'!O:O,'Wall Volumes Cooperations'!C:C)</f>
        <v>109</v>
      </c>
      <c r="F5182" s="64" t="s">
        <v>528</v>
      </c>
      <c r="G5182" s="64">
        <f>IF('Wall Volumes Cooperations'!$K$4&gt;0,'Wall Volumes Cooperations'!$K$3,0)</f>
        <v>0</v>
      </c>
    </row>
    <row r="5183" spans="1:7">
      <c r="A5183" s="64" t="str">
        <f t="shared" si="81"/>
        <v>BP.VW.00013.M10.BO.ST.0</v>
      </c>
      <c r="B5183" s="64">
        <f>_xlfn.XLOOKUP(F5183,'Wall Volumes Cooperations'!O:O,'Wall Volumes Cooperations'!K:K)</f>
        <v>0</v>
      </c>
      <c r="C5183" s="64">
        <f>_xlfn.XLOOKUP(F5183,'Wall Volumes Cooperations'!O:O,'Wall Volumes Cooperations'!C:C)</f>
        <v>176</v>
      </c>
      <c r="F5183" s="64" t="s">
        <v>529</v>
      </c>
      <c r="G5183" s="64">
        <f>IF('Wall Volumes Cooperations'!$K$4&gt;0,'Wall Volumes Cooperations'!$K$3,0)</f>
        <v>0</v>
      </c>
    </row>
    <row r="5184" spans="1:7">
      <c r="A5184" s="64" t="str">
        <f t="shared" si="81"/>
        <v>BP.VW.00014.M10.BO.ST.0</v>
      </c>
      <c r="B5184" s="64">
        <f>_xlfn.XLOOKUP(F5184,'Wall Volumes Cooperations'!O:O,'Wall Volumes Cooperations'!K:K)</f>
        <v>0</v>
      </c>
      <c r="C5184" s="64">
        <f>_xlfn.XLOOKUP(F5184,'Wall Volumes Cooperations'!O:O,'Wall Volumes Cooperations'!C:C)</f>
        <v>139</v>
      </c>
      <c r="F5184" s="64" t="s">
        <v>530</v>
      </c>
      <c r="G5184" s="64">
        <f>IF('Wall Volumes Cooperations'!$K$4&gt;0,'Wall Volumes Cooperations'!$K$3,0)</f>
        <v>0</v>
      </c>
    </row>
    <row r="5185" spans="1:7">
      <c r="A5185" s="64" t="str">
        <f t="shared" si="81"/>
        <v>BP.VW.00015.M10.BO.ST.0</v>
      </c>
      <c r="B5185" s="64">
        <f>_xlfn.XLOOKUP(F5185,'Wall Volumes Cooperations'!O:O,'Wall Volumes Cooperations'!K:K)</f>
        <v>0</v>
      </c>
      <c r="C5185" s="64">
        <f>_xlfn.XLOOKUP(F5185,'Wall Volumes Cooperations'!O:O,'Wall Volumes Cooperations'!C:C)</f>
        <v>85</v>
      </c>
      <c r="F5185" s="64" t="s">
        <v>531</v>
      </c>
      <c r="G5185" s="64">
        <f>IF('Wall Volumes Cooperations'!$K$4&gt;0,'Wall Volumes Cooperations'!$K$3,0)</f>
        <v>0</v>
      </c>
    </row>
    <row r="5186" spans="1:7">
      <c r="A5186" s="64" t="str">
        <f t="shared" si="81"/>
        <v>BP.VW.00001.M10.ST.ST.0</v>
      </c>
      <c r="B5186" s="64">
        <f>_xlfn.XLOOKUP(F5186,'Wall Volumes Cooperations'!O:O,'Wall Volumes Cooperations'!L:L)</f>
        <v>0</v>
      </c>
      <c r="C5186" s="64">
        <f>_xlfn.XLOOKUP(F5186,'Wall Volumes Cooperations'!O:O,'Wall Volumes Cooperations'!C:C)</f>
        <v>1024</v>
      </c>
      <c r="F5186" s="64" t="s">
        <v>487</v>
      </c>
      <c r="G5186" s="64">
        <f>IF('Wall Volumes Cooperations'!$L$4&gt;0,'Wall Volumes Cooperations'!$L$3,0)</f>
        <v>0</v>
      </c>
    </row>
    <row r="5187" spans="1:7">
      <c r="A5187" s="64" t="str">
        <f t="shared" si="81"/>
        <v>BP.VW.00002.M10.ST.ST.0</v>
      </c>
      <c r="B5187" s="64">
        <f>_xlfn.XLOOKUP(F5187,'Wall Volumes Cooperations'!O:O,'Wall Volumes Cooperations'!L:L)</f>
        <v>0</v>
      </c>
      <c r="C5187" s="64">
        <f>_xlfn.XLOOKUP(F5187,'Wall Volumes Cooperations'!O:O,'Wall Volumes Cooperations'!C:C)</f>
        <v>397</v>
      </c>
      <c r="F5187" s="64" t="s">
        <v>489</v>
      </c>
      <c r="G5187" s="64">
        <f>IF('Wall Volumes Cooperations'!$L$4&gt;0,'Wall Volumes Cooperations'!$L$3,0)</f>
        <v>0</v>
      </c>
    </row>
    <row r="5188" spans="1:7">
      <c r="A5188" s="64" t="str">
        <f t="shared" si="81"/>
        <v>BP.VW.00003.M10.ST.ST.0</v>
      </c>
      <c r="B5188" s="64">
        <f>_xlfn.XLOOKUP(F5188,'Wall Volumes Cooperations'!O:O,'Wall Volumes Cooperations'!L:L)</f>
        <v>0</v>
      </c>
      <c r="C5188" s="64">
        <f>_xlfn.XLOOKUP(F5188,'Wall Volumes Cooperations'!O:O,'Wall Volumes Cooperations'!C:C)</f>
        <v>296</v>
      </c>
      <c r="F5188" s="64" t="s">
        <v>491</v>
      </c>
      <c r="G5188" s="64">
        <f>IF('Wall Volumes Cooperations'!$L$4&gt;0,'Wall Volumes Cooperations'!$L$3,0)</f>
        <v>0</v>
      </c>
    </row>
    <row r="5189" spans="1:7">
      <c r="A5189" s="64" t="str">
        <f t="shared" si="81"/>
        <v>BP.VW.00004.M10.ST.ST.0</v>
      </c>
      <c r="B5189" s="64">
        <f>_xlfn.XLOOKUP(F5189,'Wall Volumes Cooperations'!O:O,'Wall Volumes Cooperations'!L:L)</f>
        <v>0</v>
      </c>
      <c r="C5189" s="64">
        <f>_xlfn.XLOOKUP(F5189,'Wall Volumes Cooperations'!O:O,'Wall Volumes Cooperations'!C:C)</f>
        <v>257</v>
      </c>
      <c r="F5189" s="64" t="s">
        <v>493</v>
      </c>
      <c r="G5189" s="64">
        <f>IF('Wall Volumes Cooperations'!$L$4&gt;0,'Wall Volumes Cooperations'!$L$3,0)</f>
        <v>0</v>
      </c>
    </row>
    <row r="5190" spans="1:7">
      <c r="A5190" s="64" t="str">
        <f t="shared" si="81"/>
        <v>BP.VW.00005.M10.ST.ST.0</v>
      </c>
      <c r="B5190" s="64">
        <f>_xlfn.XLOOKUP(F5190,'Wall Volumes Cooperations'!O:O,'Wall Volumes Cooperations'!L:L)</f>
        <v>0</v>
      </c>
      <c r="C5190" s="64">
        <f>_xlfn.XLOOKUP(F5190,'Wall Volumes Cooperations'!O:O,'Wall Volumes Cooperations'!C:C)</f>
        <v>101</v>
      </c>
      <c r="F5190" s="64" t="s">
        <v>495</v>
      </c>
      <c r="G5190" s="64">
        <f>IF('Wall Volumes Cooperations'!$L$4&gt;0,'Wall Volumes Cooperations'!$L$3,0)</f>
        <v>0</v>
      </c>
    </row>
    <row r="5191" spans="1:7">
      <c r="A5191" s="64" t="str">
        <f t="shared" si="81"/>
        <v>BP.VW.00006.M10.ST.ST.0</v>
      </c>
      <c r="B5191" s="64">
        <f>_xlfn.XLOOKUP(F5191,'Wall Volumes Cooperations'!O:O,'Wall Volumes Cooperations'!L:L)</f>
        <v>0</v>
      </c>
      <c r="C5191" s="64">
        <f>_xlfn.XLOOKUP(F5191,'Wall Volumes Cooperations'!O:O,'Wall Volumes Cooperations'!C:C)</f>
        <v>99</v>
      </c>
      <c r="F5191" s="64" t="s">
        <v>497</v>
      </c>
      <c r="G5191" s="64">
        <f>IF('Wall Volumes Cooperations'!$L$4&gt;0,'Wall Volumes Cooperations'!$L$3,0)</f>
        <v>0</v>
      </c>
    </row>
    <row r="5192" spans="1:7">
      <c r="A5192" s="64" t="str">
        <f t="shared" si="81"/>
        <v>BP.VW.00007.M10.ST.ST.0</v>
      </c>
      <c r="B5192" s="64">
        <f>_xlfn.XLOOKUP(F5192,'Wall Volumes Cooperations'!O:O,'Wall Volumes Cooperations'!L:L)</f>
        <v>0</v>
      </c>
      <c r="C5192" s="64">
        <f>_xlfn.XLOOKUP(F5192,'Wall Volumes Cooperations'!O:O,'Wall Volumes Cooperations'!C:C)</f>
        <v>557</v>
      </c>
      <c r="F5192" s="64" t="s">
        <v>499</v>
      </c>
      <c r="G5192" s="64">
        <f>IF('Wall Volumes Cooperations'!$L$4&gt;0,'Wall Volumes Cooperations'!$L$3,0)</f>
        <v>0</v>
      </c>
    </row>
    <row r="5193" spans="1:7">
      <c r="A5193" s="64" t="str">
        <f t="shared" si="81"/>
        <v>BP.VW.00008.M10.ST.ST.0</v>
      </c>
      <c r="B5193" s="64">
        <f>_xlfn.XLOOKUP(F5193,'Wall Volumes Cooperations'!O:O,'Wall Volumes Cooperations'!L:L)</f>
        <v>0</v>
      </c>
      <c r="C5193" s="64">
        <f>_xlfn.XLOOKUP(F5193,'Wall Volumes Cooperations'!O:O,'Wall Volumes Cooperations'!C:C)</f>
        <v>176</v>
      </c>
      <c r="F5193" s="64" t="s">
        <v>501</v>
      </c>
      <c r="G5193" s="64">
        <f>IF('Wall Volumes Cooperations'!$L$4&gt;0,'Wall Volumes Cooperations'!$L$3,0)</f>
        <v>0</v>
      </c>
    </row>
    <row r="5194" spans="1:7">
      <c r="A5194" s="64" t="str">
        <f t="shared" si="81"/>
        <v>BP.VW.00009.M10.ST.ST.0</v>
      </c>
      <c r="B5194" s="64">
        <f>_xlfn.XLOOKUP(F5194,'Wall Volumes Cooperations'!O:O,'Wall Volumes Cooperations'!L:L)</f>
        <v>0</v>
      </c>
      <c r="C5194" s="64">
        <f>_xlfn.XLOOKUP(F5194,'Wall Volumes Cooperations'!O:O,'Wall Volumes Cooperations'!C:C)</f>
        <v>370</v>
      </c>
      <c r="F5194" s="64" t="s">
        <v>503</v>
      </c>
      <c r="G5194" s="64">
        <f>IF('Wall Volumes Cooperations'!$L$4&gt;0,'Wall Volumes Cooperations'!$L$3,0)</f>
        <v>0</v>
      </c>
    </row>
    <row r="5195" spans="1:7">
      <c r="A5195" s="64" t="str">
        <f t="shared" si="81"/>
        <v>BP.VW.00010.M10.ST.ST.0</v>
      </c>
      <c r="B5195" s="64">
        <f>_xlfn.XLOOKUP(F5195,'Wall Volumes Cooperations'!O:O,'Wall Volumes Cooperations'!L:L)</f>
        <v>0</v>
      </c>
      <c r="C5195" s="64">
        <f>_xlfn.XLOOKUP(F5195,'Wall Volumes Cooperations'!O:O,'Wall Volumes Cooperations'!C:C)</f>
        <v>276</v>
      </c>
      <c r="F5195" s="64" t="s">
        <v>505</v>
      </c>
      <c r="G5195" s="64">
        <f>IF('Wall Volumes Cooperations'!$L$4&gt;0,'Wall Volumes Cooperations'!$L$3,0)</f>
        <v>0</v>
      </c>
    </row>
    <row r="5196" spans="1:7">
      <c r="A5196" s="64" t="str">
        <f t="shared" si="81"/>
        <v>BP.VW.00011.M10.ST.ST.0</v>
      </c>
      <c r="B5196" s="64">
        <f>_xlfn.XLOOKUP(F5196,'Wall Volumes Cooperations'!O:O,'Wall Volumes Cooperations'!L:L)</f>
        <v>0</v>
      </c>
      <c r="C5196" s="64">
        <f>_xlfn.XLOOKUP(F5196,'Wall Volumes Cooperations'!O:O,'Wall Volumes Cooperations'!C:C)</f>
        <v>141</v>
      </c>
      <c r="F5196" s="64" t="s">
        <v>507</v>
      </c>
      <c r="G5196" s="64">
        <f>IF('Wall Volumes Cooperations'!$L$4&gt;0,'Wall Volumes Cooperations'!$L$3,0)</f>
        <v>0</v>
      </c>
    </row>
    <row r="5197" spans="1:7">
      <c r="A5197" s="64" t="str">
        <f t="shared" si="81"/>
        <v>BP.VW.00012.M10.ST.ST.0</v>
      </c>
      <c r="B5197" s="64">
        <f>_xlfn.XLOOKUP(F5197,'Wall Volumes Cooperations'!O:O,'Wall Volumes Cooperations'!L:L)</f>
        <v>0</v>
      </c>
      <c r="C5197" s="64">
        <f>_xlfn.XLOOKUP(F5197,'Wall Volumes Cooperations'!O:O,'Wall Volumes Cooperations'!C:C)</f>
        <v>99</v>
      </c>
      <c r="F5197" s="64" t="s">
        <v>509</v>
      </c>
      <c r="G5197" s="64">
        <f>IF('Wall Volumes Cooperations'!$L$4&gt;0,'Wall Volumes Cooperations'!$L$3,0)</f>
        <v>0</v>
      </c>
    </row>
    <row r="5198" spans="1:7">
      <c r="A5198" s="64" t="str">
        <f t="shared" si="81"/>
        <v>BP.VW.00013.M10.ST.ST.0</v>
      </c>
      <c r="B5198" s="64">
        <f>_xlfn.XLOOKUP(F5198,'Wall Volumes Cooperations'!O:O,'Wall Volumes Cooperations'!L:L)</f>
        <v>0</v>
      </c>
      <c r="C5198" s="64">
        <f>_xlfn.XLOOKUP(F5198,'Wall Volumes Cooperations'!O:O,'Wall Volumes Cooperations'!C:C)</f>
        <v>166</v>
      </c>
      <c r="F5198" s="64" t="s">
        <v>511</v>
      </c>
      <c r="G5198" s="64">
        <f>IF('Wall Volumes Cooperations'!$L$4&gt;0,'Wall Volumes Cooperations'!$L$3,0)</f>
        <v>0</v>
      </c>
    </row>
    <row r="5199" spans="1:7">
      <c r="A5199" s="64" t="str">
        <f t="shared" si="81"/>
        <v>BP.VW.00014.M10.ST.ST.0</v>
      </c>
      <c r="B5199" s="64">
        <f>_xlfn.XLOOKUP(F5199,'Wall Volumes Cooperations'!O:O,'Wall Volumes Cooperations'!L:L)</f>
        <v>0</v>
      </c>
      <c r="C5199" s="64">
        <f>_xlfn.XLOOKUP(F5199,'Wall Volumes Cooperations'!O:O,'Wall Volumes Cooperations'!C:C)</f>
        <v>129</v>
      </c>
      <c r="F5199" s="64" t="s">
        <v>513</v>
      </c>
      <c r="G5199" s="64">
        <f>IF('Wall Volumes Cooperations'!$L$4&gt;0,'Wall Volumes Cooperations'!$L$3,0)</f>
        <v>0</v>
      </c>
    </row>
    <row r="5200" spans="1:7">
      <c r="A5200" s="64" t="str">
        <f t="shared" si="81"/>
        <v>BP.VW.00015.M10.ST.ST.0</v>
      </c>
      <c r="B5200" s="64">
        <f>_xlfn.XLOOKUP(F5200,'Wall Volumes Cooperations'!O:O,'Wall Volumes Cooperations'!L:L)</f>
        <v>0</v>
      </c>
      <c r="C5200" s="64">
        <f>_xlfn.XLOOKUP(F5200,'Wall Volumes Cooperations'!O:O,'Wall Volumes Cooperations'!C:C)</f>
        <v>80</v>
      </c>
      <c r="F5200" s="64" t="s">
        <v>515</v>
      </c>
      <c r="G5200" s="64">
        <f>IF('Wall Volumes Cooperations'!$L$4&gt;0,'Wall Volumes Cooperations'!$L$3,0)</f>
        <v>0</v>
      </c>
    </row>
    <row r="5201" spans="1:7">
      <c r="A5201" s="64" t="str">
        <f t="shared" si="81"/>
        <v>BP.VW.00016.M10.ST.ST.0</v>
      </c>
      <c r="B5201" s="64">
        <f>_xlfn.XLOOKUP(F5201,'Wall Volumes Cooperations'!O:O,'Wall Volumes Cooperations'!L:L)</f>
        <v>0</v>
      </c>
      <c r="C5201" s="64">
        <f>_xlfn.XLOOKUP(F5201,'Wall Volumes Cooperations'!O:O,'Wall Volumes Cooperations'!C:C)</f>
        <v>66</v>
      </c>
      <c r="F5201" s="64" t="s">
        <v>517</v>
      </c>
      <c r="G5201" s="64">
        <f>IF('Wall Volumes Cooperations'!$L$4&gt;0,'Wall Volumes Cooperations'!$L$3,0)</f>
        <v>0</v>
      </c>
    </row>
    <row r="5202" spans="1:7">
      <c r="A5202" s="64" t="str">
        <f t="shared" si="81"/>
        <v>MF.VW.00012.M10.0</v>
      </c>
      <c r="B5202" s="64" t="e">
        <f>_xlfn.XLOOKUP(F5202,'Wall Volumes Cooperations'!O:O,'Wall Volumes Cooperations'!L:L)</f>
        <v>#N/A</v>
      </c>
      <c r="C5202" s="64" t="e">
        <f>_xlfn.XLOOKUP(F5202,'Wall Volumes Cooperations'!O:O,'Wall Volumes Cooperations'!C:C)</f>
        <v>#N/A</v>
      </c>
      <c r="F5202" s="64" t="s">
        <v>1353</v>
      </c>
      <c r="G5202" s="64">
        <f>IF('Wall Volumes Cooperations'!$L$4&gt;0,'Wall Volumes Cooperations'!$L$3,0)</f>
        <v>0</v>
      </c>
    </row>
    <row r="5203" spans="1:7">
      <c r="A5203" s="64" t="str">
        <f t="shared" si="81"/>
        <v>MF.VW.00013.M10.0</v>
      </c>
      <c r="B5203" s="64" t="e">
        <f>_xlfn.XLOOKUP(F5203,'Wall Volumes Cooperations'!O:O,'Wall Volumes Cooperations'!L:L)</f>
        <v>#N/A</v>
      </c>
      <c r="C5203" s="64" t="e">
        <f>_xlfn.XLOOKUP(F5203,'Wall Volumes Cooperations'!O:O,'Wall Volumes Cooperations'!C:C)</f>
        <v>#N/A</v>
      </c>
      <c r="F5203" s="64" t="s">
        <v>1354</v>
      </c>
      <c r="G5203" s="64">
        <f>IF('Wall Volumes Cooperations'!$L$4&gt;0,'Wall Volumes Cooperations'!$L$3,0)</f>
        <v>0</v>
      </c>
    </row>
    <row r="5204" spans="1:7">
      <c r="A5204" s="64" t="str">
        <f t="shared" si="81"/>
        <v>MF.VW.00014.M10.0</v>
      </c>
      <c r="B5204" s="64" t="e">
        <f>_xlfn.XLOOKUP(F5204,'Wall Volumes Cooperations'!O:O,'Wall Volumes Cooperations'!L:L)</f>
        <v>#N/A</v>
      </c>
      <c r="C5204" s="64" t="e">
        <f>_xlfn.XLOOKUP(F5204,'Wall Volumes Cooperations'!O:O,'Wall Volumes Cooperations'!C:C)</f>
        <v>#N/A</v>
      </c>
      <c r="F5204" s="64" t="s">
        <v>1355</v>
      </c>
      <c r="G5204" s="64">
        <f>IF('Wall Volumes Cooperations'!$L$4&gt;0,'Wall Volumes Cooperations'!$L$3,0)</f>
        <v>0</v>
      </c>
    </row>
    <row r="5205" spans="1:7">
      <c r="A5205" s="64" t="str">
        <f t="shared" si="81"/>
        <v>MF.VW.00015.M10.0</v>
      </c>
      <c r="B5205" s="64" t="e">
        <f>_xlfn.XLOOKUP(F5205,'Wall Volumes Cooperations'!O:O,'Wall Volumes Cooperations'!L:L)</f>
        <v>#N/A</v>
      </c>
      <c r="C5205" s="64" t="e">
        <f>_xlfn.XLOOKUP(F5205,'Wall Volumes Cooperations'!O:O,'Wall Volumes Cooperations'!C:C)</f>
        <v>#N/A</v>
      </c>
      <c r="F5205" s="64" t="s">
        <v>1356</v>
      </c>
      <c r="G5205" s="64">
        <f>IF('Wall Volumes Cooperations'!$L$4&gt;0,'Wall Volumes Cooperations'!$L$3,0)</f>
        <v>0</v>
      </c>
    </row>
    <row r="5206" spans="1:7">
      <c r="A5206" s="64" t="str">
        <f t="shared" si="81"/>
        <v>MF.VW.00016.M10.0</v>
      </c>
      <c r="B5206" s="64" t="e">
        <f>_xlfn.XLOOKUP(F5206,'Wall Volumes Cooperations'!O:O,'Wall Volumes Cooperations'!L:L)</f>
        <v>#N/A</v>
      </c>
      <c r="C5206" s="64" t="e">
        <f>_xlfn.XLOOKUP(F5206,'Wall Volumes Cooperations'!O:O,'Wall Volumes Cooperations'!C:C)</f>
        <v>#N/A</v>
      </c>
      <c r="F5206" s="64" t="s">
        <v>1357</v>
      </c>
      <c r="G5206" s="64">
        <f>IF('Wall Volumes Cooperations'!$L$4&gt;0,'Wall Volumes Cooperations'!$L$3,0)</f>
        <v>0</v>
      </c>
    </row>
    <row r="5207" spans="1:7">
      <c r="A5207" s="64" t="str">
        <f t="shared" si="81"/>
        <v>MF.VW.00017.M10.0</v>
      </c>
      <c r="B5207" s="64" t="e">
        <f>_xlfn.XLOOKUP(F5207,'Wall Volumes Cooperations'!O:O,'Wall Volumes Cooperations'!L:L)</f>
        <v>#N/A</v>
      </c>
      <c r="C5207" s="64" t="e">
        <f>_xlfn.XLOOKUP(F5207,'Wall Volumes Cooperations'!O:O,'Wall Volumes Cooperations'!C:C)</f>
        <v>#N/A</v>
      </c>
      <c r="F5207" s="64" t="s">
        <v>1358</v>
      </c>
      <c r="G5207" s="64">
        <f>IF('Wall Volumes Cooperations'!$L$4&gt;0,'Wall Volumes Cooperations'!$L$3,0)</f>
        <v>0</v>
      </c>
    </row>
    <row r="5208" spans="1:7">
      <c r="A5208" s="64" t="str">
        <f t="shared" si="81"/>
        <v>MF.VW.00018.M10.0</v>
      </c>
      <c r="B5208" s="64" t="e">
        <f>_xlfn.XLOOKUP(F5208,'Wall Volumes Cooperations'!O:O,'Wall Volumes Cooperations'!L:L)</f>
        <v>#N/A</v>
      </c>
      <c r="C5208" s="64" t="e">
        <f>_xlfn.XLOOKUP(F5208,'Wall Volumes Cooperations'!O:O,'Wall Volumes Cooperations'!C:C)</f>
        <v>#N/A</v>
      </c>
      <c r="F5208" s="64" t="s">
        <v>1359</v>
      </c>
      <c r="G5208" s="64">
        <f>IF('Wall Volumes Cooperations'!$L$4&gt;0,'Wall Volumes Cooperations'!$L$3,0)</f>
        <v>0</v>
      </c>
    </row>
    <row r="5209" spans="1:7">
      <c r="A5209" s="64" t="str">
        <f t="shared" si="81"/>
        <v>MF.VW.00019.M10.0</v>
      </c>
      <c r="B5209" s="64" t="e">
        <f>_xlfn.XLOOKUP(F5209,'Wall Volumes Cooperations'!O:O,'Wall Volumes Cooperations'!L:L)</f>
        <v>#N/A</v>
      </c>
      <c r="C5209" s="64" t="e">
        <f>_xlfn.XLOOKUP(F5209,'Wall Volumes Cooperations'!O:O,'Wall Volumes Cooperations'!C:C)</f>
        <v>#N/A</v>
      </c>
      <c r="F5209" s="64" t="s">
        <v>1360</v>
      </c>
      <c r="G5209" s="64">
        <f>IF('Wall Volumes Cooperations'!$L$4&gt;0,'Wall Volumes Cooperations'!$L$3,0)</f>
        <v>0</v>
      </c>
    </row>
    <row r="5210" spans="1:7">
      <c r="A5210" s="64" t="str">
        <f t="shared" si="81"/>
        <v>MF.VW.00020.M10.0</v>
      </c>
      <c r="B5210" s="64" t="e">
        <f>_xlfn.XLOOKUP(F5210,'Wall Volumes Cooperations'!O:O,'Wall Volumes Cooperations'!L:L)</f>
        <v>#N/A</v>
      </c>
      <c r="C5210" s="64" t="e">
        <f>_xlfn.XLOOKUP(F5210,'Wall Volumes Cooperations'!O:O,'Wall Volumes Cooperations'!C:C)</f>
        <v>#N/A</v>
      </c>
      <c r="F5210" s="64" t="s">
        <v>1361</v>
      </c>
      <c r="G5210" s="64">
        <f>IF('Wall Volumes Cooperations'!$L$4&gt;0,'Wall Volumes Cooperations'!$L$3,0)</f>
        <v>0</v>
      </c>
    </row>
    <row r="5211" spans="1:7">
      <c r="A5211" s="64" t="str">
        <f t="shared" si="81"/>
        <v>MF.VW.00021.M10.0</v>
      </c>
      <c r="B5211" s="64" t="e">
        <f>_xlfn.XLOOKUP(F5211,'Wall Volumes Cooperations'!O:O,'Wall Volumes Cooperations'!L:L)</f>
        <v>#N/A</v>
      </c>
      <c r="C5211" s="64" t="e">
        <f>_xlfn.XLOOKUP(F5211,'Wall Volumes Cooperations'!O:O,'Wall Volumes Cooperations'!C:C)</f>
        <v>#N/A</v>
      </c>
      <c r="F5211" s="64" t="s">
        <v>1362</v>
      </c>
      <c r="G5211" s="64">
        <f>IF('Wall Volumes Cooperations'!$L$4&gt;0,'Wall Volumes Cooperations'!$L$3,0)</f>
        <v>0</v>
      </c>
    </row>
    <row r="5212" spans="1:7">
      <c r="A5212" s="64" t="str">
        <f t="shared" si="81"/>
        <v>MF.VW.00022.M10.0</v>
      </c>
      <c r="B5212" s="64" t="e">
        <f>_xlfn.XLOOKUP(F5212,'Wall Volumes Cooperations'!O:O,'Wall Volumes Cooperations'!L:L)</f>
        <v>#N/A</v>
      </c>
      <c r="C5212" s="64" t="e">
        <f>_xlfn.XLOOKUP(F5212,'Wall Volumes Cooperations'!O:O,'Wall Volumes Cooperations'!C:C)</f>
        <v>#N/A</v>
      </c>
      <c r="F5212" s="64" t="s">
        <v>1363</v>
      </c>
      <c r="G5212" s="64">
        <f>IF('Wall Volumes Cooperations'!$L$4&gt;0,'Wall Volumes Cooperations'!$L$3,0)</f>
        <v>0</v>
      </c>
    </row>
    <row r="5213" spans="1:7">
      <c r="A5213" s="64" t="str">
        <f t="shared" si="81"/>
        <v>MF.VW.00023.M10.0</v>
      </c>
      <c r="B5213" s="64" t="e">
        <f>_xlfn.XLOOKUP(F5213,'Wall Volumes Cooperations'!O:O,'Wall Volumes Cooperations'!L:L)</f>
        <v>#N/A</v>
      </c>
      <c r="C5213" s="64" t="e">
        <f>_xlfn.XLOOKUP(F5213,'Wall Volumes Cooperations'!O:O,'Wall Volumes Cooperations'!C:C)</f>
        <v>#N/A</v>
      </c>
      <c r="F5213" s="64" t="s">
        <v>1364</v>
      </c>
      <c r="G5213" s="64">
        <f>IF('Wall Volumes Cooperations'!$L$4&gt;0,'Wall Volumes Cooperations'!$L$3,0)</f>
        <v>0</v>
      </c>
    </row>
    <row r="5214" spans="1:7">
      <c r="A5214" s="64" t="str">
        <f t="shared" si="81"/>
        <v>MF.VW.00024.M10.0</v>
      </c>
      <c r="B5214" s="64" t="e">
        <f>_xlfn.XLOOKUP(F5214,'Wall Volumes Cooperations'!O:O,'Wall Volumes Cooperations'!L:L)</f>
        <v>#N/A</v>
      </c>
      <c r="C5214" s="64" t="e">
        <f>_xlfn.XLOOKUP(F5214,'Wall Volumes Cooperations'!O:O,'Wall Volumes Cooperations'!C:C)</f>
        <v>#N/A</v>
      </c>
      <c r="F5214" s="64" t="s">
        <v>1365</v>
      </c>
      <c r="G5214" s="64">
        <f>IF('Wall Volumes Cooperations'!$L$4&gt;0,'Wall Volumes Cooperations'!$L$3,0)</f>
        <v>0</v>
      </c>
    </row>
    <row r="5215" spans="1:7">
      <c r="A5215" s="64" t="str">
        <f t="shared" si="81"/>
        <v>MF.VW.00025.M10.0</v>
      </c>
      <c r="B5215" s="64" t="e">
        <f>_xlfn.XLOOKUP(F5215,'Wall Volumes Cooperations'!O:O,'Wall Volumes Cooperations'!L:L)</f>
        <v>#N/A</v>
      </c>
      <c r="C5215" s="64" t="e">
        <f>_xlfn.XLOOKUP(F5215,'Wall Volumes Cooperations'!O:O,'Wall Volumes Cooperations'!C:C)</f>
        <v>#N/A</v>
      </c>
      <c r="F5215" s="64" t="s">
        <v>1366</v>
      </c>
      <c r="G5215" s="64">
        <f>IF('Wall Volumes Cooperations'!$L$4&gt;0,'Wall Volumes Cooperations'!$L$3,0)</f>
        <v>0</v>
      </c>
    </row>
    <row r="5216" spans="1:7">
      <c r="A5216" s="64" t="str">
        <f t="shared" si="81"/>
        <v>MF.VW.00026.M10.0</v>
      </c>
      <c r="B5216" s="64" t="e">
        <f>_xlfn.XLOOKUP(F5216,'Wall Volumes Cooperations'!O:O,'Wall Volumes Cooperations'!L:L)</f>
        <v>#N/A</v>
      </c>
      <c r="C5216" s="64" t="e">
        <f>_xlfn.XLOOKUP(F5216,'Wall Volumes Cooperations'!O:O,'Wall Volumes Cooperations'!C:C)</f>
        <v>#N/A</v>
      </c>
      <c r="F5216" s="64" t="s">
        <v>1367</v>
      </c>
      <c r="G5216" s="64">
        <f>IF('Wall Volumes Cooperations'!$L$4&gt;0,'Wall Volumes Cooperations'!$L$3,0)</f>
        <v>0</v>
      </c>
    </row>
    <row r="5217" spans="1:7">
      <c r="A5217" s="64" t="str">
        <f t="shared" si="81"/>
        <v>MF.VW.00027.M10.0</v>
      </c>
      <c r="B5217" s="64" t="e">
        <f>_xlfn.XLOOKUP(F5217,'Wall Volumes Cooperations'!O:O,'Wall Volumes Cooperations'!L:L)</f>
        <v>#N/A</v>
      </c>
      <c r="C5217" s="64" t="e">
        <f>_xlfn.XLOOKUP(F5217,'Wall Volumes Cooperations'!O:O,'Wall Volumes Cooperations'!C:C)</f>
        <v>#N/A</v>
      </c>
      <c r="F5217" s="64" t="s">
        <v>1368</v>
      </c>
      <c r="G5217" s="64">
        <f>IF('Wall Volumes Cooperations'!$L$4&gt;0,'Wall Volumes Cooperations'!$L$3,0)</f>
        <v>0</v>
      </c>
    </row>
    <row r="5218" spans="1:7">
      <c r="A5218" s="64" t="str">
        <f t="shared" si="81"/>
        <v>MF.VW.00028.M10.0</v>
      </c>
      <c r="B5218" s="64" t="e">
        <f>_xlfn.XLOOKUP(F5218,'Wall Volumes Cooperations'!O:O,'Wall Volumes Cooperations'!L:L)</f>
        <v>#N/A</v>
      </c>
      <c r="C5218" s="64" t="e">
        <f>_xlfn.XLOOKUP(F5218,'Wall Volumes Cooperations'!O:O,'Wall Volumes Cooperations'!C:C)</f>
        <v>#N/A</v>
      </c>
      <c r="F5218" s="64" t="s">
        <v>1369</v>
      </c>
      <c r="G5218" s="64">
        <f>IF('Wall Volumes Cooperations'!$L$4&gt;0,'Wall Volumes Cooperations'!$L$3,0)</f>
        <v>0</v>
      </c>
    </row>
    <row r="5219" spans="1:7">
      <c r="A5219" s="64" t="str">
        <f t="shared" si="81"/>
        <v>MF.VW.00029.M10.0</v>
      </c>
      <c r="B5219" s="64" t="e">
        <f>_xlfn.XLOOKUP(F5219,'Wall Volumes Cooperations'!O:O,'Wall Volumes Cooperations'!L:L)</f>
        <v>#N/A</v>
      </c>
      <c r="C5219" s="64" t="e">
        <f>_xlfn.XLOOKUP(F5219,'Wall Volumes Cooperations'!O:O,'Wall Volumes Cooperations'!C:C)</f>
        <v>#N/A</v>
      </c>
      <c r="F5219" s="64" t="s">
        <v>1370</v>
      </c>
      <c r="G5219" s="64">
        <f>IF('Wall Volumes Cooperations'!$L$4&gt;0,'Wall Volumes Cooperations'!$L$3,0)</f>
        <v>0</v>
      </c>
    </row>
    <row r="5220" spans="1:7">
      <c r="A5220" s="64" t="str">
        <f t="shared" si="81"/>
        <v>MF.VW.00030.M10.0</v>
      </c>
      <c r="B5220" s="64" t="e">
        <f>_xlfn.XLOOKUP(F5220,'Wall Volumes Cooperations'!O:O,'Wall Volumes Cooperations'!L:L)</f>
        <v>#N/A</v>
      </c>
      <c r="C5220" s="64" t="e">
        <f>_xlfn.XLOOKUP(F5220,'Wall Volumes Cooperations'!O:O,'Wall Volumes Cooperations'!C:C)</f>
        <v>#N/A</v>
      </c>
      <c r="F5220" s="64" t="s">
        <v>1371</v>
      </c>
      <c r="G5220" s="64">
        <f>IF('Wall Volumes Cooperations'!$L$4&gt;0,'Wall Volumes Cooperations'!$L$3,0)</f>
        <v>0</v>
      </c>
    </row>
    <row r="5221" spans="1:7">
      <c r="A5221" s="64" t="str">
        <f t="shared" si="81"/>
        <v>MF.VW.00001.M10.0</v>
      </c>
      <c r="B5221" s="64" t="e">
        <f>_xlfn.XLOOKUP(F5221,'Wall Volumes Cooperations'!O:O,'Wall Volumes Cooperations'!L:L)</f>
        <v>#N/A</v>
      </c>
      <c r="C5221" s="64" t="e">
        <f>_xlfn.XLOOKUP(F5221,'Wall Volumes Cooperations'!O:O,'Wall Volumes Cooperations'!C:C)</f>
        <v>#N/A</v>
      </c>
      <c r="F5221" s="64" t="s">
        <v>1372</v>
      </c>
      <c r="G5221" s="64">
        <f>IF('Wall Volumes Cooperations'!$L$4&gt;0,'Wall Volumes Cooperations'!$L$3,0)</f>
        <v>0</v>
      </c>
    </row>
    <row r="5222" spans="1:7">
      <c r="A5222" s="64" t="str">
        <f t="shared" si="81"/>
        <v>MF.VW.00002.M10.0</v>
      </c>
      <c r="B5222" s="64" t="e">
        <f>_xlfn.XLOOKUP(F5222,'Wall Volumes Cooperations'!O:O,'Wall Volumes Cooperations'!L:L)</f>
        <v>#N/A</v>
      </c>
      <c r="C5222" s="64" t="e">
        <f>_xlfn.XLOOKUP(F5222,'Wall Volumes Cooperations'!O:O,'Wall Volumes Cooperations'!C:C)</f>
        <v>#N/A</v>
      </c>
      <c r="F5222" s="64" t="s">
        <v>1373</v>
      </c>
      <c r="G5222" s="64">
        <f>IF('Wall Volumes Cooperations'!$L$4&gt;0,'Wall Volumes Cooperations'!$L$3,0)</f>
        <v>0</v>
      </c>
    </row>
    <row r="5223" spans="1:7">
      <c r="A5223" s="64" t="str">
        <f t="shared" si="81"/>
        <v>MF.VW.00003.M10.0</v>
      </c>
      <c r="B5223" s="64" t="e">
        <f>_xlfn.XLOOKUP(F5223,'Wall Volumes Cooperations'!O:O,'Wall Volumes Cooperations'!L:L)</f>
        <v>#N/A</v>
      </c>
      <c r="C5223" s="64" t="e">
        <f>_xlfn.XLOOKUP(F5223,'Wall Volumes Cooperations'!O:O,'Wall Volumes Cooperations'!C:C)</f>
        <v>#N/A</v>
      </c>
      <c r="F5223" s="64" t="s">
        <v>1374</v>
      </c>
      <c r="G5223" s="64">
        <f>IF('Wall Volumes Cooperations'!$L$4&gt;0,'Wall Volumes Cooperations'!$L$3,0)</f>
        <v>0</v>
      </c>
    </row>
    <row r="5224" spans="1:7">
      <c r="A5224" s="64" t="str">
        <f t="shared" si="81"/>
        <v>MF.VW.00004.M10.0</v>
      </c>
      <c r="B5224" s="64" t="e">
        <f>_xlfn.XLOOKUP(F5224,'Wall Volumes Cooperations'!O:O,'Wall Volumes Cooperations'!L:L)</f>
        <v>#N/A</v>
      </c>
      <c r="C5224" s="64" t="e">
        <f>_xlfn.XLOOKUP(F5224,'Wall Volumes Cooperations'!O:O,'Wall Volumes Cooperations'!C:C)</f>
        <v>#N/A</v>
      </c>
      <c r="F5224" s="64" t="s">
        <v>1375</v>
      </c>
      <c r="G5224" s="64">
        <f>IF('Wall Volumes Cooperations'!$L$4&gt;0,'Wall Volumes Cooperations'!$L$3,0)</f>
        <v>0</v>
      </c>
    </row>
    <row r="5225" spans="1:7">
      <c r="A5225" s="64" t="str">
        <f t="shared" si="81"/>
        <v>MF.VW.00005.M10.0</v>
      </c>
      <c r="B5225" s="64" t="e">
        <f>_xlfn.XLOOKUP(F5225,'Wall Volumes Cooperations'!O:O,'Wall Volumes Cooperations'!L:L)</f>
        <v>#N/A</v>
      </c>
      <c r="C5225" s="64" t="e">
        <f>_xlfn.XLOOKUP(F5225,'Wall Volumes Cooperations'!O:O,'Wall Volumes Cooperations'!C:C)</f>
        <v>#N/A</v>
      </c>
      <c r="F5225" s="64" t="s">
        <v>1376</v>
      </c>
      <c r="G5225" s="64">
        <f>IF('Wall Volumes Cooperations'!$L$4&gt;0,'Wall Volumes Cooperations'!$L$3,0)</f>
        <v>0</v>
      </c>
    </row>
    <row r="5226" spans="1:7">
      <c r="A5226" s="64" t="str">
        <f t="shared" si="81"/>
        <v>MF.VW.00006.M10.0</v>
      </c>
      <c r="B5226" s="64" t="e">
        <f>_xlfn.XLOOKUP(F5226,'Wall Volumes Cooperations'!O:O,'Wall Volumes Cooperations'!L:L)</f>
        <v>#N/A</v>
      </c>
      <c r="C5226" s="64" t="e">
        <f>_xlfn.XLOOKUP(F5226,'Wall Volumes Cooperations'!O:O,'Wall Volumes Cooperations'!C:C)</f>
        <v>#N/A</v>
      </c>
      <c r="F5226" s="64" t="s">
        <v>1377</v>
      </c>
      <c r="G5226" s="64">
        <f>IF('Wall Volumes Cooperations'!$L$4&gt;0,'Wall Volumes Cooperations'!$L$3,0)</f>
        <v>0</v>
      </c>
    </row>
    <row r="5227" spans="1:7">
      <c r="A5227" s="64" t="str">
        <f t="shared" ref="A5227:A5242" si="82">F5227&amp;"."&amp;G5227</f>
        <v>MF.VW.00007.M10.0</v>
      </c>
      <c r="B5227" s="64" t="e">
        <f>_xlfn.XLOOKUP(F5227,'Wall Volumes Cooperations'!O:O,'Wall Volumes Cooperations'!L:L)</f>
        <v>#N/A</v>
      </c>
      <c r="C5227" s="64" t="e">
        <f>_xlfn.XLOOKUP(F5227,'Wall Volumes Cooperations'!O:O,'Wall Volumes Cooperations'!C:C)</f>
        <v>#N/A</v>
      </c>
      <c r="F5227" s="64" t="s">
        <v>1378</v>
      </c>
      <c r="G5227" s="64">
        <f>IF('Wall Volumes Cooperations'!$L$4&gt;0,'Wall Volumes Cooperations'!$L$3,0)</f>
        <v>0</v>
      </c>
    </row>
    <row r="5228" spans="1:7">
      <c r="A5228" s="64" t="str">
        <f t="shared" si="82"/>
        <v>MF.VW.00008.M10.0</v>
      </c>
      <c r="B5228" s="64" t="e">
        <f>_xlfn.XLOOKUP(F5228,'Wall Volumes Cooperations'!O:O,'Wall Volumes Cooperations'!L:L)</f>
        <v>#N/A</v>
      </c>
      <c r="C5228" s="64" t="e">
        <f>_xlfn.XLOOKUP(F5228,'Wall Volumes Cooperations'!O:O,'Wall Volumes Cooperations'!C:C)</f>
        <v>#N/A</v>
      </c>
      <c r="F5228" s="64" t="s">
        <v>1379</v>
      </c>
      <c r="G5228" s="64">
        <f>IF('Wall Volumes Cooperations'!$L$4&gt;0,'Wall Volumes Cooperations'!$L$3,0)</f>
        <v>0</v>
      </c>
    </row>
    <row r="5229" spans="1:7">
      <c r="A5229" s="64" t="str">
        <f t="shared" si="82"/>
        <v>MF.VW.00009.M10.0</v>
      </c>
      <c r="B5229" s="64" t="e">
        <f>_xlfn.XLOOKUP(F5229,'Wall Volumes Cooperations'!O:O,'Wall Volumes Cooperations'!L:L)</f>
        <v>#N/A</v>
      </c>
      <c r="C5229" s="64" t="e">
        <f>_xlfn.XLOOKUP(F5229,'Wall Volumes Cooperations'!O:O,'Wall Volumes Cooperations'!C:C)</f>
        <v>#N/A</v>
      </c>
      <c r="F5229" s="64" t="s">
        <v>1380</v>
      </c>
      <c r="G5229" s="64">
        <f>IF('Wall Volumes Cooperations'!$L$4&gt;0,'Wall Volumes Cooperations'!$L$3,0)</f>
        <v>0</v>
      </c>
    </row>
    <row r="5230" spans="1:7">
      <c r="A5230" s="64" t="str">
        <f t="shared" si="82"/>
        <v>MF.VW.00010.M10.0</v>
      </c>
      <c r="B5230" s="64" t="e">
        <f>_xlfn.XLOOKUP(F5230,'Wall Volumes Cooperations'!O:O,'Wall Volumes Cooperations'!L:L)</f>
        <v>#N/A</v>
      </c>
      <c r="C5230" s="64" t="e">
        <f>_xlfn.XLOOKUP(F5230,'Wall Volumes Cooperations'!O:O,'Wall Volumes Cooperations'!C:C)</f>
        <v>#N/A</v>
      </c>
      <c r="F5230" s="64" t="s">
        <v>1381</v>
      </c>
      <c r="G5230" s="64">
        <f>IF('Wall Volumes Cooperations'!$L$4&gt;0,'Wall Volumes Cooperations'!$L$3,0)</f>
        <v>0</v>
      </c>
    </row>
    <row r="5231" spans="1:7">
      <c r="A5231" s="64" t="str">
        <f t="shared" si="82"/>
        <v>MF.VW.00011.M10.0</v>
      </c>
      <c r="B5231" s="64" t="e">
        <f>_xlfn.XLOOKUP(F5231,'Wall Volumes Cooperations'!O:O,'Wall Volumes Cooperations'!L:L)</f>
        <v>#N/A</v>
      </c>
      <c r="C5231" s="64" t="e">
        <f>_xlfn.XLOOKUP(F5231,'Wall Volumes Cooperations'!O:O,'Wall Volumes Cooperations'!C:C)</f>
        <v>#N/A</v>
      </c>
      <c r="F5231" s="64" t="s">
        <v>1382</v>
      </c>
      <c r="G5231" s="64">
        <f>IF('Wall Volumes Cooperations'!$L$4&gt;0,'Wall Volumes Cooperations'!$L$3,0)</f>
        <v>0</v>
      </c>
    </row>
    <row r="5232" spans="1:7">
      <c r="A5232" s="64" t="str">
        <f t="shared" si="82"/>
        <v>BP.VW.00002.M10.BO.ST.0</v>
      </c>
      <c r="B5232" s="64">
        <f>_xlfn.XLOOKUP(F5232,'Wall Volumes Cooperations'!O:O,'Wall Volumes Cooperations'!L:L)</f>
        <v>0</v>
      </c>
      <c r="C5232" s="64">
        <f>_xlfn.XLOOKUP(F5232,'Wall Volumes Cooperations'!O:O,'Wall Volumes Cooperations'!C:C)</f>
        <v>417</v>
      </c>
      <c r="F5232" s="64" t="s">
        <v>519</v>
      </c>
      <c r="G5232" s="64">
        <f>IF('Wall Volumes Cooperations'!$L$4&gt;0,'Wall Volumes Cooperations'!$L$3,0)</f>
        <v>0</v>
      </c>
    </row>
    <row r="5233" spans="1:7">
      <c r="A5233" s="64" t="str">
        <f t="shared" si="82"/>
        <v>BP.VW.00003.M10.BO.ST.0</v>
      </c>
      <c r="B5233" s="64">
        <f>_xlfn.XLOOKUP(F5233,'Wall Volumes Cooperations'!O:O,'Wall Volumes Cooperations'!L:L)</f>
        <v>0</v>
      </c>
      <c r="C5233" s="64">
        <f>_xlfn.XLOOKUP(F5233,'Wall Volumes Cooperations'!O:O,'Wall Volumes Cooperations'!C:C)</f>
        <v>306</v>
      </c>
      <c r="F5233" s="64" t="s">
        <v>520</v>
      </c>
      <c r="G5233" s="64">
        <f>IF('Wall Volumes Cooperations'!$L$4&gt;0,'Wall Volumes Cooperations'!$L$3,0)</f>
        <v>0</v>
      </c>
    </row>
    <row r="5234" spans="1:7">
      <c r="A5234" s="64" t="str">
        <f t="shared" si="82"/>
        <v>BP.VW.00004.M10.BO.ST.0</v>
      </c>
      <c r="B5234" s="64">
        <f>_xlfn.XLOOKUP(F5234,'Wall Volumes Cooperations'!O:O,'Wall Volumes Cooperations'!L:L)</f>
        <v>0</v>
      </c>
      <c r="C5234" s="64">
        <f>_xlfn.XLOOKUP(F5234,'Wall Volumes Cooperations'!O:O,'Wall Volumes Cooperations'!C:C)</f>
        <v>267</v>
      </c>
      <c r="F5234" s="64" t="s">
        <v>521</v>
      </c>
      <c r="G5234" s="64">
        <f>IF('Wall Volumes Cooperations'!$L$4&gt;0,'Wall Volumes Cooperations'!$L$3,0)</f>
        <v>0</v>
      </c>
    </row>
    <row r="5235" spans="1:7">
      <c r="A5235" s="64" t="str">
        <f t="shared" si="82"/>
        <v>BP.VW.00005.M10.BO.ST.0</v>
      </c>
      <c r="B5235" s="64">
        <f>_xlfn.XLOOKUP(F5235,'Wall Volumes Cooperations'!O:O,'Wall Volumes Cooperations'!L:L)</f>
        <v>0</v>
      </c>
      <c r="C5235" s="64">
        <f>_xlfn.XLOOKUP(F5235,'Wall Volumes Cooperations'!O:O,'Wall Volumes Cooperations'!C:C)</f>
        <v>106</v>
      </c>
      <c r="F5235" s="64" t="s">
        <v>522</v>
      </c>
      <c r="G5235" s="64">
        <f>IF('Wall Volumes Cooperations'!$L$4&gt;0,'Wall Volumes Cooperations'!$L$3,0)</f>
        <v>0</v>
      </c>
    </row>
    <row r="5236" spans="1:7">
      <c r="A5236" s="64" t="str">
        <f t="shared" si="82"/>
        <v>BP.VW.00006.M10.BO.ST.0</v>
      </c>
      <c r="B5236" s="64">
        <f>_xlfn.XLOOKUP(F5236,'Wall Volumes Cooperations'!O:O,'Wall Volumes Cooperations'!L:L)</f>
        <v>0</v>
      </c>
      <c r="C5236" s="64">
        <f>_xlfn.XLOOKUP(F5236,'Wall Volumes Cooperations'!O:O,'Wall Volumes Cooperations'!C:C)</f>
        <v>104</v>
      </c>
      <c r="F5236" s="64" t="s">
        <v>523</v>
      </c>
      <c r="G5236" s="64">
        <f>IF('Wall Volumes Cooperations'!$L$4&gt;0,'Wall Volumes Cooperations'!$L$3,0)</f>
        <v>0</v>
      </c>
    </row>
    <row r="5237" spans="1:7">
      <c r="A5237" s="64" t="str">
        <f t="shared" si="82"/>
        <v>BP.VW.00008.M10.BO.ST.0</v>
      </c>
      <c r="B5237" s="64">
        <f>_xlfn.XLOOKUP(F5237,'Wall Volumes Cooperations'!O:O,'Wall Volumes Cooperations'!L:L)</f>
        <v>0</v>
      </c>
      <c r="C5237" s="64">
        <f>_xlfn.XLOOKUP(F5237,'Wall Volumes Cooperations'!O:O,'Wall Volumes Cooperations'!C:C)</f>
        <v>186</v>
      </c>
      <c r="F5237" s="64" t="s">
        <v>524</v>
      </c>
      <c r="G5237" s="64">
        <f>IF('Wall Volumes Cooperations'!$L$4&gt;0,'Wall Volumes Cooperations'!$L$3,0)</f>
        <v>0</v>
      </c>
    </row>
    <row r="5238" spans="1:7">
      <c r="A5238" s="64" t="str">
        <f t="shared" si="82"/>
        <v>BP.VW.00009.M10.BO.ST.0</v>
      </c>
      <c r="B5238" s="64">
        <f>_xlfn.XLOOKUP(F5238,'Wall Volumes Cooperations'!O:O,'Wall Volumes Cooperations'!L:L)</f>
        <v>0</v>
      </c>
      <c r="C5238" s="64">
        <f>_xlfn.XLOOKUP(F5238,'Wall Volumes Cooperations'!O:O,'Wall Volumes Cooperations'!C:C)</f>
        <v>385</v>
      </c>
      <c r="F5238" s="64" t="s">
        <v>525</v>
      </c>
      <c r="G5238" s="64">
        <f>IF('Wall Volumes Cooperations'!$L$4&gt;0,'Wall Volumes Cooperations'!$L$3,0)</f>
        <v>0</v>
      </c>
    </row>
    <row r="5239" spans="1:7">
      <c r="A5239" s="64" t="str">
        <f t="shared" si="82"/>
        <v>BP.VW.00010.M10.BO.ST.0</v>
      </c>
      <c r="B5239" s="64">
        <f>_xlfn.XLOOKUP(F5239,'Wall Volumes Cooperations'!O:O,'Wall Volumes Cooperations'!L:L)</f>
        <v>0</v>
      </c>
      <c r="C5239" s="64">
        <f>_xlfn.XLOOKUP(F5239,'Wall Volumes Cooperations'!O:O,'Wall Volumes Cooperations'!C:C)</f>
        <v>291</v>
      </c>
      <c r="F5239" s="64" t="s">
        <v>526</v>
      </c>
      <c r="G5239" s="64">
        <f>IF('Wall Volumes Cooperations'!$L$4&gt;0,'Wall Volumes Cooperations'!$L$3,0)</f>
        <v>0</v>
      </c>
    </row>
    <row r="5240" spans="1:7">
      <c r="A5240" s="64" t="str">
        <f t="shared" si="82"/>
        <v>BP.VW.00011.M10.BO.ST.0</v>
      </c>
      <c r="B5240" s="64">
        <f>_xlfn.XLOOKUP(F5240,'Wall Volumes Cooperations'!O:O,'Wall Volumes Cooperations'!L:L)</f>
        <v>0</v>
      </c>
      <c r="C5240" s="64">
        <f>_xlfn.XLOOKUP(F5240,'Wall Volumes Cooperations'!O:O,'Wall Volumes Cooperations'!C:C)</f>
        <v>151</v>
      </c>
      <c r="F5240" s="64" t="s">
        <v>527</v>
      </c>
      <c r="G5240" s="64">
        <f>IF('Wall Volumes Cooperations'!$L$4&gt;0,'Wall Volumes Cooperations'!$L$3,0)</f>
        <v>0</v>
      </c>
    </row>
    <row r="5241" spans="1:7">
      <c r="A5241" s="64" t="str">
        <f t="shared" si="82"/>
        <v>BP.VW.00012.M10.BO.ST.0</v>
      </c>
      <c r="B5241" s="64">
        <f>_xlfn.XLOOKUP(F5241,'Wall Volumes Cooperations'!O:O,'Wall Volumes Cooperations'!L:L)</f>
        <v>0</v>
      </c>
      <c r="C5241" s="64">
        <f>_xlfn.XLOOKUP(F5241,'Wall Volumes Cooperations'!O:O,'Wall Volumes Cooperations'!C:C)</f>
        <v>109</v>
      </c>
      <c r="F5241" s="64" t="s">
        <v>528</v>
      </c>
      <c r="G5241" s="64">
        <f>IF('Wall Volumes Cooperations'!$L$4&gt;0,'Wall Volumes Cooperations'!$L$3,0)</f>
        <v>0</v>
      </c>
    </row>
    <row r="5242" spans="1:7">
      <c r="A5242" s="64" t="str">
        <f t="shared" si="82"/>
        <v>BP.VW.00013.M10.BO.ST.0</v>
      </c>
      <c r="B5242" s="64">
        <f>_xlfn.XLOOKUP(F5242,'Wall Volumes Cooperations'!O:O,'Wall Volumes Cooperations'!L:L)</f>
        <v>0</v>
      </c>
      <c r="C5242" s="64">
        <f>_xlfn.XLOOKUP(F5242,'Wall Volumes Cooperations'!O:O,'Wall Volumes Cooperations'!C:C)</f>
        <v>176</v>
      </c>
      <c r="F5242" s="64" t="s">
        <v>529</v>
      </c>
      <c r="G5242" s="64">
        <f>IF('Wall Volumes Cooperations'!$L$4&gt;0,'Wall Volumes Cooperations'!$L$3,0)</f>
        <v>0</v>
      </c>
    </row>
    <row r="5243" spans="1:7">
      <c r="A5243" s="64" t="str">
        <f>F5243&amp;"."&amp;G5243</f>
        <v>BP.VW.00014.M10.BO.ST.0</v>
      </c>
      <c r="B5243" s="64">
        <f>_xlfn.XLOOKUP(F5243,'Wall Volumes Cooperations'!O:O,'Wall Volumes Cooperations'!L:L)</f>
        <v>0</v>
      </c>
      <c r="C5243" s="64">
        <f>_xlfn.XLOOKUP(F5243,'Wall Volumes Cooperations'!O:O,'Wall Volumes Cooperations'!C:C)</f>
        <v>139</v>
      </c>
      <c r="F5243" s="64" t="s">
        <v>530</v>
      </c>
      <c r="G5243" s="64">
        <f>IF('Wall Volumes Cooperations'!$L$4&gt;0,'Wall Volumes Cooperations'!$L$3,0)</f>
        <v>0</v>
      </c>
    </row>
    <row r="5244" spans="1:7">
      <c r="A5244" s="64" t="str">
        <f>F5244&amp;"."&amp;G5244</f>
        <v>BP.VW.00015.M10.BO.ST.0</v>
      </c>
      <c r="B5244" s="64">
        <f>_xlfn.XLOOKUP(F5244,'Wall Volumes Cooperations'!O:O,'Wall Volumes Cooperations'!L:L)</f>
        <v>0</v>
      </c>
      <c r="C5244" s="64">
        <f>_xlfn.XLOOKUP(F5244,'Wall Volumes Cooperations'!O:O,'Wall Volumes Cooperations'!C:C)</f>
        <v>85</v>
      </c>
      <c r="F5244" s="64" t="s">
        <v>531</v>
      </c>
      <c r="G5244" s="64">
        <f>IF('Wall Volumes Cooperations'!$L$4&gt;0,'Wall Volumes Cooperations'!$L$3,0)</f>
        <v>0</v>
      </c>
    </row>
    <row r="5245" spans="1:7">
      <c r="A5245" s="64" t="str">
        <f>F5245&amp;"-"&amp;G5245</f>
        <v>BP.VG.00001-10084</v>
      </c>
      <c r="B5245" s="64">
        <f>_xlfn.XLOOKUP(F5245,'Volumen Holds Cooperations'!S:S,'Volumen Holds Cooperations'!E:E)+IF('Volumen Holds Cooperations'!$E$9&gt;0,'Volumen Holds Cooperations'!$E$9,0)</f>
        <v>0</v>
      </c>
      <c r="C5245" s="64">
        <f>_xlfn.XLOOKUP(F5245,'Volumen Holds Cooperations'!S:S,'Volumen Holds Cooperations'!D:D)</f>
        <v>195</v>
      </c>
      <c r="F5245" s="64" t="s">
        <v>906</v>
      </c>
      <c r="G5245" s="64">
        <v>10084</v>
      </c>
    </row>
    <row r="5246" spans="1:7">
      <c r="A5246" s="64" t="str">
        <f t="shared" ref="A5246:A5309" si="83">F5246&amp;"-"&amp;G5246</f>
        <v>BP.VG.00002-10084</v>
      </c>
      <c r="B5246" s="64">
        <f>_xlfn.XLOOKUP(F5246,'Volumen Holds Cooperations'!S:S,'Volumen Holds Cooperations'!E:E)+IF('Volumen Holds Cooperations'!$E$9&gt;0,'Volumen Holds Cooperations'!$E$9,0)</f>
        <v>0</v>
      </c>
      <c r="C5246" s="64">
        <f>_xlfn.XLOOKUP(F5246,'Volumen Holds Cooperations'!S:S,'Volumen Holds Cooperations'!D:D)</f>
        <v>195</v>
      </c>
      <c r="F5246" s="64" t="s">
        <v>908</v>
      </c>
      <c r="G5246" s="64">
        <v>10084</v>
      </c>
    </row>
    <row r="5247" spans="1:7">
      <c r="A5247" s="64" t="str">
        <f t="shared" si="83"/>
        <v>BP.VG.00003-10084</v>
      </c>
      <c r="B5247" s="64">
        <f>_xlfn.XLOOKUP(F5247,'Volumen Holds Cooperations'!S:S,'Volumen Holds Cooperations'!E:E)+IF('Volumen Holds Cooperations'!$E$9&gt;0,'Volumen Holds Cooperations'!$E$9,0)</f>
        <v>0</v>
      </c>
      <c r="C5247" s="64">
        <f>_xlfn.XLOOKUP(F5247,'Volumen Holds Cooperations'!S:S,'Volumen Holds Cooperations'!D:D)</f>
        <v>468</v>
      </c>
      <c r="F5247" s="64" t="s">
        <v>910</v>
      </c>
      <c r="G5247" s="64">
        <v>10084</v>
      </c>
    </row>
    <row r="5248" spans="1:7">
      <c r="A5248" s="64" t="str">
        <f t="shared" si="83"/>
        <v>BP.VG.00004-10084</v>
      </c>
      <c r="B5248" s="64">
        <f>_xlfn.XLOOKUP(F5248,'Volumen Holds Cooperations'!S:S,'Volumen Holds Cooperations'!E:E)+IF('Volumen Holds Cooperations'!$E$9&gt;0,'Volumen Holds Cooperations'!$E$9,0)</f>
        <v>0</v>
      </c>
      <c r="C5248" s="64">
        <f>_xlfn.XLOOKUP(F5248,'Volumen Holds Cooperations'!S:S,'Volumen Holds Cooperations'!D:D)</f>
        <v>468</v>
      </c>
      <c r="F5248" s="64" t="s">
        <v>912</v>
      </c>
      <c r="G5248" s="64">
        <v>10084</v>
      </c>
    </row>
    <row r="5249" spans="1:7">
      <c r="A5249" s="64" t="str">
        <f t="shared" si="83"/>
        <v>BP.VG.00005-10084</v>
      </c>
      <c r="B5249" s="64">
        <f>_xlfn.XLOOKUP(F5249,'Volumen Holds Cooperations'!S:S,'Volumen Holds Cooperations'!E:E)+IF('Volumen Holds Cooperations'!$E$9&gt;0,'Volumen Holds Cooperations'!$E$9,0)</f>
        <v>0</v>
      </c>
      <c r="C5249" s="64">
        <f>_xlfn.XLOOKUP(F5249,'Volumen Holds Cooperations'!S:S,'Volumen Holds Cooperations'!D:D)</f>
        <v>187</v>
      </c>
      <c r="F5249" s="64" t="s">
        <v>914</v>
      </c>
      <c r="G5249" s="64">
        <v>10084</v>
      </c>
    </row>
    <row r="5250" spans="1:7">
      <c r="A5250" s="64" t="str">
        <f t="shared" si="83"/>
        <v>BP.VG.00006-10084</v>
      </c>
      <c r="B5250" s="64">
        <f>_xlfn.XLOOKUP(F5250,'Volumen Holds Cooperations'!S:S,'Volumen Holds Cooperations'!E:E)+IF('Volumen Holds Cooperations'!$E$9&gt;0,'Volumen Holds Cooperations'!$E$9,0)</f>
        <v>0</v>
      </c>
      <c r="C5250" s="64">
        <f>_xlfn.XLOOKUP(F5250,'Volumen Holds Cooperations'!S:S,'Volumen Holds Cooperations'!D:D)</f>
        <v>187</v>
      </c>
      <c r="F5250" s="64" t="s">
        <v>916</v>
      </c>
      <c r="G5250" s="64">
        <v>10084</v>
      </c>
    </row>
    <row r="5251" spans="1:7">
      <c r="A5251" s="64" t="str">
        <f t="shared" si="83"/>
        <v>BP.VG.00007-10084</v>
      </c>
      <c r="B5251" s="64">
        <f>_xlfn.XLOOKUP(F5251,'Volumen Holds Cooperations'!S:S,'Volumen Holds Cooperations'!E:E)+IF('Volumen Holds Cooperations'!$E$9&gt;0,'Volumen Holds Cooperations'!$E$9,0)</f>
        <v>0</v>
      </c>
      <c r="C5251" s="64">
        <f>_xlfn.XLOOKUP(F5251,'Volumen Holds Cooperations'!S:S,'Volumen Holds Cooperations'!D:D)</f>
        <v>477</v>
      </c>
      <c r="F5251" s="64" t="s">
        <v>918</v>
      </c>
      <c r="G5251" s="64">
        <v>10084</v>
      </c>
    </row>
    <row r="5252" spans="1:7">
      <c r="A5252" s="64" t="str">
        <f t="shared" si="83"/>
        <v>BP.VG.00008-10084</v>
      </c>
      <c r="B5252" s="64">
        <f>_xlfn.XLOOKUP(F5252,'Volumen Holds Cooperations'!S:S,'Volumen Holds Cooperations'!E:E)+IF('Volumen Holds Cooperations'!$E$9&gt;0,'Volumen Holds Cooperations'!$E$9,0)</f>
        <v>0</v>
      </c>
      <c r="C5252" s="64">
        <f>_xlfn.XLOOKUP(F5252,'Volumen Holds Cooperations'!S:S,'Volumen Holds Cooperations'!D:D)</f>
        <v>477</v>
      </c>
      <c r="F5252" s="64" t="s">
        <v>920</v>
      </c>
      <c r="G5252" s="64">
        <v>10084</v>
      </c>
    </row>
    <row r="5253" spans="1:7">
      <c r="A5253" s="64" t="str">
        <f t="shared" si="83"/>
        <v>BP.VG.00001-10085</v>
      </c>
      <c r="B5253" s="64">
        <f>_xlfn.XLOOKUP(F5253,'Volumen Holds Cooperations'!S:S,'Volumen Holds Cooperations'!F:F)+IF('Volumen Holds Cooperations'!$F$9&gt;0,'Volumen Holds Cooperations'!$F$9,0)</f>
        <v>0</v>
      </c>
      <c r="C5253" s="64">
        <f>_xlfn.XLOOKUP(F5253,'Volumen Holds Cooperations'!S:S,'Volumen Holds Cooperations'!D:D)</f>
        <v>195</v>
      </c>
      <c r="F5253" s="64" t="s">
        <v>906</v>
      </c>
      <c r="G5253" s="64">
        <v>10085</v>
      </c>
    </row>
    <row r="5254" spans="1:7">
      <c r="A5254" s="64" t="str">
        <f t="shared" si="83"/>
        <v>BP.VG.00002-10085</v>
      </c>
      <c r="B5254" s="64">
        <f>_xlfn.XLOOKUP(F5254,'Volumen Holds Cooperations'!S:S,'Volumen Holds Cooperations'!F:F)+IF('Volumen Holds Cooperations'!$F$9&gt;0,'Volumen Holds Cooperations'!$F$9,0)</f>
        <v>0</v>
      </c>
      <c r="C5254" s="64">
        <f>_xlfn.XLOOKUP(F5254,'Volumen Holds Cooperations'!S:S,'Volumen Holds Cooperations'!D:D)</f>
        <v>195</v>
      </c>
      <c r="F5254" s="64" t="s">
        <v>908</v>
      </c>
      <c r="G5254" s="64">
        <v>10085</v>
      </c>
    </row>
    <row r="5255" spans="1:7">
      <c r="A5255" s="64" t="str">
        <f t="shared" si="83"/>
        <v>BP.VG.00003-10085</v>
      </c>
      <c r="B5255" s="64">
        <f>_xlfn.XLOOKUP(F5255,'Volumen Holds Cooperations'!S:S,'Volumen Holds Cooperations'!F:F)+IF('Volumen Holds Cooperations'!$F$9&gt;0,'Volumen Holds Cooperations'!$F$9,0)</f>
        <v>0</v>
      </c>
      <c r="C5255" s="64">
        <f>_xlfn.XLOOKUP(F5255,'Volumen Holds Cooperations'!S:S,'Volumen Holds Cooperations'!D:D)</f>
        <v>468</v>
      </c>
      <c r="F5255" s="64" t="s">
        <v>910</v>
      </c>
      <c r="G5255" s="64">
        <v>10085</v>
      </c>
    </row>
    <row r="5256" spans="1:7">
      <c r="A5256" s="64" t="str">
        <f t="shared" si="83"/>
        <v>BP.VG.00004-10085</v>
      </c>
      <c r="B5256" s="64">
        <f>_xlfn.XLOOKUP(F5256,'Volumen Holds Cooperations'!S:S,'Volumen Holds Cooperations'!F:F)+IF('Volumen Holds Cooperations'!$F$9&gt;0,'Volumen Holds Cooperations'!$F$9,0)</f>
        <v>0</v>
      </c>
      <c r="C5256" s="64">
        <f>_xlfn.XLOOKUP(F5256,'Volumen Holds Cooperations'!S:S,'Volumen Holds Cooperations'!D:D)</f>
        <v>468</v>
      </c>
      <c r="F5256" s="64" t="s">
        <v>912</v>
      </c>
      <c r="G5256" s="64">
        <v>10085</v>
      </c>
    </row>
    <row r="5257" spans="1:7">
      <c r="A5257" s="64" t="str">
        <f t="shared" si="83"/>
        <v>BP.VG.00005-10085</v>
      </c>
      <c r="B5257" s="64">
        <f>_xlfn.XLOOKUP(F5257,'Volumen Holds Cooperations'!S:S,'Volumen Holds Cooperations'!F:F)+IF('Volumen Holds Cooperations'!$F$9&gt;0,'Volumen Holds Cooperations'!$F$9,0)</f>
        <v>0</v>
      </c>
      <c r="C5257" s="64">
        <f>_xlfn.XLOOKUP(F5257,'Volumen Holds Cooperations'!S:S,'Volumen Holds Cooperations'!D:D)</f>
        <v>187</v>
      </c>
      <c r="F5257" s="64" t="s">
        <v>914</v>
      </c>
      <c r="G5257" s="64">
        <v>10085</v>
      </c>
    </row>
    <row r="5258" spans="1:7">
      <c r="A5258" s="64" t="str">
        <f t="shared" si="83"/>
        <v>BP.VG.00006-10085</v>
      </c>
      <c r="B5258" s="64">
        <f>_xlfn.XLOOKUP(F5258,'Volumen Holds Cooperations'!S:S,'Volumen Holds Cooperations'!F:F)+IF('Volumen Holds Cooperations'!$F$9&gt;0,'Volumen Holds Cooperations'!$F$9,0)</f>
        <v>0</v>
      </c>
      <c r="C5258" s="64">
        <f>_xlfn.XLOOKUP(F5258,'Volumen Holds Cooperations'!S:S,'Volumen Holds Cooperations'!D:D)</f>
        <v>187</v>
      </c>
      <c r="F5258" s="64" t="s">
        <v>916</v>
      </c>
      <c r="G5258" s="64">
        <v>10085</v>
      </c>
    </row>
    <row r="5259" spans="1:7">
      <c r="A5259" s="64" t="str">
        <f t="shared" si="83"/>
        <v>BP.VG.00007-10085</v>
      </c>
      <c r="B5259" s="64">
        <f>_xlfn.XLOOKUP(F5259,'Volumen Holds Cooperations'!S:S,'Volumen Holds Cooperations'!F:F)+IF('Volumen Holds Cooperations'!$F$9&gt;0,'Volumen Holds Cooperations'!$F$9,0)</f>
        <v>0</v>
      </c>
      <c r="C5259" s="64">
        <f>_xlfn.XLOOKUP(F5259,'Volumen Holds Cooperations'!S:S,'Volumen Holds Cooperations'!D:D)</f>
        <v>477</v>
      </c>
      <c r="F5259" s="64" t="s">
        <v>918</v>
      </c>
      <c r="G5259" s="64">
        <v>10085</v>
      </c>
    </row>
    <row r="5260" spans="1:7">
      <c r="A5260" s="64" t="str">
        <f t="shared" si="83"/>
        <v>BP.VG.00008-10085</v>
      </c>
      <c r="B5260" s="64">
        <f>_xlfn.XLOOKUP(F5260,'Volumen Holds Cooperations'!S:S,'Volumen Holds Cooperations'!F:F)+IF('Volumen Holds Cooperations'!$F$9&gt;0,'Volumen Holds Cooperations'!$F$9,0)</f>
        <v>0</v>
      </c>
      <c r="C5260" s="64">
        <f>_xlfn.XLOOKUP(F5260,'Volumen Holds Cooperations'!S:S,'Volumen Holds Cooperations'!D:D)</f>
        <v>477</v>
      </c>
      <c r="F5260" s="64" t="s">
        <v>920</v>
      </c>
      <c r="G5260" s="64">
        <v>10085</v>
      </c>
    </row>
    <row r="5261" spans="1:7">
      <c r="A5261" s="64" t="str">
        <f t="shared" si="83"/>
        <v>BP.VG.00001-10086</v>
      </c>
      <c r="B5261" s="64">
        <f>_xlfn.XLOOKUP(F5261,'Volumen Holds Cooperations'!S:S,'Volumen Holds Cooperations'!G:G)+IF('Volumen Holds Cooperations'!$G$9&gt;0,'Volumen Holds Cooperations'!$G$9,0)</f>
        <v>0</v>
      </c>
      <c r="C5261" s="64">
        <f>_xlfn.XLOOKUP(F5261,'Volumen Holds Cooperations'!S:S,'Volumen Holds Cooperations'!D:D)</f>
        <v>195</v>
      </c>
      <c r="F5261" s="64" t="s">
        <v>906</v>
      </c>
      <c r="G5261" s="64">
        <v>10086</v>
      </c>
    </row>
    <row r="5262" spans="1:7">
      <c r="A5262" s="64" t="str">
        <f t="shared" si="83"/>
        <v>BP.VG.00002-10086</v>
      </c>
      <c r="B5262" s="64">
        <f>_xlfn.XLOOKUP(F5262,'Volumen Holds Cooperations'!S:S,'Volumen Holds Cooperations'!G:G)+IF('Volumen Holds Cooperations'!$G$9&gt;0,'Volumen Holds Cooperations'!$G$9,0)</f>
        <v>0</v>
      </c>
      <c r="C5262" s="64">
        <f>_xlfn.XLOOKUP(F5262,'Volumen Holds Cooperations'!S:S,'Volumen Holds Cooperations'!D:D)</f>
        <v>195</v>
      </c>
      <c r="F5262" s="64" t="s">
        <v>908</v>
      </c>
      <c r="G5262" s="64">
        <v>10086</v>
      </c>
    </row>
    <row r="5263" spans="1:7">
      <c r="A5263" s="64" t="str">
        <f t="shared" si="83"/>
        <v>BP.VG.00003-10086</v>
      </c>
      <c r="B5263" s="64">
        <f>_xlfn.XLOOKUP(F5263,'Volumen Holds Cooperations'!S:S,'Volumen Holds Cooperations'!G:G)+IF('Volumen Holds Cooperations'!$G$9&gt;0,'Volumen Holds Cooperations'!$G$9,0)</f>
        <v>0</v>
      </c>
      <c r="C5263" s="64">
        <f>_xlfn.XLOOKUP(F5263,'Volumen Holds Cooperations'!S:S,'Volumen Holds Cooperations'!D:D)</f>
        <v>468</v>
      </c>
      <c r="F5263" s="64" t="s">
        <v>910</v>
      </c>
      <c r="G5263" s="64">
        <v>10086</v>
      </c>
    </row>
    <row r="5264" spans="1:7">
      <c r="A5264" s="64" t="str">
        <f t="shared" si="83"/>
        <v>BP.VG.00004-10086</v>
      </c>
      <c r="B5264" s="64">
        <f>_xlfn.XLOOKUP(F5264,'Volumen Holds Cooperations'!S:S,'Volumen Holds Cooperations'!G:G)+IF('Volumen Holds Cooperations'!$G$9&gt;0,'Volumen Holds Cooperations'!$G$9,0)</f>
        <v>0</v>
      </c>
      <c r="C5264" s="64">
        <f>_xlfn.XLOOKUP(F5264,'Volumen Holds Cooperations'!S:S,'Volumen Holds Cooperations'!D:D)</f>
        <v>468</v>
      </c>
      <c r="F5264" s="64" t="s">
        <v>912</v>
      </c>
      <c r="G5264" s="64">
        <v>10086</v>
      </c>
    </row>
    <row r="5265" spans="1:7">
      <c r="A5265" s="64" t="str">
        <f t="shared" si="83"/>
        <v>BP.VG.00005-10086</v>
      </c>
      <c r="B5265" s="64">
        <f>_xlfn.XLOOKUP(F5265,'Volumen Holds Cooperations'!S:S,'Volumen Holds Cooperations'!G:G)+IF('Volumen Holds Cooperations'!$G$9&gt;0,'Volumen Holds Cooperations'!$G$9,0)</f>
        <v>0</v>
      </c>
      <c r="C5265" s="64">
        <f>_xlfn.XLOOKUP(F5265,'Volumen Holds Cooperations'!S:S,'Volumen Holds Cooperations'!D:D)</f>
        <v>187</v>
      </c>
      <c r="F5265" s="64" t="s">
        <v>914</v>
      </c>
      <c r="G5265" s="64">
        <v>10086</v>
      </c>
    </row>
    <row r="5266" spans="1:7">
      <c r="A5266" s="64" t="str">
        <f t="shared" si="83"/>
        <v>BP.VG.00006-10086</v>
      </c>
      <c r="B5266" s="64">
        <f>_xlfn.XLOOKUP(F5266,'Volumen Holds Cooperations'!S:S,'Volumen Holds Cooperations'!G:G)+IF('Volumen Holds Cooperations'!$G$9&gt;0,'Volumen Holds Cooperations'!$G$9,0)</f>
        <v>0</v>
      </c>
      <c r="C5266" s="64">
        <f>_xlfn.XLOOKUP(F5266,'Volumen Holds Cooperations'!S:S,'Volumen Holds Cooperations'!D:D)</f>
        <v>187</v>
      </c>
      <c r="F5266" s="64" t="s">
        <v>916</v>
      </c>
      <c r="G5266" s="64">
        <v>10086</v>
      </c>
    </row>
    <row r="5267" spans="1:7">
      <c r="A5267" s="64" t="str">
        <f t="shared" si="83"/>
        <v>BP.VG.00007-10086</v>
      </c>
      <c r="B5267" s="64">
        <f>_xlfn.XLOOKUP(F5267,'Volumen Holds Cooperations'!S:S,'Volumen Holds Cooperations'!G:G)+IF('Volumen Holds Cooperations'!$G$9&gt;0,'Volumen Holds Cooperations'!$G$9,0)</f>
        <v>0</v>
      </c>
      <c r="C5267" s="64">
        <f>_xlfn.XLOOKUP(F5267,'Volumen Holds Cooperations'!S:S,'Volumen Holds Cooperations'!D:D)</f>
        <v>477</v>
      </c>
      <c r="F5267" s="64" t="s">
        <v>918</v>
      </c>
      <c r="G5267" s="64">
        <v>10086</v>
      </c>
    </row>
    <row r="5268" spans="1:7">
      <c r="A5268" s="64" t="str">
        <f t="shared" si="83"/>
        <v>BP.VG.00008-10086</v>
      </c>
      <c r="B5268" s="64">
        <f>_xlfn.XLOOKUP(F5268,'Volumen Holds Cooperations'!S:S,'Volumen Holds Cooperations'!G:G)+IF('Volumen Holds Cooperations'!$G$9&gt;0,'Volumen Holds Cooperations'!$G$9,0)</f>
        <v>0</v>
      </c>
      <c r="C5268" s="64">
        <f>_xlfn.XLOOKUP(F5268,'Volumen Holds Cooperations'!S:S,'Volumen Holds Cooperations'!D:D)</f>
        <v>477</v>
      </c>
      <c r="F5268" s="64" t="s">
        <v>920</v>
      </c>
      <c r="G5268" s="64">
        <v>10086</v>
      </c>
    </row>
    <row r="5269" spans="1:7">
      <c r="A5269" s="64" t="str">
        <f t="shared" si="83"/>
        <v>BP.VG.00001-10088</v>
      </c>
      <c r="B5269" s="64">
        <f>_xlfn.XLOOKUP(F5269,'Volumen Holds Cooperations'!S:S,'Volumen Holds Cooperations'!H:H)+IF('Volumen Holds Cooperations'!$H$9&gt;0,'Volumen Holds Cooperations'!$H$9,0)</f>
        <v>0</v>
      </c>
      <c r="C5269" s="64">
        <f>_xlfn.XLOOKUP(F5269,'Volumen Holds Cooperations'!S:S,'Volumen Holds Cooperations'!D:D)</f>
        <v>195</v>
      </c>
      <c r="F5269" s="64" t="s">
        <v>906</v>
      </c>
      <c r="G5269" s="64">
        <v>10088</v>
      </c>
    </row>
    <row r="5270" spans="1:7">
      <c r="A5270" s="64" t="str">
        <f t="shared" si="83"/>
        <v>BP.VG.00002-10088</v>
      </c>
      <c r="B5270" s="64">
        <f>_xlfn.XLOOKUP(F5270,'Volumen Holds Cooperations'!S:S,'Volumen Holds Cooperations'!H:H)+IF('Volumen Holds Cooperations'!$H$9&gt;0,'Volumen Holds Cooperations'!$H$9,0)</f>
        <v>0</v>
      </c>
      <c r="C5270" s="64">
        <f>_xlfn.XLOOKUP(F5270,'Volumen Holds Cooperations'!S:S,'Volumen Holds Cooperations'!D:D)</f>
        <v>195</v>
      </c>
      <c r="F5270" s="64" t="s">
        <v>908</v>
      </c>
      <c r="G5270" s="64">
        <v>10088</v>
      </c>
    </row>
    <row r="5271" spans="1:7">
      <c r="A5271" s="64" t="str">
        <f t="shared" si="83"/>
        <v>BP.VG.00003-10088</v>
      </c>
      <c r="B5271" s="64">
        <f>_xlfn.XLOOKUP(F5271,'Volumen Holds Cooperations'!S:S,'Volumen Holds Cooperations'!H:H)+IF('Volumen Holds Cooperations'!$H$9&gt;0,'Volumen Holds Cooperations'!$H$9,0)</f>
        <v>0</v>
      </c>
      <c r="C5271" s="64">
        <f>_xlfn.XLOOKUP(F5271,'Volumen Holds Cooperations'!S:S,'Volumen Holds Cooperations'!D:D)</f>
        <v>468</v>
      </c>
      <c r="F5271" s="64" t="s">
        <v>910</v>
      </c>
      <c r="G5271" s="64">
        <v>10088</v>
      </c>
    </row>
    <row r="5272" spans="1:7">
      <c r="A5272" s="64" t="str">
        <f t="shared" si="83"/>
        <v>BP.VG.00004-10088</v>
      </c>
      <c r="B5272" s="64">
        <f>_xlfn.XLOOKUP(F5272,'Volumen Holds Cooperations'!S:S,'Volumen Holds Cooperations'!H:H)+IF('Volumen Holds Cooperations'!$H$9&gt;0,'Volumen Holds Cooperations'!$H$9,0)</f>
        <v>0</v>
      </c>
      <c r="C5272" s="64">
        <f>_xlfn.XLOOKUP(F5272,'Volumen Holds Cooperations'!S:S,'Volumen Holds Cooperations'!D:D)</f>
        <v>468</v>
      </c>
      <c r="F5272" s="64" t="s">
        <v>912</v>
      </c>
      <c r="G5272" s="64">
        <v>10088</v>
      </c>
    </row>
    <row r="5273" spans="1:7">
      <c r="A5273" s="64" t="str">
        <f t="shared" si="83"/>
        <v>BP.VG.00005-10088</v>
      </c>
      <c r="B5273" s="64">
        <f>_xlfn.XLOOKUP(F5273,'Volumen Holds Cooperations'!S:S,'Volumen Holds Cooperations'!H:H)+IF('Volumen Holds Cooperations'!$H$9&gt;0,'Volumen Holds Cooperations'!$H$9,0)</f>
        <v>0</v>
      </c>
      <c r="C5273" s="64">
        <f>_xlfn.XLOOKUP(F5273,'Volumen Holds Cooperations'!S:S,'Volumen Holds Cooperations'!D:D)</f>
        <v>187</v>
      </c>
      <c r="F5273" s="64" t="s">
        <v>914</v>
      </c>
      <c r="G5273" s="64">
        <v>10088</v>
      </c>
    </row>
    <row r="5274" spans="1:7">
      <c r="A5274" s="64" t="str">
        <f t="shared" si="83"/>
        <v>BP.VG.00006-10088</v>
      </c>
      <c r="B5274" s="64">
        <f>_xlfn.XLOOKUP(F5274,'Volumen Holds Cooperations'!S:S,'Volumen Holds Cooperations'!H:H)+IF('Volumen Holds Cooperations'!$H$9&gt;0,'Volumen Holds Cooperations'!$H$9,0)</f>
        <v>0</v>
      </c>
      <c r="C5274" s="64">
        <f>_xlfn.XLOOKUP(F5274,'Volumen Holds Cooperations'!S:S,'Volumen Holds Cooperations'!D:D)</f>
        <v>187</v>
      </c>
      <c r="F5274" s="64" t="s">
        <v>916</v>
      </c>
      <c r="G5274" s="64">
        <v>10088</v>
      </c>
    </row>
    <row r="5275" spans="1:7">
      <c r="A5275" s="64" t="str">
        <f t="shared" si="83"/>
        <v>BP.VG.00007-10088</v>
      </c>
      <c r="B5275" s="64">
        <f>_xlfn.XLOOKUP(F5275,'Volumen Holds Cooperations'!S:S,'Volumen Holds Cooperations'!H:H)+IF('Volumen Holds Cooperations'!$H$9&gt;0,'Volumen Holds Cooperations'!$H$9,0)</f>
        <v>0</v>
      </c>
      <c r="C5275" s="64">
        <f>_xlfn.XLOOKUP(F5275,'Volumen Holds Cooperations'!S:S,'Volumen Holds Cooperations'!D:D)</f>
        <v>477</v>
      </c>
      <c r="F5275" s="64" t="s">
        <v>918</v>
      </c>
      <c r="G5275" s="64">
        <v>10088</v>
      </c>
    </row>
    <row r="5276" spans="1:7">
      <c r="A5276" s="64" t="str">
        <f t="shared" si="83"/>
        <v>BP.VG.00008-10088</v>
      </c>
      <c r="B5276" s="64">
        <f>_xlfn.XLOOKUP(F5276,'Volumen Holds Cooperations'!S:S,'Volumen Holds Cooperations'!H:H)+IF('Volumen Holds Cooperations'!$H$9&gt;0,'Volumen Holds Cooperations'!$H$9,0)</f>
        <v>0</v>
      </c>
      <c r="C5276" s="64">
        <f>_xlfn.XLOOKUP(F5276,'Volumen Holds Cooperations'!S:S,'Volumen Holds Cooperations'!D:D)</f>
        <v>477</v>
      </c>
      <c r="F5276" s="64" t="s">
        <v>920</v>
      </c>
      <c r="G5276" s="64">
        <v>10088</v>
      </c>
    </row>
    <row r="5277" spans="1:7">
      <c r="A5277" s="64" t="str">
        <f t="shared" si="83"/>
        <v>BP.VG.00001-10089</v>
      </c>
      <c r="B5277" s="64">
        <f>_xlfn.XLOOKUP(F5277,'Volumen Holds Cooperations'!S:S,'Volumen Holds Cooperations'!I:I)+IF('Volumen Holds Cooperations'!$I$9&gt;0,'Volumen Holds Cooperations'!$I$9,0)</f>
        <v>0</v>
      </c>
      <c r="C5277" s="64">
        <f>_xlfn.XLOOKUP(F5277,'Volumen Holds Cooperations'!S:S,'Volumen Holds Cooperations'!D:D)</f>
        <v>195</v>
      </c>
      <c r="F5277" s="64" t="s">
        <v>906</v>
      </c>
      <c r="G5277" s="64">
        <v>10089</v>
      </c>
    </row>
    <row r="5278" spans="1:7">
      <c r="A5278" s="64" t="str">
        <f t="shared" si="83"/>
        <v>BP.VG.00002-10089</v>
      </c>
      <c r="B5278" s="64">
        <f>_xlfn.XLOOKUP(F5278,'Volumen Holds Cooperations'!S:S,'Volumen Holds Cooperations'!I:I)+IF('Volumen Holds Cooperations'!$I$9&gt;0,'Volumen Holds Cooperations'!$I$9,0)</f>
        <v>0</v>
      </c>
      <c r="C5278" s="64">
        <f>_xlfn.XLOOKUP(F5278,'Volumen Holds Cooperations'!S:S,'Volumen Holds Cooperations'!D:D)</f>
        <v>195</v>
      </c>
      <c r="F5278" s="64" t="s">
        <v>908</v>
      </c>
      <c r="G5278" s="64">
        <v>10089</v>
      </c>
    </row>
    <row r="5279" spans="1:7">
      <c r="A5279" s="64" t="str">
        <f t="shared" si="83"/>
        <v>BP.VG.00003-10089</v>
      </c>
      <c r="B5279" s="64">
        <f>_xlfn.XLOOKUP(F5279,'Volumen Holds Cooperations'!S:S,'Volumen Holds Cooperations'!I:I)+IF('Volumen Holds Cooperations'!$I$9&gt;0,'Volumen Holds Cooperations'!$I$9,0)</f>
        <v>0</v>
      </c>
      <c r="C5279" s="64">
        <f>_xlfn.XLOOKUP(F5279,'Volumen Holds Cooperations'!S:S,'Volumen Holds Cooperations'!D:D)</f>
        <v>468</v>
      </c>
      <c r="F5279" s="64" t="s">
        <v>910</v>
      </c>
      <c r="G5279" s="64">
        <v>10089</v>
      </c>
    </row>
    <row r="5280" spans="1:7">
      <c r="A5280" s="64" t="str">
        <f t="shared" si="83"/>
        <v>BP.VG.00004-10089</v>
      </c>
      <c r="B5280" s="64">
        <f>_xlfn.XLOOKUP(F5280,'Volumen Holds Cooperations'!S:S,'Volumen Holds Cooperations'!I:I)+IF('Volumen Holds Cooperations'!$I$9&gt;0,'Volumen Holds Cooperations'!$I$9,0)</f>
        <v>0</v>
      </c>
      <c r="C5280" s="64">
        <f>_xlfn.XLOOKUP(F5280,'Volumen Holds Cooperations'!S:S,'Volumen Holds Cooperations'!D:D)</f>
        <v>468</v>
      </c>
      <c r="F5280" s="64" t="s">
        <v>912</v>
      </c>
      <c r="G5280" s="64">
        <v>10089</v>
      </c>
    </row>
    <row r="5281" spans="1:7">
      <c r="A5281" s="64" t="str">
        <f t="shared" si="83"/>
        <v>BP.VG.00005-10089</v>
      </c>
      <c r="B5281" s="64">
        <f>_xlfn.XLOOKUP(F5281,'Volumen Holds Cooperations'!S:S,'Volumen Holds Cooperations'!I:I)+IF('Volumen Holds Cooperations'!$I$9&gt;0,'Volumen Holds Cooperations'!$I$9,0)</f>
        <v>0</v>
      </c>
      <c r="C5281" s="64">
        <f>_xlfn.XLOOKUP(F5281,'Volumen Holds Cooperations'!S:S,'Volumen Holds Cooperations'!D:D)</f>
        <v>187</v>
      </c>
      <c r="F5281" s="64" t="s">
        <v>914</v>
      </c>
      <c r="G5281" s="64">
        <v>10089</v>
      </c>
    </row>
    <row r="5282" spans="1:7">
      <c r="A5282" s="64" t="str">
        <f t="shared" si="83"/>
        <v>BP.VG.00006-10089</v>
      </c>
      <c r="B5282" s="64">
        <f>_xlfn.XLOOKUP(F5282,'Volumen Holds Cooperations'!S:S,'Volumen Holds Cooperations'!I:I)+IF('Volumen Holds Cooperations'!$I$9&gt;0,'Volumen Holds Cooperations'!$I$9,0)</f>
        <v>0</v>
      </c>
      <c r="C5282" s="64">
        <f>_xlfn.XLOOKUP(F5282,'Volumen Holds Cooperations'!S:S,'Volumen Holds Cooperations'!D:D)</f>
        <v>187</v>
      </c>
      <c r="F5282" s="64" t="s">
        <v>916</v>
      </c>
      <c r="G5282" s="64">
        <v>10089</v>
      </c>
    </row>
    <row r="5283" spans="1:7">
      <c r="A5283" s="64" t="str">
        <f t="shared" si="83"/>
        <v>BP.VG.00007-10089</v>
      </c>
      <c r="B5283" s="64">
        <f>_xlfn.XLOOKUP(F5283,'Volumen Holds Cooperations'!S:S,'Volumen Holds Cooperations'!I:I)+IF('Volumen Holds Cooperations'!$I$9&gt;0,'Volumen Holds Cooperations'!$I$9,0)</f>
        <v>0</v>
      </c>
      <c r="C5283" s="64">
        <f>_xlfn.XLOOKUP(F5283,'Volumen Holds Cooperations'!S:S,'Volumen Holds Cooperations'!D:D)</f>
        <v>477</v>
      </c>
      <c r="F5283" s="64" t="s">
        <v>918</v>
      </c>
      <c r="G5283" s="64">
        <v>10089</v>
      </c>
    </row>
    <row r="5284" spans="1:7">
      <c r="A5284" s="64" t="str">
        <f t="shared" si="83"/>
        <v>BP.VG.00008-10089</v>
      </c>
      <c r="B5284" s="64">
        <f>_xlfn.XLOOKUP(F5284,'Volumen Holds Cooperations'!S:S,'Volumen Holds Cooperations'!I:I)+IF('Volumen Holds Cooperations'!$I$9&gt;0,'Volumen Holds Cooperations'!$I$9,0)</f>
        <v>0</v>
      </c>
      <c r="C5284" s="64">
        <f>_xlfn.XLOOKUP(F5284,'Volumen Holds Cooperations'!S:S,'Volumen Holds Cooperations'!D:D)</f>
        <v>477</v>
      </c>
      <c r="F5284" s="64" t="s">
        <v>920</v>
      </c>
      <c r="G5284" s="64">
        <v>10089</v>
      </c>
    </row>
    <row r="5285" spans="1:7">
      <c r="A5285" s="64" t="str">
        <f t="shared" si="83"/>
        <v>BP.VG.00001-10090</v>
      </c>
      <c r="B5285" s="64">
        <f>_xlfn.XLOOKUP(F5285,'Volumen Holds Cooperations'!S:S,'Volumen Holds Cooperations'!J:J)+IF('Volumen Holds Cooperations'!$J$9&gt;0,'Volumen Holds Cooperations'!$J$9,0)</f>
        <v>0</v>
      </c>
      <c r="C5285" s="64">
        <f>_xlfn.XLOOKUP(F5285,'Volumen Holds Cooperations'!S:S,'Volumen Holds Cooperations'!D:D)</f>
        <v>195</v>
      </c>
      <c r="F5285" s="64" t="s">
        <v>906</v>
      </c>
      <c r="G5285" s="64">
        <v>10090</v>
      </c>
    </row>
    <row r="5286" spans="1:7">
      <c r="A5286" s="64" t="str">
        <f t="shared" si="83"/>
        <v>BP.VG.00002-10090</v>
      </c>
      <c r="B5286" s="64">
        <f>_xlfn.XLOOKUP(F5286,'Volumen Holds Cooperations'!S:S,'Volumen Holds Cooperations'!J:J)+IF('Volumen Holds Cooperations'!$J$9&gt;0,'Volumen Holds Cooperations'!$J$9,0)</f>
        <v>0</v>
      </c>
      <c r="C5286" s="64">
        <f>_xlfn.XLOOKUP(F5286,'Volumen Holds Cooperations'!S:S,'Volumen Holds Cooperations'!D:D)</f>
        <v>195</v>
      </c>
      <c r="F5286" s="64" t="s">
        <v>908</v>
      </c>
      <c r="G5286" s="64">
        <v>10090</v>
      </c>
    </row>
    <row r="5287" spans="1:7">
      <c r="A5287" s="64" t="str">
        <f t="shared" si="83"/>
        <v>BP.VG.00003-10090</v>
      </c>
      <c r="B5287" s="64">
        <f>_xlfn.XLOOKUP(F5287,'Volumen Holds Cooperations'!S:S,'Volumen Holds Cooperations'!J:J)+IF('Volumen Holds Cooperations'!$J$9&gt;0,'Volumen Holds Cooperations'!$J$9,0)</f>
        <v>0</v>
      </c>
      <c r="C5287" s="64">
        <f>_xlfn.XLOOKUP(F5287,'Volumen Holds Cooperations'!S:S,'Volumen Holds Cooperations'!D:D)</f>
        <v>468</v>
      </c>
      <c r="F5287" s="64" t="s">
        <v>910</v>
      </c>
      <c r="G5287" s="64">
        <v>10090</v>
      </c>
    </row>
    <row r="5288" spans="1:7">
      <c r="A5288" s="64" t="str">
        <f t="shared" si="83"/>
        <v>BP.VG.00004-10090</v>
      </c>
      <c r="B5288" s="64">
        <f>_xlfn.XLOOKUP(F5288,'Volumen Holds Cooperations'!S:S,'Volumen Holds Cooperations'!J:J)+IF('Volumen Holds Cooperations'!$J$9&gt;0,'Volumen Holds Cooperations'!$J$9,0)</f>
        <v>0</v>
      </c>
      <c r="C5288" s="64">
        <f>_xlfn.XLOOKUP(F5288,'Volumen Holds Cooperations'!S:S,'Volumen Holds Cooperations'!D:D)</f>
        <v>468</v>
      </c>
      <c r="F5288" s="64" t="s">
        <v>912</v>
      </c>
      <c r="G5288" s="64">
        <v>10090</v>
      </c>
    </row>
    <row r="5289" spans="1:7">
      <c r="A5289" s="64" t="str">
        <f t="shared" si="83"/>
        <v>BP.VG.00005-10090</v>
      </c>
      <c r="B5289" s="64">
        <f>_xlfn.XLOOKUP(F5289,'Volumen Holds Cooperations'!S:S,'Volumen Holds Cooperations'!J:J)+IF('Volumen Holds Cooperations'!$J$9&gt;0,'Volumen Holds Cooperations'!$J$9,0)</f>
        <v>0</v>
      </c>
      <c r="C5289" s="64">
        <f>_xlfn.XLOOKUP(F5289,'Volumen Holds Cooperations'!S:S,'Volumen Holds Cooperations'!D:D)</f>
        <v>187</v>
      </c>
      <c r="F5289" s="64" t="s">
        <v>914</v>
      </c>
      <c r="G5289" s="64">
        <v>10090</v>
      </c>
    </row>
    <row r="5290" spans="1:7">
      <c r="A5290" s="64" t="str">
        <f t="shared" si="83"/>
        <v>BP.VG.00006-10090</v>
      </c>
      <c r="B5290" s="64">
        <f>_xlfn.XLOOKUP(F5290,'Volumen Holds Cooperations'!S:S,'Volumen Holds Cooperations'!J:J)+IF('Volumen Holds Cooperations'!$J$9&gt;0,'Volumen Holds Cooperations'!$J$9,0)</f>
        <v>0</v>
      </c>
      <c r="C5290" s="64">
        <f>_xlfn.XLOOKUP(F5290,'Volumen Holds Cooperations'!S:S,'Volumen Holds Cooperations'!D:D)</f>
        <v>187</v>
      </c>
      <c r="F5290" s="64" t="s">
        <v>916</v>
      </c>
      <c r="G5290" s="64">
        <v>10090</v>
      </c>
    </row>
    <row r="5291" spans="1:7">
      <c r="A5291" s="64" t="str">
        <f t="shared" si="83"/>
        <v>BP.VG.00007-10090</v>
      </c>
      <c r="B5291" s="64">
        <f>_xlfn.XLOOKUP(F5291,'Volumen Holds Cooperations'!S:S,'Volumen Holds Cooperations'!J:J)+IF('Volumen Holds Cooperations'!$J$9&gt;0,'Volumen Holds Cooperations'!$J$9,0)</f>
        <v>0</v>
      </c>
      <c r="C5291" s="64">
        <f>_xlfn.XLOOKUP(F5291,'Volumen Holds Cooperations'!S:S,'Volumen Holds Cooperations'!D:D)</f>
        <v>477</v>
      </c>
      <c r="F5291" s="64" t="s">
        <v>918</v>
      </c>
      <c r="G5291" s="64">
        <v>10090</v>
      </c>
    </row>
    <row r="5292" spans="1:7">
      <c r="A5292" s="64" t="str">
        <f t="shared" si="83"/>
        <v>BP.VG.00008-10090</v>
      </c>
      <c r="B5292" s="64">
        <f>_xlfn.XLOOKUP(F5292,'Volumen Holds Cooperations'!S:S,'Volumen Holds Cooperations'!J:J)+IF('Volumen Holds Cooperations'!$J$9&gt;0,'Volumen Holds Cooperations'!$J$9,0)</f>
        <v>0</v>
      </c>
      <c r="C5292" s="64">
        <f>_xlfn.XLOOKUP(F5292,'Volumen Holds Cooperations'!S:S,'Volumen Holds Cooperations'!D:D)</f>
        <v>477</v>
      </c>
      <c r="F5292" s="64" t="s">
        <v>920</v>
      </c>
      <c r="G5292" s="64">
        <v>10090</v>
      </c>
    </row>
    <row r="5293" spans="1:7">
      <c r="A5293" s="64" t="str">
        <f t="shared" si="83"/>
        <v>BP.VG.00001-10091</v>
      </c>
      <c r="B5293" s="64">
        <f>_xlfn.XLOOKUP(F5293,'Volumen Holds Cooperations'!S:S,'Volumen Holds Cooperations'!K:K)+IF('Volumen Holds Cooperations'!$K$9&gt;0,'Volumen Holds Cooperations'!$K$9,0)</f>
        <v>0</v>
      </c>
      <c r="C5293" s="64">
        <f>_xlfn.XLOOKUP(F5293,'Volumen Holds Cooperations'!S:S,'Volumen Holds Cooperations'!D:D)</f>
        <v>195</v>
      </c>
      <c r="F5293" s="64" t="s">
        <v>906</v>
      </c>
      <c r="G5293" s="64">
        <v>10091</v>
      </c>
    </row>
    <row r="5294" spans="1:7">
      <c r="A5294" s="64" t="str">
        <f t="shared" si="83"/>
        <v>BP.VG.00002-10091</v>
      </c>
      <c r="B5294" s="64">
        <f>_xlfn.XLOOKUP(F5294,'Volumen Holds Cooperations'!S:S,'Volumen Holds Cooperations'!K:K)+IF('Volumen Holds Cooperations'!$K$9&gt;0,'Volumen Holds Cooperations'!$K$9,0)</f>
        <v>0</v>
      </c>
      <c r="C5294" s="64">
        <f>_xlfn.XLOOKUP(F5294,'Volumen Holds Cooperations'!S:S,'Volumen Holds Cooperations'!D:D)</f>
        <v>195</v>
      </c>
      <c r="F5294" s="64" t="s">
        <v>908</v>
      </c>
      <c r="G5294" s="64">
        <v>10091</v>
      </c>
    </row>
    <row r="5295" spans="1:7">
      <c r="A5295" s="64" t="str">
        <f t="shared" si="83"/>
        <v>BP.VG.00003-10091</v>
      </c>
      <c r="B5295" s="64">
        <f>_xlfn.XLOOKUP(F5295,'Volumen Holds Cooperations'!S:S,'Volumen Holds Cooperations'!K:K)+IF('Volumen Holds Cooperations'!$K$9&gt;0,'Volumen Holds Cooperations'!$K$9,0)</f>
        <v>0</v>
      </c>
      <c r="C5295" s="64">
        <f>_xlfn.XLOOKUP(F5295,'Volumen Holds Cooperations'!S:S,'Volumen Holds Cooperations'!D:D)</f>
        <v>468</v>
      </c>
      <c r="F5295" s="64" t="s">
        <v>910</v>
      </c>
      <c r="G5295" s="64">
        <v>10091</v>
      </c>
    </row>
    <row r="5296" spans="1:7">
      <c r="A5296" s="64" t="str">
        <f t="shared" si="83"/>
        <v>BP.VG.00004-10091</v>
      </c>
      <c r="B5296" s="64">
        <f>_xlfn.XLOOKUP(F5296,'Volumen Holds Cooperations'!S:S,'Volumen Holds Cooperations'!K:K)+IF('Volumen Holds Cooperations'!$K$9&gt;0,'Volumen Holds Cooperations'!$K$9,0)</f>
        <v>0</v>
      </c>
      <c r="C5296" s="64">
        <f>_xlfn.XLOOKUP(F5296,'Volumen Holds Cooperations'!S:S,'Volumen Holds Cooperations'!D:D)</f>
        <v>468</v>
      </c>
      <c r="F5296" s="64" t="s">
        <v>912</v>
      </c>
      <c r="G5296" s="64">
        <v>10091</v>
      </c>
    </row>
    <row r="5297" spans="1:7">
      <c r="A5297" s="64" t="str">
        <f t="shared" si="83"/>
        <v>BP.VG.00005-10091</v>
      </c>
      <c r="B5297" s="64">
        <f>_xlfn.XLOOKUP(F5297,'Volumen Holds Cooperations'!S:S,'Volumen Holds Cooperations'!K:K)+IF('Volumen Holds Cooperations'!$K$9&gt;0,'Volumen Holds Cooperations'!$K$9,0)</f>
        <v>0</v>
      </c>
      <c r="C5297" s="64">
        <f>_xlfn.XLOOKUP(F5297,'Volumen Holds Cooperations'!S:S,'Volumen Holds Cooperations'!D:D)</f>
        <v>187</v>
      </c>
      <c r="F5297" s="64" t="s">
        <v>914</v>
      </c>
      <c r="G5297" s="64">
        <v>10091</v>
      </c>
    </row>
    <row r="5298" spans="1:7">
      <c r="A5298" s="64" t="str">
        <f t="shared" si="83"/>
        <v>BP.VG.00006-10091</v>
      </c>
      <c r="B5298" s="64">
        <f>_xlfn.XLOOKUP(F5298,'Volumen Holds Cooperations'!S:S,'Volumen Holds Cooperations'!K:K)+IF('Volumen Holds Cooperations'!$K$9&gt;0,'Volumen Holds Cooperations'!$K$9,0)</f>
        <v>0</v>
      </c>
      <c r="C5298" s="64">
        <f>_xlfn.XLOOKUP(F5298,'Volumen Holds Cooperations'!S:S,'Volumen Holds Cooperations'!D:D)</f>
        <v>187</v>
      </c>
      <c r="F5298" s="64" t="s">
        <v>916</v>
      </c>
      <c r="G5298" s="64">
        <v>10091</v>
      </c>
    </row>
    <row r="5299" spans="1:7">
      <c r="A5299" s="64" t="str">
        <f t="shared" si="83"/>
        <v>BP.VG.00007-10091</v>
      </c>
      <c r="B5299" s="64">
        <f>_xlfn.XLOOKUP(F5299,'Volumen Holds Cooperations'!S:S,'Volumen Holds Cooperations'!K:K)+IF('Volumen Holds Cooperations'!$K$9&gt;0,'Volumen Holds Cooperations'!$K$9,0)</f>
        <v>0</v>
      </c>
      <c r="C5299" s="64">
        <f>_xlfn.XLOOKUP(F5299,'Volumen Holds Cooperations'!S:S,'Volumen Holds Cooperations'!D:D)</f>
        <v>477</v>
      </c>
      <c r="F5299" s="64" t="s">
        <v>918</v>
      </c>
      <c r="G5299" s="64">
        <v>10091</v>
      </c>
    </row>
    <row r="5300" spans="1:7">
      <c r="A5300" s="64" t="str">
        <f t="shared" si="83"/>
        <v>BP.VG.00008-10091</v>
      </c>
      <c r="B5300" s="64">
        <f>_xlfn.XLOOKUP(F5300,'Volumen Holds Cooperations'!S:S,'Volumen Holds Cooperations'!K:K)+IF('Volumen Holds Cooperations'!$K$9&gt;0,'Volumen Holds Cooperations'!$K$9,0)</f>
        <v>0</v>
      </c>
      <c r="C5300" s="64">
        <f>_xlfn.XLOOKUP(F5300,'Volumen Holds Cooperations'!S:S,'Volumen Holds Cooperations'!D:D)</f>
        <v>477</v>
      </c>
      <c r="F5300" s="64" t="s">
        <v>920</v>
      </c>
      <c r="G5300" s="64">
        <v>10091</v>
      </c>
    </row>
    <row r="5301" spans="1:7">
      <c r="A5301" s="64" t="str">
        <f t="shared" si="83"/>
        <v>BP.VG.00001-10093</v>
      </c>
      <c r="B5301" s="64" t="e">
        <f>_xlfn.XLOOKUP(F5301,'Volumen Holds Cooperations'!S:S,'Volumen Holds Cooperations'!#REF!)+IF('Volumen Holds Cooperations'!#REF!&gt;0,'Volumen Holds Cooperations'!#REF!,0)</f>
        <v>#REF!</v>
      </c>
      <c r="C5301" s="64">
        <f>_xlfn.XLOOKUP(F5301,'Volumen Holds Cooperations'!S:S,'Volumen Holds Cooperations'!D:D)</f>
        <v>195</v>
      </c>
      <c r="F5301" s="64" t="s">
        <v>906</v>
      </c>
      <c r="G5301" s="64">
        <v>10093</v>
      </c>
    </row>
    <row r="5302" spans="1:7">
      <c r="A5302" s="64" t="str">
        <f t="shared" si="83"/>
        <v>BP.VG.00002-10093</v>
      </c>
      <c r="B5302" s="64" t="e">
        <f>_xlfn.XLOOKUP(F5302,'Volumen Holds Cooperations'!S:S,'Volumen Holds Cooperations'!#REF!)+IF('Volumen Holds Cooperations'!#REF!&gt;0,'Volumen Holds Cooperations'!#REF!,0)</f>
        <v>#REF!</v>
      </c>
      <c r="C5302" s="64">
        <f>_xlfn.XLOOKUP(F5302,'Volumen Holds Cooperations'!S:S,'Volumen Holds Cooperations'!D:D)</f>
        <v>195</v>
      </c>
      <c r="F5302" s="64" t="s">
        <v>908</v>
      </c>
      <c r="G5302" s="64">
        <v>10093</v>
      </c>
    </row>
    <row r="5303" spans="1:7">
      <c r="A5303" s="64" t="str">
        <f t="shared" si="83"/>
        <v>BP.VG.00003-10093</v>
      </c>
      <c r="B5303" s="64" t="e">
        <f>_xlfn.XLOOKUP(F5303,'Volumen Holds Cooperations'!S:S,'Volumen Holds Cooperations'!#REF!)+IF('Volumen Holds Cooperations'!#REF!&gt;0,'Volumen Holds Cooperations'!#REF!,0)</f>
        <v>#REF!</v>
      </c>
      <c r="C5303" s="64">
        <f>_xlfn.XLOOKUP(F5303,'Volumen Holds Cooperations'!S:S,'Volumen Holds Cooperations'!D:D)</f>
        <v>468</v>
      </c>
      <c r="F5303" s="64" t="s">
        <v>910</v>
      </c>
      <c r="G5303" s="64">
        <v>10093</v>
      </c>
    </row>
    <row r="5304" spans="1:7">
      <c r="A5304" s="64" t="str">
        <f t="shared" si="83"/>
        <v>BP.VG.00004-10093</v>
      </c>
      <c r="B5304" s="64" t="e">
        <f>_xlfn.XLOOKUP(F5304,'Volumen Holds Cooperations'!S:S,'Volumen Holds Cooperations'!#REF!)+IF('Volumen Holds Cooperations'!#REF!&gt;0,'Volumen Holds Cooperations'!#REF!,0)</f>
        <v>#REF!</v>
      </c>
      <c r="C5304" s="64">
        <f>_xlfn.XLOOKUP(F5304,'Volumen Holds Cooperations'!S:S,'Volumen Holds Cooperations'!D:D)</f>
        <v>468</v>
      </c>
      <c r="F5304" s="64" t="s">
        <v>912</v>
      </c>
      <c r="G5304" s="64">
        <v>10093</v>
      </c>
    </row>
    <row r="5305" spans="1:7">
      <c r="A5305" s="64" t="str">
        <f t="shared" si="83"/>
        <v>BP.VG.00005-10093</v>
      </c>
      <c r="B5305" s="64" t="e">
        <f>_xlfn.XLOOKUP(F5305,'Volumen Holds Cooperations'!S:S,'Volumen Holds Cooperations'!#REF!)+IF('Volumen Holds Cooperations'!#REF!&gt;0,'Volumen Holds Cooperations'!#REF!,0)</f>
        <v>#REF!</v>
      </c>
      <c r="C5305" s="64">
        <f>_xlfn.XLOOKUP(F5305,'Volumen Holds Cooperations'!S:S,'Volumen Holds Cooperations'!D:D)</f>
        <v>187</v>
      </c>
      <c r="F5305" s="64" t="s">
        <v>914</v>
      </c>
      <c r="G5305" s="64">
        <v>10093</v>
      </c>
    </row>
    <row r="5306" spans="1:7">
      <c r="A5306" s="64" t="str">
        <f t="shared" si="83"/>
        <v>BP.VG.00006-10093</v>
      </c>
      <c r="B5306" s="64" t="e">
        <f>_xlfn.XLOOKUP(F5306,'Volumen Holds Cooperations'!S:S,'Volumen Holds Cooperations'!#REF!)+IF('Volumen Holds Cooperations'!#REF!&gt;0,'Volumen Holds Cooperations'!#REF!,0)</f>
        <v>#REF!</v>
      </c>
      <c r="C5306" s="64">
        <f>_xlfn.XLOOKUP(F5306,'Volumen Holds Cooperations'!S:S,'Volumen Holds Cooperations'!D:D)</f>
        <v>187</v>
      </c>
      <c r="F5306" s="64" t="s">
        <v>916</v>
      </c>
      <c r="G5306" s="64">
        <v>10093</v>
      </c>
    </row>
    <row r="5307" spans="1:7">
      <c r="A5307" s="64" t="str">
        <f t="shared" si="83"/>
        <v>BP.VG.00007-10093</v>
      </c>
      <c r="B5307" s="64" t="e">
        <f>_xlfn.XLOOKUP(F5307,'Volumen Holds Cooperations'!S:S,'Volumen Holds Cooperations'!#REF!)+IF('Volumen Holds Cooperations'!#REF!&gt;0,'Volumen Holds Cooperations'!#REF!,0)</f>
        <v>#REF!</v>
      </c>
      <c r="C5307" s="64">
        <f>_xlfn.XLOOKUP(F5307,'Volumen Holds Cooperations'!S:S,'Volumen Holds Cooperations'!D:D)</f>
        <v>477</v>
      </c>
      <c r="F5307" s="64" t="s">
        <v>918</v>
      </c>
      <c r="G5307" s="64">
        <v>10093</v>
      </c>
    </row>
    <row r="5308" spans="1:7">
      <c r="A5308" s="64" t="str">
        <f t="shared" si="83"/>
        <v>BP.VG.00008-10093</v>
      </c>
      <c r="B5308" s="64" t="e">
        <f>_xlfn.XLOOKUP(F5308,'Volumen Holds Cooperations'!S:S,'Volumen Holds Cooperations'!#REF!)+IF('Volumen Holds Cooperations'!#REF!&gt;0,'Volumen Holds Cooperations'!#REF!,0)</f>
        <v>#REF!</v>
      </c>
      <c r="C5308" s="64">
        <f>_xlfn.XLOOKUP(F5308,'Volumen Holds Cooperations'!S:S,'Volumen Holds Cooperations'!D:D)</f>
        <v>477</v>
      </c>
      <c r="F5308" s="64" t="s">
        <v>920</v>
      </c>
      <c r="G5308" s="64">
        <v>10093</v>
      </c>
    </row>
    <row r="5309" spans="1:7">
      <c r="A5309" s="64" t="str">
        <f t="shared" si="83"/>
        <v>BP.VG.00001-10092</v>
      </c>
      <c r="B5309" s="64" t="e">
        <f>_xlfn.XLOOKUP(F5309,'Volumen Holds Cooperations'!S:S,'Volumen Holds Cooperations'!#REF!)+IF('Volumen Holds Cooperations'!#REF!&gt;0,'Volumen Holds Cooperations'!#REF!,0)</f>
        <v>#REF!</v>
      </c>
      <c r="C5309" s="64">
        <f>_xlfn.XLOOKUP(F5309,'Volumen Holds Cooperations'!S:S,'Volumen Holds Cooperations'!D:D)</f>
        <v>195</v>
      </c>
      <c r="F5309" s="64" t="s">
        <v>906</v>
      </c>
      <c r="G5309" s="64">
        <v>10092</v>
      </c>
    </row>
    <row r="5310" spans="1:7">
      <c r="A5310" s="64" t="str">
        <f t="shared" ref="A5310:A5373" si="84">F5310&amp;"-"&amp;G5310</f>
        <v>BP.VG.00002-10092</v>
      </c>
      <c r="B5310" s="64" t="e">
        <f>_xlfn.XLOOKUP(F5310,'Volumen Holds Cooperations'!S:S,'Volumen Holds Cooperations'!#REF!)+IF('Volumen Holds Cooperations'!#REF!&gt;0,'Volumen Holds Cooperations'!#REF!,0)</f>
        <v>#REF!</v>
      </c>
      <c r="C5310" s="64">
        <f>_xlfn.XLOOKUP(F5310,'Volumen Holds Cooperations'!S:S,'Volumen Holds Cooperations'!D:D)</f>
        <v>195</v>
      </c>
      <c r="F5310" s="64" t="s">
        <v>908</v>
      </c>
      <c r="G5310" s="64">
        <v>10092</v>
      </c>
    </row>
    <row r="5311" spans="1:7">
      <c r="A5311" s="64" t="str">
        <f t="shared" si="84"/>
        <v>BP.VG.00003-10092</v>
      </c>
      <c r="B5311" s="64" t="e">
        <f>_xlfn.XLOOKUP(F5311,'Volumen Holds Cooperations'!S:S,'Volumen Holds Cooperations'!#REF!)+IF('Volumen Holds Cooperations'!#REF!&gt;0,'Volumen Holds Cooperations'!#REF!,0)</f>
        <v>#REF!</v>
      </c>
      <c r="C5311" s="64">
        <f>_xlfn.XLOOKUP(F5311,'Volumen Holds Cooperations'!S:S,'Volumen Holds Cooperations'!D:D)</f>
        <v>468</v>
      </c>
      <c r="F5311" s="64" t="s">
        <v>910</v>
      </c>
      <c r="G5311" s="64">
        <v>10092</v>
      </c>
    </row>
    <row r="5312" spans="1:7">
      <c r="A5312" s="64" t="str">
        <f t="shared" si="84"/>
        <v>BP.VG.00004-10092</v>
      </c>
      <c r="B5312" s="64" t="e">
        <f>_xlfn.XLOOKUP(F5312,'Volumen Holds Cooperations'!S:S,'Volumen Holds Cooperations'!#REF!)+IF('Volumen Holds Cooperations'!#REF!&gt;0,'Volumen Holds Cooperations'!#REF!,0)</f>
        <v>#REF!</v>
      </c>
      <c r="C5312" s="64">
        <f>_xlfn.XLOOKUP(F5312,'Volumen Holds Cooperations'!S:S,'Volumen Holds Cooperations'!D:D)</f>
        <v>468</v>
      </c>
      <c r="F5312" s="64" t="s">
        <v>912</v>
      </c>
      <c r="G5312" s="64">
        <v>10092</v>
      </c>
    </row>
    <row r="5313" spans="1:7">
      <c r="A5313" s="64" t="str">
        <f t="shared" si="84"/>
        <v>BP.VG.00005-10092</v>
      </c>
      <c r="B5313" s="64" t="e">
        <f>_xlfn.XLOOKUP(F5313,'Volumen Holds Cooperations'!S:S,'Volumen Holds Cooperations'!#REF!)+IF('Volumen Holds Cooperations'!#REF!&gt;0,'Volumen Holds Cooperations'!#REF!,0)</f>
        <v>#REF!</v>
      </c>
      <c r="C5313" s="64">
        <f>_xlfn.XLOOKUP(F5313,'Volumen Holds Cooperations'!S:S,'Volumen Holds Cooperations'!D:D)</f>
        <v>187</v>
      </c>
      <c r="F5313" s="64" t="s">
        <v>914</v>
      </c>
      <c r="G5313" s="64">
        <v>10092</v>
      </c>
    </row>
    <row r="5314" spans="1:7">
      <c r="A5314" s="64" t="str">
        <f t="shared" si="84"/>
        <v>BP.VG.00006-10092</v>
      </c>
      <c r="B5314" s="64" t="e">
        <f>_xlfn.XLOOKUP(F5314,'Volumen Holds Cooperations'!S:S,'Volumen Holds Cooperations'!#REF!)+IF('Volumen Holds Cooperations'!#REF!&gt;0,'Volumen Holds Cooperations'!#REF!,0)</f>
        <v>#REF!</v>
      </c>
      <c r="C5314" s="64">
        <f>_xlfn.XLOOKUP(F5314,'Volumen Holds Cooperations'!S:S,'Volumen Holds Cooperations'!D:D)</f>
        <v>187</v>
      </c>
      <c r="F5314" s="64" t="s">
        <v>916</v>
      </c>
      <c r="G5314" s="64">
        <v>10092</v>
      </c>
    </row>
    <row r="5315" spans="1:7">
      <c r="A5315" s="64" t="str">
        <f t="shared" si="84"/>
        <v>BP.VG.00007-10092</v>
      </c>
      <c r="B5315" s="64" t="e">
        <f>_xlfn.XLOOKUP(F5315,'Volumen Holds Cooperations'!S:S,'Volumen Holds Cooperations'!#REF!)+IF('Volumen Holds Cooperations'!#REF!&gt;0,'Volumen Holds Cooperations'!#REF!,0)</f>
        <v>#REF!</v>
      </c>
      <c r="C5315" s="64">
        <f>_xlfn.XLOOKUP(F5315,'Volumen Holds Cooperations'!S:S,'Volumen Holds Cooperations'!D:D)</f>
        <v>477</v>
      </c>
      <c r="F5315" s="64" t="s">
        <v>918</v>
      </c>
      <c r="G5315" s="64">
        <v>10092</v>
      </c>
    </row>
    <row r="5316" spans="1:7">
      <c r="A5316" s="64" t="str">
        <f t="shared" si="84"/>
        <v>BP.VG.00008-10092</v>
      </c>
      <c r="B5316" s="64" t="e">
        <f>_xlfn.XLOOKUP(F5316,'Volumen Holds Cooperations'!S:S,'Volumen Holds Cooperations'!#REF!)+IF('Volumen Holds Cooperations'!#REF!&gt;0,'Volumen Holds Cooperations'!#REF!,0)</f>
        <v>#REF!</v>
      </c>
      <c r="C5316" s="64">
        <f>_xlfn.XLOOKUP(F5316,'Volumen Holds Cooperations'!S:S,'Volumen Holds Cooperations'!D:D)</f>
        <v>477</v>
      </c>
      <c r="F5316" s="64" t="s">
        <v>920</v>
      </c>
      <c r="G5316" s="64">
        <v>10092</v>
      </c>
    </row>
    <row r="5317" spans="1:7">
      <c r="A5317" s="64" t="str">
        <f t="shared" si="84"/>
        <v>BP.VG.00001-10094</v>
      </c>
      <c r="B5317" s="64">
        <f>_xlfn.XLOOKUP(F5317,'Volumen Holds Cooperations'!S:S,'Volumen Holds Cooperations'!L:L)+IF('Volumen Holds Cooperations'!$L$9&gt;0,'Volumen Holds Cooperations'!$L$9,0)</f>
        <v>0</v>
      </c>
      <c r="C5317" s="64">
        <f>_xlfn.XLOOKUP(F5317,'Volumen Holds Cooperations'!S:S,'Volumen Holds Cooperations'!D:D)</f>
        <v>195</v>
      </c>
      <c r="F5317" s="64" t="s">
        <v>906</v>
      </c>
      <c r="G5317" s="64">
        <v>10094</v>
      </c>
    </row>
    <row r="5318" spans="1:7">
      <c r="A5318" s="64" t="str">
        <f t="shared" si="84"/>
        <v>BP.VG.00002-10094</v>
      </c>
      <c r="B5318" s="64">
        <f>_xlfn.XLOOKUP(F5318,'Volumen Holds Cooperations'!S:S,'Volumen Holds Cooperations'!L:L)+IF('Volumen Holds Cooperations'!$L$9&gt;0,'Volumen Holds Cooperations'!$L$9,0)</f>
        <v>0</v>
      </c>
      <c r="C5318" s="64">
        <f>_xlfn.XLOOKUP(F5318,'Volumen Holds Cooperations'!S:S,'Volumen Holds Cooperations'!D:D)</f>
        <v>195</v>
      </c>
      <c r="F5318" s="64" t="s">
        <v>908</v>
      </c>
      <c r="G5318" s="64">
        <v>10094</v>
      </c>
    </row>
    <row r="5319" spans="1:7">
      <c r="A5319" s="64" t="str">
        <f t="shared" si="84"/>
        <v>BP.VG.00003-10094</v>
      </c>
      <c r="B5319" s="64">
        <f>_xlfn.XLOOKUP(F5319,'Volumen Holds Cooperations'!S:S,'Volumen Holds Cooperations'!L:L)+IF('Volumen Holds Cooperations'!$L$9&gt;0,'Volumen Holds Cooperations'!$L$9,0)</f>
        <v>0</v>
      </c>
      <c r="C5319" s="64">
        <f>_xlfn.XLOOKUP(F5319,'Volumen Holds Cooperations'!S:S,'Volumen Holds Cooperations'!D:D)</f>
        <v>468</v>
      </c>
      <c r="F5319" s="64" t="s">
        <v>910</v>
      </c>
      <c r="G5319" s="64">
        <v>10094</v>
      </c>
    </row>
    <row r="5320" spans="1:7">
      <c r="A5320" s="64" t="str">
        <f t="shared" si="84"/>
        <v>BP.VG.00004-10094</v>
      </c>
      <c r="B5320" s="64">
        <f>_xlfn.XLOOKUP(F5320,'Volumen Holds Cooperations'!S:S,'Volumen Holds Cooperations'!L:L)+IF('Volumen Holds Cooperations'!$L$9&gt;0,'Volumen Holds Cooperations'!$L$9,0)</f>
        <v>0</v>
      </c>
      <c r="C5320" s="64">
        <f>_xlfn.XLOOKUP(F5320,'Volumen Holds Cooperations'!S:S,'Volumen Holds Cooperations'!D:D)</f>
        <v>468</v>
      </c>
      <c r="F5320" s="64" t="s">
        <v>912</v>
      </c>
      <c r="G5320" s="64">
        <v>10094</v>
      </c>
    </row>
    <row r="5321" spans="1:7">
      <c r="A5321" s="64" t="str">
        <f t="shared" si="84"/>
        <v>BP.VG.00005-10094</v>
      </c>
      <c r="B5321" s="64">
        <f>_xlfn.XLOOKUP(F5321,'Volumen Holds Cooperations'!S:S,'Volumen Holds Cooperations'!L:L)+IF('Volumen Holds Cooperations'!$L$9&gt;0,'Volumen Holds Cooperations'!$L$9,0)</f>
        <v>0</v>
      </c>
      <c r="C5321" s="64">
        <f>_xlfn.XLOOKUP(F5321,'Volumen Holds Cooperations'!S:S,'Volumen Holds Cooperations'!D:D)</f>
        <v>187</v>
      </c>
      <c r="F5321" s="64" t="s">
        <v>914</v>
      </c>
      <c r="G5321" s="64">
        <v>10094</v>
      </c>
    </row>
    <row r="5322" spans="1:7">
      <c r="A5322" s="64" t="str">
        <f t="shared" si="84"/>
        <v>BP.VG.00006-10094</v>
      </c>
      <c r="B5322" s="64">
        <f>_xlfn.XLOOKUP(F5322,'Volumen Holds Cooperations'!S:S,'Volumen Holds Cooperations'!L:L)+IF('Volumen Holds Cooperations'!$L$9&gt;0,'Volumen Holds Cooperations'!$L$9,0)</f>
        <v>0</v>
      </c>
      <c r="C5322" s="64">
        <f>_xlfn.XLOOKUP(F5322,'Volumen Holds Cooperations'!S:S,'Volumen Holds Cooperations'!D:D)</f>
        <v>187</v>
      </c>
      <c r="F5322" s="64" t="s">
        <v>916</v>
      </c>
      <c r="G5322" s="64">
        <v>10094</v>
      </c>
    </row>
    <row r="5323" spans="1:7">
      <c r="A5323" s="64" t="str">
        <f t="shared" si="84"/>
        <v>BP.VG.00007-10094</v>
      </c>
      <c r="B5323" s="64">
        <f>_xlfn.XLOOKUP(F5323,'Volumen Holds Cooperations'!S:S,'Volumen Holds Cooperations'!L:L)+IF('Volumen Holds Cooperations'!$L$9&gt;0,'Volumen Holds Cooperations'!$L$9,0)</f>
        <v>0</v>
      </c>
      <c r="C5323" s="64">
        <f>_xlfn.XLOOKUP(F5323,'Volumen Holds Cooperations'!S:S,'Volumen Holds Cooperations'!D:D)</f>
        <v>477</v>
      </c>
      <c r="F5323" s="64" t="s">
        <v>918</v>
      </c>
      <c r="G5323" s="64">
        <v>10094</v>
      </c>
    </row>
    <row r="5324" spans="1:7">
      <c r="A5324" s="64" t="str">
        <f t="shared" si="84"/>
        <v>BP.VG.00008-10094</v>
      </c>
      <c r="B5324" s="64">
        <f>_xlfn.XLOOKUP(F5324,'Volumen Holds Cooperations'!S:S,'Volumen Holds Cooperations'!L:L)+IF('Volumen Holds Cooperations'!$L$9&gt;0,'Volumen Holds Cooperations'!$L$9,0)</f>
        <v>0</v>
      </c>
      <c r="C5324" s="64">
        <f>_xlfn.XLOOKUP(F5324,'Volumen Holds Cooperations'!S:S,'Volumen Holds Cooperations'!D:D)</f>
        <v>477</v>
      </c>
      <c r="F5324" s="64" t="s">
        <v>920</v>
      </c>
      <c r="G5324" s="64">
        <v>10094</v>
      </c>
    </row>
    <row r="5325" spans="1:7">
      <c r="A5325" s="64" t="str">
        <f t="shared" si="84"/>
        <v>BP.VG.00001-10095</v>
      </c>
      <c r="B5325" s="64">
        <f>_xlfn.XLOOKUP(F5325,'Volumen Holds Cooperations'!S:S,'Volumen Holds Cooperations'!M:M)+IF('Volumen Holds Cooperations'!$M$9&gt;0,'Volumen Holds Cooperations'!$M$9,0)</f>
        <v>0</v>
      </c>
      <c r="C5325" s="64">
        <f>_xlfn.XLOOKUP(F5325,'Volumen Holds Cooperations'!S:S,'Volumen Holds Cooperations'!D:D)</f>
        <v>195</v>
      </c>
      <c r="F5325" s="64" t="s">
        <v>906</v>
      </c>
      <c r="G5325" s="64">
        <v>10095</v>
      </c>
    </row>
    <row r="5326" spans="1:7">
      <c r="A5326" s="64" t="str">
        <f t="shared" si="84"/>
        <v>BP.VG.00002-10095</v>
      </c>
      <c r="B5326" s="64">
        <f>_xlfn.XLOOKUP(F5326,'Volumen Holds Cooperations'!S:S,'Volumen Holds Cooperations'!M:M)+IF('Volumen Holds Cooperations'!$M$9&gt;0,'Volumen Holds Cooperations'!$M$9,0)</f>
        <v>0</v>
      </c>
      <c r="C5326" s="64">
        <f>_xlfn.XLOOKUP(F5326,'Volumen Holds Cooperations'!S:S,'Volumen Holds Cooperations'!D:D)</f>
        <v>195</v>
      </c>
      <c r="F5326" s="64" t="s">
        <v>908</v>
      </c>
      <c r="G5326" s="64">
        <v>10095</v>
      </c>
    </row>
    <row r="5327" spans="1:7">
      <c r="A5327" s="64" t="str">
        <f t="shared" si="84"/>
        <v>BP.VG.00003-10095</v>
      </c>
      <c r="B5327" s="64">
        <f>_xlfn.XLOOKUP(F5327,'Volumen Holds Cooperations'!S:S,'Volumen Holds Cooperations'!M:M)+IF('Volumen Holds Cooperations'!$M$9&gt;0,'Volumen Holds Cooperations'!$M$9,0)</f>
        <v>0</v>
      </c>
      <c r="C5327" s="64">
        <f>_xlfn.XLOOKUP(F5327,'Volumen Holds Cooperations'!S:S,'Volumen Holds Cooperations'!D:D)</f>
        <v>468</v>
      </c>
      <c r="F5327" s="64" t="s">
        <v>910</v>
      </c>
      <c r="G5327" s="64">
        <v>10095</v>
      </c>
    </row>
    <row r="5328" spans="1:7">
      <c r="A5328" s="64" t="str">
        <f t="shared" si="84"/>
        <v>BP.VG.00004-10095</v>
      </c>
      <c r="B5328" s="64">
        <f>_xlfn.XLOOKUP(F5328,'Volumen Holds Cooperations'!S:S,'Volumen Holds Cooperations'!M:M)+IF('Volumen Holds Cooperations'!$M$9&gt;0,'Volumen Holds Cooperations'!$M$9,0)</f>
        <v>0</v>
      </c>
      <c r="C5328" s="64">
        <f>_xlfn.XLOOKUP(F5328,'Volumen Holds Cooperations'!S:S,'Volumen Holds Cooperations'!D:D)</f>
        <v>468</v>
      </c>
      <c r="F5328" s="64" t="s">
        <v>912</v>
      </c>
      <c r="G5328" s="64">
        <v>10095</v>
      </c>
    </row>
    <row r="5329" spans="1:7">
      <c r="A5329" s="64" t="str">
        <f t="shared" si="84"/>
        <v>BP.VG.00005-10095</v>
      </c>
      <c r="B5329" s="64">
        <f>_xlfn.XLOOKUP(F5329,'Volumen Holds Cooperations'!S:S,'Volumen Holds Cooperations'!M:M)+IF('Volumen Holds Cooperations'!$M$9&gt;0,'Volumen Holds Cooperations'!$M$9,0)</f>
        <v>0</v>
      </c>
      <c r="C5329" s="64">
        <f>_xlfn.XLOOKUP(F5329,'Volumen Holds Cooperations'!S:S,'Volumen Holds Cooperations'!D:D)</f>
        <v>187</v>
      </c>
      <c r="F5329" s="64" t="s">
        <v>914</v>
      </c>
      <c r="G5329" s="64">
        <v>10095</v>
      </c>
    </row>
    <row r="5330" spans="1:7">
      <c r="A5330" s="64" t="str">
        <f t="shared" si="84"/>
        <v>BP.VG.00006-10095</v>
      </c>
      <c r="B5330" s="64">
        <f>_xlfn.XLOOKUP(F5330,'Volumen Holds Cooperations'!S:S,'Volumen Holds Cooperations'!M:M)+IF('Volumen Holds Cooperations'!$M$9&gt;0,'Volumen Holds Cooperations'!$M$9,0)</f>
        <v>0</v>
      </c>
      <c r="C5330" s="64">
        <f>_xlfn.XLOOKUP(F5330,'Volumen Holds Cooperations'!S:S,'Volumen Holds Cooperations'!D:D)</f>
        <v>187</v>
      </c>
      <c r="F5330" s="64" t="s">
        <v>916</v>
      </c>
      <c r="G5330" s="64">
        <v>10095</v>
      </c>
    </row>
    <row r="5331" spans="1:7">
      <c r="A5331" s="64" t="str">
        <f t="shared" si="84"/>
        <v>BP.VG.00007-10095</v>
      </c>
      <c r="B5331" s="64">
        <f>_xlfn.XLOOKUP(F5331,'Volumen Holds Cooperations'!S:S,'Volumen Holds Cooperations'!M:M)+IF('Volumen Holds Cooperations'!$M$9&gt;0,'Volumen Holds Cooperations'!$M$9,0)</f>
        <v>0</v>
      </c>
      <c r="C5331" s="64">
        <f>_xlfn.XLOOKUP(F5331,'Volumen Holds Cooperations'!S:S,'Volumen Holds Cooperations'!D:D)</f>
        <v>477</v>
      </c>
      <c r="F5331" s="64" t="s">
        <v>918</v>
      </c>
      <c r="G5331" s="64">
        <v>10095</v>
      </c>
    </row>
    <row r="5332" spans="1:7">
      <c r="A5332" s="64" t="str">
        <f t="shared" si="84"/>
        <v>BP.VG.00008-10095</v>
      </c>
      <c r="B5332" s="64">
        <f>_xlfn.XLOOKUP(F5332,'Volumen Holds Cooperations'!S:S,'Volumen Holds Cooperations'!M:M)+IF('Volumen Holds Cooperations'!$M$9&gt;0,'Volumen Holds Cooperations'!$M$9,0)</f>
        <v>0</v>
      </c>
      <c r="C5332" s="64">
        <f>_xlfn.XLOOKUP(F5332,'Volumen Holds Cooperations'!S:S,'Volumen Holds Cooperations'!D:D)</f>
        <v>477</v>
      </c>
      <c r="F5332" s="64" t="s">
        <v>920</v>
      </c>
      <c r="G5332" s="64">
        <v>10095</v>
      </c>
    </row>
    <row r="5333" spans="1:7">
      <c r="A5333" s="64" t="str">
        <f t="shared" si="84"/>
        <v>BP.VG.00001-10081</v>
      </c>
      <c r="B5333" s="64" t="e">
        <f>_xlfn.XLOOKUP(F5333,'Volumen Holds Cooperations'!S:S,'Volumen Holds Cooperations'!#REF!)+IF('Volumen Holds Cooperations'!#REF!&gt;0,'Volumen Holds Cooperations'!#REF!,0)</f>
        <v>#REF!</v>
      </c>
      <c r="C5333" s="64">
        <f>_xlfn.XLOOKUP(F5333,'Volumen Holds Cooperations'!S:S,'Volumen Holds Cooperations'!N:N)</f>
        <v>204.75</v>
      </c>
      <c r="F5333" s="64" t="s">
        <v>906</v>
      </c>
      <c r="G5333" s="64">
        <v>10081</v>
      </c>
    </row>
    <row r="5334" spans="1:7">
      <c r="A5334" s="64" t="str">
        <f t="shared" si="84"/>
        <v>BP.VG.00002-10081</v>
      </c>
      <c r="B5334" s="64" t="e">
        <f>_xlfn.XLOOKUP(F5334,'Volumen Holds Cooperations'!S:S,'Volumen Holds Cooperations'!#REF!)+IF('Volumen Holds Cooperations'!#REF!&gt;0,'Volumen Holds Cooperations'!#REF!,0)</f>
        <v>#REF!</v>
      </c>
      <c r="C5334" s="64">
        <f>_xlfn.XLOOKUP(F5334,'Volumen Holds Cooperations'!S:S,'Volumen Holds Cooperations'!N:N)</f>
        <v>204.75</v>
      </c>
      <c r="F5334" s="64" t="s">
        <v>908</v>
      </c>
      <c r="G5334" s="64">
        <v>10081</v>
      </c>
    </row>
    <row r="5335" spans="1:7">
      <c r="A5335" s="64" t="str">
        <f t="shared" si="84"/>
        <v>BP.VG.00003-10081</v>
      </c>
      <c r="B5335" s="64" t="e">
        <f>_xlfn.XLOOKUP(F5335,'Volumen Holds Cooperations'!S:S,'Volumen Holds Cooperations'!#REF!)+IF('Volumen Holds Cooperations'!#REF!&gt;0,'Volumen Holds Cooperations'!#REF!,0)</f>
        <v>#REF!</v>
      </c>
      <c r="C5335" s="64">
        <f>_xlfn.XLOOKUP(F5335,'Volumen Holds Cooperations'!S:S,'Volumen Holds Cooperations'!N:N)</f>
        <v>491.5</v>
      </c>
      <c r="F5335" s="64" t="s">
        <v>910</v>
      </c>
      <c r="G5335" s="64">
        <v>10081</v>
      </c>
    </row>
    <row r="5336" spans="1:7">
      <c r="A5336" s="64" t="str">
        <f t="shared" si="84"/>
        <v>BP.VG.00004-10081</v>
      </c>
      <c r="B5336" s="64" t="e">
        <f>_xlfn.XLOOKUP(F5336,'Volumen Holds Cooperations'!S:S,'Volumen Holds Cooperations'!#REF!)+IF('Volumen Holds Cooperations'!#REF!&gt;0,'Volumen Holds Cooperations'!#REF!,0)</f>
        <v>#REF!</v>
      </c>
      <c r="C5336" s="64">
        <f>_xlfn.XLOOKUP(F5336,'Volumen Holds Cooperations'!S:S,'Volumen Holds Cooperations'!N:N)</f>
        <v>491.5</v>
      </c>
      <c r="F5336" s="64" t="s">
        <v>912</v>
      </c>
      <c r="G5336" s="64">
        <v>10081</v>
      </c>
    </row>
    <row r="5337" spans="1:7">
      <c r="A5337" s="64" t="str">
        <f t="shared" si="84"/>
        <v>BP.VG.00005-10081</v>
      </c>
      <c r="B5337" s="64" t="e">
        <f>_xlfn.XLOOKUP(F5337,'Volumen Holds Cooperations'!S:S,'Volumen Holds Cooperations'!#REF!)+IF('Volumen Holds Cooperations'!#REF!&gt;0,'Volumen Holds Cooperations'!#REF!,0)</f>
        <v>#REF!</v>
      </c>
      <c r="C5337" s="64">
        <f>_xlfn.XLOOKUP(F5337,'Volumen Holds Cooperations'!S:S,'Volumen Holds Cooperations'!N:N)</f>
        <v>196.5</v>
      </c>
      <c r="F5337" s="64" t="s">
        <v>914</v>
      </c>
      <c r="G5337" s="64">
        <v>10081</v>
      </c>
    </row>
    <row r="5338" spans="1:7">
      <c r="A5338" s="64" t="str">
        <f t="shared" si="84"/>
        <v>BP.VG.00006-10081</v>
      </c>
      <c r="B5338" s="64" t="e">
        <f>_xlfn.XLOOKUP(F5338,'Volumen Holds Cooperations'!S:S,'Volumen Holds Cooperations'!#REF!)+IF('Volumen Holds Cooperations'!#REF!&gt;0,'Volumen Holds Cooperations'!#REF!,0)</f>
        <v>#REF!</v>
      </c>
      <c r="C5338" s="64">
        <f>_xlfn.XLOOKUP(F5338,'Volumen Holds Cooperations'!S:S,'Volumen Holds Cooperations'!N:N)</f>
        <v>196.5</v>
      </c>
      <c r="F5338" s="64" t="s">
        <v>916</v>
      </c>
      <c r="G5338" s="64">
        <v>10081</v>
      </c>
    </row>
    <row r="5339" spans="1:7">
      <c r="A5339" s="64" t="str">
        <f t="shared" si="84"/>
        <v>BP.VG.00007-10081</v>
      </c>
      <c r="B5339" s="64" t="e">
        <f>_xlfn.XLOOKUP(F5339,'Volumen Holds Cooperations'!S:S,'Volumen Holds Cooperations'!#REF!)+IF('Volumen Holds Cooperations'!#REF!&gt;0,'Volumen Holds Cooperations'!#REF!,0)</f>
        <v>#REF!</v>
      </c>
      <c r="C5339" s="64">
        <f>_xlfn.XLOOKUP(F5339,'Volumen Holds Cooperations'!S:S,'Volumen Holds Cooperations'!N:N)</f>
        <v>501</v>
      </c>
      <c r="F5339" s="64" t="s">
        <v>918</v>
      </c>
      <c r="G5339" s="64">
        <v>10081</v>
      </c>
    </row>
    <row r="5340" spans="1:7">
      <c r="A5340" s="64" t="str">
        <f t="shared" si="84"/>
        <v>BP.VG.00008-10081</v>
      </c>
      <c r="B5340" s="64" t="e">
        <f>_xlfn.XLOOKUP(F5340,'Volumen Holds Cooperations'!S:S,'Volumen Holds Cooperations'!#REF!)+IF('Volumen Holds Cooperations'!#REF!&gt;0,'Volumen Holds Cooperations'!#REF!,0)</f>
        <v>#REF!</v>
      </c>
      <c r="C5340" s="64">
        <f>_xlfn.XLOOKUP(F5340,'Volumen Holds Cooperations'!S:S,'Volumen Holds Cooperations'!N:N)</f>
        <v>501</v>
      </c>
      <c r="F5340" s="64" t="s">
        <v>920</v>
      </c>
      <c r="G5340" s="64">
        <v>10081</v>
      </c>
    </row>
    <row r="5341" spans="1:7">
      <c r="A5341" s="64" t="str">
        <f t="shared" si="84"/>
        <v>BP.VG.00001-10097</v>
      </c>
      <c r="B5341" s="64" t="e">
        <f>_xlfn.XLOOKUP(F5341,'Volumen Holds Cooperations'!S:S,'Volumen Holds Cooperations'!#REF!)+IF('Volumen Holds Cooperations'!#REF!&gt;0,'Volumen Holds Cooperations'!#REF!,0)</f>
        <v>#REF!</v>
      </c>
      <c r="C5341" s="64">
        <f>_xlfn.XLOOKUP(F5341,'Volumen Holds Cooperations'!S:S,'Volumen Holds Cooperations'!N:N)</f>
        <v>204.75</v>
      </c>
      <c r="F5341" s="64" t="s">
        <v>906</v>
      </c>
      <c r="G5341" s="64">
        <v>10097</v>
      </c>
    </row>
    <row r="5342" spans="1:7">
      <c r="A5342" s="64" t="str">
        <f t="shared" si="84"/>
        <v>BP.VG.00002-10097</v>
      </c>
      <c r="B5342" s="64" t="e">
        <f>_xlfn.XLOOKUP(F5342,'Volumen Holds Cooperations'!S:S,'Volumen Holds Cooperations'!#REF!)+IF('Volumen Holds Cooperations'!#REF!&gt;0,'Volumen Holds Cooperations'!#REF!,0)</f>
        <v>#REF!</v>
      </c>
      <c r="C5342" s="64">
        <f>_xlfn.XLOOKUP(F5342,'Volumen Holds Cooperations'!S:S,'Volumen Holds Cooperations'!N:N)</f>
        <v>204.75</v>
      </c>
      <c r="F5342" s="64" t="s">
        <v>908</v>
      </c>
      <c r="G5342" s="64">
        <v>10097</v>
      </c>
    </row>
    <row r="5343" spans="1:7">
      <c r="A5343" s="64" t="str">
        <f t="shared" si="84"/>
        <v>BP.VG.00003-10097</v>
      </c>
      <c r="B5343" s="64" t="e">
        <f>_xlfn.XLOOKUP(F5343,'Volumen Holds Cooperations'!S:S,'Volumen Holds Cooperations'!#REF!)+IF('Volumen Holds Cooperations'!#REF!&gt;0,'Volumen Holds Cooperations'!#REF!,0)</f>
        <v>#REF!</v>
      </c>
      <c r="C5343" s="64">
        <f>_xlfn.XLOOKUP(F5343,'Volumen Holds Cooperations'!S:S,'Volumen Holds Cooperations'!N:N)</f>
        <v>491.5</v>
      </c>
      <c r="F5343" s="64" t="s">
        <v>910</v>
      </c>
      <c r="G5343" s="64">
        <v>10097</v>
      </c>
    </row>
    <row r="5344" spans="1:7">
      <c r="A5344" s="64" t="str">
        <f t="shared" si="84"/>
        <v>BP.VG.00004-10097</v>
      </c>
      <c r="B5344" s="64" t="e">
        <f>_xlfn.XLOOKUP(F5344,'Volumen Holds Cooperations'!S:S,'Volumen Holds Cooperations'!#REF!)+IF('Volumen Holds Cooperations'!#REF!&gt;0,'Volumen Holds Cooperations'!#REF!,0)</f>
        <v>#REF!</v>
      </c>
      <c r="C5344" s="64">
        <f>_xlfn.XLOOKUP(F5344,'Volumen Holds Cooperations'!S:S,'Volumen Holds Cooperations'!N:N)</f>
        <v>491.5</v>
      </c>
      <c r="F5344" s="64" t="s">
        <v>912</v>
      </c>
      <c r="G5344" s="64">
        <v>10097</v>
      </c>
    </row>
    <row r="5345" spans="1:7">
      <c r="A5345" s="64" t="str">
        <f t="shared" si="84"/>
        <v>BP.VG.00005-10097</v>
      </c>
      <c r="B5345" s="64" t="e">
        <f>_xlfn.XLOOKUP(F5345,'Volumen Holds Cooperations'!S:S,'Volumen Holds Cooperations'!#REF!)+IF('Volumen Holds Cooperations'!#REF!&gt;0,'Volumen Holds Cooperations'!#REF!,0)</f>
        <v>#REF!</v>
      </c>
      <c r="C5345" s="64">
        <f>_xlfn.XLOOKUP(F5345,'Volumen Holds Cooperations'!S:S,'Volumen Holds Cooperations'!N:N)</f>
        <v>196.5</v>
      </c>
      <c r="F5345" s="64" t="s">
        <v>914</v>
      </c>
      <c r="G5345" s="64">
        <v>10097</v>
      </c>
    </row>
    <row r="5346" spans="1:7">
      <c r="A5346" s="64" t="str">
        <f t="shared" si="84"/>
        <v>BP.VG.00006-10097</v>
      </c>
      <c r="B5346" s="64" t="e">
        <f>_xlfn.XLOOKUP(F5346,'Volumen Holds Cooperations'!S:S,'Volumen Holds Cooperations'!#REF!)+IF('Volumen Holds Cooperations'!#REF!&gt;0,'Volumen Holds Cooperations'!#REF!,0)</f>
        <v>#REF!</v>
      </c>
      <c r="C5346" s="64">
        <f>_xlfn.XLOOKUP(F5346,'Volumen Holds Cooperations'!S:S,'Volumen Holds Cooperations'!N:N)</f>
        <v>196.5</v>
      </c>
      <c r="F5346" s="64" t="s">
        <v>916</v>
      </c>
      <c r="G5346" s="64">
        <v>10097</v>
      </c>
    </row>
    <row r="5347" spans="1:7">
      <c r="A5347" s="64" t="str">
        <f t="shared" si="84"/>
        <v>BP.VG.00007-10097</v>
      </c>
      <c r="B5347" s="64" t="e">
        <f>_xlfn.XLOOKUP(F5347,'Volumen Holds Cooperations'!S:S,'Volumen Holds Cooperations'!#REF!)+IF('Volumen Holds Cooperations'!#REF!&gt;0,'Volumen Holds Cooperations'!#REF!,0)</f>
        <v>#REF!</v>
      </c>
      <c r="C5347" s="64">
        <f>_xlfn.XLOOKUP(F5347,'Volumen Holds Cooperations'!S:S,'Volumen Holds Cooperations'!N:N)</f>
        <v>501</v>
      </c>
      <c r="F5347" s="64" t="s">
        <v>918</v>
      </c>
      <c r="G5347" s="64">
        <v>10097</v>
      </c>
    </row>
    <row r="5348" spans="1:7">
      <c r="A5348" s="64" t="str">
        <f t="shared" si="84"/>
        <v>BP.VG.00008-10097</v>
      </c>
      <c r="B5348" s="64" t="e">
        <f>_xlfn.XLOOKUP(F5348,'Volumen Holds Cooperations'!S:S,'Volumen Holds Cooperations'!#REF!)+IF('Volumen Holds Cooperations'!#REF!&gt;0,'Volumen Holds Cooperations'!#REF!,0)</f>
        <v>#REF!</v>
      </c>
      <c r="C5348" s="64">
        <f>_xlfn.XLOOKUP(F5348,'Volumen Holds Cooperations'!S:S,'Volumen Holds Cooperations'!N:N)</f>
        <v>501</v>
      </c>
      <c r="F5348" s="64" t="s">
        <v>920</v>
      </c>
      <c r="G5348" s="64">
        <v>10097</v>
      </c>
    </row>
    <row r="5349" spans="1:7">
      <c r="A5349" s="64" t="str">
        <f t="shared" si="84"/>
        <v>BP.VG.00001-10083</v>
      </c>
      <c r="B5349" s="64">
        <f>_xlfn.XLOOKUP(F5349,'Volumen Holds Cooperations'!S:S,'Volumen Holds Cooperations'!O:O)+IF('Volumen Holds Cooperations'!$O$9&gt;0,'Volumen Holds Cooperations'!$O$9,0)</f>
        <v>0</v>
      </c>
      <c r="C5349" s="64">
        <f>_xlfn.XLOOKUP(F5349,'Volumen Holds Cooperations'!S:S,'Volumen Holds Cooperations'!N:N)</f>
        <v>204.75</v>
      </c>
      <c r="F5349" s="64" t="s">
        <v>906</v>
      </c>
      <c r="G5349" s="64">
        <v>10083</v>
      </c>
    </row>
    <row r="5350" spans="1:7">
      <c r="A5350" s="64" t="str">
        <f t="shared" si="84"/>
        <v>BP.VG.00002-10083</v>
      </c>
      <c r="B5350" s="64">
        <f>_xlfn.XLOOKUP(F5350,'Volumen Holds Cooperations'!S:S,'Volumen Holds Cooperations'!O:O)+IF('Volumen Holds Cooperations'!$O$9&gt;0,'Volumen Holds Cooperations'!$O$9,0)</f>
        <v>0</v>
      </c>
      <c r="C5350" s="64">
        <f>_xlfn.XLOOKUP(F5350,'Volumen Holds Cooperations'!S:S,'Volumen Holds Cooperations'!N:N)</f>
        <v>204.75</v>
      </c>
      <c r="F5350" s="64" t="s">
        <v>908</v>
      </c>
      <c r="G5350" s="64">
        <v>10083</v>
      </c>
    </row>
    <row r="5351" spans="1:7">
      <c r="A5351" s="64" t="str">
        <f t="shared" si="84"/>
        <v>BP.VG.00003-10083</v>
      </c>
      <c r="B5351" s="64">
        <f>_xlfn.XLOOKUP(F5351,'Volumen Holds Cooperations'!S:S,'Volumen Holds Cooperations'!O:O)+IF('Volumen Holds Cooperations'!$O$9&gt;0,'Volumen Holds Cooperations'!$O$9,0)</f>
        <v>0</v>
      </c>
      <c r="C5351" s="64">
        <f>_xlfn.XLOOKUP(F5351,'Volumen Holds Cooperations'!S:S,'Volumen Holds Cooperations'!N:N)</f>
        <v>491.5</v>
      </c>
      <c r="F5351" s="64" t="s">
        <v>910</v>
      </c>
      <c r="G5351" s="64">
        <v>10083</v>
      </c>
    </row>
    <row r="5352" spans="1:7">
      <c r="A5352" s="64" t="str">
        <f t="shared" si="84"/>
        <v>BP.VG.00004-10083</v>
      </c>
      <c r="B5352" s="64">
        <f>_xlfn.XLOOKUP(F5352,'Volumen Holds Cooperations'!S:S,'Volumen Holds Cooperations'!O:O)+IF('Volumen Holds Cooperations'!$O$9&gt;0,'Volumen Holds Cooperations'!$O$9,0)</f>
        <v>0</v>
      </c>
      <c r="C5352" s="64">
        <f>_xlfn.XLOOKUP(F5352,'Volumen Holds Cooperations'!S:S,'Volumen Holds Cooperations'!N:N)</f>
        <v>491.5</v>
      </c>
      <c r="F5352" s="64" t="s">
        <v>912</v>
      </c>
      <c r="G5352" s="64">
        <v>10083</v>
      </c>
    </row>
    <row r="5353" spans="1:7">
      <c r="A5353" s="64" t="str">
        <f t="shared" si="84"/>
        <v>BP.VG.00005-10083</v>
      </c>
      <c r="B5353" s="64">
        <f>_xlfn.XLOOKUP(F5353,'Volumen Holds Cooperations'!S:S,'Volumen Holds Cooperations'!O:O)+IF('Volumen Holds Cooperations'!$O$9&gt;0,'Volumen Holds Cooperations'!$O$9,0)</f>
        <v>0</v>
      </c>
      <c r="C5353" s="64">
        <f>_xlfn.XLOOKUP(F5353,'Volumen Holds Cooperations'!S:S,'Volumen Holds Cooperations'!N:N)</f>
        <v>196.5</v>
      </c>
      <c r="F5353" s="64" t="s">
        <v>914</v>
      </c>
      <c r="G5353" s="64">
        <v>10083</v>
      </c>
    </row>
    <row r="5354" spans="1:7">
      <c r="A5354" s="64" t="str">
        <f t="shared" si="84"/>
        <v>BP.VG.00006-10083</v>
      </c>
      <c r="B5354" s="64">
        <f>_xlfn.XLOOKUP(F5354,'Volumen Holds Cooperations'!S:S,'Volumen Holds Cooperations'!O:O)+IF('Volumen Holds Cooperations'!$O$9&gt;0,'Volumen Holds Cooperations'!$O$9,0)</f>
        <v>0</v>
      </c>
      <c r="C5354" s="64">
        <f>_xlfn.XLOOKUP(F5354,'Volumen Holds Cooperations'!S:S,'Volumen Holds Cooperations'!N:N)</f>
        <v>196.5</v>
      </c>
      <c r="F5354" s="64" t="s">
        <v>916</v>
      </c>
      <c r="G5354" s="64">
        <v>10083</v>
      </c>
    </row>
    <row r="5355" spans="1:7">
      <c r="A5355" s="64" t="str">
        <f t="shared" si="84"/>
        <v>BP.VG.00007-10083</v>
      </c>
      <c r="B5355" s="64">
        <f>_xlfn.XLOOKUP(F5355,'Volumen Holds Cooperations'!S:S,'Volumen Holds Cooperations'!O:O)+IF('Volumen Holds Cooperations'!$O$9&gt;0,'Volumen Holds Cooperations'!$O$9,0)</f>
        <v>0</v>
      </c>
      <c r="C5355" s="64">
        <f>_xlfn.XLOOKUP(F5355,'Volumen Holds Cooperations'!S:S,'Volumen Holds Cooperations'!N:N)</f>
        <v>501</v>
      </c>
      <c r="F5355" s="64" t="s">
        <v>918</v>
      </c>
      <c r="G5355" s="64">
        <v>10083</v>
      </c>
    </row>
    <row r="5356" spans="1:7">
      <c r="A5356" s="64" t="str">
        <f t="shared" si="84"/>
        <v>BP.VG.00008-10083</v>
      </c>
      <c r="B5356" s="64">
        <f>_xlfn.XLOOKUP(F5356,'Volumen Holds Cooperations'!S:S,'Volumen Holds Cooperations'!O:O)+IF('Volumen Holds Cooperations'!$O$9&gt;0,'Volumen Holds Cooperations'!$O$9,0)</f>
        <v>0</v>
      </c>
      <c r="C5356" s="64">
        <f>_xlfn.XLOOKUP(F5356,'Volumen Holds Cooperations'!S:S,'Volumen Holds Cooperations'!N:N)</f>
        <v>501</v>
      </c>
      <c r="F5356" s="64" t="s">
        <v>920</v>
      </c>
      <c r="G5356" s="64">
        <v>10083</v>
      </c>
    </row>
    <row r="5357" spans="1:7">
      <c r="A5357" s="64" t="str">
        <f t="shared" si="84"/>
        <v>BP.VG.00001-10082</v>
      </c>
      <c r="B5357" s="64">
        <f>_xlfn.XLOOKUP(F5357,'Volumen Holds Cooperations'!S:S,'Volumen Holds Cooperations'!P:P)+IF('Volumen Holds Cooperations'!$P$9&gt;0,'Volumen Holds Cooperations'!$P$9,0)</f>
        <v>0</v>
      </c>
      <c r="C5357" s="64">
        <f>_xlfn.XLOOKUP(F5357,'Volumen Holds Cooperations'!S:S,'Volumen Holds Cooperations'!N:N)</f>
        <v>204.75</v>
      </c>
      <c r="F5357" s="64" t="s">
        <v>906</v>
      </c>
      <c r="G5357" s="64">
        <v>10082</v>
      </c>
    </row>
    <row r="5358" spans="1:7">
      <c r="A5358" s="64" t="str">
        <f t="shared" si="84"/>
        <v>BP.VG.00002-10082</v>
      </c>
      <c r="B5358" s="64">
        <f>_xlfn.XLOOKUP(F5358,'Volumen Holds Cooperations'!S:S,'Volumen Holds Cooperations'!P:P)+IF('Volumen Holds Cooperations'!$P$9&gt;0,'Volumen Holds Cooperations'!$P$9,0)</f>
        <v>0</v>
      </c>
      <c r="C5358" s="64">
        <f>_xlfn.XLOOKUP(F5358,'Volumen Holds Cooperations'!S:S,'Volumen Holds Cooperations'!N:N)</f>
        <v>204.75</v>
      </c>
      <c r="F5358" s="64" t="s">
        <v>908</v>
      </c>
      <c r="G5358" s="64">
        <v>10082</v>
      </c>
    </row>
    <row r="5359" spans="1:7">
      <c r="A5359" s="64" t="str">
        <f t="shared" si="84"/>
        <v>BP.VG.00003-10082</v>
      </c>
      <c r="B5359" s="64">
        <f>_xlfn.XLOOKUP(F5359,'Volumen Holds Cooperations'!S:S,'Volumen Holds Cooperations'!P:P)+IF('Volumen Holds Cooperations'!$P$9&gt;0,'Volumen Holds Cooperations'!$P$9,0)</f>
        <v>0</v>
      </c>
      <c r="C5359" s="64">
        <f>_xlfn.XLOOKUP(F5359,'Volumen Holds Cooperations'!S:S,'Volumen Holds Cooperations'!N:N)</f>
        <v>491.5</v>
      </c>
      <c r="F5359" s="64" t="s">
        <v>910</v>
      </c>
      <c r="G5359" s="64">
        <v>10082</v>
      </c>
    </row>
    <row r="5360" spans="1:7">
      <c r="A5360" s="64" t="str">
        <f t="shared" si="84"/>
        <v>BP.VG.00004-10082</v>
      </c>
      <c r="B5360" s="64">
        <f>_xlfn.XLOOKUP(F5360,'Volumen Holds Cooperations'!S:S,'Volumen Holds Cooperations'!P:P)+IF('Volumen Holds Cooperations'!$P$9&gt;0,'Volumen Holds Cooperations'!$P$9,0)</f>
        <v>0</v>
      </c>
      <c r="C5360" s="64">
        <f>_xlfn.XLOOKUP(F5360,'Volumen Holds Cooperations'!S:S,'Volumen Holds Cooperations'!N:N)</f>
        <v>491.5</v>
      </c>
      <c r="F5360" s="64" t="s">
        <v>912</v>
      </c>
      <c r="G5360" s="64">
        <v>10082</v>
      </c>
    </row>
    <row r="5361" spans="1:7">
      <c r="A5361" s="64" t="str">
        <f t="shared" si="84"/>
        <v>BP.VG.00005-10082</v>
      </c>
      <c r="B5361" s="64">
        <f>_xlfn.XLOOKUP(F5361,'Volumen Holds Cooperations'!S:S,'Volumen Holds Cooperations'!P:P)+IF('Volumen Holds Cooperations'!$P$9&gt;0,'Volumen Holds Cooperations'!$P$9,0)</f>
        <v>0</v>
      </c>
      <c r="C5361" s="64">
        <f>_xlfn.XLOOKUP(F5361,'Volumen Holds Cooperations'!S:S,'Volumen Holds Cooperations'!N:N)</f>
        <v>196.5</v>
      </c>
      <c r="F5361" s="64" t="s">
        <v>914</v>
      </c>
      <c r="G5361" s="64">
        <v>10082</v>
      </c>
    </row>
    <row r="5362" spans="1:7">
      <c r="A5362" s="64" t="str">
        <f t="shared" si="84"/>
        <v>BP.VG.00006-10082</v>
      </c>
      <c r="B5362" s="64">
        <f>_xlfn.XLOOKUP(F5362,'Volumen Holds Cooperations'!S:S,'Volumen Holds Cooperations'!P:P)+IF('Volumen Holds Cooperations'!$P$9&gt;0,'Volumen Holds Cooperations'!$P$9,0)</f>
        <v>0</v>
      </c>
      <c r="C5362" s="64">
        <f>_xlfn.XLOOKUP(F5362,'Volumen Holds Cooperations'!S:S,'Volumen Holds Cooperations'!N:N)</f>
        <v>196.5</v>
      </c>
      <c r="F5362" s="64" t="s">
        <v>916</v>
      </c>
      <c r="G5362" s="64">
        <v>10082</v>
      </c>
    </row>
    <row r="5363" spans="1:7">
      <c r="A5363" s="64" t="str">
        <f t="shared" si="84"/>
        <v>BP.VG.00007-10082</v>
      </c>
      <c r="B5363" s="64">
        <f>_xlfn.XLOOKUP(F5363,'Volumen Holds Cooperations'!S:S,'Volumen Holds Cooperations'!P:P)+IF('Volumen Holds Cooperations'!$P$9&gt;0,'Volumen Holds Cooperations'!$P$9,0)</f>
        <v>0</v>
      </c>
      <c r="C5363" s="64">
        <f>_xlfn.XLOOKUP(F5363,'Volumen Holds Cooperations'!S:S,'Volumen Holds Cooperations'!N:N)</f>
        <v>501</v>
      </c>
      <c r="F5363" s="64" t="s">
        <v>918</v>
      </c>
      <c r="G5363" s="64">
        <v>10082</v>
      </c>
    </row>
    <row r="5364" spans="1:7">
      <c r="A5364" s="64" t="str">
        <f t="shared" si="84"/>
        <v>BP.VG.00008-10082</v>
      </c>
      <c r="B5364" s="64">
        <f>_xlfn.XLOOKUP(F5364,'Volumen Holds Cooperations'!S:S,'Volumen Holds Cooperations'!P:P)+IF('Volumen Holds Cooperations'!$P$9&gt;0,'Volumen Holds Cooperations'!$P$9,0)</f>
        <v>0</v>
      </c>
      <c r="C5364" s="64">
        <f>_xlfn.XLOOKUP(F5364,'Volumen Holds Cooperations'!S:S,'Volumen Holds Cooperations'!N:N)</f>
        <v>501</v>
      </c>
      <c r="F5364" s="64" t="s">
        <v>920</v>
      </c>
      <c r="G5364" s="64">
        <v>10082</v>
      </c>
    </row>
    <row r="5365" spans="1:7">
      <c r="A5365" s="64" t="str">
        <f t="shared" si="84"/>
        <v>Pinch 1-10084</v>
      </c>
      <c r="B5365" s="64" t="e">
        <f>_xlfn.XLOOKUP(F5365,'Volume Holds'!B:B,'Volume Holds'!E:E)</f>
        <v>#N/A</v>
      </c>
      <c r="C5365" s="64" t="e">
        <f>_xlfn.XLOOKUP(F5365,'Volume Holds'!B:B,'Volume Holds'!D:D)</f>
        <v>#N/A</v>
      </c>
      <c r="F5365" s="64" t="s">
        <v>1383</v>
      </c>
      <c r="G5365" s="64">
        <v>10084</v>
      </c>
    </row>
    <row r="5366" spans="1:7">
      <c r="A5366" s="64" t="str">
        <f t="shared" si="84"/>
        <v>Pinch 2-10084</v>
      </c>
      <c r="B5366" s="64" t="e">
        <f>_xlfn.XLOOKUP(F5366,'Volume Holds'!B:B,'Volume Holds'!E:E)</f>
        <v>#N/A</v>
      </c>
      <c r="C5366" s="64" t="e">
        <f>_xlfn.XLOOKUP(F5366,'Volume Holds'!B:B,'Volume Holds'!D:D)</f>
        <v>#N/A</v>
      </c>
      <c r="F5366" s="64" t="s">
        <v>1384</v>
      </c>
      <c r="G5366" s="64">
        <v>10084</v>
      </c>
    </row>
    <row r="5367" spans="1:7">
      <c r="A5367" s="64" t="str">
        <f t="shared" si="84"/>
        <v>Pinch 3-10084</v>
      </c>
      <c r="B5367" s="64" t="e">
        <f>_xlfn.XLOOKUP(F5367,'Volume Holds'!B:B,'Volume Holds'!E:E)</f>
        <v>#N/A</v>
      </c>
      <c r="C5367" s="64" t="e">
        <f>_xlfn.XLOOKUP(F5367,'Volume Holds'!B:B,'Volume Holds'!D:D)</f>
        <v>#N/A</v>
      </c>
      <c r="F5367" s="64" t="s">
        <v>1385</v>
      </c>
      <c r="G5367" s="64">
        <v>10084</v>
      </c>
    </row>
    <row r="5368" spans="1:7">
      <c r="A5368" s="64" t="str">
        <f t="shared" si="84"/>
        <v>Pinch 4-10084</v>
      </c>
      <c r="B5368" s="64" t="e">
        <f>_xlfn.XLOOKUP(F5368,'Volume Holds'!B:B,'Volume Holds'!E:E)</f>
        <v>#N/A</v>
      </c>
      <c r="C5368" s="64" t="e">
        <f>_xlfn.XLOOKUP(F5368,'Volume Holds'!B:B,'Volume Holds'!D:D)</f>
        <v>#N/A</v>
      </c>
      <c r="F5368" s="64" t="s">
        <v>1386</v>
      </c>
      <c r="G5368" s="64">
        <v>10084</v>
      </c>
    </row>
    <row r="5369" spans="1:7">
      <c r="A5369" s="64" t="str">
        <f t="shared" si="84"/>
        <v>Pinch 5-10084</v>
      </c>
      <c r="B5369" s="64" t="e">
        <f>_xlfn.XLOOKUP(F5369,'Volume Holds'!B:B,'Volume Holds'!E:E)</f>
        <v>#N/A</v>
      </c>
      <c r="C5369" s="64" t="e">
        <f>_xlfn.XLOOKUP(F5369,'Volume Holds'!B:B,'Volume Holds'!D:D)</f>
        <v>#N/A</v>
      </c>
      <c r="F5369" s="64" t="s">
        <v>1387</v>
      </c>
      <c r="G5369" s="64">
        <v>10084</v>
      </c>
    </row>
    <row r="5370" spans="1:7">
      <c r="A5370" s="64" t="str">
        <f t="shared" si="84"/>
        <v>Pinch 6-10084</v>
      </c>
      <c r="B5370" s="64" t="e">
        <f>_xlfn.XLOOKUP(F5370,'Volume Holds'!B:B,'Volume Holds'!E:E)</f>
        <v>#N/A</v>
      </c>
      <c r="C5370" s="64" t="e">
        <f>_xlfn.XLOOKUP(F5370,'Volume Holds'!B:B,'Volume Holds'!D:D)</f>
        <v>#N/A</v>
      </c>
      <c r="F5370" s="64" t="s">
        <v>1388</v>
      </c>
      <c r="G5370" s="64">
        <v>10084</v>
      </c>
    </row>
    <row r="5371" spans="1:7">
      <c r="A5371" s="64" t="str">
        <f t="shared" si="84"/>
        <v>Pinch 1-10085</v>
      </c>
      <c r="B5371" s="64" t="e">
        <f>_xlfn.XLOOKUP(F5371,'Volume Holds'!B:B,'Volume Holds'!F:F)</f>
        <v>#N/A</v>
      </c>
      <c r="C5371" s="64" t="e">
        <f>_xlfn.XLOOKUP(F5371,'Volume Holds'!B:B,'Volume Holds'!D:D)</f>
        <v>#N/A</v>
      </c>
      <c r="F5371" s="64" t="s">
        <v>1383</v>
      </c>
      <c r="G5371" s="64">
        <v>10085</v>
      </c>
    </row>
    <row r="5372" spans="1:7">
      <c r="A5372" s="64" t="str">
        <f t="shared" si="84"/>
        <v>Pinch 2-10085</v>
      </c>
      <c r="B5372" s="64" t="e">
        <f>_xlfn.XLOOKUP(F5372,'Volume Holds'!B:B,'Volume Holds'!F:F)</f>
        <v>#N/A</v>
      </c>
      <c r="C5372" s="64" t="e">
        <f>_xlfn.XLOOKUP(F5372,'Volume Holds'!B:B,'Volume Holds'!D:D)</f>
        <v>#N/A</v>
      </c>
      <c r="F5372" s="64" t="s">
        <v>1384</v>
      </c>
      <c r="G5372" s="64">
        <v>10085</v>
      </c>
    </row>
    <row r="5373" spans="1:7">
      <c r="A5373" s="64" t="str">
        <f t="shared" si="84"/>
        <v>Pinch 3-10085</v>
      </c>
      <c r="B5373" s="64" t="e">
        <f>_xlfn.XLOOKUP(F5373,'Volume Holds'!B:B,'Volume Holds'!F:F)</f>
        <v>#N/A</v>
      </c>
      <c r="C5373" s="64" t="e">
        <f>_xlfn.XLOOKUP(F5373,'Volume Holds'!B:B,'Volume Holds'!D:D)</f>
        <v>#N/A</v>
      </c>
      <c r="F5373" s="64" t="s">
        <v>1385</v>
      </c>
      <c r="G5373" s="64">
        <v>10085</v>
      </c>
    </row>
    <row r="5374" spans="1:7">
      <c r="A5374" s="64" t="str">
        <f t="shared" ref="A5374:A5437" si="85">F5374&amp;"-"&amp;G5374</f>
        <v>Pinch 4-10085</v>
      </c>
      <c r="B5374" s="64" t="e">
        <f>_xlfn.XLOOKUP(F5374,'Volume Holds'!B:B,'Volume Holds'!F:F)</f>
        <v>#N/A</v>
      </c>
      <c r="C5374" s="64" t="e">
        <f>_xlfn.XLOOKUP(F5374,'Volume Holds'!B:B,'Volume Holds'!D:D)</f>
        <v>#N/A</v>
      </c>
      <c r="F5374" s="64" t="s">
        <v>1386</v>
      </c>
      <c r="G5374" s="64">
        <v>10085</v>
      </c>
    </row>
    <row r="5375" spans="1:7">
      <c r="A5375" s="64" t="str">
        <f t="shared" si="85"/>
        <v>Pinch 5-10085</v>
      </c>
      <c r="B5375" s="64" t="e">
        <f>_xlfn.XLOOKUP(F5375,'Volume Holds'!B:B,'Volume Holds'!F:F)</f>
        <v>#N/A</v>
      </c>
      <c r="C5375" s="64" t="e">
        <f>_xlfn.XLOOKUP(F5375,'Volume Holds'!B:B,'Volume Holds'!D:D)</f>
        <v>#N/A</v>
      </c>
      <c r="F5375" s="64" t="s">
        <v>1387</v>
      </c>
      <c r="G5375" s="64">
        <v>10085</v>
      </c>
    </row>
    <row r="5376" spans="1:7">
      <c r="A5376" s="64" t="str">
        <f t="shared" si="85"/>
        <v>Pinch 6-10085</v>
      </c>
      <c r="B5376" s="64" t="e">
        <f>_xlfn.XLOOKUP(F5376,'Volume Holds'!B:B,'Volume Holds'!F:F)</f>
        <v>#N/A</v>
      </c>
      <c r="C5376" s="64" t="e">
        <f>_xlfn.XLOOKUP(F5376,'Volume Holds'!B:B,'Volume Holds'!D:D)</f>
        <v>#N/A</v>
      </c>
      <c r="F5376" s="64" t="s">
        <v>1388</v>
      </c>
      <c r="G5376" s="64">
        <v>10085</v>
      </c>
    </row>
    <row r="5377" spans="1:7">
      <c r="A5377" s="64" t="str">
        <f t="shared" si="85"/>
        <v>Pinch 1-10086</v>
      </c>
      <c r="B5377" s="64" t="e">
        <f>_xlfn.XLOOKUP(F5377,'Volume Holds'!B:B,'Volume Holds'!G:G)</f>
        <v>#N/A</v>
      </c>
      <c r="C5377" s="64" t="e">
        <f>_xlfn.XLOOKUP(F5377,'Volume Holds'!B:B,'Volume Holds'!D:D)</f>
        <v>#N/A</v>
      </c>
      <c r="F5377" s="64" t="s">
        <v>1383</v>
      </c>
      <c r="G5377" s="64">
        <v>10086</v>
      </c>
    </row>
    <row r="5378" spans="1:7">
      <c r="A5378" s="64" t="str">
        <f t="shared" si="85"/>
        <v>Pinch 2-10086</v>
      </c>
      <c r="B5378" s="64" t="e">
        <f>_xlfn.XLOOKUP(F5378,'Volume Holds'!B:B,'Volume Holds'!G:G)</f>
        <v>#N/A</v>
      </c>
      <c r="C5378" s="64" t="e">
        <f>_xlfn.XLOOKUP(F5378,'Volume Holds'!B:B,'Volume Holds'!D:D)</f>
        <v>#N/A</v>
      </c>
      <c r="F5378" s="64" t="s">
        <v>1384</v>
      </c>
      <c r="G5378" s="64">
        <v>10086</v>
      </c>
    </row>
    <row r="5379" spans="1:7">
      <c r="A5379" s="64" t="str">
        <f t="shared" si="85"/>
        <v>Pinch 3-10086</v>
      </c>
      <c r="B5379" s="64" t="e">
        <f>_xlfn.XLOOKUP(F5379,'Volume Holds'!B:B,'Volume Holds'!G:G)</f>
        <v>#N/A</v>
      </c>
      <c r="C5379" s="64" t="e">
        <f>_xlfn.XLOOKUP(F5379,'Volume Holds'!B:B,'Volume Holds'!D:D)</f>
        <v>#N/A</v>
      </c>
      <c r="F5379" s="64" t="s">
        <v>1385</v>
      </c>
      <c r="G5379" s="64">
        <v>10086</v>
      </c>
    </row>
    <row r="5380" spans="1:7">
      <c r="A5380" s="64" t="str">
        <f t="shared" si="85"/>
        <v>Pinch 4-10086</v>
      </c>
      <c r="B5380" s="64" t="e">
        <f>_xlfn.XLOOKUP(F5380,'Volume Holds'!B:B,'Volume Holds'!G:G)</f>
        <v>#N/A</v>
      </c>
      <c r="C5380" s="64" t="e">
        <f>_xlfn.XLOOKUP(F5380,'Volume Holds'!B:B,'Volume Holds'!D:D)</f>
        <v>#N/A</v>
      </c>
      <c r="F5380" s="64" t="s">
        <v>1386</v>
      </c>
      <c r="G5380" s="64">
        <v>10086</v>
      </c>
    </row>
    <row r="5381" spans="1:7">
      <c r="A5381" s="64" t="str">
        <f t="shared" si="85"/>
        <v>Pinch 5-10086</v>
      </c>
      <c r="B5381" s="64" t="e">
        <f>_xlfn.XLOOKUP(F5381,'Volume Holds'!B:B,'Volume Holds'!G:G)</f>
        <v>#N/A</v>
      </c>
      <c r="C5381" s="64" t="e">
        <f>_xlfn.XLOOKUP(F5381,'Volume Holds'!B:B,'Volume Holds'!D:D)</f>
        <v>#N/A</v>
      </c>
      <c r="F5381" s="64" t="s">
        <v>1387</v>
      </c>
      <c r="G5381" s="64">
        <v>10086</v>
      </c>
    </row>
    <row r="5382" spans="1:7">
      <c r="A5382" s="64" t="str">
        <f t="shared" si="85"/>
        <v>Pinch 6-10086</v>
      </c>
      <c r="B5382" s="64" t="e">
        <f>_xlfn.XLOOKUP(F5382,'Volume Holds'!B:B,'Volume Holds'!G:G)</f>
        <v>#N/A</v>
      </c>
      <c r="C5382" s="64" t="e">
        <f>_xlfn.XLOOKUP(F5382,'Volume Holds'!B:B,'Volume Holds'!D:D)</f>
        <v>#N/A</v>
      </c>
      <c r="F5382" s="64" t="s">
        <v>1388</v>
      </c>
      <c r="G5382" s="64">
        <v>10086</v>
      </c>
    </row>
    <row r="5383" spans="1:7">
      <c r="A5383" s="64" t="str">
        <f t="shared" si="85"/>
        <v>Pinch 1-10088</v>
      </c>
      <c r="B5383" s="64" t="e">
        <f>_xlfn.XLOOKUP(F5383,'Volume Holds'!B:B,'Volume Holds'!H:H)</f>
        <v>#N/A</v>
      </c>
      <c r="C5383" s="64" t="e">
        <f>_xlfn.XLOOKUP(F5383,'Volume Holds'!B:B,'Volume Holds'!D:D)</f>
        <v>#N/A</v>
      </c>
      <c r="F5383" s="64" t="s">
        <v>1383</v>
      </c>
      <c r="G5383" s="64">
        <v>10088</v>
      </c>
    </row>
    <row r="5384" spans="1:7">
      <c r="A5384" s="64" t="str">
        <f t="shared" si="85"/>
        <v>Pinch 2-10088</v>
      </c>
      <c r="B5384" s="64" t="e">
        <f>_xlfn.XLOOKUP(F5384,'Volume Holds'!B:B,'Volume Holds'!H:H)</f>
        <v>#N/A</v>
      </c>
      <c r="C5384" s="64" t="e">
        <f>_xlfn.XLOOKUP(F5384,'Volume Holds'!B:B,'Volume Holds'!D:D)</f>
        <v>#N/A</v>
      </c>
      <c r="F5384" s="64" t="s">
        <v>1384</v>
      </c>
      <c r="G5384" s="64">
        <v>10088</v>
      </c>
    </row>
    <row r="5385" spans="1:7">
      <c r="A5385" s="64" t="str">
        <f t="shared" si="85"/>
        <v>Pinch 3-10088</v>
      </c>
      <c r="B5385" s="64" t="e">
        <f>_xlfn.XLOOKUP(F5385,'Volume Holds'!B:B,'Volume Holds'!H:H)</f>
        <v>#N/A</v>
      </c>
      <c r="C5385" s="64" t="e">
        <f>_xlfn.XLOOKUP(F5385,'Volume Holds'!B:B,'Volume Holds'!D:D)</f>
        <v>#N/A</v>
      </c>
      <c r="F5385" s="64" t="s">
        <v>1385</v>
      </c>
      <c r="G5385" s="64">
        <v>10088</v>
      </c>
    </row>
    <row r="5386" spans="1:7">
      <c r="A5386" s="64" t="str">
        <f t="shared" si="85"/>
        <v>Pinch 4-10088</v>
      </c>
      <c r="B5386" s="64" t="e">
        <f>_xlfn.XLOOKUP(F5386,'Volume Holds'!B:B,'Volume Holds'!H:H)</f>
        <v>#N/A</v>
      </c>
      <c r="C5386" s="64" t="e">
        <f>_xlfn.XLOOKUP(F5386,'Volume Holds'!B:B,'Volume Holds'!D:D)</f>
        <v>#N/A</v>
      </c>
      <c r="F5386" s="64" t="s">
        <v>1386</v>
      </c>
      <c r="G5386" s="64">
        <v>10088</v>
      </c>
    </row>
    <row r="5387" spans="1:7">
      <c r="A5387" s="64" t="str">
        <f t="shared" si="85"/>
        <v>Pinch 5-10088</v>
      </c>
      <c r="B5387" s="64" t="e">
        <f>_xlfn.XLOOKUP(F5387,'Volume Holds'!B:B,'Volume Holds'!H:H)</f>
        <v>#N/A</v>
      </c>
      <c r="C5387" s="64" t="e">
        <f>_xlfn.XLOOKUP(F5387,'Volume Holds'!B:B,'Volume Holds'!D:D)</f>
        <v>#N/A</v>
      </c>
      <c r="F5387" s="64" t="s">
        <v>1387</v>
      </c>
      <c r="G5387" s="64">
        <v>10088</v>
      </c>
    </row>
    <row r="5388" spans="1:7">
      <c r="A5388" s="64" t="str">
        <f t="shared" si="85"/>
        <v>Pinch 6-10088</v>
      </c>
      <c r="B5388" s="64" t="e">
        <f>_xlfn.XLOOKUP(F5388,'Volume Holds'!B:B,'Volume Holds'!H:H)</f>
        <v>#N/A</v>
      </c>
      <c r="C5388" s="64" t="e">
        <f>_xlfn.XLOOKUP(F5388,'Volume Holds'!B:B,'Volume Holds'!D:D)</f>
        <v>#N/A</v>
      </c>
      <c r="F5388" s="64" t="s">
        <v>1388</v>
      </c>
      <c r="G5388" s="64">
        <v>10088</v>
      </c>
    </row>
    <row r="5389" spans="1:7">
      <c r="A5389" s="64" t="str">
        <f t="shared" si="85"/>
        <v>Pinch 1-10089</v>
      </c>
      <c r="B5389" s="64" t="e">
        <f>_xlfn.XLOOKUP(F5389,'Volume Holds'!B:B,'Volume Holds'!I:I)</f>
        <v>#N/A</v>
      </c>
      <c r="C5389" s="64" t="e">
        <f>_xlfn.XLOOKUP(F5389,'Volume Holds'!B:B,'Volume Holds'!D:D)</f>
        <v>#N/A</v>
      </c>
      <c r="F5389" s="64" t="s">
        <v>1383</v>
      </c>
      <c r="G5389" s="64">
        <v>10089</v>
      </c>
    </row>
    <row r="5390" spans="1:7">
      <c r="A5390" s="64" t="str">
        <f t="shared" si="85"/>
        <v>Pinch 2-10089</v>
      </c>
      <c r="B5390" s="64" t="e">
        <f>_xlfn.XLOOKUP(F5390,'Volume Holds'!B:B,'Volume Holds'!I:I)</f>
        <v>#N/A</v>
      </c>
      <c r="C5390" s="64" t="e">
        <f>_xlfn.XLOOKUP(F5390,'Volume Holds'!B:B,'Volume Holds'!D:D)</f>
        <v>#N/A</v>
      </c>
      <c r="F5390" s="64" t="s">
        <v>1384</v>
      </c>
      <c r="G5390" s="64">
        <v>10089</v>
      </c>
    </row>
    <row r="5391" spans="1:7">
      <c r="A5391" s="64" t="str">
        <f t="shared" si="85"/>
        <v>Pinch 3-10089</v>
      </c>
      <c r="B5391" s="64" t="e">
        <f>_xlfn.XLOOKUP(F5391,'Volume Holds'!B:B,'Volume Holds'!I:I)</f>
        <v>#N/A</v>
      </c>
      <c r="C5391" s="64" t="e">
        <f>_xlfn.XLOOKUP(F5391,'Volume Holds'!B:B,'Volume Holds'!D:D)</f>
        <v>#N/A</v>
      </c>
      <c r="F5391" s="64" t="s">
        <v>1385</v>
      </c>
      <c r="G5391" s="64">
        <v>10089</v>
      </c>
    </row>
    <row r="5392" spans="1:7">
      <c r="A5392" s="64" t="str">
        <f t="shared" si="85"/>
        <v>Pinch 4-10089</v>
      </c>
      <c r="B5392" s="64" t="e">
        <f>_xlfn.XLOOKUP(F5392,'Volume Holds'!B:B,'Volume Holds'!I:I)</f>
        <v>#N/A</v>
      </c>
      <c r="C5392" s="64" t="e">
        <f>_xlfn.XLOOKUP(F5392,'Volume Holds'!B:B,'Volume Holds'!D:D)</f>
        <v>#N/A</v>
      </c>
      <c r="F5392" s="64" t="s">
        <v>1386</v>
      </c>
      <c r="G5392" s="64">
        <v>10089</v>
      </c>
    </row>
    <row r="5393" spans="1:7">
      <c r="A5393" s="64" t="str">
        <f t="shared" si="85"/>
        <v>Pinch 5-10089</v>
      </c>
      <c r="B5393" s="64" t="e">
        <f>_xlfn.XLOOKUP(F5393,'Volume Holds'!B:B,'Volume Holds'!I:I)</f>
        <v>#N/A</v>
      </c>
      <c r="C5393" s="64" t="e">
        <f>_xlfn.XLOOKUP(F5393,'Volume Holds'!B:B,'Volume Holds'!D:D)</f>
        <v>#N/A</v>
      </c>
      <c r="F5393" s="64" t="s">
        <v>1387</v>
      </c>
      <c r="G5393" s="64">
        <v>10089</v>
      </c>
    </row>
    <row r="5394" spans="1:7">
      <c r="A5394" s="64" t="str">
        <f t="shared" si="85"/>
        <v>Pinch 6-10089</v>
      </c>
      <c r="B5394" s="64" t="e">
        <f>_xlfn.XLOOKUP(F5394,'Volume Holds'!B:B,'Volume Holds'!I:I)</f>
        <v>#N/A</v>
      </c>
      <c r="C5394" s="64" t="e">
        <f>_xlfn.XLOOKUP(F5394,'Volume Holds'!B:B,'Volume Holds'!D:D)</f>
        <v>#N/A</v>
      </c>
      <c r="F5394" s="64" t="s">
        <v>1388</v>
      </c>
      <c r="G5394" s="64">
        <v>10089</v>
      </c>
    </row>
    <row r="5395" spans="1:7">
      <c r="A5395" s="64" t="str">
        <f t="shared" si="85"/>
        <v>Pinch 1-10090</v>
      </c>
      <c r="B5395" s="64" t="e">
        <f>_xlfn.XLOOKUP(F5395,'Volume Holds'!B:B,'Volume Holds'!L:L)</f>
        <v>#N/A</v>
      </c>
      <c r="C5395" s="64" t="e">
        <f>_xlfn.XLOOKUP(F5395,'Volume Holds'!B:B,'Volume Holds'!D:D)</f>
        <v>#N/A</v>
      </c>
      <c r="F5395" s="64" t="s">
        <v>1383</v>
      </c>
      <c r="G5395" s="64">
        <v>10090</v>
      </c>
    </row>
    <row r="5396" spans="1:7">
      <c r="A5396" s="64" t="str">
        <f t="shared" si="85"/>
        <v>Pinch 2-10090</v>
      </c>
      <c r="B5396" s="64" t="e">
        <f>_xlfn.XLOOKUP(F5396,'Volume Holds'!B:B,'Volume Holds'!L:L)</f>
        <v>#N/A</v>
      </c>
      <c r="C5396" s="64" t="e">
        <f>_xlfn.XLOOKUP(F5396,'Volume Holds'!B:B,'Volume Holds'!D:D)</f>
        <v>#N/A</v>
      </c>
      <c r="F5396" s="64" t="s">
        <v>1384</v>
      </c>
      <c r="G5396" s="64">
        <v>10090</v>
      </c>
    </row>
    <row r="5397" spans="1:7">
      <c r="A5397" s="64" t="str">
        <f t="shared" si="85"/>
        <v>Pinch 3-10090</v>
      </c>
      <c r="B5397" s="64" t="e">
        <f>_xlfn.XLOOKUP(F5397,'Volume Holds'!B:B,'Volume Holds'!L:L)</f>
        <v>#N/A</v>
      </c>
      <c r="C5397" s="64" t="e">
        <f>_xlfn.XLOOKUP(F5397,'Volume Holds'!B:B,'Volume Holds'!D:D)</f>
        <v>#N/A</v>
      </c>
      <c r="F5397" s="64" t="s">
        <v>1385</v>
      </c>
      <c r="G5397" s="64">
        <v>10090</v>
      </c>
    </row>
    <row r="5398" spans="1:7">
      <c r="A5398" s="64" t="str">
        <f t="shared" si="85"/>
        <v>Pinch 4-10090</v>
      </c>
      <c r="B5398" s="64" t="e">
        <f>_xlfn.XLOOKUP(F5398,'Volume Holds'!B:B,'Volume Holds'!L:L)</f>
        <v>#N/A</v>
      </c>
      <c r="C5398" s="64" t="e">
        <f>_xlfn.XLOOKUP(F5398,'Volume Holds'!B:B,'Volume Holds'!D:D)</f>
        <v>#N/A</v>
      </c>
      <c r="F5398" s="64" t="s">
        <v>1386</v>
      </c>
      <c r="G5398" s="64">
        <v>10090</v>
      </c>
    </row>
    <row r="5399" spans="1:7">
      <c r="A5399" s="64" t="str">
        <f t="shared" si="85"/>
        <v>Pinch 5-10090</v>
      </c>
      <c r="B5399" s="64" t="e">
        <f>_xlfn.XLOOKUP(F5399,'Volume Holds'!B:B,'Volume Holds'!L:L)</f>
        <v>#N/A</v>
      </c>
      <c r="C5399" s="64" t="e">
        <f>_xlfn.XLOOKUP(F5399,'Volume Holds'!B:B,'Volume Holds'!D:D)</f>
        <v>#N/A</v>
      </c>
      <c r="F5399" s="64" t="s">
        <v>1387</v>
      </c>
      <c r="G5399" s="64">
        <v>10090</v>
      </c>
    </row>
    <row r="5400" spans="1:7">
      <c r="A5400" s="64" t="str">
        <f t="shared" si="85"/>
        <v>Pinch 6-10090</v>
      </c>
      <c r="B5400" s="64" t="e">
        <f>_xlfn.XLOOKUP(F5400,'Volume Holds'!B:B,'Volume Holds'!L:L)</f>
        <v>#N/A</v>
      </c>
      <c r="C5400" s="64" t="e">
        <f>_xlfn.XLOOKUP(F5400,'Volume Holds'!B:B,'Volume Holds'!D:D)</f>
        <v>#N/A</v>
      </c>
      <c r="F5400" s="64" t="s">
        <v>1388</v>
      </c>
      <c r="G5400" s="64">
        <v>10090</v>
      </c>
    </row>
    <row r="5401" spans="1:7">
      <c r="A5401" s="64" t="str">
        <f t="shared" si="85"/>
        <v>Pinch 1-10091</v>
      </c>
      <c r="B5401" s="64" t="e">
        <f>_xlfn.XLOOKUP(F5401,'Volume Holds'!B:B,'Volume Holds'!M:M)</f>
        <v>#N/A</v>
      </c>
      <c r="C5401" s="64" t="e">
        <f>_xlfn.XLOOKUP(F5401,'Volume Holds'!B:B,'Volume Holds'!D:D)</f>
        <v>#N/A</v>
      </c>
      <c r="F5401" s="64" t="s">
        <v>1383</v>
      </c>
      <c r="G5401" s="64">
        <v>10091</v>
      </c>
    </row>
    <row r="5402" spans="1:7">
      <c r="A5402" s="64" t="str">
        <f t="shared" si="85"/>
        <v>Pinch 2-10091</v>
      </c>
      <c r="B5402" s="64" t="e">
        <f>_xlfn.XLOOKUP(F5402,'Volume Holds'!B:B,'Volume Holds'!M:M)</f>
        <v>#N/A</v>
      </c>
      <c r="C5402" s="64" t="e">
        <f>_xlfn.XLOOKUP(F5402,'Volume Holds'!B:B,'Volume Holds'!D:D)</f>
        <v>#N/A</v>
      </c>
      <c r="F5402" s="64" t="s">
        <v>1384</v>
      </c>
      <c r="G5402" s="64">
        <v>10091</v>
      </c>
    </row>
    <row r="5403" spans="1:7">
      <c r="A5403" s="64" t="str">
        <f t="shared" si="85"/>
        <v>Pinch 3-10091</v>
      </c>
      <c r="B5403" s="64" t="e">
        <f>_xlfn.XLOOKUP(F5403,'Volume Holds'!B:B,'Volume Holds'!M:M)</f>
        <v>#N/A</v>
      </c>
      <c r="C5403" s="64" t="e">
        <f>_xlfn.XLOOKUP(F5403,'Volume Holds'!B:B,'Volume Holds'!D:D)</f>
        <v>#N/A</v>
      </c>
      <c r="F5403" s="64" t="s">
        <v>1385</v>
      </c>
      <c r="G5403" s="64">
        <v>10091</v>
      </c>
    </row>
    <row r="5404" spans="1:7">
      <c r="A5404" s="64" t="str">
        <f t="shared" si="85"/>
        <v>Pinch 4-10091</v>
      </c>
      <c r="B5404" s="64" t="e">
        <f>_xlfn.XLOOKUP(F5404,'Volume Holds'!B:B,'Volume Holds'!M:M)</f>
        <v>#N/A</v>
      </c>
      <c r="C5404" s="64" t="e">
        <f>_xlfn.XLOOKUP(F5404,'Volume Holds'!B:B,'Volume Holds'!D:D)</f>
        <v>#N/A</v>
      </c>
      <c r="F5404" s="64" t="s">
        <v>1386</v>
      </c>
      <c r="G5404" s="64">
        <v>10091</v>
      </c>
    </row>
    <row r="5405" spans="1:7">
      <c r="A5405" s="64" t="str">
        <f t="shared" si="85"/>
        <v>Pinch 5-10091</v>
      </c>
      <c r="B5405" s="64" t="e">
        <f>_xlfn.XLOOKUP(F5405,'Volume Holds'!B:B,'Volume Holds'!M:M)</f>
        <v>#N/A</v>
      </c>
      <c r="C5405" s="64" t="e">
        <f>_xlfn.XLOOKUP(F5405,'Volume Holds'!B:B,'Volume Holds'!D:D)</f>
        <v>#N/A</v>
      </c>
      <c r="F5405" s="64" t="s">
        <v>1387</v>
      </c>
      <c r="G5405" s="64">
        <v>10091</v>
      </c>
    </row>
    <row r="5406" spans="1:7">
      <c r="A5406" s="64" t="str">
        <f t="shared" si="85"/>
        <v>Pinch 6-10091</v>
      </c>
      <c r="B5406" s="64" t="e">
        <f>_xlfn.XLOOKUP(F5406,'Volume Holds'!B:B,'Volume Holds'!M:M)</f>
        <v>#N/A</v>
      </c>
      <c r="C5406" s="64" t="e">
        <f>_xlfn.XLOOKUP(F5406,'Volume Holds'!B:B,'Volume Holds'!D:D)</f>
        <v>#N/A</v>
      </c>
      <c r="F5406" s="64" t="s">
        <v>1388</v>
      </c>
      <c r="G5406" s="64">
        <v>10091</v>
      </c>
    </row>
    <row r="5407" spans="1:7">
      <c r="A5407" s="64" t="str">
        <f t="shared" si="85"/>
        <v>Pinch 1-10093</v>
      </c>
      <c r="B5407" s="64" t="e">
        <f>_xlfn.XLOOKUP(F5407,'Volume Holds'!B:B,'Volume Holds'!#REF!)</f>
        <v>#REF!</v>
      </c>
      <c r="C5407" s="64" t="e">
        <f>_xlfn.XLOOKUP(F5407,'Volume Holds'!B:B,'Volume Holds'!D:D)</f>
        <v>#N/A</v>
      </c>
      <c r="F5407" s="64" t="s">
        <v>1383</v>
      </c>
      <c r="G5407" s="64">
        <v>10093</v>
      </c>
    </row>
    <row r="5408" spans="1:7">
      <c r="A5408" s="64" t="str">
        <f t="shared" si="85"/>
        <v>Pinch 2-10093</v>
      </c>
      <c r="B5408" s="64" t="e">
        <f>_xlfn.XLOOKUP(F5408,'Volume Holds'!B:B,'Volume Holds'!#REF!)</f>
        <v>#REF!</v>
      </c>
      <c r="C5408" s="64" t="e">
        <f>_xlfn.XLOOKUP(F5408,'Volume Holds'!B:B,'Volume Holds'!D:D)</f>
        <v>#N/A</v>
      </c>
      <c r="F5408" s="64" t="s">
        <v>1384</v>
      </c>
      <c r="G5408" s="64">
        <v>10093</v>
      </c>
    </row>
    <row r="5409" spans="1:7">
      <c r="A5409" s="64" t="str">
        <f t="shared" si="85"/>
        <v>Pinch 3-10093</v>
      </c>
      <c r="B5409" s="64" t="e">
        <f>_xlfn.XLOOKUP(F5409,'Volume Holds'!B:B,'Volume Holds'!#REF!)</f>
        <v>#REF!</v>
      </c>
      <c r="C5409" s="64" t="e">
        <f>_xlfn.XLOOKUP(F5409,'Volume Holds'!B:B,'Volume Holds'!D:D)</f>
        <v>#N/A</v>
      </c>
      <c r="F5409" s="64" t="s">
        <v>1385</v>
      </c>
      <c r="G5409" s="64">
        <v>10093</v>
      </c>
    </row>
    <row r="5410" spans="1:7">
      <c r="A5410" s="64" t="str">
        <f t="shared" si="85"/>
        <v>Pinch 4-10093</v>
      </c>
      <c r="B5410" s="64" t="e">
        <f>_xlfn.XLOOKUP(F5410,'Volume Holds'!B:B,'Volume Holds'!#REF!)</f>
        <v>#REF!</v>
      </c>
      <c r="C5410" s="64" t="e">
        <f>_xlfn.XLOOKUP(F5410,'Volume Holds'!B:B,'Volume Holds'!D:D)</f>
        <v>#N/A</v>
      </c>
      <c r="F5410" s="64" t="s">
        <v>1386</v>
      </c>
      <c r="G5410" s="64">
        <v>10093</v>
      </c>
    </row>
    <row r="5411" spans="1:7">
      <c r="A5411" s="64" t="str">
        <f t="shared" si="85"/>
        <v>Pinch 5-10093</v>
      </c>
      <c r="B5411" s="64" t="e">
        <f>_xlfn.XLOOKUP(F5411,'Volume Holds'!B:B,'Volume Holds'!#REF!)</f>
        <v>#REF!</v>
      </c>
      <c r="C5411" s="64" t="e">
        <f>_xlfn.XLOOKUP(F5411,'Volume Holds'!B:B,'Volume Holds'!D:D)</f>
        <v>#N/A</v>
      </c>
      <c r="F5411" s="64" t="s">
        <v>1387</v>
      </c>
      <c r="G5411" s="64">
        <v>10093</v>
      </c>
    </row>
    <row r="5412" spans="1:7">
      <c r="A5412" s="64" t="str">
        <f t="shared" si="85"/>
        <v>Pinch 6-10093</v>
      </c>
      <c r="B5412" s="64" t="e">
        <f>_xlfn.XLOOKUP(F5412,'Volume Holds'!B:B,'Volume Holds'!#REF!)</f>
        <v>#REF!</v>
      </c>
      <c r="C5412" s="64" t="e">
        <f>_xlfn.XLOOKUP(F5412,'Volume Holds'!B:B,'Volume Holds'!D:D)</f>
        <v>#N/A</v>
      </c>
      <c r="F5412" s="64" t="s">
        <v>1388</v>
      </c>
      <c r="G5412" s="64">
        <v>10093</v>
      </c>
    </row>
    <row r="5413" spans="1:7">
      <c r="A5413" s="64" t="str">
        <f t="shared" si="85"/>
        <v>Pinch 1-10092</v>
      </c>
      <c r="B5413" s="64" t="e">
        <f>_xlfn.XLOOKUP(F5413,'Volume Holds'!B:B,'Volume Holds'!#REF!)</f>
        <v>#REF!</v>
      </c>
      <c r="C5413" s="64" t="e">
        <f>_xlfn.XLOOKUP(F5413,'Volume Holds'!B:B,'Volume Holds'!D:D)</f>
        <v>#N/A</v>
      </c>
      <c r="F5413" s="64" t="s">
        <v>1383</v>
      </c>
      <c r="G5413" s="64">
        <v>10092</v>
      </c>
    </row>
    <row r="5414" spans="1:7">
      <c r="A5414" s="64" t="str">
        <f t="shared" si="85"/>
        <v>Pinch 2-10092</v>
      </c>
      <c r="B5414" s="64" t="e">
        <f>_xlfn.XLOOKUP(F5414,'Volume Holds'!B:B,'Volume Holds'!#REF!)</f>
        <v>#REF!</v>
      </c>
      <c r="C5414" s="64" t="e">
        <f>_xlfn.XLOOKUP(F5414,'Volume Holds'!B:B,'Volume Holds'!D:D)</f>
        <v>#N/A</v>
      </c>
      <c r="F5414" s="64" t="s">
        <v>1384</v>
      </c>
      <c r="G5414" s="64">
        <v>10092</v>
      </c>
    </row>
    <row r="5415" spans="1:7">
      <c r="A5415" s="64" t="str">
        <f t="shared" si="85"/>
        <v>Pinch 3-10092</v>
      </c>
      <c r="B5415" s="64" t="e">
        <f>_xlfn.XLOOKUP(F5415,'Volume Holds'!B:B,'Volume Holds'!#REF!)</f>
        <v>#REF!</v>
      </c>
      <c r="C5415" s="64" t="e">
        <f>_xlfn.XLOOKUP(F5415,'Volume Holds'!B:B,'Volume Holds'!D:D)</f>
        <v>#N/A</v>
      </c>
      <c r="F5415" s="64" t="s">
        <v>1385</v>
      </c>
      <c r="G5415" s="64">
        <v>10092</v>
      </c>
    </row>
    <row r="5416" spans="1:7">
      <c r="A5416" s="64" t="str">
        <f t="shared" si="85"/>
        <v>Pinch 4-10092</v>
      </c>
      <c r="B5416" s="64" t="e">
        <f>_xlfn.XLOOKUP(F5416,'Volume Holds'!B:B,'Volume Holds'!#REF!)</f>
        <v>#REF!</v>
      </c>
      <c r="C5416" s="64" t="e">
        <f>_xlfn.XLOOKUP(F5416,'Volume Holds'!B:B,'Volume Holds'!D:D)</f>
        <v>#N/A</v>
      </c>
      <c r="F5416" s="64" t="s">
        <v>1386</v>
      </c>
      <c r="G5416" s="64">
        <v>10092</v>
      </c>
    </row>
    <row r="5417" spans="1:7">
      <c r="A5417" s="64" t="str">
        <f t="shared" si="85"/>
        <v>Pinch 5-10092</v>
      </c>
      <c r="B5417" s="64" t="e">
        <f>_xlfn.XLOOKUP(F5417,'Volume Holds'!B:B,'Volume Holds'!#REF!)</f>
        <v>#REF!</v>
      </c>
      <c r="C5417" s="64" t="e">
        <f>_xlfn.XLOOKUP(F5417,'Volume Holds'!B:B,'Volume Holds'!D:D)</f>
        <v>#N/A</v>
      </c>
      <c r="F5417" s="64" t="s">
        <v>1387</v>
      </c>
      <c r="G5417" s="64">
        <v>10092</v>
      </c>
    </row>
    <row r="5418" spans="1:7">
      <c r="A5418" s="64" t="str">
        <f t="shared" si="85"/>
        <v>Pinch 6-10092</v>
      </c>
      <c r="B5418" s="64" t="e">
        <f>_xlfn.XLOOKUP(F5418,'Volume Holds'!B:B,'Volume Holds'!#REF!)</f>
        <v>#REF!</v>
      </c>
      <c r="C5418" s="64" t="e">
        <f>_xlfn.XLOOKUP(F5418,'Volume Holds'!B:B,'Volume Holds'!D:D)</f>
        <v>#N/A</v>
      </c>
      <c r="F5418" s="64" t="s">
        <v>1388</v>
      </c>
      <c r="G5418" s="64">
        <v>10092</v>
      </c>
    </row>
    <row r="5419" spans="1:7">
      <c r="A5419" s="64" t="str">
        <f t="shared" si="85"/>
        <v>Pinch 1-10094</v>
      </c>
      <c r="B5419" s="64" t="e">
        <f>_xlfn.XLOOKUP(F5419,'Volume Holds'!B:B,'Volume Holds'!N:N)</f>
        <v>#N/A</v>
      </c>
      <c r="C5419" s="64" t="e">
        <f>_xlfn.XLOOKUP(F5419,'Volume Holds'!B:B,'Volume Holds'!D:D)</f>
        <v>#N/A</v>
      </c>
      <c r="F5419" s="64" t="s">
        <v>1383</v>
      </c>
      <c r="G5419" s="64">
        <v>10094</v>
      </c>
    </row>
    <row r="5420" spans="1:7">
      <c r="A5420" s="64" t="str">
        <f t="shared" si="85"/>
        <v>Pinch 2-10094</v>
      </c>
      <c r="B5420" s="64" t="e">
        <f>_xlfn.XLOOKUP(F5420,'Volume Holds'!B:B,'Volume Holds'!N:N)</f>
        <v>#N/A</v>
      </c>
      <c r="C5420" s="64" t="e">
        <f>_xlfn.XLOOKUP(F5420,'Volume Holds'!B:B,'Volume Holds'!D:D)</f>
        <v>#N/A</v>
      </c>
      <c r="F5420" s="64" t="s">
        <v>1384</v>
      </c>
      <c r="G5420" s="64">
        <v>10094</v>
      </c>
    </row>
    <row r="5421" spans="1:7">
      <c r="A5421" s="64" t="str">
        <f t="shared" si="85"/>
        <v>Pinch 3-10094</v>
      </c>
      <c r="B5421" s="64" t="e">
        <f>_xlfn.XLOOKUP(F5421,'Volume Holds'!B:B,'Volume Holds'!N:N)</f>
        <v>#N/A</v>
      </c>
      <c r="C5421" s="64" t="e">
        <f>_xlfn.XLOOKUP(F5421,'Volume Holds'!B:B,'Volume Holds'!D:D)</f>
        <v>#N/A</v>
      </c>
      <c r="F5421" s="64" t="s">
        <v>1385</v>
      </c>
      <c r="G5421" s="64">
        <v>10094</v>
      </c>
    </row>
    <row r="5422" spans="1:7">
      <c r="A5422" s="64" t="str">
        <f t="shared" si="85"/>
        <v>Pinch 4-10094</v>
      </c>
      <c r="B5422" s="64" t="e">
        <f>_xlfn.XLOOKUP(F5422,'Volume Holds'!B:B,'Volume Holds'!N:N)</f>
        <v>#N/A</v>
      </c>
      <c r="C5422" s="64" t="e">
        <f>_xlfn.XLOOKUP(F5422,'Volume Holds'!B:B,'Volume Holds'!D:D)</f>
        <v>#N/A</v>
      </c>
      <c r="F5422" s="64" t="s">
        <v>1386</v>
      </c>
      <c r="G5422" s="64">
        <v>10094</v>
      </c>
    </row>
    <row r="5423" spans="1:7">
      <c r="A5423" s="64" t="str">
        <f t="shared" si="85"/>
        <v>Pinch 5-10094</v>
      </c>
      <c r="B5423" s="64" t="e">
        <f>_xlfn.XLOOKUP(F5423,'Volume Holds'!B:B,'Volume Holds'!N:N)</f>
        <v>#N/A</v>
      </c>
      <c r="C5423" s="64" t="e">
        <f>_xlfn.XLOOKUP(F5423,'Volume Holds'!B:B,'Volume Holds'!D:D)</f>
        <v>#N/A</v>
      </c>
      <c r="F5423" s="64" t="s">
        <v>1387</v>
      </c>
      <c r="G5423" s="64">
        <v>10094</v>
      </c>
    </row>
    <row r="5424" spans="1:7">
      <c r="A5424" s="64" t="str">
        <f t="shared" si="85"/>
        <v>Pinch 6-10094</v>
      </c>
      <c r="B5424" s="64" t="e">
        <f>_xlfn.XLOOKUP(F5424,'Volume Holds'!B:B,'Volume Holds'!N:N)</f>
        <v>#N/A</v>
      </c>
      <c r="C5424" s="64" t="e">
        <f>_xlfn.XLOOKUP(F5424,'Volume Holds'!B:B,'Volume Holds'!D:D)</f>
        <v>#N/A</v>
      </c>
      <c r="F5424" s="64" t="s">
        <v>1388</v>
      </c>
      <c r="G5424" s="64">
        <v>10094</v>
      </c>
    </row>
    <row r="5425" spans="1:7">
      <c r="A5425" s="64" t="str">
        <f t="shared" si="85"/>
        <v>Pinch 1-10095</v>
      </c>
      <c r="B5425" s="64" t="e">
        <f>_xlfn.XLOOKUP(F5425,'Volume Holds'!B:B,'Volume Holds'!O:O)</f>
        <v>#N/A</v>
      </c>
      <c r="C5425" s="64" t="e">
        <f>_xlfn.XLOOKUP(F5425,'Volume Holds'!B:B,'Volume Holds'!D:D)</f>
        <v>#N/A</v>
      </c>
      <c r="F5425" s="64" t="s">
        <v>1383</v>
      </c>
      <c r="G5425" s="64">
        <v>10095</v>
      </c>
    </row>
    <row r="5426" spans="1:7">
      <c r="A5426" s="64" t="str">
        <f t="shared" si="85"/>
        <v>Pinch 2-10095</v>
      </c>
      <c r="B5426" s="64" t="e">
        <f>_xlfn.XLOOKUP(F5426,'Volume Holds'!B:B,'Volume Holds'!O:O)</f>
        <v>#N/A</v>
      </c>
      <c r="C5426" s="64" t="e">
        <f>_xlfn.XLOOKUP(F5426,'Volume Holds'!B:B,'Volume Holds'!D:D)</f>
        <v>#N/A</v>
      </c>
      <c r="F5426" s="64" t="s">
        <v>1384</v>
      </c>
      <c r="G5426" s="64">
        <v>10095</v>
      </c>
    </row>
    <row r="5427" spans="1:7">
      <c r="A5427" s="64" t="str">
        <f t="shared" si="85"/>
        <v>Pinch 3-10095</v>
      </c>
      <c r="B5427" s="64" t="e">
        <f>_xlfn.XLOOKUP(F5427,'Volume Holds'!B:B,'Volume Holds'!O:O)</f>
        <v>#N/A</v>
      </c>
      <c r="C5427" s="64" t="e">
        <f>_xlfn.XLOOKUP(F5427,'Volume Holds'!B:B,'Volume Holds'!D:D)</f>
        <v>#N/A</v>
      </c>
      <c r="F5427" s="64" t="s">
        <v>1385</v>
      </c>
      <c r="G5427" s="64">
        <v>10095</v>
      </c>
    </row>
    <row r="5428" spans="1:7">
      <c r="A5428" s="64" t="str">
        <f t="shared" si="85"/>
        <v>Pinch 4-10095</v>
      </c>
      <c r="B5428" s="64" t="e">
        <f>_xlfn.XLOOKUP(F5428,'Volume Holds'!B:B,'Volume Holds'!O:O)</f>
        <v>#N/A</v>
      </c>
      <c r="C5428" s="64" t="e">
        <f>_xlfn.XLOOKUP(F5428,'Volume Holds'!B:B,'Volume Holds'!D:D)</f>
        <v>#N/A</v>
      </c>
      <c r="F5428" s="64" t="s">
        <v>1386</v>
      </c>
      <c r="G5428" s="64">
        <v>10095</v>
      </c>
    </row>
    <row r="5429" spans="1:7">
      <c r="A5429" s="64" t="str">
        <f t="shared" si="85"/>
        <v>Pinch 5-10095</v>
      </c>
      <c r="B5429" s="64" t="e">
        <f>_xlfn.XLOOKUP(F5429,'Volume Holds'!B:B,'Volume Holds'!O:O)</f>
        <v>#N/A</v>
      </c>
      <c r="C5429" s="64" t="e">
        <f>_xlfn.XLOOKUP(F5429,'Volume Holds'!B:B,'Volume Holds'!D:D)</f>
        <v>#N/A</v>
      </c>
      <c r="F5429" s="64" t="s">
        <v>1387</v>
      </c>
      <c r="G5429" s="64">
        <v>10095</v>
      </c>
    </row>
    <row r="5430" spans="1:7">
      <c r="A5430" s="64" t="str">
        <f t="shared" si="85"/>
        <v>Pinch 6-10095</v>
      </c>
      <c r="B5430" s="64" t="e">
        <f>_xlfn.XLOOKUP(F5430,'Volume Holds'!B:B,'Volume Holds'!O:O)</f>
        <v>#N/A</v>
      </c>
      <c r="C5430" s="64" t="e">
        <f>_xlfn.XLOOKUP(F5430,'Volume Holds'!B:B,'Volume Holds'!D:D)</f>
        <v>#N/A</v>
      </c>
      <c r="F5430" s="64" t="s">
        <v>1388</v>
      </c>
      <c r="G5430" s="64">
        <v>10095</v>
      </c>
    </row>
    <row r="5431" spans="1:7">
      <c r="A5431" s="64" t="str">
        <f t="shared" si="85"/>
        <v>Pinch 1-10081</v>
      </c>
      <c r="B5431" s="64" t="e">
        <f>_xlfn.XLOOKUP(F5431,'Volume Holds'!B:B,'Volume Holds'!#REF!)</f>
        <v>#REF!</v>
      </c>
      <c r="C5431" s="64" t="e">
        <f>_xlfn.XLOOKUP(F5431,'Volume Holds'!B:B,'Volume Holds'!P:P)</f>
        <v>#N/A</v>
      </c>
      <c r="F5431" s="64" t="s">
        <v>1383</v>
      </c>
      <c r="G5431" s="64">
        <v>10081</v>
      </c>
    </row>
    <row r="5432" spans="1:7">
      <c r="A5432" s="64" t="str">
        <f t="shared" si="85"/>
        <v>Pinch 2-10081</v>
      </c>
      <c r="B5432" s="64" t="e">
        <f>_xlfn.XLOOKUP(F5432,'Volume Holds'!B:B,'Volume Holds'!#REF!)</f>
        <v>#REF!</v>
      </c>
      <c r="C5432" s="64" t="e">
        <f>_xlfn.XLOOKUP(F5432,'Volume Holds'!B:B,'Volume Holds'!P:P)</f>
        <v>#N/A</v>
      </c>
      <c r="F5432" s="64" t="s">
        <v>1384</v>
      </c>
      <c r="G5432" s="64">
        <v>10081</v>
      </c>
    </row>
    <row r="5433" spans="1:7">
      <c r="A5433" s="64" t="str">
        <f t="shared" si="85"/>
        <v>Pinch 3-10081</v>
      </c>
      <c r="B5433" s="64" t="e">
        <f>_xlfn.XLOOKUP(F5433,'Volume Holds'!B:B,'Volume Holds'!#REF!)</f>
        <v>#REF!</v>
      </c>
      <c r="C5433" s="64" t="e">
        <f>_xlfn.XLOOKUP(F5433,'Volume Holds'!B:B,'Volume Holds'!P:P)</f>
        <v>#N/A</v>
      </c>
      <c r="F5433" s="64" t="s">
        <v>1385</v>
      </c>
      <c r="G5433" s="64">
        <v>10081</v>
      </c>
    </row>
    <row r="5434" spans="1:7">
      <c r="A5434" s="64" t="str">
        <f t="shared" si="85"/>
        <v>Pinch 4-10081</v>
      </c>
      <c r="B5434" s="64" t="e">
        <f>_xlfn.XLOOKUP(F5434,'Volume Holds'!B:B,'Volume Holds'!#REF!)</f>
        <v>#REF!</v>
      </c>
      <c r="C5434" s="64" t="e">
        <f>_xlfn.XLOOKUP(F5434,'Volume Holds'!B:B,'Volume Holds'!P:P)</f>
        <v>#N/A</v>
      </c>
      <c r="F5434" s="64" t="s">
        <v>1386</v>
      </c>
      <c r="G5434" s="64">
        <v>10081</v>
      </c>
    </row>
    <row r="5435" spans="1:7">
      <c r="A5435" s="64" t="str">
        <f t="shared" si="85"/>
        <v>Pinch 5-10081</v>
      </c>
      <c r="B5435" s="64" t="e">
        <f>_xlfn.XLOOKUP(F5435,'Volume Holds'!B:B,'Volume Holds'!#REF!)</f>
        <v>#REF!</v>
      </c>
      <c r="C5435" s="64" t="e">
        <f>_xlfn.XLOOKUP(F5435,'Volume Holds'!B:B,'Volume Holds'!P:P)</f>
        <v>#N/A</v>
      </c>
      <c r="F5435" s="64" t="s">
        <v>1387</v>
      </c>
      <c r="G5435" s="64">
        <v>10081</v>
      </c>
    </row>
    <row r="5436" spans="1:7">
      <c r="A5436" s="64" t="str">
        <f t="shared" si="85"/>
        <v>Pinch 6-10081</v>
      </c>
      <c r="B5436" s="64" t="e">
        <f>_xlfn.XLOOKUP(F5436,'Volume Holds'!B:B,'Volume Holds'!#REF!)</f>
        <v>#REF!</v>
      </c>
      <c r="C5436" s="64" t="e">
        <f>_xlfn.XLOOKUP(F5436,'Volume Holds'!B:B,'Volume Holds'!P:P)</f>
        <v>#N/A</v>
      </c>
      <c r="F5436" s="64" t="s">
        <v>1388</v>
      </c>
      <c r="G5436" s="64">
        <v>10081</v>
      </c>
    </row>
    <row r="5437" spans="1:7">
      <c r="A5437" s="64" t="str">
        <f t="shared" si="85"/>
        <v>Pinch 1-10097</v>
      </c>
      <c r="B5437" s="64" t="e">
        <f>_xlfn.XLOOKUP(F5437,'Volume Holds'!B:B,'Volume Holds'!#REF!)</f>
        <v>#REF!</v>
      </c>
      <c r="C5437" s="64" t="e">
        <f>_xlfn.XLOOKUP(F5437,'Volume Holds'!B:B,'Volume Holds'!P:P)</f>
        <v>#N/A</v>
      </c>
      <c r="F5437" s="64" t="s">
        <v>1383</v>
      </c>
      <c r="G5437" s="64">
        <v>10097</v>
      </c>
    </row>
    <row r="5438" spans="1:7">
      <c r="A5438" s="64" t="str">
        <f t="shared" ref="A5438:A5454" si="86">F5438&amp;"-"&amp;G5438</f>
        <v>Pinch 2-10097</v>
      </c>
      <c r="B5438" s="64" t="e">
        <f>_xlfn.XLOOKUP(F5438,'Volume Holds'!B:B,'Volume Holds'!#REF!)</f>
        <v>#REF!</v>
      </c>
      <c r="C5438" s="64" t="e">
        <f>_xlfn.XLOOKUP(F5438,'Volume Holds'!B:B,'Volume Holds'!P:P)</f>
        <v>#N/A</v>
      </c>
      <c r="F5438" s="64" t="s">
        <v>1384</v>
      </c>
      <c r="G5438" s="64">
        <v>10097</v>
      </c>
    </row>
    <row r="5439" spans="1:7">
      <c r="A5439" s="64" t="str">
        <f t="shared" si="86"/>
        <v>Pinch 3-10097</v>
      </c>
      <c r="B5439" s="64" t="e">
        <f>_xlfn.XLOOKUP(F5439,'Volume Holds'!B:B,'Volume Holds'!#REF!)</f>
        <v>#REF!</v>
      </c>
      <c r="C5439" s="64" t="e">
        <f>_xlfn.XLOOKUP(F5439,'Volume Holds'!B:B,'Volume Holds'!P:P)</f>
        <v>#N/A</v>
      </c>
      <c r="F5439" s="64" t="s">
        <v>1385</v>
      </c>
      <c r="G5439" s="64">
        <v>10097</v>
      </c>
    </row>
    <row r="5440" spans="1:7">
      <c r="A5440" s="64" t="str">
        <f t="shared" si="86"/>
        <v>Pinch 4-10097</v>
      </c>
      <c r="B5440" s="64" t="e">
        <f>_xlfn.XLOOKUP(F5440,'Volume Holds'!B:B,'Volume Holds'!#REF!)</f>
        <v>#REF!</v>
      </c>
      <c r="C5440" s="64" t="e">
        <f>_xlfn.XLOOKUP(F5440,'Volume Holds'!B:B,'Volume Holds'!P:P)</f>
        <v>#N/A</v>
      </c>
      <c r="F5440" s="64" t="s">
        <v>1386</v>
      </c>
      <c r="G5440" s="64">
        <v>10097</v>
      </c>
    </row>
    <row r="5441" spans="1:7">
      <c r="A5441" s="64" t="str">
        <f t="shared" si="86"/>
        <v>Pinch 5-10097</v>
      </c>
      <c r="B5441" s="64" t="e">
        <f>_xlfn.XLOOKUP(F5441,'Volume Holds'!B:B,'Volume Holds'!#REF!)</f>
        <v>#REF!</v>
      </c>
      <c r="C5441" s="64" t="e">
        <f>_xlfn.XLOOKUP(F5441,'Volume Holds'!B:B,'Volume Holds'!P:P)</f>
        <v>#N/A</v>
      </c>
      <c r="F5441" s="64" t="s">
        <v>1387</v>
      </c>
      <c r="G5441" s="64">
        <v>10097</v>
      </c>
    </row>
    <row r="5442" spans="1:7">
      <c r="A5442" s="64" t="str">
        <f t="shared" si="86"/>
        <v>Pinch 6-10097</v>
      </c>
      <c r="B5442" s="64" t="e">
        <f>_xlfn.XLOOKUP(F5442,'Volume Holds'!B:B,'Volume Holds'!#REF!)</f>
        <v>#REF!</v>
      </c>
      <c r="C5442" s="64" t="e">
        <f>_xlfn.XLOOKUP(F5442,'Volume Holds'!B:B,'Volume Holds'!P:P)</f>
        <v>#N/A</v>
      </c>
      <c r="F5442" s="64" t="s">
        <v>1388</v>
      </c>
      <c r="G5442" s="64">
        <v>10097</v>
      </c>
    </row>
    <row r="5443" spans="1:7">
      <c r="A5443" s="64" t="str">
        <f t="shared" si="86"/>
        <v>Pinch 1-10082</v>
      </c>
      <c r="B5443" s="64" t="e">
        <f>_xlfn.XLOOKUP(F5443,'Volume Holds'!B:B,'Volume Holds'!Q:Q)</f>
        <v>#N/A</v>
      </c>
      <c r="C5443" s="64" t="e">
        <f>_xlfn.XLOOKUP(F5443,'Volume Holds'!B:B,'Volume Holds'!P:P)</f>
        <v>#N/A</v>
      </c>
      <c r="F5443" s="64" t="s">
        <v>1383</v>
      </c>
      <c r="G5443" s="64">
        <v>10082</v>
      </c>
    </row>
    <row r="5444" spans="1:7">
      <c r="A5444" s="64" t="str">
        <f t="shared" si="86"/>
        <v>Pinch 2-10082</v>
      </c>
      <c r="B5444" s="64" t="e">
        <f>_xlfn.XLOOKUP(F5444,'Volume Holds'!B:B,'Volume Holds'!Q:Q)</f>
        <v>#N/A</v>
      </c>
      <c r="C5444" s="64" t="e">
        <f>_xlfn.XLOOKUP(F5444,'Volume Holds'!B:B,'Volume Holds'!P:P)</f>
        <v>#N/A</v>
      </c>
      <c r="F5444" s="64" t="s">
        <v>1384</v>
      </c>
      <c r="G5444" s="64">
        <v>10082</v>
      </c>
    </row>
    <row r="5445" spans="1:7">
      <c r="A5445" s="64" t="str">
        <f t="shared" si="86"/>
        <v>Pinch 3-10082</v>
      </c>
      <c r="B5445" s="64" t="e">
        <f>_xlfn.XLOOKUP(F5445,'Volume Holds'!B:B,'Volume Holds'!Q:Q)</f>
        <v>#N/A</v>
      </c>
      <c r="C5445" s="64" t="e">
        <f>_xlfn.XLOOKUP(F5445,'Volume Holds'!B:B,'Volume Holds'!P:P)</f>
        <v>#N/A</v>
      </c>
      <c r="F5445" s="64" t="s">
        <v>1385</v>
      </c>
      <c r="G5445" s="64">
        <v>10082</v>
      </c>
    </row>
    <row r="5446" spans="1:7">
      <c r="A5446" s="64" t="str">
        <f t="shared" si="86"/>
        <v>Pinch 4-10082</v>
      </c>
      <c r="B5446" s="64" t="e">
        <f>_xlfn.XLOOKUP(F5446,'Volume Holds'!B:B,'Volume Holds'!Q:Q)</f>
        <v>#N/A</v>
      </c>
      <c r="C5446" s="64" t="e">
        <f>_xlfn.XLOOKUP(F5446,'Volume Holds'!B:B,'Volume Holds'!P:P)</f>
        <v>#N/A</v>
      </c>
      <c r="F5446" s="64" t="s">
        <v>1386</v>
      </c>
      <c r="G5446" s="64">
        <v>10082</v>
      </c>
    </row>
    <row r="5447" spans="1:7">
      <c r="A5447" s="64" t="str">
        <f t="shared" si="86"/>
        <v>Pinch 5-10082</v>
      </c>
      <c r="B5447" s="64" t="e">
        <f>_xlfn.XLOOKUP(F5447,'Volume Holds'!B:B,'Volume Holds'!Q:Q)</f>
        <v>#N/A</v>
      </c>
      <c r="C5447" s="64" t="e">
        <f>_xlfn.XLOOKUP(F5447,'Volume Holds'!B:B,'Volume Holds'!P:P)</f>
        <v>#N/A</v>
      </c>
      <c r="F5447" s="64" t="s">
        <v>1387</v>
      </c>
      <c r="G5447" s="64">
        <v>10082</v>
      </c>
    </row>
    <row r="5448" spans="1:7">
      <c r="A5448" s="64" t="str">
        <f t="shared" si="86"/>
        <v>Pinch 6-10082</v>
      </c>
      <c r="B5448" s="64" t="e">
        <f>_xlfn.XLOOKUP(F5448,'Volume Holds'!B:B,'Volume Holds'!Q:Q)</f>
        <v>#N/A</v>
      </c>
      <c r="C5448" s="64" t="e">
        <f>_xlfn.XLOOKUP(F5448,'Volume Holds'!B:B,'Volume Holds'!P:P)</f>
        <v>#N/A</v>
      </c>
      <c r="F5448" s="64" t="s">
        <v>1388</v>
      </c>
      <c r="G5448" s="64">
        <v>10082</v>
      </c>
    </row>
    <row r="5449" spans="1:7">
      <c r="A5449" s="64" t="str">
        <f t="shared" si="86"/>
        <v>Pinch 1-10083</v>
      </c>
      <c r="B5449" s="64" t="e">
        <f>_xlfn.XLOOKUP(F5449,'Volume Holds'!B:B,'Volume Holds'!R:R)</f>
        <v>#N/A</v>
      </c>
      <c r="C5449" s="64" t="e">
        <f>_xlfn.XLOOKUP(F5449,'Volume Holds'!B:B,'Volume Holds'!P:P)</f>
        <v>#N/A</v>
      </c>
      <c r="F5449" s="64" t="s">
        <v>1383</v>
      </c>
      <c r="G5449" s="64">
        <v>10083</v>
      </c>
    </row>
    <row r="5450" spans="1:7">
      <c r="A5450" s="64" t="str">
        <f t="shared" si="86"/>
        <v>Pinch 2-10083</v>
      </c>
      <c r="B5450" s="64" t="e">
        <f>_xlfn.XLOOKUP(F5450,'Volume Holds'!B:B,'Volume Holds'!R:R)</f>
        <v>#N/A</v>
      </c>
      <c r="C5450" s="64" t="e">
        <f>_xlfn.XLOOKUP(F5450,'Volume Holds'!B:B,'Volume Holds'!P:P)</f>
        <v>#N/A</v>
      </c>
      <c r="F5450" s="64" t="s">
        <v>1384</v>
      </c>
      <c r="G5450" s="64">
        <v>10083</v>
      </c>
    </row>
    <row r="5451" spans="1:7">
      <c r="A5451" s="64" t="str">
        <f t="shared" si="86"/>
        <v>Pinch 3-10083</v>
      </c>
      <c r="B5451" s="64" t="e">
        <f>_xlfn.XLOOKUP(F5451,'Volume Holds'!B:B,'Volume Holds'!R:R)</f>
        <v>#N/A</v>
      </c>
      <c r="C5451" s="64" t="e">
        <f>_xlfn.XLOOKUP(F5451,'Volume Holds'!B:B,'Volume Holds'!P:P)</f>
        <v>#N/A</v>
      </c>
      <c r="F5451" s="64" t="s">
        <v>1385</v>
      </c>
      <c r="G5451" s="64">
        <v>10083</v>
      </c>
    </row>
    <row r="5452" spans="1:7">
      <c r="A5452" s="64" t="str">
        <f t="shared" si="86"/>
        <v>Pinch 4-10083</v>
      </c>
      <c r="B5452" s="64" t="e">
        <f>_xlfn.XLOOKUP(F5452,'Volume Holds'!B:B,'Volume Holds'!R:R)</f>
        <v>#N/A</v>
      </c>
      <c r="C5452" s="64" t="e">
        <f>_xlfn.XLOOKUP(F5452,'Volume Holds'!B:B,'Volume Holds'!P:P)</f>
        <v>#N/A</v>
      </c>
      <c r="F5452" s="64" t="s">
        <v>1386</v>
      </c>
      <c r="G5452" s="64">
        <v>10083</v>
      </c>
    </row>
    <row r="5453" spans="1:7">
      <c r="A5453" s="64" t="str">
        <f t="shared" si="86"/>
        <v>Pinch 5-10083</v>
      </c>
      <c r="B5453" s="64" t="e">
        <f>_xlfn.XLOOKUP(F5453,'Volume Holds'!B:B,'Volume Holds'!R:R)</f>
        <v>#N/A</v>
      </c>
      <c r="C5453" s="64" t="e">
        <f>_xlfn.XLOOKUP(F5453,'Volume Holds'!B:B,'Volume Holds'!P:P)</f>
        <v>#N/A</v>
      </c>
      <c r="F5453" s="64" t="s">
        <v>1387</v>
      </c>
      <c r="G5453" s="64">
        <v>10083</v>
      </c>
    </row>
    <row r="5454" spans="1:7">
      <c r="A5454" s="64" t="str">
        <f t="shared" si="86"/>
        <v>Pinch 6-10083</v>
      </c>
      <c r="B5454" s="64" t="e">
        <f>_xlfn.XLOOKUP(F5454,'Volume Holds'!B:B,'Volume Holds'!R:R)</f>
        <v>#N/A</v>
      </c>
      <c r="C5454" s="64" t="e">
        <f>_xlfn.XLOOKUP(F5454,'Volume Holds'!B:B,'Volume Holds'!P:P)</f>
        <v>#N/A</v>
      </c>
      <c r="F5454" s="64" t="s">
        <v>1388</v>
      </c>
      <c r="G5454" s="64">
        <v>10083</v>
      </c>
    </row>
    <row r="5455" spans="1:7">
      <c r="A5455" s="64" t="str">
        <f>F5455&amp;"."&amp;G5455</f>
        <v>BL.VW.00085.M10.ST.ST.10005</v>
      </c>
      <c r="B5455" s="64" t="e">
        <f>_xlfn.XLOOKUP(F5455,'Wall Volumes'!P:P,'Wall Volumes'!D:D)</f>
        <v>#N/A</v>
      </c>
      <c r="C5455" s="64" t="e">
        <f>_xlfn.XLOOKUP(F5455,'Wall Volumes'!P:P,'Wall Volumes'!C:C)</f>
        <v>#N/A</v>
      </c>
      <c r="F5455" s="64" t="s">
        <v>1389</v>
      </c>
      <c r="G5455" s="64">
        <v>10005</v>
      </c>
    </row>
    <row r="5456" spans="1:7">
      <c r="A5456" s="64" t="str">
        <f t="shared" ref="A5456:A5517" si="87">F5456&amp;"."&amp;G5456</f>
        <v>BL.VW.00087.M10.ST.ST.10005</v>
      </c>
      <c r="B5456" s="64" t="e">
        <f>_xlfn.XLOOKUP(F5456,'Wall Volumes'!P:P,'Wall Volumes'!D:D)</f>
        <v>#N/A</v>
      </c>
      <c r="C5456" s="64" t="e">
        <f>_xlfn.XLOOKUP(F5456,'Wall Volumes'!P:P,'Wall Volumes'!C:C)</f>
        <v>#N/A</v>
      </c>
      <c r="F5456" s="64" t="s">
        <v>1390</v>
      </c>
      <c r="G5456" s="64">
        <v>10005</v>
      </c>
    </row>
    <row r="5457" spans="1:7">
      <c r="A5457" s="64" t="str">
        <f t="shared" si="87"/>
        <v>BL.VW.00088.M10.ST.ST.10005</v>
      </c>
      <c r="B5457" s="64" t="e">
        <f>_xlfn.XLOOKUP(F5457,'Wall Volumes'!P:P,'Wall Volumes'!D:D)</f>
        <v>#N/A</v>
      </c>
      <c r="C5457" s="64" t="e">
        <f>_xlfn.XLOOKUP(F5457,'Wall Volumes'!P:P,'Wall Volumes'!C:C)</f>
        <v>#N/A</v>
      </c>
      <c r="F5457" s="64" t="s">
        <v>1391</v>
      </c>
      <c r="G5457" s="64">
        <v>10005</v>
      </c>
    </row>
    <row r="5458" spans="1:7">
      <c r="A5458" s="64" t="str">
        <f t="shared" si="87"/>
        <v>BL.VW.00048.M10.ST.ST.10005</v>
      </c>
      <c r="B5458" s="64" t="e">
        <f>_xlfn.XLOOKUP(F5458,'Wall Volumes'!P:P,'Wall Volumes'!D:D)</f>
        <v>#N/A</v>
      </c>
      <c r="C5458" s="64" t="e">
        <f>_xlfn.XLOOKUP(F5458,'Wall Volumes'!P:P,'Wall Volumes'!C:C)</f>
        <v>#N/A</v>
      </c>
      <c r="F5458" s="64" t="s">
        <v>1392</v>
      </c>
      <c r="G5458" s="64">
        <v>10005</v>
      </c>
    </row>
    <row r="5459" spans="1:7">
      <c r="A5459" s="64" t="str">
        <f t="shared" si="87"/>
        <v>BL.VW.00064.M10.ST.GP.10005</v>
      </c>
      <c r="B5459" s="64">
        <f>_xlfn.XLOOKUP(F5459,'Wall Volumes'!P:P,'Wall Volumes'!D:D)</f>
        <v>0</v>
      </c>
      <c r="C5459" s="64">
        <f>_xlfn.XLOOKUP(F5459,'Wall Volumes'!P:P,'Wall Volumes'!C:C)</f>
        <v>114.75</v>
      </c>
      <c r="F5459" s="64" t="s">
        <v>481</v>
      </c>
      <c r="G5459" s="64">
        <v>10005</v>
      </c>
    </row>
    <row r="5460" spans="1:7">
      <c r="A5460" s="64" t="str">
        <f t="shared" si="87"/>
        <v>BL.VW.00019.M10.ST.GP.10005</v>
      </c>
      <c r="B5460" s="64">
        <f>_xlfn.XLOOKUP(F5460,'Wall Volumes'!P:P,'Wall Volumes'!D:D)</f>
        <v>0</v>
      </c>
      <c r="C5460" s="64">
        <f>_xlfn.XLOOKUP(F5460,'Wall Volumes'!P:P,'Wall Volumes'!C:C)</f>
        <v>153</v>
      </c>
      <c r="F5460" s="64" t="s">
        <v>483</v>
      </c>
      <c r="G5460" s="64">
        <v>10005</v>
      </c>
    </row>
    <row r="5461" spans="1:7">
      <c r="A5461" s="64" t="str">
        <f t="shared" si="87"/>
        <v>BL.VW.00043.M10.ST.GP.10005</v>
      </c>
      <c r="B5461" s="64" t="e">
        <f>_xlfn.XLOOKUP(F5461,'Wall Volumes'!P:P,'Wall Volumes'!D:D)</f>
        <v>#N/A</v>
      </c>
      <c r="C5461" s="64" t="e">
        <f>_xlfn.XLOOKUP(F5461,'Wall Volumes'!P:P,'Wall Volumes'!C:C)</f>
        <v>#N/A</v>
      </c>
      <c r="F5461" s="64" t="s">
        <v>1393</v>
      </c>
      <c r="G5461" s="64">
        <v>10005</v>
      </c>
    </row>
    <row r="5462" spans="1:7">
      <c r="A5462" s="64" t="str">
        <f t="shared" si="87"/>
        <v>BL.VW.00085.M10.ST.ST.10014</v>
      </c>
      <c r="B5462" s="64" t="e">
        <f>_xlfn.XLOOKUP(F5462,'Wall Volumes'!P:P,'Wall Volumes'!E:E)</f>
        <v>#N/A</v>
      </c>
      <c r="C5462" s="64" t="e">
        <f>_xlfn.XLOOKUP(F5462,'Wall Volumes'!P:P,'Wall Volumes'!C:C)</f>
        <v>#N/A</v>
      </c>
      <c r="F5462" s="64" t="s">
        <v>1389</v>
      </c>
      <c r="G5462" s="64">
        <v>10014</v>
      </c>
    </row>
    <row r="5463" spans="1:7">
      <c r="A5463" s="64" t="str">
        <f t="shared" si="87"/>
        <v>BL.VW.00087.M10.ST.ST.10014</v>
      </c>
      <c r="B5463" s="64" t="e">
        <f>_xlfn.XLOOKUP(F5463,'Wall Volumes'!P:P,'Wall Volumes'!E:E)</f>
        <v>#N/A</v>
      </c>
      <c r="C5463" s="64" t="e">
        <f>_xlfn.XLOOKUP(F5463,'Wall Volumes'!P:P,'Wall Volumes'!C:C)</f>
        <v>#N/A</v>
      </c>
      <c r="F5463" s="64" t="s">
        <v>1390</v>
      </c>
      <c r="G5463" s="64">
        <v>10014</v>
      </c>
    </row>
    <row r="5464" spans="1:7">
      <c r="A5464" s="64" t="str">
        <f t="shared" si="87"/>
        <v>BL.VW.00088.M10.ST.ST.10014</v>
      </c>
      <c r="B5464" s="64" t="e">
        <f>_xlfn.XLOOKUP(F5464,'Wall Volumes'!P:P,'Wall Volumes'!E:E)</f>
        <v>#N/A</v>
      </c>
      <c r="C5464" s="64" t="e">
        <f>_xlfn.XLOOKUP(F5464,'Wall Volumes'!P:P,'Wall Volumes'!C:C)</f>
        <v>#N/A</v>
      </c>
      <c r="F5464" s="64" t="s">
        <v>1391</v>
      </c>
      <c r="G5464" s="64">
        <v>10014</v>
      </c>
    </row>
    <row r="5465" spans="1:7">
      <c r="A5465" s="64" t="str">
        <f t="shared" si="87"/>
        <v>BL.VW.00048.M10.ST.ST.10014</v>
      </c>
      <c r="B5465" s="64" t="e">
        <f>_xlfn.XLOOKUP(F5465,'Wall Volumes'!P:P,'Wall Volumes'!E:E)</f>
        <v>#N/A</v>
      </c>
      <c r="C5465" s="64" t="e">
        <f>_xlfn.XLOOKUP(F5465,'Wall Volumes'!P:P,'Wall Volumes'!C:C)</f>
        <v>#N/A</v>
      </c>
      <c r="F5465" s="64" t="s">
        <v>1392</v>
      </c>
      <c r="G5465" s="64">
        <v>10014</v>
      </c>
    </row>
    <row r="5466" spans="1:7">
      <c r="A5466" s="64" t="str">
        <f t="shared" si="87"/>
        <v>BL.VW.00064.M10.ST.GP.10014</v>
      </c>
      <c r="B5466" s="64">
        <f>_xlfn.XLOOKUP(F5466,'Wall Volumes'!P:P,'Wall Volumes'!E:E)</f>
        <v>0</v>
      </c>
      <c r="C5466" s="64">
        <f>_xlfn.XLOOKUP(F5466,'Wall Volumes'!P:P,'Wall Volumes'!C:C)</f>
        <v>114.75</v>
      </c>
      <c r="F5466" s="64" t="s">
        <v>481</v>
      </c>
      <c r="G5466" s="64">
        <v>10014</v>
      </c>
    </row>
    <row r="5467" spans="1:7">
      <c r="A5467" s="64" t="str">
        <f t="shared" si="87"/>
        <v>BL.VW.00019.M10.ST.GP.10014</v>
      </c>
      <c r="B5467" s="64">
        <f>_xlfn.XLOOKUP(F5467,'Wall Volumes'!P:P,'Wall Volumes'!E:E)</f>
        <v>0</v>
      </c>
      <c r="C5467" s="64">
        <f>_xlfn.XLOOKUP(F5467,'Wall Volumes'!P:P,'Wall Volumes'!C:C)</f>
        <v>153</v>
      </c>
      <c r="F5467" s="64" t="s">
        <v>483</v>
      </c>
      <c r="G5467" s="64">
        <v>10014</v>
      </c>
    </row>
    <row r="5468" spans="1:7">
      <c r="A5468" s="64" t="str">
        <f t="shared" si="87"/>
        <v>BL.VW.00043.M10.ST.GP.10014</v>
      </c>
      <c r="B5468" s="64" t="e">
        <f>_xlfn.XLOOKUP(F5468,'Wall Volumes'!P:P,'Wall Volumes'!E:E)</f>
        <v>#N/A</v>
      </c>
      <c r="C5468" s="64" t="e">
        <f>_xlfn.XLOOKUP(F5468,'Wall Volumes'!P:P,'Wall Volumes'!C:C)</f>
        <v>#N/A</v>
      </c>
      <c r="F5468" s="64" t="s">
        <v>1393</v>
      </c>
      <c r="G5468" s="64">
        <v>10014</v>
      </c>
    </row>
    <row r="5469" spans="1:7">
      <c r="A5469" s="64" t="str">
        <f t="shared" si="87"/>
        <v>BL.VW.00085.M10.ST.ST.10025</v>
      </c>
      <c r="B5469" s="64" t="e">
        <f>_xlfn.XLOOKUP(F5469,'Wall Volumes'!P:P,'Wall Volumes'!F:F)</f>
        <v>#N/A</v>
      </c>
      <c r="C5469" s="64" t="e">
        <f>_xlfn.XLOOKUP(F5469,'Wall Volumes'!P:P,'Wall Volumes'!C:C)</f>
        <v>#N/A</v>
      </c>
      <c r="F5469" s="64" t="s">
        <v>1389</v>
      </c>
      <c r="G5469" s="64">
        <v>10025</v>
      </c>
    </row>
    <row r="5470" spans="1:7">
      <c r="A5470" s="64" t="str">
        <f t="shared" si="87"/>
        <v>BL.VW.00087.M10.ST.ST.10025</v>
      </c>
      <c r="B5470" s="64" t="e">
        <f>_xlfn.XLOOKUP(F5470,'Wall Volumes'!P:P,'Wall Volumes'!F:F)</f>
        <v>#N/A</v>
      </c>
      <c r="C5470" s="64" t="e">
        <f>_xlfn.XLOOKUP(F5470,'Wall Volumes'!P:P,'Wall Volumes'!C:C)</f>
        <v>#N/A</v>
      </c>
      <c r="F5470" s="64" t="s">
        <v>1390</v>
      </c>
      <c r="G5470" s="64">
        <v>10025</v>
      </c>
    </row>
    <row r="5471" spans="1:7">
      <c r="A5471" s="64" t="str">
        <f t="shared" si="87"/>
        <v>BL.VW.00088.M10.ST.ST.10025</v>
      </c>
      <c r="B5471" s="64" t="e">
        <f>_xlfn.XLOOKUP(F5471,'Wall Volumes'!P:P,'Wall Volumes'!F:F)</f>
        <v>#N/A</v>
      </c>
      <c r="C5471" s="64" t="e">
        <f>_xlfn.XLOOKUP(F5471,'Wall Volumes'!P:P,'Wall Volumes'!C:C)</f>
        <v>#N/A</v>
      </c>
      <c r="F5471" s="64" t="s">
        <v>1391</v>
      </c>
      <c r="G5471" s="64">
        <v>10025</v>
      </c>
    </row>
    <row r="5472" spans="1:7">
      <c r="A5472" s="64" t="str">
        <f t="shared" si="87"/>
        <v>BL.VW.00048.M10.ST.ST.10025</v>
      </c>
      <c r="B5472" s="64" t="e">
        <f>_xlfn.XLOOKUP(F5472,'Wall Volumes'!P:P,'Wall Volumes'!F:F)</f>
        <v>#N/A</v>
      </c>
      <c r="C5472" s="64" t="e">
        <f>_xlfn.XLOOKUP(F5472,'Wall Volumes'!P:P,'Wall Volumes'!C:C)</f>
        <v>#N/A</v>
      </c>
      <c r="F5472" s="64" t="s">
        <v>1392</v>
      </c>
      <c r="G5472" s="64">
        <v>10025</v>
      </c>
    </row>
    <row r="5473" spans="1:7">
      <c r="A5473" s="64" t="str">
        <f t="shared" si="87"/>
        <v>BL.VW.00064.M10.ST.GP.10025</v>
      </c>
      <c r="B5473" s="64">
        <f>_xlfn.XLOOKUP(F5473,'Wall Volumes'!P:P,'Wall Volumes'!F:F)</f>
        <v>0</v>
      </c>
      <c r="C5473" s="64">
        <f>_xlfn.XLOOKUP(F5473,'Wall Volumes'!P:P,'Wall Volumes'!C:C)</f>
        <v>114.75</v>
      </c>
      <c r="F5473" s="64" t="s">
        <v>481</v>
      </c>
      <c r="G5473" s="64">
        <v>10025</v>
      </c>
    </row>
    <row r="5474" spans="1:7">
      <c r="A5474" s="64" t="str">
        <f t="shared" si="87"/>
        <v>BL.VW.00019.M10.ST.GP.10025</v>
      </c>
      <c r="B5474" s="64">
        <f>_xlfn.XLOOKUP(F5474,'Wall Volumes'!P:P,'Wall Volumes'!F:F)</f>
        <v>0</v>
      </c>
      <c r="C5474" s="64">
        <f>_xlfn.XLOOKUP(F5474,'Wall Volumes'!P:P,'Wall Volumes'!C:C)</f>
        <v>153</v>
      </c>
      <c r="F5474" s="64" t="s">
        <v>483</v>
      </c>
      <c r="G5474" s="64">
        <v>10025</v>
      </c>
    </row>
    <row r="5475" spans="1:7">
      <c r="A5475" s="64" t="str">
        <f t="shared" si="87"/>
        <v>BL.VW.00043.M10.ST.GP.10025</v>
      </c>
      <c r="B5475" s="64" t="e">
        <f>_xlfn.XLOOKUP(F5475,'Wall Volumes'!P:P,'Wall Volumes'!F:F)</f>
        <v>#N/A</v>
      </c>
      <c r="C5475" s="64" t="e">
        <f>_xlfn.XLOOKUP(F5475,'Wall Volumes'!P:P,'Wall Volumes'!C:C)</f>
        <v>#N/A</v>
      </c>
      <c r="F5475" s="64" t="s">
        <v>1393</v>
      </c>
      <c r="G5475" s="64">
        <v>10025</v>
      </c>
    </row>
    <row r="5476" spans="1:7">
      <c r="A5476" s="64" t="str">
        <f t="shared" si="87"/>
        <v>BL.VW.00085.M10.ST.ST.10035</v>
      </c>
      <c r="B5476" s="64" t="e">
        <f>_xlfn.XLOOKUP(F5476,'Wall Volumes'!P:P,'Wall Volumes'!H:H)</f>
        <v>#N/A</v>
      </c>
      <c r="C5476" s="64" t="e">
        <f>_xlfn.XLOOKUP(F5476,'Wall Volumes'!P:P,'Wall Volumes'!C:C)</f>
        <v>#N/A</v>
      </c>
      <c r="F5476" s="64" t="s">
        <v>1389</v>
      </c>
      <c r="G5476" s="64">
        <v>10035</v>
      </c>
    </row>
    <row r="5477" spans="1:7">
      <c r="A5477" s="64" t="str">
        <f t="shared" si="87"/>
        <v>BL.VW.00087.M10.ST.ST.10035</v>
      </c>
      <c r="B5477" s="64" t="e">
        <f>_xlfn.XLOOKUP(F5477,'Wall Volumes'!P:P,'Wall Volumes'!H:H)</f>
        <v>#N/A</v>
      </c>
      <c r="C5477" s="64" t="e">
        <f>_xlfn.XLOOKUP(F5477,'Wall Volumes'!P:P,'Wall Volumes'!C:C)</f>
        <v>#N/A</v>
      </c>
      <c r="F5477" s="64" t="s">
        <v>1390</v>
      </c>
      <c r="G5477" s="64">
        <v>10035</v>
      </c>
    </row>
    <row r="5478" spans="1:7">
      <c r="A5478" s="64" t="str">
        <f t="shared" si="87"/>
        <v>BL.VW.00088.M10.ST.ST.10035</v>
      </c>
      <c r="B5478" s="64" t="e">
        <f>_xlfn.XLOOKUP(F5478,'Wall Volumes'!P:P,'Wall Volumes'!H:H)</f>
        <v>#N/A</v>
      </c>
      <c r="C5478" s="64" t="e">
        <f>_xlfn.XLOOKUP(F5478,'Wall Volumes'!P:P,'Wall Volumes'!C:C)</f>
        <v>#N/A</v>
      </c>
      <c r="F5478" s="64" t="s">
        <v>1391</v>
      </c>
      <c r="G5478" s="64">
        <v>10035</v>
      </c>
    </row>
    <row r="5479" spans="1:7">
      <c r="A5479" s="64" t="str">
        <f t="shared" si="87"/>
        <v>BL.VW.00048.M10.ST.ST.10035</v>
      </c>
      <c r="B5479" s="64" t="e">
        <f>_xlfn.XLOOKUP(F5479,'Wall Volumes'!P:P,'Wall Volumes'!H:H)</f>
        <v>#N/A</v>
      </c>
      <c r="C5479" s="64" t="e">
        <f>_xlfn.XLOOKUP(F5479,'Wall Volumes'!P:P,'Wall Volumes'!C:C)</f>
        <v>#N/A</v>
      </c>
      <c r="F5479" s="64" t="s">
        <v>1392</v>
      </c>
      <c r="G5479" s="64">
        <v>10035</v>
      </c>
    </row>
    <row r="5480" spans="1:7">
      <c r="A5480" s="64" t="str">
        <f t="shared" si="87"/>
        <v>BL.VW.00064.M10.ST.GP.10035</v>
      </c>
      <c r="B5480" s="64">
        <f>_xlfn.XLOOKUP(F5480,'Wall Volumes'!P:P,'Wall Volumes'!H:H)</f>
        <v>0</v>
      </c>
      <c r="C5480" s="64">
        <f>_xlfn.XLOOKUP(F5480,'Wall Volumes'!P:P,'Wall Volumes'!C:C)</f>
        <v>114.75</v>
      </c>
      <c r="F5480" s="64" t="s">
        <v>481</v>
      </c>
      <c r="G5480" s="64">
        <v>10035</v>
      </c>
    </row>
    <row r="5481" spans="1:7">
      <c r="A5481" s="64" t="str">
        <f t="shared" si="87"/>
        <v>BL.VW.00019.M10.ST.GP.10035</v>
      </c>
      <c r="B5481" s="64">
        <f>_xlfn.XLOOKUP(F5481,'Wall Volumes'!P:P,'Wall Volumes'!H:H)</f>
        <v>0</v>
      </c>
      <c r="C5481" s="64">
        <f>_xlfn.XLOOKUP(F5481,'Wall Volumes'!P:P,'Wall Volumes'!C:C)</f>
        <v>153</v>
      </c>
      <c r="F5481" s="64" t="s">
        <v>483</v>
      </c>
      <c r="G5481" s="64">
        <v>10035</v>
      </c>
    </row>
    <row r="5482" spans="1:7">
      <c r="A5482" s="64" t="str">
        <f t="shared" si="87"/>
        <v>BL.VW.00043.M10.ST.GP.10035</v>
      </c>
      <c r="B5482" s="64" t="e">
        <f>_xlfn.XLOOKUP(F5482,'Wall Volumes'!P:P,'Wall Volumes'!H:H)</f>
        <v>#N/A</v>
      </c>
      <c r="C5482" s="64" t="e">
        <f>_xlfn.XLOOKUP(F5482,'Wall Volumes'!P:P,'Wall Volumes'!C:C)</f>
        <v>#N/A</v>
      </c>
      <c r="F5482" s="64" t="s">
        <v>1393</v>
      </c>
      <c r="G5482" s="64">
        <v>10035</v>
      </c>
    </row>
    <row r="5483" spans="1:7">
      <c r="A5483" s="64" t="str">
        <f t="shared" si="87"/>
        <v>BL.VW.00085.M10.ST.ST.10054</v>
      </c>
      <c r="B5483" s="64" t="e">
        <f>_xlfn.XLOOKUP(F5483,'Wall Volumes'!P:P,'Wall Volumes'!I:I)</f>
        <v>#N/A</v>
      </c>
      <c r="C5483" s="64" t="e">
        <f>_xlfn.XLOOKUP(F5483,'Wall Volumes'!P:P,'Wall Volumes'!C:C)</f>
        <v>#N/A</v>
      </c>
      <c r="F5483" s="64" t="s">
        <v>1389</v>
      </c>
      <c r="G5483" s="64">
        <v>10054</v>
      </c>
    </row>
    <row r="5484" spans="1:7">
      <c r="A5484" s="64" t="str">
        <f t="shared" si="87"/>
        <v>BL.VW.00087.M10.ST.ST.10054</v>
      </c>
      <c r="B5484" s="64" t="e">
        <f>_xlfn.XLOOKUP(F5484,'Wall Volumes'!P:P,'Wall Volumes'!I:I)</f>
        <v>#N/A</v>
      </c>
      <c r="C5484" s="64" t="e">
        <f>_xlfn.XLOOKUP(F5484,'Wall Volumes'!P:P,'Wall Volumes'!C:C)</f>
        <v>#N/A</v>
      </c>
      <c r="F5484" s="64" t="s">
        <v>1390</v>
      </c>
      <c r="G5484" s="64">
        <v>10054</v>
      </c>
    </row>
    <row r="5485" spans="1:7">
      <c r="A5485" s="64" t="str">
        <f t="shared" si="87"/>
        <v>BL.VW.00088.M10.ST.ST.10054</v>
      </c>
      <c r="B5485" s="64" t="e">
        <f>_xlfn.XLOOKUP(F5485,'Wall Volumes'!P:P,'Wall Volumes'!I:I)</f>
        <v>#N/A</v>
      </c>
      <c r="C5485" s="64" t="e">
        <f>_xlfn.XLOOKUP(F5485,'Wall Volumes'!P:P,'Wall Volumes'!C:C)</f>
        <v>#N/A</v>
      </c>
      <c r="F5485" s="64" t="s">
        <v>1391</v>
      </c>
      <c r="G5485" s="64">
        <v>10054</v>
      </c>
    </row>
    <row r="5486" spans="1:7">
      <c r="A5486" s="64" t="str">
        <f t="shared" si="87"/>
        <v>BL.VW.00048.M10.ST.ST.10054</v>
      </c>
      <c r="B5486" s="64" t="e">
        <f>_xlfn.XLOOKUP(F5486,'Wall Volumes'!P:P,'Wall Volumes'!I:I)</f>
        <v>#N/A</v>
      </c>
      <c r="C5486" s="64" t="e">
        <f>_xlfn.XLOOKUP(F5486,'Wall Volumes'!P:P,'Wall Volumes'!C:C)</f>
        <v>#N/A</v>
      </c>
      <c r="F5486" s="64" t="s">
        <v>1392</v>
      </c>
      <c r="G5486" s="64">
        <v>10054</v>
      </c>
    </row>
    <row r="5487" spans="1:7">
      <c r="A5487" s="64" t="str">
        <f t="shared" si="87"/>
        <v>BL.VW.00064.M10.ST.GP.10054</v>
      </c>
      <c r="B5487" s="64">
        <f>_xlfn.XLOOKUP(F5487,'Wall Volumes'!P:P,'Wall Volumes'!I:I)</f>
        <v>0</v>
      </c>
      <c r="C5487" s="64">
        <f>_xlfn.XLOOKUP(F5487,'Wall Volumes'!P:P,'Wall Volumes'!C:C)</f>
        <v>114.75</v>
      </c>
      <c r="F5487" s="64" t="s">
        <v>481</v>
      </c>
      <c r="G5487" s="64">
        <v>10054</v>
      </c>
    </row>
    <row r="5488" spans="1:7">
      <c r="A5488" s="64" t="str">
        <f t="shared" si="87"/>
        <v>BL.VW.00019.M10.ST.GP.10054</v>
      </c>
      <c r="B5488" s="64">
        <f>_xlfn.XLOOKUP(F5488,'Wall Volumes'!P:P,'Wall Volumes'!I:I)</f>
        <v>0</v>
      </c>
      <c r="C5488" s="64">
        <f>_xlfn.XLOOKUP(F5488,'Wall Volumes'!P:P,'Wall Volumes'!C:C)</f>
        <v>153</v>
      </c>
      <c r="F5488" s="64" t="s">
        <v>483</v>
      </c>
      <c r="G5488" s="64">
        <v>10054</v>
      </c>
    </row>
    <row r="5489" spans="1:7">
      <c r="A5489" s="64" t="str">
        <f t="shared" si="87"/>
        <v>BL.VW.00043.M10.ST.GP.10054</v>
      </c>
      <c r="B5489" s="64" t="e">
        <f>_xlfn.XLOOKUP(F5489,'Wall Volumes'!P:P,'Wall Volumes'!I:I)</f>
        <v>#N/A</v>
      </c>
      <c r="C5489" s="64" t="e">
        <f>_xlfn.XLOOKUP(F5489,'Wall Volumes'!P:P,'Wall Volumes'!C:C)</f>
        <v>#N/A</v>
      </c>
      <c r="F5489" s="64" t="s">
        <v>1393</v>
      </c>
      <c r="G5489" s="64">
        <v>10054</v>
      </c>
    </row>
    <row r="5490" spans="1:7">
      <c r="A5490" s="64" t="str">
        <f t="shared" si="87"/>
        <v>BL.VW.00085.M10.ST.ST.10063</v>
      </c>
      <c r="B5490" s="64" t="e">
        <f>_xlfn.XLOOKUP(F5490,'Wall Volumes'!P:P,'Wall Volumes'!J:J)</f>
        <v>#N/A</v>
      </c>
      <c r="C5490" s="64" t="e">
        <f>_xlfn.XLOOKUP(F5490,'Wall Volumes'!P:P,'Wall Volumes'!C:C)</f>
        <v>#N/A</v>
      </c>
      <c r="F5490" s="64" t="s">
        <v>1389</v>
      </c>
      <c r="G5490" s="64">
        <v>10063</v>
      </c>
    </row>
    <row r="5491" spans="1:7">
      <c r="A5491" s="64" t="str">
        <f t="shared" si="87"/>
        <v>BL.VW.00087.M10.ST.ST.10063</v>
      </c>
      <c r="B5491" s="64" t="e">
        <f>_xlfn.XLOOKUP(F5491,'Wall Volumes'!P:P,'Wall Volumes'!J:J)</f>
        <v>#N/A</v>
      </c>
      <c r="C5491" s="64" t="e">
        <f>_xlfn.XLOOKUP(F5491,'Wall Volumes'!P:P,'Wall Volumes'!C:C)</f>
        <v>#N/A</v>
      </c>
      <c r="F5491" s="64" t="s">
        <v>1390</v>
      </c>
      <c r="G5491" s="64">
        <v>10063</v>
      </c>
    </row>
    <row r="5492" spans="1:7">
      <c r="A5492" s="64" t="str">
        <f t="shared" si="87"/>
        <v>BL.VW.00088.M10.ST.ST.10063</v>
      </c>
      <c r="B5492" s="64" t="e">
        <f>_xlfn.XLOOKUP(F5492,'Wall Volumes'!P:P,'Wall Volumes'!J:J)</f>
        <v>#N/A</v>
      </c>
      <c r="C5492" s="64" t="e">
        <f>_xlfn.XLOOKUP(F5492,'Wall Volumes'!P:P,'Wall Volumes'!C:C)</f>
        <v>#N/A</v>
      </c>
      <c r="F5492" s="64" t="s">
        <v>1391</v>
      </c>
      <c r="G5492" s="64">
        <v>10063</v>
      </c>
    </row>
    <row r="5493" spans="1:7">
      <c r="A5493" s="64" t="str">
        <f t="shared" si="87"/>
        <v>BL.VW.00048.M10.ST.ST.10063</v>
      </c>
      <c r="B5493" s="64" t="e">
        <f>_xlfn.XLOOKUP(F5493,'Wall Volumes'!P:P,'Wall Volumes'!J:J)</f>
        <v>#N/A</v>
      </c>
      <c r="C5493" s="64" t="e">
        <f>_xlfn.XLOOKUP(F5493,'Wall Volumes'!P:P,'Wall Volumes'!C:C)</f>
        <v>#N/A</v>
      </c>
      <c r="F5493" s="64" t="s">
        <v>1392</v>
      </c>
      <c r="G5493" s="64">
        <v>10063</v>
      </c>
    </row>
    <row r="5494" spans="1:7">
      <c r="A5494" s="64" t="str">
        <f t="shared" si="87"/>
        <v>BL.VW.00064.M10.ST.GP.10063</v>
      </c>
      <c r="B5494" s="64">
        <f>_xlfn.XLOOKUP(F5494,'Wall Volumes'!P:P,'Wall Volumes'!J:J)</f>
        <v>0</v>
      </c>
      <c r="C5494" s="64">
        <f>_xlfn.XLOOKUP(F5494,'Wall Volumes'!P:P,'Wall Volumes'!C:C)</f>
        <v>114.75</v>
      </c>
      <c r="F5494" s="64" t="s">
        <v>481</v>
      </c>
      <c r="G5494" s="64">
        <v>10063</v>
      </c>
    </row>
    <row r="5495" spans="1:7">
      <c r="A5495" s="64" t="str">
        <f t="shared" si="87"/>
        <v>BL.VW.00019.M10.ST.GP.10063</v>
      </c>
      <c r="B5495" s="64">
        <f>_xlfn.XLOOKUP(F5495,'Wall Volumes'!P:P,'Wall Volumes'!J:J)</f>
        <v>0</v>
      </c>
      <c r="C5495" s="64">
        <f>_xlfn.XLOOKUP(F5495,'Wall Volumes'!P:P,'Wall Volumes'!C:C)</f>
        <v>153</v>
      </c>
      <c r="F5495" s="64" t="s">
        <v>483</v>
      </c>
      <c r="G5495" s="64">
        <v>10063</v>
      </c>
    </row>
    <row r="5496" spans="1:7">
      <c r="A5496" s="64" t="str">
        <f t="shared" si="87"/>
        <v>BL.VW.00043.M10.ST.GP.10063</v>
      </c>
      <c r="B5496" s="64" t="e">
        <f>_xlfn.XLOOKUP(F5496,'Wall Volumes'!P:P,'Wall Volumes'!J:J)</f>
        <v>#N/A</v>
      </c>
      <c r="C5496" s="64" t="e">
        <f>_xlfn.XLOOKUP(F5496,'Wall Volumes'!P:P,'Wall Volumes'!C:C)</f>
        <v>#N/A</v>
      </c>
      <c r="F5496" s="64" t="s">
        <v>1393</v>
      </c>
      <c r="G5496" s="64">
        <v>10063</v>
      </c>
    </row>
    <row r="5497" spans="1:7">
      <c r="A5497" s="64" t="str">
        <f t="shared" si="87"/>
        <v>BL.VW.00085.M10.ST.ST.0</v>
      </c>
      <c r="B5497" s="64" t="e">
        <f>_xlfn.XLOOKUP(F5497,'Wall Volumes'!P:P,'Wall Volumes'!K:K)</f>
        <v>#N/A</v>
      </c>
      <c r="C5497" s="64" t="e">
        <f>_xlfn.XLOOKUP(F5497,'Wall Volumes'!P:P,'Wall Volumes'!C:C)</f>
        <v>#N/A</v>
      </c>
      <c r="F5497" s="64" t="s">
        <v>1389</v>
      </c>
      <c r="G5497" s="64">
        <f>IF('Wall Volumes'!$K$4&gt;0,'Wall Volumes'!$K$3,0)</f>
        <v>0</v>
      </c>
    </row>
    <row r="5498" spans="1:7">
      <c r="A5498" s="64" t="str">
        <f t="shared" si="87"/>
        <v>BL.VW.00087.M10.ST.ST.0</v>
      </c>
      <c r="B5498" s="64" t="e">
        <f>_xlfn.XLOOKUP(F5498,'Wall Volumes'!P:P,'Wall Volumes'!K:K)</f>
        <v>#N/A</v>
      </c>
      <c r="C5498" s="64" t="e">
        <f>_xlfn.XLOOKUP(F5498,'Wall Volumes'!P:P,'Wall Volumes'!C:C)</f>
        <v>#N/A</v>
      </c>
      <c r="F5498" s="64" t="s">
        <v>1390</v>
      </c>
      <c r="G5498" s="64">
        <f>IF('Wall Volumes'!$K$4&gt;0,'Wall Volumes'!$K$3,0)</f>
        <v>0</v>
      </c>
    </row>
    <row r="5499" spans="1:7">
      <c r="A5499" s="64" t="str">
        <f t="shared" si="87"/>
        <v>BL.VW.00088.M10.ST.ST.0</v>
      </c>
      <c r="B5499" s="64" t="e">
        <f>_xlfn.XLOOKUP(F5499,'Wall Volumes'!P:P,'Wall Volumes'!K:K)</f>
        <v>#N/A</v>
      </c>
      <c r="C5499" s="64" t="e">
        <f>_xlfn.XLOOKUP(F5499,'Wall Volumes'!P:P,'Wall Volumes'!C:C)</f>
        <v>#N/A</v>
      </c>
      <c r="F5499" s="64" t="s">
        <v>1391</v>
      </c>
      <c r="G5499" s="64">
        <f>IF('Wall Volumes'!$K$4&gt;0,'Wall Volumes'!$K$3,0)</f>
        <v>0</v>
      </c>
    </row>
    <row r="5500" spans="1:7">
      <c r="A5500" s="64" t="str">
        <f t="shared" si="87"/>
        <v>BL.VW.00048.M10.ST.ST.0</v>
      </c>
      <c r="B5500" s="64" t="e">
        <f>_xlfn.XLOOKUP(F5500,'Wall Volumes'!P:P,'Wall Volumes'!K:K)</f>
        <v>#N/A</v>
      </c>
      <c r="C5500" s="64" t="e">
        <f>_xlfn.XLOOKUP(F5500,'Wall Volumes'!P:P,'Wall Volumes'!C:C)</f>
        <v>#N/A</v>
      </c>
      <c r="F5500" s="64" t="s">
        <v>1392</v>
      </c>
      <c r="G5500" s="64">
        <f>IF('Wall Volumes'!$K$4&gt;0,'Wall Volumes'!$K$3,0)</f>
        <v>0</v>
      </c>
    </row>
    <row r="5501" spans="1:7">
      <c r="A5501" s="64" t="str">
        <f t="shared" si="87"/>
        <v>BL.VW.00064.M10.ST.GP.0</v>
      </c>
      <c r="B5501" s="64">
        <f>_xlfn.XLOOKUP(F5501,'Wall Volumes'!P:P,'Wall Volumes'!K:K)</f>
        <v>0</v>
      </c>
      <c r="C5501" s="64">
        <f>_xlfn.XLOOKUP(F5501,'Wall Volumes'!P:P,'Wall Volumes'!C:C)</f>
        <v>114.75</v>
      </c>
      <c r="F5501" s="64" t="s">
        <v>481</v>
      </c>
      <c r="G5501" s="64">
        <f>IF('Wall Volumes'!$K$4&gt;0,'Wall Volumes'!$K$3,0)</f>
        <v>0</v>
      </c>
    </row>
    <row r="5502" spans="1:7">
      <c r="A5502" s="64" t="str">
        <f t="shared" si="87"/>
        <v>BL.VW.00019.M10.ST.GP.0</v>
      </c>
      <c r="B5502" s="64">
        <f>_xlfn.XLOOKUP(F5502,'Wall Volumes'!P:P,'Wall Volumes'!K:K)</f>
        <v>0</v>
      </c>
      <c r="C5502" s="64">
        <f>_xlfn.XLOOKUP(F5502,'Wall Volumes'!P:P,'Wall Volumes'!C:C)</f>
        <v>153</v>
      </c>
      <c r="F5502" s="64" t="s">
        <v>483</v>
      </c>
      <c r="G5502" s="64">
        <f>IF('Wall Volumes'!$K$4&gt;0,'Wall Volumes'!$K$3,0)</f>
        <v>0</v>
      </c>
    </row>
    <row r="5503" spans="1:7">
      <c r="A5503" s="64" t="str">
        <f t="shared" si="87"/>
        <v>BL.VW.00043.M10.ST.GP.0</v>
      </c>
      <c r="B5503" s="64" t="e">
        <f>_xlfn.XLOOKUP(F5503,'Wall Volumes'!P:P,'Wall Volumes'!K:K)</f>
        <v>#N/A</v>
      </c>
      <c r="C5503" s="64" t="e">
        <f>_xlfn.XLOOKUP(F5503,'Wall Volumes'!P:P,'Wall Volumes'!C:C)</f>
        <v>#N/A</v>
      </c>
      <c r="F5503" s="64" t="s">
        <v>1393</v>
      </c>
      <c r="G5503" s="64">
        <f>IF('Wall Volumes'!$K$4&gt;0,'Wall Volumes'!$K$3,0)</f>
        <v>0</v>
      </c>
    </row>
    <row r="5504" spans="1:7">
      <c r="A5504" s="64" t="str">
        <f t="shared" si="87"/>
        <v>BL.VW.00085.M10.ST.ST.0</v>
      </c>
      <c r="B5504" s="64" t="e">
        <f>_xlfn.XLOOKUP(F5504,'Wall Volumes'!P:P,'Wall Volumes'!L:L)</f>
        <v>#N/A</v>
      </c>
      <c r="C5504" s="64" t="e">
        <f>_xlfn.XLOOKUP(F5504,'Wall Volumes'!P:P,'Wall Volumes'!C:C)</f>
        <v>#N/A</v>
      </c>
      <c r="F5504" s="64" t="s">
        <v>1389</v>
      </c>
      <c r="G5504" s="64">
        <f>IF('Wall Volumes'!$L$4&gt;0,'Wall Volumes'!$L$3,0)</f>
        <v>0</v>
      </c>
    </row>
    <row r="5505" spans="1:7">
      <c r="A5505" s="64" t="str">
        <f t="shared" si="87"/>
        <v>BL.VW.00087.M10.ST.ST.0</v>
      </c>
      <c r="B5505" s="64" t="e">
        <f>_xlfn.XLOOKUP(F5505,'Wall Volumes'!P:P,'Wall Volumes'!L:L)</f>
        <v>#N/A</v>
      </c>
      <c r="C5505" s="64" t="e">
        <f>_xlfn.XLOOKUP(F5505,'Wall Volumes'!P:P,'Wall Volumes'!C:C)</f>
        <v>#N/A</v>
      </c>
      <c r="F5505" s="64" t="s">
        <v>1390</v>
      </c>
      <c r="G5505" s="64">
        <f>IF('Wall Volumes'!$L$4&gt;0,'Wall Volumes'!$L$3,0)</f>
        <v>0</v>
      </c>
    </row>
    <row r="5506" spans="1:7">
      <c r="A5506" s="64" t="str">
        <f t="shared" si="87"/>
        <v>BL.VW.00088.M10.ST.ST.0</v>
      </c>
      <c r="B5506" s="64" t="e">
        <f>_xlfn.XLOOKUP(F5506,'Wall Volumes'!P:P,'Wall Volumes'!L:L)</f>
        <v>#N/A</v>
      </c>
      <c r="C5506" s="64" t="e">
        <f>_xlfn.XLOOKUP(F5506,'Wall Volumes'!P:P,'Wall Volumes'!C:C)</f>
        <v>#N/A</v>
      </c>
      <c r="F5506" s="64" t="s">
        <v>1391</v>
      </c>
      <c r="G5506" s="64">
        <f>IF('Wall Volumes'!$L$4&gt;0,'Wall Volumes'!$L$3,0)</f>
        <v>0</v>
      </c>
    </row>
    <row r="5507" spans="1:7">
      <c r="A5507" s="64" t="str">
        <f t="shared" si="87"/>
        <v>BL.VW.00048.M10.ST.ST.0</v>
      </c>
      <c r="B5507" s="64" t="e">
        <f>_xlfn.XLOOKUP(F5507,'Wall Volumes'!P:P,'Wall Volumes'!L:L)</f>
        <v>#N/A</v>
      </c>
      <c r="C5507" s="64" t="e">
        <f>_xlfn.XLOOKUP(F5507,'Wall Volumes'!P:P,'Wall Volumes'!C:C)</f>
        <v>#N/A</v>
      </c>
      <c r="F5507" s="64" t="s">
        <v>1392</v>
      </c>
      <c r="G5507" s="64">
        <f>IF('Wall Volumes'!$L$4&gt;0,'Wall Volumes'!$L$3,0)</f>
        <v>0</v>
      </c>
    </row>
    <row r="5508" spans="1:7">
      <c r="A5508" s="64" t="str">
        <f t="shared" si="87"/>
        <v>BL.VW.00064.M10.ST.GP.0</v>
      </c>
      <c r="B5508" s="64">
        <f>_xlfn.XLOOKUP(F5508,'Wall Volumes'!P:P,'Wall Volumes'!L:L)</f>
        <v>0</v>
      </c>
      <c r="C5508" s="64">
        <f>_xlfn.XLOOKUP(F5508,'Wall Volumes'!P:P,'Wall Volumes'!C:C)</f>
        <v>114.75</v>
      </c>
      <c r="F5508" s="64" t="s">
        <v>481</v>
      </c>
      <c r="G5508" s="64">
        <f>IF('Wall Volumes'!$L$4&gt;0,'Wall Volumes'!$L$3,0)</f>
        <v>0</v>
      </c>
    </row>
    <row r="5509" spans="1:7">
      <c r="A5509" s="64" t="str">
        <f t="shared" si="87"/>
        <v>BL.VW.00019.M10.ST.GP.0</v>
      </c>
      <c r="B5509" s="64">
        <f>_xlfn.XLOOKUP(F5509,'Wall Volumes'!P:P,'Wall Volumes'!L:L)</f>
        <v>0</v>
      </c>
      <c r="C5509" s="64">
        <f>_xlfn.XLOOKUP(F5509,'Wall Volumes'!P:P,'Wall Volumes'!C:C)</f>
        <v>153</v>
      </c>
      <c r="F5509" s="64" t="s">
        <v>483</v>
      </c>
      <c r="G5509" s="64">
        <f>IF('Wall Volumes'!$L$4&gt;0,'Wall Volumes'!$L$3,0)</f>
        <v>0</v>
      </c>
    </row>
    <row r="5510" spans="1:7">
      <c r="A5510" s="64" t="str">
        <f t="shared" si="87"/>
        <v>BL.VW.00043.M10.ST.GP.0</v>
      </c>
      <c r="B5510" s="64" t="e">
        <f>_xlfn.XLOOKUP(F5510,'Wall Volumes'!P:P,'Wall Volumes'!L:L)</f>
        <v>#N/A</v>
      </c>
      <c r="C5510" s="64" t="e">
        <f>_xlfn.XLOOKUP(F5510,'Wall Volumes'!P:P,'Wall Volumes'!C:C)</f>
        <v>#N/A</v>
      </c>
      <c r="F5510" s="64" t="s">
        <v>1393</v>
      </c>
      <c r="G5510" s="64">
        <f>IF('Wall Volumes'!$L$4&gt;0,'Wall Volumes'!$L$3,0)</f>
        <v>0</v>
      </c>
    </row>
    <row r="5511" spans="1:7">
      <c r="A5511" s="64" t="str">
        <f t="shared" si="87"/>
        <v>BL.VW.00085.M10.ST.ST.0</v>
      </c>
      <c r="B5511" s="64" t="e">
        <f>_xlfn.XLOOKUP(F5511,'Wall Volumes'!P:P,'Wall Volumes'!M:M)</f>
        <v>#N/A</v>
      </c>
      <c r="C5511" s="64" t="e">
        <f>_xlfn.XLOOKUP(F5511,'Wall Volumes'!P:P,'Wall Volumes'!C:C)</f>
        <v>#N/A</v>
      </c>
      <c r="F5511" s="64" t="s">
        <v>1389</v>
      </c>
      <c r="G5511" s="64">
        <f>IF('Wall Volumes'!$M$4&gt;0,'Wall Volumes'!$M$3,0)</f>
        <v>0</v>
      </c>
    </row>
    <row r="5512" spans="1:7">
      <c r="A5512" s="64" t="str">
        <f t="shared" si="87"/>
        <v>BL.VW.00087.M10.ST.ST.0</v>
      </c>
      <c r="B5512" s="64" t="e">
        <f>_xlfn.XLOOKUP(F5512,'Wall Volumes'!P:P,'Wall Volumes'!M:M)</f>
        <v>#N/A</v>
      </c>
      <c r="C5512" s="64" t="e">
        <f>_xlfn.XLOOKUP(F5512,'Wall Volumes'!P:P,'Wall Volumes'!C:C)</f>
        <v>#N/A</v>
      </c>
      <c r="F5512" s="64" t="s">
        <v>1390</v>
      </c>
      <c r="G5512" s="64">
        <f>IF('Wall Volumes'!$M$4&gt;0,'Wall Volumes'!$M$3,0)</f>
        <v>0</v>
      </c>
    </row>
    <row r="5513" spans="1:7">
      <c r="A5513" s="64" t="str">
        <f t="shared" si="87"/>
        <v>BL.VW.00088.M10.ST.ST.0</v>
      </c>
      <c r="B5513" s="64" t="e">
        <f>_xlfn.XLOOKUP(F5513,'Wall Volumes'!P:P,'Wall Volumes'!M:M)</f>
        <v>#N/A</v>
      </c>
      <c r="C5513" s="64" t="e">
        <f>_xlfn.XLOOKUP(F5513,'Wall Volumes'!P:P,'Wall Volumes'!C:C)</f>
        <v>#N/A</v>
      </c>
      <c r="F5513" s="64" t="s">
        <v>1391</v>
      </c>
      <c r="G5513" s="64">
        <f>IF('Wall Volumes'!$M$4&gt;0,'Wall Volumes'!$M$3,0)</f>
        <v>0</v>
      </c>
    </row>
    <row r="5514" spans="1:7">
      <c r="A5514" s="64" t="str">
        <f t="shared" si="87"/>
        <v>BL.VW.00048.M10.ST.ST.0</v>
      </c>
      <c r="B5514" s="64" t="e">
        <f>_xlfn.XLOOKUP(F5514,'Wall Volumes'!P:P,'Wall Volumes'!M:M)</f>
        <v>#N/A</v>
      </c>
      <c r="C5514" s="64" t="e">
        <f>_xlfn.XLOOKUP(F5514,'Wall Volumes'!P:P,'Wall Volumes'!C:C)</f>
        <v>#N/A</v>
      </c>
      <c r="F5514" s="64" t="s">
        <v>1392</v>
      </c>
      <c r="G5514" s="64">
        <f>IF('Wall Volumes'!$M$4&gt;0,'Wall Volumes'!$M$3,0)</f>
        <v>0</v>
      </c>
    </row>
    <row r="5515" spans="1:7">
      <c r="A5515" s="64" t="str">
        <f t="shared" si="87"/>
        <v>BL.VW.00064.M10.ST.GP.0</v>
      </c>
      <c r="B5515" s="64">
        <f>_xlfn.XLOOKUP(F5515,'Wall Volumes'!P:P,'Wall Volumes'!M:M)</f>
        <v>0</v>
      </c>
      <c r="C5515" s="64">
        <f>_xlfn.XLOOKUP(F5515,'Wall Volumes'!P:P,'Wall Volumes'!C:C)</f>
        <v>114.75</v>
      </c>
      <c r="F5515" s="64" t="s">
        <v>481</v>
      </c>
      <c r="G5515" s="64">
        <f>IF('Wall Volumes'!$M$4&gt;0,'Wall Volumes'!$M$3,0)</f>
        <v>0</v>
      </c>
    </row>
    <row r="5516" spans="1:7">
      <c r="A5516" s="64" t="str">
        <f t="shared" si="87"/>
        <v>BL.VW.00019.M10.ST.GP.0</v>
      </c>
      <c r="B5516" s="64">
        <f>_xlfn.XLOOKUP(F5516,'Wall Volumes'!P:P,'Wall Volumes'!M:M)</f>
        <v>0</v>
      </c>
      <c r="C5516" s="64">
        <f>_xlfn.XLOOKUP(F5516,'Wall Volumes'!P:P,'Wall Volumes'!C:C)</f>
        <v>153</v>
      </c>
      <c r="F5516" s="64" t="s">
        <v>483</v>
      </c>
      <c r="G5516" s="64">
        <f>IF('Wall Volumes'!$M$4&gt;0,'Wall Volumes'!$M$3,0)</f>
        <v>0</v>
      </c>
    </row>
    <row r="5517" spans="1:7">
      <c r="A5517" s="64" t="str">
        <f t="shared" si="87"/>
        <v>BL.VW.00043.M10.ST.GP.0</v>
      </c>
      <c r="B5517" s="64" t="e">
        <f>_xlfn.XLOOKUP(F5517,'Wall Volumes'!P:P,'Wall Volumes'!M:M)</f>
        <v>#N/A</v>
      </c>
      <c r="C5517" s="64" t="e">
        <f>_xlfn.XLOOKUP(F5517,'Wall Volumes'!P:P,'Wall Volumes'!C:C)</f>
        <v>#N/A</v>
      </c>
      <c r="F5517" s="64" t="s">
        <v>1393</v>
      </c>
      <c r="G5517" s="64">
        <f>IF('Wall Volumes'!$M$4&gt;0,'Wall Volumes'!$M$3,0)</f>
        <v>0</v>
      </c>
    </row>
    <row r="5518" spans="1:7">
      <c r="A5518" s="64" t="str">
        <f>F5518&amp;"-"&amp;G5518</f>
        <v>Pinch 1 DT-10124</v>
      </c>
      <c r="B5518" s="64">
        <f>_xlfn.XLOOKUP(F5518,'Volume Holds'!B:B,'Volume Holds'!E:E)</f>
        <v>0</v>
      </c>
      <c r="C5518" s="64">
        <f>_xlfn.XLOOKUP(F5518,'Volume Holds'!B:B,'Volume Holds'!D:D)</f>
        <v>83.176884920634919</v>
      </c>
      <c r="F5518" s="64" t="s">
        <v>889</v>
      </c>
      <c r="G5518" s="64">
        <v>10124</v>
      </c>
    </row>
    <row r="5519" spans="1:7">
      <c r="A5519" s="64" t="str">
        <f t="shared" ref="A5519:A5582" si="88">F5519&amp;"-"&amp;G5519</f>
        <v>Pinch 2 DT-10124</v>
      </c>
      <c r="B5519" s="64">
        <f>_xlfn.XLOOKUP(F5519,'Volume Holds'!B:B,'Volume Holds'!E:E)</f>
        <v>0</v>
      </c>
      <c r="C5519" s="64">
        <f>_xlfn.XLOOKUP(F5519,'Volume Holds'!B:B,'Volume Holds'!D:D)</f>
        <v>105.70983870967743</v>
      </c>
      <c r="F5519" s="64" t="s">
        <v>891</v>
      </c>
      <c r="G5519" s="64">
        <v>10124</v>
      </c>
    </row>
    <row r="5520" spans="1:7">
      <c r="A5520" s="64" t="str">
        <f t="shared" si="88"/>
        <v>Pinch 3 DT-10124</v>
      </c>
      <c r="B5520" s="64">
        <f>_xlfn.XLOOKUP(F5520,'Volume Holds'!B:B,'Volume Holds'!E:E)</f>
        <v>0</v>
      </c>
      <c r="C5520" s="64">
        <f>_xlfn.XLOOKUP(F5520,'Volume Holds'!B:B,'Volume Holds'!D:D)</f>
        <v>72.722417355371888</v>
      </c>
      <c r="F5520" s="64" t="s">
        <v>893</v>
      </c>
      <c r="G5520" s="64">
        <v>10124</v>
      </c>
    </row>
    <row r="5521" spans="1:7">
      <c r="A5521" s="64" t="str">
        <f t="shared" si="88"/>
        <v>Pinch 4 DT-10124</v>
      </c>
      <c r="B5521" s="64" t="e">
        <f>_xlfn.XLOOKUP(F5521,'Volume Holds'!B:B,'Volume Holds'!E:E)</f>
        <v>#N/A</v>
      </c>
      <c r="C5521" s="64" t="e">
        <f>_xlfn.XLOOKUP(F5521,'Volume Holds'!B:B,'Volume Holds'!D:D)</f>
        <v>#N/A</v>
      </c>
      <c r="F5521" s="64" t="s">
        <v>1394</v>
      </c>
      <c r="G5521" s="64">
        <v>10124</v>
      </c>
    </row>
    <row r="5522" spans="1:7">
      <c r="A5522" s="64" t="str">
        <f t="shared" si="88"/>
        <v>Pinch 5 DT-10124</v>
      </c>
      <c r="B5522" s="64">
        <f>_xlfn.XLOOKUP(F5522,'Volume Holds'!B:B,'Volume Holds'!E:E)</f>
        <v>0</v>
      </c>
      <c r="C5522" s="64">
        <f>_xlfn.XLOOKUP(F5522,'Volume Holds'!B:B,'Volume Holds'!D:D)</f>
        <v>81.307509505703422</v>
      </c>
      <c r="F5522" s="64" t="s">
        <v>895</v>
      </c>
      <c r="G5522" s="64">
        <v>10124</v>
      </c>
    </row>
    <row r="5523" spans="1:7">
      <c r="A5523" s="64" t="str">
        <f t="shared" si="88"/>
        <v>Pinch 6 DT-10124</v>
      </c>
      <c r="B5523" s="64">
        <f>_xlfn.XLOOKUP(F5523,'Volume Holds'!B:B,'Volume Holds'!E:E)</f>
        <v>0</v>
      </c>
      <c r="C5523" s="64">
        <f>_xlfn.XLOOKUP(F5523,'Volume Holds'!B:B,'Volume Holds'!D:D)</f>
        <v>112.23103174603173</v>
      </c>
      <c r="F5523" s="64" t="s">
        <v>897</v>
      </c>
      <c r="G5523" s="64">
        <v>10124</v>
      </c>
    </row>
    <row r="5524" spans="1:7">
      <c r="A5524" s="64" t="str">
        <f t="shared" si="88"/>
        <v>Pinch 1 DT-10125</v>
      </c>
      <c r="B5524" s="64">
        <f>_xlfn.XLOOKUP(F5524,'Volume Holds'!B:B,'Volume Holds'!F:F)</f>
        <v>0</v>
      </c>
      <c r="C5524" s="64">
        <f>_xlfn.XLOOKUP(F5524,'Volume Holds'!B:B,'Volume Holds'!D:D)</f>
        <v>83.176884920634919</v>
      </c>
      <c r="F5524" s="64" t="s">
        <v>889</v>
      </c>
      <c r="G5524" s="64">
        <v>10125</v>
      </c>
    </row>
    <row r="5525" spans="1:7">
      <c r="A5525" s="64" t="str">
        <f t="shared" si="88"/>
        <v>Pinch 2 DT-10125</v>
      </c>
      <c r="B5525" s="64">
        <f>_xlfn.XLOOKUP(F5525,'Volume Holds'!B:B,'Volume Holds'!F:F)</f>
        <v>0</v>
      </c>
      <c r="C5525" s="64">
        <f>_xlfn.XLOOKUP(F5525,'Volume Holds'!B:B,'Volume Holds'!D:D)</f>
        <v>105.70983870967743</v>
      </c>
      <c r="F5525" s="64" t="s">
        <v>891</v>
      </c>
      <c r="G5525" s="64">
        <v>10125</v>
      </c>
    </row>
    <row r="5526" spans="1:7">
      <c r="A5526" s="64" t="str">
        <f t="shared" si="88"/>
        <v>Pinch 3 DT-10125</v>
      </c>
      <c r="B5526" s="64">
        <f>_xlfn.XLOOKUP(F5526,'Volume Holds'!B:B,'Volume Holds'!F:F)</f>
        <v>0</v>
      </c>
      <c r="C5526" s="64">
        <f>_xlfn.XLOOKUP(F5526,'Volume Holds'!B:B,'Volume Holds'!D:D)</f>
        <v>72.722417355371888</v>
      </c>
      <c r="F5526" s="64" t="s">
        <v>893</v>
      </c>
      <c r="G5526" s="64">
        <v>10125</v>
      </c>
    </row>
    <row r="5527" spans="1:7">
      <c r="A5527" s="64" t="str">
        <f t="shared" si="88"/>
        <v>Pinch 4 DT-10125</v>
      </c>
      <c r="B5527" s="64" t="e">
        <f>_xlfn.XLOOKUP(F5527,'Volume Holds'!B:B,'Volume Holds'!F:F)</f>
        <v>#N/A</v>
      </c>
      <c r="C5527" s="64" t="e">
        <f>_xlfn.XLOOKUP(F5527,'Volume Holds'!B:B,'Volume Holds'!D:D)</f>
        <v>#N/A</v>
      </c>
      <c r="F5527" s="64" t="s">
        <v>1394</v>
      </c>
      <c r="G5527" s="64">
        <v>10125</v>
      </c>
    </row>
    <row r="5528" spans="1:7">
      <c r="A5528" s="64" t="str">
        <f t="shared" si="88"/>
        <v>Pinch 5 DT-10125</v>
      </c>
      <c r="B5528" s="64">
        <f>_xlfn.XLOOKUP(F5528,'Volume Holds'!B:B,'Volume Holds'!F:F)</f>
        <v>0</v>
      </c>
      <c r="C5528" s="64">
        <f>_xlfn.XLOOKUP(F5528,'Volume Holds'!B:B,'Volume Holds'!D:D)</f>
        <v>81.307509505703422</v>
      </c>
      <c r="F5528" s="64" t="s">
        <v>895</v>
      </c>
      <c r="G5528" s="64">
        <v>10125</v>
      </c>
    </row>
    <row r="5529" spans="1:7">
      <c r="A5529" s="64" t="str">
        <f t="shared" si="88"/>
        <v>Pinch 6 DT-10125</v>
      </c>
      <c r="B5529" s="64">
        <f>_xlfn.XLOOKUP(F5529,'Volume Holds'!B:B,'Volume Holds'!F:F)</f>
        <v>0</v>
      </c>
      <c r="C5529" s="64">
        <f>_xlfn.XLOOKUP(F5529,'Volume Holds'!B:B,'Volume Holds'!D:D)</f>
        <v>112.23103174603173</v>
      </c>
      <c r="F5529" s="64" t="s">
        <v>897</v>
      </c>
      <c r="G5529" s="64">
        <v>10125</v>
      </c>
    </row>
    <row r="5530" spans="1:7">
      <c r="A5530" s="64" t="str">
        <f t="shared" si="88"/>
        <v>Pinch 1 DT-10127</v>
      </c>
      <c r="B5530" s="64">
        <f>_xlfn.XLOOKUP(F5530,'Volume Holds'!B:B,'Volume Holds'!G:G)</f>
        <v>0</v>
      </c>
      <c r="C5530" s="64">
        <f>_xlfn.XLOOKUP(F5530,'Volume Holds'!B:B,'Volume Holds'!D:D)</f>
        <v>83.176884920634919</v>
      </c>
      <c r="F5530" s="64" t="s">
        <v>889</v>
      </c>
      <c r="G5530" s="64">
        <v>10127</v>
      </c>
    </row>
    <row r="5531" spans="1:7">
      <c r="A5531" s="64" t="str">
        <f t="shared" si="88"/>
        <v>Pinch 2 DT-10127</v>
      </c>
      <c r="B5531" s="64">
        <f>_xlfn.XLOOKUP(F5531,'Volume Holds'!B:B,'Volume Holds'!G:G)</f>
        <v>0</v>
      </c>
      <c r="C5531" s="64">
        <f>_xlfn.XLOOKUP(F5531,'Volume Holds'!B:B,'Volume Holds'!D:D)</f>
        <v>105.70983870967743</v>
      </c>
      <c r="F5531" s="64" t="s">
        <v>891</v>
      </c>
      <c r="G5531" s="64">
        <v>10127</v>
      </c>
    </row>
    <row r="5532" spans="1:7">
      <c r="A5532" s="64" t="str">
        <f t="shared" si="88"/>
        <v>Pinch 3 DT-10127</v>
      </c>
      <c r="B5532" s="64">
        <f>_xlfn.XLOOKUP(F5532,'Volume Holds'!B:B,'Volume Holds'!G:G)</f>
        <v>0</v>
      </c>
      <c r="C5532" s="64">
        <f>_xlfn.XLOOKUP(F5532,'Volume Holds'!B:B,'Volume Holds'!D:D)</f>
        <v>72.722417355371888</v>
      </c>
      <c r="F5532" s="64" t="s">
        <v>893</v>
      </c>
      <c r="G5532" s="64">
        <v>10127</v>
      </c>
    </row>
    <row r="5533" spans="1:7">
      <c r="A5533" s="64" t="str">
        <f t="shared" si="88"/>
        <v>Pinch 4 DT-10127</v>
      </c>
      <c r="B5533" s="64" t="e">
        <f>_xlfn.XLOOKUP(F5533,'Volume Holds'!B:B,'Volume Holds'!G:G)</f>
        <v>#N/A</v>
      </c>
      <c r="C5533" s="64" t="e">
        <f>_xlfn.XLOOKUP(F5533,'Volume Holds'!B:B,'Volume Holds'!D:D)</f>
        <v>#N/A</v>
      </c>
      <c r="F5533" s="64" t="s">
        <v>1394</v>
      </c>
      <c r="G5533" s="64">
        <v>10127</v>
      </c>
    </row>
    <row r="5534" spans="1:7">
      <c r="A5534" s="64" t="str">
        <f t="shared" si="88"/>
        <v>Pinch 5 DT-10127</v>
      </c>
      <c r="B5534" s="64">
        <f>_xlfn.XLOOKUP(F5534,'Volume Holds'!B:B,'Volume Holds'!G:G)</f>
        <v>0</v>
      </c>
      <c r="C5534" s="64">
        <f>_xlfn.XLOOKUP(F5534,'Volume Holds'!B:B,'Volume Holds'!D:D)</f>
        <v>81.307509505703422</v>
      </c>
      <c r="F5534" s="64" t="s">
        <v>895</v>
      </c>
      <c r="G5534" s="64">
        <v>10127</v>
      </c>
    </row>
    <row r="5535" spans="1:7">
      <c r="A5535" s="64" t="str">
        <f t="shared" si="88"/>
        <v>Pinch 6 DT-10127</v>
      </c>
      <c r="B5535" s="64">
        <f>_xlfn.XLOOKUP(F5535,'Volume Holds'!B:B,'Volume Holds'!G:G)</f>
        <v>0</v>
      </c>
      <c r="C5535" s="64">
        <f>_xlfn.XLOOKUP(F5535,'Volume Holds'!B:B,'Volume Holds'!D:D)</f>
        <v>112.23103174603173</v>
      </c>
      <c r="F5535" s="64" t="s">
        <v>897</v>
      </c>
      <c r="G5535" s="64">
        <v>10127</v>
      </c>
    </row>
    <row r="5536" spans="1:7">
      <c r="A5536" s="64" t="str">
        <f t="shared" si="88"/>
        <v>Pinch 1 DT-10129</v>
      </c>
      <c r="B5536" s="64">
        <f>_xlfn.XLOOKUP(F5536,'Volume Holds'!B:B,'Volume Holds'!H:H)</f>
        <v>0</v>
      </c>
      <c r="C5536" s="64">
        <f>_xlfn.XLOOKUP(F5536,'Volume Holds'!B:B,'Volume Holds'!D:D)</f>
        <v>83.176884920634919</v>
      </c>
      <c r="F5536" s="64" t="s">
        <v>889</v>
      </c>
      <c r="G5536" s="64">
        <v>10129</v>
      </c>
    </row>
    <row r="5537" spans="1:7">
      <c r="A5537" s="64" t="str">
        <f t="shared" si="88"/>
        <v>Pinch 2 DT-10129</v>
      </c>
      <c r="B5537" s="64">
        <f>_xlfn.XLOOKUP(F5537,'Volume Holds'!B:B,'Volume Holds'!H:H)</f>
        <v>0</v>
      </c>
      <c r="C5537" s="64">
        <f>_xlfn.XLOOKUP(F5537,'Volume Holds'!B:B,'Volume Holds'!D:D)</f>
        <v>105.70983870967743</v>
      </c>
      <c r="F5537" s="64" t="s">
        <v>891</v>
      </c>
      <c r="G5537" s="64">
        <v>10129</v>
      </c>
    </row>
    <row r="5538" spans="1:7">
      <c r="A5538" s="64" t="str">
        <f t="shared" si="88"/>
        <v>Pinch 3 DT-10129</v>
      </c>
      <c r="B5538" s="64">
        <f>_xlfn.XLOOKUP(F5538,'Volume Holds'!B:B,'Volume Holds'!H:H)</f>
        <v>0</v>
      </c>
      <c r="C5538" s="64">
        <f>_xlfn.XLOOKUP(F5538,'Volume Holds'!B:B,'Volume Holds'!D:D)</f>
        <v>72.722417355371888</v>
      </c>
      <c r="F5538" s="64" t="s">
        <v>893</v>
      </c>
      <c r="G5538" s="64">
        <v>10129</v>
      </c>
    </row>
    <row r="5539" spans="1:7">
      <c r="A5539" s="64" t="str">
        <f t="shared" si="88"/>
        <v>Pinch 4 DT-10129</v>
      </c>
      <c r="B5539" s="64" t="e">
        <f>_xlfn.XLOOKUP(F5539,'Volume Holds'!B:B,'Volume Holds'!H:H)</f>
        <v>#N/A</v>
      </c>
      <c r="C5539" s="64" t="e">
        <f>_xlfn.XLOOKUP(F5539,'Volume Holds'!B:B,'Volume Holds'!D:D)</f>
        <v>#N/A</v>
      </c>
      <c r="F5539" s="64" t="s">
        <v>1394</v>
      </c>
      <c r="G5539" s="64">
        <v>10129</v>
      </c>
    </row>
    <row r="5540" spans="1:7">
      <c r="A5540" s="64" t="str">
        <f t="shared" si="88"/>
        <v>Pinch 5 DT-10129</v>
      </c>
      <c r="B5540" s="64">
        <f>_xlfn.XLOOKUP(F5540,'Volume Holds'!B:B,'Volume Holds'!H:H)</f>
        <v>0</v>
      </c>
      <c r="C5540" s="64">
        <f>_xlfn.XLOOKUP(F5540,'Volume Holds'!B:B,'Volume Holds'!D:D)</f>
        <v>81.307509505703422</v>
      </c>
      <c r="F5540" s="64" t="s">
        <v>895</v>
      </c>
      <c r="G5540" s="64">
        <v>10129</v>
      </c>
    </row>
    <row r="5541" spans="1:7">
      <c r="A5541" s="64" t="str">
        <f t="shared" si="88"/>
        <v>Pinch 6 DT-10129</v>
      </c>
      <c r="B5541" s="64">
        <f>_xlfn.XLOOKUP(F5541,'Volume Holds'!B:B,'Volume Holds'!H:H)</f>
        <v>0</v>
      </c>
      <c r="C5541" s="64">
        <f>_xlfn.XLOOKUP(F5541,'Volume Holds'!B:B,'Volume Holds'!D:D)</f>
        <v>112.23103174603173</v>
      </c>
      <c r="F5541" s="64" t="s">
        <v>897</v>
      </c>
      <c r="G5541" s="64">
        <v>10129</v>
      </c>
    </row>
    <row r="5542" spans="1:7">
      <c r="A5542" s="64" t="str">
        <f t="shared" si="88"/>
        <v>Pinch 1 DT-10130</v>
      </c>
      <c r="B5542" s="64">
        <f>_xlfn.XLOOKUP(F5542,'Volume Holds'!B:B,'Volume Holds'!I:I)</f>
        <v>0</v>
      </c>
      <c r="C5542" s="64">
        <f>_xlfn.XLOOKUP(F5542,'Volume Holds'!B:B,'Volume Holds'!D:D)</f>
        <v>83.176884920634919</v>
      </c>
      <c r="F5542" s="64" t="s">
        <v>889</v>
      </c>
      <c r="G5542" s="64">
        <v>10130</v>
      </c>
    </row>
    <row r="5543" spans="1:7">
      <c r="A5543" s="64" t="str">
        <f t="shared" si="88"/>
        <v>Pinch 2 DT-10130</v>
      </c>
      <c r="B5543" s="64">
        <f>_xlfn.XLOOKUP(F5543,'Volume Holds'!B:B,'Volume Holds'!I:I)</f>
        <v>0</v>
      </c>
      <c r="C5543" s="64">
        <f>_xlfn.XLOOKUP(F5543,'Volume Holds'!B:B,'Volume Holds'!D:D)</f>
        <v>105.70983870967743</v>
      </c>
      <c r="F5543" s="64" t="s">
        <v>891</v>
      </c>
      <c r="G5543" s="64">
        <v>10130</v>
      </c>
    </row>
    <row r="5544" spans="1:7">
      <c r="A5544" s="64" t="str">
        <f t="shared" si="88"/>
        <v>Pinch 3 DT-10130</v>
      </c>
      <c r="B5544" s="64">
        <f>_xlfn.XLOOKUP(F5544,'Volume Holds'!B:B,'Volume Holds'!I:I)</f>
        <v>0</v>
      </c>
      <c r="C5544" s="64">
        <f>_xlfn.XLOOKUP(F5544,'Volume Holds'!B:B,'Volume Holds'!D:D)</f>
        <v>72.722417355371888</v>
      </c>
      <c r="F5544" s="64" t="s">
        <v>893</v>
      </c>
      <c r="G5544" s="64">
        <v>10130</v>
      </c>
    </row>
    <row r="5545" spans="1:7">
      <c r="A5545" s="64" t="str">
        <f t="shared" si="88"/>
        <v>Pinch 4 DT-10130</v>
      </c>
      <c r="B5545" s="64" t="e">
        <f>_xlfn.XLOOKUP(F5545,'Volume Holds'!B:B,'Volume Holds'!I:I)</f>
        <v>#N/A</v>
      </c>
      <c r="C5545" s="64" t="e">
        <f>_xlfn.XLOOKUP(F5545,'Volume Holds'!B:B,'Volume Holds'!D:D)</f>
        <v>#N/A</v>
      </c>
      <c r="F5545" s="64" t="s">
        <v>1394</v>
      </c>
      <c r="G5545" s="64">
        <v>10130</v>
      </c>
    </row>
    <row r="5546" spans="1:7">
      <c r="A5546" s="64" t="str">
        <f t="shared" si="88"/>
        <v>Pinch 5 DT-10130</v>
      </c>
      <c r="B5546" s="64">
        <f>_xlfn.XLOOKUP(F5546,'Volume Holds'!B:B,'Volume Holds'!I:I)</f>
        <v>0</v>
      </c>
      <c r="C5546" s="64">
        <f>_xlfn.XLOOKUP(F5546,'Volume Holds'!B:B,'Volume Holds'!D:D)</f>
        <v>81.307509505703422</v>
      </c>
      <c r="F5546" s="64" t="s">
        <v>895</v>
      </c>
      <c r="G5546" s="64">
        <v>10130</v>
      </c>
    </row>
    <row r="5547" spans="1:7">
      <c r="A5547" s="64" t="str">
        <f t="shared" si="88"/>
        <v>Pinch 6 DT-10130</v>
      </c>
      <c r="B5547" s="64">
        <f>_xlfn.XLOOKUP(F5547,'Volume Holds'!B:B,'Volume Holds'!I:I)</f>
        <v>0</v>
      </c>
      <c r="C5547" s="64">
        <f>_xlfn.XLOOKUP(F5547,'Volume Holds'!B:B,'Volume Holds'!D:D)</f>
        <v>112.23103174603173</v>
      </c>
      <c r="F5547" s="64" t="s">
        <v>897</v>
      </c>
      <c r="G5547" s="64">
        <v>10130</v>
      </c>
    </row>
    <row r="5548" spans="1:7">
      <c r="A5548" s="64" t="str">
        <f t="shared" si="88"/>
        <v>Pinch 1 DT-10139</v>
      </c>
      <c r="B5548" s="64">
        <f>_xlfn.XLOOKUP(F5548,'Volume Holds'!B:B,'Volume Holds'!L:L)</f>
        <v>0</v>
      </c>
      <c r="C5548" s="64">
        <f>_xlfn.XLOOKUP(F5548,'Volume Holds'!B:B,'Volume Holds'!D:D)</f>
        <v>83.176884920634919</v>
      </c>
      <c r="F5548" s="64" t="s">
        <v>889</v>
      </c>
      <c r="G5548" s="64">
        <v>10139</v>
      </c>
    </row>
    <row r="5549" spans="1:7">
      <c r="A5549" s="64" t="str">
        <f t="shared" si="88"/>
        <v>Pinch 2 DT-10139</v>
      </c>
      <c r="B5549" s="64">
        <f>_xlfn.XLOOKUP(F5549,'Volume Holds'!B:B,'Volume Holds'!L:L)</f>
        <v>0</v>
      </c>
      <c r="C5549" s="64">
        <f>_xlfn.XLOOKUP(F5549,'Volume Holds'!B:B,'Volume Holds'!D:D)</f>
        <v>105.70983870967743</v>
      </c>
      <c r="F5549" s="64" t="s">
        <v>891</v>
      </c>
      <c r="G5549" s="64">
        <v>10139</v>
      </c>
    </row>
    <row r="5550" spans="1:7">
      <c r="A5550" s="64" t="str">
        <f t="shared" si="88"/>
        <v>Pinch 3 DT-10139</v>
      </c>
      <c r="B5550" s="64">
        <f>_xlfn.XLOOKUP(F5550,'Volume Holds'!B:B,'Volume Holds'!L:L)</f>
        <v>0</v>
      </c>
      <c r="C5550" s="64">
        <f>_xlfn.XLOOKUP(F5550,'Volume Holds'!B:B,'Volume Holds'!D:D)</f>
        <v>72.722417355371888</v>
      </c>
      <c r="F5550" s="64" t="s">
        <v>893</v>
      </c>
      <c r="G5550" s="64">
        <v>10139</v>
      </c>
    </row>
    <row r="5551" spans="1:7">
      <c r="A5551" s="64" t="str">
        <f t="shared" si="88"/>
        <v>Pinch 4 DT-10139</v>
      </c>
      <c r="B5551" s="64" t="e">
        <f>_xlfn.XLOOKUP(F5551,'Volume Holds'!B:B,'Volume Holds'!L:L)</f>
        <v>#N/A</v>
      </c>
      <c r="C5551" s="64" t="e">
        <f>_xlfn.XLOOKUP(F5551,'Volume Holds'!B:B,'Volume Holds'!D:D)</f>
        <v>#N/A</v>
      </c>
      <c r="F5551" s="64" t="s">
        <v>1394</v>
      </c>
      <c r="G5551" s="64">
        <v>10139</v>
      </c>
    </row>
    <row r="5552" spans="1:7">
      <c r="A5552" s="64" t="str">
        <f t="shared" si="88"/>
        <v>Pinch 5 DT-10139</v>
      </c>
      <c r="B5552" s="64">
        <f>_xlfn.XLOOKUP(F5552,'Volume Holds'!B:B,'Volume Holds'!L:L)</f>
        <v>0</v>
      </c>
      <c r="C5552" s="64">
        <f>_xlfn.XLOOKUP(F5552,'Volume Holds'!B:B,'Volume Holds'!D:D)</f>
        <v>81.307509505703422</v>
      </c>
      <c r="F5552" s="64" t="s">
        <v>895</v>
      </c>
      <c r="G5552" s="64">
        <v>10139</v>
      </c>
    </row>
    <row r="5553" spans="1:7">
      <c r="A5553" s="64" t="str">
        <f t="shared" si="88"/>
        <v>Pinch 6 DT-10139</v>
      </c>
      <c r="B5553" s="64">
        <f>_xlfn.XLOOKUP(F5553,'Volume Holds'!B:B,'Volume Holds'!L:L)</f>
        <v>0</v>
      </c>
      <c r="C5553" s="64">
        <f>_xlfn.XLOOKUP(F5553,'Volume Holds'!B:B,'Volume Holds'!D:D)</f>
        <v>112.23103174603173</v>
      </c>
      <c r="F5553" s="64" t="s">
        <v>897</v>
      </c>
      <c r="G5553" s="64">
        <v>10139</v>
      </c>
    </row>
    <row r="5554" spans="1:7">
      <c r="A5554" s="64" t="str">
        <f t="shared" si="88"/>
        <v>Pinch 1 DT-10131</v>
      </c>
      <c r="B5554" s="64">
        <f>_xlfn.XLOOKUP(F5554,'Volume Holds'!B:B,'Volume Holds'!M:M)</f>
        <v>0</v>
      </c>
      <c r="C5554" s="64">
        <f>_xlfn.XLOOKUP(F5554,'Volume Holds'!B:B,'Volume Holds'!D:D)</f>
        <v>83.176884920634919</v>
      </c>
      <c r="F5554" s="64" t="s">
        <v>889</v>
      </c>
      <c r="G5554" s="64">
        <v>10131</v>
      </c>
    </row>
    <row r="5555" spans="1:7">
      <c r="A5555" s="64" t="str">
        <f t="shared" si="88"/>
        <v>Pinch 2 DT-10131</v>
      </c>
      <c r="B5555" s="64">
        <f>_xlfn.XLOOKUP(F5555,'Volume Holds'!B:B,'Volume Holds'!M:M)</f>
        <v>0</v>
      </c>
      <c r="C5555" s="64">
        <f>_xlfn.XLOOKUP(F5555,'Volume Holds'!B:B,'Volume Holds'!D:D)</f>
        <v>105.70983870967743</v>
      </c>
      <c r="F5555" s="64" t="s">
        <v>891</v>
      </c>
      <c r="G5555" s="64">
        <v>10131</v>
      </c>
    </row>
    <row r="5556" spans="1:7">
      <c r="A5556" s="64" t="str">
        <f t="shared" si="88"/>
        <v>Pinch 3 DT-10131</v>
      </c>
      <c r="B5556" s="64">
        <f>_xlfn.XLOOKUP(F5556,'Volume Holds'!B:B,'Volume Holds'!M:M)</f>
        <v>0</v>
      </c>
      <c r="C5556" s="64">
        <f>_xlfn.XLOOKUP(F5556,'Volume Holds'!B:B,'Volume Holds'!D:D)</f>
        <v>72.722417355371888</v>
      </c>
      <c r="F5556" s="64" t="s">
        <v>893</v>
      </c>
      <c r="G5556" s="64">
        <v>10131</v>
      </c>
    </row>
    <row r="5557" spans="1:7">
      <c r="A5557" s="64" t="str">
        <f t="shared" si="88"/>
        <v>Pinch 4 DT-10131</v>
      </c>
      <c r="B5557" s="64" t="e">
        <f>_xlfn.XLOOKUP(F5557,'Volume Holds'!B:B,'Volume Holds'!M:M)</f>
        <v>#N/A</v>
      </c>
      <c r="C5557" s="64" t="e">
        <f>_xlfn.XLOOKUP(F5557,'Volume Holds'!B:B,'Volume Holds'!D:D)</f>
        <v>#N/A</v>
      </c>
      <c r="F5557" s="64" t="s">
        <v>1394</v>
      </c>
      <c r="G5557" s="64">
        <v>10131</v>
      </c>
    </row>
    <row r="5558" spans="1:7">
      <c r="A5558" s="64" t="str">
        <f t="shared" si="88"/>
        <v>Pinch 5 DT-10131</v>
      </c>
      <c r="B5558" s="64">
        <f>_xlfn.XLOOKUP(F5558,'Volume Holds'!B:B,'Volume Holds'!M:M)</f>
        <v>0</v>
      </c>
      <c r="C5558" s="64">
        <f>_xlfn.XLOOKUP(F5558,'Volume Holds'!B:B,'Volume Holds'!D:D)</f>
        <v>81.307509505703422</v>
      </c>
      <c r="F5558" s="64" t="s">
        <v>895</v>
      </c>
      <c r="G5558" s="64">
        <v>10131</v>
      </c>
    </row>
    <row r="5559" spans="1:7">
      <c r="A5559" s="64" t="str">
        <f t="shared" si="88"/>
        <v>Pinch 6 DT-10131</v>
      </c>
      <c r="B5559" s="64">
        <f>_xlfn.XLOOKUP(F5559,'Volume Holds'!B:B,'Volume Holds'!M:M)</f>
        <v>0</v>
      </c>
      <c r="C5559" s="64">
        <f>_xlfn.XLOOKUP(F5559,'Volume Holds'!B:B,'Volume Holds'!D:D)</f>
        <v>112.23103174603173</v>
      </c>
      <c r="F5559" s="64" t="s">
        <v>897</v>
      </c>
      <c r="G5559" s="64">
        <v>10131</v>
      </c>
    </row>
    <row r="5560" spans="1:7">
      <c r="A5560" s="64" t="str">
        <f t="shared" si="88"/>
        <v>Pinch 1 DT-10140</v>
      </c>
      <c r="B5560" s="64" t="e">
        <f>_xlfn.XLOOKUP(F5560,'Volume Holds'!B:B,'Volume Holds'!#REF!)</f>
        <v>#REF!</v>
      </c>
      <c r="C5560" s="64">
        <f>_xlfn.XLOOKUP(F5560,'Volume Holds'!B:B,'Volume Holds'!D:D)</f>
        <v>83.176884920634919</v>
      </c>
      <c r="F5560" s="64" t="s">
        <v>889</v>
      </c>
      <c r="G5560" s="64">
        <v>10140</v>
      </c>
    </row>
    <row r="5561" spans="1:7">
      <c r="A5561" s="64" t="str">
        <f t="shared" si="88"/>
        <v>Pinch 2 DT-10140</v>
      </c>
      <c r="B5561" s="64" t="e">
        <f>_xlfn.XLOOKUP(F5561,'Volume Holds'!B:B,'Volume Holds'!#REF!)</f>
        <v>#REF!</v>
      </c>
      <c r="C5561" s="64">
        <f>_xlfn.XLOOKUP(F5561,'Volume Holds'!B:B,'Volume Holds'!D:D)</f>
        <v>105.70983870967743</v>
      </c>
      <c r="F5561" s="64" t="s">
        <v>891</v>
      </c>
      <c r="G5561" s="64">
        <v>10140</v>
      </c>
    </row>
    <row r="5562" spans="1:7">
      <c r="A5562" s="64" t="str">
        <f t="shared" si="88"/>
        <v>Pinch 3 DT-10140</v>
      </c>
      <c r="B5562" s="64" t="e">
        <f>_xlfn.XLOOKUP(F5562,'Volume Holds'!B:B,'Volume Holds'!#REF!)</f>
        <v>#REF!</v>
      </c>
      <c r="C5562" s="64">
        <f>_xlfn.XLOOKUP(F5562,'Volume Holds'!B:B,'Volume Holds'!D:D)</f>
        <v>72.722417355371888</v>
      </c>
      <c r="F5562" s="64" t="s">
        <v>893</v>
      </c>
      <c r="G5562" s="64">
        <v>10140</v>
      </c>
    </row>
    <row r="5563" spans="1:7">
      <c r="A5563" s="64" t="str">
        <f t="shared" si="88"/>
        <v>Pinch 4 DT-10140</v>
      </c>
      <c r="B5563" s="64" t="e">
        <f>_xlfn.XLOOKUP(F5563,'Volume Holds'!B:B,'Volume Holds'!#REF!)</f>
        <v>#REF!</v>
      </c>
      <c r="C5563" s="64" t="e">
        <f>_xlfn.XLOOKUP(F5563,'Volume Holds'!B:B,'Volume Holds'!D:D)</f>
        <v>#N/A</v>
      </c>
      <c r="F5563" s="64" t="s">
        <v>1394</v>
      </c>
      <c r="G5563" s="64">
        <v>10140</v>
      </c>
    </row>
    <row r="5564" spans="1:7">
      <c r="A5564" s="64" t="str">
        <f t="shared" si="88"/>
        <v>Pinch 5 DT-10140</v>
      </c>
      <c r="B5564" s="64" t="e">
        <f>_xlfn.XLOOKUP(F5564,'Volume Holds'!B:B,'Volume Holds'!#REF!)</f>
        <v>#REF!</v>
      </c>
      <c r="C5564" s="64">
        <f>_xlfn.XLOOKUP(F5564,'Volume Holds'!B:B,'Volume Holds'!D:D)</f>
        <v>81.307509505703422</v>
      </c>
      <c r="F5564" s="64" t="s">
        <v>895</v>
      </c>
      <c r="G5564" s="64">
        <v>10140</v>
      </c>
    </row>
    <row r="5565" spans="1:7">
      <c r="A5565" s="64" t="str">
        <f t="shared" si="88"/>
        <v>Pinch 6 DT-10140</v>
      </c>
      <c r="B5565" s="64" t="e">
        <f>_xlfn.XLOOKUP(F5565,'Volume Holds'!B:B,'Volume Holds'!#REF!)</f>
        <v>#REF!</v>
      </c>
      <c r="C5565" s="64">
        <f>_xlfn.XLOOKUP(F5565,'Volume Holds'!B:B,'Volume Holds'!D:D)</f>
        <v>112.23103174603173</v>
      </c>
      <c r="F5565" s="64" t="s">
        <v>897</v>
      </c>
      <c r="G5565" s="64">
        <v>10140</v>
      </c>
    </row>
    <row r="5566" spans="1:7">
      <c r="A5566" s="64" t="str">
        <f t="shared" si="88"/>
        <v>Pinch 1 DT-10132</v>
      </c>
      <c r="B5566" s="64" t="e">
        <f>_xlfn.XLOOKUP(F5566,'Volume Holds'!B:B,'Volume Holds'!#REF!)</f>
        <v>#REF!</v>
      </c>
      <c r="C5566" s="64">
        <f>_xlfn.XLOOKUP(F5566,'Volume Holds'!B:B,'Volume Holds'!D:D)</f>
        <v>83.176884920634919</v>
      </c>
      <c r="F5566" s="64" t="s">
        <v>889</v>
      </c>
      <c r="G5566" s="64">
        <v>10132</v>
      </c>
    </row>
    <row r="5567" spans="1:7">
      <c r="A5567" s="64" t="str">
        <f t="shared" si="88"/>
        <v>Pinch 2 DT-10132</v>
      </c>
      <c r="B5567" s="64" t="e">
        <f>_xlfn.XLOOKUP(F5567,'Volume Holds'!B:B,'Volume Holds'!#REF!)</f>
        <v>#REF!</v>
      </c>
      <c r="C5567" s="64">
        <f>_xlfn.XLOOKUP(F5567,'Volume Holds'!B:B,'Volume Holds'!D:D)</f>
        <v>105.70983870967743</v>
      </c>
      <c r="F5567" s="64" t="s">
        <v>891</v>
      </c>
      <c r="G5567" s="64">
        <v>10132</v>
      </c>
    </row>
    <row r="5568" spans="1:7">
      <c r="A5568" s="64" t="str">
        <f t="shared" si="88"/>
        <v>Pinch 3 DT-10132</v>
      </c>
      <c r="B5568" s="64" t="e">
        <f>_xlfn.XLOOKUP(F5568,'Volume Holds'!B:B,'Volume Holds'!#REF!)</f>
        <v>#REF!</v>
      </c>
      <c r="C5568" s="64">
        <f>_xlfn.XLOOKUP(F5568,'Volume Holds'!B:B,'Volume Holds'!D:D)</f>
        <v>72.722417355371888</v>
      </c>
      <c r="F5568" s="64" t="s">
        <v>893</v>
      </c>
      <c r="G5568" s="64">
        <v>10132</v>
      </c>
    </row>
    <row r="5569" spans="1:7">
      <c r="A5569" s="64" t="str">
        <f t="shared" si="88"/>
        <v>Pinch 4 DT-10132</v>
      </c>
      <c r="B5569" s="64" t="e">
        <f>_xlfn.XLOOKUP(F5569,'Volume Holds'!B:B,'Volume Holds'!#REF!)</f>
        <v>#REF!</v>
      </c>
      <c r="C5569" s="64" t="e">
        <f>_xlfn.XLOOKUP(F5569,'Volume Holds'!B:B,'Volume Holds'!D:D)</f>
        <v>#N/A</v>
      </c>
      <c r="F5569" s="64" t="s">
        <v>1394</v>
      </c>
      <c r="G5569" s="64">
        <v>10132</v>
      </c>
    </row>
    <row r="5570" spans="1:7">
      <c r="A5570" s="64" t="str">
        <f t="shared" si="88"/>
        <v>Pinch 5 DT-10132</v>
      </c>
      <c r="B5570" s="64" t="e">
        <f>_xlfn.XLOOKUP(F5570,'Volume Holds'!B:B,'Volume Holds'!#REF!)</f>
        <v>#REF!</v>
      </c>
      <c r="C5570" s="64">
        <f>_xlfn.XLOOKUP(F5570,'Volume Holds'!B:B,'Volume Holds'!D:D)</f>
        <v>81.307509505703422</v>
      </c>
      <c r="F5570" s="64" t="s">
        <v>895</v>
      </c>
      <c r="G5570" s="64">
        <v>10132</v>
      </c>
    </row>
    <row r="5571" spans="1:7">
      <c r="A5571" s="64" t="str">
        <f t="shared" si="88"/>
        <v>Pinch 6 DT-10132</v>
      </c>
      <c r="B5571" s="64" t="e">
        <f>_xlfn.XLOOKUP(F5571,'Volume Holds'!B:B,'Volume Holds'!#REF!)</f>
        <v>#REF!</v>
      </c>
      <c r="C5571" s="64">
        <f>_xlfn.XLOOKUP(F5571,'Volume Holds'!B:B,'Volume Holds'!D:D)</f>
        <v>112.23103174603173</v>
      </c>
      <c r="F5571" s="64" t="s">
        <v>897</v>
      </c>
      <c r="G5571" s="64">
        <v>10132</v>
      </c>
    </row>
    <row r="5572" spans="1:7">
      <c r="A5572" s="64" t="str">
        <f t="shared" si="88"/>
        <v>Pinch 1 DT-10133</v>
      </c>
      <c r="B5572" s="64">
        <f>_xlfn.XLOOKUP(F5572,'Volume Holds'!B:B,'Volume Holds'!N:N)</f>
        <v>0</v>
      </c>
      <c r="C5572" s="64">
        <f>_xlfn.XLOOKUP(F5572,'Volume Holds'!B:B,'Volume Holds'!D:D)</f>
        <v>83.176884920634919</v>
      </c>
      <c r="F5572" s="64" t="s">
        <v>889</v>
      </c>
      <c r="G5572" s="64">
        <v>10133</v>
      </c>
    </row>
    <row r="5573" spans="1:7">
      <c r="A5573" s="64" t="str">
        <f t="shared" si="88"/>
        <v>Pinch 2 DT-10133</v>
      </c>
      <c r="B5573" s="64">
        <f>_xlfn.XLOOKUP(F5573,'Volume Holds'!B:B,'Volume Holds'!N:N)</f>
        <v>0</v>
      </c>
      <c r="C5573" s="64">
        <f>_xlfn.XLOOKUP(F5573,'Volume Holds'!B:B,'Volume Holds'!D:D)</f>
        <v>105.70983870967743</v>
      </c>
      <c r="F5573" s="64" t="s">
        <v>891</v>
      </c>
      <c r="G5573" s="64">
        <v>10133</v>
      </c>
    </row>
    <row r="5574" spans="1:7">
      <c r="A5574" s="64" t="str">
        <f t="shared" si="88"/>
        <v>Pinch 3 DT-10133</v>
      </c>
      <c r="B5574" s="64">
        <f>_xlfn.XLOOKUP(F5574,'Volume Holds'!B:B,'Volume Holds'!N:N)</f>
        <v>0</v>
      </c>
      <c r="C5574" s="64">
        <f>_xlfn.XLOOKUP(F5574,'Volume Holds'!B:B,'Volume Holds'!D:D)</f>
        <v>72.722417355371888</v>
      </c>
      <c r="F5574" s="64" t="s">
        <v>893</v>
      </c>
      <c r="G5574" s="64">
        <v>10133</v>
      </c>
    </row>
    <row r="5575" spans="1:7">
      <c r="A5575" s="64" t="str">
        <f t="shared" si="88"/>
        <v>Pinch 4 DT-10133</v>
      </c>
      <c r="B5575" s="64" t="e">
        <f>_xlfn.XLOOKUP(F5575,'Volume Holds'!B:B,'Volume Holds'!N:N)</f>
        <v>#N/A</v>
      </c>
      <c r="C5575" s="64" t="e">
        <f>_xlfn.XLOOKUP(F5575,'Volume Holds'!B:B,'Volume Holds'!D:D)</f>
        <v>#N/A</v>
      </c>
      <c r="F5575" s="64" t="s">
        <v>1394</v>
      </c>
      <c r="G5575" s="64">
        <v>10133</v>
      </c>
    </row>
    <row r="5576" spans="1:7">
      <c r="A5576" s="64" t="str">
        <f t="shared" si="88"/>
        <v>Pinch 5 DT-10133</v>
      </c>
      <c r="B5576" s="64">
        <f>_xlfn.XLOOKUP(F5576,'Volume Holds'!B:B,'Volume Holds'!N:N)</f>
        <v>0</v>
      </c>
      <c r="C5576" s="64">
        <f>_xlfn.XLOOKUP(F5576,'Volume Holds'!B:B,'Volume Holds'!D:D)</f>
        <v>81.307509505703422</v>
      </c>
      <c r="F5576" s="64" t="s">
        <v>895</v>
      </c>
      <c r="G5576" s="64">
        <v>10133</v>
      </c>
    </row>
    <row r="5577" spans="1:7">
      <c r="A5577" s="64" t="str">
        <f t="shared" si="88"/>
        <v>Pinch 6 DT-10133</v>
      </c>
      <c r="B5577" s="64">
        <f>_xlfn.XLOOKUP(F5577,'Volume Holds'!B:B,'Volume Holds'!N:N)</f>
        <v>0</v>
      </c>
      <c r="C5577" s="64">
        <f>_xlfn.XLOOKUP(F5577,'Volume Holds'!B:B,'Volume Holds'!D:D)</f>
        <v>112.23103174603173</v>
      </c>
      <c r="F5577" s="64" t="s">
        <v>897</v>
      </c>
      <c r="G5577" s="64">
        <v>10133</v>
      </c>
    </row>
    <row r="5578" spans="1:7">
      <c r="A5578" s="64" t="str">
        <f t="shared" si="88"/>
        <v>Pinch 1 DT-10134</v>
      </c>
      <c r="B5578" s="64">
        <f>_xlfn.XLOOKUP(F5578,'Volume Holds'!B:B,'Volume Holds'!O:O)</f>
        <v>0</v>
      </c>
      <c r="C5578" s="64">
        <f>_xlfn.XLOOKUP(F5578,'Volume Holds'!B:B,'Volume Holds'!D:D)</f>
        <v>83.176884920634919</v>
      </c>
      <c r="F5578" s="64" t="s">
        <v>889</v>
      </c>
      <c r="G5578" s="64">
        <v>10134</v>
      </c>
    </row>
    <row r="5579" spans="1:7">
      <c r="A5579" s="64" t="str">
        <f t="shared" si="88"/>
        <v>Pinch 2 DT-10134</v>
      </c>
      <c r="B5579" s="64">
        <f>_xlfn.XLOOKUP(F5579,'Volume Holds'!B:B,'Volume Holds'!O:O)</f>
        <v>0</v>
      </c>
      <c r="C5579" s="64">
        <f>_xlfn.XLOOKUP(F5579,'Volume Holds'!B:B,'Volume Holds'!D:D)</f>
        <v>105.70983870967743</v>
      </c>
      <c r="F5579" s="64" t="s">
        <v>891</v>
      </c>
      <c r="G5579" s="64">
        <v>10134</v>
      </c>
    </row>
    <row r="5580" spans="1:7">
      <c r="A5580" s="64" t="str">
        <f t="shared" si="88"/>
        <v>Pinch 3 DT-10134</v>
      </c>
      <c r="B5580" s="64">
        <f>_xlfn.XLOOKUP(F5580,'Volume Holds'!B:B,'Volume Holds'!O:O)</f>
        <v>0</v>
      </c>
      <c r="C5580" s="64">
        <f>_xlfn.XLOOKUP(F5580,'Volume Holds'!B:B,'Volume Holds'!D:D)</f>
        <v>72.722417355371888</v>
      </c>
      <c r="F5580" s="64" t="s">
        <v>893</v>
      </c>
      <c r="G5580" s="64">
        <v>10134</v>
      </c>
    </row>
    <row r="5581" spans="1:7">
      <c r="A5581" s="64" t="str">
        <f t="shared" si="88"/>
        <v>Pinch 4 DT-10134</v>
      </c>
      <c r="B5581" s="64" t="e">
        <f>_xlfn.XLOOKUP(F5581,'Volume Holds'!B:B,'Volume Holds'!O:O)</f>
        <v>#N/A</v>
      </c>
      <c r="C5581" s="64" t="e">
        <f>_xlfn.XLOOKUP(F5581,'Volume Holds'!B:B,'Volume Holds'!D:D)</f>
        <v>#N/A</v>
      </c>
      <c r="F5581" s="64" t="s">
        <v>1394</v>
      </c>
      <c r="G5581" s="64">
        <v>10134</v>
      </c>
    </row>
    <row r="5582" spans="1:7">
      <c r="A5582" s="64" t="str">
        <f t="shared" si="88"/>
        <v>Pinch 5 DT-10134</v>
      </c>
      <c r="B5582" s="64">
        <f>_xlfn.XLOOKUP(F5582,'Volume Holds'!B:B,'Volume Holds'!O:O)</f>
        <v>0</v>
      </c>
      <c r="C5582" s="64">
        <f>_xlfn.XLOOKUP(F5582,'Volume Holds'!B:B,'Volume Holds'!D:D)</f>
        <v>81.307509505703422</v>
      </c>
      <c r="F5582" s="64" t="s">
        <v>895</v>
      </c>
      <c r="G5582" s="64">
        <v>10134</v>
      </c>
    </row>
    <row r="5583" spans="1:7">
      <c r="A5583" s="64" t="str">
        <f t="shared" ref="A5583:A5646" si="89">F5583&amp;"-"&amp;G5583</f>
        <v>Pinch 6 DT-10134</v>
      </c>
      <c r="B5583" s="64">
        <f>_xlfn.XLOOKUP(F5583,'Volume Holds'!B:B,'Volume Holds'!O:O)</f>
        <v>0</v>
      </c>
      <c r="C5583" s="64">
        <f>_xlfn.XLOOKUP(F5583,'Volume Holds'!B:B,'Volume Holds'!D:D)</f>
        <v>112.23103174603173</v>
      </c>
      <c r="F5583" s="64" t="s">
        <v>897</v>
      </c>
      <c r="G5583" s="64">
        <v>10134</v>
      </c>
    </row>
    <row r="5584" spans="1:7">
      <c r="A5584" s="64" t="str">
        <f t="shared" si="89"/>
        <v>Pinch 1 DT-10135</v>
      </c>
      <c r="B5584" s="64" t="e">
        <f>_xlfn.XLOOKUP(F5584,'Volume Holds'!B:B,'Volume Holds'!#REF!)</f>
        <v>#REF!</v>
      </c>
      <c r="C5584" s="64">
        <f>_xlfn.XLOOKUP(F5584,'Volume Holds'!B:B,'Volume Holds'!P:P)</f>
        <v>87.5</v>
      </c>
      <c r="F5584" s="64" t="s">
        <v>889</v>
      </c>
      <c r="G5584" s="64">
        <v>10135</v>
      </c>
    </row>
    <row r="5585" spans="1:7">
      <c r="A5585" s="64" t="str">
        <f t="shared" si="89"/>
        <v>Pinch 2 DT-10135</v>
      </c>
      <c r="B5585" s="64" t="e">
        <f>_xlfn.XLOOKUP(F5585,'Volume Holds'!B:B,'Volume Holds'!#REF!)</f>
        <v>#REF!</v>
      </c>
      <c r="C5585" s="64">
        <f>_xlfn.XLOOKUP(F5585,'Volume Holds'!B:B,'Volume Holds'!P:P)</f>
        <v>111</v>
      </c>
      <c r="F5585" s="64" t="s">
        <v>891</v>
      </c>
      <c r="G5585" s="64">
        <v>10135</v>
      </c>
    </row>
    <row r="5586" spans="1:7">
      <c r="A5586" s="64" t="str">
        <f t="shared" si="89"/>
        <v>Pinch 3 DT-10135</v>
      </c>
      <c r="B5586" s="64" t="e">
        <f>_xlfn.XLOOKUP(F5586,'Volume Holds'!B:B,'Volume Holds'!#REF!)</f>
        <v>#REF!</v>
      </c>
      <c r="C5586" s="64">
        <f>_xlfn.XLOOKUP(F5586,'Volume Holds'!B:B,'Volume Holds'!P:P)</f>
        <v>76.5</v>
      </c>
      <c r="F5586" s="64" t="s">
        <v>893</v>
      </c>
      <c r="G5586" s="64">
        <v>10135</v>
      </c>
    </row>
    <row r="5587" spans="1:7">
      <c r="A5587" s="64" t="str">
        <f t="shared" si="89"/>
        <v>Pinch 4 DT-10135</v>
      </c>
      <c r="B5587" s="64" t="e">
        <f>_xlfn.XLOOKUP(F5587,'Volume Holds'!B:B,'Volume Holds'!#REF!)</f>
        <v>#REF!</v>
      </c>
      <c r="C5587" s="64" t="e">
        <f>_xlfn.XLOOKUP(F5587,'Volume Holds'!B:B,'Volume Holds'!P:P)</f>
        <v>#N/A</v>
      </c>
      <c r="F5587" s="64" t="s">
        <v>1394</v>
      </c>
      <c r="G5587" s="64">
        <v>10135</v>
      </c>
    </row>
    <row r="5588" spans="1:7">
      <c r="A5588" s="64" t="str">
        <f t="shared" si="89"/>
        <v>Pinch 5 DT-10135</v>
      </c>
      <c r="B5588" s="64" t="e">
        <f>_xlfn.XLOOKUP(F5588,'Volume Holds'!B:B,'Volume Holds'!#REF!)</f>
        <v>#REF!</v>
      </c>
      <c r="C5588" s="64">
        <f>_xlfn.XLOOKUP(F5588,'Volume Holds'!B:B,'Volume Holds'!P:P)</f>
        <v>85.5</v>
      </c>
      <c r="F5588" s="64" t="s">
        <v>895</v>
      </c>
      <c r="G5588" s="64">
        <v>10135</v>
      </c>
    </row>
    <row r="5589" spans="1:7">
      <c r="A5589" s="64" t="str">
        <f t="shared" si="89"/>
        <v>Pinch 6 DT-10135</v>
      </c>
      <c r="B5589" s="64" t="e">
        <f>_xlfn.XLOOKUP(F5589,'Volume Holds'!B:B,'Volume Holds'!#REF!)</f>
        <v>#REF!</v>
      </c>
      <c r="C5589" s="64">
        <f>_xlfn.XLOOKUP(F5589,'Volume Holds'!B:B,'Volume Holds'!P:P)</f>
        <v>118</v>
      </c>
      <c r="F5589" s="64" t="s">
        <v>897</v>
      </c>
      <c r="G5589" s="64">
        <v>10135</v>
      </c>
    </row>
    <row r="5590" spans="1:7">
      <c r="A5590" s="64" t="str">
        <f t="shared" si="89"/>
        <v>Pinch 1 DT-10136</v>
      </c>
      <c r="B5590" s="64" t="e">
        <f>_xlfn.XLOOKUP(F5590,'Volume Holds'!B:B,'Volume Holds'!#REF!)</f>
        <v>#REF!</v>
      </c>
      <c r="C5590" s="64">
        <f>_xlfn.XLOOKUP(F5590,'Volume Holds'!B:B,'Volume Holds'!P:P)</f>
        <v>87.5</v>
      </c>
      <c r="F5590" s="64" t="s">
        <v>889</v>
      </c>
      <c r="G5590" s="64">
        <v>10136</v>
      </c>
    </row>
    <row r="5591" spans="1:7">
      <c r="A5591" s="64" t="str">
        <f t="shared" si="89"/>
        <v>Pinch 2 DT-10136</v>
      </c>
      <c r="B5591" s="64" t="e">
        <f>_xlfn.XLOOKUP(F5591,'Volume Holds'!B:B,'Volume Holds'!#REF!)</f>
        <v>#REF!</v>
      </c>
      <c r="C5591" s="64">
        <f>_xlfn.XLOOKUP(F5591,'Volume Holds'!B:B,'Volume Holds'!P:P)</f>
        <v>111</v>
      </c>
      <c r="F5591" s="64" t="s">
        <v>891</v>
      </c>
      <c r="G5591" s="64">
        <v>10136</v>
      </c>
    </row>
    <row r="5592" spans="1:7">
      <c r="A5592" s="64" t="str">
        <f t="shared" si="89"/>
        <v>Pinch 3 DT-10136</v>
      </c>
      <c r="B5592" s="64" t="e">
        <f>_xlfn.XLOOKUP(F5592,'Volume Holds'!B:B,'Volume Holds'!#REF!)</f>
        <v>#REF!</v>
      </c>
      <c r="C5592" s="64">
        <f>_xlfn.XLOOKUP(F5592,'Volume Holds'!B:B,'Volume Holds'!P:P)</f>
        <v>76.5</v>
      </c>
      <c r="F5592" s="64" t="s">
        <v>893</v>
      </c>
      <c r="G5592" s="64">
        <v>10136</v>
      </c>
    </row>
    <row r="5593" spans="1:7">
      <c r="A5593" s="64" t="str">
        <f t="shared" si="89"/>
        <v>Pinch 4 DT-10136</v>
      </c>
      <c r="B5593" s="64" t="e">
        <f>_xlfn.XLOOKUP(F5593,'Volume Holds'!B:B,'Volume Holds'!#REF!)</f>
        <v>#REF!</v>
      </c>
      <c r="C5593" s="64" t="e">
        <f>_xlfn.XLOOKUP(F5593,'Volume Holds'!B:B,'Volume Holds'!P:P)</f>
        <v>#N/A</v>
      </c>
      <c r="F5593" s="64" t="s">
        <v>1394</v>
      </c>
      <c r="G5593" s="64">
        <v>10136</v>
      </c>
    </row>
    <row r="5594" spans="1:7">
      <c r="A5594" s="64" t="str">
        <f t="shared" si="89"/>
        <v>Pinch 5 DT-10136</v>
      </c>
      <c r="B5594" s="64" t="e">
        <f>_xlfn.XLOOKUP(F5594,'Volume Holds'!B:B,'Volume Holds'!#REF!)</f>
        <v>#REF!</v>
      </c>
      <c r="C5594" s="64">
        <f>_xlfn.XLOOKUP(F5594,'Volume Holds'!B:B,'Volume Holds'!P:P)</f>
        <v>85.5</v>
      </c>
      <c r="F5594" s="64" t="s">
        <v>895</v>
      </c>
      <c r="G5594" s="64">
        <v>10136</v>
      </c>
    </row>
    <row r="5595" spans="1:7">
      <c r="A5595" s="64" t="str">
        <f t="shared" si="89"/>
        <v>Pinch 6 DT-10136</v>
      </c>
      <c r="B5595" s="64" t="e">
        <f>_xlfn.XLOOKUP(F5595,'Volume Holds'!B:B,'Volume Holds'!#REF!)</f>
        <v>#REF!</v>
      </c>
      <c r="C5595" s="64">
        <f>_xlfn.XLOOKUP(F5595,'Volume Holds'!B:B,'Volume Holds'!P:P)</f>
        <v>118</v>
      </c>
      <c r="F5595" s="64" t="s">
        <v>897</v>
      </c>
      <c r="G5595" s="64">
        <v>10136</v>
      </c>
    </row>
    <row r="5596" spans="1:7">
      <c r="A5596" s="64" t="str">
        <f t="shared" si="89"/>
        <v>Pinch 1 DT-10137</v>
      </c>
      <c r="B5596" s="64">
        <f>_xlfn.XLOOKUP(F5596,'Volume Holds'!B:B,'Volume Holds'!Q:Q)</f>
        <v>0</v>
      </c>
      <c r="C5596" s="64">
        <f>_xlfn.XLOOKUP(F5596,'Volume Holds'!B:B,'Volume Holds'!P:P)</f>
        <v>87.5</v>
      </c>
      <c r="F5596" s="64" t="s">
        <v>889</v>
      </c>
      <c r="G5596" s="64">
        <v>10137</v>
      </c>
    </row>
    <row r="5597" spans="1:7">
      <c r="A5597" s="64" t="str">
        <f t="shared" si="89"/>
        <v>Pinch 2 DT-10137</v>
      </c>
      <c r="B5597" s="64">
        <f>_xlfn.XLOOKUP(F5597,'Volume Holds'!B:B,'Volume Holds'!Q:Q)</f>
        <v>0</v>
      </c>
      <c r="C5597" s="64">
        <f>_xlfn.XLOOKUP(F5597,'Volume Holds'!B:B,'Volume Holds'!P:P)</f>
        <v>111</v>
      </c>
      <c r="F5597" s="64" t="s">
        <v>891</v>
      </c>
      <c r="G5597" s="64">
        <v>10137</v>
      </c>
    </row>
    <row r="5598" spans="1:7">
      <c r="A5598" s="64" t="str">
        <f t="shared" si="89"/>
        <v>Pinch 3 DT-10137</v>
      </c>
      <c r="B5598" s="64">
        <f>_xlfn.XLOOKUP(F5598,'Volume Holds'!B:B,'Volume Holds'!Q:Q)</f>
        <v>0</v>
      </c>
      <c r="C5598" s="64">
        <f>_xlfn.XLOOKUP(F5598,'Volume Holds'!B:B,'Volume Holds'!P:P)</f>
        <v>76.5</v>
      </c>
      <c r="F5598" s="64" t="s">
        <v>893</v>
      </c>
      <c r="G5598" s="64">
        <v>10137</v>
      </c>
    </row>
    <row r="5599" spans="1:7">
      <c r="A5599" s="64" t="str">
        <f t="shared" si="89"/>
        <v>Pinch 4 DT-10137</v>
      </c>
      <c r="B5599" s="64" t="e">
        <f>_xlfn.XLOOKUP(F5599,'Volume Holds'!B:B,'Volume Holds'!Q:Q)</f>
        <v>#N/A</v>
      </c>
      <c r="C5599" s="64" t="e">
        <f>_xlfn.XLOOKUP(F5599,'Volume Holds'!B:B,'Volume Holds'!P:P)</f>
        <v>#N/A</v>
      </c>
      <c r="F5599" s="64" t="s">
        <v>1394</v>
      </c>
      <c r="G5599" s="64">
        <v>10137</v>
      </c>
    </row>
    <row r="5600" spans="1:7">
      <c r="A5600" s="64" t="str">
        <f t="shared" si="89"/>
        <v>Pinch 5 DT-10137</v>
      </c>
      <c r="B5600" s="64">
        <f>_xlfn.XLOOKUP(F5600,'Volume Holds'!B:B,'Volume Holds'!Q:Q)</f>
        <v>0</v>
      </c>
      <c r="C5600" s="64">
        <f>_xlfn.XLOOKUP(F5600,'Volume Holds'!B:B,'Volume Holds'!P:P)</f>
        <v>85.5</v>
      </c>
      <c r="F5600" s="64" t="s">
        <v>895</v>
      </c>
      <c r="G5600" s="64">
        <v>10137</v>
      </c>
    </row>
    <row r="5601" spans="1:7">
      <c r="A5601" s="64" t="str">
        <f t="shared" si="89"/>
        <v>Pinch 6 DT-10137</v>
      </c>
      <c r="B5601" s="64">
        <f>_xlfn.XLOOKUP(F5601,'Volume Holds'!B:B,'Volume Holds'!Q:Q)</f>
        <v>0</v>
      </c>
      <c r="C5601" s="64">
        <f>_xlfn.XLOOKUP(F5601,'Volume Holds'!B:B,'Volume Holds'!P:P)</f>
        <v>118</v>
      </c>
      <c r="F5601" s="64" t="s">
        <v>897</v>
      </c>
      <c r="G5601" s="64">
        <v>10137</v>
      </c>
    </row>
    <row r="5602" spans="1:7">
      <c r="A5602" s="64" t="str">
        <f t="shared" si="89"/>
        <v>Pinch 1 DT-10138</v>
      </c>
      <c r="B5602" s="64">
        <f>_xlfn.XLOOKUP(F5602,'Volume Holds'!B:B,'Volume Holds'!R:R)</f>
        <v>0</v>
      </c>
      <c r="C5602" s="64">
        <f>_xlfn.XLOOKUP(F5602,'Volume Holds'!B:B,'Volume Holds'!P:P)</f>
        <v>87.5</v>
      </c>
      <c r="F5602" s="64" t="s">
        <v>889</v>
      </c>
      <c r="G5602" s="64">
        <v>10138</v>
      </c>
    </row>
    <row r="5603" spans="1:7">
      <c r="A5603" s="64" t="str">
        <f t="shared" si="89"/>
        <v>Pinch 2 DT-10138</v>
      </c>
      <c r="B5603" s="64">
        <f>_xlfn.XLOOKUP(F5603,'Volume Holds'!B:B,'Volume Holds'!R:R)</f>
        <v>0</v>
      </c>
      <c r="C5603" s="64">
        <f>_xlfn.XLOOKUP(F5603,'Volume Holds'!B:B,'Volume Holds'!P:P)</f>
        <v>111</v>
      </c>
      <c r="F5603" s="64" t="s">
        <v>891</v>
      </c>
      <c r="G5603" s="64">
        <v>10138</v>
      </c>
    </row>
    <row r="5604" spans="1:7">
      <c r="A5604" s="64" t="str">
        <f t="shared" si="89"/>
        <v>Pinch 3 DT-10138</v>
      </c>
      <c r="B5604" s="64">
        <f>_xlfn.XLOOKUP(F5604,'Volume Holds'!B:B,'Volume Holds'!R:R)</f>
        <v>0</v>
      </c>
      <c r="C5604" s="64">
        <f>_xlfn.XLOOKUP(F5604,'Volume Holds'!B:B,'Volume Holds'!P:P)</f>
        <v>76.5</v>
      </c>
      <c r="F5604" s="64" t="s">
        <v>893</v>
      </c>
      <c r="G5604" s="64">
        <v>10138</v>
      </c>
    </row>
    <row r="5605" spans="1:7">
      <c r="A5605" s="64" t="str">
        <f t="shared" si="89"/>
        <v>Pinch 4 DT-10138</v>
      </c>
      <c r="B5605" s="64" t="e">
        <f>_xlfn.XLOOKUP(F5605,'Volume Holds'!B:B,'Volume Holds'!R:R)</f>
        <v>#N/A</v>
      </c>
      <c r="C5605" s="64" t="e">
        <f>_xlfn.XLOOKUP(F5605,'Volume Holds'!B:B,'Volume Holds'!P:P)</f>
        <v>#N/A</v>
      </c>
      <c r="F5605" s="64" t="s">
        <v>1394</v>
      </c>
      <c r="G5605" s="64">
        <v>10138</v>
      </c>
    </row>
    <row r="5606" spans="1:7">
      <c r="A5606" s="64" t="str">
        <f t="shared" si="89"/>
        <v>Pinch 5 DT-10138</v>
      </c>
      <c r="B5606" s="64">
        <f>_xlfn.XLOOKUP(F5606,'Volume Holds'!B:B,'Volume Holds'!R:R)</f>
        <v>0</v>
      </c>
      <c r="C5606" s="64">
        <f>_xlfn.XLOOKUP(F5606,'Volume Holds'!B:B,'Volume Holds'!P:P)</f>
        <v>85.5</v>
      </c>
      <c r="F5606" s="64" t="s">
        <v>895</v>
      </c>
      <c r="G5606" s="64">
        <v>10138</v>
      </c>
    </row>
    <row r="5607" spans="1:7">
      <c r="A5607" s="64" t="str">
        <f t="shared" si="89"/>
        <v>Pinch 6 DT-10138</v>
      </c>
      <c r="B5607" s="64">
        <f>_xlfn.XLOOKUP(F5607,'Volume Holds'!B:B,'Volume Holds'!R:R)</f>
        <v>0</v>
      </c>
      <c r="C5607" s="64">
        <f>_xlfn.XLOOKUP(F5607,'Volume Holds'!B:B,'Volume Holds'!P:P)</f>
        <v>118</v>
      </c>
      <c r="F5607" s="64" t="s">
        <v>897</v>
      </c>
      <c r="G5607" s="64">
        <v>10138</v>
      </c>
    </row>
    <row r="5608" spans="1:7">
      <c r="A5608" s="64" t="str">
        <f t="shared" si="89"/>
        <v>BP.VG.00009-10084</v>
      </c>
      <c r="B5608" s="64" t="e">
        <f>_xlfn.XLOOKUP(F5608,'Volumen Holds Cooperations'!S:S,'Volumen Holds Cooperations'!E:E)+IF('Volumen Holds Cooperations'!$E$10&gt;0,'Volumen Holds Cooperations'!$E$10,0)+IF('Volumen Holds Cooperations'!#REF!&gt;0,(2*'Volumen Holds Cooperations'!#REF!),0)</f>
        <v>#REF!</v>
      </c>
      <c r="C5608" s="64">
        <f>_xlfn.XLOOKUP(F5608,'Volumen Holds Cooperations'!S:S,'Volumen Holds Cooperations'!D:D)</f>
        <v>136</v>
      </c>
      <c r="F5608" s="64" t="s">
        <v>922</v>
      </c>
      <c r="G5608" s="64">
        <v>10084</v>
      </c>
    </row>
    <row r="5609" spans="1:7">
      <c r="A5609" s="64" t="str">
        <f t="shared" si="89"/>
        <v>BP.VG.00010-10084</v>
      </c>
      <c r="B5609" s="64" t="e">
        <f>_xlfn.XLOOKUP(F5609,'Volumen Holds Cooperations'!S:S,'Volumen Holds Cooperations'!E:E)+IF('Volumen Holds Cooperations'!$E$10&gt;0,'Volumen Holds Cooperations'!$E$10,0)+IF('Volumen Holds Cooperations'!#REF!&gt;0,(2*'Volumen Holds Cooperations'!#REF!),0)</f>
        <v>#REF!</v>
      </c>
      <c r="C5609" s="64">
        <f>_xlfn.XLOOKUP(F5609,'Volumen Holds Cooperations'!S:S,'Volumen Holds Cooperations'!D:D)</f>
        <v>136</v>
      </c>
      <c r="F5609" s="64" t="s">
        <v>924</v>
      </c>
      <c r="G5609" s="64">
        <v>10084</v>
      </c>
    </row>
    <row r="5610" spans="1:7">
      <c r="A5610" s="64" t="str">
        <f t="shared" si="89"/>
        <v>BP.VG.00011-10084</v>
      </c>
      <c r="B5610" s="64" t="e">
        <f>_xlfn.XLOOKUP(F5610,'Volumen Holds Cooperations'!S:S,'Volumen Holds Cooperations'!E:E)+IF('Volumen Holds Cooperations'!$E$10&gt;0,'Volumen Holds Cooperations'!$E$10,0)+IF('Volumen Holds Cooperations'!#REF!&gt;0,(2*'Volumen Holds Cooperations'!#REF!),0)</f>
        <v>#REF!</v>
      </c>
      <c r="C5610" s="64">
        <f>_xlfn.XLOOKUP(F5610,'Volumen Holds Cooperations'!S:S,'Volumen Holds Cooperations'!D:D)</f>
        <v>118</v>
      </c>
      <c r="F5610" s="64" t="s">
        <v>926</v>
      </c>
      <c r="G5610" s="64">
        <v>10084</v>
      </c>
    </row>
    <row r="5611" spans="1:7">
      <c r="A5611" s="64" t="str">
        <f t="shared" si="89"/>
        <v>BP.VG.00012-10084</v>
      </c>
      <c r="B5611" s="64" t="e">
        <f>_xlfn.XLOOKUP(F5611,'Volumen Holds Cooperations'!S:S,'Volumen Holds Cooperations'!E:E)+IF('Volumen Holds Cooperations'!$E$10&gt;0,'Volumen Holds Cooperations'!$E$10,0)+IF('Volumen Holds Cooperations'!#REF!&gt;0,(2*'Volumen Holds Cooperations'!#REF!),0)</f>
        <v>#REF!</v>
      </c>
      <c r="C5611" s="64">
        <f>_xlfn.XLOOKUP(F5611,'Volumen Holds Cooperations'!S:S,'Volumen Holds Cooperations'!D:D)</f>
        <v>118</v>
      </c>
      <c r="F5611" s="64" t="s">
        <v>928</v>
      </c>
      <c r="G5611" s="64">
        <v>10084</v>
      </c>
    </row>
    <row r="5612" spans="1:7">
      <c r="A5612" s="64" t="str">
        <f t="shared" si="89"/>
        <v>BP.VG.00013-10084</v>
      </c>
      <c r="B5612" s="64">
        <f>_xlfn.XLOOKUP(F5612,'Volumen Holds Cooperations'!S:S,'Volumen Holds Cooperations'!E:E)+IF('Volumen Holds Cooperations'!$E$10&gt;0,'Volumen Holds Cooperations'!$E$10,0)</f>
        <v>0</v>
      </c>
      <c r="C5612" s="64">
        <f>_xlfn.XLOOKUP(F5612,'Volumen Holds Cooperations'!S:S,'Volumen Holds Cooperations'!D:D)</f>
        <v>210</v>
      </c>
      <c r="F5612" s="64" t="s">
        <v>930</v>
      </c>
      <c r="G5612" s="64">
        <v>10084</v>
      </c>
    </row>
    <row r="5613" spans="1:7">
      <c r="A5613" s="64" t="str">
        <f t="shared" si="89"/>
        <v>BP.VG.00014-10084</v>
      </c>
      <c r="B5613" s="64">
        <f>_xlfn.XLOOKUP(F5613,'Volumen Holds Cooperations'!S:S,'Volumen Holds Cooperations'!E:E)+IF('Volumen Holds Cooperations'!$E$10&gt;0,'Volumen Holds Cooperations'!$E$10,0)</f>
        <v>0</v>
      </c>
      <c r="C5613" s="64">
        <f>_xlfn.XLOOKUP(F5613,'Volumen Holds Cooperations'!S:S,'Volumen Holds Cooperations'!D:D)</f>
        <v>210</v>
      </c>
      <c r="F5613" s="64" t="s">
        <v>932</v>
      </c>
      <c r="G5613" s="64">
        <v>10084</v>
      </c>
    </row>
    <row r="5614" spans="1:7">
      <c r="A5614" s="64" t="str">
        <f t="shared" si="89"/>
        <v>BP.VG.00015-10084</v>
      </c>
      <c r="B5614" s="64" t="e">
        <f>_xlfn.XLOOKUP(F5614,'Volumen Holds Cooperations'!S:S,'Volumen Holds Cooperations'!E:E)+IF('Volumen Holds Cooperations'!$E$10&gt;0,'Volumen Holds Cooperations'!$E$10,0)+IF('Volumen Holds Cooperations'!#REF!&gt;0,'Volumen Holds Cooperations'!#REF!,0)</f>
        <v>#REF!</v>
      </c>
      <c r="C5614" s="64">
        <f>_xlfn.XLOOKUP(F5614,'Volumen Holds Cooperations'!S:S,'Volumen Holds Cooperations'!D:D)</f>
        <v>128</v>
      </c>
      <c r="F5614" s="64" t="s">
        <v>934</v>
      </c>
      <c r="G5614" s="64">
        <v>10084</v>
      </c>
    </row>
    <row r="5615" spans="1:7">
      <c r="A5615" s="64" t="str">
        <f t="shared" si="89"/>
        <v>BP.VG.00016-10084</v>
      </c>
      <c r="B5615" s="64" t="e">
        <f>_xlfn.XLOOKUP(F5615,'Volumen Holds Cooperations'!S:S,'Volumen Holds Cooperations'!E:E)+IF('Volumen Holds Cooperations'!$E$10&gt;0,'Volumen Holds Cooperations'!$E$10,0)+IF('Volumen Holds Cooperations'!#REF!&gt;0,'Volumen Holds Cooperations'!#REF!,0)</f>
        <v>#REF!</v>
      </c>
      <c r="C5615" s="64">
        <f>_xlfn.XLOOKUP(F5615,'Volumen Holds Cooperations'!S:S,'Volumen Holds Cooperations'!D:D)</f>
        <v>128</v>
      </c>
      <c r="F5615" s="64" t="s">
        <v>936</v>
      </c>
      <c r="G5615" s="64">
        <v>10084</v>
      </c>
    </row>
    <row r="5616" spans="1:7">
      <c r="A5616" s="64" t="str">
        <f t="shared" si="89"/>
        <v>BP.VG.00017-10084</v>
      </c>
      <c r="B5616" s="64" t="e">
        <f>_xlfn.XLOOKUP(F5616,'Volumen Holds Cooperations'!S:S,'Volumen Holds Cooperations'!E:E)+IF('Volumen Holds Cooperations'!$E$10&gt;0,'Volumen Holds Cooperations'!$E$10,0)+IF('Volumen Holds Cooperations'!#REF!&gt;0,'Volumen Holds Cooperations'!#REF!,0)</f>
        <v>#REF!</v>
      </c>
      <c r="C5616" s="64">
        <f>_xlfn.XLOOKUP(F5616,'Volumen Holds Cooperations'!S:S,'Volumen Holds Cooperations'!D:D)</f>
        <v>197</v>
      </c>
      <c r="F5616" s="64" t="s">
        <v>938</v>
      </c>
      <c r="G5616" s="64">
        <v>10084</v>
      </c>
    </row>
    <row r="5617" spans="1:7">
      <c r="A5617" s="64" t="str">
        <f t="shared" si="89"/>
        <v>BP.VG.00018-10084</v>
      </c>
      <c r="B5617" s="64">
        <f>_xlfn.XLOOKUP(F5617,'Volumen Holds Cooperations'!S:S,'Volumen Holds Cooperations'!E:E)+IF('Volumen Holds Cooperations'!$E$10&gt;0,'Volumen Holds Cooperations'!$E$10,0)</f>
        <v>0</v>
      </c>
      <c r="C5617" s="64">
        <f>_xlfn.XLOOKUP(F5617,'Volumen Holds Cooperations'!S:S,'Volumen Holds Cooperations'!D:D)</f>
        <v>308</v>
      </c>
      <c r="F5617" s="64" t="s">
        <v>940</v>
      </c>
      <c r="G5617" s="64">
        <v>10084</v>
      </c>
    </row>
    <row r="5618" spans="1:7">
      <c r="A5618" s="64" t="str">
        <f t="shared" si="89"/>
        <v>BP.VG.00009-10085</v>
      </c>
      <c r="B5618" s="64" t="e">
        <f>_xlfn.XLOOKUP(F5618,'Volumen Holds Cooperations'!S:S,'Volumen Holds Cooperations'!F:F)+IF('Volumen Holds Cooperations'!$F$10&gt;0,'Volumen Holds Cooperations'!$F$10,0)+IF('Volumen Holds Cooperations'!#REF!&gt;0,(2*'Volumen Holds Cooperations'!#REF!),0)</f>
        <v>#REF!</v>
      </c>
      <c r="C5618" s="64">
        <f>_xlfn.XLOOKUP(F5618,'Volumen Holds Cooperations'!S:S,'Volumen Holds Cooperations'!D:D)</f>
        <v>136</v>
      </c>
      <c r="F5618" s="64" t="s">
        <v>922</v>
      </c>
      <c r="G5618" s="64">
        <v>10085</v>
      </c>
    </row>
    <row r="5619" spans="1:7">
      <c r="A5619" s="64" t="str">
        <f t="shared" si="89"/>
        <v>BP.VG.00010-10085</v>
      </c>
      <c r="B5619" s="64" t="e">
        <f>_xlfn.XLOOKUP(F5619,'Volumen Holds Cooperations'!S:S,'Volumen Holds Cooperations'!F:F)+IF('Volumen Holds Cooperations'!$F$10&gt;0,'Volumen Holds Cooperations'!$F$10,0)+IF('Volumen Holds Cooperations'!#REF!&gt;0,(2*'Volumen Holds Cooperations'!#REF!),0)</f>
        <v>#REF!</v>
      </c>
      <c r="C5619" s="64">
        <f>_xlfn.XLOOKUP(F5619,'Volumen Holds Cooperations'!S:S,'Volumen Holds Cooperations'!D:D)</f>
        <v>136</v>
      </c>
      <c r="F5619" s="64" t="s">
        <v>924</v>
      </c>
      <c r="G5619" s="64">
        <v>10085</v>
      </c>
    </row>
    <row r="5620" spans="1:7">
      <c r="A5620" s="64" t="str">
        <f t="shared" si="89"/>
        <v>BP.VG.00011-10085</v>
      </c>
      <c r="B5620" s="64" t="e">
        <f>_xlfn.XLOOKUP(F5620,'Volumen Holds Cooperations'!S:S,'Volumen Holds Cooperations'!F:F)+IF('Volumen Holds Cooperations'!$F$10&gt;0,'Volumen Holds Cooperations'!$F$10,0)+IF('Volumen Holds Cooperations'!#REF!&gt;0,(2*'Volumen Holds Cooperations'!#REF!),0)</f>
        <v>#REF!</v>
      </c>
      <c r="C5620" s="64">
        <f>_xlfn.XLOOKUP(F5620,'Volumen Holds Cooperations'!S:S,'Volumen Holds Cooperations'!D:D)</f>
        <v>118</v>
      </c>
      <c r="F5620" s="64" t="s">
        <v>926</v>
      </c>
      <c r="G5620" s="64">
        <v>10085</v>
      </c>
    </row>
    <row r="5621" spans="1:7">
      <c r="A5621" s="64" t="str">
        <f t="shared" si="89"/>
        <v>BP.VG.00012-10085</v>
      </c>
      <c r="B5621" s="64" t="e">
        <f>_xlfn.XLOOKUP(F5621,'Volumen Holds Cooperations'!S:S,'Volumen Holds Cooperations'!F:F)+IF('Volumen Holds Cooperations'!$F$10&gt;0,'Volumen Holds Cooperations'!$F$10,0)+IF('Volumen Holds Cooperations'!#REF!&gt;0,(2*'Volumen Holds Cooperations'!#REF!),0)</f>
        <v>#REF!</v>
      </c>
      <c r="C5621" s="64">
        <f>_xlfn.XLOOKUP(F5621,'Volumen Holds Cooperations'!S:S,'Volumen Holds Cooperations'!D:D)</f>
        <v>118</v>
      </c>
      <c r="F5621" s="64" t="s">
        <v>928</v>
      </c>
      <c r="G5621" s="64">
        <v>10085</v>
      </c>
    </row>
    <row r="5622" spans="1:7">
      <c r="A5622" s="64" t="str">
        <f t="shared" si="89"/>
        <v>BP.VG.00013-10085</v>
      </c>
      <c r="B5622" s="64">
        <f>_xlfn.XLOOKUP(F5622,'Volumen Holds Cooperations'!S:S,'Volumen Holds Cooperations'!F:F)+IF('Volumen Holds Cooperations'!$F$10&gt;0,'Volumen Holds Cooperations'!$F$10,0)</f>
        <v>0</v>
      </c>
      <c r="C5622" s="64">
        <f>_xlfn.XLOOKUP(F5622,'Volumen Holds Cooperations'!S:S,'Volumen Holds Cooperations'!D:D)</f>
        <v>210</v>
      </c>
      <c r="F5622" s="64" t="s">
        <v>930</v>
      </c>
      <c r="G5622" s="64">
        <v>10085</v>
      </c>
    </row>
    <row r="5623" spans="1:7">
      <c r="A5623" s="64" t="str">
        <f t="shared" si="89"/>
        <v>BP.VG.00014-10085</v>
      </c>
      <c r="B5623" s="64">
        <f>_xlfn.XLOOKUP(F5623,'Volumen Holds Cooperations'!S:S,'Volumen Holds Cooperations'!F:F)+IF('Volumen Holds Cooperations'!$F$10&gt;0,'Volumen Holds Cooperations'!$F$10,0)</f>
        <v>0</v>
      </c>
      <c r="C5623" s="64">
        <f>_xlfn.XLOOKUP(F5623,'Volumen Holds Cooperations'!S:S,'Volumen Holds Cooperations'!D:D)</f>
        <v>210</v>
      </c>
      <c r="F5623" s="64" t="s">
        <v>932</v>
      </c>
      <c r="G5623" s="64">
        <v>10085</v>
      </c>
    </row>
    <row r="5624" spans="1:7">
      <c r="A5624" s="64" t="str">
        <f t="shared" si="89"/>
        <v>BP.VG.00015-10085</v>
      </c>
      <c r="B5624" s="64" t="e">
        <f>_xlfn.XLOOKUP(F5624,'Volumen Holds Cooperations'!S:S,'Volumen Holds Cooperations'!F:F)+IF('Volumen Holds Cooperations'!$F$10&gt;0,'Volumen Holds Cooperations'!$F$10,0)+IF('Volumen Holds Cooperations'!#REF!&gt;0,'Volumen Holds Cooperations'!#REF!,0)</f>
        <v>#REF!</v>
      </c>
      <c r="C5624" s="64">
        <f>_xlfn.XLOOKUP(F5624,'Volumen Holds Cooperations'!S:S,'Volumen Holds Cooperations'!D:D)</f>
        <v>128</v>
      </c>
      <c r="F5624" s="64" t="s">
        <v>934</v>
      </c>
      <c r="G5624" s="64">
        <v>10085</v>
      </c>
    </row>
    <row r="5625" spans="1:7">
      <c r="A5625" s="64" t="str">
        <f t="shared" si="89"/>
        <v>BP.VG.00016-10085</v>
      </c>
      <c r="B5625" s="64" t="e">
        <f>_xlfn.XLOOKUP(F5625,'Volumen Holds Cooperations'!S:S,'Volumen Holds Cooperations'!F:F)+IF('Volumen Holds Cooperations'!$F$10&gt;0,'Volumen Holds Cooperations'!$F$10,0)+IF('Volumen Holds Cooperations'!#REF!&gt;0,'Volumen Holds Cooperations'!#REF!,0)</f>
        <v>#REF!</v>
      </c>
      <c r="C5625" s="64">
        <f>_xlfn.XLOOKUP(F5625,'Volumen Holds Cooperations'!S:S,'Volumen Holds Cooperations'!D:D)</f>
        <v>128</v>
      </c>
      <c r="F5625" s="64" t="s">
        <v>936</v>
      </c>
      <c r="G5625" s="64">
        <v>10085</v>
      </c>
    </row>
    <row r="5626" spans="1:7">
      <c r="A5626" s="64" t="str">
        <f t="shared" si="89"/>
        <v>BP.VG.00017-10085</v>
      </c>
      <c r="B5626" s="64" t="e">
        <f>_xlfn.XLOOKUP(F5626,'Volumen Holds Cooperations'!S:S,'Volumen Holds Cooperations'!F:F)+IF('Volumen Holds Cooperations'!$F$10&gt;0,'Volumen Holds Cooperations'!$F$10,0)+IF('Volumen Holds Cooperations'!#REF!&gt;0,'Volumen Holds Cooperations'!#REF!,0)</f>
        <v>#REF!</v>
      </c>
      <c r="C5626" s="64">
        <f>_xlfn.XLOOKUP(F5626,'Volumen Holds Cooperations'!S:S,'Volumen Holds Cooperations'!D:D)</f>
        <v>197</v>
      </c>
      <c r="F5626" s="64" t="s">
        <v>938</v>
      </c>
      <c r="G5626" s="64">
        <v>10085</v>
      </c>
    </row>
    <row r="5627" spans="1:7">
      <c r="A5627" s="64" t="str">
        <f t="shared" si="89"/>
        <v>BP.VG.00018-10085</v>
      </c>
      <c r="B5627" s="64">
        <f>_xlfn.XLOOKUP(F5627,'Volumen Holds Cooperations'!S:S,'Volumen Holds Cooperations'!F:F)+IF('Volumen Holds Cooperations'!$F$10&gt;0,'Volumen Holds Cooperations'!$F$10,0)</f>
        <v>0</v>
      </c>
      <c r="C5627" s="64">
        <f>_xlfn.XLOOKUP(F5627,'Volumen Holds Cooperations'!S:S,'Volumen Holds Cooperations'!D:D)</f>
        <v>308</v>
      </c>
      <c r="F5627" s="64" t="s">
        <v>940</v>
      </c>
      <c r="G5627" s="64">
        <v>10085</v>
      </c>
    </row>
    <row r="5628" spans="1:7">
      <c r="A5628" s="64" t="str">
        <f t="shared" si="89"/>
        <v>BP.VG.00009-10086</v>
      </c>
      <c r="B5628" s="64" t="e">
        <f>_xlfn.XLOOKUP(F5628,'Volumen Holds Cooperations'!S:S,'Volumen Holds Cooperations'!G:G)+IF('Volumen Holds Cooperations'!$G$10&gt;0,'Volumen Holds Cooperations'!$G$10,0)+IF('Volumen Holds Cooperations'!#REF!&gt;0,(2*'Volumen Holds Cooperations'!#REF!),0)</f>
        <v>#REF!</v>
      </c>
      <c r="C5628" s="64">
        <f>_xlfn.XLOOKUP(F5628,'Volumen Holds Cooperations'!S:S,'Volumen Holds Cooperations'!D:D)</f>
        <v>136</v>
      </c>
      <c r="F5628" s="64" t="s">
        <v>922</v>
      </c>
      <c r="G5628" s="64">
        <v>10086</v>
      </c>
    </row>
    <row r="5629" spans="1:7">
      <c r="A5629" s="64" t="str">
        <f t="shared" si="89"/>
        <v>BP.VG.00010-10086</v>
      </c>
      <c r="B5629" s="64" t="e">
        <f>_xlfn.XLOOKUP(F5629,'Volumen Holds Cooperations'!S:S,'Volumen Holds Cooperations'!G:G)+IF('Volumen Holds Cooperations'!$G$10&gt;0,'Volumen Holds Cooperations'!$G$10,0)+IF('Volumen Holds Cooperations'!#REF!&gt;0,(2*'Volumen Holds Cooperations'!#REF!),0)</f>
        <v>#REF!</v>
      </c>
      <c r="C5629" s="64">
        <f>_xlfn.XLOOKUP(F5629,'Volumen Holds Cooperations'!S:S,'Volumen Holds Cooperations'!D:D)</f>
        <v>136</v>
      </c>
      <c r="F5629" s="64" t="s">
        <v>924</v>
      </c>
      <c r="G5629" s="64">
        <v>10086</v>
      </c>
    </row>
    <row r="5630" spans="1:7">
      <c r="A5630" s="64" t="str">
        <f t="shared" si="89"/>
        <v>BP.VG.00011-10086</v>
      </c>
      <c r="B5630" s="64" t="e">
        <f>_xlfn.XLOOKUP(F5630,'Volumen Holds Cooperations'!S:S,'Volumen Holds Cooperations'!G:G)+IF('Volumen Holds Cooperations'!$G$10&gt;0,'Volumen Holds Cooperations'!$G$10,0)+IF('Volumen Holds Cooperations'!#REF!&gt;0,(2*'Volumen Holds Cooperations'!#REF!),0)</f>
        <v>#REF!</v>
      </c>
      <c r="C5630" s="64">
        <f>_xlfn.XLOOKUP(F5630,'Volumen Holds Cooperations'!S:S,'Volumen Holds Cooperations'!D:D)</f>
        <v>118</v>
      </c>
      <c r="F5630" s="64" t="s">
        <v>926</v>
      </c>
      <c r="G5630" s="64">
        <v>10086</v>
      </c>
    </row>
    <row r="5631" spans="1:7">
      <c r="A5631" s="64" t="str">
        <f t="shared" si="89"/>
        <v>BP.VG.00012-10086</v>
      </c>
      <c r="B5631" s="64" t="e">
        <f>_xlfn.XLOOKUP(F5631,'Volumen Holds Cooperations'!S:S,'Volumen Holds Cooperations'!G:G)+IF('Volumen Holds Cooperations'!$G$10&gt;0,'Volumen Holds Cooperations'!$G$10,0)+IF('Volumen Holds Cooperations'!#REF!&gt;0,(2*'Volumen Holds Cooperations'!#REF!),0)</f>
        <v>#REF!</v>
      </c>
      <c r="C5631" s="64">
        <f>_xlfn.XLOOKUP(F5631,'Volumen Holds Cooperations'!S:S,'Volumen Holds Cooperations'!D:D)</f>
        <v>118</v>
      </c>
      <c r="F5631" s="64" t="s">
        <v>928</v>
      </c>
      <c r="G5631" s="64">
        <v>10086</v>
      </c>
    </row>
    <row r="5632" spans="1:7">
      <c r="A5632" s="64" t="str">
        <f t="shared" si="89"/>
        <v>BP.VG.00013-10086</v>
      </c>
      <c r="B5632" s="64">
        <f>_xlfn.XLOOKUP(F5632,'Volumen Holds Cooperations'!S:S,'Volumen Holds Cooperations'!G:G)+IF('Volumen Holds Cooperations'!$G$10&gt;0,'Volumen Holds Cooperations'!$G$10,0)</f>
        <v>0</v>
      </c>
      <c r="C5632" s="64">
        <f>_xlfn.XLOOKUP(F5632,'Volumen Holds Cooperations'!S:S,'Volumen Holds Cooperations'!D:D)</f>
        <v>210</v>
      </c>
      <c r="F5632" s="64" t="s">
        <v>930</v>
      </c>
      <c r="G5632" s="64">
        <v>10086</v>
      </c>
    </row>
    <row r="5633" spans="1:7">
      <c r="A5633" s="64" t="str">
        <f t="shared" si="89"/>
        <v>BP.VG.00014-10086</v>
      </c>
      <c r="B5633" s="64">
        <f>_xlfn.XLOOKUP(F5633,'Volumen Holds Cooperations'!S:S,'Volumen Holds Cooperations'!G:G)+IF('Volumen Holds Cooperations'!$G$10&gt;0,'Volumen Holds Cooperations'!$G$10,0)</f>
        <v>0</v>
      </c>
      <c r="C5633" s="64">
        <f>_xlfn.XLOOKUP(F5633,'Volumen Holds Cooperations'!S:S,'Volumen Holds Cooperations'!D:D)</f>
        <v>210</v>
      </c>
      <c r="F5633" s="64" t="s">
        <v>932</v>
      </c>
      <c r="G5633" s="64">
        <v>10086</v>
      </c>
    </row>
    <row r="5634" spans="1:7">
      <c r="A5634" s="64" t="str">
        <f t="shared" si="89"/>
        <v>BP.VG.00015-10086</v>
      </c>
      <c r="B5634" s="64" t="e">
        <f>_xlfn.XLOOKUP(F5634,'Volumen Holds Cooperations'!S:S,'Volumen Holds Cooperations'!G:G)+IF('Volumen Holds Cooperations'!$G$10&gt;0,'Volumen Holds Cooperations'!$G$10,0)+IF('Volumen Holds Cooperations'!#REF!&gt;0,'Volumen Holds Cooperations'!#REF!,0)</f>
        <v>#REF!</v>
      </c>
      <c r="C5634" s="64">
        <f>_xlfn.XLOOKUP(F5634,'Volumen Holds Cooperations'!S:S,'Volumen Holds Cooperations'!D:D)</f>
        <v>128</v>
      </c>
      <c r="F5634" s="64" t="s">
        <v>934</v>
      </c>
      <c r="G5634" s="64">
        <v>10086</v>
      </c>
    </row>
    <row r="5635" spans="1:7">
      <c r="A5635" s="64" t="str">
        <f t="shared" si="89"/>
        <v>BP.VG.00016-10086</v>
      </c>
      <c r="B5635" s="64" t="e">
        <f>_xlfn.XLOOKUP(F5635,'Volumen Holds Cooperations'!S:S,'Volumen Holds Cooperations'!G:G)+IF('Volumen Holds Cooperations'!$G$10&gt;0,'Volumen Holds Cooperations'!$G$10,0)+IF('Volumen Holds Cooperations'!#REF!&gt;0,'Volumen Holds Cooperations'!#REF!,0)</f>
        <v>#REF!</v>
      </c>
      <c r="C5635" s="64">
        <f>_xlfn.XLOOKUP(F5635,'Volumen Holds Cooperations'!S:S,'Volumen Holds Cooperations'!D:D)</f>
        <v>128</v>
      </c>
      <c r="F5635" s="64" t="s">
        <v>936</v>
      </c>
      <c r="G5635" s="64">
        <v>10086</v>
      </c>
    </row>
    <row r="5636" spans="1:7">
      <c r="A5636" s="64" t="str">
        <f t="shared" si="89"/>
        <v>BP.VG.00017-10086</v>
      </c>
      <c r="B5636" s="64" t="e">
        <f>_xlfn.XLOOKUP(F5636,'Volumen Holds Cooperations'!S:S,'Volumen Holds Cooperations'!G:G)+IF('Volumen Holds Cooperations'!$G$10&gt;0,'Volumen Holds Cooperations'!$G$10,0)+IF('Volumen Holds Cooperations'!#REF!&gt;0,'Volumen Holds Cooperations'!#REF!,0)</f>
        <v>#REF!</v>
      </c>
      <c r="C5636" s="64">
        <f>_xlfn.XLOOKUP(F5636,'Volumen Holds Cooperations'!S:S,'Volumen Holds Cooperations'!D:D)</f>
        <v>197</v>
      </c>
      <c r="F5636" s="64" t="s">
        <v>938</v>
      </c>
      <c r="G5636" s="64">
        <v>10086</v>
      </c>
    </row>
    <row r="5637" spans="1:7">
      <c r="A5637" s="64" t="str">
        <f t="shared" si="89"/>
        <v>BP.VG.00018-10086</v>
      </c>
      <c r="B5637" s="64">
        <f>_xlfn.XLOOKUP(F5637,'Volumen Holds Cooperations'!S:S,'Volumen Holds Cooperations'!G:G)+IF('Volumen Holds Cooperations'!$G$10&gt;0,'Volumen Holds Cooperations'!$G$10,0)</f>
        <v>0</v>
      </c>
      <c r="C5637" s="64">
        <f>_xlfn.XLOOKUP(F5637,'Volumen Holds Cooperations'!S:S,'Volumen Holds Cooperations'!D:D)</f>
        <v>308</v>
      </c>
      <c r="F5637" s="64" t="s">
        <v>940</v>
      </c>
      <c r="G5637" s="64">
        <v>10086</v>
      </c>
    </row>
    <row r="5638" spans="1:7">
      <c r="A5638" s="64" t="str">
        <f t="shared" si="89"/>
        <v>BP.VG.00009-10088</v>
      </c>
      <c r="B5638" s="64" t="e">
        <f>_xlfn.XLOOKUP(F5638,'Volumen Holds Cooperations'!S:S,'Volumen Holds Cooperations'!H:H)+IF('Volumen Holds Cooperations'!$H$10&gt;0,'Volumen Holds Cooperations'!$H$10,0)+IF('Volumen Holds Cooperations'!#REF!&gt;0,(2*'Volumen Holds Cooperations'!#REF!),0)</f>
        <v>#REF!</v>
      </c>
      <c r="C5638" s="64">
        <f>_xlfn.XLOOKUP(F5638,'Volumen Holds Cooperations'!S:S,'Volumen Holds Cooperations'!D:D)</f>
        <v>136</v>
      </c>
      <c r="F5638" s="64" t="s">
        <v>922</v>
      </c>
      <c r="G5638" s="64">
        <v>10088</v>
      </c>
    </row>
    <row r="5639" spans="1:7">
      <c r="A5639" s="64" t="str">
        <f t="shared" si="89"/>
        <v>BP.VG.00010-10088</v>
      </c>
      <c r="B5639" s="64" t="e">
        <f>_xlfn.XLOOKUP(F5639,'Volumen Holds Cooperations'!S:S,'Volumen Holds Cooperations'!H:H)+IF('Volumen Holds Cooperations'!$H$10&gt;0,'Volumen Holds Cooperations'!$H$10,0)+IF('Volumen Holds Cooperations'!#REF!&gt;0,(2*'Volumen Holds Cooperations'!#REF!),0)</f>
        <v>#REF!</v>
      </c>
      <c r="C5639" s="64">
        <f>_xlfn.XLOOKUP(F5639,'Volumen Holds Cooperations'!S:S,'Volumen Holds Cooperations'!D:D)</f>
        <v>136</v>
      </c>
      <c r="F5639" s="64" t="s">
        <v>924</v>
      </c>
      <c r="G5639" s="64">
        <v>10088</v>
      </c>
    </row>
    <row r="5640" spans="1:7">
      <c r="A5640" s="64" t="str">
        <f t="shared" si="89"/>
        <v>BP.VG.00011-10088</v>
      </c>
      <c r="B5640" s="64" t="e">
        <f>_xlfn.XLOOKUP(F5640,'Volumen Holds Cooperations'!S:S,'Volumen Holds Cooperations'!H:H)+IF('Volumen Holds Cooperations'!$H$10&gt;0,'Volumen Holds Cooperations'!$H$10,0)+IF('Volumen Holds Cooperations'!#REF!&gt;0,(2*'Volumen Holds Cooperations'!#REF!),0)</f>
        <v>#REF!</v>
      </c>
      <c r="C5640" s="64">
        <f>_xlfn.XLOOKUP(F5640,'Volumen Holds Cooperations'!S:S,'Volumen Holds Cooperations'!D:D)</f>
        <v>118</v>
      </c>
      <c r="F5640" s="64" t="s">
        <v>926</v>
      </c>
      <c r="G5640" s="64">
        <v>10088</v>
      </c>
    </row>
    <row r="5641" spans="1:7">
      <c r="A5641" s="64" t="str">
        <f t="shared" si="89"/>
        <v>BP.VG.00012-10088</v>
      </c>
      <c r="B5641" s="64" t="e">
        <f>_xlfn.XLOOKUP(F5641,'Volumen Holds Cooperations'!S:S,'Volumen Holds Cooperations'!H:H)+IF('Volumen Holds Cooperations'!$H$10&gt;0,'Volumen Holds Cooperations'!$H$10,0)+IF('Volumen Holds Cooperations'!#REF!&gt;0,(2*'Volumen Holds Cooperations'!#REF!),0)</f>
        <v>#REF!</v>
      </c>
      <c r="C5641" s="64">
        <f>_xlfn.XLOOKUP(F5641,'Volumen Holds Cooperations'!S:S,'Volumen Holds Cooperations'!D:D)</f>
        <v>118</v>
      </c>
      <c r="F5641" s="64" t="s">
        <v>928</v>
      </c>
      <c r="G5641" s="64">
        <v>10088</v>
      </c>
    </row>
    <row r="5642" spans="1:7">
      <c r="A5642" s="64" t="str">
        <f t="shared" si="89"/>
        <v>BP.VG.00013-10088</v>
      </c>
      <c r="B5642" s="64">
        <f>_xlfn.XLOOKUP(F5642,'Volumen Holds Cooperations'!S:S,'Volumen Holds Cooperations'!H:H)+IF('Volumen Holds Cooperations'!$H$10&gt;0,'Volumen Holds Cooperations'!$H$10,0)</f>
        <v>0</v>
      </c>
      <c r="C5642" s="64">
        <f>_xlfn.XLOOKUP(F5642,'Volumen Holds Cooperations'!S:S,'Volumen Holds Cooperations'!D:D)</f>
        <v>210</v>
      </c>
      <c r="F5642" s="64" t="s">
        <v>930</v>
      </c>
      <c r="G5642" s="64">
        <v>10088</v>
      </c>
    </row>
    <row r="5643" spans="1:7">
      <c r="A5643" s="64" t="str">
        <f t="shared" si="89"/>
        <v>BP.VG.00014-10088</v>
      </c>
      <c r="B5643" s="64">
        <f>_xlfn.XLOOKUP(F5643,'Volumen Holds Cooperations'!S:S,'Volumen Holds Cooperations'!H:H)+IF('Volumen Holds Cooperations'!$H$10&gt;0,'Volumen Holds Cooperations'!$H$10,0)</f>
        <v>0</v>
      </c>
      <c r="C5643" s="64">
        <f>_xlfn.XLOOKUP(F5643,'Volumen Holds Cooperations'!S:S,'Volumen Holds Cooperations'!D:D)</f>
        <v>210</v>
      </c>
      <c r="F5643" s="64" t="s">
        <v>932</v>
      </c>
      <c r="G5643" s="64">
        <v>10088</v>
      </c>
    </row>
    <row r="5644" spans="1:7">
      <c r="A5644" s="64" t="str">
        <f t="shared" si="89"/>
        <v>BP.VG.00015-10088</v>
      </c>
      <c r="B5644" s="64" t="e">
        <f>_xlfn.XLOOKUP(F5644,'Volumen Holds Cooperations'!S:S,'Volumen Holds Cooperations'!H:H)+IF('Volumen Holds Cooperations'!$H$10&gt;0,'Volumen Holds Cooperations'!$H$10,0)+IF('Volumen Holds Cooperations'!#REF!&gt;0,'Volumen Holds Cooperations'!#REF!,0)</f>
        <v>#REF!</v>
      </c>
      <c r="C5644" s="64">
        <f>_xlfn.XLOOKUP(F5644,'Volumen Holds Cooperations'!S:S,'Volumen Holds Cooperations'!D:D)</f>
        <v>128</v>
      </c>
      <c r="F5644" s="64" t="s">
        <v>934</v>
      </c>
      <c r="G5644" s="64">
        <v>10088</v>
      </c>
    </row>
    <row r="5645" spans="1:7">
      <c r="A5645" s="64" t="str">
        <f t="shared" si="89"/>
        <v>BP.VG.00016-10088</v>
      </c>
      <c r="B5645" s="64" t="e">
        <f>_xlfn.XLOOKUP(F5645,'Volumen Holds Cooperations'!S:S,'Volumen Holds Cooperations'!H:H)+IF('Volumen Holds Cooperations'!$H$10&gt;0,'Volumen Holds Cooperations'!$H$10,0)+IF('Volumen Holds Cooperations'!#REF!&gt;0,'Volumen Holds Cooperations'!#REF!,0)</f>
        <v>#REF!</v>
      </c>
      <c r="C5645" s="64">
        <f>_xlfn.XLOOKUP(F5645,'Volumen Holds Cooperations'!S:S,'Volumen Holds Cooperations'!D:D)</f>
        <v>128</v>
      </c>
      <c r="F5645" s="64" t="s">
        <v>936</v>
      </c>
      <c r="G5645" s="64">
        <v>10088</v>
      </c>
    </row>
    <row r="5646" spans="1:7">
      <c r="A5646" s="64" t="str">
        <f t="shared" si="89"/>
        <v>BP.VG.00017-10088</v>
      </c>
      <c r="B5646" s="64" t="e">
        <f>_xlfn.XLOOKUP(F5646,'Volumen Holds Cooperations'!S:S,'Volumen Holds Cooperations'!H:H)+IF('Volumen Holds Cooperations'!$H$10&gt;0,'Volumen Holds Cooperations'!$H$10,0)+IF('Volumen Holds Cooperations'!#REF!&gt;0,'Volumen Holds Cooperations'!#REF!,0)</f>
        <v>#REF!</v>
      </c>
      <c r="C5646" s="64">
        <f>_xlfn.XLOOKUP(F5646,'Volumen Holds Cooperations'!S:S,'Volumen Holds Cooperations'!D:D)</f>
        <v>197</v>
      </c>
      <c r="F5646" s="64" t="s">
        <v>938</v>
      </c>
      <c r="G5646" s="64">
        <v>10088</v>
      </c>
    </row>
    <row r="5647" spans="1:7">
      <c r="A5647" s="64" t="str">
        <f t="shared" ref="A5647:A5710" si="90">F5647&amp;"-"&amp;G5647</f>
        <v>BP.VG.00018-10088</v>
      </c>
      <c r="B5647" s="64">
        <f>_xlfn.XLOOKUP(F5647,'Volumen Holds Cooperations'!S:S,'Volumen Holds Cooperations'!H:H)+IF('Volumen Holds Cooperations'!$H$10&gt;0,'Volumen Holds Cooperations'!$H$10,0)</f>
        <v>0</v>
      </c>
      <c r="C5647" s="64">
        <f>_xlfn.XLOOKUP(F5647,'Volumen Holds Cooperations'!S:S,'Volumen Holds Cooperations'!D:D)</f>
        <v>308</v>
      </c>
      <c r="F5647" s="64" t="s">
        <v>940</v>
      </c>
      <c r="G5647" s="64">
        <v>10088</v>
      </c>
    </row>
    <row r="5648" spans="1:7">
      <c r="A5648" s="64" t="str">
        <f t="shared" si="90"/>
        <v>BP.VG.00009-10089</v>
      </c>
      <c r="B5648" s="64" t="e">
        <f>_xlfn.XLOOKUP(F5648,'Volumen Holds Cooperations'!S:S,'Volumen Holds Cooperations'!I:I)+IF('Volumen Holds Cooperations'!$I$10&gt;0,'Volumen Holds Cooperations'!$I$10,0)+IF('Volumen Holds Cooperations'!#REF!&gt;0,(2*'Volumen Holds Cooperations'!#REF!),0)</f>
        <v>#REF!</v>
      </c>
      <c r="C5648" s="64">
        <f>_xlfn.XLOOKUP(F5648,'Volumen Holds Cooperations'!S:S,'Volumen Holds Cooperations'!D:D)</f>
        <v>136</v>
      </c>
      <c r="F5648" s="64" t="s">
        <v>922</v>
      </c>
      <c r="G5648" s="64">
        <v>10089</v>
      </c>
    </row>
    <row r="5649" spans="1:7">
      <c r="A5649" s="64" t="str">
        <f t="shared" si="90"/>
        <v>BP.VG.00010-10089</v>
      </c>
      <c r="B5649" s="64" t="e">
        <f>_xlfn.XLOOKUP(F5649,'Volumen Holds Cooperations'!S:S,'Volumen Holds Cooperations'!I:I)+IF('Volumen Holds Cooperations'!$I$10&gt;0,'Volumen Holds Cooperations'!$I$10,0)+IF('Volumen Holds Cooperations'!#REF!&gt;0,(2*'Volumen Holds Cooperations'!#REF!),0)</f>
        <v>#REF!</v>
      </c>
      <c r="C5649" s="64">
        <f>_xlfn.XLOOKUP(F5649,'Volumen Holds Cooperations'!S:S,'Volumen Holds Cooperations'!D:D)</f>
        <v>136</v>
      </c>
      <c r="F5649" s="64" t="s">
        <v>924</v>
      </c>
      <c r="G5649" s="64">
        <v>10089</v>
      </c>
    </row>
    <row r="5650" spans="1:7">
      <c r="A5650" s="64" t="str">
        <f t="shared" si="90"/>
        <v>BP.VG.00011-10089</v>
      </c>
      <c r="B5650" s="64" t="e">
        <f>_xlfn.XLOOKUP(F5650,'Volumen Holds Cooperations'!S:S,'Volumen Holds Cooperations'!I:I)+IF('Volumen Holds Cooperations'!$I$10&gt;0,'Volumen Holds Cooperations'!$I$10,0)+IF('Volumen Holds Cooperations'!#REF!&gt;0,(2*'Volumen Holds Cooperations'!#REF!),0)</f>
        <v>#REF!</v>
      </c>
      <c r="C5650" s="64">
        <f>_xlfn.XLOOKUP(F5650,'Volumen Holds Cooperations'!S:S,'Volumen Holds Cooperations'!D:D)</f>
        <v>118</v>
      </c>
      <c r="F5650" s="64" t="s">
        <v>926</v>
      </c>
      <c r="G5650" s="64">
        <v>10089</v>
      </c>
    </row>
    <row r="5651" spans="1:7">
      <c r="A5651" s="64" t="str">
        <f t="shared" si="90"/>
        <v>BP.VG.00012-10089</v>
      </c>
      <c r="B5651" s="64" t="e">
        <f>_xlfn.XLOOKUP(F5651,'Volumen Holds Cooperations'!S:S,'Volumen Holds Cooperations'!I:I)+IF('Volumen Holds Cooperations'!$I$10&gt;0,'Volumen Holds Cooperations'!$I$10,0)+IF('Volumen Holds Cooperations'!#REF!&gt;0,(2*'Volumen Holds Cooperations'!#REF!),0)</f>
        <v>#REF!</v>
      </c>
      <c r="C5651" s="64">
        <f>_xlfn.XLOOKUP(F5651,'Volumen Holds Cooperations'!S:S,'Volumen Holds Cooperations'!D:D)</f>
        <v>118</v>
      </c>
      <c r="F5651" s="64" t="s">
        <v>928</v>
      </c>
      <c r="G5651" s="64">
        <v>10089</v>
      </c>
    </row>
    <row r="5652" spans="1:7">
      <c r="A5652" s="64" t="str">
        <f t="shared" si="90"/>
        <v>BP.VG.00013-10089</v>
      </c>
      <c r="B5652" s="64">
        <f>_xlfn.XLOOKUP(F5652,'Volumen Holds Cooperations'!S:S,'Volumen Holds Cooperations'!I:I)+IF('Volumen Holds Cooperations'!$I$10&gt;0,'Volumen Holds Cooperations'!$I$10,0)</f>
        <v>0</v>
      </c>
      <c r="C5652" s="64">
        <f>_xlfn.XLOOKUP(F5652,'Volumen Holds Cooperations'!S:S,'Volumen Holds Cooperations'!D:D)</f>
        <v>210</v>
      </c>
      <c r="F5652" s="64" t="s">
        <v>930</v>
      </c>
      <c r="G5652" s="64">
        <v>10089</v>
      </c>
    </row>
    <row r="5653" spans="1:7">
      <c r="A5653" s="64" t="str">
        <f t="shared" si="90"/>
        <v>BP.VG.00014-10089</v>
      </c>
      <c r="B5653" s="64">
        <f>_xlfn.XLOOKUP(F5653,'Volumen Holds Cooperations'!S:S,'Volumen Holds Cooperations'!I:I)+IF('Volumen Holds Cooperations'!$I$10&gt;0,'Volumen Holds Cooperations'!$I$10,0)</f>
        <v>0</v>
      </c>
      <c r="C5653" s="64">
        <f>_xlfn.XLOOKUP(F5653,'Volumen Holds Cooperations'!S:S,'Volumen Holds Cooperations'!D:D)</f>
        <v>210</v>
      </c>
      <c r="F5653" s="64" t="s">
        <v>932</v>
      </c>
      <c r="G5653" s="64">
        <v>10089</v>
      </c>
    </row>
    <row r="5654" spans="1:7">
      <c r="A5654" s="64" t="str">
        <f t="shared" si="90"/>
        <v>BP.VG.00015-10089</v>
      </c>
      <c r="B5654" s="64" t="e">
        <f>_xlfn.XLOOKUP(F5654,'Volumen Holds Cooperations'!S:S,'Volumen Holds Cooperations'!I:I)+IF('Volumen Holds Cooperations'!$I$10&gt;0,'Volumen Holds Cooperations'!$I$10,0)+IF('Volumen Holds Cooperations'!#REF!&gt;0,'Volumen Holds Cooperations'!#REF!,0)</f>
        <v>#REF!</v>
      </c>
      <c r="C5654" s="64">
        <f>_xlfn.XLOOKUP(F5654,'Volumen Holds Cooperations'!S:S,'Volumen Holds Cooperations'!D:D)</f>
        <v>128</v>
      </c>
      <c r="F5654" s="64" t="s">
        <v>934</v>
      </c>
      <c r="G5654" s="64">
        <v>10089</v>
      </c>
    </row>
    <row r="5655" spans="1:7">
      <c r="A5655" s="64" t="str">
        <f t="shared" si="90"/>
        <v>BP.VG.00016-10089</v>
      </c>
      <c r="B5655" s="64" t="e">
        <f>_xlfn.XLOOKUP(F5655,'Volumen Holds Cooperations'!S:S,'Volumen Holds Cooperations'!I:I)+IF('Volumen Holds Cooperations'!$I$10&gt;0,'Volumen Holds Cooperations'!$I$10,0)+IF('Volumen Holds Cooperations'!#REF!&gt;0,'Volumen Holds Cooperations'!#REF!,0)</f>
        <v>#REF!</v>
      </c>
      <c r="C5655" s="64">
        <f>_xlfn.XLOOKUP(F5655,'Volumen Holds Cooperations'!S:S,'Volumen Holds Cooperations'!D:D)</f>
        <v>128</v>
      </c>
      <c r="F5655" s="64" t="s">
        <v>936</v>
      </c>
      <c r="G5655" s="64">
        <v>10089</v>
      </c>
    </row>
    <row r="5656" spans="1:7">
      <c r="A5656" s="64" t="str">
        <f t="shared" si="90"/>
        <v>BP.VG.00017-10089</v>
      </c>
      <c r="B5656" s="64" t="e">
        <f>_xlfn.XLOOKUP(F5656,'Volumen Holds Cooperations'!S:S,'Volumen Holds Cooperations'!I:I)+IF('Volumen Holds Cooperations'!$I$10&gt;0,'Volumen Holds Cooperations'!$I$10,0)+IF('Volumen Holds Cooperations'!#REF!&gt;0,'Volumen Holds Cooperations'!#REF!,0)</f>
        <v>#REF!</v>
      </c>
      <c r="C5656" s="64">
        <f>_xlfn.XLOOKUP(F5656,'Volumen Holds Cooperations'!S:S,'Volumen Holds Cooperations'!D:D)</f>
        <v>197</v>
      </c>
      <c r="F5656" s="64" t="s">
        <v>938</v>
      </c>
      <c r="G5656" s="64">
        <v>10089</v>
      </c>
    </row>
    <row r="5657" spans="1:7">
      <c r="A5657" s="64" t="str">
        <f t="shared" si="90"/>
        <v>BP.VG.00018-10089</v>
      </c>
      <c r="B5657" s="64">
        <f>_xlfn.XLOOKUP(F5657,'Volumen Holds Cooperations'!S:S,'Volumen Holds Cooperations'!I:I)+IF('Volumen Holds Cooperations'!$I$10&gt;0,'Volumen Holds Cooperations'!$I$10,0)</f>
        <v>0</v>
      </c>
      <c r="C5657" s="64">
        <f>_xlfn.XLOOKUP(F5657,'Volumen Holds Cooperations'!S:S,'Volumen Holds Cooperations'!D:D)</f>
        <v>308</v>
      </c>
      <c r="F5657" s="64" t="s">
        <v>940</v>
      </c>
      <c r="G5657" s="64">
        <v>10089</v>
      </c>
    </row>
    <row r="5658" spans="1:7">
      <c r="A5658" s="64" t="str">
        <f t="shared" si="90"/>
        <v>BP.VG.00009-10090</v>
      </c>
      <c r="B5658" s="64" t="e">
        <f>_xlfn.XLOOKUP(F5658,'Volumen Holds Cooperations'!S:S,'Volumen Holds Cooperations'!J:J)+IF('Volumen Holds Cooperations'!$J$10&gt;0,'Volumen Holds Cooperations'!$J$10,0)+IF('Volumen Holds Cooperations'!#REF!&gt;0,(2*'Volumen Holds Cooperations'!#REF!),0)</f>
        <v>#REF!</v>
      </c>
      <c r="C5658" s="64">
        <f>_xlfn.XLOOKUP(F5658,'Volumen Holds Cooperations'!S:S,'Volumen Holds Cooperations'!D:D)</f>
        <v>136</v>
      </c>
      <c r="F5658" s="64" t="s">
        <v>922</v>
      </c>
      <c r="G5658" s="64">
        <v>10090</v>
      </c>
    </row>
    <row r="5659" spans="1:7">
      <c r="A5659" s="64" t="str">
        <f t="shared" si="90"/>
        <v>BP.VG.00010-10090</v>
      </c>
      <c r="B5659" s="64" t="e">
        <f>_xlfn.XLOOKUP(F5659,'Volumen Holds Cooperations'!S:S,'Volumen Holds Cooperations'!J:J)+IF('Volumen Holds Cooperations'!$J$10&gt;0,'Volumen Holds Cooperations'!$J$10,0)+IF('Volumen Holds Cooperations'!#REF!&gt;0,(2*'Volumen Holds Cooperations'!#REF!),0)</f>
        <v>#REF!</v>
      </c>
      <c r="C5659" s="64">
        <f>_xlfn.XLOOKUP(F5659,'Volumen Holds Cooperations'!S:S,'Volumen Holds Cooperations'!D:D)</f>
        <v>136</v>
      </c>
      <c r="F5659" s="64" t="s">
        <v>924</v>
      </c>
      <c r="G5659" s="64">
        <v>10090</v>
      </c>
    </row>
    <row r="5660" spans="1:7">
      <c r="A5660" s="64" t="str">
        <f t="shared" si="90"/>
        <v>BP.VG.00011-10090</v>
      </c>
      <c r="B5660" s="64" t="e">
        <f>_xlfn.XLOOKUP(F5660,'Volumen Holds Cooperations'!S:S,'Volumen Holds Cooperations'!J:J)+IF('Volumen Holds Cooperations'!$J$10&gt;0,'Volumen Holds Cooperations'!$J$10,0)+IF('Volumen Holds Cooperations'!#REF!&gt;0,(2*'Volumen Holds Cooperations'!#REF!),0)</f>
        <v>#REF!</v>
      </c>
      <c r="C5660" s="64">
        <f>_xlfn.XLOOKUP(F5660,'Volumen Holds Cooperations'!S:S,'Volumen Holds Cooperations'!D:D)</f>
        <v>118</v>
      </c>
      <c r="F5660" s="64" t="s">
        <v>926</v>
      </c>
      <c r="G5660" s="64">
        <v>10090</v>
      </c>
    </row>
    <row r="5661" spans="1:7">
      <c r="A5661" s="64" t="str">
        <f t="shared" si="90"/>
        <v>BP.VG.00012-10090</v>
      </c>
      <c r="B5661" s="64" t="e">
        <f>_xlfn.XLOOKUP(F5661,'Volumen Holds Cooperations'!S:S,'Volumen Holds Cooperations'!J:J)+IF('Volumen Holds Cooperations'!$J$10&gt;0,'Volumen Holds Cooperations'!$J$10,0)+IF('Volumen Holds Cooperations'!#REF!&gt;0,(2*'Volumen Holds Cooperations'!#REF!),0)</f>
        <v>#REF!</v>
      </c>
      <c r="C5661" s="64">
        <f>_xlfn.XLOOKUP(F5661,'Volumen Holds Cooperations'!S:S,'Volumen Holds Cooperations'!D:D)</f>
        <v>118</v>
      </c>
      <c r="F5661" s="64" t="s">
        <v>928</v>
      </c>
      <c r="G5661" s="64">
        <v>10090</v>
      </c>
    </row>
    <row r="5662" spans="1:7">
      <c r="A5662" s="64" t="str">
        <f t="shared" si="90"/>
        <v>BP.VG.00013-10090</v>
      </c>
      <c r="B5662" s="64">
        <f>_xlfn.XLOOKUP(F5662,'Volumen Holds Cooperations'!S:S,'Volumen Holds Cooperations'!J:J)+IF('Volumen Holds Cooperations'!$J$10&gt;0,'Volumen Holds Cooperations'!$J$10,0)</f>
        <v>0</v>
      </c>
      <c r="C5662" s="64">
        <f>_xlfn.XLOOKUP(F5662,'Volumen Holds Cooperations'!S:S,'Volumen Holds Cooperations'!D:D)</f>
        <v>210</v>
      </c>
      <c r="F5662" s="64" t="s">
        <v>930</v>
      </c>
      <c r="G5662" s="64">
        <v>10090</v>
      </c>
    </row>
    <row r="5663" spans="1:7">
      <c r="A5663" s="64" t="str">
        <f t="shared" si="90"/>
        <v>BP.VG.00014-10090</v>
      </c>
      <c r="B5663" s="64">
        <f>_xlfn.XLOOKUP(F5663,'Volumen Holds Cooperations'!S:S,'Volumen Holds Cooperations'!J:J)+IF('Volumen Holds Cooperations'!$J$10&gt;0,'Volumen Holds Cooperations'!$J$10,0)</f>
        <v>0</v>
      </c>
      <c r="C5663" s="64">
        <f>_xlfn.XLOOKUP(F5663,'Volumen Holds Cooperations'!S:S,'Volumen Holds Cooperations'!D:D)</f>
        <v>210</v>
      </c>
      <c r="F5663" s="64" t="s">
        <v>932</v>
      </c>
      <c r="G5663" s="64">
        <v>10090</v>
      </c>
    </row>
    <row r="5664" spans="1:7">
      <c r="A5664" s="64" t="str">
        <f t="shared" si="90"/>
        <v>BP.VG.00015-10090</v>
      </c>
      <c r="B5664" s="64" t="e">
        <f>_xlfn.XLOOKUP(F5664,'Volumen Holds Cooperations'!S:S,'Volumen Holds Cooperations'!J:J)+IF('Volumen Holds Cooperations'!$J$10&gt;0,'Volumen Holds Cooperations'!$J$10,0)+IF('Volumen Holds Cooperations'!#REF!&gt;0,'Volumen Holds Cooperations'!#REF!,0)</f>
        <v>#REF!</v>
      </c>
      <c r="C5664" s="64">
        <f>_xlfn.XLOOKUP(F5664,'Volumen Holds Cooperations'!S:S,'Volumen Holds Cooperations'!D:D)</f>
        <v>128</v>
      </c>
      <c r="F5664" s="64" t="s">
        <v>934</v>
      </c>
      <c r="G5664" s="64">
        <v>10090</v>
      </c>
    </row>
    <row r="5665" spans="1:7">
      <c r="A5665" s="64" t="str">
        <f t="shared" si="90"/>
        <v>BP.VG.00016-10090</v>
      </c>
      <c r="B5665" s="64" t="e">
        <f>_xlfn.XLOOKUP(F5665,'Volumen Holds Cooperations'!S:S,'Volumen Holds Cooperations'!J:J)+IF('Volumen Holds Cooperations'!$J$10&gt;0,'Volumen Holds Cooperations'!$J$10,0)+IF('Volumen Holds Cooperations'!#REF!&gt;0,'Volumen Holds Cooperations'!#REF!,0)</f>
        <v>#REF!</v>
      </c>
      <c r="C5665" s="64">
        <f>_xlfn.XLOOKUP(F5665,'Volumen Holds Cooperations'!S:S,'Volumen Holds Cooperations'!D:D)</f>
        <v>128</v>
      </c>
      <c r="F5665" s="64" t="s">
        <v>936</v>
      </c>
      <c r="G5665" s="64">
        <v>10090</v>
      </c>
    </row>
    <row r="5666" spans="1:7">
      <c r="A5666" s="64" t="str">
        <f t="shared" si="90"/>
        <v>BP.VG.00017-10090</v>
      </c>
      <c r="B5666" s="64" t="e">
        <f>_xlfn.XLOOKUP(F5666,'Volumen Holds Cooperations'!S:S,'Volumen Holds Cooperations'!J:J)+IF('Volumen Holds Cooperations'!$J$10&gt;0,'Volumen Holds Cooperations'!$J$10,0)+IF('Volumen Holds Cooperations'!#REF!&gt;0,'Volumen Holds Cooperations'!#REF!,0)</f>
        <v>#REF!</v>
      </c>
      <c r="C5666" s="64">
        <f>_xlfn.XLOOKUP(F5666,'Volumen Holds Cooperations'!S:S,'Volumen Holds Cooperations'!D:D)</f>
        <v>197</v>
      </c>
      <c r="F5666" s="64" t="s">
        <v>938</v>
      </c>
      <c r="G5666" s="64">
        <v>10090</v>
      </c>
    </row>
    <row r="5667" spans="1:7">
      <c r="A5667" s="64" t="str">
        <f t="shared" si="90"/>
        <v>BP.VG.00018-10090</v>
      </c>
      <c r="B5667" s="64">
        <f>_xlfn.XLOOKUP(F5667,'Volumen Holds Cooperations'!S:S,'Volumen Holds Cooperations'!J:J)+IF('Volumen Holds Cooperations'!$J$10&gt;0,'Volumen Holds Cooperations'!$J$10,0)</f>
        <v>0</v>
      </c>
      <c r="C5667" s="64">
        <f>_xlfn.XLOOKUP(F5667,'Volumen Holds Cooperations'!S:S,'Volumen Holds Cooperations'!D:D)</f>
        <v>308</v>
      </c>
      <c r="F5667" s="64" t="s">
        <v>940</v>
      </c>
      <c r="G5667" s="64">
        <v>10090</v>
      </c>
    </row>
    <row r="5668" spans="1:7">
      <c r="A5668" s="64" t="str">
        <f t="shared" si="90"/>
        <v>BP.VG.00009-10091</v>
      </c>
      <c r="B5668" s="64" t="e">
        <f>_xlfn.XLOOKUP(F5668,'Volumen Holds Cooperations'!S:S,'Volumen Holds Cooperations'!K:K)+IF('Volumen Holds Cooperations'!$K$10&gt;0,'Volumen Holds Cooperations'!$K$10,0)+IF('Volumen Holds Cooperations'!#REF!&gt;0,(2*'Volumen Holds Cooperations'!#REF!),0)</f>
        <v>#REF!</v>
      </c>
      <c r="C5668" s="64">
        <f>_xlfn.XLOOKUP(F5668,'Volumen Holds Cooperations'!S:S,'Volumen Holds Cooperations'!D:D)</f>
        <v>136</v>
      </c>
      <c r="F5668" s="64" t="s">
        <v>922</v>
      </c>
      <c r="G5668" s="64">
        <v>10091</v>
      </c>
    </row>
    <row r="5669" spans="1:7">
      <c r="A5669" s="64" t="str">
        <f t="shared" si="90"/>
        <v>BP.VG.00010-10091</v>
      </c>
      <c r="B5669" s="64" t="e">
        <f>_xlfn.XLOOKUP(F5669,'Volumen Holds Cooperations'!S:S,'Volumen Holds Cooperations'!K:K)+IF('Volumen Holds Cooperations'!$K$10&gt;0,'Volumen Holds Cooperations'!$K$10,0)+IF('Volumen Holds Cooperations'!#REF!&gt;0,(2*'Volumen Holds Cooperations'!#REF!),0)</f>
        <v>#REF!</v>
      </c>
      <c r="C5669" s="64">
        <f>_xlfn.XLOOKUP(F5669,'Volumen Holds Cooperations'!S:S,'Volumen Holds Cooperations'!D:D)</f>
        <v>136</v>
      </c>
      <c r="F5669" s="64" t="s">
        <v>924</v>
      </c>
      <c r="G5669" s="64">
        <v>10091</v>
      </c>
    </row>
    <row r="5670" spans="1:7">
      <c r="A5670" s="64" t="str">
        <f t="shared" si="90"/>
        <v>BP.VG.00011-10091</v>
      </c>
      <c r="B5670" s="64" t="e">
        <f>_xlfn.XLOOKUP(F5670,'Volumen Holds Cooperations'!S:S,'Volumen Holds Cooperations'!K:K)+IF('Volumen Holds Cooperations'!$K$10&gt;0,'Volumen Holds Cooperations'!$K$10,0)+IF('Volumen Holds Cooperations'!#REF!&gt;0,(2*'Volumen Holds Cooperations'!#REF!),0)</f>
        <v>#REF!</v>
      </c>
      <c r="C5670" s="64">
        <f>_xlfn.XLOOKUP(F5670,'Volumen Holds Cooperations'!S:S,'Volumen Holds Cooperations'!D:D)</f>
        <v>118</v>
      </c>
      <c r="F5670" s="64" t="s">
        <v>926</v>
      </c>
      <c r="G5670" s="64">
        <v>10091</v>
      </c>
    </row>
    <row r="5671" spans="1:7">
      <c r="A5671" s="64" t="str">
        <f t="shared" si="90"/>
        <v>BP.VG.00012-10091</v>
      </c>
      <c r="B5671" s="64" t="e">
        <f>_xlfn.XLOOKUP(F5671,'Volumen Holds Cooperations'!S:S,'Volumen Holds Cooperations'!K:K)+IF('Volumen Holds Cooperations'!$K$10&gt;0,'Volumen Holds Cooperations'!$K$10,0)+IF('Volumen Holds Cooperations'!#REF!&gt;0,(2*'Volumen Holds Cooperations'!#REF!),0)</f>
        <v>#REF!</v>
      </c>
      <c r="C5671" s="64">
        <f>_xlfn.XLOOKUP(F5671,'Volumen Holds Cooperations'!S:S,'Volumen Holds Cooperations'!D:D)</f>
        <v>118</v>
      </c>
      <c r="F5671" s="64" t="s">
        <v>928</v>
      </c>
      <c r="G5671" s="64">
        <v>10091</v>
      </c>
    </row>
    <row r="5672" spans="1:7">
      <c r="A5672" s="64" t="str">
        <f t="shared" si="90"/>
        <v>BP.VG.00013-10091</v>
      </c>
      <c r="B5672" s="64">
        <f>_xlfn.XLOOKUP(F5672,'Volumen Holds Cooperations'!S:S,'Volumen Holds Cooperations'!K:K)+IF('Volumen Holds Cooperations'!$K$10&gt;0,'Volumen Holds Cooperations'!$K$10,0)</f>
        <v>0</v>
      </c>
      <c r="C5672" s="64">
        <f>_xlfn.XLOOKUP(F5672,'Volumen Holds Cooperations'!S:S,'Volumen Holds Cooperations'!D:D)</f>
        <v>210</v>
      </c>
      <c r="F5672" s="64" t="s">
        <v>930</v>
      </c>
      <c r="G5672" s="64">
        <v>10091</v>
      </c>
    </row>
    <row r="5673" spans="1:7">
      <c r="A5673" s="64" t="str">
        <f t="shared" si="90"/>
        <v>BP.VG.00014-10091</v>
      </c>
      <c r="B5673" s="64">
        <f>_xlfn.XLOOKUP(F5673,'Volumen Holds Cooperations'!S:S,'Volumen Holds Cooperations'!K:K)+IF('Volumen Holds Cooperations'!$K$10&gt;0,'Volumen Holds Cooperations'!$K$10,0)</f>
        <v>0</v>
      </c>
      <c r="C5673" s="64">
        <f>_xlfn.XLOOKUP(F5673,'Volumen Holds Cooperations'!S:S,'Volumen Holds Cooperations'!D:D)</f>
        <v>210</v>
      </c>
      <c r="F5673" s="64" t="s">
        <v>932</v>
      </c>
      <c r="G5673" s="64">
        <v>10091</v>
      </c>
    </row>
    <row r="5674" spans="1:7">
      <c r="A5674" s="64" t="str">
        <f t="shared" si="90"/>
        <v>BP.VG.00015-10091</v>
      </c>
      <c r="B5674" s="64" t="e">
        <f>_xlfn.XLOOKUP(F5674,'Volumen Holds Cooperations'!S:S,'Volumen Holds Cooperations'!K:K)+IF('Volumen Holds Cooperations'!$K$10&gt;0,'Volumen Holds Cooperations'!$K$10,0)+IF('Volumen Holds Cooperations'!#REF!&gt;0,'Volumen Holds Cooperations'!#REF!,0)</f>
        <v>#REF!</v>
      </c>
      <c r="C5674" s="64">
        <f>_xlfn.XLOOKUP(F5674,'Volumen Holds Cooperations'!S:S,'Volumen Holds Cooperations'!D:D)</f>
        <v>128</v>
      </c>
      <c r="F5674" s="64" t="s">
        <v>934</v>
      </c>
      <c r="G5674" s="64">
        <v>10091</v>
      </c>
    </row>
    <row r="5675" spans="1:7">
      <c r="A5675" s="64" t="str">
        <f t="shared" si="90"/>
        <v>BP.VG.00016-10091</v>
      </c>
      <c r="B5675" s="64" t="e">
        <f>_xlfn.XLOOKUP(F5675,'Volumen Holds Cooperations'!S:S,'Volumen Holds Cooperations'!K:K)+IF('Volumen Holds Cooperations'!$K$10&gt;0,'Volumen Holds Cooperations'!$K$10,0)+IF('Volumen Holds Cooperations'!#REF!&gt;0,'Volumen Holds Cooperations'!#REF!,0)</f>
        <v>#REF!</v>
      </c>
      <c r="C5675" s="64">
        <f>_xlfn.XLOOKUP(F5675,'Volumen Holds Cooperations'!S:S,'Volumen Holds Cooperations'!D:D)</f>
        <v>128</v>
      </c>
      <c r="F5675" s="64" t="s">
        <v>936</v>
      </c>
      <c r="G5675" s="64">
        <v>10091</v>
      </c>
    </row>
    <row r="5676" spans="1:7">
      <c r="A5676" s="64" t="str">
        <f t="shared" si="90"/>
        <v>BP.VG.00017-10091</v>
      </c>
      <c r="B5676" s="64" t="e">
        <f>_xlfn.XLOOKUP(F5676,'Volumen Holds Cooperations'!S:S,'Volumen Holds Cooperations'!K:K)+IF('Volumen Holds Cooperations'!$K$10&gt;0,'Volumen Holds Cooperations'!$K$10,0)+IF('Volumen Holds Cooperations'!#REF!&gt;0,'Volumen Holds Cooperations'!#REF!,0)</f>
        <v>#REF!</v>
      </c>
      <c r="C5676" s="64">
        <f>_xlfn.XLOOKUP(F5676,'Volumen Holds Cooperations'!S:S,'Volumen Holds Cooperations'!D:D)</f>
        <v>197</v>
      </c>
      <c r="F5676" s="64" t="s">
        <v>938</v>
      </c>
      <c r="G5676" s="64">
        <v>10091</v>
      </c>
    </row>
    <row r="5677" spans="1:7">
      <c r="A5677" s="64" t="str">
        <f t="shared" si="90"/>
        <v>BP.VG.00018-10091</v>
      </c>
      <c r="B5677" s="64">
        <f>_xlfn.XLOOKUP(F5677,'Volumen Holds Cooperations'!S:S,'Volumen Holds Cooperations'!K:K)+IF('Volumen Holds Cooperations'!$K$10&gt;0,'Volumen Holds Cooperations'!$K$10,0)</f>
        <v>0</v>
      </c>
      <c r="C5677" s="64">
        <f>_xlfn.XLOOKUP(F5677,'Volumen Holds Cooperations'!S:S,'Volumen Holds Cooperations'!D:D)</f>
        <v>308</v>
      </c>
      <c r="F5677" s="64" t="s">
        <v>940</v>
      </c>
      <c r="G5677" s="64">
        <v>10091</v>
      </c>
    </row>
    <row r="5678" spans="1:7">
      <c r="A5678" s="64" t="str">
        <f t="shared" si="90"/>
        <v>BP.VG.00009-10093</v>
      </c>
      <c r="B5678" s="64" t="e">
        <f>_xlfn.XLOOKUP(F5678,'Volumen Holds Cooperations'!S:S,'Volumen Holds Cooperations'!#REF!)+IF('Volumen Holds Cooperations'!#REF!&gt;0,'Volumen Holds Cooperations'!#REF!,0)+IF('Volumen Holds Cooperations'!#REF!&gt;0,(2*'Volumen Holds Cooperations'!#REF!),0)</f>
        <v>#REF!</v>
      </c>
      <c r="C5678" s="64">
        <f>_xlfn.XLOOKUP(F5678,'Volumen Holds Cooperations'!S:S,'Volumen Holds Cooperations'!D:D)</f>
        <v>136</v>
      </c>
      <c r="F5678" s="64" t="s">
        <v>922</v>
      </c>
      <c r="G5678" s="64">
        <v>10093</v>
      </c>
    </row>
    <row r="5679" spans="1:7">
      <c r="A5679" s="64" t="str">
        <f t="shared" si="90"/>
        <v>BP.VG.00010-10093</v>
      </c>
      <c r="B5679" s="64" t="e">
        <f>_xlfn.XLOOKUP(F5679,'Volumen Holds Cooperations'!S:S,'Volumen Holds Cooperations'!#REF!)+IF('Volumen Holds Cooperations'!#REF!&gt;0,'Volumen Holds Cooperations'!#REF!,0)+IF('Volumen Holds Cooperations'!#REF!&gt;0,(2*'Volumen Holds Cooperations'!#REF!),0)</f>
        <v>#REF!</v>
      </c>
      <c r="C5679" s="64">
        <f>_xlfn.XLOOKUP(F5679,'Volumen Holds Cooperations'!S:S,'Volumen Holds Cooperations'!D:D)</f>
        <v>136</v>
      </c>
      <c r="F5679" s="64" t="s">
        <v>924</v>
      </c>
      <c r="G5679" s="64">
        <v>10093</v>
      </c>
    </row>
    <row r="5680" spans="1:7">
      <c r="A5680" s="64" t="str">
        <f t="shared" si="90"/>
        <v>BP.VG.00011-10093</v>
      </c>
      <c r="B5680" s="64" t="e">
        <f>_xlfn.XLOOKUP(F5680,'Volumen Holds Cooperations'!S:S,'Volumen Holds Cooperations'!#REF!)+IF('Volumen Holds Cooperations'!#REF!&gt;0,'Volumen Holds Cooperations'!#REF!,0)+IF('Volumen Holds Cooperations'!#REF!&gt;0,(2*'Volumen Holds Cooperations'!#REF!),0)</f>
        <v>#REF!</v>
      </c>
      <c r="C5680" s="64">
        <f>_xlfn.XLOOKUP(F5680,'Volumen Holds Cooperations'!S:S,'Volumen Holds Cooperations'!D:D)</f>
        <v>118</v>
      </c>
      <c r="F5680" s="64" t="s">
        <v>926</v>
      </c>
      <c r="G5680" s="64">
        <v>10093</v>
      </c>
    </row>
    <row r="5681" spans="1:7">
      <c r="A5681" s="64" t="str">
        <f t="shared" si="90"/>
        <v>BP.VG.00012-10093</v>
      </c>
      <c r="B5681" s="64" t="e">
        <f>_xlfn.XLOOKUP(F5681,'Volumen Holds Cooperations'!S:S,'Volumen Holds Cooperations'!#REF!)+IF('Volumen Holds Cooperations'!#REF!&gt;0,'Volumen Holds Cooperations'!#REF!,0)+IF('Volumen Holds Cooperations'!#REF!&gt;0,(2*'Volumen Holds Cooperations'!#REF!),0)</f>
        <v>#REF!</v>
      </c>
      <c r="C5681" s="64">
        <f>_xlfn.XLOOKUP(F5681,'Volumen Holds Cooperations'!S:S,'Volumen Holds Cooperations'!D:D)</f>
        <v>118</v>
      </c>
      <c r="F5681" s="64" t="s">
        <v>928</v>
      </c>
      <c r="G5681" s="64">
        <v>10093</v>
      </c>
    </row>
    <row r="5682" spans="1:7">
      <c r="A5682" s="64" t="str">
        <f t="shared" si="90"/>
        <v>BP.VG.00013-10093</v>
      </c>
      <c r="B5682" s="64" t="e">
        <f>_xlfn.XLOOKUP(F5682,'Volumen Holds Cooperations'!S:S,'Volumen Holds Cooperations'!#REF!)+IF('Volumen Holds Cooperations'!#REF!&gt;0,'Volumen Holds Cooperations'!#REF!,0)</f>
        <v>#REF!</v>
      </c>
      <c r="C5682" s="64">
        <f>_xlfn.XLOOKUP(F5682,'Volumen Holds Cooperations'!S:S,'Volumen Holds Cooperations'!D:D)</f>
        <v>210</v>
      </c>
      <c r="F5682" s="64" t="s">
        <v>930</v>
      </c>
      <c r="G5682" s="64">
        <v>10093</v>
      </c>
    </row>
    <row r="5683" spans="1:7">
      <c r="A5683" s="64" t="str">
        <f t="shared" si="90"/>
        <v>BP.VG.00014-10093</v>
      </c>
      <c r="B5683" s="64" t="e">
        <f>_xlfn.XLOOKUP(F5683,'Volumen Holds Cooperations'!S:S,'Volumen Holds Cooperations'!#REF!)+IF('Volumen Holds Cooperations'!#REF!&gt;0,'Volumen Holds Cooperations'!#REF!,0)</f>
        <v>#REF!</v>
      </c>
      <c r="C5683" s="64">
        <f>_xlfn.XLOOKUP(F5683,'Volumen Holds Cooperations'!S:S,'Volumen Holds Cooperations'!D:D)</f>
        <v>210</v>
      </c>
      <c r="F5683" s="64" t="s">
        <v>932</v>
      </c>
      <c r="G5683" s="64">
        <v>10093</v>
      </c>
    </row>
    <row r="5684" spans="1:7">
      <c r="A5684" s="64" t="str">
        <f t="shared" si="90"/>
        <v>BP.VG.00015-10093</v>
      </c>
      <c r="B5684" s="64" t="e">
        <f>_xlfn.XLOOKUP(F5684,'Volumen Holds Cooperations'!S:S,'Volumen Holds Cooperations'!#REF!)+IF('Volumen Holds Cooperations'!#REF!&gt;0,'Volumen Holds Cooperations'!#REF!,0)+IF('Volumen Holds Cooperations'!#REF!&gt;0,'Volumen Holds Cooperations'!#REF!,0)</f>
        <v>#REF!</v>
      </c>
      <c r="C5684" s="64">
        <f>_xlfn.XLOOKUP(F5684,'Volumen Holds Cooperations'!S:S,'Volumen Holds Cooperations'!D:D)</f>
        <v>128</v>
      </c>
      <c r="F5684" s="64" t="s">
        <v>934</v>
      </c>
      <c r="G5684" s="64">
        <v>10093</v>
      </c>
    </row>
    <row r="5685" spans="1:7">
      <c r="A5685" s="64" t="str">
        <f t="shared" si="90"/>
        <v>BP.VG.00016-10093</v>
      </c>
      <c r="B5685" s="64" t="e">
        <f>_xlfn.XLOOKUP(F5685,'Volumen Holds Cooperations'!S:S,'Volumen Holds Cooperations'!#REF!)+IF('Volumen Holds Cooperations'!#REF!&gt;0,'Volumen Holds Cooperations'!#REF!,0)+IF('Volumen Holds Cooperations'!#REF!&gt;0,'Volumen Holds Cooperations'!#REF!,0)</f>
        <v>#REF!</v>
      </c>
      <c r="C5685" s="64">
        <f>_xlfn.XLOOKUP(F5685,'Volumen Holds Cooperations'!S:S,'Volumen Holds Cooperations'!D:D)</f>
        <v>128</v>
      </c>
      <c r="F5685" s="64" t="s">
        <v>936</v>
      </c>
      <c r="G5685" s="64">
        <v>10093</v>
      </c>
    </row>
    <row r="5686" spans="1:7">
      <c r="A5686" s="64" t="str">
        <f t="shared" si="90"/>
        <v>BP.VG.00017-10093</v>
      </c>
      <c r="B5686" s="64" t="e">
        <f>_xlfn.XLOOKUP(F5686,'Volumen Holds Cooperations'!S:S,'Volumen Holds Cooperations'!#REF!)+IF('Volumen Holds Cooperations'!#REF!&gt;0,'Volumen Holds Cooperations'!#REF!,0)+IF('Volumen Holds Cooperations'!#REF!&gt;0,'Volumen Holds Cooperations'!#REF!,0)</f>
        <v>#REF!</v>
      </c>
      <c r="C5686" s="64">
        <f>_xlfn.XLOOKUP(F5686,'Volumen Holds Cooperations'!S:S,'Volumen Holds Cooperations'!D:D)</f>
        <v>197</v>
      </c>
      <c r="F5686" s="64" t="s">
        <v>938</v>
      </c>
      <c r="G5686" s="64">
        <v>10093</v>
      </c>
    </row>
    <row r="5687" spans="1:7">
      <c r="A5687" s="64" t="str">
        <f t="shared" si="90"/>
        <v>BP.VG.00018-10093</v>
      </c>
      <c r="B5687" s="64" t="e">
        <f>_xlfn.XLOOKUP(F5687,'Volumen Holds Cooperations'!S:S,'Volumen Holds Cooperations'!#REF!)+IF('Volumen Holds Cooperations'!#REF!&gt;0,'Volumen Holds Cooperations'!#REF!,0)</f>
        <v>#REF!</v>
      </c>
      <c r="C5687" s="64">
        <f>_xlfn.XLOOKUP(F5687,'Volumen Holds Cooperations'!S:S,'Volumen Holds Cooperations'!D:D)</f>
        <v>308</v>
      </c>
      <c r="F5687" s="64" t="s">
        <v>940</v>
      </c>
      <c r="G5687" s="64">
        <v>10093</v>
      </c>
    </row>
    <row r="5688" spans="1:7">
      <c r="A5688" s="64" t="str">
        <f t="shared" si="90"/>
        <v>BP.VG.00009-10092</v>
      </c>
      <c r="B5688" s="64" t="e">
        <f>_xlfn.XLOOKUP(F5688,'Volumen Holds Cooperations'!S:S,'Volumen Holds Cooperations'!#REF!)+IF('Volumen Holds Cooperations'!#REF!&gt;0,'Volumen Holds Cooperations'!#REF!,0)+IF('Volumen Holds Cooperations'!#REF!&gt;0,(2*'Volumen Holds Cooperations'!#REF!),0)</f>
        <v>#REF!</v>
      </c>
      <c r="C5688" s="64">
        <f>_xlfn.XLOOKUP(F5688,'Volumen Holds Cooperations'!S:S,'Volumen Holds Cooperations'!D:D)</f>
        <v>136</v>
      </c>
      <c r="F5688" s="64" t="s">
        <v>922</v>
      </c>
      <c r="G5688" s="64">
        <v>10092</v>
      </c>
    </row>
    <row r="5689" spans="1:7">
      <c r="A5689" s="64" t="str">
        <f t="shared" si="90"/>
        <v>BP.VG.00010-10092</v>
      </c>
      <c r="B5689" s="64" t="e">
        <f>_xlfn.XLOOKUP(F5689,'Volumen Holds Cooperations'!S:S,'Volumen Holds Cooperations'!#REF!)+IF('Volumen Holds Cooperations'!#REF!&gt;0,'Volumen Holds Cooperations'!#REF!,0)+IF('Volumen Holds Cooperations'!#REF!&gt;0,(2*'Volumen Holds Cooperations'!#REF!),0)</f>
        <v>#REF!</v>
      </c>
      <c r="C5689" s="64">
        <f>_xlfn.XLOOKUP(F5689,'Volumen Holds Cooperations'!S:S,'Volumen Holds Cooperations'!D:D)</f>
        <v>136</v>
      </c>
      <c r="F5689" s="64" t="s">
        <v>924</v>
      </c>
      <c r="G5689" s="64">
        <v>10092</v>
      </c>
    </row>
    <row r="5690" spans="1:7">
      <c r="A5690" s="64" t="str">
        <f t="shared" si="90"/>
        <v>BP.VG.00011-10092</v>
      </c>
      <c r="B5690" s="64" t="e">
        <f>_xlfn.XLOOKUP(F5690,'Volumen Holds Cooperations'!S:S,'Volumen Holds Cooperations'!#REF!)+IF('Volumen Holds Cooperations'!#REF!&gt;0,'Volumen Holds Cooperations'!#REF!,0)+IF('Volumen Holds Cooperations'!#REF!&gt;0,(2*'Volumen Holds Cooperations'!#REF!),0)</f>
        <v>#REF!</v>
      </c>
      <c r="C5690" s="64">
        <f>_xlfn.XLOOKUP(F5690,'Volumen Holds Cooperations'!S:S,'Volumen Holds Cooperations'!D:D)</f>
        <v>118</v>
      </c>
      <c r="F5690" s="64" t="s">
        <v>926</v>
      </c>
      <c r="G5690" s="64">
        <v>10092</v>
      </c>
    </row>
    <row r="5691" spans="1:7">
      <c r="A5691" s="64" t="str">
        <f t="shared" si="90"/>
        <v>BP.VG.00012-10092</v>
      </c>
      <c r="B5691" s="64" t="e">
        <f>_xlfn.XLOOKUP(F5691,'Volumen Holds Cooperations'!S:S,'Volumen Holds Cooperations'!#REF!)+IF('Volumen Holds Cooperations'!#REF!&gt;0,'Volumen Holds Cooperations'!#REF!,0)+IF('Volumen Holds Cooperations'!#REF!&gt;0,(2*'Volumen Holds Cooperations'!#REF!),0)</f>
        <v>#REF!</v>
      </c>
      <c r="C5691" s="64">
        <f>_xlfn.XLOOKUP(F5691,'Volumen Holds Cooperations'!S:S,'Volumen Holds Cooperations'!D:D)</f>
        <v>118</v>
      </c>
      <c r="F5691" s="64" t="s">
        <v>928</v>
      </c>
      <c r="G5691" s="64">
        <v>10092</v>
      </c>
    </row>
    <row r="5692" spans="1:7">
      <c r="A5692" s="64" t="str">
        <f t="shared" si="90"/>
        <v>BP.VG.00013-10092</v>
      </c>
      <c r="B5692" s="64" t="e">
        <f>_xlfn.XLOOKUP(F5692,'Volumen Holds Cooperations'!S:S,'Volumen Holds Cooperations'!#REF!)+IF('Volumen Holds Cooperations'!#REF!&gt;0,'Volumen Holds Cooperations'!#REF!,0)</f>
        <v>#REF!</v>
      </c>
      <c r="C5692" s="64">
        <f>_xlfn.XLOOKUP(F5692,'Volumen Holds Cooperations'!S:S,'Volumen Holds Cooperations'!D:D)</f>
        <v>210</v>
      </c>
      <c r="F5692" s="64" t="s">
        <v>930</v>
      </c>
      <c r="G5692" s="64">
        <v>10092</v>
      </c>
    </row>
    <row r="5693" spans="1:7">
      <c r="A5693" s="64" t="str">
        <f t="shared" si="90"/>
        <v>BP.VG.00014-10092</v>
      </c>
      <c r="B5693" s="64" t="e">
        <f>_xlfn.XLOOKUP(F5693,'Volumen Holds Cooperations'!S:S,'Volumen Holds Cooperations'!#REF!)+IF('Volumen Holds Cooperations'!#REF!&gt;0,'Volumen Holds Cooperations'!#REF!,0)</f>
        <v>#REF!</v>
      </c>
      <c r="C5693" s="64">
        <f>_xlfn.XLOOKUP(F5693,'Volumen Holds Cooperations'!S:S,'Volumen Holds Cooperations'!D:D)</f>
        <v>210</v>
      </c>
      <c r="F5693" s="64" t="s">
        <v>932</v>
      </c>
      <c r="G5693" s="64">
        <v>10092</v>
      </c>
    </row>
    <row r="5694" spans="1:7">
      <c r="A5694" s="64" t="str">
        <f t="shared" si="90"/>
        <v>BP.VG.00015-10092</v>
      </c>
      <c r="B5694" s="64" t="e">
        <f>_xlfn.XLOOKUP(F5694,'Volumen Holds Cooperations'!S:S,'Volumen Holds Cooperations'!#REF!)+IF('Volumen Holds Cooperations'!#REF!&gt;0,'Volumen Holds Cooperations'!#REF!,0)+IF('Volumen Holds Cooperations'!#REF!&gt;0,'Volumen Holds Cooperations'!#REF!,0)</f>
        <v>#REF!</v>
      </c>
      <c r="C5694" s="64">
        <f>_xlfn.XLOOKUP(F5694,'Volumen Holds Cooperations'!S:S,'Volumen Holds Cooperations'!D:D)</f>
        <v>128</v>
      </c>
      <c r="F5694" s="64" t="s">
        <v>934</v>
      </c>
      <c r="G5694" s="64">
        <v>10092</v>
      </c>
    </row>
    <row r="5695" spans="1:7">
      <c r="A5695" s="64" t="str">
        <f t="shared" si="90"/>
        <v>BP.VG.00016-10092</v>
      </c>
      <c r="B5695" s="64" t="e">
        <f>_xlfn.XLOOKUP(F5695,'Volumen Holds Cooperations'!S:S,'Volumen Holds Cooperations'!#REF!)+IF('Volumen Holds Cooperations'!#REF!&gt;0,'Volumen Holds Cooperations'!#REF!,0)+IF('Volumen Holds Cooperations'!#REF!&gt;0,'Volumen Holds Cooperations'!#REF!,0)</f>
        <v>#REF!</v>
      </c>
      <c r="C5695" s="64">
        <f>_xlfn.XLOOKUP(F5695,'Volumen Holds Cooperations'!S:S,'Volumen Holds Cooperations'!D:D)</f>
        <v>128</v>
      </c>
      <c r="F5695" s="64" t="s">
        <v>936</v>
      </c>
      <c r="G5695" s="64">
        <v>10092</v>
      </c>
    </row>
    <row r="5696" spans="1:7">
      <c r="A5696" s="64" t="str">
        <f t="shared" si="90"/>
        <v>BP.VG.00017-10092</v>
      </c>
      <c r="B5696" s="64" t="e">
        <f>_xlfn.XLOOKUP(F5696,'Volumen Holds Cooperations'!S:S,'Volumen Holds Cooperations'!#REF!)+IF('Volumen Holds Cooperations'!#REF!&gt;0,'Volumen Holds Cooperations'!#REF!,0)+IF('Volumen Holds Cooperations'!#REF!&gt;0,'Volumen Holds Cooperations'!#REF!,0)</f>
        <v>#REF!</v>
      </c>
      <c r="C5696" s="64">
        <f>_xlfn.XLOOKUP(F5696,'Volumen Holds Cooperations'!S:S,'Volumen Holds Cooperations'!D:D)</f>
        <v>197</v>
      </c>
      <c r="F5696" s="64" t="s">
        <v>938</v>
      </c>
      <c r="G5696" s="64">
        <v>10092</v>
      </c>
    </row>
    <row r="5697" spans="1:7">
      <c r="A5697" s="64" t="str">
        <f t="shared" si="90"/>
        <v>BP.VG.00018-10092</v>
      </c>
      <c r="B5697" s="64" t="e">
        <f>_xlfn.XLOOKUP(F5697,'Volumen Holds Cooperations'!S:S,'Volumen Holds Cooperations'!#REF!)+IF('Volumen Holds Cooperations'!#REF!&gt;0,'Volumen Holds Cooperations'!#REF!,0)</f>
        <v>#REF!</v>
      </c>
      <c r="C5697" s="64">
        <f>_xlfn.XLOOKUP(F5697,'Volumen Holds Cooperations'!S:S,'Volumen Holds Cooperations'!D:D)</f>
        <v>308</v>
      </c>
      <c r="F5697" s="64" t="s">
        <v>940</v>
      </c>
      <c r="G5697" s="64">
        <v>10092</v>
      </c>
    </row>
    <row r="5698" spans="1:7">
      <c r="A5698" s="64" t="str">
        <f t="shared" si="90"/>
        <v>BP.VG.00009-10094</v>
      </c>
      <c r="B5698" s="64" t="e">
        <f>_xlfn.XLOOKUP(F5698,'Volumen Holds Cooperations'!S:S,'Volumen Holds Cooperations'!L:L)+IF('Volumen Holds Cooperations'!$L$10&gt;0,'Volumen Holds Cooperations'!$L$10,0)+IF('Volumen Holds Cooperations'!#REF!&gt;0,(2*'Volumen Holds Cooperations'!#REF!),0)</f>
        <v>#REF!</v>
      </c>
      <c r="C5698" s="64">
        <f>_xlfn.XLOOKUP(F5698,'Volumen Holds Cooperations'!S:S,'Volumen Holds Cooperations'!D:D)</f>
        <v>136</v>
      </c>
      <c r="F5698" s="64" t="s">
        <v>922</v>
      </c>
      <c r="G5698" s="64">
        <v>10094</v>
      </c>
    </row>
    <row r="5699" spans="1:7">
      <c r="A5699" s="64" t="str">
        <f t="shared" si="90"/>
        <v>BP.VG.00010-10094</v>
      </c>
      <c r="B5699" s="64" t="e">
        <f>_xlfn.XLOOKUP(F5699,'Volumen Holds Cooperations'!S:S,'Volumen Holds Cooperations'!L:L)+IF('Volumen Holds Cooperations'!$L$10&gt;0,'Volumen Holds Cooperations'!$L$10,0)+IF('Volumen Holds Cooperations'!#REF!&gt;0,(2*'Volumen Holds Cooperations'!#REF!),0)</f>
        <v>#REF!</v>
      </c>
      <c r="C5699" s="64">
        <f>_xlfn.XLOOKUP(F5699,'Volumen Holds Cooperations'!S:S,'Volumen Holds Cooperations'!D:D)</f>
        <v>136</v>
      </c>
      <c r="F5699" s="64" t="s">
        <v>924</v>
      </c>
      <c r="G5699" s="64">
        <v>10094</v>
      </c>
    </row>
    <row r="5700" spans="1:7">
      <c r="A5700" s="64" t="str">
        <f t="shared" si="90"/>
        <v>BP.VG.00011-10094</v>
      </c>
      <c r="B5700" s="64" t="e">
        <f>_xlfn.XLOOKUP(F5700,'Volumen Holds Cooperations'!S:S,'Volumen Holds Cooperations'!L:L)+IF('Volumen Holds Cooperations'!$L$10&gt;0,'Volumen Holds Cooperations'!$L$10,0)+IF('Volumen Holds Cooperations'!#REF!&gt;0,(2*'Volumen Holds Cooperations'!#REF!),0)</f>
        <v>#REF!</v>
      </c>
      <c r="C5700" s="64">
        <f>_xlfn.XLOOKUP(F5700,'Volumen Holds Cooperations'!S:S,'Volumen Holds Cooperations'!D:D)</f>
        <v>118</v>
      </c>
      <c r="F5700" s="64" t="s">
        <v>926</v>
      </c>
      <c r="G5700" s="64">
        <v>10094</v>
      </c>
    </row>
    <row r="5701" spans="1:7">
      <c r="A5701" s="64" t="str">
        <f t="shared" si="90"/>
        <v>BP.VG.00012-10094</v>
      </c>
      <c r="B5701" s="64" t="e">
        <f>_xlfn.XLOOKUP(F5701,'Volumen Holds Cooperations'!S:S,'Volumen Holds Cooperations'!L:L)+IF('Volumen Holds Cooperations'!$L$10&gt;0,'Volumen Holds Cooperations'!$L$10,0)+IF('Volumen Holds Cooperations'!#REF!&gt;0,(2*'Volumen Holds Cooperations'!#REF!),0)</f>
        <v>#REF!</v>
      </c>
      <c r="C5701" s="64">
        <f>_xlfn.XLOOKUP(F5701,'Volumen Holds Cooperations'!S:S,'Volumen Holds Cooperations'!D:D)</f>
        <v>118</v>
      </c>
      <c r="F5701" s="64" t="s">
        <v>928</v>
      </c>
      <c r="G5701" s="64">
        <v>10094</v>
      </c>
    </row>
    <row r="5702" spans="1:7">
      <c r="A5702" s="64" t="str">
        <f t="shared" si="90"/>
        <v>BP.VG.00013-10094</v>
      </c>
      <c r="B5702" s="64">
        <f>_xlfn.XLOOKUP(F5702,'Volumen Holds Cooperations'!S:S,'Volumen Holds Cooperations'!L:L)+IF('Volumen Holds Cooperations'!$L$10&gt;0,'Volumen Holds Cooperations'!$L$10,0)</f>
        <v>0</v>
      </c>
      <c r="C5702" s="64">
        <f>_xlfn.XLOOKUP(F5702,'Volumen Holds Cooperations'!S:S,'Volumen Holds Cooperations'!D:D)</f>
        <v>210</v>
      </c>
      <c r="F5702" s="64" t="s">
        <v>930</v>
      </c>
      <c r="G5702" s="64">
        <v>10094</v>
      </c>
    </row>
    <row r="5703" spans="1:7">
      <c r="A5703" s="64" t="str">
        <f t="shared" si="90"/>
        <v>BP.VG.00014-10094</v>
      </c>
      <c r="B5703" s="64">
        <f>_xlfn.XLOOKUP(F5703,'Volumen Holds Cooperations'!S:S,'Volumen Holds Cooperations'!L:L)+IF('Volumen Holds Cooperations'!$L$10&gt;0,'Volumen Holds Cooperations'!$L$10,0)</f>
        <v>0</v>
      </c>
      <c r="C5703" s="64">
        <f>_xlfn.XLOOKUP(F5703,'Volumen Holds Cooperations'!S:S,'Volumen Holds Cooperations'!D:D)</f>
        <v>210</v>
      </c>
      <c r="F5703" s="64" t="s">
        <v>932</v>
      </c>
      <c r="G5703" s="64">
        <v>10094</v>
      </c>
    </row>
    <row r="5704" spans="1:7">
      <c r="A5704" s="64" t="str">
        <f t="shared" si="90"/>
        <v>BP.VG.00015-10094</v>
      </c>
      <c r="B5704" s="64" t="e">
        <f>_xlfn.XLOOKUP(F5704,'Volumen Holds Cooperations'!S:S,'Volumen Holds Cooperations'!L:L)+IF('Volumen Holds Cooperations'!$L$10&gt;0,'Volumen Holds Cooperations'!$L$10,0)+IF('Volumen Holds Cooperations'!#REF!&gt;0,'Volumen Holds Cooperations'!#REF!,0)</f>
        <v>#REF!</v>
      </c>
      <c r="C5704" s="64">
        <f>_xlfn.XLOOKUP(F5704,'Volumen Holds Cooperations'!S:S,'Volumen Holds Cooperations'!D:D)</f>
        <v>128</v>
      </c>
      <c r="F5704" s="64" t="s">
        <v>934</v>
      </c>
      <c r="G5704" s="64">
        <v>10094</v>
      </c>
    </row>
    <row r="5705" spans="1:7">
      <c r="A5705" s="64" t="str">
        <f t="shared" si="90"/>
        <v>BP.VG.00016-10094</v>
      </c>
      <c r="B5705" s="64" t="e">
        <f>_xlfn.XLOOKUP(F5705,'Volumen Holds Cooperations'!S:S,'Volumen Holds Cooperations'!L:L)+IF('Volumen Holds Cooperations'!$L$10&gt;0,'Volumen Holds Cooperations'!$L$10,0)+IF('Volumen Holds Cooperations'!#REF!&gt;0,'Volumen Holds Cooperations'!#REF!,0)</f>
        <v>#REF!</v>
      </c>
      <c r="C5705" s="64">
        <f>_xlfn.XLOOKUP(F5705,'Volumen Holds Cooperations'!S:S,'Volumen Holds Cooperations'!D:D)</f>
        <v>128</v>
      </c>
      <c r="F5705" s="64" t="s">
        <v>936</v>
      </c>
      <c r="G5705" s="64">
        <v>10094</v>
      </c>
    </row>
    <row r="5706" spans="1:7">
      <c r="A5706" s="64" t="str">
        <f t="shared" si="90"/>
        <v>BP.VG.00017-10094</v>
      </c>
      <c r="B5706" s="64" t="e">
        <f>_xlfn.XLOOKUP(F5706,'Volumen Holds Cooperations'!S:S,'Volumen Holds Cooperations'!L:L)+IF('Volumen Holds Cooperations'!$L$10&gt;0,'Volumen Holds Cooperations'!$L$10,0)+IF('Volumen Holds Cooperations'!#REF!&gt;0,'Volumen Holds Cooperations'!#REF!,0)</f>
        <v>#REF!</v>
      </c>
      <c r="C5706" s="64">
        <f>_xlfn.XLOOKUP(F5706,'Volumen Holds Cooperations'!S:S,'Volumen Holds Cooperations'!D:D)</f>
        <v>197</v>
      </c>
      <c r="F5706" s="64" t="s">
        <v>938</v>
      </c>
      <c r="G5706" s="64">
        <v>10094</v>
      </c>
    </row>
    <row r="5707" spans="1:7">
      <c r="A5707" s="64" t="str">
        <f t="shared" si="90"/>
        <v>BP.VG.00018-10094</v>
      </c>
      <c r="B5707" s="64">
        <f>_xlfn.XLOOKUP(F5707,'Volumen Holds Cooperations'!S:S,'Volumen Holds Cooperations'!L:L)+IF('Volumen Holds Cooperations'!$L$10&gt;0,'Volumen Holds Cooperations'!$L$10,0)</f>
        <v>0</v>
      </c>
      <c r="C5707" s="64">
        <f>_xlfn.XLOOKUP(F5707,'Volumen Holds Cooperations'!S:S,'Volumen Holds Cooperations'!D:D)</f>
        <v>308</v>
      </c>
      <c r="F5707" s="64" t="s">
        <v>940</v>
      </c>
      <c r="G5707" s="64">
        <v>10094</v>
      </c>
    </row>
    <row r="5708" spans="1:7">
      <c r="A5708" s="64" t="str">
        <f t="shared" si="90"/>
        <v>BP.VG.00009-10095</v>
      </c>
      <c r="B5708" s="64" t="e">
        <f>_xlfn.XLOOKUP(F5708,'Volumen Holds Cooperations'!S:S,'Volumen Holds Cooperations'!M:M)+IF('Volumen Holds Cooperations'!$M$10&gt;0,'Volumen Holds Cooperations'!$M$10,0)+IF('Volumen Holds Cooperations'!#REF!&gt;0,(2*'Volumen Holds Cooperations'!#REF!),0)</f>
        <v>#REF!</v>
      </c>
      <c r="C5708" s="64">
        <f>_xlfn.XLOOKUP(F5708,'Volumen Holds Cooperations'!S:S,'Volumen Holds Cooperations'!D:D)</f>
        <v>136</v>
      </c>
      <c r="F5708" s="64" t="s">
        <v>922</v>
      </c>
      <c r="G5708" s="64">
        <v>10095</v>
      </c>
    </row>
    <row r="5709" spans="1:7">
      <c r="A5709" s="64" t="str">
        <f t="shared" si="90"/>
        <v>BP.VG.00010-10095</v>
      </c>
      <c r="B5709" s="64" t="e">
        <f>_xlfn.XLOOKUP(F5709,'Volumen Holds Cooperations'!S:S,'Volumen Holds Cooperations'!M:M)+IF('Volumen Holds Cooperations'!$M$10&gt;0,'Volumen Holds Cooperations'!$M$10,0)+IF('Volumen Holds Cooperations'!#REF!&gt;0,(2*'Volumen Holds Cooperations'!#REF!),0)</f>
        <v>#REF!</v>
      </c>
      <c r="C5709" s="64">
        <f>_xlfn.XLOOKUP(F5709,'Volumen Holds Cooperations'!S:S,'Volumen Holds Cooperations'!D:D)</f>
        <v>136</v>
      </c>
      <c r="F5709" s="64" t="s">
        <v>924</v>
      </c>
      <c r="G5709" s="64">
        <v>10095</v>
      </c>
    </row>
    <row r="5710" spans="1:7">
      <c r="A5710" s="64" t="str">
        <f t="shared" si="90"/>
        <v>BP.VG.00011-10095</v>
      </c>
      <c r="B5710" s="64" t="e">
        <f>_xlfn.XLOOKUP(F5710,'Volumen Holds Cooperations'!S:S,'Volumen Holds Cooperations'!M:M)+IF('Volumen Holds Cooperations'!$M$10&gt;0,'Volumen Holds Cooperations'!$M$10,0)+IF('Volumen Holds Cooperations'!#REF!&gt;0,(2*'Volumen Holds Cooperations'!#REF!),0)</f>
        <v>#REF!</v>
      </c>
      <c r="C5710" s="64">
        <f>_xlfn.XLOOKUP(F5710,'Volumen Holds Cooperations'!S:S,'Volumen Holds Cooperations'!D:D)</f>
        <v>118</v>
      </c>
      <c r="F5710" s="64" t="s">
        <v>926</v>
      </c>
      <c r="G5710" s="64">
        <v>10095</v>
      </c>
    </row>
    <row r="5711" spans="1:7">
      <c r="A5711" s="64" t="str">
        <f t="shared" ref="A5711:A5757" si="91">F5711&amp;"-"&amp;G5711</f>
        <v>BP.VG.00012-10095</v>
      </c>
      <c r="B5711" s="64" t="e">
        <f>_xlfn.XLOOKUP(F5711,'Volumen Holds Cooperations'!S:S,'Volumen Holds Cooperations'!M:M)+IF('Volumen Holds Cooperations'!$M$10&gt;0,'Volumen Holds Cooperations'!$M$10,0)+IF('Volumen Holds Cooperations'!#REF!&gt;0,(2*'Volumen Holds Cooperations'!#REF!),0)</f>
        <v>#REF!</v>
      </c>
      <c r="C5711" s="64">
        <f>_xlfn.XLOOKUP(F5711,'Volumen Holds Cooperations'!S:S,'Volumen Holds Cooperations'!D:D)</f>
        <v>118</v>
      </c>
      <c r="F5711" s="64" t="s">
        <v>928</v>
      </c>
      <c r="G5711" s="64">
        <v>10095</v>
      </c>
    </row>
    <row r="5712" spans="1:7">
      <c r="A5712" s="64" t="str">
        <f t="shared" si="91"/>
        <v>BP.VG.00013-10095</v>
      </c>
      <c r="B5712" s="64">
        <f>_xlfn.XLOOKUP(F5712,'Volumen Holds Cooperations'!S:S,'Volumen Holds Cooperations'!M:M)+IF('Volumen Holds Cooperations'!$M$10&gt;0,'Volumen Holds Cooperations'!$M$10,0)</f>
        <v>0</v>
      </c>
      <c r="C5712" s="64">
        <f>_xlfn.XLOOKUP(F5712,'Volumen Holds Cooperations'!S:S,'Volumen Holds Cooperations'!D:D)</f>
        <v>210</v>
      </c>
      <c r="F5712" s="64" t="s">
        <v>930</v>
      </c>
      <c r="G5712" s="64">
        <v>10095</v>
      </c>
    </row>
    <row r="5713" spans="1:7">
      <c r="A5713" s="64" t="str">
        <f t="shared" si="91"/>
        <v>BP.VG.00014-10095</v>
      </c>
      <c r="B5713" s="64">
        <f>_xlfn.XLOOKUP(F5713,'Volumen Holds Cooperations'!S:S,'Volumen Holds Cooperations'!M:M)+IF('Volumen Holds Cooperations'!$M$10&gt;0,'Volumen Holds Cooperations'!$M$10,0)</f>
        <v>0</v>
      </c>
      <c r="C5713" s="64">
        <f>_xlfn.XLOOKUP(F5713,'Volumen Holds Cooperations'!S:S,'Volumen Holds Cooperations'!D:D)</f>
        <v>210</v>
      </c>
      <c r="F5713" s="64" t="s">
        <v>932</v>
      </c>
      <c r="G5713" s="64">
        <v>10095</v>
      </c>
    </row>
    <row r="5714" spans="1:7">
      <c r="A5714" s="64" t="str">
        <f t="shared" si="91"/>
        <v>BP.VG.00015-10095</v>
      </c>
      <c r="B5714" s="64" t="e">
        <f>_xlfn.XLOOKUP(F5714,'Volumen Holds Cooperations'!S:S,'Volumen Holds Cooperations'!M:M)+IF('Volumen Holds Cooperations'!$M$10&gt;0,'Volumen Holds Cooperations'!$M$10,0)+IF('Volumen Holds Cooperations'!#REF!&gt;0,'Volumen Holds Cooperations'!#REF!,0)</f>
        <v>#REF!</v>
      </c>
      <c r="C5714" s="64">
        <f>_xlfn.XLOOKUP(F5714,'Volumen Holds Cooperations'!S:S,'Volumen Holds Cooperations'!D:D)</f>
        <v>128</v>
      </c>
      <c r="F5714" s="64" t="s">
        <v>934</v>
      </c>
      <c r="G5714" s="64">
        <v>10095</v>
      </c>
    </row>
    <row r="5715" spans="1:7">
      <c r="A5715" s="64" t="str">
        <f t="shared" si="91"/>
        <v>BP.VG.00016-10095</v>
      </c>
      <c r="B5715" s="64" t="e">
        <f>_xlfn.XLOOKUP(F5715,'Volumen Holds Cooperations'!S:S,'Volumen Holds Cooperations'!M:M)+IF('Volumen Holds Cooperations'!$M$10&gt;0,'Volumen Holds Cooperations'!$M$10,0)+IF('Volumen Holds Cooperations'!#REF!&gt;0,'Volumen Holds Cooperations'!#REF!,0)</f>
        <v>#REF!</v>
      </c>
      <c r="C5715" s="64">
        <f>_xlfn.XLOOKUP(F5715,'Volumen Holds Cooperations'!S:S,'Volumen Holds Cooperations'!D:D)</f>
        <v>128</v>
      </c>
      <c r="F5715" s="64" t="s">
        <v>936</v>
      </c>
      <c r="G5715" s="64">
        <v>10095</v>
      </c>
    </row>
    <row r="5716" spans="1:7">
      <c r="A5716" s="64" t="str">
        <f t="shared" si="91"/>
        <v>BP.VG.00017-10095</v>
      </c>
      <c r="B5716" s="64" t="e">
        <f>_xlfn.XLOOKUP(F5716,'Volumen Holds Cooperations'!S:S,'Volumen Holds Cooperations'!M:M)+IF('Volumen Holds Cooperations'!$M$10&gt;0,'Volumen Holds Cooperations'!$M$10,0)+IF('Volumen Holds Cooperations'!#REF!&gt;0,'Volumen Holds Cooperations'!#REF!,0)</f>
        <v>#REF!</v>
      </c>
      <c r="C5716" s="64">
        <f>_xlfn.XLOOKUP(F5716,'Volumen Holds Cooperations'!S:S,'Volumen Holds Cooperations'!D:D)</f>
        <v>197</v>
      </c>
      <c r="F5716" s="64" t="s">
        <v>938</v>
      </c>
      <c r="G5716" s="64">
        <v>10095</v>
      </c>
    </row>
    <row r="5717" spans="1:7">
      <c r="A5717" s="64" t="str">
        <f t="shared" si="91"/>
        <v>BP.VG.00018-10095</v>
      </c>
      <c r="B5717" s="64">
        <f>_xlfn.XLOOKUP(F5717,'Volumen Holds Cooperations'!S:S,'Volumen Holds Cooperations'!M:M)+IF('Volumen Holds Cooperations'!$M$10&gt;0,'Volumen Holds Cooperations'!$M$10,0)</f>
        <v>0</v>
      </c>
      <c r="C5717" s="64">
        <f>_xlfn.XLOOKUP(F5717,'Volumen Holds Cooperations'!S:S,'Volumen Holds Cooperations'!D:D)</f>
        <v>308</v>
      </c>
      <c r="F5717" s="64" t="s">
        <v>940</v>
      </c>
      <c r="G5717" s="64">
        <v>10095</v>
      </c>
    </row>
    <row r="5718" spans="1:7">
      <c r="A5718" s="64" t="str">
        <f t="shared" si="91"/>
        <v>BP.VG.00009-10081</v>
      </c>
      <c r="B5718" s="64" t="e">
        <f>_xlfn.XLOOKUP(F5718,'Volumen Holds Cooperations'!S:S,'Volumen Holds Cooperations'!#REF!)+IF('Volumen Holds Cooperations'!#REF!&gt;0,'Volumen Holds Cooperations'!#REF!,0)+IF('Volumen Holds Cooperations'!#REF!&gt;0,(2*'Volumen Holds Cooperations'!#REF!),0)</f>
        <v>#REF!</v>
      </c>
      <c r="C5718" s="64">
        <f>_xlfn.XLOOKUP(F5718,'Volumen Holds Cooperations'!S:S,'Volumen Holds Cooperations'!D:D)</f>
        <v>136</v>
      </c>
      <c r="F5718" s="64" t="s">
        <v>922</v>
      </c>
      <c r="G5718" s="64">
        <v>10081</v>
      </c>
    </row>
    <row r="5719" spans="1:7">
      <c r="A5719" s="64" t="str">
        <f t="shared" si="91"/>
        <v>BP.VG.00010-10081</v>
      </c>
      <c r="B5719" s="64" t="e">
        <f>_xlfn.XLOOKUP(F5719,'Volumen Holds Cooperations'!S:S,'Volumen Holds Cooperations'!#REF!)+IF('Volumen Holds Cooperations'!#REF!&gt;0,'Volumen Holds Cooperations'!#REF!,0)+IF('Volumen Holds Cooperations'!#REF!&gt;0,(2*'Volumen Holds Cooperations'!#REF!),0)</f>
        <v>#REF!</v>
      </c>
      <c r="C5719" s="64">
        <f>_xlfn.XLOOKUP(F5719,'Volumen Holds Cooperations'!S:S,'Volumen Holds Cooperations'!D:D)</f>
        <v>136</v>
      </c>
      <c r="F5719" s="64" t="s">
        <v>924</v>
      </c>
      <c r="G5719" s="64">
        <v>10081</v>
      </c>
    </row>
    <row r="5720" spans="1:7">
      <c r="A5720" s="64" t="str">
        <f t="shared" si="91"/>
        <v>BP.VG.00011-10081</v>
      </c>
      <c r="B5720" s="64" t="e">
        <f>_xlfn.XLOOKUP(F5720,'Volumen Holds Cooperations'!S:S,'Volumen Holds Cooperations'!#REF!)+IF('Volumen Holds Cooperations'!#REF!&gt;0,'Volumen Holds Cooperations'!#REF!,0)+IF('Volumen Holds Cooperations'!#REF!&gt;0,(2*'Volumen Holds Cooperations'!#REF!),0)</f>
        <v>#REF!</v>
      </c>
      <c r="C5720" s="64">
        <f>_xlfn.XLOOKUP(F5720,'Volumen Holds Cooperations'!S:S,'Volumen Holds Cooperations'!D:D)</f>
        <v>118</v>
      </c>
      <c r="F5720" s="64" t="s">
        <v>926</v>
      </c>
      <c r="G5720" s="64">
        <v>10081</v>
      </c>
    </row>
    <row r="5721" spans="1:7">
      <c r="A5721" s="64" t="str">
        <f t="shared" si="91"/>
        <v>BP.VG.00012-10081</v>
      </c>
      <c r="B5721" s="64" t="e">
        <f>_xlfn.XLOOKUP(F5721,'Volumen Holds Cooperations'!S:S,'Volumen Holds Cooperations'!#REF!)+IF('Volumen Holds Cooperations'!#REF!&gt;0,'Volumen Holds Cooperations'!#REF!,0)+IF('Volumen Holds Cooperations'!#REF!&gt;0,(2*'Volumen Holds Cooperations'!#REF!),0)</f>
        <v>#REF!</v>
      </c>
      <c r="C5721" s="64">
        <f>_xlfn.XLOOKUP(F5721,'Volumen Holds Cooperations'!S:S,'Volumen Holds Cooperations'!D:D)</f>
        <v>118</v>
      </c>
      <c r="F5721" s="64" t="s">
        <v>928</v>
      </c>
      <c r="G5721" s="64">
        <v>10081</v>
      </c>
    </row>
    <row r="5722" spans="1:7">
      <c r="A5722" s="64" t="str">
        <f t="shared" si="91"/>
        <v>BP.VG.00013-10081</v>
      </c>
      <c r="B5722" s="64" t="e">
        <f>_xlfn.XLOOKUP(F5722,'Volumen Holds Cooperations'!S:S,'Volumen Holds Cooperations'!#REF!)+IF('Volumen Holds Cooperations'!#REF!&gt;0,'Volumen Holds Cooperations'!#REF!,0)</f>
        <v>#REF!</v>
      </c>
      <c r="C5722" s="64">
        <f>_xlfn.XLOOKUP(F5722,'Volumen Holds Cooperations'!S:S,'Volumen Holds Cooperations'!D:D)</f>
        <v>210</v>
      </c>
      <c r="F5722" s="64" t="s">
        <v>930</v>
      </c>
      <c r="G5722" s="64">
        <v>10081</v>
      </c>
    </row>
    <row r="5723" spans="1:7">
      <c r="A5723" s="64" t="str">
        <f t="shared" si="91"/>
        <v>BP.VG.00014-10081</v>
      </c>
      <c r="B5723" s="64" t="e">
        <f>_xlfn.XLOOKUP(F5723,'Volumen Holds Cooperations'!S:S,'Volumen Holds Cooperations'!#REF!)+IF('Volumen Holds Cooperations'!#REF!&gt;0,'Volumen Holds Cooperations'!#REF!,0)</f>
        <v>#REF!</v>
      </c>
      <c r="C5723" s="64">
        <f>_xlfn.XLOOKUP(F5723,'Volumen Holds Cooperations'!S:S,'Volumen Holds Cooperations'!D:D)</f>
        <v>210</v>
      </c>
      <c r="F5723" s="64" t="s">
        <v>932</v>
      </c>
      <c r="G5723" s="64">
        <v>10081</v>
      </c>
    </row>
    <row r="5724" spans="1:7">
      <c r="A5724" s="64" t="str">
        <f t="shared" si="91"/>
        <v>BP.VG.00015-10081</v>
      </c>
      <c r="B5724" s="64" t="e">
        <f>_xlfn.XLOOKUP(F5724,'Volumen Holds Cooperations'!S:S,'Volumen Holds Cooperations'!#REF!)+IF('Volumen Holds Cooperations'!#REF!&gt;0,'Volumen Holds Cooperations'!#REF!,0)+IF('Volumen Holds Cooperations'!#REF!&gt;0,'Volumen Holds Cooperations'!#REF!,0)</f>
        <v>#REF!</v>
      </c>
      <c r="C5724" s="64">
        <f>_xlfn.XLOOKUP(F5724,'Volumen Holds Cooperations'!S:S,'Volumen Holds Cooperations'!D:D)</f>
        <v>128</v>
      </c>
      <c r="F5724" s="64" t="s">
        <v>934</v>
      </c>
      <c r="G5724" s="64">
        <v>10081</v>
      </c>
    </row>
    <row r="5725" spans="1:7">
      <c r="A5725" s="64" t="str">
        <f t="shared" si="91"/>
        <v>BP.VG.00016-10081</v>
      </c>
      <c r="B5725" s="64" t="e">
        <f>_xlfn.XLOOKUP(F5725,'Volumen Holds Cooperations'!S:S,'Volumen Holds Cooperations'!#REF!)+IF('Volumen Holds Cooperations'!#REF!&gt;0,'Volumen Holds Cooperations'!#REF!,0)+IF('Volumen Holds Cooperations'!#REF!&gt;0,'Volumen Holds Cooperations'!#REF!,0)</f>
        <v>#REF!</v>
      </c>
      <c r="C5725" s="64">
        <f>_xlfn.XLOOKUP(F5725,'Volumen Holds Cooperations'!S:S,'Volumen Holds Cooperations'!D:D)</f>
        <v>128</v>
      </c>
      <c r="F5725" s="64" t="s">
        <v>936</v>
      </c>
      <c r="G5725" s="64">
        <v>10081</v>
      </c>
    </row>
    <row r="5726" spans="1:7">
      <c r="A5726" s="64" t="str">
        <f t="shared" si="91"/>
        <v>BP.VG.00017-10081</v>
      </c>
      <c r="B5726" s="64" t="e">
        <f>_xlfn.XLOOKUP(F5726,'Volumen Holds Cooperations'!S:S,'Volumen Holds Cooperations'!#REF!)+IF('Volumen Holds Cooperations'!#REF!&gt;0,'Volumen Holds Cooperations'!#REF!,0)+IF('Volumen Holds Cooperations'!#REF!&gt;0,'Volumen Holds Cooperations'!#REF!,0)</f>
        <v>#REF!</v>
      </c>
      <c r="C5726" s="64">
        <f>_xlfn.XLOOKUP(F5726,'Volumen Holds Cooperations'!S:S,'Volumen Holds Cooperations'!D:D)</f>
        <v>197</v>
      </c>
      <c r="F5726" s="64" t="s">
        <v>938</v>
      </c>
      <c r="G5726" s="64">
        <v>10081</v>
      </c>
    </row>
    <row r="5727" spans="1:7">
      <c r="A5727" s="64" t="str">
        <f t="shared" si="91"/>
        <v>BP.VG.00018-10081</v>
      </c>
      <c r="B5727" s="64" t="e">
        <f>_xlfn.XLOOKUP(F5727,'Volumen Holds Cooperations'!S:S,'Volumen Holds Cooperations'!#REF!)+IF('Volumen Holds Cooperations'!#REF!&gt;0,'Volumen Holds Cooperations'!#REF!,0)</f>
        <v>#REF!</v>
      </c>
      <c r="C5727" s="64">
        <f>_xlfn.XLOOKUP(F5727,'Volumen Holds Cooperations'!S:S,'Volumen Holds Cooperations'!D:D)</f>
        <v>308</v>
      </c>
      <c r="F5727" s="64" t="s">
        <v>940</v>
      </c>
      <c r="G5727" s="64">
        <v>10081</v>
      </c>
    </row>
    <row r="5728" spans="1:7">
      <c r="A5728" s="64" t="str">
        <f t="shared" si="91"/>
        <v>BP.VG.00009-10097</v>
      </c>
      <c r="B5728" s="64" t="e">
        <f>_xlfn.XLOOKUP(F5728,'Volumen Holds Cooperations'!S:S,'Volumen Holds Cooperations'!#REF!)+IF('Volumen Holds Cooperations'!#REF!&gt;0,'Volumen Holds Cooperations'!#REF!,0)+IF('Volumen Holds Cooperations'!#REF!&gt;0,(2*'Volumen Holds Cooperations'!#REF!),0)</f>
        <v>#REF!</v>
      </c>
      <c r="C5728" s="64">
        <f>_xlfn.XLOOKUP(F5728,'Volumen Holds Cooperations'!S:S,'Volumen Holds Cooperations'!D:D)</f>
        <v>136</v>
      </c>
      <c r="F5728" s="64" t="s">
        <v>922</v>
      </c>
      <c r="G5728" s="64">
        <v>10097</v>
      </c>
    </row>
    <row r="5729" spans="1:7">
      <c r="A5729" s="64" t="str">
        <f t="shared" si="91"/>
        <v>BP.VG.00010-10097</v>
      </c>
      <c r="B5729" s="64" t="e">
        <f>_xlfn.XLOOKUP(F5729,'Volumen Holds Cooperations'!S:S,'Volumen Holds Cooperations'!#REF!)+IF('Volumen Holds Cooperations'!#REF!&gt;0,'Volumen Holds Cooperations'!#REF!,0)+IF('Volumen Holds Cooperations'!#REF!&gt;0,(2*'Volumen Holds Cooperations'!#REF!),0)</f>
        <v>#REF!</v>
      </c>
      <c r="C5729" s="64">
        <f>_xlfn.XLOOKUP(F5729,'Volumen Holds Cooperations'!S:S,'Volumen Holds Cooperations'!D:D)</f>
        <v>136</v>
      </c>
      <c r="F5729" s="64" t="s">
        <v>924</v>
      </c>
      <c r="G5729" s="64">
        <v>10097</v>
      </c>
    </row>
    <row r="5730" spans="1:7">
      <c r="A5730" s="64" t="str">
        <f t="shared" si="91"/>
        <v>BP.VG.00011-10097</v>
      </c>
      <c r="B5730" s="64" t="e">
        <f>_xlfn.XLOOKUP(F5730,'Volumen Holds Cooperations'!S:S,'Volumen Holds Cooperations'!#REF!)+IF('Volumen Holds Cooperations'!#REF!&gt;0,'Volumen Holds Cooperations'!#REF!,0)+IF('Volumen Holds Cooperations'!#REF!&gt;0,(2*'Volumen Holds Cooperations'!#REF!),0)</f>
        <v>#REF!</v>
      </c>
      <c r="C5730" s="64">
        <f>_xlfn.XLOOKUP(F5730,'Volumen Holds Cooperations'!S:S,'Volumen Holds Cooperations'!D:D)</f>
        <v>118</v>
      </c>
      <c r="F5730" s="64" t="s">
        <v>926</v>
      </c>
      <c r="G5730" s="64">
        <v>10097</v>
      </c>
    </row>
    <row r="5731" spans="1:7">
      <c r="A5731" s="64" t="str">
        <f t="shared" si="91"/>
        <v>BP.VG.00012-10097</v>
      </c>
      <c r="B5731" s="64" t="e">
        <f>_xlfn.XLOOKUP(F5731,'Volumen Holds Cooperations'!S:S,'Volumen Holds Cooperations'!#REF!)+IF('Volumen Holds Cooperations'!#REF!&gt;0,'Volumen Holds Cooperations'!#REF!,0)+IF('Volumen Holds Cooperations'!#REF!&gt;0,(2*'Volumen Holds Cooperations'!#REF!),0)</f>
        <v>#REF!</v>
      </c>
      <c r="C5731" s="64">
        <f>_xlfn.XLOOKUP(F5731,'Volumen Holds Cooperations'!S:S,'Volumen Holds Cooperations'!D:D)</f>
        <v>118</v>
      </c>
      <c r="F5731" s="64" t="s">
        <v>928</v>
      </c>
      <c r="G5731" s="64">
        <v>10097</v>
      </c>
    </row>
    <row r="5732" spans="1:7">
      <c r="A5732" s="64" t="str">
        <f t="shared" si="91"/>
        <v>BP.VG.00013-10097</v>
      </c>
      <c r="B5732" s="64" t="e">
        <f>_xlfn.XLOOKUP(F5732,'Volumen Holds Cooperations'!S:S,'Volumen Holds Cooperations'!#REF!)+IF('Volumen Holds Cooperations'!#REF!&gt;0,'Volumen Holds Cooperations'!#REF!,0)</f>
        <v>#REF!</v>
      </c>
      <c r="C5732" s="64">
        <f>_xlfn.XLOOKUP(F5732,'Volumen Holds Cooperations'!S:S,'Volumen Holds Cooperations'!D:D)</f>
        <v>210</v>
      </c>
      <c r="F5732" s="64" t="s">
        <v>930</v>
      </c>
      <c r="G5732" s="64">
        <v>10097</v>
      </c>
    </row>
    <row r="5733" spans="1:7">
      <c r="A5733" s="64" t="str">
        <f t="shared" si="91"/>
        <v>BP.VG.00014-10097</v>
      </c>
      <c r="B5733" s="64" t="e">
        <f>_xlfn.XLOOKUP(F5733,'Volumen Holds Cooperations'!S:S,'Volumen Holds Cooperations'!#REF!)+IF('Volumen Holds Cooperations'!#REF!&gt;0,'Volumen Holds Cooperations'!#REF!,0)</f>
        <v>#REF!</v>
      </c>
      <c r="C5733" s="64">
        <f>_xlfn.XLOOKUP(F5733,'Volumen Holds Cooperations'!S:S,'Volumen Holds Cooperations'!D:D)</f>
        <v>210</v>
      </c>
      <c r="F5733" s="64" t="s">
        <v>932</v>
      </c>
      <c r="G5733" s="64">
        <v>10097</v>
      </c>
    </row>
    <row r="5734" spans="1:7">
      <c r="A5734" s="64" t="str">
        <f t="shared" si="91"/>
        <v>BP.VG.00015-10097</v>
      </c>
      <c r="B5734" s="64" t="e">
        <f>_xlfn.XLOOKUP(F5734,'Volumen Holds Cooperations'!S:S,'Volumen Holds Cooperations'!#REF!)+IF('Volumen Holds Cooperations'!#REF!&gt;0,'Volumen Holds Cooperations'!#REF!,0)+IF('Volumen Holds Cooperations'!#REF!&gt;0,'Volumen Holds Cooperations'!#REF!,0)</f>
        <v>#REF!</v>
      </c>
      <c r="C5734" s="64">
        <f>_xlfn.XLOOKUP(F5734,'Volumen Holds Cooperations'!S:S,'Volumen Holds Cooperations'!D:D)</f>
        <v>128</v>
      </c>
      <c r="F5734" s="64" t="s">
        <v>934</v>
      </c>
      <c r="G5734" s="64">
        <v>10097</v>
      </c>
    </row>
    <row r="5735" spans="1:7">
      <c r="A5735" s="64" t="str">
        <f t="shared" si="91"/>
        <v>BP.VG.00016-10097</v>
      </c>
      <c r="B5735" s="64" t="e">
        <f>_xlfn.XLOOKUP(F5735,'Volumen Holds Cooperations'!S:S,'Volumen Holds Cooperations'!#REF!)+IF('Volumen Holds Cooperations'!#REF!&gt;0,'Volumen Holds Cooperations'!#REF!,0)+IF('Volumen Holds Cooperations'!#REF!&gt;0,'Volumen Holds Cooperations'!#REF!,0)</f>
        <v>#REF!</v>
      </c>
      <c r="C5735" s="64">
        <f>_xlfn.XLOOKUP(F5735,'Volumen Holds Cooperations'!S:S,'Volumen Holds Cooperations'!D:D)</f>
        <v>128</v>
      </c>
      <c r="F5735" s="64" t="s">
        <v>936</v>
      </c>
      <c r="G5735" s="64">
        <v>10097</v>
      </c>
    </row>
    <row r="5736" spans="1:7">
      <c r="A5736" s="64" t="str">
        <f t="shared" si="91"/>
        <v>BP.VG.00017-10097</v>
      </c>
      <c r="B5736" s="64" t="e">
        <f>_xlfn.XLOOKUP(F5736,'Volumen Holds Cooperations'!S:S,'Volumen Holds Cooperations'!#REF!)+IF('Volumen Holds Cooperations'!#REF!&gt;0,'Volumen Holds Cooperations'!#REF!,0)+IF('Volumen Holds Cooperations'!#REF!&gt;0,'Volumen Holds Cooperations'!#REF!,0)</f>
        <v>#REF!</v>
      </c>
      <c r="C5736" s="64">
        <f>_xlfn.XLOOKUP(F5736,'Volumen Holds Cooperations'!S:S,'Volumen Holds Cooperations'!D:D)</f>
        <v>197</v>
      </c>
      <c r="F5736" s="64" t="s">
        <v>938</v>
      </c>
      <c r="G5736" s="64">
        <v>10097</v>
      </c>
    </row>
    <row r="5737" spans="1:7">
      <c r="A5737" s="64" t="str">
        <f t="shared" si="91"/>
        <v>BP.VG.00018-10097</v>
      </c>
      <c r="B5737" s="64" t="e">
        <f>_xlfn.XLOOKUP(F5737,'Volumen Holds Cooperations'!S:S,'Volumen Holds Cooperations'!#REF!)+IF('Volumen Holds Cooperations'!#REF!&gt;0,'Volumen Holds Cooperations'!#REF!,0)</f>
        <v>#REF!</v>
      </c>
      <c r="C5737" s="64">
        <f>_xlfn.XLOOKUP(F5737,'Volumen Holds Cooperations'!S:S,'Volumen Holds Cooperations'!D:D)</f>
        <v>308</v>
      </c>
      <c r="F5737" s="64" t="s">
        <v>940</v>
      </c>
      <c r="G5737" s="64">
        <v>10097</v>
      </c>
    </row>
    <row r="5738" spans="1:7">
      <c r="A5738" s="64" t="str">
        <f t="shared" si="91"/>
        <v>BP.VG.00009-10083</v>
      </c>
      <c r="B5738" s="64" t="e">
        <f>_xlfn.XLOOKUP(F5738,'Volumen Holds Cooperations'!S:S,'Volumen Holds Cooperations'!O:O)+IF('Volumen Holds Cooperations'!$O$10&gt;0,'Volumen Holds Cooperations'!$O$10,0)+IF('Volumen Holds Cooperations'!#REF!&gt;0,(2*'Volumen Holds Cooperations'!#REF!),0)</f>
        <v>#REF!</v>
      </c>
      <c r="C5738" s="64">
        <f>_xlfn.XLOOKUP(F5738,'Volumen Holds Cooperations'!S:S,'Volumen Holds Cooperations'!D:D)</f>
        <v>136</v>
      </c>
      <c r="F5738" s="64" t="s">
        <v>922</v>
      </c>
      <c r="G5738" s="64">
        <v>10083</v>
      </c>
    </row>
    <row r="5739" spans="1:7">
      <c r="A5739" s="64" t="str">
        <f t="shared" si="91"/>
        <v>BP.VG.00010-10083</v>
      </c>
      <c r="B5739" s="64" t="e">
        <f>_xlfn.XLOOKUP(F5739,'Volumen Holds Cooperations'!S:S,'Volumen Holds Cooperations'!O:O)+IF('Volumen Holds Cooperations'!$O$10&gt;0,'Volumen Holds Cooperations'!$O$10,0)+IF('Volumen Holds Cooperations'!#REF!&gt;0,(2*'Volumen Holds Cooperations'!#REF!),0)</f>
        <v>#REF!</v>
      </c>
      <c r="C5739" s="64">
        <f>_xlfn.XLOOKUP(F5739,'Volumen Holds Cooperations'!S:S,'Volumen Holds Cooperations'!D:D)</f>
        <v>136</v>
      </c>
      <c r="F5739" s="64" t="s">
        <v>924</v>
      </c>
      <c r="G5739" s="64">
        <v>10083</v>
      </c>
    </row>
    <row r="5740" spans="1:7">
      <c r="A5740" s="64" t="str">
        <f t="shared" si="91"/>
        <v>BP.VG.00011-10083</v>
      </c>
      <c r="B5740" s="64" t="e">
        <f>_xlfn.XLOOKUP(F5740,'Volumen Holds Cooperations'!S:S,'Volumen Holds Cooperations'!O:O)+IF('Volumen Holds Cooperations'!$O$10&gt;0,'Volumen Holds Cooperations'!$O$10,0)+IF('Volumen Holds Cooperations'!#REF!&gt;0,(2*'Volumen Holds Cooperations'!#REF!),0)</f>
        <v>#REF!</v>
      </c>
      <c r="C5740" s="64">
        <f>_xlfn.XLOOKUP(F5740,'Volumen Holds Cooperations'!S:S,'Volumen Holds Cooperations'!D:D)</f>
        <v>118</v>
      </c>
      <c r="F5740" s="64" t="s">
        <v>926</v>
      </c>
      <c r="G5740" s="64">
        <v>10083</v>
      </c>
    </row>
    <row r="5741" spans="1:7">
      <c r="A5741" s="64" t="str">
        <f t="shared" si="91"/>
        <v>BP.VG.00012-10083</v>
      </c>
      <c r="B5741" s="64" t="e">
        <f>_xlfn.XLOOKUP(F5741,'Volumen Holds Cooperations'!S:S,'Volumen Holds Cooperations'!O:O)+IF('Volumen Holds Cooperations'!$O$10&gt;0,'Volumen Holds Cooperations'!$O$10,0)+IF('Volumen Holds Cooperations'!#REF!&gt;0,(2*'Volumen Holds Cooperations'!#REF!),0)</f>
        <v>#REF!</v>
      </c>
      <c r="C5741" s="64">
        <f>_xlfn.XLOOKUP(F5741,'Volumen Holds Cooperations'!S:S,'Volumen Holds Cooperations'!D:D)</f>
        <v>118</v>
      </c>
      <c r="F5741" s="64" t="s">
        <v>928</v>
      </c>
      <c r="G5741" s="64">
        <v>10083</v>
      </c>
    </row>
    <row r="5742" spans="1:7">
      <c r="A5742" s="64" t="str">
        <f t="shared" si="91"/>
        <v>BP.VG.00013-10083</v>
      </c>
      <c r="B5742" s="64">
        <f>_xlfn.XLOOKUP(F5742,'Volumen Holds Cooperations'!S:S,'Volumen Holds Cooperations'!O:O)+IF('Volumen Holds Cooperations'!$O$10&gt;0,'Volumen Holds Cooperations'!$O$10,0)</f>
        <v>0</v>
      </c>
      <c r="C5742" s="64">
        <f>_xlfn.XLOOKUP(F5742,'Volumen Holds Cooperations'!S:S,'Volumen Holds Cooperations'!D:D)</f>
        <v>210</v>
      </c>
      <c r="F5742" s="64" t="s">
        <v>930</v>
      </c>
      <c r="G5742" s="64">
        <v>10083</v>
      </c>
    </row>
    <row r="5743" spans="1:7">
      <c r="A5743" s="64" t="str">
        <f t="shared" si="91"/>
        <v>BP.VG.00014-10083</v>
      </c>
      <c r="B5743" s="64">
        <f>_xlfn.XLOOKUP(F5743,'Volumen Holds Cooperations'!S:S,'Volumen Holds Cooperations'!O:O)+IF('Volumen Holds Cooperations'!$O$10&gt;0,'Volumen Holds Cooperations'!$O$10,0)</f>
        <v>0</v>
      </c>
      <c r="C5743" s="64">
        <f>_xlfn.XLOOKUP(F5743,'Volumen Holds Cooperations'!S:S,'Volumen Holds Cooperations'!D:D)</f>
        <v>210</v>
      </c>
      <c r="F5743" s="64" t="s">
        <v>932</v>
      </c>
      <c r="G5743" s="64">
        <v>10083</v>
      </c>
    </row>
    <row r="5744" spans="1:7">
      <c r="A5744" s="64" t="str">
        <f t="shared" si="91"/>
        <v>BP.VG.00015-10083</v>
      </c>
      <c r="B5744" s="64" t="e">
        <f>_xlfn.XLOOKUP(F5744,'Volumen Holds Cooperations'!S:S,'Volumen Holds Cooperations'!O:O)+IF('Volumen Holds Cooperations'!$O$10&gt;0,'Volumen Holds Cooperations'!$O$10,0)+IF('Volumen Holds Cooperations'!#REF!&gt;0,'Volumen Holds Cooperations'!#REF!,0)</f>
        <v>#REF!</v>
      </c>
      <c r="C5744" s="64">
        <f>_xlfn.XLOOKUP(F5744,'Volumen Holds Cooperations'!S:S,'Volumen Holds Cooperations'!D:D)</f>
        <v>128</v>
      </c>
      <c r="F5744" s="64" t="s">
        <v>934</v>
      </c>
      <c r="G5744" s="64">
        <v>10083</v>
      </c>
    </row>
    <row r="5745" spans="1:7">
      <c r="A5745" s="64" t="str">
        <f t="shared" si="91"/>
        <v>BP.VG.00016-10083</v>
      </c>
      <c r="B5745" s="64" t="e">
        <f>_xlfn.XLOOKUP(F5745,'Volumen Holds Cooperations'!S:S,'Volumen Holds Cooperations'!O:O)+IF('Volumen Holds Cooperations'!$O$10&gt;0,'Volumen Holds Cooperations'!$O$10,0)+IF('Volumen Holds Cooperations'!#REF!&gt;0,'Volumen Holds Cooperations'!#REF!,0)</f>
        <v>#REF!</v>
      </c>
      <c r="C5745" s="64">
        <f>_xlfn.XLOOKUP(F5745,'Volumen Holds Cooperations'!S:S,'Volumen Holds Cooperations'!D:D)</f>
        <v>128</v>
      </c>
      <c r="F5745" s="64" t="s">
        <v>936</v>
      </c>
      <c r="G5745" s="64">
        <v>10083</v>
      </c>
    </row>
    <row r="5746" spans="1:7">
      <c r="A5746" s="64" t="str">
        <f t="shared" si="91"/>
        <v>BP.VG.00017-10083</v>
      </c>
      <c r="B5746" s="64" t="e">
        <f>_xlfn.XLOOKUP(F5746,'Volumen Holds Cooperations'!S:S,'Volumen Holds Cooperations'!O:O)+IF('Volumen Holds Cooperations'!$O$10&gt;0,'Volumen Holds Cooperations'!$O$10,0)+IF('Volumen Holds Cooperations'!#REF!&gt;0,'Volumen Holds Cooperations'!#REF!,0)</f>
        <v>#REF!</v>
      </c>
      <c r="C5746" s="64">
        <f>_xlfn.XLOOKUP(F5746,'Volumen Holds Cooperations'!S:S,'Volumen Holds Cooperations'!D:D)</f>
        <v>197</v>
      </c>
      <c r="F5746" s="64" t="s">
        <v>938</v>
      </c>
      <c r="G5746" s="64">
        <v>10083</v>
      </c>
    </row>
    <row r="5747" spans="1:7">
      <c r="A5747" s="64" t="str">
        <f t="shared" si="91"/>
        <v>BP.VG.00018-10083</v>
      </c>
      <c r="B5747" s="64">
        <f>_xlfn.XLOOKUP(F5747,'Volumen Holds Cooperations'!S:S,'Volumen Holds Cooperations'!O:O)+IF('Volumen Holds Cooperations'!$O$10&gt;0,'Volumen Holds Cooperations'!$O$10,0)</f>
        <v>0</v>
      </c>
      <c r="C5747" s="64">
        <f>_xlfn.XLOOKUP(F5747,'Volumen Holds Cooperations'!S:S,'Volumen Holds Cooperations'!D:D)</f>
        <v>308</v>
      </c>
      <c r="F5747" s="64" t="s">
        <v>940</v>
      </c>
      <c r="G5747" s="64">
        <v>10083</v>
      </c>
    </row>
    <row r="5748" spans="1:7">
      <c r="A5748" s="64" t="str">
        <f t="shared" si="91"/>
        <v>BP.VG.00009-10082</v>
      </c>
      <c r="B5748" s="64" t="e">
        <f>_xlfn.XLOOKUP(F5748,'Volumen Holds Cooperations'!S:S,'Volumen Holds Cooperations'!P:P)+IF('Volumen Holds Cooperations'!$P$10&gt;0,'Volumen Holds Cooperations'!$P$10,0)+IF('Volumen Holds Cooperations'!#REF!&gt;0,(2*'Volumen Holds Cooperations'!#REF!),0)</f>
        <v>#REF!</v>
      </c>
      <c r="C5748" s="64">
        <f>_xlfn.XLOOKUP(F5748,'Volumen Holds Cooperations'!S:S,'Volumen Holds Cooperations'!D:D)</f>
        <v>136</v>
      </c>
      <c r="F5748" s="64" t="s">
        <v>922</v>
      </c>
      <c r="G5748" s="64">
        <v>10082</v>
      </c>
    </row>
    <row r="5749" spans="1:7">
      <c r="A5749" s="64" t="str">
        <f t="shared" si="91"/>
        <v>BP.VG.00010-10082</v>
      </c>
      <c r="B5749" s="64" t="e">
        <f>_xlfn.XLOOKUP(F5749,'Volumen Holds Cooperations'!S:S,'Volumen Holds Cooperations'!P:P)+IF('Volumen Holds Cooperations'!$P$10&gt;0,'Volumen Holds Cooperations'!$P$10,0)+IF('Volumen Holds Cooperations'!#REF!&gt;0,(2*'Volumen Holds Cooperations'!#REF!),0)</f>
        <v>#REF!</v>
      </c>
      <c r="C5749" s="64">
        <f>_xlfn.XLOOKUP(F5749,'Volumen Holds Cooperations'!S:S,'Volumen Holds Cooperations'!D:D)</f>
        <v>136</v>
      </c>
      <c r="F5749" s="64" t="s">
        <v>924</v>
      </c>
      <c r="G5749" s="64">
        <v>10082</v>
      </c>
    </row>
    <row r="5750" spans="1:7">
      <c r="A5750" s="64" t="str">
        <f t="shared" si="91"/>
        <v>BP.VG.00011-10082</v>
      </c>
      <c r="B5750" s="64" t="e">
        <f>_xlfn.XLOOKUP(F5750,'Volumen Holds Cooperations'!S:S,'Volumen Holds Cooperations'!P:P)+IF('Volumen Holds Cooperations'!$P$10&gt;0,'Volumen Holds Cooperations'!$P$10,0)+IF('Volumen Holds Cooperations'!#REF!&gt;0,(2*'Volumen Holds Cooperations'!#REF!),0)</f>
        <v>#REF!</v>
      </c>
      <c r="C5750" s="64">
        <f>_xlfn.XLOOKUP(F5750,'Volumen Holds Cooperations'!S:S,'Volumen Holds Cooperations'!D:D)</f>
        <v>118</v>
      </c>
      <c r="F5750" s="64" t="s">
        <v>926</v>
      </c>
      <c r="G5750" s="64">
        <v>10082</v>
      </c>
    </row>
    <row r="5751" spans="1:7">
      <c r="A5751" s="64" t="str">
        <f t="shared" si="91"/>
        <v>BP.VG.00012-10082</v>
      </c>
      <c r="B5751" s="64" t="e">
        <f>_xlfn.XLOOKUP(F5751,'Volumen Holds Cooperations'!S:S,'Volumen Holds Cooperations'!P:P)+IF('Volumen Holds Cooperations'!$P$10&gt;0,'Volumen Holds Cooperations'!$P$10,0)+IF('Volumen Holds Cooperations'!#REF!&gt;0,(2*'Volumen Holds Cooperations'!#REF!),0)</f>
        <v>#REF!</v>
      </c>
      <c r="C5751" s="64">
        <f>_xlfn.XLOOKUP(F5751,'Volumen Holds Cooperations'!S:S,'Volumen Holds Cooperations'!D:D)</f>
        <v>118</v>
      </c>
      <c r="F5751" s="64" t="s">
        <v>928</v>
      </c>
      <c r="G5751" s="64">
        <v>10082</v>
      </c>
    </row>
    <row r="5752" spans="1:7">
      <c r="A5752" s="64" t="str">
        <f t="shared" si="91"/>
        <v>BP.VG.00013-10082</v>
      </c>
      <c r="B5752" s="64">
        <f>_xlfn.XLOOKUP(F5752,'Volumen Holds Cooperations'!S:S,'Volumen Holds Cooperations'!P:P)+IF('Volumen Holds Cooperations'!$P$10&gt;0,'Volumen Holds Cooperations'!$P$10,0)</f>
        <v>0</v>
      </c>
      <c r="C5752" s="64">
        <f>_xlfn.XLOOKUP(F5752,'Volumen Holds Cooperations'!S:S,'Volumen Holds Cooperations'!D:D)</f>
        <v>210</v>
      </c>
      <c r="F5752" s="64" t="s">
        <v>930</v>
      </c>
      <c r="G5752" s="64">
        <v>10082</v>
      </c>
    </row>
    <row r="5753" spans="1:7">
      <c r="A5753" s="64" t="str">
        <f t="shared" si="91"/>
        <v>BP.VG.00014-10082</v>
      </c>
      <c r="B5753" s="64">
        <f>_xlfn.XLOOKUP(F5753,'Volumen Holds Cooperations'!S:S,'Volumen Holds Cooperations'!P:P)+IF('Volumen Holds Cooperations'!$P$10&gt;0,'Volumen Holds Cooperations'!$P$10,0)</f>
        <v>0</v>
      </c>
      <c r="C5753" s="64">
        <f>_xlfn.XLOOKUP(F5753,'Volumen Holds Cooperations'!S:S,'Volumen Holds Cooperations'!D:D)</f>
        <v>210</v>
      </c>
      <c r="F5753" s="64" t="s">
        <v>932</v>
      </c>
      <c r="G5753" s="64">
        <v>10082</v>
      </c>
    </row>
    <row r="5754" spans="1:7">
      <c r="A5754" s="64" t="str">
        <f t="shared" si="91"/>
        <v>BP.VG.00015-10082</v>
      </c>
      <c r="B5754" s="64" t="e">
        <f>_xlfn.XLOOKUP(F5754,'Volumen Holds Cooperations'!S:S,'Volumen Holds Cooperations'!P:P)+IF('Volumen Holds Cooperations'!$P$10&gt;0,'Volumen Holds Cooperations'!$P$10,0)+IF('Volumen Holds Cooperations'!#REF!&gt;0,'Volumen Holds Cooperations'!#REF!,0)</f>
        <v>#REF!</v>
      </c>
      <c r="C5754" s="64">
        <f>_xlfn.XLOOKUP(F5754,'Volumen Holds Cooperations'!S:S,'Volumen Holds Cooperations'!D:D)</f>
        <v>128</v>
      </c>
      <c r="F5754" s="64" t="s">
        <v>934</v>
      </c>
      <c r="G5754" s="64">
        <v>10082</v>
      </c>
    </row>
    <row r="5755" spans="1:7">
      <c r="A5755" s="64" t="str">
        <f t="shared" si="91"/>
        <v>BP.VG.00016-10082</v>
      </c>
      <c r="B5755" s="64" t="e">
        <f>_xlfn.XLOOKUP(F5755,'Volumen Holds Cooperations'!S:S,'Volumen Holds Cooperations'!P:P)+IF('Volumen Holds Cooperations'!$P$10&gt;0,'Volumen Holds Cooperations'!$P$10,0)+IF('Volumen Holds Cooperations'!#REF!&gt;0,'Volumen Holds Cooperations'!#REF!,0)</f>
        <v>#REF!</v>
      </c>
      <c r="C5755" s="64">
        <f>_xlfn.XLOOKUP(F5755,'Volumen Holds Cooperations'!S:S,'Volumen Holds Cooperations'!D:D)</f>
        <v>128</v>
      </c>
      <c r="F5755" s="64" t="s">
        <v>936</v>
      </c>
      <c r="G5755" s="64">
        <v>10082</v>
      </c>
    </row>
    <row r="5756" spans="1:7">
      <c r="A5756" s="64" t="str">
        <f t="shared" si="91"/>
        <v>BP.VG.00017-10082</v>
      </c>
      <c r="B5756" s="64" t="e">
        <f>_xlfn.XLOOKUP(F5756,'Volumen Holds Cooperations'!S:S,'Volumen Holds Cooperations'!P:P)+IF('Volumen Holds Cooperations'!$P$10&gt;0,'Volumen Holds Cooperations'!$P$10,0)+IF('Volumen Holds Cooperations'!#REF!&gt;0,'Volumen Holds Cooperations'!#REF!,0)</f>
        <v>#REF!</v>
      </c>
      <c r="C5756" s="64">
        <f>_xlfn.XLOOKUP(F5756,'Volumen Holds Cooperations'!S:S,'Volumen Holds Cooperations'!D:D)</f>
        <v>197</v>
      </c>
      <c r="F5756" s="64" t="s">
        <v>938</v>
      </c>
      <c r="G5756" s="64">
        <v>10082</v>
      </c>
    </row>
    <row r="5757" spans="1:7">
      <c r="A5757" s="64" t="str">
        <f t="shared" si="91"/>
        <v>BP.VG.00018-10082</v>
      </c>
      <c r="B5757" s="64">
        <f>_xlfn.XLOOKUP(F5757,'Volumen Holds Cooperations'!S:S,'Volumen Holds Cooperations'!P:P)+IF('Volumen Holds Cooperations'!$P$10&gt;0,'Volumen Holds Cooperations'!$P$10,0)</f>
        <v>0</v>
      </c>
      <c r="C5757" s="64">
        <f>_xlfn.XLOOKUP(F5757,'Volumen Holds Cooperations'!S:S,'Volumen Holds Cooperations'!D:D)</f>
        <v>308</v>
      </c>
      <c r="F5757" s="64" t="s">
        <v>940</v>
      </c>
      <c r="G5757" s="64">
        <v>10082</v>
      </c>
    </row>
    <row r="5758" spans="1:7">
      <c r="A5758" s="64" t="str">
        <f>F5758&amp;"."&amp;G5758</f>
        <v>Half Diamon 1150 BO.10005</v>
      </c>
      <c r="B5758" s="64" t="e">
        <f>_xlfn.XLOOKUP(F5758,'Wall Volumes'!B:B,'Wall Volumes'!D:D)</f>
        <v>#N/A</v>
      </c>
      <c r="C5758" s="64" t="e">
        <f>_xlfn.XLOOKUP(F5758,'Wall Volumes'!B:B,'Wall Volumes'!C:C)</f>
        <v>#N/A</v>
      </c>
      <c r="F5758" s="64" t="s">
        <v>1395</v>
      </c>
      <c r="G5758" s="64">
        <v>10005</v>
      </c>
    </row>
    <row r="5759" spans="1:7">
      <c r="A5759" s="64" t="str">
        <f t="shared" ref="A5759:A5822" si="92">F5759&amp;"."&amp;G5759</f>
        <v>Half Diamon 1150 BO.10005</v>
      </c>
      <c r="B5759" s="64" t="e">
        <f>_xlfn.XLOOKUP(F5759,'Wall Volumes'!B:B,'Wall Volumes'!D:D)</f>
        <v>#N/A</v>
      </c>
      <c r="C5759" s="64" t="e">
        <f>_xlfn.XLOOKUP(F5759,'Wall Volumes'!B:B,'Wall Volumes'!C:C)</f>
        <v>#N/A</v>
      </c>
      <c r="F5759" s="64" t="s">
        <v>1395</v>
      </c>
      <c r="G5759" s="64">
        <v>10005</v>
      </c>
    </row>
    <row r="5760" spans="1:7">
      <c r="A5760" s="64" t="str">
        <f t="shared" si="92"/>
        <v>Half Diamon 1150 BO.10005</v>
      </c>
      <c r="B5760" s="64" t="e">
        <f>_xlfn.XLOOKUP(F5760,'Wall Volumes'!B:B,'Wall Volumes'!D:D)</f>
        <v>#N/A</v>
      </c>
      <c r="C5760" s="64" t="e">
        <f>_xlfn.XLOOKUP(F5760,'Wall Volumes'!B:B,'Wall Volumes'!C:C)</f>
        <v>#N/A</v>
      </c>
      <c r="F5760" s="64" t="s">
        <v>1395</v>
      </c>
      <c r="G5760" s="64">
        <v>10005</v>
      </c>
    </row>
    <row r="5761" spans="1:7">
      <c r="A5761" s="64" t="str">
        <f t="shared" si="92"/>
        <v>Half Diamon 1150 BO.10005</v>
      </c>
      <c r="B5761" s="64" t="e">
        <f>_xlfn.XLOOKUP(F5761,'Wall Volumes'!B:B,'Wall Volumes'!D:D)</f>
        <v>#N/A</v>
      </c>
      <c r="C5761" s="64" t="e">
        <f>_xlfn.XLOOKUP(F5761,'Wall Volumes'!B:B,'Wall Volumes'!C:C)</f>
        <v>#N/A</v>
      </c>
      <c r="F5761" s="64" t="s">
        <v>1395</v>
      </c>
      <c r="G5761" s="64">
        <v>10005</v>
      </c>
    </row>
    <row r="5762" spans="1:7">
      <c r="A5762" s="64" t="str">
        <f t="shared" si="92"/>
        <v>Half Diamon 1150 BO.10005</v>
      </c>
      <c r="B5762" s="64" t="e">
        <f>_xlfn.XLOOKUP(F5762,'Wall Volumes'!B:B,'Wall Volumes'!D:D)</f>
        <v>#N/A</v>
      </c>
      <c r="C5762" s="64" t="e">
        <f>_xlfn.XLOOKUP(F5762,'Wall Volumes'!B:B,'Wall Volumes'!C:C)</f>
        <v>#N/A</v>
      </c>
      <c r="F5762" s="64" t="s">
        <v>1395</v>
      </c>
      <c r="G5762" s="64">
        <v>10005</v>
      </c>
    </row>
    <row r="5763" spans="1:7">
      <c r="A5763" s="64" t="str">
        <f t="shared" si="92"/>
        <v>Half Diamon 1150 BO.10005</v>
      </c>
      <c r="B5763" s="64" t="e">
        <f>_xlfn.XLOOKUP(F5763,'Wall Volumes'!B:B,'Wall Volumes'!D:D)</f>
        <v>#N/A</v>
      </c>
      <c r="C5763" s="64" t="e">
        <f>_xlfn.XLOOKUP(F5763,'Wall Volumes'!B:B,'Wall Volumes'!C:C)</f>
        <v>#N/A</v>
      </c>
      <c r="F5763" s="64" t="s">
        <v>1395</v>
      </c>
      <c r="G5763" s="64">
        <v>10005</v>
      </c>
    </row>
    <row r="5764" spans="1:7">
      <c r="A5764" s="64" t="str">
        <f t="shared" si="92"/>
        <v>Half Diamon 1150 BO.10005</v>
      </c>
      <c r="B5764" s="64" t="e">
        <f>_xlfn.XLOOKUP(F5764,'Wall Volumes'!B:B,'Wall Volumes'!D:D)</f>
        <v>#N/A</v>
      </c>
      <c r="C5764" s="64" t="e">
        <f>_xlfn.XLOOKUP(F5764,'Wall Volumes'!B:B,'Wall Volumes'!C:C)</f>
        <v>#N/A</v>
      </c>
      <c r="F5764" s="64" t="s">
        <v>1395</v>
      </c>
      <c r="G5764" s="64">
        <v>10005</v>
      </c>
    </row>
    <row r="5765" spans="1:7">
      <c r="A5765" s="64" t="str">
        <f t="shared" si="92"/>
        <v>Half Diamon 1150 BO.10005</v>
      </c>
      <c r="B5765" s="64" t="e">
        <f>_xlfn.XLOOKUP(F5765,'Wall Volumes'!B:B,'Wall Volumes'!D:D)</f>
        <v>#N/A</v>
      </c>
      <c r="C5765" s="64" t="e">
        <f>_xlfn.XLOOKUP(F5765,'Wall Volumes'!B:B,'Wall Volumes'!C:C)</f>
        <v>#N/A</v>
      </c>
      <c r="F5765" s="64" t="s">
        <v>1395</v>
      </c>
      <c r="G5765" s="64">
        <v>10005</v>
      </c>
    </row>
    <row r="5766" spans="1:7">
      <c r="A5766" s="64" t="str">
        <f t="shared" si="92"/>
        <v>Half Diamon 1150 BO.10005</v>
      </c>
      <c r="B5766" s="64" t="e">
        <f>_xlfn.XLOOKUP(F5766,'Wall Volumes'!B:B,'Wall Volumes'!D:D)</f>
        <v>#N/A</v>
      </c>
      <c r="C5766" s="64" t="e">
        <f>_xlfn.XLOOKUP(F5766,'Wall Volumes'!B:B,'Wall Volumes'!C:C)</f>
        <v>#N/A</v>
      </c>
      <c r="F5766" s="64" t="s">
        <v>1395</v>
      </c>
      <c r="G5766" s="64">
        <v>10005</v>
      </c>
    </row>
    <row r="5767" spans="1:7">
      <c r="A5767" s="64" t="str">
        <f t="shared" si="92"/>
        <v>Half Diamon 1150 BO.10014</v>
      </c>
      <c r="B5767" s="64" t="e">
        <f>_xlfn.XLOOKUP(F5767,'Wall Volumes'!B:B,'Wall Volumes'!E:E)</f>
        <v>#N/A</v>
      </c>
      <c r="C5767" s="64" t="e">
        <f>_xlfn.XLOOKUP(F5767,'Wall Volumes'!B:B,'Wall Volumes'!C:C)</f>
        <v>#N/A</v>
      </c>
      <c r="F5767" s="64" t="s">
        <v>1395</v>
      </c>
      <c r="G5767" s="64">
        <v>10014</v>
      </c>
    </row>
    <row r="5768" spans="1:7">
      <c r="A5768" s="64" t="str">
        <f t="shared" si="92"/>
        <v>Half Diamon 1150 BO.10014</v>
      </c>
      <c r="B5768" s="64" t="e">
        <f>_xlfn.XLOOKUP(F5768,'Wall Volumes'!B:B,'Wall Volumes'!E:E)</f>
        <v>#N/A</v>
      </c>
      <c r="C5768" s="64" t="e">
        <f>_xlfn.XLOOKUP(F5768,'Wall Volumes'!B:B,'Wall Volumes'!C:C)</f>
        <v>#N/A</v>
      </c>
      <c r="F5768" s="64" t="s">
        <v>1395</v>
      </c>
      <c r="G5768" s="64">
        <v>10014</v>
      </c>
    </row>
    <row r="5769" spans="1:7">
      <c r="A5769" s="64" t="str">
        <f t="shared" si="92"/>
        <v>Half Diamon 1150 BO.10014</v>
      </c>
      <c r="B5769" s="64" t="e">
        <f>_xlfn.XLOOKUP(F5769,'Wall Volumes'!B:B,'Wall Volumes'!E:E)</f>
        <v>#N/A</v>
      </c>
      <c r="C5769" s="64" t="e">
        <f>_xlfn.XLOOKUP(F5769,'Wall Volumes'!B:B,'Wall Volumes'!C:C)</f>
        <v>#N/A</v>
      </c>
      <c r="F5769" s="64" t="s">
        <v>1395</v>
      </c>
      <c r="G5769" s="64">
        <v>10014</v>
      </c>
    </row>
    <row r="5770" spans="1:7">
      <c r="A5770" s="64" t="str">
        <f t="shared" si="92"/>
        <v>Half Diamon 1150 BO.10014</v>
      </c>
      <c r="B5770" s="64" t="e">
        <f>_xlfn.XLOOKUP(F5770,'Wall Volumes'!B:B,'Wall Volumes'!E:E)</f>
        <v>#N/A</v>
      </c>
      <c r="C5770" s="64" t="e">
        <f>_xlfn.XLOOKUP(F5770,'Wall Volumes'!B:B,'Wall Volumes'!C:C)</f>
        <v>#N/A</v>
      </c>
      <c r="F5770" s="64" t="s">
        <v>1395</v>
      </c>
      <c r="G5770" s="64">
        <v>10014</v>
      </c>
    </row>
    <row r="5771" spans="1:7">
      <c r="A5771" s="64" t="str">
        <f t="shared" si="92"/>
        <v>Half Diamon 1150 BO.10014</v>
      </c>
      <c r="B5771" s="64" t="e">
        <f>_xlfn.XLOOKUP(F5771,'Wall Volumes'!B:B,'Wall Volumes'!E:E)</f>
        <v>#N/A</v>
      </c>
      <c r="C5771" s="64" t="e">
        <f>_xlfn.XLOOKUP(F5771,'Wall Volumes'!B:B,'Wall Volumes'!C:C)</f>
        <v>#N/A</v>
      </c>
      <c r="F5771" s="64" t="s">
        <v>1395</v>
      </c>
      <c r="G5771" s="64">
        <v>10014</v>
      </c>
    </row>
    <row r="5772" spans="1:7">
      <c r="A5772" s="64" t="str">
        <f t="shared" si="92"/>
        <v>Half Diamon 1150 BO.10014</v>
      </c>
      <c r="B5772" s="64" t="e">
        <f>_xlfn.XLOOKUP(F5772,'Wall Volumes'!B:B,'Wall Volumes'!E:E)</f>
        <v>#N/A</v>
      </c>
      <c r="C5772" s="64" t="e">
        <f>_xlfn.XLOOKUP(F5772,'Wall Volumes'!B:B,'Wall Volumes'!C:C)</f>
        <v>#N/A</v>
      </c>
      <c r="F5772" s="64" t="s">
        <v>1395</v>
      </c>
      <c r="G5772" s="64">
        <v>10014</v>
      </c>
    </row>
    <row r="5773" spans="1:7">
      <c r="A5773" s="64" t="str">
        <f t="shared" si="92"/>
        <v>Half Diamon 1150 BO.10014</v>
      </c>
      <c r="B5773" s="64" t="e">
        <f>_xlfn.XLOOKUP(F5773,'Wall Volumes'!B:B,'Wall Volumes'!E:E)</f>
        <v>#N/A</v>
      </c>
      <c r="C5773" s="64" t="e">
        <f>_xlfn.XLOOKUP(F5773,'Wall Volumes'!B:B,'Wall Volumes'!C:C)</f>
        <v>#N/A</v>
      </c>
      <c r="F5773" s="64" t="s">
        <v>1395</v>
      </c>
      <c r="G5773" s="64">
        <v>10014</v>
      </c>
    </row>
    <row r="5774" spans="1:7">
      <c r="A5774" s="64" t="str">
        <f t="shared" si="92"/>
        <v>Half Diamon 1150 BO.10014</v>
      </c>
      <c r="B5774" s="64" t="e">
        <f>_xlfn.XLOOKUP(F5774,'Wall Volumes'!B:B,'Wall Volumes'!E:E)</f>
        <v>#N/A</v>
      </c>
      <c r="C5774" s="64" t="e">
        <f>_xlfn.XLOOKUP(F5774,'Wall Volumes'!B:B,'Wall Volumes'!C:C)</f>
        <v>#N/A</v>
      </c>
      <c r="F5774" s="64" t="s">
        <v>1395</v>
      </c>
      <c r="G5774" s="64">
        <v>10014</v>
      </c>
    </row>
    <row r="5775" spans="1:7">
      <c r="A5775" s="64" t="str">
        <f t="shared" si="92"/>
        <v>Half Diamon 1150 BO.10014</v>
      </c>
      <c r="B5775" s="64" t="e">
        <f>_xlfn.XLOOKUP(F5775,'Wall Volumes'!B:B,'Wall Volumes'!E:E)</f>
        <v>#N/A</v>
      </c>
      <c r="C5775" s="64" t="e">
        <f>_xlfn.XLOOKUP(F5775,'Wall Volumes'!B:B,'Wall Volumes'!C:C)</f>
        <v>#N/A</v>
      </c>
      <c r="F5775" s="64" t="s">
        <v>1395</v>
      </c>
      <c r="G5775" s="64">
        <v>10014</v>
      </c>
    </row>
    <row r="5776" spans="1:7">
      <c r="A5776" s="64" t="str">
        <f t="shared" si="92"/>
        <v>Half Diamon 1150 BO.10025</v>
      </c>
      <c r="B5776" s="64" t="e">
        <f>_xlfn.XLOOKUP(F5776,'Wall Volumes'!B:B,'Wall Volumes'!F:F)</f>
        <v>#N/A</v>
      </c>
      <c r="C5776" s="64" t="e">
        <f>_xlfn.XLOOKUP(F5776,'Wall Volumes'!B:B,'Wall Volumes'!C:C)</f>
        <v>#N/A</v>
      </c>
      <c r="F5776" s="64" t="s">
        <v>1395</v>
      </c>
      <c r="G5776" s="64">
        <v>10025</v>
      </c>
    </row>
    <row r="5777" spans="1:7">
      <c r="A5777" s="64" t="str">
        <f t="shared" si="92"/>
        <v>Half Diamon 1150 BO.10025</v>
      </c>
      <c r="B5777" s="64" t="e">
        <f>_xlfn.XLOOKUP(F5777,'Wall Volumes'!B:B,'Wall Volumes'!F:F)</f>
        <v>#N/A</v>
      </c>
      <c r="C5777" s="64" t="e">
        <f>_xlfn.XLOOKUP(F5777,'Wall Volumes'!B:B,'Wall Volumes'!C:C)</f>
        <v>#N/A</v>
      </c>
      <c r="F5777" s="64" t="s">
        <v>1395</v>
      </c>
      <c r="G5777" s="64">
        <v>10025</v>
      </c>
    </row>
    <row r="5778" spans="1:7">
      <c r="A5778" s="64" t="str">
        <f t="shared" si="92"/>
        <v>Half Diamon 1150 BO.10025</v>
      </c>
      <c r="B5778" s="64" t="e">
        <f>_xlfn.XLOOKUP(F5778,'Wall Volumes'!B:B,'Wall Volumes'!F:F)</f>
        <v>#N/A</v>
      </c>
      <c r="C5778" s="64" t="e">
        <f>_xlfn.XLOOKUP(F5778,'Wall Volumes'!B:B,'Wall Volumes'!C:C)</f>
        <v>#N/A</v>
      </c>
      <c r="F5778" s="64" t="s">
        <v>1395</v>
      </c>
      <c r="G5778" s="64">
        <v>10025</v>
      </c>
    </row>
    <row r="5779" spans="1:7">
      <c r="A5779" s="64" t="str">
        <f t="shared" si="92"/>
        <v>Half Diamon 1150 BO.10025</v>
      </c>
      <c r="B5779" s="64" t="e">
        <f>_xlfn.XLOOKUP(F5779,'Wall Volumes'!B:B,'Wall Volumes'!F:F)</f>
        <v>#N/A</v>
      </c>
      <c r="C5779" s="64" t="e">
        <f>_xlfn.XLOOKUP(F5779,'Wall Volumes'!B:B,'Wall Volumes'!C:C)</f>
        <v>#N/A</v>
      </c>
      <c r="F5779" s="64" t="s">
        <v>1395</v>
      </c>
      <c r="G5779" s="64">
        <v>10025</v>
      </c>
    </row>
    <row r="5780" spans="1:7">
      <c r="A5780" s="64" t="str">
        <f t="shared" si="92"/>
        <v>Half Diamon 1150 BO.10025</v>
      </c>
      <c r="B5780" s="64" t="e">
        <f>_xlfn.XLOOKUP(F5780,'Wall Volumes'!B:B,'Wall Volumes'!F:F)</f>
        <v>#N/A</v>
      </c>
      <c r="C5780" s="64" t="e">
        <f>_xlfn.XLOOKUP(F5780,'Wall Volumes'!B:B,'Wall Volumes'!C:C)</f>
        <v>#N/A</v>
      </c>
      <c r="F5780" s="64" t="s">
        <v>1395</v>
      </c>
      <c r="G5780" s="64">
        <v>10025</v>
      </c>
    </row>
    <row r="5781" spans="1:7">
      <c r="A5781" s="64" t="str">
        <f t="shared" si="92"/>
        <v>Half Diamon 1150 BO.10025</v>
      </c>
      <c r="B5781" s="64" t="e">
        <f>_xlfn.XLOOKUP(F5781,'Wall Volumes'!B:B,'Wall Volumes'!F:F)</f>
        <v>#N/A</v>
      </c>
      <c r="C5781" s="64" t="e">
        <f>_xlfn.XLOOKUP(F5781,'Wall Volumes'!B:B,'Wall Volumes'!C:C)</f>
        <v>#N/A</v>
      </c>
      <c r="F5781" s="64" t="s">
        <v>1395</v>
      </c>
      <c r="G5781" s="64">
        <v>10025</v>
      </c>
    </row>
    <row r="5782" spans="1:7">
      <c r="A5782" s="64" t="str">
        <f t="shared" si="92"/>
        <v>Half Diamon 1150 BO.10025</v>
      </c>
      <c r="B5782" s="64" t="e">
        <f>_xlfn.XLOOKUP(F5782,'Wall Volumes'!B:B,'Wall Volumes'!F:F)</f>
        <v>#N/A</v>
      </c>
      <c r="C5782" s="64" t="e">
        <f>_xlfn.XLOOKUP(F5782,'Wall Volumes'!B:B,'Wall Volumes'!C:C)</f>
        <v>#N/A</v>
      </c>
      <c r="F5782" s="64" t="s">
        <v>1395</v>
      </c>
      <c r="G5782" s="64">
        <v>10025</v>
      </c>
    </row>
    <row r="5783" spans="1:7">
      <c r="A5783" s="64" t="str">
        <f t="shared" si="92"/>
        <v>Half Diamon 1150 BO.10025</v>
      </c>
      <c r="B5783" s="64" t="e">
        <f>_xlfn.XLOOKUP(F5783,'Wall Volumes'!B:B,'Wall Volumes'!F:F)</f>
        <v>#N/A</v>
      </c>
      <c r="C5783" s="64" t="e">
        <f>_xlfn.XLOOKUP(F5783,'Wall Volumes'!B:B,'Wall Volumes'!C:C)</f>
        <v>#N/A</v>
      </c>
      <c r="F5783" s="64" t="s">
        <v>1395</v>
      </c>
      <c r="G5783" s="64">
        <v>10025</v>
      </c>
    </row>
    <row r="5784" spans="1:7">
      <c r="A5784" s="64" t="str">
        <f t="shared" si="92"/>
        <v>Half Diamon 1150 BO.10025</v>
      </c>
      <c r="B5784" s="64" t="e">
        <f>_xlfn.XLOOKUP(F5784,'Wall Volumes'!B:B,'Wall Volumes'!F:F)</f>
        <v>#N/A</v>
      </c>
      <c r="C5784" s="64" t="e">
        <f>_xlfn.XLOOKUP(F5784,'Wall Volumes'!B:B,'Wall Volumes'!C:C)</f>
        <v>#N/A</v>
      </c>
      <c r="F5784" s="64" t="s">
        <v>1395</v>
      </c>
      <c r="G5784" s="64">
        <v>10025</v>
      </c>
    </row>
    <row r="5785" spans="1:7">
      <c r="A5785" s="64" t="str">
        <f t="shared" si="92"/>
        <v>Half Diamon 1150 BO.10035</v>
      </c>
      <c r="B5785" s="64" t="e">
        <f>_xlfn.XLOOKUP(F5785,'Wall Volumes'!B:B,'Wall Volumes'!H:H)</f>
        <v>#N/A</v>
      </c>
      <c r="C5785" s="64" t="e">
        <f>_xlfn.XLOOKUP(F5785,'Wall Volumes'!B:B,'Wall Volumes'!C:C)</f>
        <v>#N/A</v>
      </c>
      <c r="F5785" s="64" t="s">
        <v>1395</v>
      </c>
      <c r="G5785" s="64">
        <v>10035</v>
      </c>
    </row>
    <row r="5786" spans="1:7">
      <c r="A5786" s="64" t="str">
        <f t="shared" si="92"/>
        <v>Half Diamon 1150 BO.10035</v>
      </c>
      <c r="B5786" s="64" t="e">
        <f>_xlfn.XLOOKUP(F5786,'Wall Volumes'!B:B,'Wall Volumes'!H:H)</f>
        <v>#N/A</v>
      </c>
      <c r="C5786" s="64" t="e">
        <f>_xlfn.XLOOKUP(F5786,'Wall Volumes'!B:B,'Wall Volumes'!C:C)</f>
        <v>#N/A</v>
      </c>
      <c r="F5786" s="64" t="s">
        <v>1395</v>
      </c>
      <c r="G5786" s="64">
        <v>10035</v>
      </c>
    </row>
    <row r="5787" spans="1:7">
      <c r="A5787" s="64" t="str">
        <f t="shared" si="92"/>
        <v>Half Diamon 1150 BO.10035</v>
      </c>
      <c r="B5787" s="64" t="e">
        <f>_xlfn.XLOOKUP(F5787,'Wall Volumes'!B:B,'Wall Volumes'!H:H)</f>
        <v>#N/A</v>
      </c>
      <c r="C5787" s="64" t="e">
        <f>_xlfn.XLOOKUP(F5787,'Wall Volumes'!B:B,'Wall Volumes'!C:C)</f>
        <v>#N/A</v>
      </c>
      <c r="F5787" s="64" t="s">
        <v>1395</v>
      </c>
      <c r="G5787" s="64">
        <v>10035</v>
      </c>
    </row>
    <row r="5788" spans="1:7">
      <c r="A5788" s="64" t="str">
        <f t="shared" si="92"/>
        <v>Half Diamon 1150 BO.10035</v>
      </c>
      <c r="B5788" s="64" t="e">
        <f>_xlfn.XLOOKUP(F5788,'Wall Volumes'!B:B,'Wall Volumes'!H:H)</f>
        <v>#N/A</v>
      </c>
      <c r="C5788" s="64" t="e">
        <f>_xlfn.XLOOKUP(F5788,'Wall Volumes'!B:B,'Wall Volumes'!C:C)</f>
        <v>#N/A</v>
      </c>
      <c r="F5788" s="64" t="s">
        <v>1395</v>
      </c>
      <c r="G5788" s="64">
        <v>10035</v>
      </c>
    </row>
    <row r="5789" spans="1:7">
      <c r="A5789" s="64" t="str">
        <f t="shared" si="92"/>
        <v>Half Diamon 1150 BO.10035</v>
      </c>
      <c r="B5789" s="64" t="e">
        <f>_xlfn.XLOOKUP(F5789,'Wall Volumes'!B:B,'Wall Volumes'!H:H)</f>
        <v>#N/A</v>
      </c>
      <c r="C5789" s="64" t="e">
        <f>_xlfn.XLOOKUP(F5789,'Wall Volumes'!B:B,'Wall Volumes'!C:C)</f>
        <v>#N/A</v>
      </c>
      <c r="F5789" s="64" t="s">
        <v>1395</v>
      </c>
      <c r="G5789" s="64">
        <v>10035</v>
      </c>
    </row>
    <row r="5790" spans="1:7">
      <c r="A5790" s="64" t="str">
        <f t="shared" si="92"/>
        <v>Half Diamon 1150 BO.10035</v>
      </c>
      <c r="B5790" s="64" t="e">
        <f>_xlfn.XLOOKUP(F5790,'Wall Volumes'!B:B,'Wall Volumes'!H:H)</f>
        <v>#N/A</v>
      </c>
      <c r="C5790" s="64" t="e">
        <f>_xlfn.XLOOKUP(F5790,'Wall Volumes'!B:B,'Wall Volumes'!C:C)</f>
        <v>#N/A</v>
      </c>
      <c r="F5790" s="64" t="s">
        <v>1395</v>
      </c>
      <c r="G5790" s="64">
        <v>10035</v>
      </c>
    </row>
    <row r="5791" spans="1:7">
      <c r="A5791" s="64" t="str">
        <f t="shared" si="92"/>
        <v>Half Diamon 1150 BO.10035</v>
      </c>
      <c r="B5791" s="64" t="e">
        <f>_xlfn.XLOOKUP(F5791,'Wall Volumes'!B:B,'Wall Volumes'!H:H)</f>
        <v>#N/A</v>
      </c>
      <c r="C5791" s="64" t="e">
        <f>_xlfn.XLOOKUP(F5791,'Wall Volumes'!B:B,'Wall Volumes'!C:C)</f>
        <v>#N/A</v>
      </c>
      <c r="F5791" s="64" t="s">
        <v>1395</v>
      </c>
      <c r="G5791" s="64">
        <v>10035</v>
      </c>
    </row>
    <row r="5792" spans="1:7">
      <c r="A5792" s="64" t="str">
        <f t="shared" si="92"/>
        <v>Half Diamon 1150 BO.10035</v>
      </c>
      <c r="B5792" s="64" t="e">
        <f>_xlfn.XLOOKUP(F5792,'Wall Volumes'!B:B,'Wall Volumes'!H:H)</f>
        <v>#N/A</v>
      </c>
      <c r="C5792" s="64" t="e">
        <f>_xlfn.XLOOKUP(F5792,'Wall Volumes'!B:B,'Wall Volumes'!C:C)</f>
        <v>#N/A</v>
      </c>
      <c r="F5792" s="64" t="s">
        <v>1395</v>
      </c>
      <c r="G5792" s="64">
        <v>10035</v>
      </c>
    </row>
    <row r="5793" spans="1:7">
      <c r="A5793" s="64" t="str">
        <f t="shared" si="92"/>
        <v>Half Diamon 1150 BO.10035</v>
      </c>
      <c r="B5793" s="64" t="e">
        <f>_xlfn.XLOOKUP(F5793,'Wall Volumes'!B:B,'Wall Volumes'!H:H)</f>
        <v>#N/A</v>
      </c>
      <c r="C5793" s="64" t="e">
        <f>_xlfn.XLOOKUP(F5793,'Wall Volumes'!B:B,'Wall Volumes'!C:C)</f>
        <v>#N/A</v>
      </c>
      <c r="F5793" s="64" t="s">
        <v>1395</v>
      </c>
      <c r="G5793" s="64">
        <v>10035</v>
      </c>
    </row>
    <row r="5794" spans="1:7">
      <c r="A5794" s="64" t="str">
        <f t="shared" si="92"/>
        <v>Half Diamon 1150 BO.10054</v>
      </c>
      <c r="B5794" s="64" t="e">
        <f>_xlfn.XLOOKUP(F5794,'Wall Volumes'!B:B,'Wall Volumes'!I:I)</f>
        <v>#N/A</v>
      </c>
      <c r="C5794" s="64" t="e">
        <f>_xlfn.XLOOKUP(F5794,'Wall Volumes'!B:B,'Wall Volumes'!C:C)</f>
        <v>#N/A</v>
      </c>
      <c r="F5794" s="64" t="s">
        <v>1395</v>
      </c>
      <c r="G5794" s="64">
        <v>10054</v>
      </c>
    </row>
    <row r="5795" spans="1:7">
      <c r="A5795" s="64" t="str">
        <f t="shared" si="92"/>
        <v>Half Diamon 1150 BO.10054</v>
      </c>
      <c r="B5795" s="64" t="e">
        <f>_xlfn.XLOOKUP(F5795,'Wall Volumes'!B:B,'Wall Volumes'!I:I)</f>
        <v>#N/A</v>
      </c>
      <c r="C5795" s="64" t="e">
        <f>_xlfn.XLOOKUP(F5795,'Wall Volumes'!B:B,'Wall Volumes'!C:C)</f>
        <v>#N/A</v>
      </c>
      <c r="F5795" s="64" t="s">
        <v>1395</v>
      </c>
      <c r="G5795" s="64">
        <v>10054</v>
      </c>
    </row>
    <row r="5796" spans="1:7">
      <c r="A5796" s="64" t="str">
        <f t="shared" si="92"/>
        <v>Half Diamon 1150 BO.10054</v>
      </c>
      <c r="B5796" s="64" t="e">
        <f>_xlfn.XLOOKUP(F5796,'Wall Volumes'!B:B,'Wall Volumes'!I:I)</f>
        <v>#N/A</v>
      </c>
      <c r="C5796" s="64" t="e">
        <f>_xlfn.XLOOKUP(F5796,'Wall Volumes'!B:B,'Wall Volumes'!C:C)</f>
        <v>#N/A</v>
      </c>
      <c r="F5796" s="64" t="s">
        <v>1395</v>
      </c>
      <c r="G5796" s="64">
        <v>10054</v>
      </c>
    </row>
    <row r="5797" spans="1:7">
      <c r="A5797" s="64" t="str">
        <f t="shared" si="92"/>
        <v>Half Diamon 1150 BO.10054</v>
      </c>
      <c r="B5797" s="64" t="e">
        <f>_xlfn.XLOOKUP(F5797,'Wall Volumes'!B:B,'Wall Volumes'!I:I)</f>
        <v>#N/A</v>
      </c>
      <c r="C5797" s="64" t="e">
        <f>_xlfn.XLOOKUP(F5797,'Wall Volumes'!B:B,'Wall Volumes'!C:C)</f>
        <v>#N/A</v>
      </c>
      <c r="F5797" s="64" t="s">
        <v>1395</v>
      </c>
      <c r="G5797" s="64">
        <v>10054</v>
      </c>
    </row>
    <row r="5798" spans="1:7">
      <c r="A5798" s="64" t="str">
        <f t="shared" si="92"/>
        <v>Half Diamon 1150 BO.10054</v>
      </c>
      <c r="B5798" s="64" t="e">
        <f>_xlfn.XLOOKUP(F5798,'Wall Volumes'!B:B,'Wall Volumes'!I:I)</f>
        <v>#N/A</v>
      </c>
      <c r="C5798" s="64" t="e">
        <f>_xlfn.XLOOKUP(F5798,'Wall Volumes'!B:B,'Wall Volumes'!C:C)</f>
        <v>#N/A</v>
      </c>
      <c r="F5798" s="64" t="s">
        <v>1395</v>
      </c>
      <c r="G5798" s="64">
        <v>10054</v>
      </c>
    </row>
    <row r="5799" spans="1:7">
      <c r="A5799" s="64" t="str">
        <f t="shared" si="92"/>
        <v>Half Diamon 1150 BO.10054</v>
      </c>
      <c r="B5799" s="64" t="e">
        <f>_xlfn.XLOOKUP(F5799,'Wall Volumes'!B:B,'Wall Volumes'!I:I)</f>
        <v>#N/A</v>
      </c>
      <c r="C5799" s="64" t="e">
        <f>_xlfn.XLOOKUP(F5799,'Wall Volumes'!B:B,'Wall Volumes'!C:C)</f>
        <v>#N/A</v>
      </c>
      <c r="F5799" s="64" t="s">
        <v>1395</v>
      </c>
      <c r="G5799" s="64">
        <v>10054</v>
      </c>
    </row>
    <row r="5800" spans="1:7">
      <c r="A5800" s="64" t="str">
        <f t="shared" si="92"/>
        <v>Half Diamon 1150 BO.10054</v>
      </c>
      <c r="B5800" s="64" t="e">
        <f>_xlfn.XLOOKUP(F5800,'Wall Volumes'!B:B,'Wall Volumes'!I:I)</f>
        <v>#N/A</v>
      </c>
      <c r="C5800" s="64" t="e">
        <f>_xlfn.XLOOKUP(F5800,'Wall Volumes'!B:B,'Wall Volumes'!C:C)</f>
        <v>#N/A</v>
      </c>
      <c r="F5800" s="64" t="s">
        <v>1395</v>
      </c>
      <c r="G5800" s="64">
        <v>10054</v>
      </c>
    </row>
    <row r="5801" spans="1:7">
      <c r="A5801" s="64" t="str">
        <f t="shared" si="92"/>
        <v>Half Diamon 1150 BO.10054</v>
      </c>
      <c r="B5801" s="64" t="e">
        <f>_xlfn.XLOOKUP(F5801,'Wall Volumes'!B:B,'Wall Volumes'!I:I)</f>
        <v>#N/A</v>
      </c>
      <c r="C5801" s="64" t="e">
        <f>_xlfn.XLOOKUP(F5801,'Wall Volumes'!B:B,'Wall Volumes'!C:C)</f>
        <v>#N/A</v>
      </c>
      <c r="F5801" s="64" t="s">
        <v>1395</v>
      </c>
      <c r="G5801" s="64">
        <v>10054</v>
      </c>
    </row>
    <row r="5802" spans="1:7">
      <c r="A5802" s="64" t="str">
        <f t="shared" si="92"/>
        <v>Half Diamon 1150 BO.10054</v>
      </c>
      <c r="B5802" s="64" t="e">
        <f>_xlfn.XLOOKUP(F5802,'Wall Volumes'!B:B,'Wall Volumes'!I:I)</f>
        <v>#N/A</v>
      </c>
      <c r="C5802" s="64" t="e">
        <f>_xlfn.XLOOKUP(F5802,'Wall Volumes'!B:B,'Wall Volumes'!C:C)</f>
        <v>#N/A</v>
      </c>
      <c r="F5802" s="64" t="s">
        <v>1395</v>
      </c>
      <c r="G5802" s="64">
        <v>10054</v>
      </c>
    </row>
    <row r="5803" spans="1:7">
      <c r="A5803" s="64" t="str">
        <f t="shared" si="92"/>
        <v>Half Diamon 1150 BO.10063</v>
      </c>
      <c r="B5803" s="64" t="e">
        <f>_xlfn.XLOOKUP(F5803,'Wall Volumes'!B:B,'Wall Volumes'!J:J)</f>
        <v>#N/A</v>
      </c>
      <c r="C5803" s="64" t="e">
        <f>_xlfn.XLOOKUP(F5803,'Wall Volumes'!B:B,'Wall Volumes'!C:C)</f>
        <v>#N/A</v>
      </c>
      <c r="F5803" s="64" t="s">
        <v>1395</v>
      </c>
      <c r="G5803" s="64">
        <v>10063</v>
      </c>
    </row>
    <row r="5804" spans="1:7">
      <c r="A5804" s="64" t="str">
        <f t="shared" si="92"/>
        <v>Half Diamon 1150 BO.10063</v>
      </c>
      <c r="B5804" s="64" t="e">
        <f>_xlfn.XLOOKUP(F5804,'Wall Volumes'!B:B,'Wall Volumes'!J:J)</f>
        <v>#N/A</v>
      </c>
      <c r="C5804" s="64" t="e">
        <f>_xlfn.XLOOKUP(F5804,'Wall Volumes'!B:B,'Wall Volumes'!C:C)</f>
        <v>#N/A</v>
      </c>
      <c r="F5804" s="64" t="s">
        <v>1395</v>
      </c>
      <c r="G5804" s="64">
        <v>10063</v>
      </c>
    </row>
    <row r="5805" spans="1:7">
      <c r="A5805" s="64" t="str">
        <f t="shared" si="92"/>
        <v>Half Diamon 1150 BO.10063</v>
      </c>
      <c r="B5805" s="64" t="e">
        <f>_xlfn.XLOOKUP(F5805,'Wall Volumes'!B:B,'Wall Volumes'!J:J)</f>
        <v>#N/A</v>
      </c>
      <c r="C5805" s="64" t="e">
        <f>_xlfn.XLOOKUP(F5805,'Wall Volumes'!B:B,'Wall Volumes'!C:C)</f>
        <v>#N/A</v>
      </c>
      <c r="F5805" s="64" t="s">
        <v>1395</v>
      </c>
      <c r="G5805" s="64">
        <v>10063</v>
      </c>
    </row>
    <row r="5806" spans="1:7">
      <c r="A5806" s="64" t="str">
        <f t="shared" si="92"/>
        <v>Half Diamon 1150 BO.10063</v>
      </c>
      <c r="B5806" s="64" t="e">
        <f>_xlfn.XLOOKUP(F5806,'Wall Volumes'!B:B,'Wall Volumes'!J:J)</f>
        <v>#N/A</v>
      </c>
      <c r="C5806" s="64" t="e">
        <f>_xlfn.XLOOKUP(F5806,'Wall Volumes'!B:B,'Wall Volumes'!C:C)</f>
        <v>#N/A</v>
      </c>
      <c r="F5806" s="64" t="s">
        <v>1395</v>
      </c>
      <c r="G5806" s="64">
        <v>10063</v>
      </c>
    </row>
    <row r="5807" spans="1:7">
      <c r="A5807" s="64" t="str">
        <f t="shared" si="92"/>
        <v>Half Diamon 1150 BO.10063</v>
      </c>
      <c r="B5807" s="64" t="e">
        <f>_xlfn.XLOOKUP(F5807,'Wall Volumes'!B:B,'Wall Volumes'!J:J)</f>
        <v>#N/A</v>
      </c>
      <c r="C5807" s="64" t="e">
        <f>_xlfn.XLOOKUP(F5807,'Wall Volumes'!B:B,'Wall Volumes'!C:C)</f>
        <v>#N/A</v>
      </c>
      <c r="F5807" s="64" t="s">
        <v>1395</v>
      </c>
      <c r="G5807" s="64">
        <v>10063</v>
      </c>
    </row>
    <row r="5808" spans="1:7">
      <c r="A5808" s="64" t="str">
        <f t="shared" si="92"/>
        <v>Half Diamon 1150 BO.10063</v>
      </c>
      <c r="B5808" s="64" t="e">
        <f>_xlfn.XLOOKUP(F5808,'Wall Volumes'!B:B,'Wall Volumes'!J:J)</f>
        <v>#N/A</v>
      </c>
      <c r="C5808" s="64" t="e">
        <f>_xlfn.XLOOKUP(F5808,'Wall Volumes'!B:B,'Wall Volumes'!C:C)</f>
        <v>#N/A</v>
      </c>
      <c r="F5808" s="64" t="s">
        <v>1395</v>
      </c>
      <c r="G5808" s="64">
        <v>10063</v>
      </c>
    </row>
    <row r="5809" spans="1:7">
      <c r="A5809" s="64" t="str">
        <f t="shared" si="92"/>
        <v>Half Diamon 1150 BO.10063</v>
      </c>
      <c r="B5809" s="64" t="e">
        <f>_xlfn.XLOOKUP(F5809,'Wall Volumes'!B:B,'Wall Volumes'!J:J)</f>
        <v>#N/A</v>
      </c>
      <c r="C5809" s="64" t="e">
        <f>_xlfn.XLOOKUP(F5809,'Wall Volumes'!B:B,'Wall Volumes'!C:C)</f>
        <v>#N/A</v>
      </c>
      <c r="F5809" s="64" t="s">
        <v>1395</v>
      </c>
      <c r="G5809" s="64">
        <v>10063</v>
      </c>
    </row>
    <row r="5810" spans="1:7">
      <c r="A5810" s="64" t="str">
        <f t="shared" si="92"/>
        <v>Half Diamon 1150 BO.10063</v>
      </c>
      <c r="B5810" s="64" t="e">
        <f>_xlfn.XLOOKUP(F5810,'Wall Volumes'!B:B,'Wall Volumes'!J:J)</f>
        <v>#N/A</v>
      </c>
      <c r="C5810" s="64" t="e">
        <f>_xlfn.XLOOKUP(F5810,'Wall Volumes'!B:B,'Wall Volumes'!C:C)</f>
        <v>#N/A</v>
      </c>
      <c r="F5810" s="64" t="s">
        <v>1395</v>
      </c>
      <c r="G5810" s="64">
        <v>10063</v>
      </c>
    </row>
    <row r="5811" spans="1:7">
      <c r="A5811" s="64" t="str">
        <f t="shared" si="92"/>
        <v>Half Diamon 1150 BO.10063</v>
      </c>
      <c r="B5811" s="64" t="e">
        <f>_xlfn.XLOOKUP(F5811,'Wall Volumes'!B:B,'Wall Volumes'!J:J)</f>
        <v>#N/A</v>
      </c>
      <c r="C5811" s="64" t="e">
        <f>_xlfn.XLOOKUP(F5811,'Wall Volumes'!B:B,'Wall Volumes'!C:C)</f>
        <v>#N/A</v>
      </c>
      <c r="F5811" s="64" t="s">
        <v>1395</v>
      </c>
      <c r="G5811" s="64">
        <v>10063</v>
      </c>
    </row>
    <row r="5812" spans="1:7">
      <c r="A5812" s="64" t="str">
        <f t="shared" si="92"/>
        <v>Half Diamon 1150 BO.0</v>
      </c>
      <c r="B5812" s="64" t="e">
        <f>_xlfn.XLOOKUP(F5812,'Wall Volumes'!B:B,'Wall Volumes'!K:K)</f>
        <v>#N/A</v>
      </c>
      <c r="C5812" s="64" t="e">
        <f>_xlfn.XLOOKUP(F5812,'Wall Volumes'!B:B,'Wall Volumes'!C:C)</f>
        <v>#N/A</v>
      </c>
      <c r="F5812" s="64" t="s">
        <v>1395</v>
      </c>
      <c r="G5812" s="64">
        <f>IF('Wall Volumes'!$K$4&gt;0,'Wall Volumes'!$K$3,0)</f>
        <v>0</v>
      </c>
    </row>
    <row r="5813" spans="1:7">
      <c r="A5813" s="64" t="str">
        <f t="shared" si="92"/>
        <v>Half Diamon 1150 BO.0</v>
      </c>
      <c r="B5813" s="64" t="e">
        <f>_xlfn.XLOOKUP(F5813,'Wall Volumes'!B:B,'Wall Volumes'!K:K)</f>
        <v>#N/A</v>
      </c>
      <c r="C5813" s="64" t="e">
        <f>_xlfn.XLOOKUP(F5813,'Wall Volumes'!B:B,'Wall Volumes'!C:C)</f>
        <v>#N/A</v>
      </c>
      <c r="F5813" s="64" t="s">
        <v>1395</v>
      </c>
      <c r="G5813" s="64">
        <f>IF('Wall Volumes'!$K$4&gt;0,'Wall Volumes'!$K$3,0)</f>
        <v>0</v>
      </c>
    </row>
    <row r="5814" spans="1:7">
      <c r="A5814" s="64" t="str">
        <f t="shared" si="92"/>
        <v>Half Diamon 1150 BO.0</v>
      </c>
      <c r="B5814" s="64" t="e">
        <f>_xlfn.XLOOKUP(F5814,'Wall Volumes'!B:B,'Wall Volumes'!K:K)</f>
        <v>#N/A</v>
      </c>
      <c r="C5814" s="64" t="e">
        <f>_xlfn.XLOOKUP(F5814,'Wall Volumes'!B:B,'Wall Volumes'!C:C)</f>
        <v>#N/A</v>
      </c>
      <c r="F5814" s="64" t="s">
        <v>1395</v>
      </c>
      <c r="G5814" s="64">
        <f>IF('Wall Volumes'!$K$4&gt;0,'Wall Volumes'!$K$3,0)</f>
        <v>0</v>
      </c>
    </row>
    <row r="5815" spans="1:7">
      <c r="A5815" s="64" t="str">
        <f t="shared" si="92"/>
        <v>Half Diamon 1150 BO.0</v>
      </c>
      <c r="B5815" s="64" t="e">
        <f>_xlfn.XLOOKUP(F5815,'Wall Volumes'!B:B,'Wall Volumes'!K:K)</f>
        <v>#N/A</v>
      </c>
      <c r="C5815" s="64" t="e">
        <f>_xlfn.XLOOKUP(F5815,'Wall Volumes'!B:B,'Wall Volumes'!C:C)</f>
        <v>#N/A</v>
      </c>
      <c r="F5815" s="64" t="s">
        <v>1395</v>
      </c>
      <c r="G5815" s="64">
        <f>IF('Wall Volumes'!$K$4&gt;0,'Wall Volumes'!$K$3,0)</f>
        <v>0</v>
      </c>
    </row>
    <row r="5816" spans="1:7">
      <c r="A5816" s="64" t="str">
        <f t="shared" si="92"/>
        <v>Half Diamon 1150 BO.0</v>
      </c>
      <c r="B5816" s="64" t="e">
        <f>_xlfn.XLOOKUP(F5816,'Wall Volumes'!B:B,'Wall Volumes'!K:K)</f>
        <v>#N/A</v>
      </c>
      <c r="C5816" s="64" t="e">
        <f>_xlfn.XLOOKUP(F5816,'Wall Volumes'!B:B,'Wall Volumes'!C:C)</f>
        <v>#N/A</v>
      </c>
      <c r="F5816" s="64" t="s">
        <v>1395</v>
      </c>
      <c r="G5816" s="64">
        <f>IF('Wall Volumes'!$K$4&gt;0,'Wall Volumes'!$K$3,0)</f>
        <v>0</v>
      </c>
    </row>
    <row r="5817" spans="1:7">
      <c r="A5817" s="64" t="str">
        <f t="shared" si="92"/>
        <v>Half Diamon 1150 BO.0</v>
      </c>
      <c r="B5817" s="64" t="e">
        <f>_xlfn.XLOOKUP(F5817,'Wall Volumes'!B:B,'Wall Volumes'!K:K)</f>
        <v>#N/A</v>
      </c>
      <c r="C5817" s="64" t="e">
        <f>_xlfn.XLOOKUP(F5817,'Wall Volumes'!B:B,'Wall Volumes'!C:C)</f>
        <v>#N/A</v>
      </c>
      <c r="F5817" s="64" t="s">
        <v>1395</v>
      </c>
      <c r="G5817" s="64">
        <f>IF('Wall Volumes'!$K$4&gt;0,'Wall Volumes'!$K$3,0)</f>
        <v>0</v>
      </c>
    </row>
    <row r="5818" spans="1:7">
      <c r="A5818" s="64" t="str">
        <f t="shared" si="92"/>
        <v>Half Diamon 1150 BO.0</v>
      </c>
      <c r="B5818" s="64" t="e">
        <f>_xlfn.XLOOKUP(F5818,'Wall Volumes'!B:B,'Wall Volumes'!K:K)</f>
        <v>#N/A</v>
      </c>
      <c r="C5818" s="64" t="e">
        <f>_xlfn.XLOOKUP(F5818,'Wall Volumes'!B:B,'Wall Volumes'!C:C)</f>
        <v>#N/A</v>
      </c>
      <c r="F5818" s="64" t="s">
        <v>1395</v>
      </c>
      <c r="G5818" s="64">
        <f>IF('Wall Volumes'!$K$4&gt;0,'Wall Volumes'!$K$3,0)</f>
        <v>0</v>
      </c>
    </row>
    <row r="5819" spans="1:7">
      <c r="A5819" s="64" t="str">
        <f t="shared" si="92"/>
        <v>Half Diamon 1150 BO.0</v>
      </c>
      <c r="B5819" s="64" t="e">
        <f>_xlfn.XLOOKUP(F5819,'Wall Volumes'!B:B,'Wall Volumes'!K:K)</f>
        <v>#N/A</v>
      </c>
      <c r="C5819" s="64" t="e">
        <f>_xlfn.XLOOKUP(F5819,'Wall Volumes'!B:B,'Wall Volumes'!C:C)</f>
        <v>#N/A</v>
      </c>
      <c r="F5819" s="64" t="s">
        <v>1395</v>
      </c>
      <c r="G5819" s="64">
        <f>IF('Wall Volumes'!$K$4&gt;0,'Wall Volumes'!$K$3,0)</f>
        <v>0</v>
      </c>
    </row>
    <row r="5820" spans="1:7">
      <c r="A5820" s="64" t="str">
        <f t="shared" si="92"/>
        <v>Half Diamon 1150 BO.0</v>
      </c>
      <c r="B5820" s="64" t="e">
        <f>_xlfn.XLOOKUP(F5820,'Wall Volumes'!B:B,'Wall Volumes'!K:K)</f>
        <v>#N/A</v>
      </c>
      <c r="C5820" s="64" t="e">
        <f>_xlfn.XLOOKUP(F5820,'Wall Volumes'!B:B,'Wall Volumes'!C:C)</f>
        <v>#N/A</v>
      </c>
      <c r="F5820" s="64" t="s">
        <v>1395</v>
      </c>
      <c r="G5820" s="64">
        <f>IF('Wall Volumes'!$K$4&gt;0,'Wall Volumes'!$K$3,0)</f>
        <v>0</v>
      </c>
    </row>
    <row r="5821" spans="1:7">
      <c r="A5821" s="64" t="str">
        <f t="shared" si="92"/>
        <v>Half Diamon 1150 BO.0</v>
      </c>
      <c r="B5821" s="64" t="e">
        <f>_xlfn.XLOOKUP(F5821,'Wall Volumes'!B:B,'Wall Volumes'!L:L)</f>
        <v>#N/A</v>
      </c>
      <c r="C5821" s="64" t="e">
        <f>_xlfn.XLOOKUP(F5821,'Wall Volumes'!B:B,'Wall Volumes'!C:C)</f>
        <v>#N/A</v>
      </c>
      <c r="F5821" s="64" t="s">
        <v>1395</v>
      </c>
      <c r="G5821" s="64">
        <f>IF('Wall Volumes'!$L$4&gt;0,'Wall Volumes'!$L$3,0)</f>
        <v>0</v>
      </c>
    </row>
    <row r="5822" spans="1:7">
      <c r="A5822" s="64" t="str">
        <f t="shared" si="92"/>
        <v>Half Diamon 1150 BO.0</v>
      </c>
      <c r="B5822" s="64" t="e">
        <f>_xlfn.XLOOKUP(F5822,'Wall Volumes'!B:B,'Wall Volumes'!L:L)</f>
        <v>#N/A</v>
      </c>
      <c r="C5822" s="64" t="e">
        <f>_xlfn.XLOOKUP(F5822,'Wall Volumes'!B:B,'Wall Volumes'!C:C)</f>
        <v>#N/A</v>
      </c>
      <c r="F5822" s="64" t="s">
        <v>1395</v>
      </c>
      <c r="G5822" s="64">
        <f>IF('Wall Volumes'!$L$4&gt;0,'Wall Volumes'!$L$3,0)</f>
        <v>0</v>
      </c>
    </row>
    <row r="5823" spans="1:7">
      <c r="A5823" s="64" t="str">
        <f t="shared" ref="A5823:A5838" si="93">F5823&amp;"."&amp;G5823</f>
        <v>Half Diamon 1150 BO.0</v>
      </c>
      <c r="B5823" s="64" t="e">
        <f>_xlfn.XLOOKUP(F5823,'Wall Volumes'!B:B,'Wall Volumes'!L:L)</f>
        <v>#N/A</v>
      </c>
      <c r="C5823" s="64" t="e">
        <f>_xlfn.XLOOKUP(F5823,'Wall Volumes'!B:B,'Wall Volumes'!C:C)</f>
        <v>#N/A</v>
      </c>
      <c r="F5823" s="64" t="s">
        <v>1395</v>
      </c>
      <c r="G5823" s="64">
        <f>IF('Wall Volumes'!$L$4&gt;0,'Wall Volumes'!$L$3,0)</f>
        <v>0</v>
      </c>
    </row>
    <row r="5824" spans="1:7">
      <c r="A5824" s="64" t="str">
        <f t="shared" si="93"/>
        <v>Half Diamon 1150 BO.0</v>
      </c>
      <c r="B5824" s="64" t="e">
        <f>_xlfn.XLOOKUP(F5824,'Wall Volumes'!B:B,'Wall Volumes'!L:L)</f>
        <v>#N/A</v>
      </c>
      <c r="C5824" s="64" t="e">
        <f>_xlfn.XLOOKUP(F5824,'Wall Volumes'!B:B,'Wall Volumes'!C:C)</f>
        <v>#N/A</v>
      </c>
      <c r="F5824" s="64" t="s">
        <v>1395</v>
      </c>
      <c r="G5824" s="64">
        <f>IF('Wall Volumes'!$L$4&gt;0,'Wall Volumes'!$L$3,0)</f>
        <v>0</v>
      </c>
    </row>
    <row r="5825" spans="1:7">
      <c r="A5825" s="64" t="str">
        <f t="shared" si="93"/>
        <v>Half Diamon 1150 BO.0</v>
      </c>
      <c r="B5825" s="64" t="e">
        <f>_xlfn.XLOOKUP(F5825,'Wall Volumes'!B:B,'Wall Volumes'!L:L)</f>
        <v>#N/A</v>
      </c>
      <c r="C5825" s="64" t="e">
        <f>_xlfn.XLOOKUP(F5825,'Wall Volumes'!B:B,'Wall Volumes'!C:C)</f>
        <v>#N/A</v>
      </c>
      <c r="F5825" s="64" t="s">
        <v>1395</v>
      </c>
      <c r="G5825" s="64">
        <f>IF('Wall Volumes'!$L$4&gt;0,'Wall Volumes'!$L$3,0)</f>
        <v>0</v>
      </c>
    </row>
    <row r="5826" spans="1:7">
      <c r="A5826" s="64" t="str">
        <f t="shared" si="93"/>
        <v>Half Diamon 1150 BO.0</v>
      </c>
      <c r="B5826" s="64" t="e">
        <f>_xlfn.XLOOKUP(F5826,'Wall Volumes'!B:B,'Wall Volumes'!L:L)</f>
        <v>#N/A</v>
      </c>
      <c r="C5826" s="64" t="e">
        <f>_xlfn.XLOOKUP(F5826,'Wall Volumes'!B:B,'Wall Volumes'!C:C)</f>
        <v>#N/A</v>
      </c>
      <c r="F5826" s="64" t="s">
        <v>1395</v>
      </c>
      <c r="G5826" s="64">
        <f>IF('Wall Volumes'!$L$4&gt;0,'Wall Volumes'!$L$3,0)</f>
        <v>0</v>
      </c>
    </row>
    <row r="5827" spans="1:7">
      <c r="A5827" s="64" t="str">
        <f t="shared" si="93"/>
        <v>Half Diamon 1150 BO.0</v>
      </c>
      <c r="B5827" s="64" t="e">
        <f>_xlfn.XLOOKUP(F5827,'Wall Volumes'!B:B,'Wall Volumes'!L:L)</f>
        <v>#N/A</v>
      </c>
      <c r="C5827" s="64" t="e">
        <f>_xlfn.XLOOKUP(F5827,'Wall Volumes'!B:B,'Wall Volumes'!C:C)</f>
        <v>#N/A</v>
      </c>
      <c r="F5827" s="64" t="s">
        <v>1395</v>
      </c>
      <c r="G5827" s="64">
        <f>IF('Wall Volumes'!$L$4&gt;0,'Wall Volumes'!$L$3,0)</f>
        <v>0</v>
      </c>
    </row>
    <row r="5828" spans="1:7">
      <c r="A5828" s="64" t="str">
        <f t="shared" si="93"/>
        <v>Half Diamon 1150 BO.0</v>
      </c>
      <c r="B5828" s="64" t="e">
        <f>_xlfn.XLOOKUP(F5828,'Wall Volumes'!B:B,'Wall Volumes'!L:L)</f>
        <v>#N/A</v>
      </c>
      <c r="C5828" s="64" t="e">
        <f>_xlfn.XLOOKUP(F5828,'Wall Volumes'!B:B,'Wall Volumes'!C:C)</f>
        <v>#N/A</v>
      </c>
      <c r="F5828" s="64" t="s">
        <v>1395</v>
      </c>
      <c r="G5828" s="64">
        <f>IF('Wall Volumes'!$L$4&gt;0,'Wall Volumes'!$L$3,0)</f>
        <v>0</v>
      </c>
    </row>
    <row r="5829" spans="1:7">
      <c r="A5829" s="64" t="str">
        <f t="shared" si="93"/>
        <v>Half Diamon 1150 BO.0</v>
      </c>
      <c r="B5829" s="64" t="e">
        <f>_xlfn.XLOOKUP(F5829,'Wall Volumes'!B:B,'Wall Volumes'!L:L)</f>
        <v>#N/A</v>
      </c>
      <c r="C5829" s="64" t="e">
        <f>_xlfn.XLOOKUP(F5829,'Wall Volumes'!B:B,'Wall Volumes'!C:C)</f>
        <v>#N/A</v>
      </c>
      <c r="F5829" s="64" t="s">
        <v>1395</v>
      </c>
      <c r="G5829" s="64">
        <f>IF('Wall Volumes'!$L$4&gt;0,'Wall Volumes'!$L$3,0)</f>
        <v>0</v>
      </c>
    </row>
    <row r="5830" spans="1:7">
      <c r="A5830" s="64" t="str">
        <f t="shared" si="93"/>
        <v>Half Diamon 1150 BO.0</v>
      </c>
      <c r="B5830" s="64" t="e">
        <f>_xlfn.XLOOKUP(F5830,'Wall Volumes'!B:B,'Wall Volumes'!M:M)</f>
        <v>#N/A</v>
      </c>
      <c r="C5830" s="64" t="e">
        <f>_xlfn.XLOOKUP(F5830,'Wall Volumes'!B:B,'Wall Volumes'!C:C)</f>
        <v>#N/A</v>
      </c>
      <c r="F5830" s="64" t="s">
        <v>1395</v>
      </c>
      <c r="G5830" s="64">
        <f>IF('Wall Volumes'!$M$4&gt;0,'Wall Volumes'!$M$3,0)</f>
        <v>0</v>
      </c>
    </row>
    <row r="5831" spans="1:7">
      <c r="A5831" s="64" t="str">
        <f t="shared" si="93"/>
        <v>Half Diamon 1150 BO.0</v>
      </c>
      <c r="B5831" s="64" t="e">
        <f>_xlfn.XLOOKUP(F5831,'Wall Volumes'!B:B,'Wall Volumes'!M:M)</f>
        <v>#N/A</v>
      </c>
      <c r="C5831" s="64" t="e">
        <f>_xlfn.XLOOKUP(F5831,'Wall Volumes'!B:B,'Wall Volumes'!C:C)</f>
        <v>#N/A</v>
      </c>
      <c r="F5831" s="64" t="s">
        <v>1395</v>
      </c>
      <c r="G5831" s="64">
        <f>IF('Wall Volumes'!$M$4&gt;0,'Wall Volumes'!$M$3,0)</f>
        <v>0</v>
      </c>
    </row>
    <row r="5832" spans="1:7">
      <c r="A5832" s="64" t="str">
        <f t="shared" si="93"/>
        <v>Half Diamon 1150 BO.0</v>
      </c>
      <c r="B5832" s="64" t="e">
        <f>_xlfn.XLOOKUP(F5832,'Wall Volumes'!B:B,'Wall Volumes'!M:M)</f>
        <v>#N/A</v>
      </c>
      <c r="C5832" s="64" t="e">
        <f>_xlfn.XLOOKUP(F5832,'Wall Volumes'!B:B,'Wall Volumes'!C:C)</f>
        <v>#N/A</v>
      </c>
      <c r="F5832" s="64" t="s">
        <v>1395</v>
      </c>
      <c r="G5832" s="64">
        <f>IF('Wall Volumes'!$M$4&gt;0,'Wall Volumes'!$M$3,0)</f>
        <v>0</v>
      </c>
    </row>
    <row r="5833" spans="1:7">
      <c r="A5833" s="64" t="str">
        <f t="shared" si="93"/>
        <v>Half Diamon 1150 BO.0</v>
      </c>
      <c r="B5833" s="64" t="e">
        <f>_xlfn.XLOOKUP(F5833,'Wall Volumes'!B:B,'Wall Volumes'!M:M)</f>
        <v>#N/A</v>
      </c>
      <c r="C5833" s="64" t="e">
        <f>_xlfn.XLOOKUP(F5833,'Wall Volumes'!B:B,'Wall Volumes'!C:C)</f>
        <v>#N/A</v>
      </c>
      <c r="F5833" s="64" t="s">
        <v>1395</v>
      </c>
      <c r="G5833" s="64">
        <f>IF('Wall Volumes'!$M$4&gt;0,'Wall Volumes'!$M$3,0)</f>
        <v>0</v>
      </c>
    </row>
    <row r="5834" spans="1:7">
      <c r="A5834" s="64" t="str">
        <f t="shared" si="93"/>
        <v>Half Diamon 1150 BO.0</v>
      </c>
      <c r="B5834" s="64" t="e">
        <f>_xlfn.XLOOKUP(F5834,'Wall Volumes'!B:B,'Wall Volumes'!M:M)</f>
        <v>#N/A</v>
      </c>
      <c r="C5834" s="64" t="e">
        <f>_xlfn.XLOOKUP(F5834,'Wall Volumes'!B:B,'Wall Volumes'!C:C)</f>
        <v>#N/A</v>
      </c>
      <c r="F5834" s="64" t="s">
        <v>1395</v>
      </c>
      <c r="G5834" s="64">
        <f>IF('Wall Volumes'!$M$4&gt;0,'Wall Volumes'!$M$3,0)</f>
        <v>0</v>
      </c>
    </row>
    <row r="5835" spans="1:7">
      <c r="A5835" s="64" t="str">
        <f t="shared" si="93"/>
        <v>Half Diamon 1150 BO.0</v>
      </c>
      <c r="B5835" s="64" t="e">
        <f>_xlfn.XLOOKUP(F5835,'Wall Volumes'!B:B,'Wall Volumes'!M:M)</f>
        <v>#N/A</v>
      </c>
      <c r="C5835" s="64" t="e">
        <f>_xlfn.XLOOKUP(F5835,'Wall Volumes'!B:B,'Wall Volumes'!C:C)</f>
        <v>#N/A</v>
      </c>
      <c r="F5835" s="64" t="s">
        <v>1395</v>
      </c>
      <c r="G5835" s="64">
        <f>IF('Wall Volumes'!$M$4&gt;0,'Wall Volumes'!$M$3,0)</f>
        <v>0</v>
      </c>
    </row>
    <row r="5836" spans="1:7">
      <c r="A5836" s="64" t="str">
        <f t="shared" si="93"/>
        <v>Half Diamon 1150 BO.0</v>
      </c>
      <c r="B5836" s="64" t="e">
        <f>_xlfn.XLOOKUP(F5836,'Wall Volumes'!B:B,'Wall Volumes'!M:M)</f>
        <v>#N/A</v>
      </c>
      <c r="C5836" s="64" t="e">
        <f>_xlfn.XLOOKUP(F5836,'Wall Volumes'!B:B,'Wall Volumes'!C:C)</f>
        <v>#N/A</v>
      </c>
      <c r="F5836" s="64" t="s">
        <v>1395</v>
      </c>
      <c r="G5836" s="64">
        <f>IF('Wall Volumes'!$M$4&gt;0,'Wall Volumes'!$M$3,0)</f>
        <v>0</v>
      </c>
    </row>
    <row r="5837" spans="1:7">
      <c r="A5837" s="64" t="str">
        <f t="shared" si="93"/>
        <v>Half Diamon 1150 BO.0</v>
      </c>
      <c r="B5837" s="64" t="e">
        <f>_xlfn.XLOOKUP(F5837,'Wall Volumes'!B:B,'Wall Volumes'!M:M)</f>
        <v>#N/A</v>
      </c>
      <c r="C5837" s="64" t="e">
        <f>_xlfn.XLOOKUP(F5837,'Wall Volumes'!B:B,'Wall Volumes'!C:C)</f>
        <v>#N/A</v>
      </c>
      <c r="F5837" s="64" t="s">
        <v>1395</v>
      </c>
      <c r="G5837" s="64">
        <f>IF('Wall Volumes'!$M$4&gt;0,'Wall Volumes'!$M$3,0)</f>
        <v>0</v>
      </c>
    </row>
    <row r="5838" spans="1:7">
      <c r="A5838" s="64" t="str">
        <f t="shared" si="93"/>
        <v>Half Diamon 1150 BO.0</v>
      </c>
      <c r="B5838" s="64" t="e">
        <f>_xlfn.XLOOKUP(F5838,'Wall Volumes'!B:B,'Wall Volumes'!M:M)</f>
        <v>#N/A</v>
      </c>
      <c r="C5838" s="64" t="e">
        <f>_xlfn.XLOOKUP(F5838,'Wall Volumes'!B:B,'Wall Volumes'!C:C)</f>
        <v>#N/A</v>
      </c>
      <c r="F5838" s="64" t="s">
        <v>1395</v>
      </c>
      <c r="G5838" s="64">
        <f>IF('Wall Volumes'!$M$4&gt;0,'Wall Volumes'!$M$3,0)</f>
        <v>0</v>
      </c>
    </row>
    <row r="5839" spans="1:7">
      <c r="A5839" s="64" t="str">
        <f>F5839&amp;"-"&amp;G5839</f>
        <v>BP.VG.00019-10124</v>
      </c>
      <c r="B5839" s="64">
        <f>_xlfn.XLOOKUP(F5839,'Volumen Holds Cooperations'!S:S,'Volumen Holds Cooperations'!E:E)+IF('Volumen Holds Cooperations'!$E$31&gt;0,'Volumen Holds Cooperations'!$E$31,0)</f>
        <v>0</v>
      </c>
      <c r="C5839" s="64">
        <f>_xlfn.XLOOKUP(F5839,'Volumen Holds Cooperations'!S:S,'Volumen Holds Cooperations'!D:D)</f>
        <v>263</v>
      </c>
      <c r="F5839" s="64" t="s">
        <v>943</v>
      </c>
      <c r="G5839" s="64">
        <v>10124</v>
      </c>
    </row>
    <row r="5840" spans="1:7">
      <c r="A5840" s="64" t="str">
        <f t="shared" ref="A5840:A5903" si="94">F5840&amp;"-"&amp;G5840</f>
        <v>BP.VG.00020-10124</v>
      </c>
      <c r="B5840" s="64">
        <f>_xlfn.XLOOKUP(F5840,'Volumen Holds Cooperations'!S:S,'Volumen Holds Cooperations'!E:E)+IF('Volumen Holds Cooperations'!$E$31&gt;0,'Volumen Holds Cooperations'!$E$31,0)</f>
        <v>0</v>
      </c>
      <c r="C5840" s="64">
        <f>_xlfn.XLOOKUP(F5840,'Volumen Holds Cooperations'!S:S,'Volumen Holds Cooperations'!D:D)</f>
        <v>263</v>
      </c>
      <c r="F5840" s="64" t="s">
        <v>944</v>
      </c>
      <c r="G5840" s="64">
        <v>10124</v>
      </c>
    </row>
    <row r="5841" spans="1:7">
      <c r="A5841" s="64" t="str">
        <f t="shared" si="94"/>
        <v>BP.VG.00021-10124</v>
      </c>
      <c r="B5841" s="64">
        <f>_xlfn.XLOOKUP(F5841,'Volumen Holds Cooperations'!S:S,'Volumen Holds Cooperations'!E:E)+IF('Volumen Holds Cooperations'!$E$31&gt;0,'Volumen Holds Cooperations'!$E$31,0)</f>
        <v>0</v>
      </c>
      <c r="C5841" s="64">
        <f>_xlfn.XLOOKUP(F5841,'Volumen Holds Cooperations'!S:S,'Volumen Holds Cooperations'!D:D)</f>
        <v>746</v>
      </c>
      <c r="F5841" s="64" t="s">
        <v>945</v>
      </c>
      <c r="G5841" s="64">
        <v>10124</v>
      </c>
    </row>
    <row r="5842" spans="1:7">
      <c r="A5842" s="64" t="str">
        <f t="shared" si="94"/>
        <v>BP.VG.00022-10124</v>
      </c>
      <c r="B5842" s="64">
        <f>_xlfn.XLOOKUP(F5842,'Volumen Holds Cooperations'!S:S,'Volumen Holds Cooperations'!E:E)+IF('Volumen Holds Cooperations'!$E$31&gt;0,'Volumen Holds Cooperations'!$E$31,0)</f>
        <v>0</v>
      </c>
      <c r="C5842" s="64">
        <f>_xlfn.XLOOKUP(F5842,'Volumen Holds Cooperations'!S:S,'Volumen Holds Cooperations'!D:D)</f>
        <v>746</v>
      </c>
      <c r="F5842" s="64" t="s">
        <v>946</v>
      </c>
      <c r="G5842" s="64">
        <v>10124</v>
      </c>
    </row>
    <row r="5843" spans="1:7">
      <c r="A5843" s="64" t="str">
        <f t="shared" si="94"/>
        <v>BP.VG.00023-10124</v>
      </c>
      <c r="B5843" s="64">
        <f>_xlfn.XLOOKUP(F5843,'Volumen Holds Cooperations'!S:S,'Volumen Holds Cooperations'!E:E)+IF('Volumen Holds Cooperations'!$E$31&gt;0,'Volumen Holds Cooperations'!$E$31,0)</f>
        <v>0</v>
      </c>
      <c r="C5843" s="64">
        <f>_xlfn.XLOOKUP(F5843,'Volumen Holds Cooperations'!S:S,'Volumen Holds Cooperations'!D:D)</f>
        <v>259</v>
      </c>
      <c r="F5843" s="64" t="s">
        <v>947</v>
      </c>
      <c r="G5843" s="64">
        <v>10124</v>
      </c>
    </row>
    <row r="5844" spans="1:7">
      <c r="A5844" s="64" t="str">
        <f t="shared" si="94"/>
        <v>BP.VG.00024-10124</v>
      </c>
      <c r="B5844" s="64">
        <f>_xlfn.XLOOKUP(F5844,'Volumen Holds Cooperations'!S:S,'Volumen Holds Cooperations'!E:E)+IF('Volumen Holds Cooperations'!$E$31&gt;0,'Volumen Holds Cooperations'!$E$31,0)</f>
        <v>0</v>
      </c>
      <c r="C5844" s="64">
        <f>_xlfn.XLOOKUP(F5844,'Volumen Holds Cooperations'!S:S,'Volumen Holds Cooperations'!D:D)</f>
        <v>259</v>
      </c>
      <c r="F5844" s="64" t="s">
        <v>948</v>
      </c>
      <c r="G5844" s="64">
        <v>10124</v>
      </c>
    </row>
    <row r="5845" spans="1:7">
      <c r="A5845" s="64" t="str">
        <f t="shared" si="94"/>
        <v>BP.VG.00025-10124</v>
      </c>
      <c r="B5845" s="64">
        <f>_xlfn.XLOOKUP(F5845,'Volumen Holds Cooperations'!S:S,'Volumen Holds Cooperations'!E:E)+IF('Volumen Holds Cooperations'!$E$31&gt;0,'Volumen Holds Cooperations'!$E$31,0)</f>
        <v>0</v>
      </c>
      <c r="C5845" s="64">
        <f>_xlfn.XLOOKUP(F5845,'Volumen Holds Cooperations'!S:S,'Volumen Holds Cooperations'!D:D)</f>
        <v>766</v>
      </c>
      <c r="F5845" s="64" t="s">
        <v>949</v>
      </c>
      <c r="G5845" s="64">
        <v>10124</v>
      </c>
    </row>
    <row r="5846" spans="1:7">
      <c r="A5846" s="64" t="str">
        <f t="shared" si="94"/>
        <v>BP.VG.00026-10124</v>
      </c>
      <c r="B5846" s="64">
        <f>_xlfn.XLOOKUP(F5846,'Volumen Holds Cooperations'!S:S,'Volumen Holds Cooperations'!E:E)+IF('Volumen Holds Cooperations'!$E$31&gt;0,'Volumen Holds Cooperations'!$E$31,0)</f>
        <v>0</v>
      </c>
      <c r="C5846" s="64">
        <f>_xlfn.XLOOKUP(F5846,'Volumen Holds Cooperations'!S:S,'Volumen Holds Cooperations'!D:D)</f>
        <v>766</v>
      </c>
      <c r="F5846" s="64" t="s">
        <v>950</v>
      </c>
      <c r="G5846" s="64">
        <v>10124</v>
      </c>
    </row>
    <row r="5847" spans="1:7">
      <c r="A5847" s="64" t="str">
        <f t="shared" si="94"/>
        <v>BP.VG.00019-10125</v>
      </c>
      <c r="B5847" s="64">
        <f>_xlfn.XLOOKUP(F5847,'Volumen Holds Cooperations'!S:S,'Volumen Holds Cooperations'!F:F)+IF('Volumen Holds Cooperations'!$F$31&gt;0,'Volumen Holds Cooperations'!$F$31,0)</f>
        <v>0</v>
      </c>
      <c r="C5847" s="64">
        <f>_xlfn.XLOOKUP(F5847,'Volumen Holds Cooperations'!S:S,'Volumen Holds Cooperations'!D:D)</f>
        <v>263</v>
      </c>
      <c r="F5847" s="64" t="s">
        <v>943</v>
      </c>
      <c r="G5847" s="64">
        <v>10125</v>
      </c>
    </row>
    <row r="5848" spans="1:7">
      <c r="A5848" s="64" t="str">
        <f t="shared" si="94"/>
        <v>BP.VG.00020-10125</v>
      </c>
      <c r="B5848" s="64">
        <f>_xlfn.XLOOKUP(F5848,'Volumen Holds Cooperations'!S:S,'Volumen Holds Cooperations'!F:F)+IF('Volumen Holds Cooperations'!$F$31&gt;0,'Volumen Holds Cooperations'!$F$31,0)</f>
        <v>0</v>
      </c>
      <c r="C5848" s="64">
        <f>_xlfn.XLOOKUP(F5848,'Volumen Holds Cooperations'!S:S,'Volumen Holds Cooperations'!D:D)</f>
        <v>263</v>
      </c>
      <c r="F5848" s="64" t="s">
        <v>944</v>
      </c>
      <c r="G5848" s="64">
        <v>10125</v>
      </c>
    </row>
    <row r="5849" spans="1:7">
      <c r="A5849" s="64" t="str">
        <f t="shared" si="94"/>
        <v>BP.VG.00021-10125</v>
      </c>
      <c r="B5849" s="64">
        <f>_xlfn.XLOOKUP(F5849,'Volumen Holds Cooperations'!S:S,'Volumen Holds Cooperations'!F:F)+IF('Volumen Holds Cooperations'!$F$31&gt;0,'Volumen Holds Cooperations'!$F$31,0)</f>
        <v>0</v>
      </c>
      <c r="C5849" s="64">
        <f>_xlfn.XLOOKUP(F5849,'Volumen Holds Cooperations'!S:S,'Volumen Holds Cooperations'!D:D)</f>
        <v>746</v>
      </c>
      <c r="F5849" s="64" t="s">
        <v>945</v>
      </c>
      <c r="G5849" s="64">
        <v>10125</v>
      </c>
    </row>
    <row r="5850" spans="1:7">
      <c r="A5850" s="64" t="str">
        <f t="shared" si="94"/>
        <v>BP.VG.00022-10125</v>
      </c>
      <c r="B5850" s="64">
        <f>_xlfn.XLOOKUP(F5850,'Volumen Holds Cooperations'!S:S,'Volumen Holds Cooperations'!F:F)+IF('Volumen Holds Cooperations'!$F$31&gt;0,'Volumen Holds Cooperations'!$F$31,0)</f>
        <v>0</v>
      </c>
      <c r="C5850" s="64">
        <f>_xlfn.XLOOKUP(F5850,'Volumen Holds Cooperations'!S:S,'Volumen Holds Cooperations'!D:D)</f>
        <v>746</v>
      </c>
      <c r="F5850" s="64" t="s">
        <v>946</v>
      </c>
      <c r="G5850" s="64">
        <v>10125</v>
      </c>
    </row>
    <row r="5851" spans="1:7">
      <c r="A5851" s="64" t="str">
        <f t="shared" si="94"/>
        <v>BP.VG.00023-10125</v>
      </c>
      <c r="B5851" s="64">
        <f>_xlfn.XLOOKUP(F5851,'Volumen Holds Cooperations'!S:S,'Volumen Holds Cooperations'!F:F)+IF('Volumen Holds Cooperations'!$F$31&gt;0,'Volumen Holds Cooperations'!$F$31,0)</f>
        <v>0</v>
      </c>
      <c r="C5851" s="64">
        <f>_xlfn.XLOOKUP(F5851,'Volumen Holds Cooperations'!S:S,'Volumen Holds Cooperations'!D:D)</f>
        <v>259</v>
      </c>
      <c r="F5851" s="64" t="s">
        <v>947</v>
      </c>
      <c r="G5851" s="64">
        <v>10125</v>
      </c>
    </row>
    <row r="5852" spans="1:7">
      <c r="A5852" s="64" t="str">
        <f t="shared" si="94"/>
        <v>BP.VG.00024-10125</v>
      </c>
      <c r="B5852" s="64">
        <f>_xlfn.XLOOKUP(F5852,'Volumen Holds Cooperations'!S:S,'Volumen Holds Cooperations'!F:F)+IF('Volumen Holds Cooperations'!$F$31&gt;0,'Volumen Holds Cooperations'!$F$31,0)</f>
        <v>0</v>
      </c>
      <c r="C5852" s="64">
        <f>_xlfn.XLOOKUP(F5852,'Volumen Holds Cooperations'!S:S,'Volumen Holds Cooperations'!D:D)</f>
        <v>259</v>
      </c>
      <c r="F5852" s="64" t="s">
        <v>948</v>
      </c>
      <c r="G5852" s="64">
        <v>10125</v>
      </c>
    </row>
    <row r="5853" spans="1:7">
      <c r="A5853" s="64" t="str">
        <f t="shared" si="94"/>
        <v>BP.VG.00025-10125</v>
      </c>
      <c r="B5853" s="64">
        <f>_xlfn.XLOOKUP(F5853,'Volumen Holds Cooperations'!S:S,'Volumen Holds Cooperations'!F:F)+IF('Volumen Holds Cooperations'!$F$31&gt;0,'Volumen Holds Cooperations'!$F$31,0)</f>
        <v>0</v>
      </c>
      <c r="C5853" s="64">
        <f>_xlfn.XLOOKUP(F5853,'Volumen Holds Cooperations'!S:S,'Volumen Holds Cooperations'!D:D)</f>
        <v>766</v>
      </c>
      <c r="F5853" s="64" t="s">
        <v>949</v>
      </c>
      <c r="G5853" s="64">
        <v>10125</v>
      </c>
    </row>
    <row r="5854" spans="1:7">
      <c r="A5854" s="64" t="str">
        <f t="shared" si="94"/>
        <v>BP.VG.00026-10125</v>
      </c>
      <c r="B5854" s="64">
        <f>_xlfn.XLOOKUP(F5854,'Volumen Holds Cooperations'!S:S,'Volumen Holds Cooperations'!F:F)+IF('Volumen Holds Cooperations'!$F$31&gt;0,'Volumen Holds Cooperations'!$F$31,0)</f>
        <v>0</v>
      </c>
      <c r="C5854" s="64">
        <f>_xlfn.XLOOKUP(F5854,'Volumen Holds Cooperations'!S:S,'Volumen Holds Cooperations'!D:D)</f>
        <v>766</v>
      </c>
      <c r="F5854" s="64" t="s">
        <v>950</v>
      </c>
      <c r="G5854" s="64">
        <v>10125</v>
      </c>
    </row>
    <row r="5855" spans="1:7">
      <c r="A5855" s="64" t="str">
        <f t="shared" si="94"/>
        <v>BP.VG.00019-10127</v>
      </c>
      <c r="B5855" s="64">
        <f>_xlfn.XLOOKUP(F5855,'Volumen Holds Cooperations'!S:S,'Volumen Holds Cooperations'!G:G)+IF('Volumen Holds Cooperations'!$G$31&gt;0,'Volumen Holds Cooperations'!$G$31,0)</f>
        <v>0</v>
      </c>
      <c r="C5855" s="64">
        <f>_xlfn.XLOOKUP(F5855,'Volumen Holds Cooperations'!S:S,'Volumen Holds Cooperations'!D:D)</f>
        <v>263</v>
      </c>
      <c r="F5855" s="64" t="s">
        <v>943</v>
      </c>
      <c r="G5855" s="64">
        <v>10127</v>
      </c>
    </row>
    <row r="5856" spans="1:7">
      <c r="A5856" s="64" t="str">
        <f t="shared" si="94"/>
        <v>BP.VG.00020-10127</v>
      </c>
      <c r="B5856" s="64">
        <f>_xlfn.XLOOKUP(F5856,'Volumen Holds Cooperations'!S:S,'Volumen Holds Cooperations'!G:G)+IF('Volumen Holds Cooperations'!$G$31&gt;0,'Volumen Holds Cooperations'!$G$31,0)</f>
        <v>0</v>
      </c>
      <c r="C5856" s="64">
        <f>_xlfn.XLOOKUP(F5856,'Volumen Holds Cooperations'!S:S,'Volumen Holds Cooperations'!D:D)</f>
        <v>263</v>
      </c>
      <c r="F5856" s="64" t="s">
        <v>944</v>
      </c>
      <c r="G5856" s="64">
        <v>10127</v>
      </c>
    </row>
    <row r="5857" spans="1:7">
      <c r="A5857" s="64" t="str">
        <f t="shared" si="94"/>
        <v>BP.VG.00021-10127</v>
      </c>
      <c r="B5857" s="64">
        <f>_xlfn.XLOOKUP(F5857,'Volumen Holds Cooperations'!S:S,'Volumen Holds Cooperations'!G:G)+IF('Volumen Holds Cooperations'!$G$31&gt;0,'Volumen Holds Cooperations'!$G$31,0)</f>
        <v>0</v>
      </c>
      <c r="C5857" s="64">
        <f>_xlfn.XLOOKUP(F5857,'Volumen Holds Cooperations'!S:S,'Volumen Holds Cooperations'!D:D)</f>
        <v>746</v>
      </c>
      <c r="F5857" s="64" t="s">
        <v>945</v>
      </c>
      <c r="G5857" s="64">
        <v>10127</v>
      </c>
    </row>
    <row r="5858" spans="1:7">
      <c r="A5858" s="64" t="str">
        <f t="shared" si="94"/>
        <v>BP.VG.00022-10127</v>
      </c>
      <c r="B5858" s="64">
        <f>_xlfn.XLOOKUP(F5858,'Volumen Holds Cooperations'!S:S,'Volumen Holds Cooperations'!G:G)+IF('Volumen Holds Cooperations'!$G$31&gt;0,'Volumen Holds Cooperations'!$G$31,0)</f>
        <v>0</v>
      </c>
      <c r="C5858" s="64">
        <f>_xlfn.XLOOKUP(F5858,'Volumen Holds Cooperations'!S:S,'Volumen Holds Cooperations'!D:D)</f>
        <v>746</v>
      </c>
      <c r="F5858" s="64" t="s">
        <v>946</v>
      </c>
      <c r="G5858" s="64">
        <v>10127</v>
      </c>
    </row>
    <row r="5859" spans="1:7">
      <c r="A5859" s="64" t="str">
        <f t="shared" si="94"/>
        <v>BP.VG.00023-10127</v>
      </c>
      <c r="B5859" s="64">
        <f>_xlfn.XLOOKUP(F5859,'Volumen Holds Cooperations'!S:S,'Volumen Holds Cooperations'!G:G)+IF('Volumen Holds Cooperations'!$G$31&gt;0,'Volumen Holds Cooperations'!$G$31,0)</f>
        <v>0</v>
      </c>
      <c r="C5859" s="64">
        <f>_xlfn.XLOOKUP(F5859,'Volumen Holds Cooperations'!S:S,'Volumen Holds Cooperations'!D:D)</f>
        <v>259</v>
      </c>
      <c r="F5859" s="64" t="s">
        <v>947</v>
      </c>
      <c r="G5859" s="64">
        <v>10127</v>
      </c>
    </row>
    <row r="5860" spans="1:7">
      <c r="A5860" s="64" t="str">
        <f t="shared" si="94"/>
        <v>BP.VG.00024-10127</v>
      </c>
      <c r="B5860" s="64">
        <f>_xlfn.XLOOKUP(F5860,'Volumen Holds Cooperations'!S:S,'Volumen Holds Cooperations'!G:G)+IF('Volumen Holds Cooperations'!$G$31&gt;0,'Volumen Holds Cooperations'!$G$31,0)</f>
        <v>0</v>
      </c>
      <c r="C5860" s="64">
        <f>_xlfn.XLOOKUP(F5860,'Volumen Holds Cooperations'!S:S,'Volumen Holds Cooperations'!D:D)</f>
        <v>259</v>
      </c>
      <c r="F5860" s="64" t="s">
        <v>948</v>
      </c>
      <c r="G5860" s="64">
        <v>10127</v>
      </c>
    </row>
    <row r="5861" spans="1:7">
      <c r="A5861" s="64" t="str">
        <f t="shared" si="94"/>
        <v>BP.VG.00025-10127</v>
      </c>
      <c r="B5861" s="64">
        <f>_xlfn.XLOOKUP(F5861,'Volumen Holds Cooperations'!S:S,'Volumen Holds Cooperations'!G:G)+IF('Volumen Holds Cooperations'!$G$31&gt;0,'Volumen Holds Cooperations'!$G$31,0)</f>
        <v>0</v>
      </c>
      <c r="C5861" s="64">
        <f>_xlfn.XLOOKUP(F5861,'Volumen Holds Cooperations'!S:S,'Volumen Holds Cooperations'!D:D)</f>
        <v>766</v>
      </c>
      <c r="F5861" s="64" t="s">
        <v>949</v>
      </c>
      <c r="G5861" s="64">
        <v>10127</v>
      </c>
    </row>
    <row r="5862" spans="1:7">
      <c r="A5862" s="64" t="str">
        <f t="shared" si="94"/>
        <v>BP.VG.00026-10127</v>
      </c>
      <c r="B5862" s="64">
        <f>_xlfn.XLOOKUP(F5862,'Volumen Holds Cooperations'!S:S,'Volumen Holds Cooperations'!G:G)+IF('Volumen Holds Cooperations'!$G$31&gt;0,'Volumen Holds Cooperations'!$G$31,0)</f>
        <v>0</v>
      </c>
      <c r="C5862" s="64">
        <f>_xlfn.XLOOKUP(F5862,'Volumen Holds Cooperations'!S:S,'Volumen Holds Cooperations'!D:D)</f>
        <v>766</v>
      </c>
      <c r="F5862" s="64" t="s">
        <v>950</v>
      </c>
      <c r="G5862" s="64">
        <v>10127</v>
      </c>
    </row>
    <row r="5863" spans="1:7">
      <c r="A5863" s="64" t="str">
        <f t="shared" si="94"/>
        <v>BP.VG.00019-10129</v>
      </c>
      <c r="B5863" s="64">
        <f>_xlfn.XLOOKUP(F5863,'Volumen Holds Cooperations'!S:S,'Volumen Holds Cooperations'!H:H)+IF('Volumen Holds Cooperations'!$H$31&gt;0,'Volumen Holds Cooperations'!$H$31,0)</f>
        <v>0</v>
      </c>
      <c r="C5863" s="64">
        <f>_xlfn.XLOOKUP(F5863,'Volumen Holds Cooperations'!S:S,'Volumen Holds Cooperations'!D:D)</f>
        <v>263</v>
      </c>
      <c r="F5863" s="64" t="s">
        <v>943</v>
      </c>
      <c r="G5863" s="64">
        <v>10129</v>
      </c>
    </row>
    <row r="5864" spans="1:7">
      <c r="A5864" s="64" t="str">
        <f t="shared" si="94"/>
        <v>BP.VG.00020-10129</v>
      </c>
      <c r="B5864" s="64">
        <f>_xlfn.XLOOKUP(F5864,'Volumen Holds Cooperations'!S:S,'Volumen Holds Cooperations'!H:H)+IF('Volumen Holds Cooperations'!$H$31&gt;0,'Volumen Holds Cooperations'!$H$31,0)</f>
        <v>0</v>
      </c>
      <c r="C5864" s="64">
        <f>_xlfn.XLOOKUP(F5864,'Volumen Holds Cooperations'!S:S,'Volumen Holds Cooperations'!D:D)</f>
        <v>263</v>
      </c>
      <c r="F5864" s="64" t="s">
        <v>944</v>
      </c>
      <c r="G5864" s="64">
        <v>10129</v>
      </c>
    </row>
    <row r="5865" spans="1:7">
      <c r="A5865" s="64" t="str">
        <f t="shared" si="94"/>
        <v>BP.VG.00021-10129</v>
      </c>
      <c r="B5865" s="64">
        <f>_xlfn.XLOOKUP(F5865,'Volumen Holds Cooperations'!S:S,'Volumen Holds Cooperations'!H:H)+IF('Volumen Holds Cooperations'!$H$31&gt;0,'Volumen Holds Cooperations'!$H$31,0)</f>
        <v>0</v>
      </c>
      <c r="C5865" s="64">
        <f>_xlfn.XLOOKUP(F5865,'Volumen Holds Cooperations'!S:S,'Volumen Holds Cooperations'!D:D)</f>
        <v>746</v>
      </c>
      <c r="F5865" s="64" t="s">
        <v>945</v>
      </c>
      <c r="G5865" s="64">
        <v>10129</v>
      </c>
    </row>
    <row r="5866" spans="1:7">
      <c r="A5866" s="64" t="str">
        <f t="shared" si="94"/>
        <v>BP.VG.00022-10129</v>
      </c>
      <c r="B5866" s="64">
        <f>_xlfn.XLOOKUP(F5866,'Volumen Holds Cooperations'!S:S,'Volumen Holds Cooperations'!H:H)+IF('Volumen Holds Cooperations'!$H$31&gt;0,'Volumen Holds Cooperations'!$H$31,0)</f>
        <v>0</v>
      </c>
      <c r="C5866" s="64">
        <f>_xlfn.XLOOKUP(F5866,'Volumen Holds Cooperations'!S:S,'Volumen Holds Cooperations'!D:D)</f>
        <v>746</v>
      </c>
      <c r="F5866" s="64" t="s">
        <v>946</v>
      </c>
      <c r="G5866" s="64">
        <v>10129</v>
      </c>
    </row>
    <row r="5867" spans="1:7">
      <c r="A5867" s="64" t="str">
        <f t="shared" si="94"/>
        <v>BP.VG.00023-10129</v>
      </c>
      <c r="B5867" s="64">
        <f>_xlfn.XLOOKUP(F5867,'Volumen Holds Cooperations'!S:S,'Volumen Holds Cooperations'!H:H)+IF('Volumen Holds Cooperations'!$H$31&gt;0,'Volumen Holds Cooperations'!$H$31,0)</f>
        <v>0</v>
      </c>
      <c r="C5867" s="64">
        <f>_xlfn.XLOOKUP(F5867,'Volumen Holds Cooperations'!S:S,'Volumen Holds Cooperations'!D:D)</f>
        <v>259</v>
      </c>
      <c r="F5867" s="64" t="s">
        <v>947</v>
      </c>
      <c r="G5867" s="64">
        <v>10129</v>
      </c>
    </row>
    <row r="5868" spans="1:7">
      <c r="A5868" s="64" t="str">
        <f t="shared" si="94"/>
        <v>BP.VG.00024-10129</v>
      </c>
      <c r="B5868" s="64">
        <f>_xlfn.XLOOKUP(F5868,'Volumen Holds Cooperations'!S:S,'Volumen Holds Cooperations'!H:H)+IF('Volumen Holds Cooperations'!$H$31&gt;0,'Volumen Holds Cooperations'!$H$31,0)</f>
        <v>0</v>
      </c>
      <c r="C5868" s="64">
        <f>_xlfn.XLOOKUP(F5868,'Volumen Holds Cooperations'!S:S,'Volumen Holds Cooperations'!D:D)</f>
        <v>259</v>
      </c>
      <c r="F5868" s="64" t="s">
        <v>948</v>
      </c>
      <c r="G5868" s="64">
        <v>10129</v>
      </c>
    </row>
    <row r="5869" spans="1:7">
      <c r="A5869" s="64" t="str">
        <f t="shared" si="94"/>
        <v>BP.VG.00025-10129</v>
      </c>
      <c r="B5869" s="64">
        <f>_xlfn.XLOOKUP(F5869,'Volumen Holds Cooperations'!S:S,'Volumen Holds Cooperations'!H:H)+IF('Volumen Holds Cooperations'!$H$31&gt;0,'Volumen Holds Cooperations'!$H$31,0)</f>
        <v>0</v>
      </c>
      <c r="C5869" s="64">
        <f>_xlfn.XLOOKUP(F5869,'Volumen Holds Cooperations'!S:S,'Volumen Holds Cooperations'!D:D)</f>
        <v>766</v>
      </c>
      <c r="F5869" s="64" t="s">
        <v>949</v>
      </c>
      <c r="G5869" s="64">
        <v>10129</v>
      </c>
    </row>
    <row r="5870" spans="1:7">
      <c r="A5870" s="64" t="str">
        <f t="shared" si="94"/>
        <v>BP.VG.00026-10129</v>
      </c>
      <c r="B5870" s="64">
        <f>_xlfn.XLOOKUP(F5870,'Volumen Holds Cooperations'!S:S,'Volumen Holds Cooperations'!H:H)+IF('Volumen Holds Cooperations'!$H$31&gt;0,'Volumen Holds Cooperations'!$H$31,0)</f>
        <v>0</v>
      </c>
      <c r="C5870" s="64">
        <f>_xlfn.XLOOKUP(F5870,'Volumen Holds Cooperations'!S:S,'Volumen Holds Cooperations'!D:D)</f>
        <v>766</v>
      </c>
      <c r="F5870" s="64" t="s">
        <v>950</v>
      </c>
      <c r="G5870" s="64">
        <v>10129</v>
      </c>
    </row>
    <row r="5871" spans="1:7">
      <c r="A5871" s="64" t="str">
        <f t="shared" si="94"/>
        <v>BP.VG.00019-10130</v>
      </c>
      <c r="B5871" s="64">
        <f>_xlfn.XLOOKUP(F5871,'Volumen Holds Cooperations'!S:S,'Volumen Holds Cooperations'!I:I)+IF('Volumen Holds Cooperations'!$I$31&gt;0,'Volumen Holds Cooperations'!$I$31,0)</f>
        <v>0</v>
      </c>
      <c r="C5871" s="64">
        <f>_xlfn.XLOOKUP(F5871,'Volumen Holds Cooperations'!S:S,'Volumen Holds Cooperations'!D:D)</f>
        <v>263</v>
      </c>
      <c r="F5871" s="64" t="s">
        <v>943</v>
      </c>
      <c r="G5871" s="64">
        <v>10130</v>
      </c>
    </row>
    <row r="5872" spans="1:7">
      <c r="A5872" s="64" t="str">
        <f t="shared" si="94"/>
        <v>BP.VG.00020-10130</v>
      </c>
      <c r="B5872" s="64">
        <f>_xlfn.XLOOKUP(F5872,'Volumen Holds Cooperations'!S:S,'Volumen Holds Cooperations'!I:I)+IF('Volumen Holds Cooperations'!$I$31&gt;0,'Volumen Holds Cooperations'!$I$31,0)</f>
        <v>0</v>
      </c>
      <c r="C5872" s="64">
        <f>_xlfn.XLOOKUP(F5872,'Volumen Holds Cooperations'!S:S,'Volumen Holds Cooperations'!D:D)</f>
        <v>263</v>
      </c>
      <c r="F5872" s="64" t="s">
        <v>944</v>
      </c>
      <c r="G5872" s="64">
        <v>10130</v>
      </c>
    </row>
    <row r="5873" spans="1:7">
      <c r="A5873" s="64" t="str">
        <f t="shared" si="94"/>
        <v>BP.VG.00021-10130</v>
      </c>
      <c r="B5873" s="64">
        <f>_xlfn.XLOOKUP(F5873,'Volumen Holds Cooperations'!S:S,'Volumen Holds Cooperations'!I:I)+IF('Volumen Holds Cooperations'!$I$31&gt;0,'Volumen Holds Cooperations'!$I$31,0)</f>
        <v>0</v>
      </c>
      <c r="C5873" s="64">
        <f>_xlfn.XLOOKUP(F5873,'Volumen Holds Cooperations'!S:S,'Volumen Holds Cooperations'!D:D)</f>
        <v>746</v>
      </c>
      <c r="F5873" s="64" t="s">
        <v>945</v>
      </c>
      <c r="G5873" s="64">
        <v>10130</v>
      </c>
    </row>
    <row r="5874" spans="1:7">
      <c r="A5874" s="64" t="str">
        <f t="shared" si="94"/>
        <v>BP.VG.00022-10130</v>
      </c>
      <c r="B5874" s="64">
        <f>_xlfn.XLOOKUP(F5874,'Volumen Holds Cooperations'!S:S,'Volumen Holds Cooperations'!I:I)+IF('Volumen Holds Cooperations'!$I$31&gt;0,'Volumen Holds Cooperations'!$I$31,0)</f>
        <v>0</v>
      </c>
      <c r="C5874" s="64">
        <f>_xlfn.XLOOKUP(F5874,'Volumen Holds Cooperations'!S:S,'Volumen Holds Cooperations'!D:D)</f>
        <v>746</v>
      </c>
      <c r="F5874" s="64" t="s">
        <v>946</v>
      </c>
      <c r="G5874" s="64">
        <v>10130</v>
      </c>
    </row>
    <row r="5875" spans="1:7">
      <c r="A5875" s="64" t="str">
        <f t="shared" si="94"/>
        <v>BP.VG.00023-10130</v>
      </c>
      <c r="B5875" s="64">
        <f>_xlfn.XLOOKUP(F5875,'Volumen Holds Cooperations'!S:S,'Volumen Holds Cooperations'!I:I)+IF('Volumen Holds Cooperations'!$I$31&gt;0,'Volumen Holds Cooperations'!$I$31,0)</f>
        <v>0</v>
      </c>
      <c r="C5875" s="64">
        <f>_xlfn.XLOOKUP(F5875,'Volumen Holds Cooperations'!S:S,'Volumen Holds Cooperations'!D:D)</f>
        <v>259</v>
      </c>
      <c r="F5875" s="64" t="s">
        <v>947</v>
      </c>
      <c r="G5875" s="64">
        <v>10130</v>
      </c>
    </row>
    <row r="5876" spans="1:7">
      <c r="A5876" s="64" t="str">
        <f t="shared" si="94"/>
        <v>BP.VG.00024-10130</v>
      </c>
      <c r="B5876" s="64">
        <f>_xlfn.XLOOKUP(F5876,'Volumen Holds Cooperations'!S:S,'Volumen Holds Cooperations'!I:I)+IF('Volumen Holds Cooperations'!$I$31&gt;0,'Volumen Holds Cooperations'!$I$31,0)</f>
        <v>0</v>
      </c>
      <c r="C5876" s="64">
        <f>_xlfn.XLOOKUP(F5876,'Volumen Holds Cooperations'!S:S,'Volumen Holds Cooperations'!D:D)</f>
        <v>259</v>
      </c>
      <c r="F5876" s="64" t="s">
        <v>948</v>
      </c>
      <c r="G5876" s="64">
        <v>10130</v>
      </c>
    </row>
    <row r="5877" spans="1:7">
      <c r="A5877" s="64" t="str">
        <f t="shared" si="94"/>
        <v>BP.VG.00025-10130</v>
      </c>
      <c r="B5877" s="64">
        <f>_xlfn.XLOOKUP(F5877,'Volumen Holds Cooperations'!S:S,'Volumen Holds Cooperations'!I:I)+IF('Volumen Holds Cooperations'!$I$31&gt;0,'Volumen Holds Cooperations'!$I$31,0)</f>
        <v>0</v>
      </c>
      <c r="C5877" s="64">
        <f>_xlfn.XLOOKUP(F5877,'Volumen Holds Cooperations'!S:S,'Volumen Holds Cooperations'!D:D)</f>
        <v>766</v>
      </c>
      <c r="F5877" s="64" t="s">
        <v>949</v>
      </c>
      <c r="G5877" s="64">
        <v>10130</v>
      </c>
    </row>
    <row r="5878" spans="1:7">
      <c r="A5878" s="64" t="str">
        <f t="shared" si="94"/>
        <v>BP.VG.00026-10130</v>
      </c>
      <c r="B5878" s="64">
        <f>_xlfn.XLOOKUP(F5878,'Volumen Holds Cooperations'!S:S,'Volumen Holds Cooperations'!I:I)+IF('Volumen Holds Cooperations'!$I$31&gt;0,'Volumen Holds Cooperations'!$I$31,0)</f>
        <v>0</v>
      </c>
      <c r="C5878" s="64">
        <f>_xlfn.XLOOKUP(F5878,'Volumen Holds Cooperations'!S:S,'Volumen Holds Cooperations'!D:D)</f>
        <v>766</v>
      </c>
      <c r="F5878" s="64" t="s">
        <v>950</v>
      </c>
      <c r="G5878" s="64">
        <v>10130</v>
      </c>
    </row>
    <row r="5879" spans="1:7">
      <c r="A5879" s="64" t="str">
        <f t="shared" si="94"/>
        <v>BP.VG.00019-10139</v>
      </c>
      <c r="B5879" s="64">
        <f>_xlfn.XLOOKUP(F5879,'Volumen Holds Cooperations'!S:S,'Volumen Holds Cooperations'!J:J)+IF('Volumen Holds Cooperations'!$J$31&gt;0,'Volumen Holds Cooperations'!$J$31,0)</f>
        <v>0</v>
      </c>
      <c r="C5879" s="64">
        <f>_xlfn.XLOOKUP(F5879,'Volumen Holds Cooperations'!S:S,'Volumen Holds Cooperations'!D:D)</f>
        <v>263</v>
      </c>
      <c r="F5879" s="64" t="s">
        <v>943</v>
      </c>
      <c r="G5879" s="64">
        <v>10139</v>
      </c>
    </row>
    <row r="5880" spans="1:7">
      <c r="A5880" s="64" t="str">
        <f t="shared" si="94"/>
        <v>BP.VG.00020-10139</v>
      </c>
      <c r="B5880" s="64">
        <f>_xlfn.XLOOKUP(F5880,'Volumen Holds Cooperations'!S:S,'Volumen Holds Cooperations'!J:J)+IF('Volumen Holds Cooperations'!$J$31&gt;0,'Volumen Holds Cooperations'!$J$31,0)</f>
        <v>0</v>
      </c>
      <c r="C5880" s="64">
        <f>_xlfn.XLOOKUP(F5880,'Volumen Holds Cooperations'!S:S,'Volumen Holds Cooperations'!D:D)</f>
        <v>263</v>
      </c>
      <c r="F5880" s="64" t="s">
        <v>944</v>
      </c>
      <c r="G5880" s="64">
        <v>10139</v>
      </c>
    </row>
    <row r="5881" spans="1:7">
      <c r="A5881" s="64" t="str">
        <f t="shared" si="94"/>
        <v>BP.VG.00021-10139</v>
      </c>
      <c r="B5881" s="64">
        <f>_xlfn.XLOOKUP(F5881,'Volumen Holds Cooperations'!S:S,'Volumen Holds Cooperations'!J:J)+IF('Volumen Holds Cooperations'!$J$31&gt;0,'Volumen Holds Cooperations'!$J$31,0)</f>
        <v>0</v>
      </c>
      <c r="C5881" s="64">
        <f>_xlfn.XLOOKUP(F5881,'Volumen Holds Cooperations'!S:S,'Volumen Holds Cooperations'!D:D)</f>
        <v>746</v>
      </c>
      <c r="F5881" s="64" t="s">
        <v>945</v>
      </c>
      <c r="G5881" s="64">
        <v>10139</v>
      </c>
    </row>
    <row r="5882" spans="1:7">
      <c r="A5882" s="64" t="str">
        <f t="shared" si="94"/>
        <v>BP.VG.00022-10139</v>
      </c>
      <c r="B5882" s="64">
        <f>_xlfn.XLOOKUP(F5882,'Volumen Holds Cooperations'!S:S,'Volumen Holds Cooperations'!J:J)+IF('Volumen Holds Cooperations'!$J$31&gt;0,'Volumen Holds Cooperations'!$J$31,0)</f>
        <v>0</v>
      </c>
      <c r="C5882" s="64">
        <f>_xlfn.XLOOKUP(F5882,'Volumen Holds Cooperations'!S:S,'Volumen Holds Cooperations'!D:D)</f>
        <v>746</v>
      </c>
      <c r="F5882" s="64" t="s">
        <v>946</v>
      </c>
      <c r="G5882" s="64">
        <v>10139</v>
      </c>
    </row>
    <row r="5883" spans="1:7">
      <c r="A5883" s="64" t="str">
        <f t="shared" si="94"/>
        <v>BP.VG.00023-10139</v>
      </c>
      <c r="B5883" s="64">
        <f>_xlfn.XLOOKUP(F5883,'Volumen Holds Cooperations'!S:S,'Volumen Holds Cooperations'!J:J)+IF('Volumen Holds Cooperations'!$J$31&gt;0,'Volumen Holds Cooperations'!$J$31,0)</f>
        <v>0</v>
      </c>
      <c r="C5883" s="64">
        <f>_xlfn.XLOOKUP(F5883,'Volumen Holds Cooperations'!S:S,'Volumen Holds Cooperations'!D:D)</f>
        <v>259</v>
      </c>
      <c r="F5883" s="64" t="s">
        <v>947</v>
      </c>
      <c r="G5883" s="64">
        <v>10139</v>
      </c>
    </row>
    <row r="5884" spans="1:7">
      <c r="A5884" s="64" t="str">
        <f t="shared" si="94"/>
        <v>BP.VG.00024-10139</v>
      </c>
      <c r="B5884" s="64">
        <f>_xlfn.XLOOKUP(F5884,'Volumen Holds Cooperations'!S:S,'Volumen Holds Cooperations'!J:J)+IF('Volumen Holds Cooperations'!$J$31&gt;0,'Volumen Holds Cooperations'!$J$31,0)</f>
        <v>0</v>
      </c>
      <c r="C5884" s="64">
        <f>_xlfn.XLOOKUP(F5884,'Volumen Holds Cooperations'!S:S,'Volumen Holds Cooperations'!D:D)</f>
        <v>259</v>
      </c>
      <c r="F5884" s="64" t="s">
        <v>948</v>
      </c>
      <c r="G5884" s="64">
        <v>10139</v>
      </c>
    </row>
    <row r="5885" spans="1:7">
      <c r="A5885" s="64" t="str">
        <f t="shared" si="94"/>
        <v>BP.VG.00025-10139</v>
      </c>
      <c r="B5885" s="64">
        <f>_xlfn.XLOOKUP(F5885,'Volumen Holds Cooperations'!S:S,'Volumen Holds Cooperations'!J:J)+IF('Volumen Holds Cooperations'!$J$31&gt;0,'Volumen Holds Cooperations'!$J$31,0)</f>
        <v>0</v>
      </c>
      <c r="C5885" s="64">
        <f>_xlfn.XLOOKUP(F5885,'Volumen Holds Cooperations'!S:S,'Volumen Holds Cooperations'!D:D)</f>
        <v>766</v>
      </c>
      <c r="F5885" s="64" t="s">
        <v>949</v>
      </c>
      <c r="G5885" s="64">
        <v>10139</v>
      </c>
    </row>
    <row r="5886" spans="1:7">
      <c r="A5886" s="64" t="str">
        <f t="shared" si="94"/>
        <v>BP.VG.00026-10139</v>
      </c>
      <c r="B5886" s="64">
        <f>_xlfn.XLOOKUP(F5886,'Volumen Holds Cooperations'!S:S,'Volumen Holds Cooperations'!J:J)+IF('Volumen Holds Cooperations'!$J$31&gt;0,'Volumen Holds Cooperations'!$J$31,0)</f>
        <v>0</v>
      </c>
      <c r="C5886" s="64">
        <f>_xlfn.XLOOKUP(F5886,'Volumen Holds Cooperations'!S:S,'Volumen Holds Cooperations'!D:D)</f>
        <v>766</v>
      </c>
      <c r="F5886" s="64" t="s">
        <v>950</v>
      </c>
      <c r="G5886" s="64">
        <v>10139</v>
      </c>
    </row>
    <row r="5887" spans="1:7">
      <c r="A5887" s="64" t="str">
        <f t="shared" si="94"/>
        <v>BP.VG.00019-10131</v>
      </c>
      <c r="B5887" s="64">
        <f>_xlfn.XLOOKUP(F5887,'Volumen Holds Cooperations'!S:S,'Volumen Holds Cooperations'!K:K)+IF('Volumen Holds Cooperations'!$K$31&gt;0,'Volumen Holds Cooperations'!$K$31,0)</f>
        <v>0</v>
      </c>
      <c r="C5887" s="64">
        <f>_xlfn.XLOOKUP(F5887,'Volumen Holds Cooperations'!S:S,'Volumen Holds Cooperations'!D:D)</f>
        <v>263</v>
      </c>
      <c r="F5887" s="64" t="s">
        <v>943</v>
      </c>
      <c r="G5887" s="64">
        <v>10131</v>
      </c>
    </row>
    <row r="5888" spans="1:7">
      <c r="A5888" s="64" t="str">
        <f t="shared" si="94"/>
        <v>BP.VG.00020-10131</v>
      </c>
      <c r="B5888" s="64">
        <f>_xlfn.XLOOKUP(F5888,'Volumen Holds Cooperations'!S:S,'Volumen Holds Cooperations'!K:K)+IF('Volumen Holds Cooperations'!$K$31&gt;0,'Volumen Holds Cooperations'!$K$31,0)</f>
        <v>0</v>
      </c>
      <c r="C5888" s="64">
        <f>_xlfn.XLOOKUP(F5888,'Volumen Holds Cooperations'!S:S,'Volumen Holds Cooperations'!D:D)</f>
        <v>263</v>
      </c>
      <c r="F5888" s="64" t="s">
        <v>944</v>
      </c>
      <c r="G5888" s="64">
        <v>10131</v>
      </c>
    </row>
    <row r="5889" spans="1:7">
      <c r="A5889" s="64" t="str">
        <f t="shared" si="94"/>
        <v>BP.VG.00021-10131</v>
      </c>
      <c r="B5889" s="64">
        <f>_xlfn.XLOOKUP(F5889,'Volumen Holds Cooperations'!S:S,'Volumen Holds Cooperations'!K:K)+IF('Volumen Holds Cooperations'!$K$31&gt;0,'Volumen Holds Cooperations'!$K$31,0)</f>
        <v>0</v>
      </c>
      <c r="C5889" s="64">
        <f>_xlfn.XLOOKUP(F5889,'Volumen Holds Cooperations'!S:S,'Volumen Holds Cooperations'!D:D)</f>
        <v>746</v>
      </c>
      <c r="F5889" s="64" t="s">
        <v>945</v>
      </c>
      <c r="G5889" s="64">
        <v>10131</v>
      </c>
    </row>
    <row r="5890" spans="1:7">
      <c r="A5890" s="64" t="str">
        <f t="shared" si="94"/>
        <v>BP.VG.00022-10131</v>
      </c>
      <c r="B5890" s="64">
        <f>_xlfn.XLOOKUP(F5890,'Volumen Holds Cooperations'!S:S,'Volumen Holds Cooperations'!K:K)+IF('Volumen Holds Cooperations'!$K$31&gt;0,'Volumen Holds Cooperations'!$K$31,0)</f>
        <v>0</v>
      </c>
      <c r="C5890" s="64">
        <f>_xlfn.XLOOKUP(F5890,'Volumen Holds Cooperations'!S:S,'Volumen Holds Cooperations'!D:D)</f>
        <v>746</v>
      </c>
      <c r="F5890" s="64" t="s">
        <v>946</v>
      </c>
      <c r="G5890" s="64">
        <v>10131</v>
      </c>
    </row>
    <row r="5891" spans="1:7">
      <c r="A5891" s="64" t="str">
        <f t="shared" si="94"/>
        <v>BP.VG.00023-10131</v>
      </c>
      <c r="B5891" s="64">
        <f>_xlfn.XLOOKUP(F5891,'Volumen Holds Cooperations'!S:S,'Volumen Holds Cooperations'!K:K)+IF('Volumen Holds Cooperations'!$K$31&gt;0,'Volumen Holds Cooperations'!$K$31,0)</f>
        <v>0</v>
      </c>
      <c r="C5891" s="64">
        <f>_xlfn.XLOOKUP(F5891,'Volumen Holds Cooperations'!S:S,'Volumen Holds Cooperations'!D:D)</f>
        <v>259</v>
      </c>
      <c r="F5891" s="64" t="s">
        <v>947</v>
      </c>
      <c r="G5891" s="64">
        <v>10131</v>
      </c>
    </row>
    <row r="5892" spans="1:7">
      <c r="A5892" s="64" t="str">
        <f t="shared" si="94"/>
        <v>BP.VG.00024-10131</v>
      </c>
      <c r="B5892" s="64">
        <f>_xlfn.XLOOKUP(F5892,'Volumen Holds Cooperations'!S:S,'Volumen Holds Cooperations'!K:K)+IF('Volumen Holds Cooperations'!$K$31&gt;0,'Volumen Holds Cooperations'!$K$31,0)</f>
        <v>0</v>
      </c>
      <c r="C5892" s="64">
        <f>_xlfn.XLOOKUP(F5892,'Volumen Holds Cooperations'!S:S,'Volumen Holds Cooperations'!D:D)</f>
        <v>259</v>
      </c>
      <c r="F5892" s="64" t="s">
        <v>948</v>
      </c>
      <c r="G5892" s="64">
        <v>10131</v>
      </c>
    </row>
    <row r="5893" spans="1:7">
      <c r="A5893" s="64" t="str">
        <f t="shared" si="94"/>
        <v>BP.VG.00025-10131</v>
      </c>
      <c r="B5893" s="64">
        <f>_xlfn.XLOOKUP(F5893,'Volumen Holds Cooperations'!S:S,'Volumen Holds Cooperations'!K:K)+IF('Volumen Holds Cooperations'!$K$31&gt;0,'Volumen Holds Cooperations'!$K$31,0)</f>
        <v>0</v>
      </c>
      <c r="C5893" s="64">
        <f>_xlfn.XLOOKUP(F5893,'Volumen Holds Cooperations'!S:S,'Volumen Holds Cooperations'!D:D)</f>
        <v>766</v>
      </c>
      <c r="F5893" s="64" t="s">
        <v>949</v>
      </c>
      <c r="G5893" s="64">
        <v>10131</v>
      </c>
    </row>
    <row r="5894" spans="1:7">
      <c r="A5894" s="64" t="str">
        <f t="shared" si="94"/>
        <v>BP.VG.00026-10131</v>
      </c>
      <c r="B5894" s="64">
        <f>_xlfn.XLOOKUP(F5894,'Volumen Holds Cooperations'!S:S,'Volumen Holds Cooperations'!K:K)+IF('Volumen Holds Cooperations'!$K$31&gt;0,'Volumen Holds Cooperations'!$K$31,0)</f>
        <v>0</v>
      </c>
      <c r="C5894" s="64">
        <f>_xlfn.XLOOKUP(F5894,'Volumen Holds Cooperations'!S:S,'Volumen Holds Cooperations'!D:D)</f>
        <v>766</v>
      </c>
      <c r="F5894" s="64" t="s">
        <v>950</v>
      </c>
      <c r="G5894" s="64">
        <v>10131</v>
      </c>
    </row>
    <row r="5895" spans="1:7">
      <c r="A5895" s="64" t="str">
        <f t="shared" si="94"/>
        <v>BP.VG.00019-10140</v>
      </c>
      <c r="B5895" s="64" t="e">
        <f>_xlfn.XLOOKUP(F5895,'Volumen Holds Cooperations'!S:S,'Volumen Holds Cooperations'!#REF!)+IF('Volumen Holds Cooperations'!#REF!&gt;0,'Volumen Holds Cooperations'!#REF!,0)</f>
        <v>#REF!</v>
      </c>
      <c r="C5895" s="64">
        <f>_xlfn.XLOOKUP(F5895,'Volumen Holds Cooperations'!S:S,'Volumen Holds Cooperations'!D:D)</f>
        <v>263</v>
      </c>
      <c r="F5895" s="64" t="s">
        <v>943</v>
      </c>
      <c r="G5895" s="64">
        <v>10140</v>
      </c>
    </row>
    <row r="5896" spans="1:7">
      <c r="A5896" s="64" t="str">
        <f t="shared" si="94"/>
        <v>BP.VG.00020-10140</v>
      </c>
      <c r="B5896" s="64" t="e">
        <f>_xlfn.XLOOKUP(F5896,'Volumen Holds Cooperations'!S:S,'Volumen Holds Cooperations'!#REF!)+IF('Volumen Holds Cooperations'!#REF!&gt;0,'Volumen Holds Cooperations'!#REF!,0)</f>
        <v>#REF!</v>
      </c>
      <c r="C5896" s="64">
        <f>_xlfn.XLOOKUP(F5896,'Volumen Holds Cooperations'!S:S,'Volumen Holds Cooperations'!D:D)</f>
        <v>263</v>
      </c>
      <c r="F5896" s="64" t="s">
        <v>944</v>
      </c>
      <c r="G5896" s="64">
        <v>10140</v>
      </c>
    </row>
    <row r="5897" spans="1:7">
      <c r="A5897" s="64" t="str">
        <f t="shared" si="94"/>
        <v>BP.VG.00021-10140</v>
      </c>
      <c r="B5897" s="64" t="e">
        <f>_xlfn.XLOOKUP(F5897,'Volumen Holds Cooperations'!S:S,'Volumen Holds Cooperations'!#REF!)+IF('Volumen Holds Cooperations'!#REF!&gt;0,'Volumen Holds Cooperations'!#REF!,0)</f>
        <v>#REF!</v>
      </c>
      <c r="C5897" s="64">
        <f>_xlfn.XLOOKUP(F5897,'Volumen Holds Cooperations'!S:S,'Volumen Holds Cooperations'!D:D)</f>
        <v>746</v>
      </c>
      <c r="F5897" s="64" t="s">
        <v>945</v>
      </c>
      <c r="G5897" s="64">
        <v>10140</v>
      </c>
    </row>
    <row r="5898" spans="1:7">
      <c r="A5898" s="64" t="str">
        <f t="shared" si="94"/>
        <v>BP.VG.00022-10140</v>
      </c>
      <c r="B5898" s="64" t="e">
        <f>_xlfn.XLOOKUP(F5898,'Volumen Holds Cooperations'!S:S,'Volumen Holds Cooperations'!#REF!)+IF('Volumen Holds Cooperations'!#REF!&gt;0,'Volumen Holds Cooperations'!#REF!,0)</f>
        <v>#REF!</v>
      </c>
      <c r="C5898" s="64">
        <f>_xlfn.XLOOKUP(F5898,'Volumen Holds Cooperations'!S:S,'Volumen Holds Cooperations'!D:D)</f>
        <v>746</v>
      </c>
      <c r="F5898" s="64" t="s">
        <v>946</v>
      </c>
      <c r="G5898" s="64">
        <v>10140</v>
      </c>
    </row>
    <row r="5899" spans="1:7">
      <c r="A5899" s="64" t="str">
        <f t="shared" si="94"/>
        <v>BP.VG.00023-10140</v>
      </c>
      <c r="B5899" s="64" t="e">
        <f>_xlfn.XLOOKUP(F5899,'Volumen Holds Cooperations'!S:S,'Volumen Holds Cooperations'!#REF!)+IF('Volumen Holds Cooperations'!#REF!&gt;0,'Volumen Holds Cooperations'!#REF!,0)</f>
        <v>#REF!</v>
      </c>
      <c r="C5899" s="64">
        <f>_xlfn.XLOOKUP(F5899,'Volumen Holds Cooperations'!S:S,'Volumen Holds Cooperations'!D:D)</f>
        <v>259</v>
      </c>
      <c r="F5899" s="64" t="s">
        <v>947</v>
      </c>
      <c r="G5899" s="64">
        <v>10140</v>
      </c>
    </row>
    <row r="5900" spans="1:7">
      <c r="A5900" s="64" t="str">
        <f t="shared" si="94"/>
        <v>BP.VG.00024-10140</v>
      </c>
      <c r="B5900" s="64" t="e">
        <f>_xlfn.XLOOKUP(F5900,'Volumen Holds Cooperations'!S:S,'Volumen Holds Cooperations'!#REF!)+IF('Volumen Holds Cooperations'!#REF!&gt;0,'Volumen Holds Cooperations'!#REF!,0)</f>
        <v>#REF!</v>
      </c>
      <c r="C5900" s="64">
        <f>_xlfn.XLOOKUP(F5900,'Volumen Holds Cooperations'!S:S,'Volumen Holds Cooperations'!D:D)</f>
        <v>259</v>
      </c>
      <c r="F5900" s="64" t="s">
        <v>948</v>
      </c>
      <c r="G5900" s="64">
        <v>10140</v>
      </c>
    </row>
    <row r="5901" spans="1:7">
      <c r="A5901" s="64" t="str">
        <f t="shared" si="94"/>
        <v>BP.VG.00025-10140</v>
      </c>
      <c r="B5901" s="64" t="e">
        <f>_xlfn.XLOOKUP(F5901,'Volumen Holds Cooperations'!S:S,'Volumen Holds Cooperations'!#REF!)+IF('Volumen Holds Cooperations'!#REF!&gt;0,'Volumen Holds Cooperations'!#REF!,0)</f>
        <v>#REF!</v>
      </c>
      <c r="C5901" s="64">
        <f>_xlfn.XLOOKUP(F5901,'Volumen Holds Cooperations'!S:S,'Volumen Holds Cooperations'!D:D)</f>
        <v>766</v>
      </c>
      <c r="F5901" s="64" t="s">
        <v>949</v>
      </c>
      <c r="G5901" s="64">
        <v>10140</v>
      </c>
    </row>
    <row r="5902" spans="1:7">
      <c r="A5902" s="64" t="str">
        <f t="shared" si="94"/>
        <v>BP.VG.00026-10140</v>
      </c>
      <c r="B5902" s="64" t="e">
        <f>_xlfn.XLOOKUP(F5902,'Volumen Holds Cooperations'!S:S,'Volumen Holds Cooperations'!#REF!)+IF('Volumen Holds Cooperations'!#REF!&gt;0,'Volumen Holds Cooperations'!#REF!,0)</f>
        <v>#REF!</v>
      </c>
      <c r="C5902" s="64">
        <f>_xlfn.XLOOKUP(F5902,'Volumen Holds Cooperations'!S:S,'Volumen Holds Cooperations'!D:D)</f>
        <v>766</v>
      </c>
      <c r="F5902" s="64" t="s">
        <v>950</v>
      </c>
      <c r="G5902" s="64">
        <v>10140</v>
      </c>
    </row>
    <row r="5903" spans="1:7">
      <c r="A5903" s="64" t="str">
        <f t="shared" si="94"/>
        <v>BP.VG.00019-10132</v>
      </c>
      <c r="B5903" s="64" t="e">
        <f>_xlfn.XLOOKUP(F5903,'Volumen Holds Cooperations'!S:S,'Volumen Holds Cooperations'!#REF!)+IF('Volumen Holds Cooperations'!#REF!&gt;0,'Volumen Holds Cooperations'!#REF!,0)</f>
        <v>#REF!</v>
      </c>
      <c r="C5903" s="64">
        <f>_xlfn.XLOOKUP(F5903,'Volumen Holds Cooperations'!S:S,'Volumen Holds Cooperations'!D:D)</f>
        <v>263</v>
      </c>
      <c r="F5903" s="64" t="s">
        <v>943</v>
      </c>
      <c r="G5903" s="64">
        <v>10132</v>
      </c>
    </row>
    <row r="5904" spans="1:7">
      <c r="A5904" s="64" t="str">
        <f t="shared" ref="A5904:A5967" si="95">F5904&amp;"-"&amp;G5904</f>
        <v>BP.VG.00020-10132</v>
      </c>
      <c r="B5904" s="64" t="e">
        <f>_xlfn.XLOOKUP(F5904,'Volumen Holds Cooperations'!S:S,'Volumen Holds Cooperations'!#REF!)+IF('Volumen Holds Cooperations'!#REF!&gt;0,'Volumen Holds Cooperations'!#REF!,0)</f>
        <v>#REF!</v>
      </c>
      <c r="C5904" s="64">
        <f>_xlfn.XLOOKUP(F5904,'Volumen Holds Cooperations'!S:S,'Volumen Holds Cooperations'!D:D)</f>
        <v>263</v>
      </c>
      <c r="F5904" s="64" t="s">
        <v>944</v>
      </c>
      <c r="G5904" s="64">
        <v>10132</v>
      </c>
    </row>
    <row r="5905" spans="1:7">
      <c r="A5905" s="64" t="str">
        <f t="shared" si="95"/>
        <v>BP.VG.00021-10132</v>
      </c>
      <c r="B5905" s="64" t="e">
        <f>_xlfn.XLOOKUP(F5905,'Volumen Holds Cooperations'!S:S,'Volumen Holds Cooperations'!#REF!)+IF('Volumen Holds Cooperations'!#REF!&gt;0,'Volumen Holds Cooperations'!#REF!,0)</f>
        <v>#REF!</v>
      </c>
      <c r="C5905" s="64">
        <f>_xlfn.XLOOKUP(F5905,'Volumen Holds Cooperations'!S:S,'Volumen Holds Cooperations'!D:D)</f>
        <v>746</v>
      </c>
      <c r="F5905" s="64" t="s">
        <v>945</v>
      </c>
      <c r="G5905" s="64">
        <v>10132</v>
      </c>
    </row>
    <row r="5906" spans="1:7">
      <c r="A5906" s="64" t="str">
        <f t="shared" si="95"/>
        <v>BP.VG.00022-10132</v>
      </c>
      <c r="B5906" s="64" t="e">
        <f>_xlfn.XLOOKUP(F5906,'Volumen Holds Cooperations'!S:S,'Volumen Holds Cooperations'!#REF!)+IF('Volumen Holds Cooperations'!#REF!&gt;0,'Volumen Holds Cooperations'!#REF!,0)</f>
        <v>#REF!</v>
      </c>
      <c r="C5906" s="64">
        <f>_xlfn.XLOOKUP(F5906,'Volumen Holds Cooperations'!S:S,'Volumen Holds Cooperations'!D:D)</f>
        <v>746</v>
      </c>
      <c r="F5906" s="64" t="s">
        <v>946</v>
      </c>
      <c r="G5906" s="64">
        <v>10132</v>
      </c>
    </row>
    <row r="5907" spans="1:7">
      <c r="A5907" s="64" t="str">
        <f t="shared" si="95"/>
        <v>BP.VG.00023-10132</v>
      </c>
      <c r="B5907" s="64" t="e">
        <f>_xlfn.XLOOKUP(F5907,'Volumen Holds Cooperations'!S:S,'Volumen Holds Cooperations'!#REF!)+IF('Volumen Holds Cooperations'!#REF!&gt;0,'Volumen Holds Cooperations'!#REF!,0)</f>
        <v>#REF!</v>
      </c>
      <c r="C5907" s="64">
        <f>_xlfn.XLOOKUP(F5907,'Volumen Holds Cooperations'!S:S,'Volumen Holds Cooperations'!D:D)</f>
        <v>259</v>
      </c>
      <c r="F5907" s="64" t="s">
        <v>947</v>
      </c>
      <c r="G5907" s="64">
        <v>10132</v>
      </c>
    </row>
    <row r="5908" spans="1:7">
      <c r="A5908" s="64" t="str">
        <f t="shared" si="95"/>
        <v>BP.VG.00024-10132</v>
      </c>
      <c r="B5908" s="64" t="e">
        <f>_xlfn.XLOOKUP(F5908,'Volumen Holds Cooperations'!S:S,'Volumen Holds Cooperations'!#REF!)+IF('Volumen Holds Cooperations'!#REF!&gt;0,'Volumen Holds Cooperations'!#REF!,0)</f>
        <v>#REF!</v>
      </c>
      <c r="C5908" s="64">
        <f>_xlfn.XLOOKUP(F5908,'Volumen Holds Cooperations'!S:S,'Volumen Holds Cooperations'!D:D)</f>
        <v>259</v>
      </c>
      <c r="F5908" s="64" t="s">
        <v>948</v>
      </c>
      <c r="G5908" s="64">
        <v>10132</v>
      </c>
    </row>
    <row r="5909" spans="1:7">
      <c r="A5909" s="64" t="str">
        <f t="shared" si="95"/>
        <v>BP.VG.00025-10132</v>
      </c>
      <c r="B5909" s="64" t="e">
        <f>_xlfn.XLOOKUP(F5909,'Volumen Holds Cooperations'!S:S,'Volumen Holds Cooperations'!#REF!)+IF('Volumen Holds Cooperations'!#REF!&gt;0,'Volumen Holds Cooperations'!#REF!,0)</f>
        <v>#REF!</v>
      </c>
      <c r="C5909" s="64">
        <f>_xlfn.XLOOKUP(F5909,'Volumen Holds Cooperations'!S:S,'Volumen Holds Cooperations'!D:D)</f>
        <v>766</v>
      </c>
      <c r="F5909" s="64" t="s">
        <v>949</v>
      </c>
      <c r="G5909" s="64">
        <v>10132</v>
      </c>
    </row>
    <row r="5910" spans="1:7">
      <c r="A5910" s="64" t="str">
        <f t="shared" si="95"/>
        <v>BP.VG.00026-10132</v>
      </c>
      <c r="B5910" s="64" t="e">
        <f>_xlfn.XLOOKUP(F5910,'Volumen Holds Cooperations'!S:S,'Volumen Holds Cooperations'!#REF!)+IF('Volumen Holds Cooperations'!#REF!&gt;0,'Volumen Holds Cooperations'!#REF!,0)</f>
        <v>#REF!</v>
      </c>
      <c r="C5910" s="64">
        <f>_xlfn.XLOOKUP(F5910,'Volumen Holds Cooperations'!S:S,'Volumen Holds Cooperations'!D:D)</f>
        <v>766</v>
      </c>
      <c r="F5910" s="64" t="s">
        <v>950</v>
      </c>
      <c r="G5910" s="64">
        <v>10132</v>
      </c>
    </row>
    <row r="5911" spans="1:7">
      <c r="A5911" s="64" t="str">
        <f t="shared" si="95"/>
        <v>BP.VG.00019-10133</v>
      </c>
      <c r="B5911" s="64">
        <f>_xlfn.XLOOKUP(F5911,'Volumen Holds Cooperations'!S:S,'Volumen Holds Cooperations'!L:L)+IF('Volumen Holds Cooperations'!$L$31&gt;0,'Volumen Holds Cooperations'!$L$31,0)</f>
        <v>0</v>
      </c>
      <c r="C5911" s="64">
        <f>_xlfn.XLOOKUP(F5911,'Volumen Holds Cooperations'!S:S,'Volumen Holds Cooperations'!D:D)</f>
        <v>263</v>
      </c>
      <c r="F5911" s="64" t="s">
        <v>943</v>
      </c>
      <c r="G5911" s="64">
        <v>10133</v>
      </c>
    </row>
    <row r="5912" spans="1:7">
      <c r="A5912" s="64" t="str">
        <f t="shared" si="95"/>
        <v>BP.VG.00020-10133</v>
      </c>
      <c r="B5912" s="64">
        <f>_xlfn.XLOOKUP(F5912,'Volumen Holds Cooperations'!S:S,'Volumen Holds Cooperations'!L:L)+IF('Volumen Holds Cooperations'!$L$31&gt;0,'Volumen Holds Cooperations'!$L$31,0)</f>
        <v>0</v>
      </c>
      <c r="C5912" s="64">
        <f>_xlfn.XLOOKUP(F5912,'Volumen Holds Cooperations'!S:S,'Volumen Holds Cooperations'!D:D)</f>
        <v>263</v>
      </c>
      <c r="F5912" s="64" t="s">
        <v>944</v>
      </c>
      <c r="G5912" s="64">
        <v>10133</v>
      </c>
    </row>
    <row r="5913" spans="1:7">
      <c r="A5913" s="64" t="str">
        <f t="shared" si="95"/>
        <v>BP.VG.00021-10133</v>
      </c>
      <c r="B5913" s="64">
        <f>_xlfn.XLOOKUP(F5913,'Volumen Holds Cooperations'!S:S,'Volumen Holds Cooperations'!L:L)+IF('Volumen Holds Cooperations'!$L$31&gt;0,'Volumen Holds Cooperations'!$L$31,0)</f>
        <v>0</v>
      </c>
      <c r="C5913" s="64">
        <f>_xlfn.XLOOKUP(F5913,'Volumen Holds Cooperations'!S:S,'Volumen Holds Cooperations'!D:D)</f>
        <v>746</v>
      </c>
      <c r="F5913" s="64" t="s">
        <v>945</v>
      </c>
      <c r="G5913" s="64">
        <v>10133</v>
      </c>
    </row>
    <row r="5914" spans="1:7">
      <c r="A5914" s="64" t="str">
        <f t="shared" si="95"/>
        <v>BP.VG.00022-10133</v>
      </c>
      <c r="B5914" s="64">
        <f>_xlfn.XLOOKUP(F5914,'Volumen Holds Cooperations'!S:S,'Volumen Holds Cooperations'!L:L)+IF('Volumen Holds Cooperations'!$L$31&gt;0,'Volumen Holds Cooperations'!$L$31,0)</f>
        <v>0</v>
      </c>
      <c r="C5914" s="64">
        <f>_xlfn.XLOOKUP(F5914,'Volumen Holds Cooperations'!S:S,'Volumen Holds Cooperations'!D:D)</f>
        <v>746</v>
      </c>
      <c r="F5914" s="64" t="s">
        <v>946</v>
      </c>
      <c r="G5914" s="64">
        <v>10133</v>
      </c>
    </row>
    <row r="5915" spans="1:7">
      <c r="A5915" s="64" t="str">
        <f t="shared" si="95"/>
        <v>BP.VG.00023-10133</v>
      </c>
      <c r="B5915" s="64">
        <f>_xlfn.XLOOKUP(F5915,'Volumen Holds Cooperations'!S:S,'Volumen Holds Cooperations'!L:L)+IF('Volumen Holds Cooperations'!$L$31&gt;0,'Volumen Holds Cooperations'!$L$31,0)</f>
        <v>0</v>
      </c>
      <c r="C5915" s="64">
        <f>_xlfn.XLOOKUP(F5915,'Volumen Holds Cooperations'!S:S,'Volumen Holds Cooperations'!D:D)</f>
        <v>259</v>
      </c>
      <c r="F5915" s="64" t="s">
        <v>947</v>
      </c>
      <c r="G5915" s="64">
        <v>10133</v>
      </c>
    </row>
    <row r="5916" spans="1:7">
      <c r="A5916" s="64" t="str">
        <f t="shared" si="95"/>
        <v>BP.VG.00024-10133</v>
      </c>
      <c r="B5916" s="64">
        <f>_xlfn.XLOOKUP(F5916,'Volumen Holds Cooperations'!S:S,'Volumen Holds Cooperations'!L:L)+IF('Volumen Holds Cooperations'!$L$31&gt;0,'Volumen Holds Cooperations'!$L$31,0)</f>
        <v>0</v>
      </c>
      <c r="C5916" s="64">
        <f>_xlfn.XLOOKUP(F5916,'Volumen Holds Cooperations'!S:S,'Volumen Holds Cooperations'!D:D)</f>
        <v>259</v>
      </c>
      <c r="F5916" s="64" t="s">
        <v>948</v>
      </c>
      <c r="G5916" s="64">
        <v>10133</v>
      </c>
    </row>
    <row r="5917" spans="1:7">
      <c r="A5917" s="64" t="str">
        <f t="shared" si="95"/>
        <v>BP.VG.00025-10133</v>
      </c>
      <c r="B5917" s="64">
        <f>_xlfn.XLOOKUP(F5917,'Volumen Holds Cooperations'!S:S,'Volumen Holds Cooperations'!L:L)+IF('Volumen Holds Cooperations'!$L$31&gt;0,'Volumen Holds Cooperations'!$L$31,0)</f>
        <v>0</v>
      </c>
      <c r="C5917" s="64">
        <f>_xlfn.XLOOKUP(F5917,'Volumen Holds Cooperations'!S:S,'Volumen Holds Cooperations'!D:D)</f>
        <v>766</v>
      </c>
      <c r="F5917" s="64" t="s">
        <v>949</v>
      </c>
      <c r="G5917" s="64">
        <v>10133</v>
      </c>
    </row>
    <row r="5918" spans="1:7">
      <c r="A5918" s="64" t="str">
        <f t="shared" si="95"/>
        <v>BP.VG.00026-10133</v>
      </c>
      <c r="B5918" s="64">
        <f>_xlfn.XLOOKUP(F5918,'Volumen Holds Cooperations'!S:S,'Volumen Holds Cooperations'!L:L)+IF('Volumen Holds Cooperations'!$L$31&gt;0,'Volumen Holds Cooperations'!$L$31,0)</f>
        <v>0</v>
      </c>
      <c r="C5918" s="64">
        <f>_xlfn.XLOOKUP(F5918,'Volumen Holds Cooperations'!S:S,'Volumen Holds Cooperations'!D:D)</f>
        <v>766</v>
      </c>
      <c r="F5918" s="64" t="s">
        <v>950</v>
      </c>
      <c r="G5918" s="64">
        <v>10133</v>
      </c>
    </row>
    <row r="5919" spans="1:7">
      <c r="A5919" s="64" t="str">
        <f t="shared" si="95"/>
        <v>BP.VG.00019-10134</v>
      </c>
      <c r="B5919" s="64">
        <f>_xlfn.XLOOKUP(F5919,'Volumen Holds Cooperations'!S:S,'Volumen Holds Cooperations'!M:M)+IF('Volumen Holds Cooperations'!$M$31&gt;0,'Volumen Holds Cooperations'!$M$31,0)</f>
        <v>0</v>
      </c>
      <c r="C5919" s="64">
        <f>_xlfn.XLOOKUP(F5919,'Volumen Holds Cooperations'!S:S,'Volumen Holds Cooperations'!D:D)</f>
        <v>263</v>
      </c>
      <c r="F5919" s="64" t="s">
        <v>943</v>
      </c>
      <c r="G5919" s="64">
        <v>10134</v>
      </c>
    </row>
    <row r="5920" spans="1:7">
      <c r="A5920" s="64" t="str">
        <f t="shared" si="95"/>
        <v>BP.VG.00020-10134</v>
      </c>
      <c r="B5920" s="64">
        <f>_xlfn.XLOOKUP(F5920,'Volumen Holds Cooperations'!S:S,'Volumen Holds Cooperations'!M:M)+IF('Volumen Holds Cooperations'!$M$31&gt;0,'Volumen Holds Cooperations'!$M$31,0)</f>
        <v>0</v>
      </c>
      <c r="C5920" s="64">
        <f>_xlfn.XLOOKUP(F5920,'Volumen Holds Cooperations'!S:S,'Volumen Holds Cooperations'!D:D)</f>
        <v>263</v>
      </c>
      <c r="F5920" s="64" t="s">
        <v>944</v>
      </c>
      <c r="G5920" s="64">
        <v>10134</v>
      </c>
    </row>
    <row r="5921" spans="1:7">
      <c r="A5921" s="64" t="str">
        <f t="shared" si="95"/>
        <v>BP.VG.00021-10134</v>
      </c>
      <c r="B5921" s="64">
        <f>_xlfn.XLOOKUP(F5921,'Volumen Holds Cooperations'!S:S,'Volumen Holds Cooperations'!M:M)+IF('Volumen Holds Cooperations'!$M$31&gt;0,'Volumen Holds Cooperations'!$M$31,0)</f>
        <v>0</v>
      </c>
      <c r="C5921" s="64">
        <f>_xlfn.XLOOKUP(F5921,'Volumen Holds Cooperations'!S:S,'Volumen Holds Cooperations'!D:D)</f>
        <v>746</v>
      </c>
      <c r="F5921" s="64" t="s">
        <v>945</v>
      </c>
      <c r="G5921" s="64">
        <v>10134</v>
      </c>
    </row>
    <row r="5922" spans="1:7">
      <c r="A5922" s="64" t="str">
        <f t="shared" si="95"/>
        <v>BP.VG.00022-10134</v>
      </c>
      <c r="B5922" s="64">
        <f>_xlfn.XLOOKUP(F5922,'Volumen Holds Cooperations'!S:S,'Volumen Holds Cooperations'!M:M)+IF('Volumen Holds Cooperations'!$M$31&gt;0,'Volumen Holds Cooperations'!$M$31,0)</f>
        <v>0</v>
      </c>
      <c r="C5922" s="64">
        <f>_xlfn.XLOOKUP(F5922,'Volumen Holds Cooperations'!S:S,'Volumen Holds Cooperations'!D:D)</f>
        <v>746</v>
      </c>
      <c r="F5922" s="64" t="s">
        <v>946</v>
      </c>
      <c r="G5922" s="64">
        <v>10134</v>
      </c>
    </row>
    <row r="5923" spans="1:7">
      <c r="A5923" s="64" t="str">
        <f t="shared" si="95"/>
        <v>BP.VG.00023-10134</v>
      </c>
      <c r="B5923" s="64">
        <f>_xlfn.XLOOKUP(F5923,'Volumen Holds Cooperations'!S:S,'Volumen Holds Cooperations'!M:M)+IF('Volumen Holds Cooperations'!$M$31&gt;0,'Volumen Holds Cooperations'!$M$31,0)</f>
        <v>0</v>
      </c>
      <c r="C5923" s="64">
        <f>_xlfn.XLOOKUP(F5923,'Volumen Holds Cooperations'!S:S,'Volumen Holds Cooperations'!D:D)</f>
        <v>259</v>
      </c>
      <c r="F5923" s="64" t="s">
        <v>947</v>
      </c>
      <c r="G5923" s="64">
        <v>10134</v>
      </c>
    </row>
    <row r="5924" spans="1:7">
      <c r="A5924" s="64" t="str">
        <f t="shared" si="95"/>
        <v>BP.VG.00024-10134</v>
      </c>
      <c r="B5924" s="64">
        <f>_xlfn.XLOOKUP(F5924,'Volumen Holds Cooperations'!S:S,'Volumen Holds Cooperations'!M:M)+IF('Volumen Holds Cooperations'!$M$31&gt;0,'Volumen Holds Cooperations'!$M$31,0)</f>
        <v>0</v>
      </c>
      <c r="C5924" s="64">
        <f>_xlfn.XLOOKUP(F5924,'Volumen Holds Cooperations'!S:S,'Volumen Holds Cooperations'!D:D)</f>
        <v>259</v>
      </c>
      <c r="F5924" s="64" t="s">
        <v>948</v>
      </c>
      <c r="G5924" s="64">
        <v>10134</v>
      </c>
    </row>
    <row r="5925" spans="1:7">
      <c r="A5925" s="64" t="str">
        <f t="shared" si="95"/>
        <v>BP.VG.00025-10134</v>
      </c>
      <c r="B5925" s="64">
        <f>_xlfn.XLOOKUP(F5925,'Volumen Holds Cooperations'!S:S,'Volumen Holds Cooperations'!M:M)+IF('Volumen Holds Cooperations'!$M$31&gt;0,'Volumen Holds Cooperations'!$M$31,0)</f>
        <v>0</v>
      </c>
      <c r="C5925" s="64">
        <f>_xlfn.XLOOKUP(F5925,'Volumen Holds Cooperations'!S:S,'Volumen Holds Cooperations'!D:D)</f>
        <v>766</v>
      </c>
      <c r="F5925" s="64" t="s">
        <v>949</v>
      </c>
      <c r="G5925" s="64">
        <v>10134</v>
      </c>
    </row>
    <row r="5926" spans="1:7">
      <c r="A5926" s="64" t="str">
        <f t="shared" si="95"/>
        <v>BP.VG.00026-10134</v>
      </c>
      <c r="B5926" s="64">
        <f>_xlfn.XLOOKUP(F5926,'Volumen Holds Cooperations'!S:S,'Volumen Holds Cooperations'!M:M)+IF('Volumen Holds Cooperations'!$M$31&gt;0,'Volumen Holds Cooperations'!$M$31,0)</f>
        <v>0</v>
      </c>
      <c r="C5926" s="64">
        <f>_xlfn.XLOOKUP(F5926,'Volumen Holds Cooperations'!S:S,'Volumen Holds Cooperations'!D:D)</f>
        <v>766</v>
      </c>
      <c r="F5926" s="64" t="s">
        <v>950</v>
      </c>
      <c r="G5926" s="64">
        <v>10134</v>
      </c>
    </row>
    <row r="5927" spans="1:7">
      <c r="A5927" s="64" t="str">
        <f t="shared" si="95"/>
        <v>BP.VG.00019-10135</v>
      </c>
      <c r="B5927" s="64" t="e">
        <f>_xlfn.XLOOKUP(F5927,'Volumen Holds Cooperations'!S:S,'Volumen Holds Cooperations'!#REF!)+IF('Volumen Holds Cooperations'!#REF!&gt;0,'Volumen Holds Cooperations'!#REF!,0)</f>
        <v>#REF!</v>
      </c>
      <c r="C5927" s="64">
        <f>_xlfn.XLOOKUP(F5927,'Volumen Holds Cooperations'!S:S,'Volumen Holds Cooperations'!N:N)</f>
        <v>276.25</v>
      </c>
      <c r="F5927" s="64" t="s">
        <v>943</v>
      </c>
      <c r="G5927" s="64">
        <v>10135</v>
      </c>
    </row>
    <row r="5928" spans="1:7">
      <c r="A5928" s="64" t="str">
        <f t="shared" si="95"/>
        <v>BP.VG.00020-10135</v>
      </c>
      <c r="B5928" s="64" t="e">
        <f>_xlfn.XLOOKUP(F5928,'Volumen Holds Cooperations'!S:S,'Volumen Holds Cooperations'!#REF!)+IF('Volumen Holds Cooperations'!#REF!&gt;0,'Volumen Holds Cooperations'!#REF!,0)</f>
        <v>#REF!</v>
      </c>
      <c r="C5928" s="64">
        <f>_xlfn.XLOOKUP(F5928,'Volumen Holds Cooperations'!S:S,'Volumen Holds Cooperations'!N:N)</f>
        <v>276.25</v>
      </c>
      <c r="F5928" s="64" t="s">
        <v>944</v>
      </c>
      <c r="G5928" s="64">
        <v>10135</v>
      </c>
    </row>
    <row r="5929" spans="1:7">
      <c r="A5929" s="64" t="str">
        <f t="shared" si="95"/>
        <v>BP.VG.00021-10135</v>
      </c>
      <c r="B5929" s="64" t="e">
        <f>_xlfn.XLOOKUP(F5929,'Volumen Holds Cooperations'!S:S,'Volumen Holds Cooperations'!#REF!)+IF('Volumen Holds Cooperations'!#REF!&gt;0,'Volumen Holds Cooperations'!#REF!,0)</f>
        <v>#REF!</v>
      </c>
      <c r="C5929" s="64">
        <f>_xlfn.XLOOKUP(F5929,'Volumen Holds Cooperations'!S:S,'Volumen Holds Cooperations'!N:N)</f>
        <v>783.5</v>
      </c>
      <c r="F5929" s="64" t="s">
        <v>945</v>
      </c>
      <c r="G5929" s="64">
        <v>10135</v>
      </c>
    </row>
    <row r="5930" spans="1:7">
      <c r="A5930" s="64" t="str">
        <f t="shared" si="95"/>
        <v>BP.VG.00022-10135</v>
      </c>
      <c r="B5930" s="64" t="e">
        <f>_xlfn.XLOOKUP(F5930,'Volumen Holds Cooperations'!S:S,'Volumen Holds Cooperations'!#REF!)+IF('Volumen Holds Cooperations'!#REF!&gt;0,'Volumen Holds Cooperations'!#REF!,0)</f>
        <v>#REF!</v>
      </c>
      <c r="C5930" s="64">
        <f>_xlfn.XLOOKUP(F5930,'Volumen Holds Cooperations'!S:S,'Volumen Holds Cooperations'!N:N)</f>
        <v>783.5</v>
      </c>
      <c r="F5930" s="64" t="s">
        <v>946</v>
      </c>
      <c r="G5930" s="64">
        <v>10135</v>
      </c>
    </row>
    <row r="5931" spans="1:7">
      <c r="A5931" s="64" t="str">
        <f t="shared" si="95"/>
        <v>BP.VG.00023-10135</v>
      </c>
      <c r="B5931" s="64" t="e">
        <f>_xlfn.XLOOKUP(F5931,'Volumen Holds Cooperations'!S:S,'Volumen Holds Cooperations'!#REF!)+IF('Volumen Holds Cooperations'!#REF!&gt;0,'Volumen Holds Cooperations'!#REF!,0)</f>
        <v>#REF!</v>
      </c>
      <c r="C5931" s="64">
        <f>_xlfn.XLOOKUP(F5931,'Volumen Holds Cooperations'!S:S,'Volumen Holds Cooperations'!N:N)</f>
        <v>272</v>
      </c>
      <c r="F5931" s="64" t="s">
        <v>947</v>
      </c>
      <c r="G5931" s="64">
        <v>10135</v>
      </c>
    </row>
    <row r="5932" spans="1:7">
      <c r="A5932" s="64" t="str">
        <f t="shared" si="95"/>
        <v>BP.VG.00024-10135</v>
      </c>
      <c r="B5932" s="64" t="e">
        <f>_xlfn.XLOOKUP(F5932,'Volumen Holds Cooperations'!S:S,'Volumen Holds Cooperations'!#REF!)+IF('Volumen Holds Cooperations'!#REF!&gt;0,'Volumen Holds Cooperations'!#REF!,0)</f>
        <v>#REF!</v>
      </c>
      <c r="C5932" s="64">
        <f>_xlfn.XLOOKUP(F5932,'Volumen Holds Cooperations'!S:S,'Volumen Holds Cooperations'!N:N)</f>
        <v>272</v>
      </c>
      <c r="F5932" s="64" t="s">
        <v>948</v>
      </c>
      <c r="G5932" s="64">
        <v>10135</v>
      </c>
    </row>
    <row r="5933" spans="1:7">
      <c r="A5933" s="64" t="str">
        <f t="shared" si="95"/>
        <v>BP.VG.00025-10135</v>
      </c>
      <c r="B5933" s="64" t="e">
        <f>_xlfn.XLOOKUP(F5933,'Volumen Holds Cooperations'!S:S,'Volumen Holds Cooperations'!#REF!)+IF('Volumen Holds Cooperations'!#REF!&gt;0,'Volumen Holds Cooperations'!#REF!,0)</f>
        <v>#REF!</v>
      </c>
      <c r="C5933" s="64">
        <f>_xlfn.XLOOKUP(F5933,'Volumen Holds Cooperations'!S:S,'Volumen Holds Cooperations'!N:N)</f>
        <v>804.5</v>
      </c>
      <c r="F5933" s="64" t="s">
        <v>949</v>
      </c>
      <c r="G5933" s="64">
        <v>10135</v>
      </c>
    </row>
    <row r="5934" spans="1:7">
      <c r="A5934" s="64" t="str">
        <f t="shared" si="95"/>
        <v>BP.VG.00026-10135</v>
      </c>
      <c r="B5934" s="64" t="e">
        <f>_xlfn.XLOOKUP(F5934,'Volumen Holds Cooperations'!S:S,'Volumen Holds Cooperations'!#REF!)+IF('Volumen Holds Cooperations'!#REF!&gt;0,'Volumen Holds Cooperations'!#REF!,0)</f>
        <v>#REF!</v>
      </c>
      <c r="C5934" s="64">
        <f>_xlfn.XLOOKUP(F5934,'Volumen Holds Cooperations'!S:S,'Volumen Holds Cooperations'!N:N)</f>
        <v>804.5</v>
      </c>
      <c r="F5934" s="64" t="s">
        <v>950</v>
      </c>
      <c r="G5934" s="64">
        <v>10135</v>
      </c>
    </row>
    <row r="5935" spans="1:7">
      <c r="A5935" s="64" t="str">
        <f t="shared" si="95"/>
        <v>BP.VG.00019-10136</v>
      </c>
      <c r="B5935" s="64" t="e">
        <f>_xlfn.XLOOKUP(F5935,'Volumen Holds Cooperations'!S:S,'Volumen Holds Cooperations'!#REF!)+IF('Volumen Holds Cooperations'!#REF!&gt;0,'Volumen Holds Cooperations'!#REF!,0)</f>
        <v>#REF!</v>
      </c>
      <c r="C5935" s="64">
        <f>_xlfn.XLOOKUP(F5935,'Volumen Holds Cooperations'!S:S,'Volumen Holds Cooperations'!N:N)</f>
        <v>276.25</v>
      </c>
      <c r="F5935" s="64" t="s">
        <v>943</v>
      </c>
      <c r="G5935" s="64">
        <v>10136</v>
      </c>
    </row>
    <row r="5936" spans="1:7">
      <c r="A5936" s="64" t="str">
        <f t="shared" si="95"/>
        <v>BP.VG.00020-10136</v>
      </c>
      <c r="B5936" s="64" t="e">
        <f>_xlfn.XLOOKUP(F5936,'Volumen Holds Cooperations'!S:S,'Volumen Holds Cooperations'!#REF!)+IF('Volumen Holds Cooperations'!#REF!&gt;0,'Volumen Holds Cooperations'!#REF!,0)</f>
        <v>#REF!</v>
      </c>
      <c r="C5936" s="64">
        <f>_xlfn.XLOOKUP(F5936,'Volumen Holds Cooperations'!S:S,'Volumen Holds Cooperations'!N:N)</f>
        <v>276.25</v>
      </c>
      <c r="F5936" s="64" t="s">
        <v>944</v>
      </c>
      <c r="G5936" s="64">
        <v>10136</v>
      </c>
    </row>
    <row r="5937" spans="1:7">
      <c r="A5937" s="64" t="str">
        <f t="shared" si="95"/>
        <v>BP.VG.00021-10136</v>
      </c>
      <c r="B5937" s="64" t="e">
        <f>_xlfn.XLOOKUP(F5937,'Volumen Holds Cooperations'!S:S,'Volumen Holds Cooperations'!#REF!)+IF('Volumen Holds Cooperations'!#REF!&gt;0,'Volumen Holds Cooperations'!#REF!,0)</f>
        <v>#REF!</v>
      </c>
      <c r="C5937" s="64">
        <f>_xlfn.XLOOKUP(F5937,'Volumen Holds Cooperations'!S:S,'Volumen Holds Cooperations'!N:N)</f>
        <v>783.5</v>
      </c>
      <c r="F5937" s="64" t="s">
        <v>945</v>
      </c>
      <c r="G5937" s="64">
        <v>10136</v>
      </c>
    </row>
    <row r="5938" spans="1:7">
      <c r="A5938" s="64" t="str">
        <f t="shared" si="95"/>
        <v>BP.VG.00022-10136</v>
      </c>
      <c r="B5938" s="64" t="e">
        <f>_xlfn.XLOOKUP(F5938,'Volumen Holds Cooperations'!S:S,'Volumen Holds Cooperations'!#REF!)+IF('Volumen Holds Cooperations'!#REF!&gt;0,'Volumen Holds Cooperations'!#REF!,0)</f>
        <v>#REF!</v>
      </c>
      <c r="C5938" s="64">
        <f>_xlfn.XLOOKUP(F5938,'Volumen Holds Cooperations'!S:S,'Volumen Holds Cooperations'!N:N)</f>
        <v>783.5</v>
      </c>
      <c r="F5938" s="64" t="s">
        <v>946</v>
      </c>
      <c r="G5938" s="64">
        <v>10136</v>
      </c>
    </row>
    <row r="5939" spans="1:7">
      <c r="A5939" s="64" t="str">
        <f t="shared" si="95"/>
        <v>BP.VG.00023-10136</v>
      </c>
      <c r="B5939" s="64" t="e">
        <f>_xlfn.XLOOKUP(F5939,'Volumen Holds Cooperations'!S:S,'Volumen Holds Cooperations'!#REF!)+IF('Volumen Holds Cooperations'!#REF!&gt;0,'Volumen Holds Cooperations'!#REF!,0)</f>
        <v>#REF!</v>
      </c>
      <c r="C5939" s="64">
        <f>_xlfn.XLOOKUP(F5939,'Volumen Holds Cooperations'!S:S,'Volumen Holds Cooperations'!N:N)</f>
        <v>272</v>
      </c>
      <c r="F5939" s="64" t="s">
        <v>947</v>
      </c>
      <c r="G5939" s="64">
        <v>10136</v>
      </c>
    </row>
    <row r="5940" spans="1:7">
      <c r="A5940" s="64" t="str">
        <f t="shared" si="95"/>
        <v>BP.VG.00024-10136</v>
      </c>
      <c r="B5940" s="64" t="e">
        <f>_xlfn.XLOOKUP(F5940,'Volumen Holds Cooperations'!S:S,'Volumen Holds Cooperations'!#REF!)+IF('Volumen Holds Cooperations'!#REF!&gt;0,'Volumen Holds Cooperations'!#REF!,0)</f>
        <v>#REF!</v>
      </c>
      <c r="C5940" s="64">
        <f>_xlfn.XLOOKUP(F5940,'Volumen Holds Cooperations'!S:S,'Volumen Holds Cooperations'!N:N)</f>
        <v>272</v>
      </c>
      <c r="F5940" s="64" t="s">
        <v>948</v>
      </c>
      <c r="G5940" s="64">
        <v>10136</v>
      </c>
    </row>
    <row r="5941" spans="1:7">
      <c r="A5941" s="64" t="str">
        <f t="shared" si="95"/>
        <v>BP.VG.00025-10136</v>
      </c>
      <c r="B5941" s="64" t="e">
        <f>_xlfn.XLOOKUP(F5941,'Volumen Holds Cooperations'!S:S,'Volumen Holds Cooperations'!#REF!)+IF('Volumen Holds Cooperations'!#REF!&gt;0,'Volumen Holds Cooperations'!#REF!,0)</f>
        <v>#REF!</v>
      </c>
      <c r="C5941" s="64">
        <f>_xlfn.XLOOKUP(F5941,'Volumen Holds Cooperations'!S:S,'Volumen Holds Cooperations'!N:N)</f>
        <v>804.5</v>
      </c>
      <c r="F5941" s="64" t="s">
        <v>949</v>
      </c>
      <c r="G5941" s="64">
        <v>10136</v>
      </c>
    </row>
    <row r="5942" spans="1:7">
      <c r="A5942" s="64" t="str">
        <f t="shared" si="95"/>
        <v>BP.VG.00026-10136</v>
      </c>
      <c r="B5942" s="64" t="e">
        <f>_xlfn.XLOOKUP(F5942,'Volumen Holds Cooperations'!S:S,'Volumen Holds Cooperations'!#REF!)+IF('Volumen Holds Cooperations'!#REF!&gt;0,'Volumen Holds Cooperations'!#REF!,0)</f>
        <v>#REF!</v>
      </c>
      <c r="C5942" s="64">
        <f>_xlfn.XLOOKUP(F5942,'Volumen Holds Cooperations'!S:S,'Volumen Holds Cooperations'!N:N)</f>
        <v>804.5</v>
      </c>
      <c r="F5942" s="64" t="s">
        <v>950</v>
      </c>
      <c r="G5942" s="64">
        <v>10136</v>
      </c>
    </row>
    <row r="5943" spans="1:7">
      <c r="A5943" s="64" t="str">
        <f t="shared" si="95"/>
        <v>BP.VG.00019-10137</v>
      </c>
      <c r="B5943" s="64">
        <f>_xlfn.XLOOKUP(F5943,'Volumen Holds Cooperations'!S:S,'Volumen Holds Cooperations'!O:O)+IF('Volumen Holds Cooperations'!$O$31&gt;0,'Volumen Holds Cooperations'!$O$31,0)</f>
        <v>0</v>
      </c>
      <c r="C5943" s="64">
        <f>_xlfn.XLOOKUP(F5943,'Volumen Holds Cooperations'!S:S,'Volumen Holds Cooperations'!N:N)</f>
        <v>276.25</v>
      </c>
      <c r="F5943" s="64" t="s">
        <v>943</v>
      </c>
      <c r="G5943" s="64">
        <v>10137</v>
      </c>
    </row>
    <row r="5944" spans="1:7">
      <c r="A5944" s="64" t="str">
        <f t="shared" si="95"/>
        <v>BP.VG.00020-10137</v>
      </c>
      <c r="B5944" s="64">
        <f>_xlfn.XLOOKUP(F5944,'Volumen Holds Cooperations'!S:S,'Volumen Holds Cooperations'!O:O)+IF('Volumen Holds Cooperations'!$O$31&gt;0,'Volumen Holds Cooperations'!$O$31,0)</f>
        <v>0</v>
      </c>
      <c r="C5944" s="64">
        <f>_xlfn.XLOOKUP(F5944,'Volumen Holds Cooperations'!S:S,'Volumen Holds Cooperations'!N:N)</f>
        <v>276.25</v>
      </c>
      <c r="F5944" s="64" t="s">
        <v>944</v>
      </c>
      <c r="G5944" s="64">
        <v>10137</v>
      </c>
    </row>
    <row r="5945" spans="1:7">
      <c r="A5945" s="64" t="str">
        <f t="shared" si="95"/>
        <v>BP.VG.00021-10137</v>
      </c>
      <c r="B5945" s="64">
        <f>_xlfn.XLOOKUP(F5945,'Volumen Holds Cooperations'!S:S,'Volumen Holds Cooperations'!O:O)+IF('Volumen Holds Cooperations'!$O$31&gt;0,'Volumen Holds Cooperations'!$O$31,0)</f>
        <v>0</v>
      </c>
      <c r="C5945" s="64">
        <f>_xlfn.XLOOKUP(F5945,'Volumen Holds Cooperations'!S:S,'Volumen Holds Cooperations'!N:N)</f>
        <v>783.5</v>
      </c>
      <c r="F5945" s="64" t="s">
        <v>945</v>
      </c>
      <c r="G5945" s="64">
        <v>10137</v>
      </c>
    </row>
    <row r="5946" spans="1:7">
      <c r="A5946" s="64" t="str">
        <f t="shared" si="95"/>
        <v>BP.VG.00022-10137</v>
      </c>
      <c r="B5946" s="64">
        <f>_xlfn.XLOOKUP(F5946,'Volumen Holds Cooperations'!S:S,'Volumen Holds Cooperations'!O:O)+IF('Volumen Holds Cooperations'!$O$31&gt;0,'Volumen Holds Cooperations'!$O$31,0)</f>
        <v>0</v>
      </c>
      <c r="C5946" s="64">
        <f>_xlfn.XLOOKUP(F5946,'Volumen Holds Cooperations'!S:S,'Volumen Holds Cooperations'!N:N)</f>
        <v>783.5</v>
      </c>
      <c r="F5946" s="64" t="s">
        <v>946</v>
      </c>
      <c r="G5946" s="64">
        <v>10137</v>
      </c>
    </row>
    <row r="5947" spans="1:7">
      <c r="A5947" s="64" t="str">
        <f t="shared" si="95"/>
        <v>BP.VG.00023-10137</v>
      </c>
      <c r="B5947" s="64">
        <f>_xlfn.XLOOKUP(F5947,'Volumen Holds Cooperations'!S:S,'Volumen Holds Cooperations'!O:O)+IF('Volumen Holds Cooperations'!$O$31&gt;0,'Volumen Holds Cooperations'!$O$31,0)</f>
        <v>0</v>
      </c>
      <c r="C5947" s="64">
        <f>_xlfn.XLOOKUP(F5947,'Volumen Holds Cooperations'!S:S,'Volumen Holds Cooperations'!N:N)</f>
        <v>272</v>
      </c>
      <c r="F5947" s="64" t="s">
        <v>947</v>
      </c>
      <c r="G5947" s="64">
        <v>10137</v>
      </c>
    </row>
    <row r="5948" spans="1:7">
      <c r="A5948" s="64" t="str">
        <f t="shared" si="95"/>
        <v>BP.VG.00024-10137</v>
      </c>
      <c r="B5948" s="64">
        <f>_xlfn.XLOOKUP(F5948,'Volumen Holds Cooperations'!S:S,'Volumen Holds Cooperations'!O:O)+IF('Volumen Holds Cooperations'!$O$31&gt;0,'Volumen Holds Cooperations'!$O$31,0)</f>
        <v>0</v>
      </c>
      <c r="C5948" s="64">
        <f>_xlfn.XLOOKUP(F5948,'Volumen Holds Cooperations'!S:S,'Volumen Holds Cooperations'!N:N)</f>
        <v>272</v>
      </c>
      <c r="F5948" s="64" t="s">
        <v>948</v>
      </c>
      <c r="G5948" s="64">
        <v>10137</v>
      </c>
    </row>
    <row r="5949" spans="1:7">
      <c r="A5949" s="64" t="str">
        <f t="shared" si="95"/>
        <v>BP.VG.00025-10137</v>
      </c>
      <c r="B5949" s="64">
        <f>_xlfn.XLOOKUP(F5949,'Volumen Holds Cooperations'!S:S,'Volumen Holds Cooperations'!O:O)+IF('Volumen Holds Cooperations'!$O$31&gt;0,'Volumen Holds Cooperations'!$O$31,0)</f>
        <v>0</v>
      </c>
      <c r="C5949" s="64">
        <f>_xlfn.XLOOKUP(F5949,'Volumen Holds Cooperations'!S:S,'Volumen Holds Cooperations'!N:N)</f>
        <v>804.5</v>
      </c>
      <c r="F5949" s="64" t="s">
        <v>949</v>
      </c>
      <c r="G5949" s="64">
        <v>10137</v>
      </c>
    </row>
    <row r="5950" spans="1:7">
      <c r="A5950" s="64" t="str">
        <f t="shared" si="95"/>
        <v>BP.VG.00026-10137</v>
      </c>
      <c r="B5950" s="64">
        <f>_xlfn.XLOOKUP(F5950,'Volumen Holds Cooperations'!S:S,'Volumen Holds Cooperations'!O:O)+IF('Volumen Holds Cooperations'!$O$31&gt;0,'Volumen Holds Cooperations'!$O$31,0)</f>
        <v>0</v>
      </c>
      <c r="C5950" s="64">
        <f>_xlfn.XLOOKUP(F5950,'Volumen Holds Cooperations'!S:S,'Volumen Holds Cooperations'!N:N)</f>
        <v>804.5</v>
      </c>
      <c r="F5950" s="64" t="s">
        <v>950</v>
      </c>
      <c r="G5950" s="64">
        <v>10137</v>
      </c>
    </row>
    <row r="5951" spans="1:7">
      <c r="A5951" s="64" t="str">
        <f t="shared" si="95"/>
        <v>BP.VG.00019-10138</v>
      </c>
      <c r="B5951" s="64">
        <f>_xlfn.XLOOKUP(F5951,'Volumen Holds Cooperations'!S:S,'Volumen Holds Cooperations'!P:P)+IF('Volumen Holds Cooperations'!$P$31&gt;0,'Volumen Holds Cooperations'!$P$31,0)</f>
        <v>0</v>
      </c>
      <c r="C5951" s="64">
        <f>_xlfn.XLOOKUP(F5951,'Volumen Holds Cooperations'!S:S,'Volumen Holds Cooperations'!N:N)</f>
        <v>276.25</v>
      </c>
      <c r="F5951" s="64" t="s">
        <v>943</v>
      </c>
      <c r="G5951" s="64">
        <v>10138</v>
      </c>
    </row>
    <row r="5952" spans="1:7">
      <c r="A5952" s="64" t="str">
        <f t="shared" si="95"/>
        <v>BP.VG.00020-10138</v>
      </c>
      <c r="B5952" s="64">
        <f>_xlfn.XLOOKUP(F5952,'Volumen Holds Cooperations'!S:S,'Volumen Holds Cooperations'!P:P)+IF('Volumen Holds Cooperations'!$P$31&gt;0,'Volumen Holds Cooperations'!$P$31,0)</f>
        <v>0</v>
      </c>
      <c r="C5952" s="64">
        <f>_xlfn.XLOOKUP(F5952,'Volumen Holds Cooperations'!S:S,'Volumen Holds Cooperations'!N:N)</f>
        <v>276.25</v>
      </c>
      <c r="F5952" s="64" t="s">
        <v>944</v>
      </c>
      <c r="G5952" s="64">
        <v>10138</v>
      </c>
    </row>
    <row r="5953" spans="1:7">
      <c r="A5953" s="64" t="str">
        <f t="shared" si="95"/>
        <v>BP.VG.00021-10138</v>
      </c>
      <c r="B5953" s="64">
        <f>_xlfn.XLOOKUP(F5953,'Volumen Holds Cooperations'!S:S,'Volumen Holds Cooperations'!P:P)+IF('Volumen Holds Cooperations'!$P$31&gt;0,'Volumen Holds Cooperations'!$P$31,0)</f>
        <v>0</v>
      </c>
      <c r="C5953" s="64">
        <f>_xlfn.XLOOKUP(F5953,'Volumen Holds Cooperations'!S:S,'Volumen Holds Cooperations'!N:N)</f>
        <v>783.5</v>
      </c>
      <c r="F5953" s="64" t="s">
        <v>945</v>
      </c>
      <c r="G5953" s="64">
        <v>10138</v>
      </c>
    </row>
    <row r="5954" spans="1:7">
      <c r="A5954" s="64" t="str">
        <f t="shared" si="95"/>
        <v>BP.VG.00022-10138</v>
      </c>
      <c r="B5954" s="64">
        <f>_xlfn.XLOOKUP(F5954,'Volumen Holds Cooperations'!S:S,'Volumen Holds Cooperations'!P:P)+IF('Volumen Holds Cooperations'!$P$31&gt;0,'Volumen Holds Cooperations'!$P$31,0)</f>
        <v>0</v>
      </c>
      <c r="C5954" s="64">
        <f>_xlfn.XLOOKUP(F5954,'Volumen Holds Cooperations'!S:S,'Volumen Holds Cooperations'!N:N)</f>
        <v>783.5</v>
      </c>
      <c r="F5954" s="64" t="s">
        <v>946</v>
      </c>
      <c r="G5954" s="64">
        <v>10138</v>
      </c>
    </row>
    <row r="5955" spans="1:7">
      <c r="A5955" s="64" t="str">
        <f t="shared" si="95"/>
        <v>BP.VG.00023-10138</v>
      </c>
      <c r="B5955" s="64">
        <f>_xlfn.XLOOKUP(F5955,'Volumen Holds Cooperations'!S:S,'Volumen Holds Cooperations'!P:P)+IF('Volumen Holds Cooperations'!$P$31&gt;0,'Volumen Holds Cooperations'!$P$31,0)</f>
        <v>0</v>
      </c>
      <c r="C5955" s="64">
        <f>_xlfn.XLOOKUP(F5955,'Volumen Holds Cooperations'!S:S,'Volumen Holds Cooperations'!N:N)</f>
        <v>272</v>
      </c>
      <c r="F5955" s="64" t="s">
        <v>947</v>
      </c>
      <c r="G5955" s="64">
        <v>10138</v>
      </c>
    </row>
    <row r="5956" spans="1:7">
      <c r="A5956" s="64" t="str">
        <f t="shared" si="95"/>
        <v>BP.VG.00024-10138</v>
      </c>
      <c r="B5956" s="64">
        <f>_xlfn.XLOOKUP(F5956,'Volumen Holds Cooperations'!S:S,'Volumen Holds Cooperations'!P:P)+IF('Volumen Holds Cooperations'!$P$31&gt;0,'Volumen Holds Cooperations'!$P$31,0)</f>
        <v>0</v>
      </c>
      <c r="C5956" s="64">
        <f>_xlfn.XLOOKUP(F5956,'Volumen Holds Cooperations'!S:S,'Volumen Holds Cooperations'!N:N)</f>
        <v>272</v>
      </c>
      <c r="F5956" s="64" t="s">
        <v>948</v>
      </c>
      <c r="G5956" s="64">
        <v>10138</v>
      </c>
    </row>
    <row r="5957" spans="1:7">
      <c r="A5957" s="64" t="str">
        <f t="shared" si="95"/>
        <v>BP.VG.00025-10138</v>
      </c>
      <c r="B5957" s="64">
        <f>_xlfn.XLOOKUP(F5957,'Volumen Holds Cooperations'!S:S,'Volumen Holds Cooperations'!P:P)+IF('Volumen Holds Cooperations'!$P$31&gt;0,'Volumen Holds Cooperations'!$P$31,0)</f>
        <v>0</v>
      </c>
      <c r="C5957" s="64">
        <f>_xlfn.XLOOKUP(F5957,'Volumen Holds Cooperations'!S:S,'Volumen Holds Cooperations'!N:N)</f>
        <v>804.5</v>
      </c>
      <c r="F5957" s="64" t="s">
        <v>949</v>
      </c>
      <c r="G5957" s="64">
        <v>10138</v>
      </c>
    </row>
    <row r="5958" spans="1:7">
      <c r="A5958" s="64" t="str">
        <f t="shared" si="95"/>
        <v>BP.VG.00026-10138</v>
      </c>
      <c r="B5958" s="64">
        <f>_xlfn.XLOOKUP(F5958,'Volumen Holds Cooperations'!S:S,'Volumen Holds Cooperations'!P:P)+IF('Volumen Holds Cooperations'!$P$31&gt;0,'Volumen Holds Cooperations'!$P$31,0)</f>
        <v>0</v>
      </c>
      <c r="C5958" s="64">
        <f>_xlfn.XLOOKUP(F5958,'Volumen Holds Cooperations'!S:S,'Volumen Holds Cooperations'!N:N)</f>
        <v>804.5</v>
      </c>
      <c r="F5958" s="64" t="s">
        <v>950</v>
      </c>
      <c r="G5958" s="64">
        <v>10138</v>
      </c>
    </row>
    <row r="5959" spans="1:7">
      <c r="A5959" s="64" t="str">
        <f t="shared" si="95"/>
        <v>BP.VG.00027-10124</v>
      </c>
      <c r="B5959" s="64">
        <f>_xlfn.XLOOKUP(F5959,'Volumen Holds Cooperations'!S:S,'Volumen Holds Cooperations'!E:E)+IF('Volumen Holds Cooperations'!$E$32&gt;0,'Volumen Holds Cooperations'!$E$32,0)</f>
        <v>0</v>
      </c>
      <c r="C5959" s="64">
        <f>_xlfn.XLOOKUP(F5959,'Volumen Holds Cooperations'!S:S,'Volumen Holds Cooperations'!D:D)</f>
        <v>212</v>
      </c>
      <c r="F5959" s="64" t="s">
        <v>951</v>
      </c>
      <c r="G5959" s="64">
        <v>10124</v>
      </c>
    </row>
    <row r="5960" spans="1:7">
      <c r="A5960" s="64" t="str">
        <f t="shared" si="95"/>
        <v>BP.VG.00028-10124</v>
      </c>
      <c r="B5960" s="64">
        <f>_xlfn.XLOOKUP(F5960,'Volumen Holds Cooperations'!S:S,'Volumen Holds Cooperations'!E:E)+IF('Volumen Holds Cooperations'!$E$32&gt;0,'Volumen Holds Cooperations'!$E$32,0)</f>
        <v>0</v>
      </c>
      <c r="C5960" s="64">
        <f>_xlfn.XLOOKUP(F5960,'Volumen Holds Cooperations'!S:S,'Volumen Holds Cooperations'!D:D)</f>
        <v>212</v>
      </c>
      <c r="F5960" s="64" t="s">
        <v>952</v>
      </c>
      <c r="G5960" s="64">
        <v>10124</v>
      </c>
    </row>
    <row r="5961" spans="1:7">
      <c r="A5961" s="64" t="str">
        <f t="shared" si="95"/>
        <v>BP.VG.00029-10124</v>
      </c>
      <c r="B5961" s="64">
        <f>_xlfn.XLOOKUP(F5961,'Volumen Holds Cooperations'!S:S,'Volumen Holds Cooperations'!E:E)+IF('Volumen Holds Cooperations'!$E$32&gt;0,'Volumen Holds Cooperations'!$E$32,0)</f>
        <v>0</v>
      </c>
      <c r="C5961" s="64">
        <f>_xlfn.XLOOKUP(F5961,'Volumen Holds Cooperations'!S:S,'Volumen Holds Cooperations'!D:D)</f>
        <v>178</v>
      </c>
      <c r="F5961" s="64" t="s">
        <v>953</v>
      </c>
      <c r="G5961" s="64">
        <v>10124</v>
      </c>
    </row>
    <row r="5962" spans="1:7">
      <c r="A5962" s="64" t="str">
        <f t="shared" si="95"/>
        <v>BP.VG.00030-10124</v>
      </c>
      <c r="B5962" s="64">
        <f>_xlfn.XLOOKUP(F5962,'Volumen Holds Cooperations'!S:S,'Volumen Holds Cooperations'!E:E)+IF('Volumen Holds Cooperations'!$E$32&gt;0,'Volumen Holds Cooperations'!$E$32,0)</f>
        <v>0</v>
      </c>
      <c r="C5962" s="64">
        <f>_xlfn.XLOOKUP(F5962,'Volumen Holds Cooperations'!S:S,'Volumen Holds Cooperations'!D:D)</f>
        <v>178</v>
      </c>
      <c r="F5962" s="64" t="s">
        <v>954</v>
      </c>
      <c r="G5962" s="64">
        <v>10124</v>
      </c>
    </row>
    <row r="5963" spans="1:7">
      <c r="A5963" s="64" t="str">
        <f t="shared" si="95"/>
        <v>BP.VG.00031-10124</v>
      </c>
      <c r="B5963" s="64">
        <f>_xlfn.XLOOKUP(F5963,'Volumen Holds Cooperations'!S:S,'Volumen Holds Cooperations'!E:E)+IF('Volumen Holds Cooperations'!$E$32&gt;0,'Volumen Holds Cooperations'!$E$32,0)</f>
        <v>0</v>
      </c>
      <c r="C5963" s="64">
        <f>_xlfn.XLOOKUP(F5963,'Volumen Holds Cooperations'!S:S,'Volumen Holds Cooperations'!D:D)</f>
        <v>319</v>
      </c>
      <c r="F5963" s="64" t="s">
        <v>955</v>
      </c>
      <c r="G5963" s="64">
        <v>10124</v>
      </c>
    </row>
    <row r="5964" spans="1:7">
      <c r="A5964" s="64" t="str">
        <f t="shared" si="95"/>
        <v>BP.VG.00032-10124</v>
      </c>
      <c r="B5964" s="64">
        <f>_xlfn.XLOOKUP(F5964,'Volumen Holds Cooperations'!S:S,'Volumen Holds Cooperations'!E:E)+IF('Volumen Holds Cooperations'!$E$32&gt;0,'Volumen Holds Cooperations'!$E$32,0)</f>
        <v>0</v>
      </c>
      <c r="C5964" s="64">
        <f>_xlfn.XLOOKUP(F5964,'Volumen Holds Cooperations'!S:S,'Volumen Holds Cooperations'!D:D)</f>
        <v>319</v>
      </c>
      <c r="F5964" s="64" t="s">
        <v>956</v>
      </c>
      <c r="G5964" s="64">
        <v>10124</v>
      </c>
    </row>
    <row r="5965" spans="1:7">
      <c r="A5965" s="64" t="str">
        <f t="shared" si="95"/>
        <v>BP.VG.00033-10124</v>
      </c>
      <c r="B5965" s="64">
        <f>_xlfn.XLOOKUP(F5965,'Volumen Holds Cooperations'!S:S,'Volumen Holds Cooperations'!E:E)+IF('Volumen Holds Cooperations'!$E$32&gt;0,'Volumen Holds Cooperations'!$E$32,0)</f>
        <v>0</v>
      </c>
      <c r="C5965" s="64">
        <f>_xlfn.XLOOKUP(F5965,'Volumen Holds Cooperations'!S:S,'Volumen Holds Cooperations'!D:D)</f>
        <v>200</v>
      </c>
      <c r="F5965" s="64" t="s">
        <v>957</v>
      </c>
      <c r="G5965" s="64">
        <v>10124</v>
      </c>
    </row>
    <row r="5966" spans="1:7">
      <c r="A5966" s="64" t="str">
        <f t="shared" si="95"/>
        <v>BP.VG.00034-10124</v>
      </c>
      <c r="B5966" s="64">
        <f>_xlfn.XLOOKUP(F5966,'Volumen Holds Cooperations'!S:S,'Volumen Holds Cooperations'!E:E)+IF('Volumen Holds Cooperations'!$E$32&gt;0,'Volumen Holds Cooperations'!$E$32,0)</f>
        <v>0</v>
      </c>
      <c r="C5966" s="64">
        <f>_xlfn.XLOOKUP(F5966,'Volumen Holds Cooperations'!S:S,'Volumen Holds Cooperations'!D:D)</f>
        <v>200</v>
      </c>
      <c r="F5966" s="64" t="s">
        <v>958</v>
      </c>
      <c r="G5966" s="64">
        <v>10124</v>
      </c>
    </row>
    <row r="5967" spans="1:7">
      <c r="A5967" s="64" t="str">
        <f t="shared" si="95"/>
        <v>BP.VG.00035-10124</v>
      </c>
      <c r="B5967" s="64">
        <f>_xlfn.XLOOKUP(F5967,'Volumen Holds Cooperations'!S:S,'Volumen Holds Cooperations'!E:E)+IF('Volumen Holds Cooperations'!$E$32&gt;0,'Volumen Holds Cooperations'!$E$32,0)</f>
        <v>0</v>
      </c>
      <c r="C5967" s="64">
        <f>_xlfn.XLOOKUP(F5967,'Volumen Holds Cooperations'!S:S,'Volumen Holds Cooperations'!D:D)</f>
        <v>306</v>
      </c>
      <c r="F5967" s="64" t="s">
        <v>959</v>
      </c>
      <c r="G5967" s="64">
        <v>10124</v>
      </c>
    </row>
    <row r="5968" spans="1:7">
      <c r="A5968" s="64" t="str">
        <f t="shared" ref="A5968:A6031" si="96">F5968&amp;"-"&amp;G5968</f>
        <v>BP.VG.00036-10124</v>
      </c>
      <c r="B5968" s="64">
        <f>_xlfn.XLOOKUP(F5968,'Volumen Holds Cooperations'!S:S,'Volumen Holds Cooperations'!E:E)+IF('Volumen Holds Cooperations'!$E$32&gt;0,'Volumen Holds Cooperations'!$E$32,0)</f>
        <v>0</v>
      </c>
      <c r="C5968" s="64">
        <f>_xlfn.XLOOKUP(F5968,'Volumen Holds Cooperations'!S:S,'Volumen Holds Cooperations'!D:D)</f>
        <v>521</v>
      </c>
      <c r="F5968" s="64" t="s">
        <v>960</v>
      </c>
      <c r="G5968" s="64">
        <v>10124</v>
      </c>
    </row>
    <row r="5969" spans="1:7">
      <c r="A5969" s="64" t="str">
        <f t="shared" si="96"/>
        <v>BP.VG.00027-10125</v>
      </c>
      <c r="B5969" s="64">
        <f>_xlfn.XLOOKUP(F5969,'Volumen Holds Cooperations'!S:S,'Volumen Holds Cooperations'!F:F)+IF('Volumen Holds Cooperations'!$F$32&gt;0,'Volumen Holds Cooperations'!$F$32,0)</f>
        <v>0</v>
      </c>
      <c r="C5969" s="64">
        <f>_xlfn.XLOOKUP(F5969,'Volumen Holds Cooperations'!S:S,'Volumen Holds Cooperations'!D:D)</f>
        <v>212</v>
      </c>
      <c r="F5969" s="64" t="s">
        <v>951</v>
      </c>
      <c r="G5969" s="64">
        <v>10125</v>
      </c>
    </row>
    <row r="5970" spans="1:7">
      <c r="A5970" s="64" t="str">
        <f t="shared" si="96"/>
        <v>BP.VG.00028-10125</v>
      </c>
      <c r="B5970" s="64">
        <f>_xlfn.XLOOKUP(F5970,'Volumen Holds Cooperations'!S:S,'Volumen Holds Cooperations'!F:F)+IF('Volumen Holds Cooperations'!$F$32&gt;0,'Volumen Holds Cooperations'!$F$32,0)</f>
        <v>0</v>
      </c>
      <c r="C5970" s="64">
        <f>_xlfn.XLOOKUP(F5970,'Volumen Holds Cooperations'!S:S,'Volumen Holds Cooperations'!D:D)</f>
        <v>212</v>
      </c>
      <c r="F5970" s="64" t="s">
        <v>952</v>
      </c>
      <c r="G5970" s="64">
        <v>10125</v>
      </c>
    </row>
    <row r="5971" spans="1:7">
      <c r="A5971" s="64" t="str">
        <f t="shared" si="96"/>
        <v>BP.VG.00029-10125</v>
      </c>
      <c r="B5971" s="64">
        <f>_xlfn.XLOOKUP(F5971,'Volumen Holds Cooperations'!S:S,'Volumen Holds Cooperations'!F:F)+IF('Volumen Holds Cooperations'!$F$32&gt;0,'Volumen Holds Cooperations'!$F$32,0)</f>
        <v>0</v>
      </c>
      <c r="C5971" s="64">
        <f>_xlfn.XLOOKUP(F5971,'Volumen Holds Cooperations'!S:S,'Volumen Holds Cooperations'!D:D)</f>
        <v>178</v>
      </c>
      <c r="F5971" s="64" t="s">
        <v>953</v>
      </c>
      <c r="G5971" s="64">
        <v>10125</v>
      </c>
    </row>
    <row r="5972" spans="1:7">
      <c r="A5972" s="64" t="str">
        <f t="shared" si="96"/>
        <v>BP.VG.00030-10125</v>
      </c>
      <c r="B5972" s="64">
        <f>_xlfn.XLOOKUP(F5972,'Volumen Holds Cooperations'!S:S,'Volumen Holds Cooperations'!F:F)+IF('Volumen Holds Cooperations'!$F$32&gt;0,'Volumen Holds Cooperations'!$F$32,0)</f>
        <v>0</v>
      </c>
      <c r="C5972" s="64">
        <f>_xlfn.XLOOKUP(F5972,'Volumen Holds Cooperations'!S:S,'Volumen Holds Cooperations'!D:D)</f>
        <v>178</v>
      </c>
      <c r="F5972" s="64" t="s">
        <v>954</v>
      </c>
      <c r="G5972" s="64">
        <v>10125</v>
      </c>
    </row>
    <row r="5973" spans="1:7">
      <c r="A5973" s="64" t="str">
        <f t="shared" si="96"/>
        <v>BP.VG.00031-10125</v>
      </c>
      <c r="B5973" s="64">
        <f>_xlfn.XLOOKUP(F5973,'Volumen Holds Cooperations'!S:S,'Volumen Holds Cooperations'!F:F)+IF('Volumen Holds Cooperations'!$F$32&gt;0,'Volumen Holds Cooperations'!$F$32,0)</f>
        <v>0</v>
      </c>
      <c r="C5973" s="64">
        <f>_xlfn.XLOOKUP(F5973,'Volumen Holds Cooperations'!S:S,'Volumen Holds Cooperations'!D:D)</f>
        <v>319</v>
      </c>
      <c r="F5973" s="64" t="s">
        <v>955</v>
      </c>
      <c r="G5973" s="64">
        <v>10125</v>
      </c>
    </row>
    <row r="5974" spans="1:7">
      <c r="A5974" s="64" t="str">
        <f t="shared" si="96"/>
        <v>BP.VG.00032-10125</v>
      </c>
      <c r="B5974" s="64">
        <f>_xlfn.XLOOKUP(F5974,'Volumen Holds Cooperations'!S:S,'Volumen Holds Cooperations'!F:F)+IF('Volumen Holds Cooperations'!$F$32&gt;0,'Volumen Holds Cooperations'!$F$32,0)</f>
        <v>0</v>
      </c>
      <c r="C5974" s="64">
        <f>_xlfn.XLOOKUP(F5974,'Volumen Holds Cooperations'!S:S,'Volumen Holds Cooperations'!D:D)</f>
        <v>319</v>
      </c>
      <c r="F5974" s="64" t="s">
        <v>956</v>
      </c>
      <c r="G5974" s="64">
        <v>10125</v>
      </c>
    </row>
    <row r="5975" spans="1:7">
      <c r="A5975" s="64" t="str">
        <f t="shared" si="96"/>
        <v>BP.VG.00033-10125</v>
      </c>
      <c r="B5975" s="64">
        <f>_xlfn.XLOOKUP(F5975,'Volumen Holds Cooperations'!S:S,'Volumen Holds Cooperations'!F:F)+IF('Volumen Holds Cooperations'!$F$32&gt;0,'Volumen Holds Cooperations'!$F$32,0)</f>
        <v>0</v>
      </c>
      <c r="C5975" s="64">
        <f>_xlfn.XLOOKUP(F5975,'Volumen Holds Cooperations'!S:S,'Volumen Holds Cooperations'!D:D)</f>
        <v>200</v>
      </c>
      <c r="F5975" s="64" t="s">
        <v>957</v>
      </c>
      <c r="G5975" s="64">
        <v>10125</v>
      </c>
    </row>
    <row r="5976" spans="1:7">
      <c r="A5976" s="64" t="str">
        <f t="shared" si="96"/>
        <v>BP.VG.00034-10125</v>
      </c>
      <c r="B5976" s="64">
        <f>_xlfn.XLOOKUP(F5976,'Volumen Holds Cooperations'!S:S,'Volumen Holds Cooperations'!F:F)+IF('Volumen Holds Cooperations'!$F$32&gt;0,'Volumen Holds Cooperations'!$F$32,0)</f>
        <v>0</v>
      </c>
      <c r="C5976" s="64">
        <f>_xlfn.XLOOKUP(F5976,'Volumen Holds Cooperations'!S:S,'Volumen Holds Cooperations'!D:D)</f>
        <v>200</v>
      </c>
      <c r="F5976" s="64" t="s">
        <v>958</v>
      </c>
      <c r="G5976" s="64">
        <v>10125</v>
      </c>
    </row>
    <row r="5977" spans="1:7">
      <c r="A5977" s="64" t="str">
        <f t="shared" si="96"/>
        <v>BP.VG.00035-10125</v>
      </c>
      <c r="B5977" s="64">
        <f>_xlfn.XLOOKUP(F5977,'Volumen Holds Cooperations'!S:S,'Volumen Holds Cooperations'!F:F)+IF('Volumen Holds Cooperations'!$F$32&gt;0,'Volumen Holds Cooperations'!$F$32,0)</f>
        <v>0</v>
      </c>
      <c r="C5977" s="64">
        <f>_xlfn.XLOOKUP(F5977,'Volumen Holds Cooperations'!S:S,'Volumen Holds Cooperations'!D:D)</f>
        <v>306</v>
      </c>
      <c r="F5977" s="64" t="s">
        <v>959</v>
      </c>
      <c r="G5977" s="64">
        <v>10125</v>
      </c>
    </row>
    <row r="5978" spans="1:7">
      <c r="A5978" s="64" t="str">
        <f t="shared" si="96"/>
        <v>BP.VG.00036-10125</v>
      </c>
      <c r="B5978" s="64">
        <f>_xlfn.XLOOKUP(F5978,'Volumen Holds Cooperations'!S:S,'Volumen Holds Cooperations'!F:F)+IF('Volumen Holds Cooperations'!$F$32&gt;0,'Volumen Holds Cooperations'!$F$32,0)</f>
        <v>0</v>
      </c>
      <c r="C5978" s="64">
        <f>_xlfn.XLOOKUP(F5978,'Volumen Holds Cooperations'!S:S,'Volumen Holds Cooperations'!D:D)</f>
        <v>521</v>
      </c>
      <c r="F5978" s="64" t="s">
        <v>960</v>
      </c>
      <c r="G5978" s="64">
        <v>10125</v>
      </c>
    </row>
    <row r="5979" spans="1:7">
      <c r="A5979" s="64" t="str">
        <f t="shared" si="96"/>
        <v>BP.VG.00027-10127</v>
      </c>
      <c r="B5979" s="64">
        <f>_xlfn.XLOOKUP(F5979,'Volumen Holds Cooperations'!S:S,'Volumen Holds Cooperations'!G:G)+IF('Volumen Holds Cooperations'!$G$32&gt;0,'Volumen Holds Cooperations'!$G$32,0)</f>
        <v>0</v>
      </c>
      <c r="C5979" s="64">
        <f>_xlfn.XLOOKUP(F5979,'Volumen Holds Cooperations'!S:S,'Volumen Holds Cooperations'!D:D)</f>
        <v>212</v>
      </c>
      <c r="F5979" s="64" t="s">
        <v>951</v>
      </c>
      <c r="G5979" s="64">
        <v>10127</v>
      </c>
    </row>
    <row r="5980" spans="1:7">
      <c r="A5980" s="64" t="str">
        <f t="shared" si="96"/>
        <v>BP.VG.00028-10127</v>
      </c>
      <c r="B5980" s="64">
        <f>_xlfn.XLOOKUP(F5980,'Volumen Holds Cooperations'!S:S,'Volumen Holds Cooperations'!G:G)+IF('Volumen Holds Cooperations'!$G$32&gt;0,'Volumen Holds Cooperations'!$G$32,0)</f>
        <v>0</v>
      </c>
      <c r="C5980" s="64">
        <f>_xlfn.XLOOKUP(F5980,'Volumen Holds Cooperations'!S:S,'Volumen Holds Cooperations'!D:D)</f>
        <v>212</v>
      </c>
      <c r="F5980" s="64" t="s">
        <v>952</v>
      </c>
      <c r="G5980" s="64">
        <v>10127</v>
      </c>
    </row>
    <row r="5981" spans="1:7">
      <c r="A5981" s="64" t="str">
        <f t="shared" si="96"/>
        <v>BP.VG.00029-10127</v>
      </c>
      <c r="B5981" s="64">
        <f>_xlfn.XLOOKUP(F5981,'Volumen Holds Cooperations'!S:S,'Volumen Holds Cooperations'!G:G)+IF('Volumen Holds Cooperations'!$G$32&gt;0,'Volumen Holds Cooperations'!$G$32,0)</f>
        <v>0</v>
      </c>
      <c r="C5981" s="64">
        <f>_xlfn.XLOOKUP(F5981,'Volumen Holds Cooperations'!S:S,'Volumen Holds Cooperations'!D:D)</f>
        <v>178</v>
      </c>
      <c r="F5981" s="64" t="s">
        <v>953</v>
      </c>
      <c r="G5981" s="64">
        <v>10127</v>
      </c>
    </row>
    <row r="5982" spans="1:7">
      <c r="A5982" s="64" t="str">
        <f t="shared" si="96"/>
        <v>BP.VG.00030-10127</v>
      </c>
      <c r="B5982" s="64">
        <f>_xlfn.XLOOKUP(F5982,'Volumen Holds Cooperations'!S:S,'Volumen Holds Cooperations'!G:G)+IF('Volumen Holds Cooperations'!$G$32&gt;0,'Volumen Holds Cooperations'!$G$32,0)</f>
        <v>0</v>
      </c>
      <c r="C5982" s="64">
        <f>_xlfn.XLOOKUP(F5982,'Volumen Holds Cooperations'!S:S,'Volumen Holds Cooperations'!D:D)</f>
        <v>178</v>
      </c>
      <c r="F5982" s="64" t="s">
        <v>954</v>
      </c>
      <c r="G5982" s="64">
        <v>10127</v>
      </c>
    </row>
    <row r="5983" spans="1:7">
      <c r="A5983" s="64" t="str">
        <f t="shared" si="96"/>
        <v>BP.VG.00031-10127</v>
      </c>
      <c r="B5983" s="64">
        <f>_xlfn.XLOOKUP(F5983,'Volumen Holds Cooperations'!S:S,'Volumen Holds Cooperations'!G:G)+IF('Volumen Holds Cooperations'!$G$32&gt;0,'Volumen Holds Cooperations'!$G$32,0)</f>
        <v>0</v>
      </c>
      <c r="C5983" s="64">
        <f>_xlfn.XLOOKUP(F5983,'Volumen Holds Cooperations'!S:S,'Volumen Holds Cooperations'!D:D)</f>
        <v>319</v>
      </c>
      <c r="F5983" s="64" t="s">
        <v>955</v>
      </c>
      <c r="G5983" s="64">
        <v>10127</v>
      </c>
    </row>
    <row r="5984" spans="1:7">
      <c r="A5984" s="64" t="str">
        <f t="shared" si="96"/>
        <v>BP.VG.00032-10127</v>
      </c>
      <c r="B5984" s="64">
        <f>_xlfn.XLOOKUP(F5984,'Volumen Holds Cooperations'!S:S,'Volumen Holds Cooperations'!G:G)+IF('Volumen Holds Cooperations'!$G$32&gt;0,'Volumen Holds Cooperations'!$G$32,0)</f>
        <v>0</v>
      </c>
      <c r="C5984" s="64">
        <f>_xlfn.XLOOKUP(F5984,'Volumen Holds Cooperations'!S:S,'Volumen Holds Cooperations'!D:D)</f>
        <v>319</v>
      </c>
      <c r="F5984" s="64" t="s">
        <v>956</v>
      </c>
      <c r="G5984" s="64">
        <v>10127</v>
      </c>
    </row>
    <row r="5985" spans="1:7">
      <c r="A5985" s="64" t="str">
        <f t="shared" si="96"/>
        <v>BP.VG.00033-10127</v>
      </c>
      <c r="B5985" s="64">
        <f>_xlfn.XLOOKUP(F5985,'Volumen Holds Cooperations'!S:S,'Volumen Holds Cooperations'!G:G)+IF('Volumen Holds Cooperations'!$G$32&gt;0,'Volumen Holds Cooperations'!$G$32,0)</f>
        <v>0</v>
      </c>
      <c r="C5985" s="64">
        <f>_xlfn.XLOOKUP(F5985,'Volumen Holds Cooperations'!S:S,'Volumen Holds Cooperations'!D:D)</f>
        <v>200</v>
      </c>
      <c r="F5985" s="64" t="s">
        <v>957</v>
      </c>
      <c r="G5985" s="64">
        <v>10127</v>
      </c>
    </row>
    <row r="5986" spans="1:7">
      <c r="A5986" s="64" t="str">
        <f t="shared" si="96"/>
        <v>BP.VG.00034-10127</v>
      </c>
      <c r="B5986" s="64">
        <f>_xlfn.XLOOKUP(F5986,'Volumen Holds Cooperations'!S:S,'Volumen Holds Cooperations'!G:G)+IF('Volumen Holds Cooperations'!$G$32&gt;0,'Volumen Holds Cooperations'!$G$32,0)</f>
        <v>0</v>
      </c>
      <c r="C5986" s="64">
        <f>_xlfn.XLOOKUP(F5986,'Volumen Holds Cooperations'!S:S,'Volumen Holds Cooperations'!D:D)</f>
        <v>200</v>
      </c>
      <c r="F5986" s="64" t="s">
        <v>958</v>
      </c>
      <c r="G5986" s="64">
        <v>10127</v>
      </c>
    </row>
    <row r="5987" spans="1:7">
      <c r="A5987" s="64" t="str">
        <f t="shared" si="96"/>
        <v>BP.VG.00035-10127</v>
      </c>
      <c r="B5987" s="64">
        <f>_xlfn.XLOOKUP(F5987,'Volumen Holds Cooperations'!S:S,'Volumen Holds Cooperations'!G:G)+IF('Volumen Holds Cooperations'!$G$32&gt;0,'Volumen Holds Cooperations'!$G$32,0)</f>
        <v>0</v>
      </c>
      <c r="C5987" s="64">
        <f>_xlfn.XLOOKUP(F5987,'Volumen Holds Cooperations'!S:S,'Volumen Holds Cooperations'!D:D)</f>
        <v>306</v>
      </c>
      <c r="F5987" s="64" t="s">
        <v>959</v>
      </c>
      <c r="G5987" s="64">
        <v>10127</v>
      </c>
    </row>
    <row r="5988" spans="1:7">
      <c r="A5988" s="64" t="str">
        <f t="shared" si="96"/>
        <v>BP.VG.00036-10127</v>
      </c>
      <c r="B5988" s="64">
        <f>_xlfn.XLOOKUP(F5988,'Volumen Holds Cooperations'!S:S,'Volumen Holds Cooperations'!G:G)+IF('Volumen Holds Cooperations'!$G$32&gt;0,'Volumen Holds Cooperations'!$G$32,0)</f>
        <v>0</v>
      </c>
      <c r="C5988" s="64">
        <f>_xlfn.XLOOKUP(F5988,'Volumen Holds Cooperations'!S:S,'Volumen Holds Cooperations'!D:D)</f>
        <v>521</v>
      </c>
      <c r="F5988" s="64" t="s">
        <v>960</v>
      </c>
      <c r="G5988" s="64">
        <v>10127</v>
      </c>
    </row>
    <row r="5989" spans="1:7">
      <c r="A5989" s="64" t="str">
        <f t="shared" si="96"/>
        <v>BP.VG.00027-10129</v>
      </c>
      <c r="B5989" s="64">
        <f>_xlfn.XLOOKUP(F5989,'Volumen Holds Cooperations'!S:S,'Volumen Holds Cooperations'!H:H)+IF('Volumen Holds Cooperations'!$H$32&gt;0,'Volumen Holds Cooperations'!$H$32,0)</f>
        <v>0</v>
      </c>
      <c r="C5989" s="64">
        <f>_xlfn.XLOOKUP(F5989,'Volumen Holds Cooperations'!S:S,'Volumen Holds Cooperations'!D:D)</f>
        <v>212</v>
      </c>
      <c r="F5989" s="64" t="s">
        <v>951</v>
      </c>
      <c r="G5989" s="64">
        <v>10129</v>
      </c>
    </row>
    <row r="5990" spans="1:7">
      <c r="A5990" s="64" t="str">
        <f t="shared" si="96"/>
        <v>BP.VG.00028-10129</v>
      </c>
      <c r="B5990" s="64">
        <f>_xlfn.XLOOKUP(F5990,'Volumen Holds Cooperations'!S:S,'Volumen Holds Cooperations'!H:H)+IF('Volumen Holds Cooperations'!$H$32&gt;0,'Volumen Holds Cooperations'!$H$32,0)</f>
        <v>0</v>
      </c>
      <c r="C5990" s="64">
        <f>_xlfn.XLOOKUP(F5990,'Volumen Holds Cooperations'!S:S,'Volumen Holds Cooperations'!D:D)</f>
        <v>212</v>
      </c>
      <c r="F5990" s="64" t="s">
        <v>952</v>
      </c>
      <c r="G5990" s="64">
        <v>10129</v>
      </c>
    </row>
    <row r="5991" spans="1:7">
      <c r="A5991" s="64" t="str">
        <f t="shared" si="96"/>
        <v>BP.VG.00029-10129</v>
      </c>
      <c r="B5991" s="64">
        <f>_xlfn.XLOOKUP(F5991,'Volumen Holds Cooperations'!S:S,'Volumen Holds Cooperations'!H:H)+IF('Volumen Holds Cooperations'!$H$32&gt;0,'Volumen Holds Cooperations'!$H$32,0)</f>
        <v>0</v>
      </c>
      <c r="C5991" s="64">
        <f>_xlfn.XLOOKUP(F5991,'Volumen Holds Cooperations'!S:S,'Volumen Holds Cooperations'!D:D)</f>
        <v>178</v>
      </c>
      <c r="F5991" s="64" t="s">
        <v>953</v>
      </c>
      <c r="G5991" s="64">
        <v>10129</v>
      </c>
    </row>
    <row r="5992" spans="1:7">
      <c r="A5992" s="64" t="str">
        <f t="shared" si="96"/>
        <v>BP.VG.00030-10129</v>
      </c>
      <c r="B5992" s="64">
        <f>_xlfn.XLOOKUP(F5992,'Volumen Holds Cooperations'!S:S,'Volumen Holds Cooperations'!H:H)+IF('Volumen Holds Cooperations'!$H$32&gt;0,'Volumen Holds Cooperations'!$H$32,0)</f>
        <v>0</v>
      </c>
      <c r="C5992" s="64">
        <f>_xlfn.XLOOKUP(F5992,'Volumen Holds Cooperations'!S:S,'Volumen Holds Cooperations'!D:D)</f>
        <v>178</v>
      </c>
      <c r="F5992" s="64" t="s">
        <v>954</v>
      </c>
      <c r="G5992" s="64">
        <v>10129</v>
      </c>
    </row>
    <row r="5993" spans="1:7">
      <c r="A5993" s="64" t="str">
        <f t="shared" si="96"/>
        <v>BP.VG.00031-10129</v>
      </c>
      <c r="B5993" s="64">
        <f>_xlfn.XLOOKUP(F5993,'Volumen Holds Cooperations'!S:S,'Volumen Holds Cooperations'!H:H)+IF('Volumen Holds Cooperations'!$H$32&gt;0,'Volumen Holds Cooperations'!$H$32,0)</f>
        <v>0</v>
      </c>
      <c r="C5993" s="64">
        <f>_xlfn.XLOOKUP(F5993,'Volumen Holds Cooperations'!S:S,'Volumen Holds Cooperations'!D:D)</f>
        <v>319</v>
      </c>
      <c r="F5993" s="64" t="s">
        <v>955</v>
      </c>
      <c r="G5993" s="64">
        <v>10129</v>
      </c>
    </row>
    <row r="5994" spans="1:7">
      <c r="A5994" s="64" t="str">
        <f t="shared" si="96"/>
        <v>BP.VG.00032-10129</v>
      </c>
      <c r="B5994" s="64">
        <f>_xlfn.XLOOKUP(F5994,'Volumen Holds Cooperations'!S:S,'Volumen Holds Cooperations'!H:H)+IF('Volumen Holds Cooperations'!$H$32&gt;0,'Volumen Holds Cooperations'!$H$32,0)</f>
        <v>0</v>
      </c>
      <c r="C5994" s="64">
        <f>_xlfn.XLOOKUP(F5994,'Volumen Holds Cooperations'!S:S,'Volumen Holds Cooperations'!D:D)</f>
        <v>319</v>
      </c>
      <c r="F5994" s="64" t="s">
        <v>956</v>
      </c>
      <c r="G5994" s="64">
        <v>10129</v>
      </c>
    </row>
    <row r="5995" spans="1:7">
      <c r="A5995" s="64" t="str">
        <f t="shared" si="96"/>
        <v>BP.VG.00033-10129</v>
      </c>
      <c r="B5995" s="64">
        <f>_xlfn.XLOOKUP(F5995,'Volumen Holds Cooperations'!S:S,'Volumen Holds Cooperations'!H:H)+IF('Volumen Holds Cooperations'!$H$32&gt;0,'Volumen Holds Cooperations'!$H$32,0)</f>
        <v>0</v>
      </c>
      <c r="C5995" s="64">
        <f>_xlfn.XLOOKUP(F5995,'Volumen Holds Cooperations'!S:S,'Volumen Holds Cooperations'!D:D)</f>
        <v>200</v>
      </c>
      <c r="F5995" s="64" t="s">
        <v>957</v>
      </c>
      <c r="G5995" s="64">
        <v>10129</v>
      </c>
    </row>
    <row r="5996" spans="1:7">
      <c r="A5996" s="64" t="str">
        <f t="shared" si="96"/>
        <v>BP.VG.00034-10129</v>
      </c>
      <c r="B5996" s="64">
        <f>_xlfn.XLOOKUP(F5996,'Volumen Holds Cooperations'!S:S,'Volumen Holds Cooperations'!H:H)+IF('Volumen Holds Cooperations'!$H$32&gt;0,'Volumen Holds Cooperations'!$H$32,0)</f>
        <v>0</v>
      </c>
      <c r="C5996" s="64">
        <f>_xlfn.XLOOKUP(F5996,'Volumen Holds Cooperations'!S:S,'Volumen Holds Cooperations'!D:D)</f>
        <v>200</v>
      </c>
      <c r="F5996" s="64" t="s">
        <v>958</v>
      </c>
      <c r="G5996" s="64">
        <v>10129</v>
      </c>
    </row>
    <row r="5997" spans="1:7">
      <c r="A5997" s="64" t="str">
        <f t="shared" si="96"/>
        <v>BP.VG.00035-10129</v>
      </c>
      <c r="B5997" s="64">
        <f>_xlfn.XLOOKUP(F5997,'Volumen Holds Cooperations'!S:S,'Volumen Holds Cooperations'!H:H)+IF('Volumen Holds Cooperations'!$H$32&gt;0,'Volumen Holds Cooperations'!$H$32,0)</f>
        <v>0</v>
      </c>
      <c r="C5997" s="64">
        <f>_xlfn.XLOOKUP(F5997,'Volumen Holds Cooperations'!S:S,'Volumen Holds Cooperations'!D:D)</f>
        <v>306</v>
      </c>
      <c r="F5997" s="64" t="s">
        <v>959</v>
      </c>
      <c r="G5997" s="64">
        <v>10129</v>
      </c>
    </row>
    <row r="5998" spans="1:7">
      <c r="A5998" s="64" t="str">
        <f t="shared" si="96"/>
        <v>BP.VG.00036-10129</v>
      </c>
      <c r="B5998" s="64">
        <f>_xlfn.XLOOKUP(F5998,'Volumen Holds Cooperations'!S:S,'Volumen Holds Cooperations'!H:H)+IF('Volumen Holds Cooperations'!$H$32&gt;0,'Volumen Holds Cooperations'!$H$32,0)</f>
        <v>0</v>
      </c>
      <c r="C5998" s="64">
        <f>_xlfn.XLOOKUP(F5998,'Volumen Holds Cooperations'!S:S,'Volumen Holds Cooperations'!D:D)</f>
        <v>521</v>
      </c>
      <c r="F5998" s="64" t="s">
        <v>960</v>
      </c>
      <c r="G5998" s="64">
        <v>10129</v>
      </c>
    </row>
    <row r="5999" spans="1:7">
      <c r="A5999" s="64" t="str">
        <f t="shared" si="96"/>
        <v>BP.VG.00027-10130</v>
      </c>
      <c r="B5999" s="64">
        <f>_xlfn.XLOOKUP(F5999,'Volumen Holds Cooperations'!S:S,'Volumen Holds Cooperations'!I:I)+IF('Volumen Holds Cooperations'!$I$32&gt;0,'Volumen Holds Cooperations'!$I$32,0)</f>
        <v>0</v>
      </c>
      <c r="C5999" s="64">
        <f>_xlfn.XLOOKUP(F5999,'Volumen Holds Cooperations'!S:S,'Volumen Holds Cooperations'!D:D)</f>
        <v>212</v>
      </c>
      <c r="F5999" s="64" t="s">
        <v>951</v>
      </c>
      <c r="G5999" s="64">
        <v>10130</v>
      </c>
    </row>
    <row r="6000" spans="1:7">
      <c r="A6000" s="64" t="str">
        <f t="shared" si="96"/>
        <v>BP.VG.00028-10130</v>
      </c>
      <c r="B6000" s="64">
        <f>_xlfn.XLOOKUP(F6000,'Volumen Holds Cooperations'!S:S,'Volumen Holds Cooperations'!I:I)+IF('Volumen Holds Cooperations'!$I$32&gt;0,'Volumen Holds Cooperations'!$I$32,0)</f>
        <v>0</v>
      </c>
      <c r="C6000" s="64">
        <f>_xlfn.XLOOKUP(F6000,'Volumen Holds Cooperations'!S:S,'Volumen Holds Cooperations'!D:D)</f>
        <v>212</v>
      </c>
      <c r="F6000" s="64" t="s">
        <v>952</v>
      </c>
      <c r="G6000" s="64">
        <v>10130</v>
      </c>
    </row>
    <row r="6001" spans="1:7">
      <c r="A6001" s="64" t="str">
        <f t="shared" si="96"/>
        <v>BP.VG.00029-10130</v>
      </c>
      <c r="B6001" s="64">
        <f>_xlfn.XLOOKUP(F6001,'Volumen Holds Cooperations'!S:S,'Volumen Holds Cooperations'!I:I)+IF('Volumen Holds Cooperations'!$I$32&gt;0,'Volumen Holds Cooperations'!$I$32,0)</f>
        <v>0</v>
      </c>
      <c r="C6001" s="64">
        <f>_xlfn.XLOOKUP(F6001,'Volumen Holds Cooperations'!S:S,'Volumen Holds Cooperations'!D:D)</f>
        <v>178</v>
      </c>
      <c r="F6001" s="64" t="s">
        <v>953</v>
      </c>
      <c r="G6001" s="64">
        <v>10130</v>
      </c>
    </row>
    <row r="6002" spans="1:7">
      <c r="A6002" s="64" t="str">
        <f t="shared" si="96"/>
        <v>BP.VG.00030-10130</v>
      </c>
      <c r="B6002" s="64">
        <f>_xlfn.XLOOKUP(F6002,'Volumen Holds Cooperations'!S:S,'Volumen Holds Cooperations'!I:I)+IF('Volumen Holds Cooperations'!$I$32&gt;0,'Volumen Holds Cooperations'!$I$32,0)</f>
        <v>0</v>
      </c>
      <c r="C6002" s="64">
        <f>_xlfn.XLOOKUP(F6002,'Volumen Holds Cooperations'!S:S,'Volumen Holds Cooperations'!D:D)</f>
        <v>178</v>
      </c>
      <c r="F6002" s="64" t="s">
        <v>954</v>
      </c>
      <c r="G6002" s="64">
        <v>10130</v>
      </c>
    </row>
    <row r="6003" spans="1:7">
      <c r="A6003" s="64" t="str">
        <f t="shared" si="96"/>
        <v>BP.VG.00031-10130</v>
      </c>
      <c r="B6003" s="64">
        <f>_xlfn.XLOOKUP(F6003,'Volumen Holds Cooperations'!S:S,'Volumen Holds Cooperations'!I:I)+IF('Volumen Holds Cooperations'!$I$32&gt;0,'Volumen Holds Cooperations'!$I$32,0)</f>
        <v>0</v>
      </c>
      <c r="C6003" s="64">
        <f>_xlfn.XLOOKUP(F6003,'Volumen Holds Cooperations'!S:S,'Volumen Holds Cooperations'!D:D)</f>
        <v>319</v>
      </c>
      <c r="F6003" s="64" t="s">
        <v>955</v>
      </c>
      <c r="G6003" s="64">
        <v>10130</v>
      </c>
    </row>
    <row r="6004" spans="1:7">
      <c r="A6004" s="64" t="str">
        <f t="shared" si="96"/>
        <v>BP.VG.00032-10130</v>
      </c>
      <c r="B6004" s="64">
        <f>_xlfn.XLOOKUP(F6004,'Volumen Holds Cooperations'!S:S,'Volumen Holds Cooperations'!I:I)+IF('Volumen Holds Cooperations'!$I$32&gt;0,'Volumen Holds Cooperations'!$I$32,0)</f>
        <v>0</v>
      </c>
      <c r="C6004" s="64">
        <f>_xlfn.XLOOKUP(F6004,'Volumen Holds Cooperations'!S:S,'Volumen Holds Cooperations'!D:D)</f>
        <v>319</v>
      </c>
      <c r="F6004" s="64" t="s">
        <v>956</v>
      </c>
      <c r="G6004" s="64">
        <v>10130</v>
      </c>
    </row>
    <row r="6005" spans="1:7">
      <c r="A6005" s="64" t="str">
        <f t="shared" si="96"/>
        <v>BP.VG.00033-10130</v>
      </c>
      <c r="B6005" s="64">
        <f>_xlfn.XLOOKUP(F6005,'Volumen Holds Cooperations'!S:S,'Volumen Holds Cooperations'!I:I)+IF('Volumen Holds Cooperations'!$I$32&gt;0,'Volumen Holds Cooperations'!$I$32,0)</f>
        <v>0</v>
      </c>
      <c r="C6005" s="64">
        <f>_xlfn.XLOOKUP(F6005,'Volumen Holds Cooperations'!S:S,'Volumen Holds Cooperations'!D:D)</f>
        <v>200</v>
      </c>
      <c r="F6005" s="64" t="s">
        <v>957</v>
      </c>
      <c r="G6005" s="64">
        <v>10130</v>
      </c>
    </row>
    <row r="6006" spans="1:7">
      <c r="A6006" s="64" t="str">
        <f t="shared" si="96"/>
        <v>BP.VG.00034-10130</v>
      </c>
      <c r="B6006" s="64">
        <f>_xlfn.XLOOKUP(F6006,'Volumen Holds Cooperations'!S:S,'Volumen Holds Cooperations'!I:I)+IF('Volumen Holds Cooperations'!$I$32&gt;0,'Volumen Holds Cooperations'!$I$32,0)</f>
        <v>0</v>
      </c>
      <c r="C6006" s="64">
        <f>_xlfn.XLOOKUP(F6006,'Volumen Holds Cooperations'!S:S,'Volumen Holds Cooperations'!D:D)</f>
        <v>200</v>
      </c>
      <c r="F6006" s="64" t="s">
        <v>958</v>
      </c>
      <c r="G6006" s="64">
        <v>10130</v>
      </c>
    </row>
    <row r="6007" spans="1:7">
      <c r="A6007" s="64" t="str">
        <f t="shared" si="96"/>
        <v>BP.VG.00035-10130</v>
      </c>
      <c r="B6007" s="64">
        <f>_xlfn.XLOOKUP(F6007,'Volumen Holds Cooperations'!S:S,'Volumen Holds Cooperations'!I:I)+IF('Volumen Holds Cooperations'!$I$32&gt;0,'Volumen Holds Cooperations'!$I$32,0)</f>
        <v>0</v>
      </c>
      <c r="C6007" s="64">
        <f>_xlfn.XLOOKUP(F6007,'Volumen Holds Cooperations'!S:S,'Volumen Holds Cooperations'!D:D)</f>
        <v>306</v>
      </c>
      <c r="F6007" s="64" t="s">
        <v>959</v>
      </c>
      <c r="G6007" s="64">
        <v>10130</v>
      </c>
    </row>
    <row r="6008" spans="1:7">
      <c r="A6008" s="64" t="str">
        <f t="shared" si="96"/>
        <v>BP.VG.00036-10130</v>
      </c>
      <c r="B6008" s="64">
        <f>_xlfn.XLOOKUP(F6008,'Volumen Holds Cooperations'!S:S,'Volumen Holds Cooperations'!I:I)+IF('Volumen Holds Cooperations'!$I$32&gt;0,'Volumen Holds Cooperations'!$I$32,0)</f>
        <v>0</v>
      </c>
      <c r="C6008" s="64">
        <f>_xlfn.XLOOKUP(F6008,'Volumen Holds Cooperations'!S:S,'Volumen Holds Cooperations'!D:D)</f>
        <v>521</v>
      </c>
      <c r="F6008" s="64" t="s">
        <v>960</v>
      </c>
      <c r="G6008" s="64">
        <v>10130</v>
      </c>
    </row>
    <row r="6009" spans="1:7">
      <c r="A6009" s="64" t="str">
        <f t="shared" si="96"/>
        <v>BP.VG.00027-10139</v>
      </c>
      <c r="B6009" s="64">
        <f>_xlfn.XLOOKUP(F6009,'Volumen Holds Cooperations'!S:S,'Volumen Holds Cooperations'!J:J)+IF('Volumen Holds Cooperations'!$J$32&gt;0,'Volumen Holds Cooperations'!$J$32,0)</f>
        <v>0</v>
      </c>
      <c r="C6009" s="64">
        <f>_xlfn.XLOOKUP(F6009,'Volumen Holds Cooperations'!S:S,'Volumen Holds Cooperations'!D:D)</f>
        <v>212</v>
      </c>
      <c r="F6009" s="64" t="s">
        <v>951</v>
      </c>
      <c r="G6009" s="64">
        <v>10139</v>
      </c>
    </row>
    <row r="6010" spans="1:7">
      <c r="A6010" s="64" t="str">
        <f t="shared" si="96"/>
        <v>BP.VG.00028-10139</v>
      </c>
      <c r="B6010" s="64">
        <f>_xlfn.XLOOKUP(F6010,'Volumen Holds Cooperations'!S:S,'Volumen Holds Cooperations'!J:J)+IF('Volumen Holds Cooperations'!$J$32&gt;0,'Volumen Holds Cooperations'!$J$32,0)</f>
        <v>0</v>
      </c>
      <c r="C6010" s="64">
        <f>_xlfn.XLOOKUP(F6010,'Volumen Holds Cooperations'!S:S,'Volumen Holds Cooperations'!D:D)</f>
        <v>212</v>
      </c>
      <c r="F6010" s="64" t="s">
        <v>952</v>
      </c>
      <c r="G6010" s="64">
        <v>10139</v>
      </c>
    </row>
    <row r="6011" spans="1:7">
      <c r="A6011" s="64" t="str">
        <f t="shared" si="96"/>
        <v>BP.VG.00029-10139</v>
      </c>
      <c r="B6011" s="64">
        <f>_xlfn.XLOOKUP(F6011,'Volumen Holds Cooperations'!S:S,'Volumen Holds Cooperations'!J:J)+IF('Volumen Holds Cooperations'!$J$32&gt;0,'Volumen Holds Cooperations'!$J$32,0)</f>
        <v>0</v>
      </c>
      <c r="C6011" s="64">
        <f>_xlfn.XLOOKUP(F6011,'Volumen Holds Cooperations'!S:S,'Volumen Holds Cooperations'!D:D)</f>
        <v>178</v>
      </c>
      <c r="F6011" s="64" t="s">
        <v>953</v>
      </c>
      <c r="G6011" s="64">
        <v>10139</v>
      </c>
    </row>
    <row r="6012" spans="1:7">
      <c r="A6012" s="64" t="str">
        <f t="shared" si="96"/>
        <v>BP.VG.00030-10139</v>
      </c>
      <c r="B6012" s="64">
        <f>_xlfn.XLOOKUP(F6012,'Volumen Holds Cooperations'!S:S,'Volumen Holds Cooperations'!J:J)+IF('Volumen Holds Cooperations'!$J$32&gt;0,'Volumen Holds Cooperations'!$J$32,0)</f>
        <v>0</v>
      </c>
      <c r="C6012" s="64">
        <f>_xlfn.XLOOKUP(F6012,'Volumen Holds Cooperations'!S:S,'Volumen Holds Cooperations'!D:D)</f>
        <v>178</v>
      </c>
      <c r="F6012" s="64" t="s">
        <v>954</v>
      </c>
      <c r="G6012" s="64">
        <v>10139</v>
      </c>
    </row>
    <row r="6013" spans="1:7">
      <c r="A6013" s="64" t="str">
        <f t="shared" si="96"/>
        <v>BP.VG.00031-10139</v>
      </c>
      <c r="B6013" s="64">
        <f>_xlfn.XLOOKUP(F6013,'Volumen Holds Cooperations'!S:S,'Volumen Holds Cooperations'!J:J)+IF('Volumen Holds Cooperations'!$J$32&gt;0,'Volumen Holds Cooperations'!$J$32,0)</f>
        <v>0</v>
      </c>
      <c r="C6013" s="64">
        <f>_xlfn.XLOOKUP(F6013,'Volumen Holds Cooperations'!S:S,'Volumen Holds Cooperations'!D:D)</f>
        <v>319</v>
      </c>
      <c r="F6013" s="64" t="s">
        <v>955</v>
      </c>
      <c r="G6013" s="64">
        <v>10139</v>
      </c>
    </row>
    <row r="6014" spans="1:7">
      <c r="A6014" s="64" t="str">
        <f t="shared" si="96"/>
        <v>BP.VG.00032-10139</v>
      </c>
      <c r="B6014" s="64">
        <f>_xlfn.XLOOKUP(F6014,'Volumen Holds Cooperations'!S:S,'Volumen Holds Cooperations'!J:J)+IF('Volumen Holds Cooperations'!$J$32&gt;0,'Volumen Holds Cooperations'!$J$32,0)</f>
        <v>0</v>
      </c>
      <c r="C6014" s="64">
        <f>_xlfn.XLOOKUP(F6014,'Volumen Holds Cooperations'!S:S,'Volumen Holds Cooperations'!D:D)</f>
        <v>319</v>
      </c>
      <c r="F6014" s="64" t="s">
        <v>956</v>
      </c>
      <c r="G6014" s="64">
        <v>10139</v>
      </c>
    </row>
    <row r="6015" spans="1:7">
      <c r="A6015" s="64" t="str">
        <f t="shared" si="96"/>
        <v>BP.VG.00033-10139</v>
      </c>
      <c r="B6015" s="64">
        <f>_xlfn.XLOOKUP(F6015,'Volumen Holds Cooperations'!S:S,'Volumen Holds Cooperations'!J:J)+IF('Volumen Holds Cooperations'!$J$32&gt;0,'Volumen Holds Cooperations'!$J$32,0)</f>
        <v>0</v>
      </c>
      <c r="C6015" s="64">
        <f>_xlfn.XLOOKUP(F6015,'Volumen Holds Cooperations'!S:S,'Volumen Holds Cooperations'!D:D)</f>
        <v>200</v>
      </c>
      <c r="F6015" s="64" t="s">
        <v>957</v>
      </c>
      <c r="G6015" s="64">
        <v>10139</v>
      </c>
    </row>
    <row r="6016" spans="1:7">
      <c r="A6016" s="64" t="str">
        <f t="shared" si="96"/>
        <v>BP.VG.00034-10139</v>
      </c>
      <c r="B6016" s="64">
        <f>_xlfn.XLOOKUP(F6016,'Volumen Holds Cooperations'!S:S,'Volumen Holds Cooperations'!J:J)+IF('Volumen Holds Cooperations'!$J$32&gt;0,'Volumen Holds Cooperations'!$J$32,0)</f>
        <v>0</v>
      </c>
      <c r="C6016" s="64">
        <f>_xlfn.XLOOKUP(F6016,'Volumen Holds Cooperations'!S:S,'Volumen Holds Cooperations'!D:D)</f>
        <v>200</v>
      </c>
      <c r="F6016" s="64" t="s">
        <v>958</v>
      </c>
      <c r="G6016" s="64">
        <v>10139</v>
      </c>
    </row>
    <row r="6017" spans="1:7">
      <c r="A6017" s="64" t="str">
        <f t="shared" si="96"/>
        <v>BP.VG.00035-10139</v>
      </c>
      <c r="B6017" s="64">
        <f>_xlfn.XLOOKUP(F6017,'Volumen Holds Cooperations'!S:S,'Volumen Holds Cooperations'!J:J)+IF('Volumen Holds Cooperations'!$J$32&gt;0,'Volumen Holds Cooperations'!$J$32,0)</f>
        <v>0</v>
      </c>
      <c r="C6017" s="64">
        <f>_xlfn.XLOOKUP(F6017,'Volumen Holds Cooperations'!S:S,'Volumen Holds Cooperations'!D:D)</f>
        <v>306</v>
      </c>
      <c r="F6017" s="64" t="s">
        <v>959</v>
      </c>
      <c r="G6017" s="64">
        <v>10139</v>
      </c>
    </row>
    <row r="6018" spans="1:7">
      <c r="A6018" s="64" t="str">
        <f t="shared" si="96"/>
        <v>BP.VG.00036-10139</v>
      </c>
      <c r="B6018" s="64">
        <f>_xlfn.XLOOKUP(F6018,'Volumen Holds Cooperations'!S:S,'Volumen Holds Cooperations'!J:J)+IF('Volumen Holds Cooperations'!$J$32&gt;0,'Volumen Holds Cooperations'!$J$32,0)</f>
        <v>0</v>
      </c>
      <c r="C6018" s="64">
        <f>_xlfn.XLOOKUP(F6018,'Volumen Holds Cooperations'!S:S,'Volumen Holds Cooperations'!D:D)</f>
        <v>521</v>
      </c>
      <c r="F6018" s="64" t="s">
        <v>960</v>
      </c>
      <c r="G6018" s="64">
        <v>10139</v>
      </c>
    </row>
    <row r="6019" spans="1:7">
      <c r="A6019" s="64" t="str">
        <f t="shared" si="96"/>
        <v>BP.VG.00027-10131</v>
      </c>
      <c r="B6019" s="64">
        <f>_xlfn.XLOOKUP(F6019,'Volumen Holds Cooperations'!S:S,'Volumen Holds Cooperations'!K:K)+IF('Volumen Holds Cooperations'!$K$32&gt;0,'Volumen Holds Cooperations'!$K$32,0)</f>
        <v>0</v>
      </c>
      <c r="C6019" s="64">
        <f>_xlfn.XLOOKUP(F6019,'Volumen Holds Cooperations'!S:S,'Volumen Holds Cooperations'!D:D)</f>
        <v>212</v>
      </c>
      <c r="F6019" s="64" t="s">
        <v>951</v>
      </c>
      <c r="G6019" s="64">
        <v>10131</v>
      </c>
    </row>
    <row r="6020" spans="1:7">
      <c r="A6020" s="64" t="str">
        <f t="shared" si="96"/>
        <v>BP.VG.00028-10131</v>
      </c>
      <c r="B6020" s="64">
        <f>_xlfn.XLOOKUP(F6020,'Volumen Holds Cooperations'!S:S,'Volumen Holds Cooperations'!K:K)+IF('Volumen Holds Cooperations'!$K$32&gt;0,'Volumen Holds Cooperations'!$K$32,0)</f>
        <v>0</v>
      </c>
      <c r="C6020" s="64">
        <f>_xlfn.XLOOKUP(F6020,'Volumen Holds Cooperations'!S:S,'Volumen Holds Cooperations'!D:D)</f>
        <v>212</v>
      </c>
      <c r="F6020" s="64" t="s">
        <v>952</v>
      </c>
      <c r="G6020" s="64">
        <v>10131</v>
      </c>
    </row>
    <row r="6021" spans="1:7">
      <c r="A6021" s="64" t="str">
        <f t="shared" si="96"/>
        <v>BP.VG.00029-10131</v>
      </c>
      <c r="B6021" s="64">
        <f>_xlfn.XLOOKUP(F6021,'Volumen Holds Cooperations'!S:S,'Volumen Holds Cooperations'!K:K)+IF('Volumen Holds Cooperations'!$K$32&gt;0,'Volumen Holds Cooperations'!$K$32,0)</f>
        <v>0</v>
      </c>
      <c r="C6021" s="64">
        <f>_xlfn.XLOOKUP(F6021,'Volumen Holds Cooperations'!S:S,'Volumen Holds Cooperations'!D:D)</f>
        <v>178</v>
      </c>
      <c r="F6021" s="64" t="s">
        <v>953</v>
      </c>
      <c r="G6021" s="64">
        <v>10131</v>
      </c>
    </row>
    <row r="6022" spans="1:7">
      <c r="A6022" s="64" t="str">
        <f t="shared" si="96"/>
        <v>BP.VG.00030-10131</v>
      </c>
      <c r="B6022" s="64">
        <f>_xlfn.XLOOKUP(F6022,'Volumen Holds Cooperations'!S:S,'Volumen Holds Cooperations'!K:K)+IF('Volumen Holds Cooperations'!$K$32&gt;0,'Volumen Holds Cooperations'!$K$32,0)</f>
        <v>0</v>
      </c>
      <c r="C6022" s="64">
        <f>_xlfn.XLOOKUP(F6022,'Volumen Holds Cooperations'!S:S,'Volumen Holds Cooperations'!D:D)</f>
        <v>178</v>
      </c>
      <c r="F6022" s="64" t="s">
        <v>954</v>
      </c>
      <c r="G6022" s="64">
        <v>10131</v>
      </c>
    </row>
    <row r="6023" spans="1:7">
      <c r="A6023" s="64" t="str">
        <f t="shared" si="96"/>
        <v>BP.VG.00031-10131</v>
      </c>
      <c r="B6023" s="64">
        <f>_xlfn.XLOOKUP(F6023,'Volumen Holds Cooperations'!S:S,'Volumen Holds Cooperations'!K:K)+IF('Volumen Holds Cooperations'!$K$32&gt;0,'Volumen Holds Cooperations'!$K$32,0)</f>
        <v>0</v>
      </c>
      <c r="C6023" s="64">
        <f>_xlfn.XLOOKUP(F6023,'Volumen Holds Cooperations'!S:S,'Volumen Holds Cooperations'!D:D)</f>
        <v>319</v>
      </c>
      <c r="F6023" s="64" t="s">
        <v>955</v>
      </c>
      <c r="G6023" s="64">
        <v>10131</v>
      </c>
    </row>
    <row r="6024" spans="1:7">
      <c r="A6024" s="64" t="str">
        <f t="shared" si="96"/>
        <v>BP.VG.00032-10131</v>
      </c>
      <c r="B6024" s="64">
        <f>_xlfn.XLOOKUP(F6024,'Volumen Holds Cooperations'!S:S,'Volumen Holds Cooperations'!K:K)+IF('Volumen Holds Cooperations'!$K$32&gt;0,'Volumen Holds Cooperations'!$K$32,0)</f>
        <v>0</v>
      </c>
      <c r="C6024" s="64">
        <f>_xlfn.XLOOKUP(F6024,'Volumen Holds Cooperations'!S:S,'Volumen Holds Cooperations'!D:D)</f>
        <v>319</v>
      </c>
      <c r="F6024" s="64" t="s">
        <v>956</v>
      </c>
      <c r="G6024" s="64">
        <v>10131</v>
      </c>
    </row>
    <row r="6025" spans="1:7">
      <c r="A6025" s="64" t="str">
        <f t="shared" si="96"/>
        <v>BP.VG.00033-10131</v>
      </c>
      <c r="B6025" s="64">
        <f>_xlfn.XLOOKUP(F6025,'Volumen Holds Cooperations'!S:S,'Volumen Holds Cooperations'!K:K)+IF('Volumen Holds Cooperations'!$K$32&gt;0,'Volumen Holds Cooperations'!$K$32,0)</f>
        <v>0</v>
      </c>
      <c r="C6025" s="64">
        <f>_xlfn.XLOOKUP(F6025,'Volumen Holds Cooperations'!S:S,'Volumen Holds Cooperations'!D:D)</f>
        <v>200</v>
      </c>
      <c r="F6025" s="64" t="s">
        <v>957</v>
      </c>
      <c r="G6025" s="64">
        <v>10131</v>
      </c>
    </row>
    <row r="6026" spans="1:7">
      <c r="A6026" s="64" t="str">
        <f t="shared" si="96"/>
        <v>BP.VG.00034-10131</v>
      </c>
      <c r="B6026" s="64">
        <f>_xlfn.XLOOKUP(F6026,'Volumen Holds Cooperations'!S:S,'Volumen Holds Cooperations'!K:K)+IF('Volumen Holds Cooperations'!$K$32&gt;0,'Volumen Holds Cooperations'!$K$32,0)</f>
        <v>0</v>
      </c>
      <c r="C6026" s="64">
        <f>_xlfn.XLOOKUP(F6026,'Volumen Holds Cooperations'!S:S,'Volumen Holds Cooperations'!D:D)</f>
        <v>200</v>
      </c>
      <c r="F6026" s="64" t="s">
        <v>958</v>
      </c>
      <c r="G6026" s="64">
        <v>10131</v>
      </c>
    </row>
    <row r="6027" spans="1:7">
      <c r="A6027" s="64" t="str">
        <f t="shared" si="96"/>
        <v>BP.VG.00035-10131</v>
      </c>
      <c r="B6027" s="64">
        <f>_xlfn.XLOOKUP(F6027,'Volumen Holds Cooperations'!S:S,'Volumen Holds Cooperations'!K:K)+IF('Volumen Holds Cooperations'!$K$32&gt;0,'Volumen Holds Cooperations'!$K$32,0)</f>
        <v>0</v>
      </c>
      <c r="C6027" s="64">
        <f>_xlfn.XLOOKUP(F6027,'Volumen Holds Cooperations'!S:S,'Volumen Holds Cooperations'!D:D)</f>
        <v>306</v>
      </c>
      <c r="F6027" s="64" t="s">
        <v>959</v>
      </c>
      <c r="G6027" s="64">
        <v>10131</v>
      </c>
    </row>
    <row r="6028" spans="1:7">
      <c r="A6028" s="64" t="str">
        <f t="shared" si="96"/>
        <v>BP.VG.00036-10131</v>
      </c>
      <c r="B6028" s="64">
        <f>_xlfn.XLOOKUP(F6028,'Volumen Holds Cooperations'!S:S,'Volumen Holds Cooperations'!K:K)+IF('Volumen Holds Cooperations'!$K$32&gt;0,'Volumen Holds Cooperations'!$K$32,0)</f>
        <v>0</v>
      </c>
      <c r="C6028" s="64">
        <f>_xlfn.XLOOKUP(F6028,'Volumen Holds Cooperations'!S:S,'Volumen Holds Cooperations'!D:D)</f>
        <v>521</v>
      </c>
      <c r="F6028" s="64" t="s">
        <v>960</v>
      </c>
      <c r="G6028" s="64">
        <v>10131</v>
      </c>
    </row>
    <row r="6029" spans="1:7">
      <c r="A6029" s="64" t="str">
        <f t="shared" si="96"/>
        <v>BP.VG.00027-10140</v>
      </c>
      <c r="B6029" s="64" t="e">
        <f>_xlfn.XLOOKUP(F6029,'Volumen Holds Cooperations'!S:S,'Volumen Holds Cooperations'!#REF!)+IF('Volumen Holds Cooperations'!#REF!&gt;0,'Volumen Holds Cooperations'!#REF!,0)</f>
        <v>#REF!</v>
      </c>
      <c r="C6029" s="64">
        <f>_xlfn.XLOOKUP(F6029,'Volumen Holds Cooperations'!S:S,'Volumen Holds Cooperations'!D:D)</f>
        <v>212</v>
      </c>
      <c r="F6029" s="64" t="s">
        <v>951</v>
      </c>
      <c r="G6029" s="64">
        <v>10140</v>
      </c>
    </row>
    <row r="6030" spans="1:7">
      <c r="A6030" s="64" t="str">
        <f t="shared" si="96"/>
        <v>BP.VG.00028-10140</v>
      </c>
      <c r="B6030" s="64" t="e">
        <f>_xlfn.XLOOKUP(F6030,'Volumen Holds Cooperations'!S:S,'Volumen Holds Cooperations'!#REF!)+IF('Volumen Holds Cooperations'!#REF!&gt;0,'Volumen Holds Cooperations'!#REF!,0)</f>
        <v>#REF!</v>
      </c>
      <c r="C6030" s="64">
        <f>_xlfn.XLOOKUP(F6030,'Volumen Holds Cooperations'!S:S,'Volumen Holds Cooperations'!D:D)</f>
        <v>212</v>
      </c>
      <c r="F6030" s="64" t="s">
        <v>952</v>
      </c>
      <c r="G6030" s="64">
        <v>10140</v>
      </c>
    </row>
    <row r="6031" spans="1:7">
      <c r="A6031" s="64" t="str">
        <f t="shared" si="96"/>
        <v>BP.VG.00029-10140</v>
      </c>
      <c r="B6031" s="64" t="e">
        <f>_xlfn.XLOOKUP(F6031,'Volumen Holds Cooperations'!S:S,'Volumen Holds Cooperations'!#REF!)+IF('Volumen Holds Cooperations'!#REF!&gt;0,'Volumen Holds Cooperations'!#REF!,0)</f>
        <v>#REF!</v>
      </c>
      <c r="C6031" s="64">
        <f>_xlfn.XLOOKUP(F6031,'Volumen Holds Cooperations'!S:S,'Volumen Holds Cooperations'!D:D)</f>
        <v>178</v>
      </c>
      <c r="F6031" s="64" t="s">
        <v>953</v>
      </c>
      <c r="G6031" s="64">
        <v>10140</v>
      </c>
    </row>
    <row r="6032" spans="1:7">
      <c r="A6032" s="64" t="str">
        <f t="shared" ref="A6032:A6095" si="97">F6032&amp;"-"&amp;G6032</f>
        <v>BP.VG.00030-10140</v>
      </c>
      <c r="B6032" s="64" t="e">
        <f>_xlfn.XLOOKUP(F6032,'Volumen Holds Cooperations'!S:S,'Volumen Holds Cooperations'!#REF!)+IF('Volumen Holds Cooperations'!#REF!&gt;0,'Volumen Holds Cooperations'!#REF!,0)</f>
        <v>#REF!</v>
      </c>
      <c r="C6032" s="64">
        <f>_xlfn.XLOOKUP(F6032,'Volumen Holds Cooperations'!S:S,'Volumen Holds Cooperations'!D:D)</f>
        <v>178</v>
      </c>
      <c r="F6032" s="64" t="s">
        <v>954</v>
      </c>
      <c r="G6032" s="64">
        <v>10140</v>
      </c>
    </row>
    <row r="6033" spans="1:7">
      <c r="A6033" s="64" t="str">
        <f t="shared" si="97"/>
        <v>BP.VG.00031-10140</v>
      </c>
      <c r="B6033" s="64" t="e">
        <f>_xlfn.XLOOKUP(F6033,'Volumen Holds Cooperations'!S:S,'Volumen Holds Cooperations'!#REF!)+IF('Volumen Holds Cooperations'!#REF!&gt;0,'Volumen Holds Cooperations'!#REF!,0)</f>
        <v>#REF!</v>
      </c>
      <c r="C6033" s="64">
        <f>_xlfn.XLOOKUP(F6033,'Volumen Holds Cooperations'!S:S,'Volumen Holds Cooperations'!D:D)</f>
        <v>319</v>
      </c>
      <c r="F6033" s="64" t="s">
        <v>955</v>
      </c>
      <c r="G6033" s="64">
        <v>10140</v>
      </c>
    </row>
    <row r="6034" spans="1:7">
      <c r="A6034" s="64" t="str">
        <f t="shared" si="97"/>
        <v>BP.VG.00032-10140</v>
      </c>
      <c r="B6034" s="64" t="e">
        <f>_xlfn.XLOOKUP(F6034,'Volumen Holds Cooperations'!S:S,'Volumen Holds Cooperations'!#REF!)+IF('Volumen Holds Cooperations'!#REF!&gt;0,'Volumen Holds Cooperations'!#REF!,0)</f>
        <v>#REF!</v>
      </c>
      <c r="C6034" s="64">
        <f>_xlfn.XLOOKUP(F6034,'Volumen Holds Cooperations'!S:S,'Volumen Holds Cooperations'!D:D)</f>
        <v>319</v>
      </c>
      <c r="F6034" s="64" t="s">
        <v>956</v>
      </c>
      <c r="G6034" s="64">
        <v>10140</v>
      </c>
    </row>
    <row r="6035" spans="1:7">
      <c r="A6035" s="64" t="str">
        <f t="shared" si="97"/>
        <v>BP.VG.00033-10140</v>
      </c>
      <c r="B6035" s="64" t="e">
        <f>_xlfn.XLOOKUP(F6035,'Volumen Holds Cooperations'!S:S,'Volumen Holds Cooperations'!#REF!)+IF('Volumen Holds Cooperations'!#REF!&gt;0,'Volumen Holds Cooperations'!#REF!,0)</f>
        <v>#REF!</v>
      </c>
      <c r="C6035" s="64">
        <f>_xlfn.XLOOKUP(F6035,'Volumen Holds Cooperations'!S:S,'Volumen Holds Cooperations'!D:D)</f>
        <v>200</v>
      </c>
      <c r="F6035" s="64" t="s">
        <v>957</v>
      </c>
      <c r="G6035" s="64">
        <v>10140</v>
      </c>
    </row>
    <row r="6036" spans="1:7">
      <c r="A6036" s="64" t="str">
        <f t="shared" si="97"/>
        <v>BP.VG.00034-10140</v>
      </c>
      <c r="B6036" s="64" t="e">
        <f>_xlfn.XLOOKUP(F6036,'Volumen Holds Cooperations'!S:S,'Volumen Holds Cooperations'!#REF!)+IF('Volumen Holds Cooperations'!#REF!&gt;0,'Volumen Holds Cooperations'!#REF!,0)</f>
        <v>#REF!</v>
      </c>
      <c r="C6036" s="64">
        <f>_xlfn.XLOOKUP(F6036,'Volumen Holds Cooperations'!S:S,'Volumen Holds Cooperations'!D:D)</f>
        <v>200</v>
      </c>
      <c r="F6036" s="64" t="s">
        <v>958</v>
      </c>
      <c r="G6036" s="64">
        <v>10140</v>
      </c>
    </row>
    <row r="6037" spans="1:7">
      <c r="A6037" s="64" t="str">
        <f t="shared" si="97"/>
        <v>BP.VG.00035-10140</v>
      </c>
      <c r="B6037" s="64" t="e">
        <f>_xlfn.XLOOKUP(F6037,'Volumen Holds Cooperations'!S:S,'Volumen Holds Cooperations'!#REF!)+IF('Volumen Holds Cooperations'!#REF!&gt;0,'Volumen Holds Cooperations'!#REF!,0)</f>
        <v>#REF!</v>
      </c>
      <c r="C6037" s="64">
        <f>_xlfn.XLOOKUP(F6037,'Volumen Holds Cooperations'!S:S,'Volumen Holds Cooperations'!D:D)</f>
        <v>306</v>
      </c>
      <c r="F6037" s="64" t="s">
        <v>959</v>
      </c>
      <c r="G6037" s="64">
        <v>10140</v>
      </c>
    </row>
    <row r="6038" spans="1:7">
      <c r="A6038" s="64" t="str">
        <f t="shared" si="97"/>
        <v>BP.VG.00036-10140</v>
      </c>
      <c r="B6038" s="64" t="e">
        <f>_xlfn.XLOOKUP(F6038,'Volumen Holds Cooperations'!S:S,'Volumen Holds Cooperations'!#REF!)+IF('Volumen Holds Cooperations'!#REF!&gt;0,'Volumen Holds Cooperations'!#REF!,0)</f>
        <v>#REF!</v>
      </c>
      <c r="C6038" s="64">
        <f>_xlfn.XLOOKUP(F6038,'Volumen Holds Cooperations'!S:S,'Volumen Holds Cooperations'!D:D)</f>
        <v>521</v>
      </c>
      <c r="F6038" s="64" t="s">
        <v>960</v>
      </c>
      <c r="G6038" s="64">
        <v>10140</v>
      </c>
    </row>
    <row r="6039" spans="1:7">
      <c r="A6039" s="64" t="str">
        <f t="shared" si="97"/>
        <v>BP.VG.00027-10132</v>
      </c>
      <c r="B6039" s="64" t="e">
        <f>_xlfn.XLOOKUP(F6039,'Volumen Holds Cooperations'!S:S,'Volumen Holds Cooperations'!#REF!)+IF('Volumen Holds Cooperations'!#REF!&gt;0,'Volumen Holds Cooperations'!#REF!,0)</f>
        <v>#REF!</v>
      </c>
      <c r="C6039" s="64">
        <f>_xlfn.XLOOKUP(F6039,'Volumen Holds Cooperations'!S:S,'Volumen Holds Cooperations'!D:D)</f>
        <v>212</v>
      </c>
      <c r="F6039" s="64" t="s">
        <v>951</v>
      </c>
      <c r="G6039" s="64">
        <v>10132</v>
      </c>
    </row>
    <row r="6040" spans="1:7">
      <c r="A6040" s="64" t="str">
        <f t="shared" si="97"/>
        <v>BP.VG.00028-10132</v>
      </c>
      <c r="B6040" s="64" t="e">
        <f>_xlfn.XLOOKUP(F6040,'Volumen Holds Cooperations'!S:S,'Volumen Holds Cooperations'!#REF!)+IF('Volumen Holds Cooperations'!#REF!&gt;0,'Volumen Holds Cooperations'!#REF!,0)</f>
        <v>#REF!</v>
      </c>
      <c r="C6040" s="64">
        <f>_xlfn.XLOOKUP(F6040,'Volumen Holds Cooperations'!S:S,'Volumen Holds Cooperations'!D:D)</f>
        <v>212</v>
      </c>
      <c r="F6040" s="64" t="s">
        <v>952</v>
      </c>
      <c r="G6040" s="64">
        <v>10132</v>
      </c>
    </row>
    <row r="6041" spans="1:7">
      <c r="A6041" s="64" t="str">
        <f t="shared" si="97"/>
        <v>BP.VG.00029-10132</v>
      </c>
      <c r="B6041" s="64" t="e">
        <f>_xlfn.XLOOKUP(F6041,'Volumen Holds Cooperations'!S:S,'Volumen Holds Cooperations'!#REF!)+IF('Volumen Holds Cooperations'!#REF!&gt;0,'Volumen Holds Cooperations'!#REF!,0)</f>
        <v>#REF!</v>
      </c>
      <c r="C6041" s="64">
        <f>_xlfn.XLOOKUP(F6041,'Volumen Holds Cooperations'!S:S,'Volumen Holds Cooperations'!D:D)</f>
        <v>178</v>
      </c>
      <c r="F6041" s="64" t="s">
        <v>953</v>
      </c>
      <c r="G6041" s="64">
        <v>10132</v>
      </c>
    </row>
    <row r="6042" spans="1:7">
      <c r="A6042" s="64" t="str">
        <f t="shared" si="97"/>
        <v>BP.VG.00030-10132</v>
      </c>
      <c r="B6042" s="64" t="e">
        <f>_xlfn.XLOOKUP(F6042,'Volumen Holds Cooperations'!S:S,'Volumen Holds Cooperations'!#REF!)+IF('Volumen Holds Cooperations'!#REF!&gt;0,'Volumen Holds Cooperations'!#REF!,0)</f>
        <v>#REF!</v>
      </c>
      <c r="C6042" s="64">
        <f>_xlfn.XLOOKUP(F6042,'Volumen Holds Cooperations'!S:S,'Volumen Holds Cooperations'!D:D)</f>
        <v>178</v>
      </c>
      <c r="F6042" s="64" t="s">
        <v>954</v>
      </c>
      <c r="G6042" s="64">
        <v>10132</v>
      </c>
    </row>
    <row r="6043" spans="1:7">
      <c r="A6043" s="64" t="str">
        <f t="shared" si="97"/>
        <v>BP.VG.00031-10132</v>
      </c>
      <c r="B6043" s="64" t="e">
        <f>_xlfn.XLOOKUP(F6043,'Volumen Holds Cooperations'!S:S,'Volumen Holds Cooperations'!#REF!)+IF('Volumen Holds Cooperations'!#REF!&gt;0,'Volumen Holds Cooperations'!#REF!,0)</f>
        <v>#REF!</v>
      </c>
      <c r="C6043" s="64">
        <f>_xlfn.XLOOKUP(F6043,'Volumen Holds Cooperations'!S:S,'Volumen Holds Cooperations'!D:D)</f>
        <v>319</v>
      </c>
      <c r="F6043" s="64" t="s">
        <v>955</v>
      </c>
      <c r="G6043" s="64">
        <v>10132</v>
      </c>
    </row>
    <row r="6044" spans="1:7">
      <c r="A6044" s="64" t="str">
        <f t="shared" si="97"/>
        <v>BP.VG.00032-10132</v>
      </c>
      <c r="B6044" s="64" t="e">
        <f>_xlfn.XLOOKUP(F6044,'Volumen Holds Cooperations'!S:S,'Volumen Holds Cooperations'!#REF!)+IF('Volumen Holds Cooperations'!#REF!&gt;0,'Volumen Holds Cooperations'!#REF!,0)</f>
        <v>#REF!</v>
      </c>
      <c r="C6044" s="64">
        <f>_xlfn.XLOOKUP(F6044,'Volumen Holds Cooperations'!S:S,'Volumen Holds Cooperations'!D:D)</f>
        <v>319</v>
      </c>
      <c r="F6044" s="64" t="s">
        <v>956</v>
      </c>
      <c r="G6044" s="64">
        <v>10132</v>
      </c>
    </row>
    <row r="6045" spans="1:7">
      <c r="A6045" s="64" t="str">
        <f t="shared" si="97"/>
        <v>BP.VG.00033-10132</v>
      </c>
      <c r="B6045" s="64" t="e">
        <f>_xlfn.XLOOKUP(F6045,'Volumen Holds Cooperations'!S:S,'Volumen Holds Cooperations'!#REF!)+IF('Volumen Holds Cooperations'!#REF!&gt;0,'Volumen Holds Cooperations'!#REF!,0)</f>
        <v>#REF!</v>
      </c>
      <c r="C6045" s="64">
        <f>_xlfn.XLOOKUP(F6045,'Volumen Holds Cooperations'!S:S,'Volumen Holds Cooperations'!D:D)</f>
        <v>200</v>
      </c>
      <c r="F6045" s="64" t="s">
        <v>957</v>
      </c>
      <c r="G6045" s="64">
        <v>10132</v>
      </c>
    </row>
    <row r="6046" spans="1:7">
      <c r="A6046" s="64" t="str">
        <f t="shared" si="97"/>
        <v>BP.VG.00034-10132</v>
      </c>
      <c r="B6046" s="64" t="e">
        <f>_xlfn.XLOOKUP(F6046,'Volumen Holds Cooperations'!S:S,'Volumen Holds Cooperations'!#REF!)+IF('Volumen Holds Cooperations'!#REF!&gt;0,'Volumen Holds Cooperations'!#REF!,0)</f>
        <v>#REF!</v>
      </c>
      <c r="C6046" s="64">
        <f>_xlfn.XLOOKUP(F6046,'Volumen Holds Cooperations'!S:S,'Volumen Holds Cooperations'!D:D)</f>
        <v>200</v>
      </c>
      <c r="F6046" s="64" t="s">
        <v>958</v>
      </c>
      <c r="G6046" s="64">
        <v>10132</v>
      </c>
    </row>
    <row r="6047" spans="1:7">
      <c r="A6047" s="64" t="str">
        <f t="shared" si="97"/>
        <v>BP.VG.00035-10132</v>
      </c>
      <c r="B6047" s="64" t="e">
        <f>_xlfn.XLOOKUP(F6047,'Volumen Holds Cooperations'!S:S,'Volumen Holds Cooperations'!#REF!)+IF('Volumen Holds Cooperations'!#REF!&gt;0,'Volumen Holds Cooperations'!#REF!,0)</f>
        <v>#REF!</v>
      </c>
      <c r="C6047" s="64">
        <f>_xlfn.XLOOKUP(F6047,'Volumen Holds Cooperations'!S:S,'Volumen Holds Cooperations'!D:D)</f>
        <v>306</v>
      </c>
      <c r="F6047" s="64" t="s">
        <v>959</v>
      </c>
      <c r="G6047" s="64">
        <v>10132</v>
      </c>
    </row>
    <row r="6048" spans="1:7">
      <c r="A6048" s="64" t="str">
        <f t="shared" si="97"/>
        <v>BP.VG.00036-10132</v>
      </c>
      <c r="B6048" s="64" t="e">
        <f>_xlfn.XLOOKUP(F6048,'Volumen Holds Cooperations'!S:S,'Volumen Holds Cooperations'!#REF!)+IF('Volumen Holds Cooperations'!#REF!&gt;0,'Volumen Holds Cooperations'!#REF!,0)</f>
        <v>#REF!</v>
      </c>
      <c r="C6048" s="64">
        <f>_xlfn.XLOOKUP(F6048,'Volumen Holds Cooperations'!S:S,'Volumen Holds Cooperations'!D:D)</f>
        <v>521</v>
      </c>
      <c r="F6048" s="64" t="s">
        <v>960</v>
      </c>
      <c r="G6048" s="64">
        <v>10132</v>
      </c>
    </row>
    <row r="6049" spans="1:7">
      <c r="A6049" s="64" t="str">
        <f t="shared" si="97"/>
        <v>BP.VG.00027-10133</v>
      </c>
      <c r="B6049" s="64">
        <f>_xlfn.XLOOKUP(F6049,'Volumen Holds Cooperations'!S:S,'Volumen Holds Cooperations'!L:L)+IF('Volumen Holds Cooperations'!$L$32&gt;0,'Volumen Holds Cooperations'!$L$32,0)</f>
        <v>0</v>
      </c>
      <c r="C6049" s="64">
        <f>_xlfn.XLOOKUP(F6049,'Volumen Holds Cooperations'!S:S,'Volumen Holds Cooperations'!D:D)</f>
        <v>212</v>
      </c>
      <c r="F6049" s="64" t="s">
        <v>951</v>
      </c>
      <c r="G6049" s="64">
        <v>10133</v>
      </c>
    </row>
    <row r="6050" spans="1:7">
      <c r="A6050" s="64" t="str">
        <f t="shared" si="97"/>
        <v>BP.VG.00028-10133</v>
      </c>
      <c r="B6050" s="64">
        <f>_xlfn.XLOOKUP(F6050,'Volumen Holds Cooperations'!S:S,'Volumen Holds Cooperations'!L:L)+IF('Volumen Holds Cooperations'!$L$32&gt;0,'Volumen Holds Cooperations'!$L$32,0)</f>
        <v>0</v>
      </c>
      <c r="C6050" s="64">
        <f>_xlfn.XLOOKUP(F6050,'Volumen Holds Cooperations'!S:S,'Volumen Holds Cooperations'!D:D)</f>
        <v>212</v>
      </c>
      <c r="F6050" s="64" t="s">
        <v>952</v>
      </c>
      <c r="G6050" s="64">
        <v>10133</v>
      </c>
    </row>
    <row r="6051" spans="1:7">
      <c r="A6051" s="64" t="str">
        <f t="shared" si="97"/>
        <v>BP.VG.00029-10133</v>
      </c>
      <c r="B6051" s="64">
        <f>_xlfn.XLOOKUP(F6051,'Volumen Holds Cooperations'!S:S,'Volumen Holds Cooperations'!L:L)+IF('Volumen Holds Cooperations'!$L$32&gt;0,'Volumen Holds Cooperations'!$L$32,0)</f>
        <v>0</v>
      </c>
      <c r="C6051" s="64">
        <f>_xlfn.XLOOKUP(F6051,'Volumen Holds Cooperations'!S:S,'Volumen Holds Cooperations'!D:D)</f>
        <v>178</v>
      </c>
      <c r="F6051" s="64" t="s">
        <v>953</v>
      </c>
      <c r="G6051" s="64">
        <v>10133</v>
      </c>
    </row>
    <row r="6052" spans="1:7">
      <c r="A6052" s="64" t="str">
        <f t="shared" si="97"/>
        <v>BP.VG.00030-10133</v>
      </c>
      <c r="B6052" s="64">
        <f>_xlfn.XLOOKUP(F6052,'Volumen Holds Cooperations'!S:S,'Volumen Holds Cooperations'!L:L)+IF('Volumen Holds Cooperations'!$L$32&gt;0,'Volumen Holds Cooperations'!$L$32,0)</f>
        <v>0</v>
      </c>
      <c r="C6052" s="64">
        <f>_xlfn.XLOOKUP(F6052,'Volumen Holds Cooperations'!S:S,'Volumen Holds Cooperations'!D:D)</f>
        <v>178</v>
      </c>
      <c r="F6052" s="64" t="s">
        <v>954</v>
      </c>
      <c r="G6052" s="64">
        <v>10133</v>
      </c>
    </row>
    <row r="6053" spans="1:7">
      <c r="A6053" s="64" t="str">
        <f t="shared" si="97"/>
        <v>BP.VG.00031-10133</v>
      </c>
      <c r="B6053" s="64">
        <f>_xlfn.XLOOKUP(F6053,'Volumen Holds Cooperations'!S:S,'Volumen Holds Cooperations'!L:L)+IF('Volumen Holds Cooperations'!$L$32&gt;0,'Volumen Holds Cooperations'!$L$32,0)</f>
        <v>0</v>
      </c>
      <c r="C6053" s="64">
        <f>_xlfn.XLOOKUP(F6053,'Volumen Holds Cooperations'!S:S,'Volumen Holds Cooperations'!D:D)</f>
        <v>319</v>
      </c>
      <c r="F6053" s="64" t="s">
        <v>955</v>
      </c>
      <c r="G6053" s="64">
        <v>10133</v>
      </c>
    </row>
    <row r="6054" spans="1:7">
      <c r="A6054" s="64" t="str">
        <f t="shared" si="97"/>
        <v>BP.VG.00032-10133</v>
      </c>
      <c r="B6054" s="64">
        <f>_xlfn.XLOOKUP(F6054,'Volumen Holds Cooperations'!S:S,'Volumen Holds Cooperations'!L:L)+IF('Volumen Holds Cooperations'!$L$32&gt;0,'Volumen Holds Cooperations'!$L$32,0)</f>
        <v>0</v>
      </c>
      <c r="C6054" s="64">
        <f>_xlfn.XLOOKUP(F6054,'Volumen Holds Cooperations'!S:S,'Volumen Holds Cooperations'!D:D)</f>
        <v>319</v>
      </c>
      <c r="F6054" s="64" t="s">
        <v>956</v>
      </c>
      <c r="G6054" s="64">
        <v>10133</v>
      </c>
    </row>
    <row r="6055" spans="1:7">
      <c r="A6055" s="64" t="str">
        <f t="shared" si="97"/>
        <v>BP.VG.00033-10133</v>
      </c>
      <c r="B6055" s="64">
        <f>_xlfn.XLOOKUP(F6055,'Volumen Holds Cooperations'!S:S,'Volumen Holds Cooperations'!L:L)+IF('Volumen Holds Cooperations'!$L$32&gt;0,'Volumen Holds Cooperations'!$L$32,0)</f>
        <v>0</v>
      </c>
      <c r="C6055" s="64">
        <f>_xlfn.XLOOKUP(F6055,'Volumen Holds Cooperations'!S:S,'Volumen Holds Cooperations'!D:D)</f>
        <v>200</v>
      </c>
      <c r="F6055" s="64" t="s">
        <v>957</v>
      </c>
      <c r="G6055" s="64">
        <v>10133</v>
      </c>
    </row>
    <row r="6056" spans="1:7">
      <c r="A6056" s="64" t="str">
        <f t="shared" si="97"/>
        <v>BP.VG.00034-10133</v>
      </c>
      <c r="B6056" s="64">
        <f>_xlfn.XLOOKUP(F6056,'Volumen Holds Cooperations'!S:S,'Volumen Holds Cooperations'!L:L)+IF('Volumen Holds Cooperations'!$L$32&gt;0,'Volumen Holds Cooperations'!$L$32,0)</f>
        <v>0</v>
      </c>
      <c r="C6056" s="64">
        <f>_xlfn.XLOOKUP(F6056,'Volumen Holds Cooperations'!S:S,'Volumen Holds Cooperations'!D:D)</f>
        <v>200</v>
      </c>
      <c r="F6056" s="64" t="s">
        <v>958</v>
      </c>
      <c r="G6056" s="64">
        <v>10133</v>
      </c>
    </row>
    <row r="6057" spans="1:7">
      <c r="A6057" s="64" t="str">
        <f t="shared" si="97"/>
        <v>BP.VG.00035-10133</v>
      </c>
      <c r="B6057" s="64">
        <f>_xlfn.XLOOKUP(F6057,'Volumen Holds Cooperations'!S:S,'Volumen Holds Cooperations'!L:L)+IF('Volumen Holds Cooperations'!$L$32&gt;0,'Volumen Holds Cooperations'!$L$32,0)</f>
        <v>0</v>
      </c>
      <c r="C6057" s="64">
        <f>_xlfn.XLOOKUP(F6057,'Volumen Holds Cooperations'!S:S,'Volumen Holds Cooperations'!D:D)</f>
        <v>306</v>
      </c>
      <c r="F6057" s="64" t="s">
        <v>959</v>
      </c>
      <c r="G6057" s="64">
        <v>10133</v>
      </c>
    </row>
    <row r="6058" spans="1:7">
      <c r="A6058" s="64" t="str">
        <f t="shared" si="97"/>
        <v>BP.VG.00036-10133</v>
      </c>
      <c r="B6058" s="64">
        <f>_xlfn.XLOOKUP(F6058,'Volumen Holds Cooperations'!S:S,'Volumen Holds Cooperations'!L:L)+IF('Volumen Holds Cooperations'!$L$32&gt;0,'Volumen Holds Cooperations'!$L$32,0)</f>
        <v>0</v>
      </c>
      <c r="C6058" s="64">
        <f>_xlfn.XLOOKUP(F6058,'Volumen Holds Cooperations'!S:S,'Volumen Holds Cooperations'!D:D)</f>
        <v>521</v>
      </c>
      <c r="F6058" s="64" t="s">
        <v>960</v>
      </c>
      <c r="G6058" s="64">
        <v>10133</v>
      </c>
    </row>
    <row r="6059" spans="1:7">
      <c r="A6059" s="64" t="str">
        <f t="shared" si="97"/>
        <v>BP.VG.00027-10134</v>
      </c>
      <c r="B6059" s="64">
        <f>_xlfn.XLOOKUP(F6059,'Volumen Holds Cooperations'!S:S,'Volumen Holds Cooperations'!M:M)+IF('Volumen Holds Cooperations'!$M$32&gt;0,'Volumen Holds Cooperations'!$M$32,0)</f>
        <v>0</v>
      </c>
      <c r="C6059" s="64">
        <f>_xlfn.XLOOKUP(F6059,'Volumen Holds Cooperations'!S:S,'Volumen Holds Cooperations'!D:D)</f>
        <v>212</v>
      </c>
      <c r="F6059" s="64" t="s">
        <v>951</v>
      </c>
      <c r="G6059" s="64">
        <v>10134</v>
      </c>
    </row>
    <row r="6060" spans="1:7">
      <c r="A6060" s="64" t="str">
        <f t="shared" si="97"/>
        <v>BP.VG.00028-10134</v>
      </c>
      <c r="B6060" s="64">
        <f>_xlfn.XLOOKUP(F6060,'Volumen Holds Cooperations'!S:S,'Volumen Holds Cooperations'!M:M)+IF('Volumen Holds Cooperations'!$M$32&gt;0,'Volumen Holds Cooperations'!$M$32,0)</f>
        <v>0</v>
      </c>
      <c r="C6060" s="64">
        <f>_xlfn.XLOOKUP(F6060,'Volumen Holds Cooperations'!S:S,'Volumen Holds Cooperations'!D:D)</f>
        <v>212</v>
      </c>
      <c r="F6060" s="64" t="s">
        <v>952</v>
      </c>
      <c r="G6060" s="64">
        <v>10134</v>
      </c>
    </row>
    <row r="6061" spans="1:7">
      <c r="A6061" s="64" t="str">
        <f t="shared" si="97"/>
        <v>BP.VG.00029-10134</v>
      </c>
      <c r="B6061" s="64">
        <f>_xlfn.XLOOKUP(F6061,'Volumen Holds Cooperations'!S:S,'Volumen Holds Cooperations'!M:M)+IF('Volumen Holds Cooperations'!$M$32&gt;0,'Volumen Holds Cooperations'!$M$32,0)</f>
        <v>0</v>
      </c>
      <c r="C6061" s="64">
        <f>_xlfn.XLOOKUP(F6061,'Volumen Holds Cooperations'!S:S,'Volumen Holds Cooperations'!D:D)</f>
        <v>178</v>
      </c>
      <c r="F6061" s="64" t="s">
        <v>953</v>
      </c>
      <c r="G6061" s="64">
        <v>10134</v>
      </c>
    </row>
    <row r="6062" spans="1:7">
      <c r="A6062" s="64" t="str">
        <f t="shared" si="97"/>
        <v>BP.VG.00030-10134</v>
      </c>
      <c r="B6062" s="64">
        <f>_xlfn.XLOOKUP(F6062,'Volumen Holds Cooperations'!S:S,'Volumen Holds Cooperations'!M:M)+IF('Volumen Holds Cooperations'!$M$32&gt;0,'Volumen Holds Cooperations'!$M$32,0)</f>
        <v>0</v>
      </c>
      <c r="C6062" s="64">
        <f>_xlfn.XLOOKUP(F6062,'Volumen Holds Cooperations'!S:S,'Volumen Holds Cooperations'!D:D)</f>
        <v>178</v>
      </c>
      <c r="F6062" s="64" t="s">
        <v>954</v>
      </c>
      <c r="G6062" s="64">
        <v>10134</v>
      </c>
    </row>
    <row r="6063" spans="1:7">
      <c r="A6063" s="64" t="str">
        <f t="shared" si="97"/>
        <v>BP.VG.00031-10134</v>
      </c>
      <c r="B6063" s="64">
        <f>_xlfn.XLOOKUP(F6063,'Volumen Holds Cooperations'!S:S,'Volumen Holds Cooperations'!M:M)+IF('Volumen Holds Cooperations'!$M$32&gt;0,'Volumen Holds Cooperations'!$M$32,0)</f>
        <v>0</v>
      </c>
      <c r="C6063" s="64">
        <f>_xlfn.XLOOKUP(F6063,'Volumen Holds Cooperations'!S:S,'Volumen Holds Cooperations'!D:D)</f>
        <v>319</v>
      </c>
      <c r="F6063" s="64" t="s">
        <v>955</v>
      </c>
      <c r="G6063" s="64">
        <v>10134</v>
      </c>
    </row>
    <row r="6064" spans="1:7">
      <c r="A6064" s="64" t="str">
        <f t="shared" si="97"/>
        <v>BP.VG.00032-10134</v>
      </c>
      <c r="B6064" s="64">
        <f>_xlfn.XLOOKUP(F6064,'Volumen Holds Cooperations'!S:S,'Volumen Holds Cooperations'!M:M)+IF('Volumen Holds Cooperations'!$M$32&gt;0,'Volumen Holds Cooperations'!$M$32,0)</f>
        <v>0</v>
      </c>
      <c r="C6064" s="64">
        <f>_xlfn.XLOOKUP(F6064,'Volumen Holds Cooperations'!S:S,'Volumen Holds Cooperations'!D:D)</f>
        <v>319</v>
      </c>
      <c r="F6064" s="64" t="s">
        <v>956</v>
      </c>
      <c r="G6064" s="64">
        <v>10134</v>
      </c>
    </row>
    <row r="6065" spans="1:7">
      <c r="A6065" s="64" t="str">
        <f t="shared" si="97"/>
        <v>BP.VG.00033-10134</v>
      </c>
      <c r="B6065" s="64">
        <f>_xlfn.XLOOKUP(F6065,'Volumen Holds Cooperations'!S:S,'Volumen Holds Cooperations'!M:M)+IF('Volumen Holds Cooperations'!$M$32&gt;0,'Volumen Holds Cooperations'!$M$32,0)</f>
        <v>0</v>
      </c>
      <c r="C6065" s="64">
        <f>_xlfn.XLOOKUP(F6065,'Volumen Holds Cooperations'!S:S,'Volumen Holds Cooperations'!D:D)</f>
        <v>200</v>
      </c>
      <c r="F6065" s="64" t="s">
        <v>957</v>
      </c>
      <c r="G6065" s="64">
        <v>10134</v>
      </c>
    </row>
    <row r="6066" spans="1:7">
      <c r="A6066" s="64" t="str">
        <f t="shared" si="97"/>
        <v>BP.VG.00034-10134</v>
      </c>
      <c r="B6066" s="64">
        <f>_xlfn.XLOOKUP(F6066,'Volumen Holds Cooperations'!S:S,'Volumen Holds Cooperations'!M:M)+IF('Volumen Holds Cooperations'!$M$32&gt;0,'Volumen Holds Cooperations'!$M$32,0)</f>
        <v>0</v>
      </c>
      <c r="C6066" s="64">
        <f>_xlfn.XLOOKUP(F6066,'Volumen Holds Cooperations'!S:S,'Volumen Holds Cooperations'!D:D)</f>
        <v>200</v>
      </c>
      <c r="F6066" s="64" t="s">
        <v>958</v>
      </c>
      <c r="G6066" s="64">
        <v>10134</v>
      </c>
    </row>
    <row r="6067" spans="1:7">
      <c r="A6067" s="64" t="str">
        <f t="shared" si="97"/>
        <v>BP.VG.00035-10134</v>
      </c>
      <c r="B6067" s="64">
        <f>_xlfn.XLOOKUP(F6067,'Volumen Holds Cooperations'!S:S,'Volumen Holds Cooperations'!M:M)+IF('Volumen Holds Cooperations'!$M$32&gt;0,'Volumen Holds Cooperations'!$M$32,0)</f>
        <v>0</v>
      </c>
      <c r="C6067" s="64">
        <f>_xlfn.XLOOKUP(F6067,'Volumen Holds Cooperations'!S:S,'Volumen Holds Cooperations'!D:D)</f>
        <v>306</v>
      </c>
      <c r="F6067" s="64" t="s">
        <v>959</v>
      </c>
      <c r="G6067" s="64">
        <v>10134</v>
      </c>
    </row>
    <row r="6068" spans="1:7">
      <c r="A6068" s="64" t="str">
        <f t="shared" si="97"/>
        <v>BP.VG.00036-10134</v>
      </c>
      <c r="B6068" s="64">
        <f>_xlfn.XLOOKUP(F6068,'Volumen Holds Cooperations'!S:S,'Volumen Holds Cooperations'!M:M)+IF('Volumen Holds Cooperations'!$M$32&gt;0,'Volumen Holds Cooperations'!$M$32,0)</f>
        <v>0</v>
      </c>
      <c r="C6068" s="64">
        <f>_xlfn.XLOOKUP(F6068,'Volumen Holds Cooperations'!S:S,'Volumen Holds Cooperations'!D:D)</f>
        <v>521</v>
      </c>
      <c r="F6068" s="64" t="s">
        <v>960</v>
      </c>
      <c r="G6068" s="64">
        <v>10134</v>
      </c>
    </row>
    <row r="6069" spans="1:7">
      <c r="A6069" s="64" t="str">
        <f t="shared" si="97"/>
        <v>BP.VG.00027-10135</v>
      </c>
      <c r="B6069" s="64" t="e">
        <f>_xlfn.XLOOKUP(F6069,'Volumen Holds Cooperations'!S:S,'Volumen Holds Cooperations'!#REF!)+IF('Volumen Holds Cooperations'!#REF!&gt;0,'Volumen Holds Cooperations'!#REF!,0)</f>
        <v>#REF!</v>
      </c>
      <c r="C6069" s="64">
        <f>_xlfn.XLOOKUP(F6069,'Volumen Holds Cooperations'!S:S,'Volumen Holds Cooperations'!N:N)</f>
        <v>222.75</v>
      </c>
      <c r="F6069" s="64" t="s">
        <v>951</v>
      </c>
      <c r="G6069" s="64">
        <v>10135</v>
      </c>
    </row>
    <row r="6070" spans="1:7">
      <c r="A6070" s="64" t="str">
        <f t="shared" si="97"/>
        <v>BP.VG.00028-10135</v>
      </c>
      <c r="B6070" s="64" t="e">
        <f>_xlfn.XLOOKUP(F6070,'Volumen Holds Cooperations'!S:S,'Volumen Holds Cooperations'!#REF!)+IF('Volumen Holds Cooperations'!#REF!&gt;0,'Volumen Holds Cooperations'!#REF!,0)</f>
        <v>#REF!</v>
      </c>
      <c r="C6070" s="64">
        <f>_xlfn.XLOOKUP(F6070,'Volumen Holds Cooperations'!S:S,'Volumen Holds Cooperations'!N:N)</f>
        <v>222.75</v>
      </c>
      <c r="F6070" s="64" t="s">
        <v>952</v>
      </c>
      <c r="G6070" s="64">
        <v>10135</v>
      </c>
    </row>
    <row r="6071" spans="1:7">
      <c r="A6071" s="64" t="str">
        <f t="shared" si="97"/>
        <v>BP.VG.00029-10135</v>
      </c>
      <c r="B6071" s="64" t="e">
        <f>_xlfn.XLOOKUP(F6071,'Volumen Holds Cooperations'!S:S,'Volumen Holds Cooperations'!#REF!)+IF('Volumen Holds Cooperations'!#REF!&gt;0,'Volumen Holds Cooperations'!#REF!,0)</f>
        <v>#REF!</v>
      </c>
      <c r="C6071" s="64">
        <f>_xlfn.XLOOKUP(F6071,'Volumen Holds Cooperations'!S:S,'Volumen Holds Cooperations'!N:N)</f>
        <v>187</v>
      </c>
      <c r="F6071" s="64" t="s">
        <v>953</v>
      </c>
      <c r="G6071" s="64">
        <v>10135</v>
      </c>
    </row>
    <row r="6072" spans="1:7">
      <c r="A6072" s="64" t="str">
        <f t="shared" si="97"/>
        <v>BP.VG.00030-10135</v>
      </c>
      <c r="B6072" s="64" t="e">
        <f>_xlfn.XLOOKUP(F6072,'Volumen Holds Cooperations'!S:S,'Volumen Holds Cooperations'!#REF!)+IF('Volumen Holds Cooperations'!#REF!&gt;0,'Volumen Holds Cooperations'!#REF!,0)</f>
        <v>#REF!</v>
      </c>
      <c r="C6072" s="64">
        <f>_xlfn.XLOOKUP(F6072,'Volumen Holds Cooperations'!S:S,'Volumen Holds Cooperations'!N:N)</f>
        <v>187</v>
      </c>
      <c r="F6072" s="64" t="s">
        <v>954</v>
      </c>
      <c r="G6072" s="64">
        <v>10135</v>
      </c>
    </row>
    <row r="6073" spans="1:7">
      <c r="A6073" s="64" t="str">
        <f t="shared" si="97"/>
        <v>BP.VG.00031-10135</v>
      </c>
      <c r="B6073" s="64" t="e">
        <f>_xlfn.XLOOKUP(F6073,'Volumen Holds Cooperations'!S:S,'Volumen Holds Cooperations'!#REF!)+IF('Volumen Holds Cooperations'!#REF!&gt;0,'Volumen Holds Cooperations'!#REF!,0)</f>
        <v>#REF!</v>
      </c>
      <c r="C6073" s="64">
        <f>_xlfn.XLOOKUP(F6073,'Volumen Holds Cooperations'!S:S,'Volumen Holds Cooperations'!N:N)</f>
        <v>335</v>
      </c>
      <c r="F6073" s="64" t="s">
        <v>955</v>
      </c>
      <c r="G6073" s="64">
        <v>10135</v>
      </c>
    </row>
    <row r="6074" spans="1:7">
      <c r="A6074" s="64" t="str">
        <f t="shared" si="97"/>
        <v>BP.VG.00032-10135</v>
      </c>
      <c r="B6074" s="64" t="e">
        <f>_xlfn.XLOOKUP(F6074,'Volumen Holds Cooperations'!S:S,'Volumen Holds Cooperations'!#REF!)+IF('Volumen Holds Cooperations'!#REF!&gt;0,'Volumen Holds Cooperations'!#REF!,0)</f>
        <v>#REF!</v>
      </c>
      <c r="C6074" s="64">
        <f>_xlfn.XLOOKUP(F6074,'Volumen Holds Cooperations'!S:S,'Volumen Holds Cooperations'!N:N)</f>
        <v>335</v>
      </c>
      <c r="F6074" s="64" t="s">
        <v>956</v>
      </c>
      <c r="G6074" s="64">
        <v>10135</v>
      </c>
    </row>
    <row r="6075" spans="1:7">
      <c r="A6075" s="64" t="str">
        <f t="shared" si="97"/>
        <v>BP.VG.00033-10135</v>
      </c>
      <c r="B6075" s="64" t="e">
        <f>_xlfn.XLOOKUP(F6075,'Volumen Holds Cooperations'!S:S,'Volumen Holds Cooperations'!#REF!)+IF('Volumen Holds Cooperations'!#REF!&gt;0,'Volumen Holds Cooperations'!#REF!,0)</f>
        <v>#REF!</v>
      </c>
      <c r="C6075" s="64">
        <f>_xlfn.XLOOKUP(F6075,'Volumen Holds Cooperations'!S:S,'Volumen Holds Cooperations'!N:N)</f>
        <v>210</v>
      </c>
      <c r="F6075" s="64" t="s">
        <v>957</v>
      </c>
      <c r="G6075" s="64">
        <v>10135</v>
      </c>
    </row>
    <row r="6076" spans="1:7">
      <c r="A6076" s="64" t="str">
        <f t="shared" si="97"/>
        <v>BP.VG.00034-10135</v>
      </c>
      <c r="B6076" s="64" t="e">
        <f>_xlfn.XLOOKUP(F6076,'Volumen Holds Cooperations'!S:S,'Volumen Holds Cooperations'!#REF!)+IF('Volumen Holds Cooperations'!#REF!&gt;0,'Volumen Holds Cooperations'!#REF!,0)</f>
        <v>#REF!</v>
      </c>
      <c r="C6076" s="64">
        <f>_xlfn.XLOOKUP(F6076,'Volumen Holds Cooperations'!S:S,'Volumen Holds Cooperations'!N:N)</f>
        <v>210</v>
      </c>
      <c r="F6076" s="64" t="s">
        <v>958</v>
      </c>
      <c r="G6076" s="64">
        <v>10135</v>
      </c>
    </row>
    <row r="6077" spans="1:7">
      <c r="A6077" s="64" t="str">
        <f t="shared" si="97"/>
        <v>BP.VG.00035-10135</v>
      </c>
      <c r="B6077" s="64" t="e">
        <f>_xlfn.XLOOKUP(F6077,'Volumen Holds Cooperations'!S:S,'Volumen Holds Cooperations'!#REF!)+IF('Volumen Holds Cooperations'!#REF!&gt;0,'Volumen Holds Cooperations'!#REF!,0)</f>
        <v>#REF!</v>
      </c>
      <c r="C6077" s="64">
        <f>_xlfn.XLOOKUP(F6077,'Volumen Holds Cooperations'!S:S,'Volumen Holds Cooperations'!N:N)</f>
        <v>321.5</v>
      </c>
      <c r="F6077" s="64" t="s">
        <v>959</v>
      </c>
      <c r="G6077" s="64">
        <v>10135</v>
      </c>
    </row>
    <row r="6078" spans="1:7">
      <c r="A6078" s="64" t="str">
        <f t="shared" si="97"/>
        <v>BP.VG.00036-10135</v>
      </c>
      <c r="B6078" s="64" t="e">
        <f>_xlfn.XLOOKUP(F6078,'Volumen Holds Cooperations'!S:S,'Volumen Holds Cooperations'!#REF!)+IF('Volumen Holds Cooperations'!#REF!&gt;0,'Volumen Holds Cooperations'!#REF!,0)</f>
        <v>#REF!</v>
      </c>
      <c r="C6078" s="64">
        <f>_xlfn.XLOOKUP(F6078,'Volumen Holds Cooperations'!S:S,'Volumen Holds Cooperations'!N:N)</f>
        <v>547.25</v>
      </c>
      <c r="F6078" s="64" t="s">
        <v>960</v>
      </c>
      <c r="G6078" s="64">
        <v>10135</v>
      </c>
    </row>
    <row r="6079" spans="1:7">
      <c r="A6079" s="64" t="str">
        <f t="shared" si="97"/>
        <v>BP.VG.00027-10136</v>
      </c>
      <c r="B6079" s="64" t="e">
        <f>_xlfn.XLOOKUP(F6079,'Volumen Holds Cooperations'!S:S,'Volumen Holds Cooperations'!#REF!)+IF('Volumen Holds Cooperations'!#REF!&gt;0,'Volumen Holds Cooperations'!#REF!,0)</f>
        <v>#REF!</v>
      </c>
      <c r="C6079" s="64">
        <f>_xlfn.XLOOKUP(F6079,'Volumen Holds Cooperations'!S:S,'Volumen Holds Cooperations'!N:N)</f>
        <v>222.75</v>
      </c>
      <c r="F6079" s="64" t="s">
        <v>951</v>
      </c>
      <c r="G6079" s="64">
        <v>10136</v>
      </c>
    </row>
    <row r="6080" spans="1:7">
      <c r="A6080" s="64" t="str">
        <f t="shared" si="97"/>
        <v>BP.VG.00028-10136</v>
      </c>
      <c r="B6080" s="64" t="e">
        <f>_xlfn.XLOOKUP(F6080,'Volumen Holds Cooperations'!S:S,'Volumen Holds Cooperations'!#REF!)+IF('Volumen Holds Cooperations'!#REF!&gt;0,'Volumen Holds Cooperations'!#REF!,0)</f>
        <v>#REF!</v>
      </c>
      <c r="C6080" s="64">
        <f>_xlfn.XLOOKUP(F6080,'Volumen Holds Cooperations'!S:S,'Volumen Holds Cooperations'!N:N)</f>
        <v>222.75</v>
      </c>
      <c r="F6080" s="64" t="s">
        <v>952</v>
      </c>
      <c r="G6080" s="64">
        <v>10136</v>
      </c>
    </row>
    <row r="6081" spans="1:7">
      <c r="A6081" s="64" t="str">
        <f t="shared" si="97"/>
        <v>BP.VG.00029-10136</v>
      </c>
      <c r="B6081" s="64" t="e">
        <f>_xlfn.XLOOKUP(F6081,'Volumen Holds Cooperations'!S:S,'Volumen Holds Cooperations'!#REF!)+IF('Volumen Holds Cooperations'!#REF!&gt;0,'Volumen Holds Cooperations'!#REF!,0)</f>
        <v>#REF!</v>
      </c>
      <c r="C6081" s="64">
        <f>_xlfn.XLOOKUP(F6081,'Volumen Holds Cooperations'!S:S,'Volumen Holds Cooperations'!N:N)</f>
        <v>187</v>
      </c>
      <c r="F6081" s="64" t="s">
        <v>953</v>
      </c>
      <c r="G6081" s="64">
        <v>10136</v>
      </c>
    </row>
    <row r="6082" spans="1:7">
      <c r="A6082" s="64" t="str">
        <f t="shared" si="97"/>
        <v>BP.VG.00030-10136</v>
      </c>
      <c r="B6082" s="64" t="e">
        <f>_xlfn.XLOOKUP(F6082,'Volumen Holds Cooperations'!S:S,'Volumen Holds Cooperations'!#REF!)+IF('Volumen Holds Cooperations'!#REF!&gt;0,'Volumen Holds Cooperations'!#REF!,0)</f>
        <v>#REF!</v>
      </c>
      <c r="C6082" s="64">
        <f>_xlfn.XLOOKUP(F6082,'Volumen Holds Cooperations'!S:S,'Volumen Holds Cooperations'!N:N)</f>
        <v>187</v>
      </c>
      <c r="F6082" s="64" t="s">
        <v>954</v>
      </c>
      <c r="G6082" s="64">
        <v>10136</v>
      </c>
    </row>
    <row r="6083" spans="1:7">
      <c r="A6083" s="64" t="str">
        <f t="shared" si="97"/>
        <v>BP.VG.00031-10136</v>
      </c>
      <c r="B6083" s="64" t="e">
        <f>_xlfn.XLOOKUP(F6083,'Volumen Holds Cooperations'!S:S,'Volumen Holds Cooperations'!#REF!)+IF('Volumen Holds Cooperations'!#REF!&gt;0,'Volumen Holds Cooperations'!#REF!,0)</f>
        <v>#REF!</v>
      </c>
      <c r="C6083" s="64">
        <f>_xlfn.XLOOKUP(F6083,'Volumen Holds Cooperations'!S:S,'Volumen Holds Cooperations'!N:N)</f>
        <v>335</v>
      </c>
      <c r="F6083" s="64" t="s">
        <v>955</v>
      </c>
      <c r="G6083" s="64">
        <v>10136</v>
      </c>
    </row>
    <row r="6084" spans="1:7">
      <c r="A6084" s="64" t="str">
        <f t="shared" si="97"/>
        <v>BP.VG.00032-10136</v>
      </c>
      <c r="B6084" s="64" t="e">
        <f>_xlfn.XLOOKUP(F6084,'Volumen Holds Cooperations'!S:S,'Volumen Holds Cooperations'!#REF!)+IF('Volumen Holds Cooperations'!#REF!&gt;0,'Volumen Holds Cooperations'!#REF!,0)</f>
        <v>#REF!</v>
      </c>
      <c r="C6084" s="64">
        <f>_xlfn.XLOOKUP(F6084,'Volumen Holds Cooperations'!S:S,'Volumen Holds Cooperations'!N:N)</f>
        <v>335</v>
      </c>
      <c r="F6084" s="64" t="s">
        <v>956</v>
      </c>
      <c r="G6084" s="64">
        <v>10136</v>
      </c>
    </row>
    <row r="6085" spans="1:7">
      <c r="A6085" s="64" t="str">
        <f t="shared" si="97"/>
        <v>BP.VG.00033-10136</v>
      </c>
      <c r="B6085" s="64" t="e">
        <f>_xlfn.XLOOKUP(F6085,'Volumen Holds Cooperations'!S:S,'Volumen Holds Cooperations'!#REF!)+IF('Volumen Holds Cooperations'!#REF!&gt;0,'Volumen Holds Cooperations'!#REF!,0)</f>
        <v>#REF!</v>
      </c>
      <c r="C6085" s="64">
        <f>_xlfn.XLOOKUP(F6085,'Volumen Holds Cooperations'!S:S,'Volumen Holds Cooperations'!N:N)</f>
        <v>210</v>
      </c>
      <c r="F6085" s="64" t="s">
        <v>957</v>
      </c>
      <c r="G6085" s="64">
        <v>10136</v>
      </c>
    </row>
    <row r="6086" spans="1:7">
      <c r="A6086" s="64" t="str">
        <f t="shared" si="97"/>
        <v>BP.VG.00034-10136</v>
      </c>
      <c r="B6086" s="64" t="e">
        <f>_xlfn.XLOOKUP(F6086,'Volumen Holds Cooperations'!S:S,'Volumen Holds Cooperations'!#REF!)+IF('Volumen Holds Cooperations'!#REF!&gt;0,'Volumen Holds Cooperations'!#REF!,0)</f>
        <v>#REF!</v>
      </c>
      <c r="C6086" s="64">
        <f>_xlfn.XLOOKUP(F6086,'Volumen Holds Cooperations'!S:S,'Volumen Holds Cooperations'!N:N)</f>
        <v>210</v>
      </c>
      <c r="F6086" s="64" t="s">
        <v>958</v>
      </c>
      <c r="G6086" s="64">
        <v>10136</v>
      </c>
    </row>
    <row r="6087" spans="1:7">
      <c r="A6087" s="64" t="str">
        <f t="shared" si="97"/>
        <v>BP.VG.00035-10136</v>
      </c>
      <c r="B6087" s="64" t="e">
        <f>_xlfn.XLOOKUP(F6087,'Volumen Holds Cooperations'!S:S,'Volumen Holds Cooperations'!#REF!)+IF('Volumen Holds Cooperations'!#REF!&gt;0,'Volumen Holds Cooperations'!#REF!,0)</f>
        <v>#REF!</v>
      </c>
      <c r="C6087" s="64">
        <f>_xlfn.XLOOKUP(F6087,'Volumen Holds Cooperations'!S:S,'Volumen Holds Cooperations'!N:N)</f>
        <v>321.5</v>
      </c>
      <c r="F6087" s="64" t="s">
        <v>959</v>
      </c>
      <c r="G6087" s="64">
        <v>10136</v>
      </c>
    </row>
    <row r="6088" spans="1:7">
      <c r="A6088" s="64" t="str">
        <f t="shared" si="97"/>
        <v>BP.VG.00036-10136</v>
      </c>
      <c r="B6088" s="64" t="e">
        <f>_xlfn.XLOOKUP(F6088,'Volumen Holds Cooperations'!S:S,'Volumen Holds Cooperations'!#REF!)+IF('Volumen Holds Cooperations'!#REF!&gt;0,'Volumen Holds Cooperations'!#REF!,0)</f>
        <v>#REF!</v>
      </c>
      <c r="C6088" s="64">
        <f>_xlfn.XLOOKUP(F6088,'Volumen Holds Cooperations'!S:S,'Volumen Holds Cooperations'!N:N)</f>
        <v>547.25</v>
      </c>
      <c r="F6088" s="64" t="s">
        <v>960</v>
      </c>
      <c r="G6088" s="64">
        <v>10136</v>
      </c>
    </row>
    <row r="6089" spans="1:7">
      <c r="A6089" s="64" t="str">
        <f t="shared" si="97"/>
        <v>BP.VG.00027-10137</v>
      </c>
      <c r="B6089" s="64">
        <f>_xlfn.XLOOKUP(F6089,'Volumen Holds Cooperations'!S:S,'Volumen Holds Cooperations'!O:O)+IF('Volumen Holds Cooperations'!$O$32&gt;0,'Volumen Holds Cooperations'!$O$32,0)</f>
        <v>0</v>
      </c>
      <c r="C6089" s="64">
        <f>_xlfn.XLOOKUP(F6089,'Volumen Holds Cooperations'!S:S,'Volumen Holds Cooperations'!N:N)</f>
        <v>222.75</v>
      </c>
      <c r="F6089" s="64" t="s">
        <v>951</v>
      </c>
      <c r="G6089" s="64">
        <v>10137</v>
      </c>
    </row>
    <row r="6090" spans="1:7">
      <c r="A6090" s="64" t="str">
        <f t="shared" si="97"/>
        <v>BP.VG.00028-10137</v>
      </c>
      <c r="B6090" s="64">
        <f>_xlfn.XLOOKUP(F6090,'Volumen Holds Cooperations'!S:S,'Volumen Holds Cooperations'!O:O)+IF('Volumen Holds Cooperations'!$O$32&gt;0,'Volumen Holds Cooperations'!$O$32,0)</f>
        <v>0</v>
      </c>
      <c r="C6090" s="64">
        <f>_xlfn.XLOOKUP(F6090,'Volumen Holds Cooperations'!S:S,'Volumen Holds Cooperations'!N:N)</f>
        <v>222.75</v>
      </c>
      <c r="F6090" s="64" t="s">
        <v>952</v>
      </c>
      <c r="G6090" s="64">
        <v>10137</v>
      </c>
    </row>
    <row r="6091" spans="1:7">
      <c r="A6091" s="64" t="str">
        <f t="shared" si="97"/>
        <v>BP.VG.00029-10137</v>
      </c>
      <c r="B6091" s="64">
        <f>_xlfn.XLOOKUP(F6091,'Volumen Holds Cooperations'!S:S,'Volumen Holds Cooperations'!O:O)+IF('Volumen Holds Cooperations'!$O$32&gt;0,'Volumen Holds Cooperations'!$O$32,0)</f>
        <v>0</v>
      </c>
      <c r="C6091" s="64">
        <f>_xlfn.XLOOKUP(F6091,'Volumen Holds Cooperations'!S:S,'Volumen Holds Cooperations'!N:N)</f>
        <v>187</v>
      </c>
      <c r="F6091" s="64" t="s">
        <v>953</v>
      </c>
      <c r="G6091" s="64">
        <v>10137</v>
      </c>
    </row>
    <row r="6092" spans="1:7">
      <c r="A6092" s="64" t="str">
        <f t="shared" si="97"/>
        <v>BP.VG.00030-10137</v>
      </c>
      <c r="B6092" s="64">
        <f>_xlfn.XLOOKUP(F6092,'Volumen Holds Cooperations'!S:S,'Volumen Holds Cooperations'!O:O)+IF('Volumen Holds Cooperations'!$O$32&gt;0,'Volumen Holds Cooperations'!$O$32,0)</f>
        <v>0</v>
      </c>
      <c r="C6092" s="64">
        <f>_xlfn.XLOOKUP(F6092,'Volumen Holds Cooperations'!S:S,'Volumen Holds Cooperations'!N:N)</f>
        <v>187</v>
      </c>
      <c r="F6092" s="64" t="s">
        <v>954</v>
      </c>
      <c r="G6092" s="64">
        <v>10137</v>
      </c>
    </row>
    <row r="6093" spans="1:7">
      <c r="A6093" s="64" t="str">
        <f t="shared" si="97"/>
        <v>BP.VG.00031-10137</v>
      </c>
      <c r="B6093" s="64">
        <f>_xlfn.XLOOKUP(F6093,'Volumen Holds Cooperations'!S:S,'Volumen Holds Cooperations'!O:O)+IF('Volumen Holds Cooperations'!$O$32&gt;0,'Volumen Holds Cooperations'!$O$32,0)</f>
        <v>0</v>
      </c>
      <c r="C6093" s="64">
        <f>_xlfn.XLOOKUP(F6093,'Volumen Holds Cooperations'!S:S,'Volumen Holds Cooperations'!N:N)</f>
        <v>335</v>
      </c>
      <c r="F6093" s="64" t="s">
        <v>955</v>
      </c>
      <c r="G6093" s="64">
        <v>10137</v>
      </c>
    </row>
    <row r="6094" spans="1:7">
      <c r="A6094" s="64" t="str">
        <f t="shared" si="97"/>
        <v>BP.VG.00032-10137</v>
      </c>
      <c r="B6094" s="64">
        <f>_xlfn.XLOOKUP(F6094,'Volumen Holds Cooperations'!S:S,'Volumen Holds Cooperations'!O:O)+IF('Volumen Holds Cooperations'!$O$32&gt;0,'Volumen Holds Cooperations'!$O$32,0)</f>
        <v>0</v>
      </c>
      <c r="C6094" s="64">
        <f>_xlfn.XLOOKUP(F6094,'Volumen Holds Cooperations'!S:S,'Volumen Holds Cooperations'!N:N)</f>
        <v>335</v>
      </c>
      <c r="F6094" s="64" t="s">
        <v>956</v>
      </c>
      <c r="G6094" s="64">
        <v>10137</v>
      </c>
    </row>
    <row r="6095" spans="1:7">
      <c r="A6095" s="64" t="str">
        <f t="shared" si="97"/>
        <v>BP.VG.00033-10137</v>
      </c>
      <c r="B6095" s="64">
        <f>_xlfn.XLOOKUP(F6095,'Volumen Holds Cooperations'!S:S,'Volumen Holds Cooperations'!O:O)+IF('Volumen Holds Cooperations'!$O$32&gt;0,'Volumen Holds Cooperations'!$O$32,0)</f>
        <v>0</v>
      </c>
      <c r="C6095" s="64">
        <f>_xlfn.XLOOKUP(F6095,'Volumen Holds Cooperations'!S:S,'Volumen Holds Cooperations'!N:N)</f>
        <v>210</v>
      </c>
      <c r="F6095" s="64" t="s">
        <v>957</v>
      </c>
      <c r="G6095" s="64">
        <v>10137</v>
      </c>
    </row>
    <row r="6096" spans="1:7">
      <c r="A6096" s="64" t="str">
        <f t="shared" ref="A6096:A6159" si="98">F6096&amp;"-"&amp;G6096</f>
        <v>BP.VG.00034-10137</v>
      </c>
      <c r="B6096" s="64">
        <f>_xlfn.XLOOKUP(F6096,'Volumen Holds Cooperations'!S:S,'Volumen Holds Cooperations'!O:O)+IF('Volumen Holds Cooperations'!$O$32&gt;0,'Volumen Holds Cooperations'!$O$32,0)</f>
        <v>0</v>
      </c>
      <c r="C6096" s="64">
        <f>_xlfn.XLOOKUP(F6096,'Volumen Holds Cooperations'!S:S,'Volumen Holds Cooperations'!N:N)</f>
        <v>210</v>
      </c>
      <c r="F6096" s="64" t="s">
        <v>958</v>
      </c>
      <c r="G6096" s="64">
        <v>10137</v>
      </c>
    </row>
    <row r="6097" spans="1:7">
      <c r="A6097" s="64" t="str">
        <f t="shared" si="98"/>
        <v>BP.VG.00035-10137</v>
      </c>
      <c r="B6097" s="64">
        <f>_xlfn.XLOOKUP(F6097,'Volumen Holds Cooperations'!S:S,'Volumen Holds Cooperations'!O:O)+IF('Volumen Holds Cooperations'!$O$32&gt;0,'Volumen Holds Cooperations'!$O$32,0)</f>
        <v>0</v>
      </c>
      <c r="C6097" s="64">
        <f>_xlfn.XLOOKUP(F6097,'Volumen Holds Cooperations'!S:S,'Volumen Holds Cooperations'!N:N)</f>
        <v>321.5</v>
      </c>
      <c r="F6097" s="64" t="s">
        <v>959</v>
      </c>
      <c r="G6097" s="64">
        <v>10137</v>
      </c>
    </row>
    <row r="6098" spans="1:7">
      <c r="A6098" s="64" t="str">
        <f t="shared" si="98"/>
        <v>BP.VG.00036-10137</v>
      </c>
      <c r="B6098" s="64">
        <f>_xlfn.XLOOKUP(F6098,'Volumen Holds Cooperations'!S:S,'Volumen Holds Cooperations'!O:O)+IF('Volumen Holds Cooperations'!$O$32&gt;0,'Volumen Holds Cooperations'!$O$32,0)</f>
        <v>0</v>
      </c>
      <c r="C6098" s="64">
        <f>_xlfn.XLOOKUP(F6098,'Volumen Holds Cooperations'!S:S,'Volumen Holds Cooperations'!N:N)</f>
        <v>547.25</v>
      </c>
      <c r="F6098" s="64" t="s">
        <v>960</v>
      </c>
      <c r="G6098" s="64">
        <v>10137</v>
      </c>
    </row>
    <row r="6099" spans="1:7">
      <c r="A6099" s="64" t="str">
        <f t="shared" si="98"/>
        <v>BP.VG.00027-10138</v>
      </c>
      <c r="B6099" s="64">
        <f>_xlfn.XLOOKUP(F6099,'Volumen Holds Cooperations'!S:S,'Volumen Holds Cooperations'!P:P)+IF('Volumen Holds Cooperations'!$P$32&gt;0,'Volumen Holds Cooperations'!$P$32,0)</f>
        <v>0</v>
      </c>
      <c r="C6099" s="64">
        <f>_xlfn.XLOOKUP(F6099,'Volumen Holds Cooperations'!S:S,'Volumen Holds Cooperations'!N:N)</f>
        <v>222.75</v>
      </c>
      <c r="F6099" s="64" t="s">
        <v>951</v>
      </c>
      <c r="G6099" s="64">
        <v>10138</v>
      </c>
    </row>
    <row r="6100" spans="1:7">
      <c r="A6100" s="64" t="str">
        <f t="shared" si="98"/>
        <v>BP.VG.00028-10138</v>
      </c>
      <c r="B6100" s="64">
        <f>_xlfn.XLOOKUP(F6100,'Volumen Holds Cooperations'!S:S,'Volumen Holds Cooperations'!P:P)+IF('Volumen Holds Cooperations'!$P$32&gt;0,'Volumen Holds Cooperations'!$P$32,0)</f>
        <v>0</v>
      </c>
      <c r="C6100" s="64">
        <f>_xlfn.XLOOKUP(F6100,'Volumen Holds Cooperations'!S:S,'Volumen Holds Cooperations'!N:N)</f>
        <v>222.75</v>
      </c>
      <c r="F6100" s="64" t="s">
        <v>952</v>
      </c>
      <c r="G6100" s="64">
        <v>10138</v>
      </c>
    </row>
    <row r="6101" spans="1:7">
      <c r="A6101" s="64" t="str">
        <f t="shared" si="98"/>
        <v>BP.VG.00029-10138</v>
      </c>
      <c r="B6101" s="64">
        <f>_xlfn.XLOOKUP(F6101,'Volumen Holds Cooperations'!S:S,'Volumen Holds Cooperations'!P:P)+IF('Volumen Holds Cooperations'!$P$32&gt;0,'Volumen Holds Cooperations'!$P$32,0)</f>
        <v>0</v>
      </c>
      <c r="C6101" s="64">
        <f>_xlfn.XLOOKUP(F6101,'Volumen Holds Cooperations'!S:S,'Volumen Holds Cooperations'!N:N)</f>
        <v>187</v>
      </c>
      <c r="F6101" s="64" t="s">
        <v>953</v>
      </c>
      <c r="G6101" s="64">
        <v>10138</v>
      </c>
    </row>
    <row r="6102" spans="1:7">
      <c r="A6102" s="64" t="str">
        <f t="shared" si="98"/>
        <v>BP.VG.00030-10138</v>
      </c>
      <c r="B6102" s="64">
        <f>_xlfn.XLOOKUP(F6102,'Volumen Holds Cooperations'!S:S,'Volumen Holds Cooperations'!P:P)+IF('Volumen Holds Cooperations'!$P$32&gt;0,'Volumen Holds Cooperations'!$P$32,0)</f>
        <v>0</v>
      </c>
      <c r="C6102" s="64">
        <f>_xlfn.XLOOKUP(F6102,'Volumen Holds Cooperations'!S:S,'Volumen Holds Cooperations'!N:N)</f>
        <v>187</v>
      </c>
      <c r="F6102" s="64" t="s">
        <v>954</v>
      </c>
      <c r="G6102" s="64">
        <v>10138</v>
      </c>
    </row>
    <row r="6103" spans="1:7">
      <c r="A6103" s="64" t="str">
        <f t="shared" si="98"/>
        <v>BP.VG.00031-10138</v>
      </c>
      <c r="B6103" s="64">
        <f>_xlfn.XLOOKUP(F6103,'Volumen Holds Cooperations'!S:S,'Volumen Holds Cooperations'!P:P)+IF('Volumen Holds Cooperations'!$P$32&gt;0,'Volumen Holds Cooperations'!$P$32,0)</f>
        <v>0</v>
      </c>
      <c r="C6103" s="64">
        <f>_xlfn.XLOOKUP(F6103,'Volumen Holds Cooperations'!S:S,'Volumen Holds Cooperations'!N:N)</f>
        <v>335</v>
      </c>
      <c r="F6103" s="64" t="s">
        <v>955</v>
      </c>
      <c r="G6103" s="64">
        <v>10138</v>
      </c>
    </row>
    <row r="6104" spans="1:7">
      <c r="A6104" s="64" t="str">
        <f t="shared" si="98"/>
        <v>BP.VG.00032-10138</v>
      </c>
      <c r="B6104" s="64">
        <f>_xlfn.XLOOKUP(F6104,'Volumen Holds Cooperations'!S:S,'Volumen Holds Cooperations'!P:P)+IF('Volumen Holds Cooperations'!$P$32&gt;0,'Volumen Holds Cooperations'!$P$32,0)</f>
        <v>0</v>
      </c>
      <c r="C6104" s="64">
        <f>_xlfn.XLOOKUP(F6104,'Volumen Holds Cooperations'!S:S,'Volumen Holds Cooperations'!N:N)</f>
        <v>335</v>
      </c>
      <c r="F6104" s="64" t="s">
        <v>956</v>
      </c>
      <c r="G6104" s="64">
        <v>10138</v>
      </c>
    </row>
    <row r="6105" spans="1:7">
      <c r="A6105" s="64" t="str">
        <f t="shared" si="98"/>
        <v>BP.VG.00033-10138</v>
      </c>
      <c r="B6105" s="64">
        <f>_xlfn.XLOOKUP(F6105,'Volumen Holds Cooperations'!S:S,'Volumen Holds Cooperations'!P:P)+IF('Volumen Holds Cooperations'!$P$32&gt;0,'Volumen Holds Cooperations'!$P$32,0)</f>
        <v>0</v>
      </c>
      <c r="C6105" s="64">
        <f>_xlfn.XLOOKUP(F6105,'Volumen Holds Cooperations'!S:S,'Volumen Holds Cooperations'!N:N)</f>
        <v>210</v>
      </c>
      <c r="F6105" s="64" t="s">
        <v>957</v>
      </c>
      <c r="G6105" s="64">
        <v>10138</v>
      </c>
    </row>
    <row r="6106" spans="1:7">
      <c r="A6106" s="64" t="str">
        <f t="shared" si="98"/>
        <v>BP.VG.00034-10138</v>
      </c>
      <c r="B6106" s="64">
        <f>_xlfn.XLOOKUP(F6106,'Volumen Holds Cooperations'!S:S,'Volumen Holds Cooperations'!P:P)+IF('Volumen Holds Cooperations'!$P$32&gt;0,'Volumen Holds Cooperations'!$P$32,0)</f>
        <v>0</v>
      </c>
      <c r="C6106" s="64">
        <f>_xlfn.XLOOKUP(F6106,'Volumen Holds Cooperations'!S:S,'Volumen Holds Cooperations'!N:N)</f>
        <v>210</v>
      </c>
      <c r="F6106" s="64" t="s">
        <v>958</v>
      </c>
      <c r="G6106" s="64">
        <v>10138</v>
      </c>
    </row>
    <row r="6107" spans="1:7">
      <c r="A6107" s="64" t="str">
        <f t="shared" si="98"/>
        <v>BP.VG.00035-10138</v>
      </c>
      <c r="B6107" s="64">
        <f>_xlfn.XLOOKUP(F6107,'Volumen Holds Cooperations'!S:S,'Volumen Holds Cooperations'!P:P)+IF('Volumen Holds Cooperations'!$P$32&gt;0,'Volumen Holds Cooperations'!$P$32,0)</f>
        <v>0</v>
      </c>
      <c r="C6107" s="64">
        <f>_xlfn.XLOOKUP(F6107,'Volumen Holds Cooperations'!S:S,'Volumen Holds Cooperations'!N:N)</f>
        <v>321.5</v>
      </c>
      <c r="F6107" s="64" t="s">
        <v>959</v>
      </c>
      <c r="G6107" s="64">
        <v>10138</v>
      </c>
    </row>
    <row r="6108" spans="1:7">
      <c r="A6108" s="64" t="str">
        <f t="shared" si="98"/>
        <v>BP.VG.00036-10138</v>
      </c>
      <c r="B6108" s="64">
        <f>_xlfn.XLOOKUP(F6108,'Volumen Holds Cooperations'!S:S,'Volumen Holds Cooperations'!P:P)+IF('Volumen Holds Cooperations'!$P$32&gt;0,'Volumen Holds Cooperations'!$P$32,0)</f>
        <v>0</v>
      </c>
      <c r="C6108" s="64">
        <f>_xlfn.XLOOKUP(F6108,'Volumen Holds Cooperations'!S:S,'Volumen Holds Cooperations'!N:N)</f>
        <v>547.25</v>
      </c>
      <c r="F6108" s="64" t="s">
        <v>960</v>
      </c>
      <c r="G6108" s="64">
        <v>10138</v>
      </c>
    </row>
    <row r="6109" spans="1:7">
      <c r="A6109" s="64" t="str">
        <f t="shared" si="98"/>
        <v>BL.GR.00031-10084</v>
      </c>
      <c r="B6109" s="64" t="e">
        <f>_xlfn.XLOOKUP(F6109,'PU-Holds'!Y:Y,'PU-Holds'!E:E)</f>
        <v>#N/A</v>
      </c>
      <c r="C6109" s="64" t="e">
        <f>_xlfn.XLOOKUP(F6109,'PU-Holds'!Y:Y,'PU-Holds'!D:D)</f>
        <v>#N/A</v>
      </c>
      <c r="F6109" s="64" t="s">
        <v>1195</v>
      </c>
      <c r="G6109" s="64">
        <v>10084</v>
      </c>
    </row>
    <row r="6110" spans="1:7">
      <c r="A6110" s="64" t="str">
        <f t="shared" si="98"/>
        <v>BL.GR.00032-10084</v>
      </c>
      <c r="B6110" s="64" t="e">
        <f>_xlfn.XLOOKUP(F6110,'PU-Holds'!Y:Y,'PU-Holds'!E:E)</f>
        <v>#N/A</v>
      </c>
      <c r="C6110" s="64" t="e">
        <f>_xlfn.XLOOKUP(F6110,'PU-Holds'!Y:Y,'PU-Holds'!D:D)</f>
        <v>#N/A</v>
      </c>
      <c r="F6110" s="64" t="s">
        <v>1197</v>
      </c>
      <c r="G6110" s="64">
        <v>10084</v>
      </c>
    </row>
    <row r="6111" spans="1:7">
      <c r="A6111" s="64" t="str">
        <f t="shared" si="98"/>
        <v>BL.GR.00033-10084</v>
      </c>
      <c r="B6111" s="64" t="e">
        <f>_xlfn.XLOOKUP(F6111,'PU-Holds'!Y:Y,'PU-Holds'!E:E)</f>
        <v>#N/A</v>
      </c>
      <c r="C6111" s="64" t="e">
        <f>_xlfn.XLOOKUP(F6111,'PU-Holds'!Y:Y,'PU-Holds'!D:D)</f>
        <v>#N/A</v>
      </c>
      <c r="F6111" s="64" t="s">
        <v>1199</v>
      </c>
      <c r="G6111" s="64">
        <v>10084</v>
      </c>
    </row>
    <row r="6112" spans="1:7">
      <c r="A6112" s="64" t="str">
        <f t="shared" si="98"/>
        <v>BL.GR.00034-10084</v>
      </c>
      <c r="B6112" s="64" t="e">
        <f>_xlfn.XLOOKUP(F6112,'PU-Holds'!Y:Y,'PU-Holds'!E:E)</f>
        <v>#N/A</v>
      </c>
      <c r="C6112" s="64" t="e">
        <f>_xlfn.XLOOKUP(F6112,'PU-Holds'!Y:Y,'PU-Holds'!D:D)</f>
        <v>#N/A</v>
      </c>
      <c r="F6112" s="64" t="s">
        <v>1201</v>
      </c>
      <c r="G6112" s="64">
        <v>10084</v>
      </c>
    </row>
    <row r="6113" spans="1:7">
      <c r="A6113" s="64" t="str">
        <f t="shared" si="98"/>
        <v>BL.GR.00035-10084</v>
      </c>
      <c r="B6113" s="64" t="e">
        <f>_xlfn.XLOOKUP(F6113,'PU-Holds'!Y:Y,'PU-Holds'!E:E)</f>
        <v>#N/A</v>
      </c>
      <c r="C6113" s="64" t="e">
        <f>_xlfn.XLOOKUP(F6113,'PU-Holds'!Y:Y,'PU-Holds'!D:D)</f>
        <v>#N/A</v>
      </c>
      <c r="F6113" s="64" t="s">
        <v>1203</v>
      </c>
      <c r="G6113" s="64">
        <v>10084</v>
      </c>
    </row>
    <row r="6114" spans="1:7">
      <c r="A6114" s="64" t="str">
        <f t="shared" si="98"/>
        <v>BL.GR.00036-10084</v>
      </c>
      <c r="B6114" s="64" t="e">
        <f>_xlfn.XLOOKUP(F6114,'PU-Holds'!Y:Y,'PU-Holds'!E:E)</f>
        <v>#N/A</v>
      </c>
      <c r="C6114" s="64" t="e">
        <f>_xlfn.XLOOKUP(F6114,'PU-Holds'!Y:Y,'PU-Holds'!D:D)</f>
        <v>#N/A</v>
      </c>
      <c r="F6114" s="64" t="s">
        <v>1205</v>
      </c>
      <c r="G6114" s="64">
        <v>10084</v>
      </c>
    </row>
    <row r="6115" spans="1:7">
      <c r="A6115" s="64" t="str">
        <f t="shared" si="98"/>
        <v>BL.GR.00037-10084</v>
      </c>
      <c r="B6115" s="64" t="e">
        <f>_xlfn.XLOOKUP(F6115,'PU-Holds'!Y:Y,'PU-Holds'!E:E)</f>
        <v>#N/A</v>
      </c>
      <c r="C6115" s="64" t="e">
        <f>_xlfn.XLOOKUP(F6115,'PU-Holds'!Y:Y,'PU-Holds'!D:D)</f>
        <v>#N/A</v>
      </c>
      <c r="F6115" s="64" t="s">
        <v>1207</v>
      </c>
      <c r="G6115" s="64">
        <v>10084</v>
      </c>
    </row>
    <row r="6116" spans="1:7">
      <c r="A6116" s="64" t="str">
        <f t="shared" si="98"/>
        <v>BL.GR.00038-10084</v>
      </c>
      <c r="B6116" s="64" t="e">
        <f>_xlfn.XLOOKUP(F6116,'PU-Holds'!Y:Y,'PU-Holds'!E:E)</f>
        <v>#N/A</v>
      </c>
      <c r="C6116" s="64" t="e">
        <f>_xlfn.XLOOKUP(F6116,'PU-Holds'!Y:Y,'PU-Holds'!D:D)</f>
        <v>#N/A</v>
      </c>
      <c r="F6116" s="64" t="s">
        <v>1209</v>
      </c>
      <c r="G6116" s="64">
        <v>10084</v>
      </c>
    </row>
    <row r="6117" spans="1:7">
      <c r="A6117" s="64" t="str">
        <f t="shared" si="98"/>
        <v>BL.GR.00039-10084</v>
      </c>
      <c r="B6117" s="64" t="e">
        <f>_xlfn.XLOOKUP(F6117,'PU-Holds'!Y:Y,'PU-Holds'!E:E)</f>
        <v>#N/A</v>
      </c>
      <c r="C6117" s="64" t="e">
        <f>_xlfn.XLOOKUP(F6117,'PU-Holds'!Y:Y,'PU-Holds'!D:D)</f>
        <v>#N/A</v>
      </c>
      <c r="F6117" s="64" t="s">
        <v>1211</v>
      </c>
      <c r="G6117" s="64">
        <v>10084</v>
      </c>
    </row>
    <row r="6118" spans="1:7">
      <c r="A6118" s="64" t="str">
        <f t="shared" si="98"/>
        <v>BL.GR.00040-10084</v>
      </c>
      <c r="B6118" s="64" t="e">
        <f>_xlfn.XLOOKUP(F6118,'PU-Holds'!Y:Y,'PU-Holds'!E:E)</f>
        <v>#N/A</v>
      </c>
      <c r="C6118" s="64" t="e">
        <f>_xlfn.XLOOKUP(F6118,'PU-Holds'!Y:Y,'PU-Holds'!D:D)</f>
        <v>#N/A</v>
      </c>
      <c r="F6118" s="64" t="s">
        <v>1213</v>
      </c>
      <c r="G6118" s="64">
        <v>10084</v>
      </c>
    </row>
    <row r="6119" spans="1:7">
      <c r="A6119" s="64" t="str">
        <f t="shared" si="98"/>
        <v>BL.GR.00041-10084</v>
      </c>
      <c r="B6119" s="64" t="e">
        <f>_xlfn.XLOOKUP(F6119,'PU-Holds'!Y:Y,'PU-Holds'!E:E)</f>
        <v>#N/A</v>
      </c>
      <c r="C6119" s="64" t="e">
        <f>_xlfn.XLOOKUP(F6119,'PU-Holds'!Y:Y,'PU-Holds'!D:D)</f>
        <v>#N/A</v>
      </c>
      <c r="F6119" s="64" t="s">
        <v>1215</v>
      </c>
      <c r="G6119" s="64">
        <v>10084</v>
      </c>
    </row>
    <row r="6120" spans="1:7">
      <c r="A6120" s="64" t="str">
        <f t="shared" si="98"/>
        <v>BL.GR.00042-10084</v>
      </c>
      <c r="B6120" s="64" t="e">
        <f>_xlfn.XLOOKUP(F6120,'PU-Holds'!Y:Y,'PU-Holds'!E:E)</f>
        <v>#N/A</v>
      </c>
      <c r="C6120" s="64" t="e">
        <f>_xlfn.XLOOKUP(F6120,'PU-Holds'!Y:Y,'PU-Holds'!D:D)</f>
        <v>#N/A</v>
      </c>
      <c r="F6120" s="64" t="s">
        <v>1217</v>
      </c>
      <c r="G6120" s="64">
        <v>10084</v>
      </c>
    </row>
    <row r="6121" spans="1:7">
      <c r="A6121" s="64" t="str">
        <f t="shared" si="98"/>
        <v>BL.GR.00043-10084</v>
      </c>
      <c r="B6121" s="64" t="e">
        <f>_xlfn.XLOOKUP(F6121,'PU-Holds'!Y:Y,'PU-Holds'!E:E)</f>
        <v>#N/A</v>
      </c>
      <c r="C6121" s="64" t="e">
        <f>_xlfn.XLOOKUP(F6121,'PU-Holds'!Y:Y,'PU-Holds'!D:D)</f>
        <v>#N/A</v>
      </c>
      <c r="F6121" s="64" t="s">
        <v>1219</v>
      </c>
      <c r="G6121" s="64">
        <v>10084</v>
      </c>
    </row>
    <row r="6122" spans="1:7">
      <c r="A6122" s="64" t="str">
        <f t="shared" si="98"/>
        <v>BL.GR.00044-10084</v>
      </c>
      <c r="B6122" s="64" t="e">
        <f>_xlfn.XLOOKUP(F6122,'PU-Holds'!Y:Y,'PU-Holds'!E:E)</f>
        <v>#N/A</v>
      </c>
      <c r="C6122" s="64" t="e">
        <f>_xlfn.XLOOKUP(F6122,'PU-Holds'!Y:Y,'PU-Holds'!D:D)</f>
        <v>#N/A</v>
      </c>
      <c r="F6122" s="64" t="s">
        <v>1221</v>
      </c>
      <c r="G6122" s="64">
        <v>10084</v>
      </c>
    </row>
    <row r="6123" spans="1:7">
      <c r="A6123" s="64" t="str">
        <f t="shared" si="98"/>
        <v>BL.GR.00045-10084</v>
      </c>
      <c r="B6123" s="64" t="e">
        <f>_xlfn.XLOOKUP(F6123,'PU-Holds'!Y:Y,'PU-Holds'!E:E)</f>
        <v>#N/A</v>
      </c>
      <c r="C6123" s="64" t="e">
        <f>_xlfn.XLOOKUP(F6123,'PU-Holds'!Y:Y,'PU-Holds'!D:D)</f>
        <v>#N/A</v>
      </c>
      <c r="F6123" s="64" t="s">
        <v>1223</v>
      </c>
      <c r="G6123" s="64">
        <v>10084</v>
      </c>
    </row>
    <row r="6124" spans="1:7">
      <c r="A6124" s="64" t="str">
        <f t="shared" si="98"/>
        <v>BL.GR.00046-10084</v>
      </c>
      <c r="B6124" s="64" t="e">
        <f>_xlfn.XLOOKUP(F6124,'PU-Holds'!Y:Y,'PU-Holds'!E:E)</f>
        <v>#N/A</v>
      </c>
      <c r="C6124" s="64" t="e">
        <f>_xlfn.XLOOKUP(F6124,'PU-Holds'!Y:Y,'PU-Holds'!D:D)</f>
        <v>#N/A</v>
      </c>
      <c r="F6124" s="64" t="s">
        <v>1225</v>
      </c>
      <c r="G6124" s="64">
        <v>10084</v>
      </c>
    </row>
    <row r="6125" spans="1:7">
      <c r="A6125" s="64" t="str">
        <f t="shared" si="98"/>
        <v>BL.GR.00031-10085</v>
      </c>
      <c r="B6125" s="64" t="e">
        <f>_xlfn.XLOOKUP(F6125,'PU-Holds'!Y:Y,'PU-Holds'!#REF!)</f>
        <v>#REF!</v>
      </c>
      <c r="C6125" s="64" t="e">
        <f>_xlfn.XLOOKUP(F6125,'PU-Holds'!Y:Y,'PU-Holds'!D:D)</f>
        <v>#N/A</v>
      </c>
      <c r="F6125" s="64" t="s">
        <v>1195</v>
      </c>
      <c r="G6125" s="64">
        <v>10085</v>
      </c>
    </row>
    <row r="6126" spans="1:7">
      <c r="A6126" s="64" t="str">
        <f t="shared" si="98"/>
        <v>BL.GR.00032-10085</v>
      </c>
      <c r="B6126" s="64" t="e">
        <f>_xlfn.XLOOKUP(F6126,'PU-Holds'!Y:Y,'PU-Holds'!#REF!)</f>
        <v>#REF!</v>
      </c>
      <c r="C6126" s="64" t="e">
        <f>_xlfn.XLOOKUP(F6126,'PU-Holds'!Y:Y,'PU-Holds'!D:D)</f>
        <v>#N/A</v>
      </c>
      <c r="F6126" s="64" t="s">
        <v>1197</v>
      </c>
      <c r="G6126" s="64">
        <v>10085</v>
      </c>
    </row>
    <row r="6127" spans="1:7">
      <c r="A6127" s="64" t="str">
        <f t="shared" si="98"/>
        <v>BL.GR.00033-10085</v>
      </c>
      <c r="B6127" s="64" t="e">
        <f>_xlfn.XLOOKUP(F6127,'PU-Holds'!Y:Y,'PU-Holds'!#REF!)</f>
        <v>#REF!</v>
      </c>
      <c r="C6127" s="64" t="e">
        <f>_xlfn.XLOOKUP(F6127,'PU-Holds'!Y:Y,'PU-Holds'!D:D)</f>
        <v>#N/A</v>
      </c>
      <c r="F6127" s="64" t="s">
        <v>1199</v>
      </c>
      <c r="G6127" s="64">
        <v>10085</v>
      </c>
    </row>
    <row r="6128" spans="1:7">
      <c r="A6128" s="64" t="str">
        <f t="shared" si="98"/>
        <v>BL.GR.00034-10085</v>
      </c>
      <c r="B6128" s="64" t="e">
        <f>_xlfn.XLOOKUP(F6128,'PU-Holds'!Y:Y,'PU-Holds'!#REF!)</f>
        <v>#REF!</v>
      </c>
      <c r="C6128" s="64" t="e">
        <f>_xlfn.XLOOKUP(F6128,'PU-Holds'!Y:Y,'PU-Holds'!D:D)</f>
        <v>#N/A</v>
      </c>
      <c r="F6128" s="64" t="s">
        <v>1201</v>
      </c>
      <c r="G6128" s="64">
        <v>10085</v>
      </c>
    </row>
    <row r="6129" spans="1:7">
      <c r="A6129" s="64" t="str">
        <f t="shared" si="98"/>
        <v>BL.GR.00035-10085</v>
      </c>
      <c r="B6129" s="64" t="e">
        <f>_xlfn.XLOOKUP(F6129,'PU-Holds'!Y:Y,'PU-Holds'!#REF!)</f>
        <v>#REF!</v>
      </c>
      <c r="C6129" s="64" t="e">
        <f>_xlfn.XLOOKUP(F6129,'PU-Holds'!Y:Y,'PU-Holds'!D:D)</f>
        <v>#N/A</v>
      </c>
      <c r="F6129" s="64" t="s">
        <v>1203</v>
      </c>
      <c r="G6129" s="64">
        <v>10085</v>
      </c>
    </row>
    <row r="6130" spans="1:7">
      <c r="A6130" s="64" t="str">
        <f t="shared" si="98"/>
        <v>BL.GR.00036-10085</v>
      </c>
      <c r="B6130" s="64" t="e">
        <f>_xlfn.XLOOKUP(F6130,'PU-Holds'!Y:Y,'PU-Holds'!#REF!)</f>
        <v>#REF!</v>
      </c>
      <c r="C6130" s="64" t="e">
        <f>_xlfn.XLOOKUP(F6130,'PU-Holds'!Y:Y,'PU-Holds'!D:D)</f>
        <v>#N/A</v>
      </c>
      <c r="F6130" s="64" t="s">
        <v>1205</v>
      </c>
      <c r="G6130" s="64">
        <v>10085</v>
      </c>
    </row>
    <row r="6131" spans="1:7">
      <c r="A6131" s="64" t="str">
        <f t="shared" si="98"/>
        <v>BL.GR.00037-10085</v>
      </c>
      <c r="B6131" s="64" t="e">
        <f>_xlfn.XLOOKUP(F6131,'PU-Holds'!Y:Y,'PU-Holds'!#REF!)</f>
        <v>#REF!</v>
      </c>
      <c r="C6131" s="64" t="e">
        <f>_xlfn.XLOOKUP(F6131,'PU-Holds'!Y:Y,'PU-Holds'!D:D)</f>
        <v>#N/A</v>
      </c>
      <c r="F6131" s="64" t="s">
        <v>1207</v>
      </c>
      <c r="G6131" s="64">
        <v>10085</v>
      </c>
    </row>
    <row r="6132" spans="1:7">
      <c r="A6132" s="64" t="str">
        <f t="shared" si="98"/>
        <v>BL.GR.00038-10085</v>
      </c>
      <c r="B6132" s="64" t="e">
        <f>_xlfn.XLOOKUP(F6132,'PU-Holds'!Y:Y,'PU-Holds'!#REF!)</f>
        <v>#REF!</v>
      </c>
      <c r="C6132" s="64" t="e">
        <f>_xlfn.XLOOKUP(F6132,'PU-Holds'!Y:Y,'PU-Holds'!D:D)</f>
        <v>#N/A</v>
      </c>
      <c r="F6132" s="64" t="s">
        <v>1209</v>
      </c>
      <c r="G6132" s="64">
        <v>10085</v>
      </c>
    </row>
    <row r="6133" spans="1:7">
      <c r="A6133" s="64" t="str">
        <f t="shared" si="98"/>
        <v>BL.GR.00039-10085</v>
      </c>
      <c r="B6133" s="64" t="e">
        <f>_xlfn.XLOOKUP(F6133,'PU-Holds'!Y:Y,'PU-Holds'!#REF!)</f>
        <v>#REF!</v>
      </c>
      <c r="C6133" s="64" t="e">
        <f>_xlfn.XLOOKUP(F6133,'PU-Holds'!Y:Y,'PU-Holds'!D:D)</f>
        <v>#N/A</v>
      </c>
      <c r="F6133" s="64" t="s">
        <v>1211</v>
      </c>
      <c r="G6133" s="64">
        <v>10085</v>
      </c>
    </row>
    <row r="6134" spans="1:7">
      <c r="A6134" s="64" t="str">
        <f t="shared" si="98"/>
        <v>BL.GR.00040-10085</v>
      </c>
      <c r="B6134" s="64" t="e">
        <f>_xlfn.XLOOKUP(F6134,'PU-Holds'!Y:Y,'PU-Holds'!#REF!)</f>
        <v>#REF!</v>
      </c>
      <c r="C6134" s="64" t="e">
        <f>_xlfn.XLOOKUP(F6134,'PU-Holds'!Y:Y,'PU-Holds'!D:D)</f>
        <v>#N/A</v>
      </c>
      <c r="F6134" s="64" t="s">
        <v>1213</v>
      </c>
      <c r="G6134" s="64">
        <v>10085</v>
      </c>
    </row>
    <row r="6135" spans="1:7">
      <c r="A6135" s="64" t="str">
        <f t="shared" si="98"/>
        <v>BL.GR.00041-10085</v>
      </c>
      <c r="B6135" s="64" t="e">
        <f>_xlfn.XLOOKUP(F6135,'PU-Holds'!Y:Y,'PU-Holds'!#REF!)</f>
        <v>#REF!</v>
      </c>
      <c r="C6135" s="64" t="e">
        <f>_xlfn.XLOOKUP(F6135,'PU-Holds'!Y:Y,'PU-Holds'!D:D)</f>
        <v>#N/A</v>
      </c>
      <c r="F6135" s="64" t="s">
        <v>1215</v>
      </c>
      <c r="G6135" s="64">
        <v>10085</v>
      </c>
    </row>
    <row r="6136" spans="1:7">
      <c r="A6136" s="64" t="str">
        <f t="shared" si="98"/>
        <v>BL.GR.00042-10085</v>
      </c>
      <c r="B6136" s="64" t="e">
        <f>_xlfn.XLOOKUP(F6136,'PU-Holds'!Y:Y,'PU-Holds'!#REF!)</f>
        <v>#REF!</v>
      </c>
      <c r="C6136" s="64" t="e">
        <f>_xlfn.XLOOKUP(F6136,'PU-Holds'!Y:Y,'PU-Holds'!D:D)</f>
        <v>#N/A</v>
      </c>
      <c r="F6136" s="64" t="s">
        <v>1217</v>
      </c>
      <c r="G6136" s="64">
        <v>10085</v>
      </c>
    </row>
    <row r="6137" spans="1:7">
      <c r="A6137" s="64" t="str">
        <f t="shared" si="98"/>
        <v>BL.GR.00043-10085</v>
      </c>
      <c r="B6137" s="64" t="e">
        <f>_xlfn.XLOOKUP(F6137,'PU-Holds'!Y:Y,'PU-Holds'!#REF!)</f>
        <v>#REF!</v>
      </c>
      <c r="C6137" s="64" t="e">
        <f>_xlfn.XLOOKUP(F6137,'PU-Holds'!Y:Y,'PU-Holds'!D:D)</f>
        <v>#N/A</v>
      </c>
      <c r="F6137" s="64" t="s">
        <v>1219</v>
      </c>
      <c r="G6137" s="64">
        <v>10085</v>
      </c>
    </row>
    <row r="6138" spans="1:7">
      <c r="A6138" s="64" t="str">
        <f t="shared" si="98"/>
        <v>BL.GR.00044-10085</v>
      </c>
      <c r="B6138" s="64" t="e">
        <f>_xlfn.XLOOKUP(F6138,'PU-Holds'!Y:Y,'PU-Holds'!#REF!)</f>
        <v>#REF!</v>
      </c>
      <c r="C6138" s="64" t="e">
        <f>_xlfn.XLOOKUP(F6138,'PU-Holds'!Y:Y,'PU-Holds'!D:D)</f>
        <v>#N/A</v>
      </c>
      <c r="F6138" s="64" t="s">
        <v>1221</v>
      </c>
      <c r="G6138" s="64">
        <v>10085</v>
      </c>
    </row>
    <row r="6139" spans="1:7">
      <c r="A6139" s="64" t="str">
        <f t="shared" si="98"/>
        <v>BL.GR.00045-10085</v>
      </c>
      <c r="B6139" s="64" t="e">
        <f>_xlfn.XLOOKUP(F6139,'PU-Holds'!Y:Y,'PU-Holds'!#REF!)</f>
        <v>#REF!</v>
      </c>
      <c r="C6139" s="64" t="e">
        <f>_xlfn.XLOOKUP(F6139,'PU-Holds'!Y:Y,'PU-Holds'!D:D)</f>
        <v>#N/A</v>
      </c>
      <c r="F6139" s="64" t="s">
        <v>1223</v>
      </c>
      <c r="G6139" s="64">
        <v>10085</v>
      </c>
    </row>
    <row r="6140" spans="1:7">
      <c r="A6140" s="64" t="str">
        <f t="shared" si="98"/>
        <v>BL.GR.00046-10085</v>
      </c>
      <c r="B6140" s="64" t="e">
        <f>_xlfn.XLOOKUP(F6140,'PU-Holds'!Y:Y,'PU-Holds'!#REF!)</f>
        <v>#REF!</v>
      </c>
      <c r="C6140" s="64" t="e">
        <f>_xlfn.XLOOKUP(F6140,'PU-Holds'!Y:Y,'PU-Holds'!D:D)</f>
        <v>#N/A</v>
      </c>
      <c r="F6140" s="64" t="s">
        <v>1225</v>
      </c>
      <c r="G6140" s="64">
        <v>10085</v>
      </c>
    </row>
    <row r="6141" spans="1:7">
      <c r="A6141" s="64" t="str">
        <f t="shared" si="98"/>
        <v>BL.GR.00031-10086</v>
      </c>
      <c r="B6141" s="64" t="e">
        <f>_xlfn.XLOOKUP(F6141,'PU-Holds'!Y:Y,'PU-Holds'!G:G)</f>
        <v>#N/A</v>
      </c>
      <c r="C6141" s="64" t="e">
        <f>_xlfn.XLOOKUP(F6141,'PU-Holds'!Y:Y,'PU-Holds'!D:D)</f>
        <v>#N/A</v>
      </c>
      <c r="F6141" s="64" t="s">
        <v>1195</v>
      </c>
      <c r="G6141" s="64">
        <v>10086</v>
      </c>
    </row>
    <row r="6142" spans="1:7">
      <c r="A6142" s="64" t="str">
        <f t="shared" si="98"/>
        <v>BL.GR.00032-10086</v>
      </c>
      <c r="B6142" s="64" t="e">
        <f>_xlfn.XLOOKUP(F6142,'PU-Holds'!Y:Y,'PU-Holds'!G:G)</f>
        <v>#N/A</v>
      </c>
      <c r="C6142" s="64" t="e">
        <f>_xlfn.XLOOKUP(F6142,'PU-Holds'!Y:Y,'PU-Holds'!D:D)</f>
        <v>#N/A</v>
      </c>
      <c r="F6142" s="64" t="s">
        <v>1197</v>
      </c>
      <c r="G6142" s="64">
        <v>10086</v>
      </c>
    </row>
    <row r="6143" spans="1:7">
      <c r="A6143" s="64" t="str">
        <f t="shared" si="98"/>
        <v>BL.GR.00033-10086</v>
      </c>
      <c r="B6143" s="64" t="e">
        <f>_xlfn.XLOOKUP(F6143,'PU-Holds'!Y:Y,'PU-Holds'!G:G)</f>
        <v>#N/A</v>
      </c>
      <c r="C6143" s="64" t="e">
        <f>_xlfn.XLOOKUP(F6143,'PU-Holds'!Y:Y,'PU-Holds'!D:D)</f>
        <v>#N/A</v>
      </c>
      <c r="F6143" s="64" t="s">
        <v>1199</v>
      </c>
      <c r="G6143" s="64">
        <v>10086</v>
      </c>
    </row>
    <row r="6144" spans="1:7">
      <c r="A6144" s="64" t="str">
        <f t="shared" si="98"/>
        <v>BL.GR.00034-10086</v>
      </c>
      <c r="B6144" s="64" t="e">
        <f>_xlfn.XLOOKUP(F6144,'PU-Holds'!Y:Y,'PU-Holds'!G:G)</f>
        <v>#N/A</v>
      </c>
      <c r="C6144" s="64" t="e">
        <f>_xlfn.XLOOKUP(F6144,'PU-Holds'!Y:Y,'PU-Holds'!D:D)</f>
        <v>#N/A</v>
      </c>
      <c r="F6144" s="64" t="s">
        <v>1201</v>
      </c>
      <c r="G6144" s="64">
        <v>10086</v>
      </c>
    </row>
    <row r="6145" spans="1:7">
      <c r="A6145" s="64" t="str">
        <f t="shared" si="98"/>
        <v>BL.GR.00035-10086</v>
      </c>
      <c r="B6145" s="64" t="e">
        <f>_xlfn.XLOOKUP(F6145,'PU-Holds'!Y:Y,'PU-Holds'!G:G)</f>
        <v>#N/A</v>
      </c>
      <c r="C6145" s="64" t="e">
        <f>_xlfn.XLOOKUP(F6145,'PU-Holds'!Y:Y,'PU-Holds'!D:D)</f>
        <v>#N/A</v>
      </c>
      <c r="F6145" s="64" t="s">
        <v>1203</v>
      </c>
      <c r="G6145" s="64">
        <v>10086</v>
      </c>
    </row>
    <row r="6146" spans="1:7">
      <c r="A6146" s="64" t="str">
        <f t="shared" si="98"/>
        <v>BL.GR.00036-10086</v>
      </c>
      <c r="B6146" s="64" t="e">
        <f>_xlfn.XLOOKUP(F6146,'PU-Holds'!Y:Y,'PU-Holds'!G:G)</f>
        <v>#N/A</v>
      </c>
      <c r="C6146" s="64" t="e">
        <f>_xlfn.XLOOKUP(F6146,'PU-Holds'!Y:Y,'PU-Holds'!D:D)</f>
        <v>#N/A</v>
      </c>
      <c r="F6146" s="64" t="s">
        <v>1205</v>
      </c>
      <c r="G6146" s="64">
        <v>10086</v>
      </c>
    </row>
    <row r="6147" spans="1:7">
      <c r="A6147" s="64" t="str">
        <f t="shared" si="98"/>
        <v>BL.GR.00037-10086</v>
      </c>
      <c r="B6147" s="64" t="e">
        <f>_xlfn.XLOOKUP(F6147,'PU-Holds'!Y:Y,'PU-Holds'!G:G)</f>
        <v>#N/A</v>
      </c>
      <c r="C6147" s="64" t="e">
        <f>_xlfn.XLOOKUP(F6147,'PU-Holds'!Y:Y,'PU-Holds'!D:D)</f>
        <v>#N/A</v>
      </c>
      <c r="F6147" s="64" t="s">
        <v>1207</v>
      </c>
      <c r="G6147" s="64">
        <v>10086</v>
      </c>
    </row>
    <row r="6148" spans="1:7">
      <c r="A6148" s="64" t="str">
        <f t="shared" si="98"/>
        <v>BL.GR.00038-10086</v>
      </c>
      <c r="B6148" s="64" t="e">
        <f>_xlfn.XLOOKUP(F6148,'PU-Holds'!Y:Y,'PU-Holds'!G:G)</f>
        <v>#N/A</v>
      </c>
      <c r="C6148" s="64" t="e">
        <f>_xlfn.XLOOKUP(F6148,'PU-Holds'!Y:Y,'PU-Holds'!D:D)</f>
        <v>#N/A</v>
      </c>
      <c r="F6148" s="64" t="s">
        <v>1209</v>
      </c>
      <c r="G6148" s="64">
        <v>10086</v>
      </c>
    </row>
    <row r="6149" spans="1:7">
      <c r="A6149" s="64" t="str">
        <f t="shared" si="98"/>
        <v>BL.GR.00039-10086</v>
      </c>
      <c r="B6149" s="64" t="e">
        <f>_xlfn.XLOOKUP(F6149,'PU-Holds'!Y:Y,'PU-Holds'!G:G)</f>
        <v>#N/A</v>
      </c>
      <c r="C6149" s="64" t="e">
        <f>_xlfn.XLOOKUP(F6149,'PU-Holds'!Y:Y,'PU-Holds'!D:D)</f>
        <v>#N/A</v>
      </c>
      <c r="F6149" s="64" t="s">
        <v>1211</v>
      </c>
      <c r="G6149" s="64">
        <v>10086</v>
      </c>
    </row>
    <row r="6150" spans="1:7">
      <c r="A6150" s="64" t="str">
        <f t="shared" si="98"/>
        <v>BL.GR.00040-10086</v>
      </c>
      <c r="B6150" s="64" t="e">
        <f>_xlfn.XLOOKUP(F6150,'PU-Holds'!Y:Y,'PU-Holds'!G:G)</f>
        <v>#N/A</v>
      </c>
      <c r="C6150" s="64" t="e">
        <f>_xlfn.XLOOKUP(F6150,'PU-Holds'!Y:Y,'PU-Holds'!D:D)</f>
        <v>#N/A</v>
      </c>
      <c r="F6150" s="64" t="s">
        <v>1213</v>
      </c>
      <c r="G6150" s="64">
        <v>10086</v>
      </c>
    </row>
    <row r="6151" spans="1:7">
      <c r="A6151" s="64" t="str">
        <f t="shared" si="98"/>
        <v>BL.GR.00041-10086</v>
      </c>
      <c r="B6151" s="64" t="e">
        <f>_xlfn.XLOOKUP(F6151,'PU-Holds'!Y:Y,'PU-Holds'!G:G)</f>
        <v>#N/A</v>
      </c>
      <c r="C6151" s="64" t="e">
        <f>_xlfn.XLOOKUP(F6151,'PU-Holds'!Y:Y,'PU-Holds'!D:D)</f>
        <v>#N/A</v>
      </c>
      <c r="F6151" s="64" t="s">
        <v>1215</v>
      </c>
      <c r="G6151" s="64">
        <v>10086</v>
      </c>
    </row>
    <row r="6152" spans="1:7">
      <c r="A6152" s="64" t="str">
        <f t="shared" si="98"/>
        <v>BL.GR.00042-10086</v>
      </c>
      <c r="B6152" s="64" t="e">
        <f>_xlfn.XLOOKUP(F6152,'PU-Holds'!Y:Y,'PU-Holds'!G:G)</f>
        <v>#N/A</v>
      </c>
      <c r="C6152" s="64" t="e">
        <f>_xlfn.XLOOKUP(F6152,'PU-Holds'!Y:Y,'PU-Holds'!D:D)</f>
        <v>#N/A</v>
      </c>
      <c r="F6152" s="64" t="s">
        <v>1217</v>
      </c>
      <c r="G6152" s="64">
        <v>10086</v>
      </c>
    </row>
    <row r="6153" spans="1:7">
      <c r="A6153" s="64" t="str">
        <f t="shared" si="98"/>
        <v>BL.GR.00043-10086</v>
      </c>
      <c r="B6153" s="64" t="e">
        <f>_xlfn.XLOOKUP(F6153,'PU-Holds'!Y:Y,'PU-Holds'!G:G)</f>
        <v>#N/A</v>
      </c>
      <c r="C6153" s="64" t="e">
        <f>_xlfn.XLOOKUP(F6153,'PU-Holds'!Y:Y,'PU-Holds'!D:D)</f>
        <v>#N/A</v>
      </c>
      <c r="F6153" s="64" t="s">
        <v>1219</v>
      </c>
      <c r="G6153" s="64">
        <v>10086</v>
      </c>
    </row>
    <row r="6154" spans="1:7">
      <c r="A6154" s="64" t="str">
        <f t="shared" si="98"/>
        <v>BL.GR.00044-10086</v>
      </c>
      <c r="B6154" s="64" t="e">
        <f>_xlfn.XLOOKUP(F6154,'PU-Holds'!Y:Y,'PU-Holds'!G:G)</f>
        <v>#N/A</v>
      </c>
      <c r="C6154" s="64" t="e">
        <f>_xlfn.XLOOKUP(F6154,'PU-Holds'!Y:Y,'PU-Holds'!D:D)</f>
        <v>#N/A</v>
      </c>
      <c r="F6154" s="64" t="s">
        <v>1221</v>
      </c>
      <c r="G6154" s="64">
        <v>10086</v>
      </c>
    </row>
    <row r="6155" spans="1:7">
      <c r="A6155" s="64" t="str">
        <f t="shared" si="98"/>
        <v>BL.GR.00045-10086</v>
      </c>
      <c r="B6155" s="64" t="e">
        <f>_xlfn.XLOOKUP(F6155,'PU-Holds'!Y:Y,'PU-Holds'!G:G)</f>
        <v>#N/A</v>
      </c>
      <c r="C6155" s="64" t="e">
        <f>_xlfn.XLOOKUP(F6155,'PU-Holds'!Y:Y,'PU-Holds'!D:D)</f>
        <v>#N/A</v>
      </c>
      <c r="F6155" s="64" t="s">
        <v>1223</v>
      </c>
      <c r="G6155" s="64">
        <v>10086</v>
      </c>
    </row>
    <row r="6156" spans="1:7">
      <c r="A6156" s="64" t="str">
        <f t="shared" si="98"/>
        <v>BL.GR.00046-10086</v>
      </c>
      <c r="B6156" s="64" t="e">
        <f>_xlfn.XLOOKUP(F6156,'PU-Holds'!Y:Y,'PU-Holds'!G:G)</f>
        <v>#N/A</v>
      </c>
      <c r="C6156" s="64" t="e">
        <f>_xlfn.XLOOKUP(F6156,'PU-Holds'!Y:Y,'PU-Holds'!D:D)</f>
        <v>#N/A</v>
      </c>
      <c r="F6156" s="64" t="s">
        <v>1225</v>
      </c>
      <c r="G6156" s="64">
        <v>10086</v>
      </c>
    </row>
    <row r="6157" spans="1:7">
      <c r="A6157" s="64" t="str">
        <f t="shared" si="98"/>
        <v>BL.GR.00031-10088</v>
      </c>
      <c r="B6157" s="64" t="e">
        <f>_xlfn.XLOOKUP(F6157,'PU-Holds'!Y:Y,'PU-Holds'!H:H)</f>
        <v>#N/A</v>
      </c>
      <c r="C6157" s="64" t="e">
        <f>_xlfn.XLOOKUP(F6157,'PU-Holds'!Y:Y,'PU-Holds'!D:D)</f>
        <v>#N/A</v>
      </c>
      <c r="F6157" s="64" t="s">
        <v>1195</v>
      </c>
      <c r="G6157" s="64">
        <v>10088</v>
      </c>
    </row>
    <row r="6158" spans="1:7">
      <c r="A6158" s="64" t="str">
        <f t="shared" si="98"/>
        <v>BL.GR.00032-10088</v>
      </c>
      <c r="B6158" s="64" t="e">
        <f>_xlfn.XLOOKUP(F6158,'PU-Holds'!Y:Y,'PU-Holds'!H:H)</f>
        <v>#N/A</v>
      </c>
      <c r="C6158" s="64" t="e">
        <f>_xlfn.XLOOKUP(F6158,'PU-Holds'!Y:Y,'PU-Holds'!D:D)</f>
        <v>#N/A</v>
      </c>
      <c r="F6158" s="64" t="s">
        <v>1197</v>
      </c>
      <c r="G6158" s="64">
        <v>10088</v>
      </c>
    </row>
    <row r="6159" spans="1:7">
      <c r="A6159" s="64" t="str">
        <f t="shared" si="98"/>
        <v>BL.GR.00033-10088</v>
      </c>
      <c r="B6159" s="64" t="e">
        <f>_xlfn.XLOOKUP(F6159,'PU-Holds'!Y:Y,'PU-Holds'!H:H)</f>
        <v>#N/A</v>
      </c>
      <c r="C6159" s="64" t="e">
        <f>_xlfn.XLOOKUP(F6159,'PU-Holds'!Y:Y,'PU-Holds'!D:D)</f>
        <v>#N/A</v>
      </c>
      <c r="F6159" s="64" t="s">
        <v>1199</v>
      </c>
      <c r="G6159" s="64">
        <v>10088</v>
      </c>
    </row>
    <row r="6160" spans="1:7">
      <c r="A6160" s="64" t="str">
        <f t="shared" ref="A6160:A6223" si="99">F6160&amp;"-"&amp;G6160</f>
        <v>BL.GR.00034-10088</v>
      </c>
      <c r="B6160" s="64" t="e">
        <f>_xlfn.XLOOKUP(F6160,'PU-Holds'!Y:Y,'PU-Holds'!H:H)</f>
        <v>#N/A</v>
      </c>
      <c r="C6160" s="64" t="e">
        <f>_xlfn.XLOOKUP(F6160,'PU-Holds'!Y:Y,'PU-Holds'!D:D)</f>
        <v>#N/A</v>
      </c>
      <c r="F6160" s="64" t="s">
        <v>1201</v>
      </c>
      <c r="G6160" s="64">
        <v>10088</v>
      </c>
    </row>
    <row r="6161" spans="1:7">
      <c r="A6161" s="64" t="str">
        <f t="shared" si="99"/>
        <v>BL.GR.00035-10088</v>
      </c>
      <c r="B6161" s="64" t="e">
        <f>_xlfn.XLOOKUP(F6161,'PU-Holds'!Y:Y,'PU-Holds'!H:H)</f>
        <v>#N/A</v>
      </c>
      <c r="C6161" s="64" t="e">
        <f>_xlfn.XLOOKUP(F6161,'PU-Holds'!Y:Y,'PU-Holds'!D:D)</f>
        <v>#N/A</v>
      </c>
      <c r="F6161" s="64" t="s">
        <v>1203</v>
      </c>
      <c r="G6161" s="64">
        <v>10088</v>
      </c>
    </row>
    <row r="6162" spans="1:7">
      <c r="A6162" s="64" t="str">
        <f t="shared" si="99"/>
        <v>BL.GR.00036-10088</v>
      </c>
      <c r="B6162" s="64" t="e">
        <f>_xlfn.XLOOKUP(F6162,'PU-Holds'!Y:Y,'PU-Holds'!H:H)</f>
        <v>#N/A</v>
      </c>
      <c r="C6162" s="64" t="e">
        <f>_xlfn.XLOOKUP(F6162,'PU-Holds'!Y:Y,'PU-Holds'!D:D)</f>
        <v>#N/A</v>
      </c>
      <c r="F6162" s="64" t="s">
        <v>1205</v>
      </c>
      <c r="G6162" s="64">
        <v>10088</v>
      </c>
    </row>
    <row r="6163" spans="1:7">
      <c r="A6163" s="64" t="str">
        <f t="shared" si="99"/>
        <v>BL.GR.00037-10088</v>
      </c>
      <c r="B6163" s="64" t="e">
        <f>_xlfn.XLOOKUP(F6163,'PU-Holds'!Y:Y,'PU-Holds'!H:H)</f>
        <v>#N/A</v>
      </c>
      <c r="C6163" s="64" t="e">
        <f>_xlfn.XLOOKUP(F6163,'PU-Holds'!Y:Y,'PU-Holds'!D:D)</f>
        <v>#N/A</v>
      </c>
      <c r="F6163" s="64" t="s">
        <v>1207</v>
      </c>
      <c r="G6163" s="64">
        <v>10088</v>
      </c>
    </row>
    <row r="6164" spans="1:7">
      <c r="A6164" s="64" t="str">
        <f t="shared" si="99"/>
        <v>BL.GR.00038-10088</v>
      </c>
      <c r="B6164" s="64" t="e">
        <f>_xlfn.XLOOKUP(F6164,'PU-Holds'!Y:Y,'PU-Holds'!H:H)</f>
        <v>#N/A</v>
      </c>
      <c r="C6164" s="64" t="e">
        <f>_xlfn.XLOOKUP(F6164,'PU-Holds'!Y:Y,'PU-Holds'!D:D)</f>
        <v>#N/A</v>
      </c>
      <c r="F6164" s="64" t="s">
        <v>1209</v>
      </c>
      <c r="G6164" s="64">
        <v>10088</v>
      </c>
    </row>
    <row r="6165" spans="1:7">
      <c r="A6165" s="64" t="str">
        <f t="shared" si="99"/>
        <v>BL.GR.00039-10088</v>
      </c>
      <c r="B6165" s="64" t="e">
        <f>_xlfn.XLOOKUP(F6165,'PU-Holds'!Y:Y,'PU-Holds'!H:H)</f>
        <v>#N/A</v>
      </c>
      <c r="C6165" s="64" t="e">
        <f>_xlfn.XLOOKUP(F6165,'PU-Holds'!Y:Y,'PU-Holds'!D:D)</f>
        <v>#N/A</v>
      </c>
      <c r="F6165" s="64" t="s">
        <v>1211</v>
      </c>
      <c r="G6165" s="64">
        <v>10088</v>
      </c>
    </row>
    <row r="6166" spans="1:7">
      <c r="A6166" s="64" t="str">
        <f t="shared" si="99"/>
        <v>BL.GR.00040-10088</v>
      </c>
      <c r="B6166" s="64" t="e">
        <f>_xlfn.XLOOKUP(F6166,'PU-Holds'!Y:Y,'PU-Holds'!H:H)</f>
        <v>#N/A</v>
      </c>
      <c r="C6166" s="64" t="e">
        <f>_xlfn.XLOOKUP(F6166,'PU-Holds'!Y:Y,'PU-Holds'!D:D)</f>
        <v>#N/A</v>
      </c>
      <c r="F6166" s="64" t="s">
        <v>1213</v>
      </c>
      <c r="G6166" s="64">
        <v>10088</v>
      </c>
    </row>
    <row r="6167" spans="1:7">
      <c r="A6167" s="64" t="str">
        <f t="shared" si="99"/>
        <v>BL.GR.00041-10088</v>
      </c>
      <c r="B6167" s="64" t="e">
        <f>_xlfn.XLOOKUP(F6167,'PU-Holds'!Y:Y,'PU-Holds'!H:H)</f>
        <v>#N/A</v>
      </c>
      <c r="C6167" s="64" t="e">
        <f>_xlfn.XLOOKUP(F6167,'PU-Holds'!Y:Y,'PU-Holds'!D:D)</f>
        <v>#N/A</v>
      </c>
      <c r="F6167" s="64" t="s">
        <v>1215</v>
      </c>
      <c r="G6167" s="64">
        <v>10088</v>
      </c>
    </row>
    <row r="6168" spans="1:7">
      <c r="A6168" s="64" t="str">
        <f t="shared" si="99"/>
        <v>BL.GR.00042-10088</v>
      </c>
      <c r="B6168" s="64" t="e">
        <f>_xlfn.XLOOKUP(F6168,'PU-Holds'!Y:Y,'PU-Holds'!H:H)</f>
        <v>#N/A</v>
      </c>
      <c r="C6168" s="64" t="e">
        <f>_xlfn.XLOOKUP(F6168,'PU-Holds'!Y:Y,'PU-Holds'!D:D)</f>
        <v>#N/A</v>
      </c>
      <c r="F6168" s="64" t="s">
        <v>1217</v>
      </c>
      <c r="G6168" s="64">
        <v>10088</v>
      </c>
    </row>
    <row r="6169" spans="1:7">
      <c r="A6169" s="64" t="str">
        <f t="shared" si="99"/>
        <v>BL.GR.00043-10088</v>
      </c>
      <c r="B6169" s="64" t="e">
        <f>_xlfn.XLOOKUP(F6169,'PU-Holds'!Y:Y,'PU-Holds'!H:H)</f>
        <v>#N/A</v>
      </c>
      <c r="C6169" s="64" t="e">
        <f>_xlfn.XLOOKUP(F6169,'PU-Holds'!Y:Y,'PU-Holds'!D:D)</f>
        <v>#N/A</v>
      </c>
      <c r="F6169" s="64" t="s">
        <v>1219</v>
      </c>
      <c r="G6169" s="64">
        <v>10088</v>
      </c>
    </row>
    <row r="6170" spans="1:7">
      <c r="A6170" s="64" t="str">
        <f t="shared" si="99"/>
        <v>BL.GR.00044-10088</v>
      </c>
      <c r="B6170" s="64" t="e">
        <f>_xlfn.XLOOKUP(F6170,'PU-Holds'!Y:Y,'PU-Holds'!H:H)</f>
        <v>#N/A</v>
      </c>
      <c r="C6170" s="64" t="e">
        <f>_xlfn.XLOOKUP(F6170,'PU-Holds'!Y:Y,'PU-Holds'!D:D)</f>
        <v>#N/A</v>
      </c>
      <c r="F6170" s="64" t="s">
        <v>1221</v>
      </c>
      <c r="G6170" s="64">
        <v>10088</v>
      </c>
    </row>
    <row r="6171" spans="1:7">
      <c r="A6171" s="64" t="str">
        <f t="shared" si="99"/>
        <v>BL.GR.00045-10088</v>
      </c>
      <c r="B6171" s="64" t="e">
        <f>_xlfn.XLOOKUP(F6171,'PU-Holds'!Y:Y,'PU-Holds'!H:H)</f>
        <v>#N/A</v>
      </c>
      <c r="C6171" s="64" t="e">
        <f>_xlfn.XLOOKUP(F6171,'PU-Holds'!Y:Y,'PU-Holds'!D:D)</f>
        <v>#N/A</v>
      </c>
      <c r="F6171" s="64" t="s">
        <v>1223</v>
      </c>
      <c r="G6171" s="64">
        <v>10088</v>
      </c>
    </row>
    <row r="6172" spans="1:7">
      <c r="A6172" s="64" t="str">
        <f t="shared" si="99"/>
        <v>BL.GR.00046-10088</v>
      </c>
      <c r="B6172" s="64" t="e">
        <f>_xlfn.XLOOKUP(F6172,'PU-Holds'!Y:Y,'PU-Holds'!H:H)</f>
        <v>#N/A</v>
      </c>
      <c r="C6172" s="64" t="e">
        <f>_xlfn.XLOOKUP(F6172,'PU-Holds'!Y:Y,'PU-Holds'!D:D)</f>
        <v>#N/A</v>
      </c>
      <c r="F6172" s="64" t="s">
        <v>1225</v>
      </c>
      <c r="G6172" s="64">
        <v>10088</v>
      </c>
    </row>
    <row r="6173" spans="1:7">
      <c r="A6173" s="64" t="str">
        <f t="shared" si="99"/>
        <v>BL.GR.00031-10089</v>
      </c>
      <c r="B6173" s="64" t="e">
        <f>_xlfn.XLOOKUP(F6173,'PU-Holds'!Y:Y,'PU-Holds'!J:J)</f>
        <v>#N/A</v>
      </c>
      <c r="C6173" s="64" t="e">
        <f>_xlfn.XLOOKUP(F6173,'PU-Holds'!Y:Y,'PU-Holds'!D:D)</f>
        <v>#N/A</v>
      </c>
      <c r="F6173" s="64" t="s">
        <v>1195</v>
      </c>
      <c r="G6173" s="64">
        <v>10089</v>
      </c>
    </row>
    <row r="6174" spans="1:7">
      <c r="A6174" s="64" t="str">
        <f t="shared" si="99"/>
        <v>BL.GR.00032-10089</v>
      </c>
      <c r="B6174" s="64" t="e">
        <f>_xlfn.XLOOKUP(F6174,'PU-Holds'!Y:Y,'PU-Holds'!J:J)</f>
        <v>#N/A</v>
      </c>
      <c r="C6174" s="64" t="e">
        <f>_xlfn.XLOOKUP(F6174,'PU-Holds'!Y:Y,'PU-Holds'!D:D)</f>
        <v>#N/A</v>
      </c>
      <c r="F6174" s="64" t="s">
        <v>1197</v>
      </c>
      <c r="G6174" s="64">
        <v>10089</v>
      </c>
    </row>
    <row r="6175" spans="1:7">
      <c r="A6175" s="64" t="str">
        <f t="shared" si="99"/>
        <v>BL.GR.00033-10089</v>
      </c>
      <c r="B6175" s="64" t="e">
        <f>_xlfn.XLOOKUP(F6175,'PU-Holds'!Y:Y,'PU-Holds'!J:J)</f>
        <v>#N/A</v>
      </c>
      <c r="C6175" s="64" t="e">
        <f>_xlfn.XLOOKUP(F6175,'PU-Holds'!Y:Y,'PU-Holds'!D:D)</f>
        <v>#N/A</v>
      </c>
      <c r="F6175" s="64" t="s">
        <v>1199</v>
      </c>
      <c r="G6175" s="64">
        <v>10089</v>
      </c>
    </row>
    <row r="6176" spans="1:7">
      <c r="A6176" s="64" t="str">
        <f t="shared" si="99"/>
        <v>BL.GR.00034-10089</v>
      </c>
      <c r="B6176" s="64" t="e">
        <f>_xlfn.XLOOKUP(F6176,'PU-Holds'!Y:Y,'PU-Holds'!J:J)</f>
        <v>#N/A</v>
      </c>
      <c r="C6176" s="64" t="e">
        <f>_xlfn.XLOOKUP(F6176,'PU-Holds'!Y:Y,'PU-Holds'!D:D)</f>
        <v>#N/A</v>
      </c>
      <c r="F6176" s="64" t="s">
        <v>1201</v>
      </c>
      <c r="G6176" s="64">
        <v>10089</v>
      </c>
    </row>
    <row r="6177" spans="1:7">
      <c r="A6177" s="64" t="str">
        <f t="shared" si="99"/>
        <v>BL.GR.00035-10089</v>
      </c>
      <c r="B6177" s="64" t="e">
        <f>_xlfn.XLOOKUP(F6177,'PU-Holds'!Y:Y,'PU-Holds'!J:J)</f>
        <v>#N/A</v>
      </c>
      <c r="C6177" s="64" t="e">
        <f>_xlfn.XLOOKUP(F6177,'PU-Holds'!Y:Y,'PU-Holds'!D:D)</f>
        <v>#N/A</v>
      </c>
      <c r="F6177" s="64" t="s">
        <v>1203</v>
      </c>
      <c r="G6177" s="64">
        <v>10089</v>
      </c>
    </row>
    <row r="6178" spans="1:7">
      <c r="A6178" s="64" t="str">
        <f t="shared" si="99"/>
        <v>BL.GR.00036-10089</v>
      </c>
      <c r="B6178" s="64" t="e">
        <f>_xlfn.XLOOKUP(F6178,'PU-Holds'!Y:Y,'PU-Holds'!J:J)</f>
        <v>#N/A</v>
      </c>
      <c r="C6178" s="64" t="e">
        <f>_xlfn.XLOOKUP(F6178,'PU-Holds'!Y:Y,'PU-Holds'!D:D)</f>
        <v>#N/A</v>
      </c>
      <c r="F6178" s="64" t="s">
        <v>1205</v>
      </c>
      <c r="G6178" s="64">
        <v>10089</v>
      </c>
    </row>
    <row r="6179" spans="1:7">
      <c r="A6179" s="64" t="str">
        <f t="shared" si="99"/>
        <v>BL.GR.00037-10089</v>
      </c>
      <c r="B6179" s="64" t="e">
        <f>_xlfn.XLOOKUP(F6179,'PU-Holds'!Y:Y,'PU-Holds'!J:J)</f>
        <v>#N/A</v>
      </c>
      <c r="C6179" s="64" t="e">
        <f>_xlfn.XLOOKUP(F6179,'PU-Holds'!Y:Y,'PU-Holds'!D:D)</f>
        <v>#N/A</v>
      </c>
      <c r="F6179" s="64" t="s">
        <v>1207</v>
      </c>
      <c r="G6179" s="64">
        <v>10089</v>
      </c>
    </row>
    <row r="6180" spans="1:7">
      <c r="A6180" s="64" t="str">
        <f t="shared" si="99"/>
        <v>BL.GR.00038-10089</v>
      </c>
      <c r="B6180" s="64" t="e">
        <f>_xlfn.XLOOKUP(F6180,'PU-Holds'!Y:Y,'PU-Holds'!J:J)</f>
        <v>#N/A</v>
      </c>
      <c r="C6180" s="64" t="e">
        <f>_xlfn.XLOOKUP(F6180,'PU-Holds'!Y:Y,'PU-Holds'!D:D)</f>
        <v>#N/A</v>
      </c>
      <c r="F6180" s="64" t="s">
        <v>1209</v>
      </c>
      <c r="G6180" s="64">
        <v>10089</v>
      </c>
    </row>
    <row r="6181" spans="1:7">
      <c r="A6181" s="64" t="str">
        <f t="shared" si="99"/>
        <v>BL.GR.00039-10089</v>
      </c>
      <c r="B6181" s="64" t="e">
        <f>_xlfn.XLOOKUP(F6181,'PU-Holds'!Y:Y,'PU-Holds'!J:J)</f>
        <v>#N/A</v>
      </c>
      <c r="C6181" s="64" t="e">
        <f>_xlfn.XLOOKUP(F6181,'PU-Holds'!Y:Y,'PU-Holds'!D:D)</f>
        <v>#N/A</v>
      </c>
      <c r="F6181" s="64" t="s">
        <v>1211</v>
      </c>
      <c r="G6181" s="64">
        <v>10089</v>
      </c>
    </row>
    <row r="6182" spans="1:7">
      <c r="A6182" s="64" t="str">
        <f t="shared" si="99"/>
        <v>BL.GR.00040-10089</v>
      </c>
      <c r="B6182" s="64" t="e">
        <f>_xlfn.XLOOKUP(F6182,'PU-Holds'!Y:Y,'PU-Holds'!J:J)</f>
        <v>#N/A</v>
      </c>
      <c r="C6182" s="64" t="e">
        <f>_xlfn.XLOOKUP(F6182,'PU-Holds'!Y:Y,'PU-Holds'!D:D)</f>
        <v>#N/A</v>
      </c>
      <c r="F6182" s="64" t="s">
        <v>1213</v>
      </c>
      <c r="G6182" s="64">
        <v>10089</v>
      </c>
    </row>
    <row r="6183" spans="1:7">
      <c r="A6183" s="64" t="str">
        <f t="shared" si="99"/>
        <v>BL.GR.00041-10089</v>
      </c>
      <c r="B6183" s="64" t="e">
        <f>_xlfn.XLOOKUP(F6183,'PU-Holds'!Y:Y,'PU-Holds'!J:J)</f>
        <v>#N/A</v>
      </c>
      <c r="C6183" s="64" t="e">
        <f>_xlfn.XLOOKUP(F6183,'PU-Holds'!Y:Y,'PU-Holds'!D:D)</f>
        <v>#N/A</v>
      </c>
      <c r="F6183" s="64" t="s">
        <v>1215</v>
      </c>
      <c r="G6183" s="64">
        <v>10089</v>
      </c>
    </row>
    <row r="6184" spans="1:7">
      <c r="A6184" s="64" t="str">
        <f t="shared" si="99"/>
        <v>BL.GR.00042-10089</v>
      </c>
      <c r="B6184" s="64" t="e">
        <f>_xlfn.XLOOKUP(F6184,'PU-Holds'!Y:Y,'PU-Holds'!J:J)</f>
        <v>#N/A</v>
      </c>
      <c r="C6184" s="64" t="e">
        <f>_xlfn.XLOOKUP(F6184,'PU-Holds'!Y:Y,'PU-Holds'!D:D)</f>
        <v>#N/A</v>
      </c>
      <c r="F6184" s="64" t="s">
        <v>1217</v>
      </c>
      <c r="G6184" s="64">
        <v>10089</v>
      </c>
    </row>
    <row r="6185" spans="1:7">
      <c r="A6185" s="64" t="str">
        <f t="shared" si="99"/>
        <v>BL.GR.00043-10089</v>
      </c>
      <c r="B6185" s="64" t="e">
        <f>_xlfn.XLOOKUP(F6185,'PU-Holds'!Y:Y,'PU-Holds'!J:J)</f>
        <v>#N/A</v>
      </c>
      <c r="C6185" s="64" t="e">
        <f>_xlfn.XLOOKUP(F6185,'PU-Holds'!Y:Y,'PU-Holds'!D:D)</f>
        <v>#N/A</v>
      </c>
      <c r="F6185" s="64" t="s">
        <v>1219</v>
      </c>
      <c r="G6185" s="64">
        <v>10089</v>
      </c>
    </row>
    <row r="6186" spans="1:7">
      <c r="A6186" s="64" t="str">
        <f t="shared" si="99"/>
        <v>BL.GR.00044-10089</v>
      </c>
      <c r="B6186" s="64" t="e">
        <f>_xlfn.XLOOKUP(F6186,'PU-Holds'!Y:Y,'PU-Holds'!J:J)</f>
        <v>#N/A</v>
      </c>
      <c r="C6186" s="64" t="e">
        <f>_xlfn.XLOOKUP(F6186,'PU-Holds'!Y:Y,'PU-Holds'!D:D)</f>
        <v>#N/A</v>
      </c>
      <c r="F6186" s="64" t="s">
        <v>1221</v>
      </c>
      <c r="G6186" s="64">
        <v>10089</v>
      </c>
    </row>
    <row r="6187" spans="1:7">
      <c r="A6187" s="64" t="str">
        <f t="shared" si="99"/>
        <v>BL.GR.00045-10089</v>
      </c>
      <c r="B6187" s="64" t="e">
        <f>_xlfn.XLOOKUP(F6187,'PU-Holds'!Y:Y,'PU-Holds'!J:J)</f>
        <v>#N/A</v>
      </c>
      <c r="C6187" s="64" t="e">
        <f>_xlfn.XLOOKUP(F6187,'PU-Holds'!Y:Y,'PU-Holds'!D:D)</f>
        <v>#N/A</v>
      </c>
      <c r="F6187" s="64" t="s">
        <v>1223</v>
      </c>
      <c r="G6187" s="64">
        <v>10089</v>
      </c>
    </row>
    <row r="6188" spans="1:7">
      <c r="A6188" s="64" t="str">
        <f t="shared" si="99"/>
        <v>BL.GR.00046-10089</v>
      </c>
      <c r="B6188" s="64" t="e">
        <f>_xlfn.XLOOKUP(F6188,'PU-Holds'!Y:Y,'PU-Holds'!J:J)</f>
        <v>#N/A</v>
      </c>
      <c r="C6188" s="64" t="e">
        <f>_xlfn.XLOOKUP(F6188,'PU-Holds'!Y:Y,'PU-Holds'!D:D)</f>
        <v>#N/A</v>
      </c>
      <c r="F6188" s="64" t="s">
        <v>1225</v>
      </c>
      <c r="G6188" s="64">
        <v>10089</v>
      </c>
    </row>
    <row r="6189" spans="1:7">
      <c r="A6189" s="64" t="str">
        <f t="shared" si="99"/>
        <v>BL.GR.00031-10090</v>
      </c>
      <c r="B6189" s="64" t="e">
        <f>_xlfn.XLOOKUP(F6189,'PU-Holds'!Y:Y,'PU-Holds'!K:K)</f>
        <v>#N/A</v>
      </c>
      <c r="C6189" s="64" t="e">
        <f>_xlfn.XLOOKUP(F6189,'PU-Holds'!Y:Y,'PU-Holds'!D:D)</f>
        <v>#N/A</v>
      </c>
      <c r="F6189" s="64" t="s">
        <v>1195</v>
      </c>
      <c r="G6189" s="64">
        <v>10090</v>
      </c>
    </row>
    <row r="6190" spans="1:7">
      <c r="A6190" s="64" t="str">
        <f t="shared" si="99"/>
        <v>BL.GR.00032-10090</v>
      </c>
      <c r="B6190" s="64" t="e">
        <f>_xlfn.XLOOKUP(F6190,'PU-Holds'!Y:Y,'PU-Holds'!K:K)</f>
        <v>#N/A</v>
      </c>
      <c r="C6190" s="64" t="e">
        <f>_xlfn.XLOOKUP(F6190,'PU-Holds'!Y:Y,'PU-Holds'!D:D)</f>
        <v>#N/A</v>
      </c>
      <c r="F6190" s="64" t="s">
        <v>1197</v>
      </c>
      <c r="G6190" s="64">
        <v>10090</v>
      </c>
    </row>
    <row r="6191" spans="1:7">
      <c r="A6191" s="64" t="str">
        <f t="shared" si="99"/>
        <v>BL.GR.00033-10090</v>
      </c>
      <c r="B6191" s="64" t="e">
        <f>_xlfn.XLOOKUP(F6191,'PU-Holds'!Y:Y,'PU-Holds'!K:K)</f>
        <v>#N/A</v>
      </c>
      <c r="C6191" s="64" t="e">
        <f>_xlfn.XLOOKUP(F6191,'PU-Holds'!Y:Y,'PU-Holds'!D:D)</f>
        <v>#N/A</v>
      </c>
      <c r="F6191" s="64" t="s">
        <v>1199</v>
      </c>
      <c r="G6191" s="64">
        <v>10090</v>
      </c>
    </row>
    <row r="6192" spans="1:7">
      <c r="A6192" s="64" t="str">
        <f t="shared" si="99"/>
        <v>BL.GR.00034-10090</v>
      </c>
      <c r="B6192" s="64" t="e">
        <f>_xlfn.XLOOKUP(F6192,'PU-Holds'!Y:Y,'PU-Holds'!K:K)</f>
        <v>#N/A</v>
      </c>
      <c r="C6192" s="64" t="e">
        <f>_xlfn.XLOOKUP(F6192,'PU-Holds'!Y:Y,'PU-Holds'!D:D)</f>
        <v>#N/A</v>
      </c>
      <c r="F6192" s="64" t="s">
        <v>1201</v>
      </c>
      <c r="G6192" s="64">
        <v>10090</v>
      </c>
    </row>
    <row r="6193" spans="1:7">
      <c r="A6193" s="64" t="str">
        <f t="shared" si="99"/>
        <v>BL.GR.00035-10090</v>
      </c>
      <c r="B6193" s="64" t="e">
        <f>_xlfn.XLOOKUP(F6193,'PU-Holds'!Y:Y,'PU-Holds'!K:K)</f>
        <v>#N/A</v>
      </c>
      <c r="C6193" s="64" t="e">
        <f>_xlfn.XLOOKUP(F6193,'PU-Holds'!Y:Y,'PU-Holds'!D:D)</f>
        <v>#N/A</v>
      </c>
      <c r="F6193" s="64" t="s">
        <v>1203</v>
      </c>
      <c r="G6193" s="64">
        <v>10090</v>
      </c>
    </row>
    <row r="6194" spans="1:7">
      <c r="A6194" s="64" t="str">
        <f t="shared" si="99"/>
        <v>BL.GR.00036-10090</v>
      </c>
      <c r="B6194" s="64" t="e">
        <f>_xlfn.XLOOKUP(F6194,'PU-Holds'!Y:Y,'PU-Holds'!K:K)</f>
        <v>#N/A</v>
      </c>
      <c r="C6194" s="64" t="e">
        <f>_xlfn.XLOOKUP(F6194,'PU-Holds'!Y:Y,'PU-Holds'!D:D)</f>
        <v>#N/A</v>
      </c>
      <c r="F6194" s="64" t="s">
        <v>1205</v>
      </c>
      <c r="G6194" s="64">
        <v>10090</v>
      </c>
    </row>
    <row r="6195" spans="1:7">
      <c r="A6195" s="64" t="str">
        <f t="shared" si="99"/>
        <v>BL.GR.00037-10090</v>
      </c>
      <c r="B6195" s="64" t="e">
        <f>_xlfn.XLOOKUP(F6195,'PU-Holds'!Y:Y,'PU-Holds'!K:K)</f>
        <v>#N/A</v>
      </c>
      <c r="C6195" s="64" t="e">
        <f>_xlfn.XLOOKUP(F6195,'PU-Holds'!Y:Y,'PU-Holds'!D:D)</f>
        <v>#N/A</v>
      </c>
      <c r="F6195" s="64" t="s">
        <v>1207</v>
      </c>
      <c r="G6195" s="64">
        <v>10090</v>
      </c>
    </row>
    <row r="6196" spans="1:7">
      <c r="A6196" s="64" t="str">
        <f t="shared" si="99"/>
        <v>BL.GR.00038-10090</v>
      </c>
      <c r="B6196" s="64" t="e">
        <f>_xlfn.XLOOKUP(F6196,'PU-Holds'!Y:Y,'PU-Holds'!K:K)</f>
        <v>#N/A</v>
      </c>
      <c r="C6196" s="64" t="e">
        <f>_xlfn.XLOOKUP(F6196,'PU-Holds'!Y:Y,'PU-Holds'!D:D)</f>
        <v>#N/A</v>
      </c>
      <c r="F6196" s="64" t="s">
        <v>1209</v>
      </c>
      <c r="G6196" s="64">
        <v>10090</v>
      </c>
    </row>
    <row r="6197" spans="1:7">
      <c r="A6197" s="64" t="str">
        <f t="shared" si="99"/>
        <v>BL.GR.00039-10090</v>
      </c>
      <c r="B6197" s="64" t="e">
        <f>_xlfn.XLOOKUP(F6197,'PU-Holds'!Y:Y,'PU-Holds'!K:K)</f>
        <v>#N/A</v>
      </c>
      <c r="C6197" s="64" t="e">
        <f>_xlfn.XLOOKUP(F6197,'PU-Holds'!Y:Y,'PU-Holds'!D:D)</f>
        <v>#N/A</v>
      </c>
      <c r="F6197" s="64" t="s">
        <v>1211</v>
      </c>
      <c r="G6197" s="64">
        <v>10090</v>
      </c>
    </row>
    <row r="6198" spans="1:7">
      <c r="A6198" s="64" t="str">
        <f t="shared" si="99"/>
        <v>BL.GR.00040-10090</v>
      </c>
      <c r="B6198" s="64" t="e">
        <f>_xlfn.XLOOKUP(F6198,'PU-Holds'!Y:Y,'PU-Holds'!K:K)</f>
        <v>#N/A</v>
      </c>
      <c r="C6198" s="64" t="e">
        <f>_xlfn.XLOOKUP(F6198,'PU-Holds'!Y:Y,'PU-Holds'!D:D)</f>
        <v>#N/A</v>
      </c>
      <c r="F6198" s="64" t="s">
        <v>1213</v>
      </c>
      <c r="G6198" s="64">
        <v>10090</v>
      </c>
    </row>
    <row r="6199" spans="1:7">
      <c r="A6199" s="64" t="str">
        <f t="shared" si="99"/>
        <v>BL.GR.00041-10090</v>
      </c>
      <c r="B6199" s="64" t="e">
        <f>_xlfn.XLOOKUP(F6199,'PU-Holds'!Y:Y,'PU-Holds'!K:K)</f>
        <v>#N/A</v>
      </c>
      <c r="C6199" s="64" t="e">
        <f>_xlfn.XLOOKUP(F6199,'PU-Holds'!Y:Y,'PU-Holds'!D:D)</f>
        <v>#N/A</v>
      </c>
      <c r="F6199" s="64" t="s">
        <v>1215</v>
      </c>
      <c r="G6199" s="64">
        <v>10090</v>
      </c>
    </row>
    <row r="6200" spans="1:7">
      <c r="A6200" s="64" t="str">
        <f t="shared" si="99"/>
        <v>BL.GR.00042-10090</v>
      </c>
      <c r="B6200" s="64" t="e">
        <f>_xlfn.XLOOKUP(F6200,'PU-Holds'!Y:Y,'PU-Holds'!K:K)</f>
        <v>#N/A</v>
      </c>
      <c r="C6200" s="64" t="e">
        <f>_xlfn.XLOOKUP(F6200,'PU-Holds'!Y:Y,'PU-Holds'!D:D)</f>
        <v>#N/A</v>
      </c>
      <c r="F6200" s="64" t="s">
        <v>1217</v>
      </c>
      <c r="G6200" s="64">
        <v>10090</v>
      </c>
    </row>
    <row r="6201" spans="1:7">
      <c r="A6201" s="64" t="str">
        <f t="shared" si="99"/>
        <v>BL.GR.00043-10090</v>
      </c>
      <c r="B6201" s="64" t="e">
        <f>_xlfn.XLOOKUP(F6201,'PU-Holds'!Y:Y,'PU-Holds'!K:K)</f>
        <v>#N/A</v>
      </c>
      <c r="C6201" s="64" t="e">
        <f>_xlfn.XLOOKUP(F6201,'PU-Holds'!Y:Y,'PU-Holds'!D:D)</f>
        <v>#N/A</v>
      </c>
      <c r="F6201" s="64" t="s">
        <v>1219</v>
      </c>
      <c r="G6201" s="64">
        <v>10090</v>
      </c>
    </row>
    <row r="6202" spans="1:7">
      <c r="A6202" s="64" t="str">
        <f t="shared" si="99"/>
        <v>BL.GR.00044-10090</v>
      </c>
      <c r="B6202" s="64" t="e">
        <f>_xlfn.XLOOKUP(F6202,'PU-Holds'!Y:Y,'PU-Holds'!K:K)</f>
        <v>#N/A</v>
      </c>
      <c r="C6202" s="64" t="e">
        <f>_xlfn.XLOOKUP(F6202,'PU-Holds'!Y:Y,'PU-Holds'!D:D)</f>
        <v>#N/A</v>
      </c>
      <c r="F6202" s="64" t="s">
        <v>1221</v>
      </c>
      <c r="G6202" s="64">
        <v>10090</v>
      </c>
    </row>
    <row r="6203" spans="1:7">
      <c r="A6203" s="64" t="str">
        <f t="shared" si="99"/>
        <v>BL.GR.00045-10090</v>
      </c>
      <c r="B6203" s="64" t="e">
        <f>_xlfn.XLOOKUP(F6203,'PU-Holds'!Y:Y,'PU-Holds'!K:K)</f>
        <v>#N/A</v>
      </c>
      <c r="C6203" s="64" t="e">
        <f>_xlfn.XLOOKUP(F6203,'PU-Holds'!Y:Y,'PU-Holds'!D:D)</f>
        <v>#N/A</v>
      </c>
      <c r="F6203" s="64" t="s">
        <v>1223</v>
      </c>
      <c r="G6203" s="64">
        <v>10090</v>
      </c>
    </row>
    <row r="6204" spans="1:7">
      <c r="A6204" s="64" t="str">
        <f t="shared" si="99"/>
        <v>BL.GR.00046-10090</v>
      </c>
      <c r="B6204" s="64" t="e">
        <f>_xlfn.XLOOKUP(F6204,'PU-Holds'!Y:Y,'PU-Holds'!K:K)</f>
        <v>#N/A</v>
      </c>
      <c r="C6204" s="64" t="e">
        <f>_xlfn.XLOOKUP(F6204,'PU-Holds'!Y:Y,'PU-Holds'!D:D)</f>
        <v>#N/A</v>
      </c>
      <c r="F6204" s="64" t="s">
        <v>1225</v>
      </c>
      <c r="G6204" s="64">
        <v>10090</v>
      </c>
    </row>
    <row r="6205" spans="1:7">
      <c r="A6205" s="64" t="str">
        <f t="shared" si="99"/>
        <v>BL.GR.00031-10091</v>
      </c>
      <c r="B6205" s="64" t="e">
        <f>_xlfn.XLOOKUP(F6205,'PU-Holds'!Y:Y,'PU-Holds'!N:N)</f>
        <v>#N/A</v>
      </c>
      <c r="C6205" s="64" t="e">
        <f>_xlfn.XLOOKUP(F6205,'PU-Holds'!Y:Y,'PU-Holds'!D:D)</f>
        <v>#N/A</v>
      </c>
      <c r="F6205" s="64" t="s">
        <v>1195</v>
      </c>
      <c r="G6205" s="64">
        <v>10091</v>
      </c>
    </row>
    <row r="6206" spans="1:7">
      <c r="A6206" s="64" t="str">
        <f t="shared" si="99"/>
        <v>BL.GR.00032-10091</v>
      </c>
      <c r="B6206" s="64" t="e">
        <f>_xlfn.XLOOKUP(F6206,'PU-Holds'!Y:Y,'PU-Holds'!N:N)</f>
        <v>#N/A</v>
      </c>
      <c r="C6206" s="64" t="e">
        <f>_xlfn.XLOOKUP(F6206,'PU-Holds'!Y:Y,'PU-Holds'!D:D)</f>
        <v>#N/A</v>
      </c>
      <c r="F6206" s="64" t="s">
        <v>1197</v>
      </c>
      <c r="G6206" s="64">
        <v>10091</v>
      </c>
    </row>
    <row r="6207" spans="1:7">
      <c r="A6207" s="64" t="str">
        <f t="shared" si="99"/>
        <v>BL.GR.00033-10091</v>
      </c>
      <c r="B6207" s="64" t="e">
        <f>_xlfn.XLOOKUP(F6207,'PU-Holds'!Y:Y,'PU-Holds'!N:N)</f>
        <v>#N/A</v>
      </c>
      <c r="C6207" s="64" t="e">
        <f>_xlfn.XLOOKUP(F6207,'PU-Holds'!Y:Y,'PU-Holds'!D:D)</f>
        <v>#N/A</v>
      </c>
      <c r="F6207" s="64" t="s">
        <v>1199</v>
      </c>
      <c r="G6207" s="64">
        <v>10091</v>
      </c>
    </row>
    <row r="6208" spans="1:7">
      <c r="A6208" s="64" t="str">
        <f t="shared" si="99"/>
        <v>BL.GR.00034-10091</v>
      </c>
      <c r="B6208" s="64" t="e">
        <f>_xlfn.XLOOKUP(F6208,'PU-Holds'!Y:Y,'PU-Holds'!N:N)</f>
        <v>#N/A</v>
      </c>
      <c r="C6208" s="64" t="e">
        <f>_xlfn.XLOOKUP(F6208,'PU-Holds'!Y:Y,'PU-Holds'!D:D)</f>
        <v>#N/A</v>
      </c>
      <c r="F6208" s="64" t="s">
        <v>1201</v>
      </c>
      <c r="G6208" s="64">
        <v>10091</v>
      </c>
    </row>
    <row r="6209" spans="1:7">
      <c r="A6209" s="64" t="str">
        <f t="shared" si="99"/>
        <v>BL.GR.00035-10091</v>
      </c>
      <c r="B6209" s="64" t="e">
        <f>_xlfn.XLOOKUP(F6209,'PU-Holds'!Y:Y,'PU-Holds'!N:N)</f>
        <v>#N/A</v>
      </c>
      <c r="C6209" s="64" t="e">
        <f>_xlfn.XLOOKUP(F6209,'PU-Holds'!Y:Y,'PU-Holds'!D:D)</f>
        <v>#N/A</v>
      </c>
      <c r="F6209" s="64" t="s">
        <v>1203</v>
      </c>
      <c r="G6209" s="64">
        <v>10091</v>
      </c>
    </row>
    <row r="6210" spans="1:7">
      <c r="A6210" s="64" t="str">
        <f t="shared" si="99"/>
        <v>BL.GR.00036-10091</v>
      </c>
      <c r="B6210" s="64" t="e">
        <f>_xlfn.XLOOKUP(F6210,'PU-Holds'!Y:Y,'PU-Holds'!N:N)</f>
        <v>#N/A</v>
      </c>
      <c r="C6210" s="64" t="e">
        <f>_xlfn.XLOOKUP(F6210,'PU-Holds'!Y:Y,'PU-Holds'!D:D)</f>
        <v>#N/A</v>
      </c>
      <c r="F6210" s="64" t="s">
        <v>1205</v>
      </c>
      <c r="G6210" s="64">
        <v>10091</v>
      </c>
    </row>
    <row r="6211" spans="1:7">
      <c r="A6211" s="64" t="str">
        <f t="shared" si="99"/>
        <v>BL.GR.00037-10091</v>
      </c>
      <c r="B6211" s="64" t="e">
        <f>_xlfn.XLOOKUP(F6211,'PU-Holds'!Y:Y,'PU-Holds'!N:N)</f>
        <v>#N/A</v>
      </c>
      <c r="C6211" s="64" t="e">
        <f>_xlfn.XLOOKUP(F6211,'PU-Holds'!Y:Y,'PU-Holds'!D:D)</f>
        <v>#N/A</v>
      </c>
      <c r="F6211" s="64" t="s">
        <v>1207</v>
      </c>
      <c r="G6211" s="64">
        <v>10091</v>
      </c>
    </row>
    <row r="6212" spans="1:7">
      <c r="A6212" s="64" t="str">
        <f t="shared" si="99"/>
        <v>BL.GR.00038-10091</v>
      </c>
      <c r="B6212" s="64" t="e">
        <f>_xlfn.XLOOKUP(F6212,'PU-Holds'!Y:Y,'PU-Holds'!N:N)</f>
        <v>#N/A</v>
      </c>
      <c r="C6212" s="64" t="e">
        <f>_xlfn.XLOOKUP(F6212,'PU-Holds'!Y:Y,'PU-Holds'!D:D)</f>
        <v>#N/A</v>
      </c>
      <c r="F6212" s="64" t="s">
        <v>1209</v>
      </c>
      <c r="G6212" s="64">
        <v>10091</v>
      </c>
    </row>
    <row r="6213" spans="1:7">
      <c r="A6213" s="64" t="str">
        <f t="shared" si="99"/>
        <v>BL.GR.00039-10091</v>
      </c>
      <c r="B6213" s="64" t="e">
        <f>_xlfn.XLOOKUP(F6213,'PU-Holds'!Y:Y,'PU-Holds'!N:N)</f>
        <v>#N/A</v>
      </c>
      <c r="C6213" s="64" t="e">
        <f>_xlfn.XLOOKUP(F6213,'PU-Holds'!Y:Y,'PU-Holds'!D:D)</f>
        <v>#N/A</v>
      </c>
      <c r="F6213" s="64" t="s">
        <v>1211</v>
      </c>
      <c r="G6213" s="64">
        <v>10091</v>
      </c>
    </row>
    <row r="6214" spans="1:7">
      <c r="A6214" s="64" t="str">
        <f t="shared" si="99"/>
        <v>BL.GR.00040-10091</v>
      </c>
      <c r="B6214" s="64" t="e">
        <f>_xlfn.XLOOKUP(F6214,'PU-Holds'!Y:Y,'PU-Holds'!N:N)</f>
        <v>#N/A</v>
      </c>
      <c r="C6214" s="64" t="e">
        <f>_xlfn.XLOOKUP(F6214,'PU-Holds'!Y:Y,'PU-Holds'!D:D)</f>
        <v>#N/A</v>
      </c>
      <c r="F6214" s="64" t="s">
        <v>1213</v>
      </c>
      <c r="G6214" s="64">
        <v>10091</v>
      </c>
    </row>
    <row r="6215" spans="1:7">
      <c r="A6215" s="64" t="str">
        <f t="shared" si="99"/>
        <v>BL.GR.00041-10091</v>
      </c>
      <c r="B6215" s="64" t="e">
        <f>_xlfn.XLOOKUP(F6215,'PU-Holds'!Y:Y,'PU-Holds'!N:N)</f>
        <v>#N/A</v>
      </c>
      <c r="C6215" s="64" t="e">
        <f>_xlfn.XLOOKUP(F6215,'PU-Holds'!Y:Y,'PU-Holds'!D:D)</f>
        <v>#N/A</v>
      </c>
      <c r="F6215" s="64" t="s">
        <v>1215</v>
      </c>
      <c r="G6215" s="64">
        <v>10091</v>
      </c>
    </row>
    <row r="6216" spans="1:7">
      <c r="A6216" s="64" t="str">
        <f t="shared" si="99"/>
        <v>BL.GR.00042-10091</v>
      </c>
      <c r="B6216" s="64" t="e">
        <f>_xlfn.XLOOKUP(F6216,'PU-Holds'!Y:Y,'PU-Holds'!N:N)</f>
        <v>#N/A</v>
      </c>
      <c r="C6216" s="64" t="e">
        <f>_xlfn.XLOOKUP(F6216,'PU-Holds'!Y:Y,'PU-Holds'!D:D)</f>
        <v>#N/A</v>
      </c>
      <c r="F6216" s="64" t="s">
        <v>1217</v>
      </c>
      <c r="G6216" s="64">
        <v>10091</v>
      </c>
    </row>
    <row r="6217" spans="1:7">
      <c r="A6217" s="64" t="str">
        <f t="shared" si="99"/>
        <v>BL.GR.00043-10091</v>
      </c>
      <c r="B6217" s="64" t="e">
        <f>_xlfn.XLOOKUP(F6217,'PU-Holds'!Y:Y,'PU-Holds'!N:N)</f>
        <v>#N/A</v>
      </c>
      <c r="C6217" s="64" t="e">
        <f>_xlfn.XLOOKUP(F6217,'PU-Holds'!Y:Y,'PU-Holds'!D:D)</f>
        <v>#N/A</v>
      </c>
      <c r="F6217" s="64" t="s">
        <v>1219</v>
      </c>
      <c r="G6217" s="64">
        <v>10091</v>
      </c>
    </row>
    <row r="6218" spans="1:7">
      <c r="A6218" s="64" t="str">
        <f t="shared" si="99"/>
        <v>BL.GR.00044-10091</v>
      </c>
      <c r="B6218" s="64" t="e">
        <f>_xlfn.XLOOKUP(F6218,'PU-Holds'!Y:Y,'PU-Holds'!N:N)</f>
        <v>#N/A</v>
      </c>
      <c r="C6218" s="64" t="e">
        <f>_xlfn.XLOOKUP(F6218,'PU-Holds'!Y:Y,'PU-Holds'!D:D)</f>
        <v>#N/A</v>
      </c>
      <c r="F6218" s="64" t="s">
        <v>1221</v>
      </c>
      <c r="G6218" s="64">
        <v>10091</v>
      </c>
    </row>
    <row r="6219" spans="1:7">
      <c r="A6219" s="64" t="str">
        <f t="shared" si="99"/>
        <v>BL.GR.00045-10091</v>
      </c>
      <c r="B6219" s="64" t="e">
        <f>_xlfn.XLOOKUP(F6219,'PU-Holds'!Y:Y,'PU-Holds'!N:N)</f>
        <v>#N/A</v>
      </c>
      <c r="C6219" s="64" t="e">
        <f>_xlfn.XLOOKUP(F6219,'PU-Holds'!Y:Y,'PU-Holds'!D:D)</f>
        <v>#N/A</v>
      </c>
      <c r="F6219" s="64" t="s">
        <v>1223</v>
      </c>
      <c r="G6219" s="64">
        <v>10091</v>
      </c>
    </row>
    <row r="6220" spans="1:7">
      <c r="A6220" s="64" t="str">
        <f t="shared" si="99"/>
        <v>BL.GR.00046-10091</v>
      </c>
      <c r="B6220" s="64" t="e">
        <f>_xlfn.XLOOKUP(F6220,'PU-Holds'!Y:Y,'PU-Holds'!N:N)</f>
        <v>#N/A</v>
      </c>
      <c r="C6220" s="64" t="e">
        <f>_xlfn.XLOOKUP(F6220,'PU-Holds'!Y:Y,'PU-Holds'!D:D)</f>
        <v>#N/A</v>
      </c>
      <c r="F6220" s="64" t="s">
        <v>1225</v>
      </c>
      <c r="G6220" s="64">
        <v>10091</v>
      </c>
    </row>
    <row r="6221" spans="1:7">
      <c r="A6221" s="64" t="str">
        <f t="shared" si="99"/>
        <v>BL.GR.00031-10093</v>
      </c>
      <c r="B6221" s="64" t="e">
        <f>_xlfn.XLOOKUP(F6221,'PU-Holds'!Y:Y,'PU-Holds'!#REF!)</f>
        <v>#REF!</v>
      </c>
      <c r="C6221" s="64" t="e">
        <f>_xlfn.XLOOKUP(F6221,'PU-Holds'!Y:Y,'PU-Holds'!D:D)</f>
        <v>#N/A</v>
      </c>
      <c r="F6221" s="64" t="s">
        <v>1195</v>
      </c>
      <c r="G6221" s="64">
        <v>10093</v>
      </c>
    </row>
    <row r="6222" spans="1:7">
      <c r="A6222" s="64" t="str">
        <f t="shared" si="99"/>
        <v>BL.GR.00032-10093</v>
      </c>
      <c r="B6222" s="64" t="e">
        <f>_xlfn.XLOOKUP(F6222,'PU-Holds'!Y:Y,'PU-Holds'!#REF!)</f>
        <v>#REF!</v>
      </c>
      <c r="C6222" s="64" t="e">
        <f>_xlfn.XLOOKUP(F6222,'PU-Holds'!Y:Y,'PU-Holds'!D:D)</f>
        <v>#N/A</v>
      </c>
      <c r="F6222" s="64" t="s">
        <v>1197</v>
      </c>
      <c r="G6222" s="64">
        <v>10093</v>
      </c>
    </row>
    <row r="6223" spans="1:7">
      <c r="A6223" s="64" t="str">
        <f t="shared" si="99"/>
        <v>BL.GR.00033-10093</v>
      </c>
      <c r="B6223" s="64" t="e">
        <f>_xlfn.XLOOKUP(F6223,'PU-Holds'!Y:Y,'PU-Holds'!#REF!)</f>
        <v>#REF!</v>
      </c>
      <c r="C6223" s="64" t="e">
        <f>_xlfn.XLOOKUP(F6223,'PU-Holds'!Y:Y,'PU-Holds'!D:D)</f>
        <v>#N/A</v>
      </c>
      <c r="F6223" s="64" t="s">
        <v>1199</v>
      </c>
      <c r="G6223" s="64">
        <v>10093</v>
      </c>
    </row>
    <row r="6224" spans="1:7">
      <c r="A6224" s="64" t="str">
        <f t="shared" ref="A6224:A6287" si="100">F6224&amp;"-"&amp;G6224</f>
        <v>BL.GR.00034-10093</v>
      </c>
      <c r="B6224" s="64" t="e">
        <f>_xlfn.XLOOKUP(F6224,'PU-Holds'!Y:Y,'PU-Holds'!#REF!)</f>
        <v>#REF!</v>
      </c>
      <c r="C6224" s="64" t="e">
        <f>_xlfn.XLOOKUP(F6224,'PU-Holds'!Y:Y,'PU-Holds'!D:D)</f>
        <v>#N/A</v>
      </c>
      <c r="F6224" s="64" t="s">
        <v>1201</v>
      </c>
      <c r="G6224" s="64">
        <v>10093</v>
      </c>
    </row>
    <row r="6225" spans="1:7">
      <c r="A6225" s="64" t="str">
        <f t="shared" si="100"/>
        <v>BL.GR.00035-10093</v>
      </c>
      <c r="B6225" s="64" t="e">
        <f>_xlfn.XLOOKUP(F6225,'PU-Holds'!Y:Y,'PU-Holds'!#REF!)</f>
        <v>#REF!</v>
      </c>
      <c r="C6225" s="64" t="e">
        <f>_xlfn.XLOOKUP(F6225,'PU-Holds'!Y:Y,'PU-Holds'!D:D)</f>
        <v>#N/A</v>
      </c>
      <c r="F6225" s="64" t="s">
        <v>1203</v>
      </c>
      <c r="G6225" s="64">
        <v>10093</v>
      </c>
    </row>
    <row r="6226" spans="1:7">
      <c r="A6226" s="64" t="str">
        <f t="shared" si="100"/>
        <v>BL.GR.00036-10093</v>
      </c>
      <c r="B6226" s="64" t="e">
        <f>_xlfn.XLOOKUP(F6226,'PU-Holds'!Y:Y,'PU-Holds'!#REF!)</f>
        <v>#REF!</v>
      </c>
      <c r="C6226" s="64" t="e">
        <f>_xlfn.XLOOKUP(F6226,'PU-Holds'!Y:Y,'PU-Holds'!D:D)</f>
        <v>#N/A</v>
      </c>
      <c r="F6226" s="64" t="s">
        <v>1205</v>
      </c>
      <c r="G6226" s="64">
        <v>10093</v>
      </c>
    </row>
    <row r="6227" spans="1:7">
      <c r="A6227" s="64" t="str">
        <f t="shared" si="100"/>
        <v>BL.GR.00037-10093</v>
      </c>
      <c r="B6227" s="64" t="e">
        <f>_xlfn.XLOOKUP(F6227,'PU-Holds'!Y:Y,'PU-Holds'!#REF!)</f>
        <v>#REF!</v>
      </c>
      <c r="C6227" s="64" t="e">
        <f>_xlfn.XLOOKUP(F6227,'PU-Holds'!Y:Y,'PU-Holds'!D:D)</f>
        <v>#N/A</v>
      </c>
      <c r="F6227" s="64" t="s">
        <v>1207</v>
      </c>
      <c r="G6227" s="64">
        <v>10093</v>
      </c>
    </row>
    <row r="6228" spans="1:7">
      <c r="A6228" s="64" t="str">
        <f t="shared" si="100"/>
        <v>BL.GR.00038-10093</v>
      </c>
      <c r="B6228" s="64" t="e">
        <f>_xlfn.XLOOKUP(F6228,'PU-Holds'!Y:Y,'PU-Holds'!#REF!)</f>
        <v>#REF!</v>
      </c>
      <c r="C6228" s="64" t="e">
        <f>_xlfn.XLOOKUP(F6228,'PU-Holds'!Y:Y,'PU-Holds'!D:D)</f>
        <v>#N/A</v>
      </c>
      <c r="F6228" s="64" t="s">
        <v>1209</v>
      </c>
      <c r="G6228" s="64">
        <v>10093</v>
      </c>
    </row>
    <row r="6229" spans="1:7">
      <c r="A6229" s="64" t="str">
        <f t="shared" si="100"/>
        <v>BL.GR.00039-10093</v>
      </c>
      <c r="B6229" s="64" t="e">
        <f>_xlfn.XLOOKUP(F6229,'PU-Holds'!Y:Y,'PU-Holds'!#REF!)</f>
        <v>#REF!</v>
      </c>
      <c r="C6229" s="64" t="e">
        <f>_xlfn.XLOOKUP(F6229,'PU-Holds'!Y:Y,'PU-Holds'!D:D)</f>
        <v>#N/A</v>
      </c>
      <c r="F6229" s="64" t="s">
        <v>1211</v>
      </c>
      <c r="G6229" s="64">
        <v>10093</v>
      </c>
    </row>
    <row r="6230" spans="1:7">
      <c r="A6230" s="64" t="str">
        <f t="shared" si="100"/>
        <v>BL.GR.00040-10093</v>
      </c>
      <c r="B6230" s="64" t="e">
        <f>_xlfn.XLOOKUP(F6230,'PU-Holds'!Y:Y,'PU-Holds'!#REF!)</f>
        <v>#REF!</v>
      </c>
      <c r="C6230" s="64" t="e">
        <f>_xlfn.XLOOKUP(F6230,'PU-Holds'!Y:Y,'PU-Holds'!D:D)</f>
        <v>#N/A</v>
      </c>
      <c r="F6230" s="64" t="s">
        <v>1213</v>
      </c>
      <c r="G6230" s="64">
        <v>10093</v>
      </c>
    </row>
    <row r="6231" spans="1:7">
      <c r="A6231" s="64" t="str">
        <f t="shared" si="100"/>
        <v>BL.GR.00041-10093</v>
      </c>
      <c r="B6231" s="64" t="e">
        <f>_xlfn.XLOOKUP(F6231,'PU-Holds'!Y:Y,'PU-Holds'!#REF!)</f>
        <v>#REF!</v>
      </c>
      <c r="C6231" s="64" t="e">
        <f>_xlfn.XLOOKUP(F6231,'PU-Holds'!Y:Y,'PU-Holds'!D:D)</f>
        <v>#N/A</v>
      </c>
      <c r="F6231" s="64" t="s">
        <v>1215</v>
      </c>
      <c r="G6231" s="64">
        <v>10093</v>
      </c>
    </row>
    <row r="6232" spans="1:7">
      <c r="A6232" s="64" t="str">
        <f t="shared" si="100"/>
        <v>BL.GR.00042-10093</v>
      </c>
      <c r="B6232" s="64" t="e">
        <f>_xlfn.XLOOKUP(F6232,'PU-Holds'!Y:Y,'PU-Holds'!#REF!)</f>
        <v>#REF!</v>
      </c>
      <c r="C6232" s="64" t="e">
        <f>_xlfn.XLOOKUP(F6232,'PU-Holds'!Y:Y,'PU-Holds'!D:D)</f>
        <v>#N/A</v>
      </c>
      <c r="F6232" s="64" t="s">
        <v>1217</v>
      </c>
      <c r="G6232" s="64">
        <v>10093</v>
      </c>
    </row>
    <row r="6233" spans="1:7">
      <c r="A6233" s="64" t="str">
        <f t="shared" si="100"/>
        <v>BL.GR.00043-10093</v>
      </c>
      <c r="B6233" s="64" t="e">
        <f>_xlfn.XLOOKUP(F6233,'PU-Holds'!Y:Y,'PU-Holds'!#REF!)</f>
        <v>#REF!</v>
      </c>
      <c r="C6233" s="64" t="e">
        <f>_xlfn.XLOOKUP(F6233,'PU-Holds'!Y:Y,'PU-Holds'!D:D)</f>
        <v>#N/A</v>
      </c>
      <c r="F6233" s="64" t="s">
        <v>1219</v>
      </c>
      <c r="G6233" s="64">
        <v>10093</v>
      </c>
    </row>
    <row r="6234" spans="1:7">
      <c r="A6234" s="64" t="str">
        <f t="shared" si="100"/>
        <v>BL.GR.00044-10093</v>
      </c>
      <c r="B6234" s="64" t="e">
        <f>_xlfn.XLOOKUP(F6234,'PU-Holds'!Y:Y,'PU-Holds'!#REF!)</f>
        <v>#REF!</v>
      </c>
      <c r="C6234" s="64" t="e">
        <f>_xlfn.XLOOKUP(F6234,'PU-Holds'!Y:Y,'PU-Holds'!D:D)</f>
        <v>#N/A</v>
      </c>
      <c r="F6234" s="64" t="s">
        <v>1221</v>
      </c>
      <c r="G6234" s="64">
        <v>10093</v>
      </c>
    </row>
    <row r="6235" spans="1:7">
      <c r="A6235" s="64" t="str">
        <f t="shared" si="100"/>
        <v>BL.GR.00045-10093</v>
      </c>
      <c r="B6235" s="64" t="e">
        <f>_xlfn.XLOOKUP(F6235,'PU-Holds'!Y:Y,'PU-Holds'!#REF!)</f>
        <v>#REF!</v>
      </c>
      <c r="C6235" s="64" t="e">
        <f>_xlfn.XLOOKUP(F6235,'PU-Holds'!Y:Y,'PU-Holds'!D:D)</f>
        <v>#N/A</v>
      </c>
      <c r="F6235" s="64" t="s">
        <v>1223</v>
      </c>
      <c r="G6235" s="64">
        <v>10093</v>
      </c>
    </row>
    <row r="6236" spans="1:7">
      <c r="A6236" s="64" t="str">
        <f t="shared" si="100"/>
        <v>BL.GR.00046-10093</v>
      </c>
      <c r="B6236" s="64" t="e">
        <f>_xlfn.XLOOKUP(F6236,'PU-Holds'!Y:Y,'PU-Holds'!#REF!)</f>
        <v>#REF!</v>
      </c>
      <c r="C6236" s="64" t="e">
        <f>_xlfn.XLOOKUP(F6236,'PU-Holds'!Y:Y,'PU-Holds'!D:D)</f>
        <v>#N/A</v>
      </c>
      <c r="F6236" s="64" t="s">
        <v>1225</v>
      </c>
      <c r="G6236" s="64">
        <v>10093</v>
      </c>
    </row>
    <row r="6237" spans="1:7">
      <c r="A6237" s="64" t="str">
        <f t="shared" si="100"/>
        <v>BL.GR.00031-10092</v>
      </c>
      <c r="B6237" s="64" t="e">
        <f>_xlfn.XLOOKUP(F6237,'PU-Holds'!Y:Y,'PU-Holds'!L:L)</f>
        <v>#N/A</v>
      </c>
      <c r="C6237" s="64" t="e">
        <f>_xlfn.XLOOKUP(F6237,'PU-Holds'!Y:Y,'PU-Holds'!D:D)</f>
        <v>#N/A</v>
      </c>
      <c r="F6237" s="64" t="s">
        <v>1195</v>
      </c>
      <c r="G6237" s="64">
        <v>10092</v>
      </c>
    </row>
    <row r="6238" spans="1:7">
      <c r="A6238" s="64" t="str">
        <f t="shared" si="100"/>
        <v>BL.GR.00032-10092</v>
      </c>
      <c r="B6238" s="64" t="e">
        <f>_xlfn.XLOOKUP(F6238,'PU-Holds'!Y:Y,'PU-Holds'!L:L)</f>
        <v>#N/A</v>
      </c>
      <c r="C6238" s="64" t="e">
        <f>_xlfn.XLOOKUP(F6238,'PU-Holds'!Y:Y,'PU-Holds'!D:D)</f>
        <v>#N/A</v>
      </c>
      <c r="F6238" s="64" t="s">
        <v>1197</v>
      </c>
      <c r="G6238" s="64">
        <v>10092</v>
      </c>
    </row>
    <row r="6239" spans="1:7">
      <c r="A6239" s="64" t="str">
        <f t="shared" si="100"/>
        <v>BL.GR.00033-10092</v>
      </c>
      <c r="B6239" s="64" t="e">
        <f>_xlfn.XLOOKUP(F6239,'PU-Holds'!Y:Y,'PU-Holds'!L:L)</f>
        <v>#N/A</v>
      </c>
      <c r="C6239" s="64" t="e">
        <f>_xlfn.XLOOKUP(F6239,'PU-Holds'!Y:Y,'PU-Holds'!D:D)</f>
        <v>#N/A</v>
      </c>
      <c r="F6239" s="64" t="s">
        <v>1199</v>
      </c>
      <c r="G6239" s="64">
        <v>10092</v>
      </c>
    </row>
    <row r="6240" spans="1:7">
      <c r="A6240" s="64" t="str">
        <f t="shared" si="100"/>
        <v>BL.GR.00034-10092</v>
      </c>
      <c r="B6240" s="64" t="e">
        <f>_xlfn.XLOOKUP(F6240,'PU-Holds'!Y:Y,'PU-Holds'!L:L)</f>
        <v>#N/A</v>
      </c>
      <c r="C6240" s="64" t="e">
        <f>_xlfn.XLOOKUP(F6240,'PU-Holds'!Y:Y,'PU-Holds'!D:D)</f>
        <v>#N/A</v>
      </c>
      <c r="F6240" s="64" t="s">
        <v>1201</v>
      </c>
      <c r="G6240" s="64">
        <v>10092</v>
      </c>
    </row>
    <row r="6241" spans="1:7">
      <c r="A6241" s="64" t="str">
        <f t="shared" si="100"/>
        <v>BL.GR.00035-10092</v>
      </c>
      <c r="B6241" s="64" t="e">
        <f>_xlfn.XLOOKUP(F6241,'PU-Holds'!Y:Y,'PU-Holds'!L:L)</f>
        <v>#N/A</v>
      </c>
      <c r="C6241" s="64" t="e">
        <f>_xlfn.XLOOKUP(F6241,'PU-Holds'!Y:Y,'PU-Holds'!D:D)</f>
        <v>#N/A</v>
      </c>
      <c r="F6241" s="64" t="s">
        <v>1203</v>
      </c>
      <c r="G6241" s="64">
        <v>10092</v>
      </c>
    </row>
    <row r="6242" spans="1:7">
      <c r="A6242" s="64" t="str">
        <f t="shared" si="100"/>
        <v>BL.GR.00036-10092</v>
      </c>
      <c r="B6242" s="64" t="e">
        <f>_xlfn.XLOOKUP(F6242,'PU-Holds'!Y:Y,'PU-Holds'!L:L)</f>
        <v>#N/A</v>
      </c>
      <c r="C6242" s="64" t="e">
        <f>_xlfn.XLOOKUP(F6242,'PU-Holds'!Y:Y,'PU-Holds'!D:D)</f>
        <v>#N/A</v>
      </c>
      <c r="F6242" s="64" t="s">
        <v>1205</v>
      </c>
      <c r="G6242" s="64">
        <v>10092</v>
      </c>
    </row>
    <row r="6243" spans="1:7">
      <c r="A6243" s="64" t="str">
        <f t="shared" si="100"/>
        <v>BL.GR.00037-10092</v>
      </c>
      <c r="B6243" s="64" t="e">
        <f>_xlfn.XLOOKUP(F6243,'PU-Holds'!Y:Y,'PU-Holds'!L:L)</f>
        <v>#N/A</v>
      </c>
      <c r="C6243" s="64" t="e">
        <f>_xlfn.XLOOKUP(F6243,'PU-Holds'!Y:Y,'PU-Holds'!D:D)</f>
        <v>#N/A</v>
      </c>
      <c r="F6243" s="64" t="s">
        <v>1207</v>
      </c>
      <c r="G6243" s="64">
        <v>10092</v>
      </c>
    </row>
    <row r="6244" spans="1:7">
      <c r="A6244" s="64" t="str">
        <f t="shared" si="100"/>
        <v>BL.GR.00038-10092</v>
      </c>
      <c r="B6244" s="64" t="e">
        <f>_xlfn.XLOOKUP(F6244,'PU-Holds'!Y:Y,'PU-Holds'!L:L)</f>
        <v>#N/A</v>
      </c>
      <c r="C6244" s="64" t="e">
        <f>_xlfn.XLOOKUP(F6244,'PU-Holds'!Y:Y,'PU-Holds'!D:D)</f>
        <v>#N/A</v>
      </c>
      <c r="F6244" s="64" t="s">
        <v>1209</v>
      </c>
      <c r="G6244" s="64">
        <v>10092</v>
      </c>
    </row>
    <row r="6245" spans="1:7">
      <c r="A6245" s="64" t="str">
        <f t="shared" si="100"/>
        <v>BL.GR.00039-10092</v>
      </c>
      <c r="B6245" s="64" t="e">
        <f>_xlfn.XLOOKUP(F6245,'PU-Holds'!Y:Y,'PU-Holds'!L:L)</f>
        <v>#N/A</v>
      </c>
      <c r="C6245" s="64" t="e">
        <f>_xlfn.XLOOKUP(F6245,'PU-Holds'!Y:Y,'PU-Holds'!D:D)</f>
        <v>#N/A</v>
      </c>
      <c r="F6245" s="64" t="s">
        <v>1211</v>
      </c>
      <c r="G6245" s="64">
        <v>10092</v>
      </c>
    </row>
    <row r="6246" spans="1:7">
      <c r="A6246" s="64" t="str">
        <f t="shared" si="100"/>
        <v>BL.GR.00040-10092</v>
      </c>
      <c r="B6246" s="64" t="e">
        <f>_xlfn.XLOOKUP(F6246,'PU-Holds'!Y:Y,'PU-Holds'!L:L)</f>
        <v>#N/A</v>
      </c>
      <c r="C6246" s="64" t="e">
        <f>_xlfn.XLOOKUP(F6246,'PU-Holds'!Y:Y,'PU-Holds'!D:D)</f>
        <v>#N/A</v>
      </c>
      <c r="F6246" s="64" t="s">
        <v>1213</v>
      </c>
      <c r="G6246" s="64">
        <v>10092</v>
      </c>
    </row>
    <row r="6247" spans="1:7">
      <c r="A6247" s="64" t="str">
        <f t="shared" si="100"/>
        <v>BL.GR.00041-10092</v>
      </c>
      <c r="B6247" s="64" t="e">
        <f>_xlfn.XLOOKUP(F6247,'PU-Holds'!Y:Y,'PU-Holds'!L:L)</f>
        <v>#N/A</v>
      </c>
      <c r="C6247" s="64" t="e">
        <f>_xlfn.XLOOKUP(F6247,'PU-Holds'!Y:Y,'PU-Holds'!D:D)</f>
        <v>#N/A</v>
      </c>
      <c r="F6247" s="64" t="s">
        <v>1215</v>
      </c>
      <c r="G6247" s="64">
        <v>10092</v>
      </c>
    </row>
    <row r="6248" spans="1:7">
      <c r="A6248" s="64" t="str">
        <f t="shared" si="100"/>
        <v>BL.GR.00042-10092</v>
      </c>
      <c r="B6248" s="64" t="e">
        <f>_xlfn.XLOOKUP(F6248,'PU-Holds'!Y:Y,'PU-Holds'!L:L)</f>
        <v>#N/A</v>
      </c>
      <c r="C6248" s="64" t="e">
        <f>_xlfn.XLOOKUP(F6248,'PU-Holds'!Y:Y,'PU-Holds'!D:D)</f>
        <v>#N/A</v>
      </c>
      <c r="F6248" s="64" t="s">
        <v>1217</v>
      </c>
      <c r="G6248" s="64">
        <v>10092</v>
      </c>
    </row>
    <row r="6249" spans="1:7">
      <c r="A6249" s="64" t="str">
        <f t="shared" si="100"/>
        <v>BL.GR.00043-10092</v>
      </c>
      <c r="B6249" s="64" t="e">
        <f>_xlfn.XLOOKUP(F6249,'PU-Holds'!Y:Y,'PU-Holds'!L:L)</f>
        <v>#N/A</v>
      </c>
      <c r="C6249" s="64" t="e">
        <f>_xlfn.XLOOKUP(F6249,'PU-Holds'!Y:Y,'PU-Holds'!D:D)</f>
        <v>#N/A</v>
      </c>
      <c r="F6249" s="64" t="s">
        <v>1219</v>
      </c>
      <c r="G6249" s="64">
        <v>10092</v>
      </c>
    </row>
    <row r="6250" spans="1:7">
      <c r="A6250" s="64" t="str">
        <f t="shared" si="100"/>
        <v>BL.GR.00044-10092</v>
      </c>
      <c r="B6250" s="64" t="e">
        <f>_xlfn.XLOOKUP(F6250,'PU-Holds'!Y:Y,'PU-Holds'!L:L)</f>
        <v>#N/A</v>
      </c>
      <c r="C6250" s="64" t="e">
        <f>_xlfn.XLOOKUP(F6250,'PU-Holds'!Y:Y,'PU-Holds'!D:D)</f>
        <v>#N/A</v>
      </c>
      <c r="F6250" s="64" t="s">
        <v>1221</v>
      </c>
      <c r="G6250" s="64">
        <v>10092</v>
      </c>
    </row>
    <row r="6251" spans="1:7">
      <c r="A6251" s="64" t="str">
        <f t="shared" si="100"/>
        <v>BL.GR.00045-10092</v>
      </c>
      <c r="B6251" s="64" t="e">
        <f>_xlfn.XLOOKUP(F6251,'PU-Holds'!Y:Y,'PU-Holds'!L:L)</f>
        <v>#N/A</v>
      </c>
      <c r="C6251" s="64" t="e">
        <f>_xlfn.XLOOKUP(F6251,'PU-Holds'!Y:Y,'PU-Holds'!D:D)</f>
        <v>#N/A</v>
      </c>
      <c r="F6251" s="64" t="s">
        <v>1223</v>
      </c>
      <c r="G6251" s="64">
        <v>10092</v>
      </c>
    </row>
    <row r="6252" spans="1:7">
      <c r="A6252" s="64" t="str">
        <f t="shared" si="100"/>
        <v>BL.GR.00046-10092</v>
      </c>
      <c r="B6252" s="64" t="e">
        <f>_xlfn.XLOOKUP(F6252,'PU-Holds'!Y:Y,'PU-Holds'!L:L)</f>
        <v>#N/A</v>
      </c>
      <c r="C6252" s="64" t="e">
        <f>_xlfn.XLOOKUP(F6252,'PU-Holds'!Y:Y,'PU-Holds'!D:D)</f>
        <v>#N/A</v>
      </c>
      <c r="F6252" s="64" t="s">
        <v>1225</v>
      </c>
      <c r="G6252" s="64">
        <v>10092</v>
      </c>
    </row>
    <row r="6253" spans="1:7">
      <c r="A6253" s="64" t="str">
        <f t="shared" si="100"/>
        <v>BL.GR.00031-10094</v>
      </c>
      <c r="B6253" s="64" t="e">
        <f>_xlfn.XLOOKUP(F6253,'PU-Holds'!Y:Y,'PU-Holds'!M:M)</f>
        <v>#N/A</v>
      </c>
      <c r="C6253" s="64" t="e">
        <f>_xlfn.XLOOKUP(F6253,'PU-Holds'!Y:Y,'PU-Holds'!D:D)</f>
        <v>#N/A</v>
      </c>
      <c r="F6253" s="64" t="s">
        <v>1195</v>
      </c>
      <c r="G6253" s="64">
        <v>10094</v>
      </c>
    </row>
    <row r="6254" spans="1:7">
      <c r="A6254" s="64" t="str">
        <f t="shared" si="100"/>
        <v>BL.GR.00032-10094</v>
      </c>
      <c r="B6254" s="64" t="e">
        <f>_xlfn.XLOOKUP(F6254,'PU-Holds'!Y:Y,'PU-Holds'!M:M)</f>
        <v>#N/A</v>
      </c>
      <c r="C6254" s="64" t="e">
        <f>_xlfn.XLOOKUP(F6254,'PU-Holds'!Y:Y,'PU-Holds'!D:D)</f>
        <v>#N/A</v>
      </c>
      <c r="F6254" s="64" t="s">
        <v>1197</v>
      </c>
      <c r="G6254" s="64">
        <v>10094</v>
      </c>
    </row>
    <row r="6255" spans="1:7">
      <c r="A6255" s="64" t="str">
        <f t="shared" si="100"/>
        <v>BL.GR.00033-10094</v>
      </c>
      <c r="B6255" s="64" t="e">
        <f>_xlfn.XLOOKUP(F6255,'PU-Holds'!Y:Y,'PU-Holds'!M:M)</f>
        <v>#N/A</v>
      </c>
      <c r="C6255" s="64" t="e">
        <f>_xlfn.XLOOKUP(F6255,'PU-Holds'!Y:Y,'PU-Holds'!D:D)</f>
        <v>#N/A</v>
      </c>
      <c r="F6255" s="64" t="s">
        <v>1199</v>
      </c>
      <c r="G6255" s="64">
        <v>10094</v>
      </c>
    </row>
    <row r="6256" spans="1:7">
      <c r="A6256" s="64" t="str">
        <f t="shared" si="100"/>
        <v>BL.GR.00034-10094</v>
      </c>
      <c r="B6256" s="64" t="e">
        <f>_xlfn.XLOOKUP(F6256,'PU-Holds'!Y:Y,'PU-Holds'!M:M)</f>
        <v>#N/A</v>
      </c>
      <c r="C6256" s="64" t="e">
        <f>_xlfn.XLOOKUP(F6256,'PU-Holds'!Y:Y,'PU-Holds'!D:D)</f>
        <v>#N/A</v>
      </c>
      <c r="F6256" s="64" t="s">
        <v>1201</v>
      </c>
      <c r="G6256" s="64">
        <v>10094</v>
      </c>
    </row>
    <row r="6257" spans="1:7">
      <c r="A6257" s="64" t="str">
        <f t="shared" si="100"/>
        <v>BL.GR.00035-10094</v>
      </c>
      <c r="B6257" s="64" t="e">
        <f>_xlfn.XLOOKUP(F6257,'PU-Holds'!Y:Y,'PU-Holds'!M:M)</f>
        <v>#N/A</v>
      </c>
      <c r="C6257" s="64" t="e">
        <f>_xlfn.XLOOKUP(F6257,'PU-Holds'!Y:Y,'PU-Holds'!D:D)</f>
        <v>#N/A</v>
      </c>
      <c r="F6257" s="64" t="s">
        <v>1203</v>
      </c>
      <c r="G6257" s="64">
        <v>10094</v>
      </c>
    </row>
    <row r="6258" spans="1:7">
      <c r="A6258" s="64" t="str">
        <f t="shared" si="100"/>
        <v>BL.GR.00036-10094</v>
      </c>
      <c r="B6258" s="64" t="e">
        <f>_xlfn.XLOOKUP(F6258,'PU-Holds'!Y:Y,'PU-Holds'!M:M)</f>
        <v>#N/A</v>
      </c>
      <c r="C6258" s="64" t="e">
        <f>_xlfn.XLOOKUP(F6258,'PU-Holds'!Y:Y,'PU-Holds'!D:D)</f>
        <v>#N/A</v>
      </c>
      <c r="F6258" s="64" t="s">
        <v>1205</v>
      </c>
      <c r="G6258" s="64">
        <v>10094</v>
      </c>
    </row>
    <row r="6259" spans="1:7">
      <c r="A6259" s="64" t="str">
        <f t="shared" si="100"/>
        <v>BL.GR.00037-10094</v>
      </c>
      <c r="B6259" s="64" t="e">
        <f>_xlfn.XLOOKUP(F6259,'PU-Holds'!Y:Y,'PU-Holds'!M:M)</f>
        <v>#N/A</v>
      </c>
      <c r="C6259" s="64" t="e">
        <f>_xlfn.XLOOKUP(F6259,'PU-Holds'!Y:Y,'PU-Holds'!D:D)</f>
        <v>#N/A</v>
      </c>
      <c r="F6259" s="64" t="s">
        <v>1207</v>
      </c>
      <c r="G6259" s="64">
        <v>10094</v>
      </c>
    </row>
    <row r="6260" spans="1:7">
      <c r="A6260" s="64" t="str">
        <f t="shared" si="100"/>
        <v>BL.GR.00038-10094</v>
      </c>
      <c r="B6260" s="64" t="e">
        <f>_xlfn.XLOOKUP(F6260,'PU-Holds'!Y:Y,'PU-Holds'!M:M)</f>
        <v>#N/A</v>
      </c>
      <c r="C6260" s="64" t="e">
        <f>_xlfn.XLOOKUP(F6260,'PU-Holds'!Y:Y,'PU-Holds'!D:D)</f>
        <v>#N/A</v>
      </c>
      <c r="F6260" s="64" t="s">
        <v>1209</v>
      </c>
      <c r="G6260" s="64">
        <v>10094</v>
      </c>
    </row>
    <row r="6261" spans="1:7">
      <c r="A6261" s="64" t="str">
        <f t="shared" si="100"/>
        <v>BL.GR.00039-10094</v>
      </c>
      <c r="B6261" s="64" t="e">
        <f>_xlfn.XLOOKUP(F6261,'PU-Holds'!Y:Y,'PU-Holds'!M:M)</f>
        <v>#N/A</v>
      </c>
      <c r="C6261" s="64" t="e">
        <f>_xlfn.XLOOKUP(F6261,'PU-Holds'!Y:Y,'PU-Holds'!D:D)</f>
        <v>#N/A</v>
      </c>
      <c r="F6261" s="64" t="s">
        <v>1211</v>
      </c>
      <c r="G6261" s="64">
        <v>10094</v>
      </c>
    </row>
    <row r="6262" spans="1:7">
      <c r="A6262" s="64" t="str">
        <f t="shared" si="100"/>
        <v>BL.GR.00040-10094</v>
      </c>
      <c r="B6262" s="64" t="e">
        <f>_xlfn.XLOOKUP(F6262,'PU-Holds'!Y:Y,'PU-Holds'!M:M)</f>
        <v>#N/A</v>
      </c>
      <c r="C6262" s="64" t="e">
        <f>_xlfn.XLOOKUP(F6262,'PU-Holds'!Y:Y,'PU-Holds'!D:D)</f>
        <v>#N/A</v>
      </c>
      <c r="F6262" s="64" t="s">
        <v>1213</v>
      </c>
      <c r="G6262" s="64">
        <v>10094</v>
      </c>
    </row>
    <row r="6263" spans="1:7">
      <c r="A6263" s="64" t="str">
        <f t="shared" si="100"/>
        <v>BL.GR.00041-10094</v>
      </c>
      <c r="B6263" s="64" t="e">
        <f>_xlfn.XLOOKUP(F6263,'PU-Holds'!Y:Y,'PU-Holds'!M:M)</f>
        <v>#N/A</v>
      </c>
      <c r="C6263" s="64" t="e">
        <f>_xlfn.XLOOKUP(F6263,'PU-Holds'!Y:Y,'PU-Holds'!D:D)</f>
        <v>#N/A</v>
      </c>
      <c r="F6263" s="64" t="s">
        <v>1215</v>
      </c>
      <c r="G6263" s="64">
        <v>10094</v>
      </c>
    </row>
    <row r="6264" spans="1:7">
      <c r="A6264" s="64" t="str">
        <f t="shared" si="100"/>
        <v>BL.GR.00042-10094</v>
      </c>
      <c r="B6264" s="64" t="e">
        <f>_xlfn.XLOOKUP(F6264,'PU-Holds'!Y:Y,'PU-Holds'!M:M)</f>
        <v>#N/A</v>
      </c>
      <c r="C6264" s="64" t="e">
        <f>_xlfn.XLOOKUP(F6264,'PU-Holds'!Y:Y,'PU-Holds'!D:D)</f>
        <v>#N/A</v>
      </c>
      <c r="F6264" s="64" t="s">
        <v>1217</v>
      </c>
      <c r="G6264" s="64">
        <v>10094</v>
      </c>
    </row>
    <row r="6265" spans="1:7">
      <c r="A6265" s="64" t="str">
        <f t="shared" si="100"/>
        <v>BL.GR.00043-10094</v>
      </c>
      <c r="B6265" s="64" t="e">
        <f>_xlfn.XLOOKUP(F6265,'PU-Holds'!Y:Y,'PU-Holds'!M:M)</f>
        <v>#N/A</v>
      </c>
      <c r="C6265" s="64" t="e">
        <f>_xlfn.XLOOKUP(F6265,'PU-Holds'!Y:Y,'PU-Holds'!D:D)</f>
        <v>#N/A</v>
      </c>
      <c r="F6265" s="64" t="s">
        <v>1219</v>
      </c>
      <c r="G6265" s="64">
        <v>10094</v>
      </c>
    </row>
    <row r="6266" spans="1:7">
      <c r="A6266" s="64" t="str">
        <f t="shared" si="100"/>
        <v>BL.GR.00044-10094</v>
      </c>
      <c r="B6266" s="64" t="e">
        <f>_xlfn.XLOOKUP(F6266,'PU-Holds'!Y:Y,'PU-Holds'!M:M)</f>
        <v>#N/A</v>
      </c>
      <c r="C6266" s="64" t="e">
        <f>_xlfn.XLOOKUP(F6266,'PU-Holds'!Y:Y,'PU-Holds'!D:D)</f>
        <v>#N/A</v>
      </c>
      <c r="F6266" s="64" t="s">
        <v>1221</v>
      </c>
      <c r="G6266" s="64">
        <v>10094</v>
      </c>
    </row>
    <row r="6267" spans="1:7">
      <c r="A6267" s="64" t="str">
        <f t="shared" si="100"/>
        <v>BL.GR.00045-10094</v>
      </c>
      <c r="B6267" s="64" t="e">
        <f>_xlfn.XLOOKUP(F6267,'PU-Holds'!Y:Y,'PU-Holds'!M:M)</f>
        <v>#N/A</v>
      </c>
      <c r="C6267" s="64" t="e">
        <f>_xlfn.XLOOKUP(F6267,'PU-Holds'!Y:Y,'PU-Holds'!D:D)</f>
        <v>#N/A</v>
      </c>
      <c r="F6267" s="64" t="s">
        <v>1223</v>
      </c>
      <c r="G6267" s="64">
        <v>10094</v>
      </c>
    </row>
    <row r="6268" spans="1:7">
      <c r="A6268" s="64" t="str">
        <f t="shared" si="100"/>
        <v>BL.GR.00046-10094</v>
      </c>
      <c r="B6268" s="64" t="e">
        <f>_xlfn.XLOOKUP(F6268,'PU-Holds'!Y:Y,'PU-Holds'!M:M)</f>
        <v>#N/A</v>
      </c>
      <c r="C6268" s="64" t="e">
        <f>_xlfn.XLOOKUP(F6268,'PU-Holds'!Y:Y,'PU-Holds'!D:D)</f>
        <v>#N/A</v>
      </c>
      <c r="F6268" s="64" t="s">
        <v>1225</v>
      </c>
      <c r="G6268" s="64">
        <v>10094</v>
      </c>
    </row>
    <row r="6269" spans="1:7">
      <c r="A6269" s="64" t="str">
        <f t="shared" si="100"/>
        <v>BL.GR.00031-10095</v>
      </c>
      <c r="B6269" s="64" t="e">
        <f>_xlfn.XLOOKUP(F6269,'PU-Holds'!Y:Y,'PU-Holds'!#REF!)</f>
        <v>#REF!</v>
      </c>
      <c r="C6269" s="64" t="e">
        <f>_xlfn.XLOOKUP(F6269,'PU-Holds'!Y:Y,'PU-Holds'!D:D)</f>
        <v>#N/A</v>
      </c>
      <c r="F6269" s="64" t="s">
        <v>1195</v>
      </c>
      <c r="G6269" s="64">
        <v>10095</v>
      </c>
    </row>
    <row r="6270" spans="1:7">
      <c r="A6270" s="64" t="str">
        <f t="shared" si="100"/>
        <v>BL.GR.00032-10095</v>
      </c>
      <c r="B6270" s="64" t="e">
        <f>_xlfn.XLOOKUP(F6270,'PU-Holds'!Y:Y,'PU-Holds'!#REF!)</f>
        <v>#REF!</v>
      </c>
      <c r="C6270" s="64" t="e">
        <f>_xlfn.XLOOKUP(F6270,'PU-Holds'!Y:Y,'PU-Holds'!D:D)</f>
        <v>#N/A</v>
      </c>
      <c r="F6270" s="64" t="s">
        <v>1197</v>
      </c>
      <c r="G6270" s="64">
        <v>10095</v>
      </c>
    </row>
    <row r="6271" spans="1:7">
      <c r="A6271" s="64" t="str">
        <f t="shared" si="100"/>
        <v>BL.GR.00033-10095</v>
      </c>
      <c r="B6271" s="64" t="e">
        <f>_xlfn.XLOOKUP(F6271,'PU-Holds'!Y:Y,'PU-Holds'!#REF!)</f>
        <v>#REF!</v>
      </c>
      <c r="C6271" s="64" t="e">
        <f>_xlfn.XLOOKUP(F6271,'PU-Holds'!Y:Y,'PU-Holds'!D:D)</f>
        <v>#N/A</v>
      </c>
      <c r="F6271" s="64" t="s">
        <v>1199</v>
      </c>
      <c r="G6271" s="64">
        <v>10095</v>
      </c>
    </row>
    <row r="6272" spans="1:7">
      <c r="A6272" s="64" t="str">
        <f t="shared" si="100"/>
        <v>BL.GR.00034-10095</v>
      </c>
      <c r="B6272" s="64" t="e">
        <f>_xlfn.XLOOKUP(F6272,'PU-Holds'!Y:Y,'PU-Holds'!#REF!)</f>
        <v>#REF!</v>
      </c>
      <c r="C6272" s="64" t="e">
        <f>_xlfn.XLOOKUP(F6272,'PU-Holds'!Y:Y,'PU-Holds'!D:D)</f>
        <v>#N/A</v>
      </c>
      <c r="F6272" s="64" t="s">
        <v>1201</v>
      </c>
      <c r="G6272" s="64">
        <v>10095</v>
      </c>
    </row>
    <row r="6273" spans="1:7">
      <c r="A6273" s="64" t="str">
        <f t="shared" si="100"/>
        <v>BL.GR.00035-10095</v>
      </c>
      <c r="B6273" s="64" t="e">
        <f>_xlfn.XLOOKUP(F6273,'PU-Holds'!Y:Y,'PU-Holds'!#REF!)</f>
        <v>#REF!</v>
      </c>
      <c r="C6273" s="64" t="e">
        <f>_xlfn.XLOOKUP(F6273,'PU-Holds'!Y:Y,'PU-Holds'!D:D)</f>
        <v>#N/A</v>
      </c>
      <c r="F6273" s="64" t="s">
        <v>1203</v>
      </c>
      <c r="G6273" s="64">
        <v>10095</v>
      </c>
    </row>
    <row r="6274" spans="1:7">
      <c r="A6274" s="64" t="str">
        <f t="shared" si="100"/>
        <v>BL.GR.00036-10095</v>
      </c>
      <c r="B6274" s="64" t="e">
        <f>_xlfn.XLOOKUP(F6274,'PU-Holds'!Y:Y,'PU-Holds'!#REF!)</f>
        <v>#REF!</v>
      </c>
      <c r="C6274" s="64" t="e">
        <f>_xlfn.XLOOKUP(F6274,'PU-Holds'!Y:Y,'PU-Holds'!D:D)</f>
        <v>#N/A</v>
      </c>
      <c r="F6274" s="64" t="s">
        <v>1205</v>
      </c>
      <c r="G6274" s="64">
        <v>10095</v>
      </c>
    </row>
    <row r="6275" spans="1:7">
      <c r="A6275" s="64" t="str">
        <f t="shared" si="100"/>
        <v>BL.GR.00037-10095</v>
      </c>
      <c r="B6275" s="64" t="e">
        <f>_xlfn.XLOOKUP(F6275,'PU-Holds'!Y:Y,'PU-Holds'!#REF!)</f>
        <v>#REF!</v>
      </c>
      <c r="C6275" s="64" t="e">
        <f>_xlfn.XLOOKUP(F6275,'PU-Holds'!Y:Y,'PU-Holds'!D:D)</f>
        <v>#N/A</v>
      </c>
      <c r="F6275" s="64" t="s">
        <v>1207</v>
      </c>
      <c r="G6275" s="64">
        <v>10095</v>
      </c>
    </row>
    <row r="6276" spans="1:7">
      <c r="A6276" s="64" t="str">
        <f t="shared" si="100"/>
        <v>BL.GR.00038-10095</v>
      </c>
      <c r="B6276" s="64" t="e">
        <f>_xlfn.XLOOKUP(F6276,'PU-Holds'!Y:Y,'PU-Holds'!#REF!)</f>
        <v>#REF!</v>
      </c>
      <c r="C6276" s="64" t="e">
        <f>_xlfn.XLOOKUP(F6276,'PU-Holds'!Y:Y,'PU-Holds'!D:D)</f>
        <v>#N/A</v>
      </c>
      <c r="F6276" s="64" t="s">
        <v>1209</v>
      </c>
      <c r="G6276" s="64">
        <v>10095</v>
      </c>
    </row>
    <row r="6277" spans="1:7">
      <c r="A6277" s="64" t="str">
        <f t="shared" si="100"/>
        <v>BL.GR.00039-10095</v>
      </c>
      <c r="B6277" s="64" t="e">
        <f>_xlfn.XLOOKUP(F6277,'PU-Holds'!Y:Y,'PU-Holds'!#REF!)</f>
        <v>#REF!</v>
      </c>
      <c r="C6277" s="64" t="e">
        <f>_xlfn.XLOOKUP(F6277,'PU-Holds'!Y:Y,'PU-Holds'!D:D)</f>
        <v>#N/A</v>
      </c>
      <c r="F6277" s="64" t="s">
        <v>1211</v>
      </c>
      <c r="G6277" s="64">
        <v>10095</v>
      </c>
    </row>
    <row r="6278" spans="1:7">
      <c r="A6278" s="64" t="str">
        <f t="shared" si="100"/>
        <v>BL.GR.00040-10095</v>
      </c>
      <c r="B6278" s="64" t="e">
        <f>_xlfn.XLOOKUP(F6278,'PU-Holds'!Y:Y,'PU-Holds'!#REF!)</f>
        <v>#REF!</v>
      </c>
      <c r="C6278" s="64" t="e">
        <f>_xlfn.XLOOKUP(F6278,'PU-Holds'!Y:Y,'PU-Holds'!D:D)</f>
        <v>#N/A</v>
      </c>
      <c r="F6278" s="64" t="s">
        <v>1213</v>
      </c>
      <c r="G6278" s="64">
        <v>10095</v>
      </c>
    </row>
    <row r="6279" spans="1:7">
      <c r="A6279" s="64" t="str">
        <f t="shared" si="100"/>
        <v>BL.GR.00041-10095</v>
      </c>
      <c r="B6279" s="64" t="e">
        <f>_xlfn.XLOOKUP(F6279,'PU-Holds'!Y:Y,'PU-Holds'!#REF!)</f>
        <v>#REF!</v>
      </c>
      <c r="C6279" s="64" t="e">
        <f>_xlfn.XLOOKUP(F6279,'PU-Holds'!Y:Y,'PU-Holds'!D:D)</f>
        <v>#N/A</v>
      </c>
      <c r="F6279" s="64" t="s">
        <v>1215</v>
      </c>
      <c r="G6279" s="64">
        <v>10095</v>
      </c>
    </row>
    <row r="6280" spans="1:7">
      <c r="A6280" s="64" t="str">
        <f t="shared" si="100"/>
        <v>BL.GR.00042-10095</v>
      </c>
      <c r="B6280" s="64" t="e">
        <f>_xlfn.XLOOKUP(F6280,'PU-Holds'!Y:Y,'PU-Holds'!#REF!)</f>
        <v>#REF!</v>
      </c>
      <c r="C6280" s="64" t="e">
        <f>_xlfn.XLOOKUP(F6280,'PU-Holds'!Y:Y,'PU-Holds'!D:D)</f>
        <v>#N/A</v>
      </c>
      <c r="F6280" s="64" t="s">
        <v>1217</v>
      </c>
      <c r="G6280" s="64">
        <v>10095</v>
      </c>
    </row>
    <row r="6281" spans="1:7">
      <c r="A6281" s="64" t="str">
        <f t="shared" si="100"/>
        <v>BL.GR.00043-10095</v>
      </c>
      <c r="B6281" s="64" t="e">
        <f>_xlfn.XLOOKUP(F6281,'PU-Holds'!Y:Y,'PU-Holds'!#REF!)</f>
        <v>#REF!</v>
      </c>
      <c r="C6281" s="64" t="e">
        <f>_xlfn.XLOOKUP(F6281,'PU-Holds'!Y:Y,'PU-Holds'!D:D)</f>
        <v>#N/A</v>
      </c>
      <c r="F6281" s="64" t="s">
        <v>1219</v>
      </c>
      <c r="G6281" s="64">
        <v>10095</v>
      </c>
    </row>
    <row r="6282" spans="1:7">
      <c r="A6282" s="64" t="str">
        <f t="shared" si="100"/>
        <v>BL.GR.00044-10095</v>
      </c>
      <c r="B6282" s="64" t="e">
        <f>_xlfn.XLOOKUP(F6282,'PU-Holds'!Y:Y,'PU-Holds'!#REF!)</f>
        <v>#REF!</v>
      </c>
      <c r="C6282" s="64" t="e">
        <f>_xlfn.XLOOKUP(F6282,'PU-Holds'!Y:Y,'PU-Holds'!D:D)</f>
        <v>#N/A</v>
      </c>
      <c r="F6282" s="64" t="s">
        <v>1221</v>
      </c>
      <c r="G6282" s="64">
        <v>10095</v>
      </c>
    </row>
    <row r="6283" spans="1:7">
      <c r="A6283" s="64" t="str">
        <f t="shared" si="100"/>
        <v>BL.GR.00045-10095</v>
      </c>
      <c r="B6283" s="64" t="e">
        <f>_xlfn.XLOOKUP(F6283,'PU-Holds'!Y:Y,'PU-Holds'!#REF!)</f>
        <v>#REF!</v>
      </c>
      <c r="C6283" s="64" t="e">
        <f>_xlfn.XLOOKUP(F6283,'PU-Holds'!Y:Y,'PU-Holds'!D:D)</f>
        <v>#N/A</v>
      </c>
      <c r="F6283" s="64" t="s">
        <v>1223</v>
      </c>
      <c r="G6283" s="64">
        <v>10095</v>
      </c>
    </row>
    <row r="6284" spans="1:7">
      <c r="A6284" s="64" t="str">
        <f t="shared" si="100"/>
        <v>BL.GR.00046-10095</v>
      </c>
      <c r="B6284" s="64" t="e">
        <f>_xlfn.XLOOKUP(F6284,'PU-Holds'!Y:Y,'PU-Holds'!#REF!)</f>
        <v>#REF!</v>
      </c>
      <c r="C6284" s="64" t="e">
        <f>_xlfn.XLOOKUP(F6284,'PU-Holds'!Y:Y,'PU-Holds'!D:D)</f>
        <v>#N/A</v>
      </c>
      <c r="F6284" s="64" t="s">
        <v>1225</v>
      </c>
      <c r="G6284" s="64">
        <v>10095</v>
      </c>
    </row>
    <row r="6285" spans="1:7">
      <c r="A6285" s="64" t="str">
        <f t="shared" si="100"/>
        <v>BL.GR.00031-10081</v>
      </c>
      <c r="B6285" s="64" t="e">
        <f>_xlfn.XLOOKUP(F6285,'PU-Holds'!Y:Y,'PU-Holds'!R:R)</f>
        <v>#N/A</v>
      </c>
      <c r="C6285" s="64" t="e">
        <f>_xlfn.XLOOKUP(F6285,'PU-Holds'!Y:Y,'PU-Holds'!P:P)</f>
        <v>#N/A</v>
      </c>
      <c r="F6285" s="64" t="s">
        <v>1195</v>
      </c>
      <c r="G6285" s="64">
        <v>10081</v>
      </c>
    </row>
    <row r="6286" spans="1:7">
      <c r="A6286" s="64" t="str">
        <f t="shared" si="100"/>
        <v>BL.GR.00032-10081</v>
      </c>
      <c r="B6286" s="64" t="e">
        <f>_xlfn.XLOOKUP(F6286,'PU-Holds'!Y:Y,'PU-Holds'!R:R)</f>
        <v>#N/A</v>
      </c>
      <c r="C6286" s="64" t="e">
        <f>_xlfn.XLOOKUP(F6286,'PU-Holds'!Y:Y,'PU-Holds'!P:P)</f>
        <v>#N/A</v>
      </c>
      <c r="F6286" s="64" t="s">
        <v>1197</v>
      </c>
      <c r="G6286" s="64">
        <v>10081</v>
      </c>
    </row>
    <row r="6287" spans="1:7">
      <c r="A6287" s="64" t="str">
        <f t="shared" si="100"/>
        <v>BL.GR.00033-10081</v>
      </c>
      <c r="B6287" s="64" t="e">
        <f>_xlfn.XLOOKUP(F6287,'PU-Holds'!Y:Y,'PU-Holds'!R:R)</f>
        <v>#N/A</v>
      </c>
      <c r="C6287" s="64" t="e">
        <f>_xlfn.XLOOKUP(F6287,'PU-Holds'!Y:Y,'PU-Holds'!P:P)</f>
        <v>#N/A</v>
      </c>
      <c r="F6287" s="64" t="s">
        <v>1199</v>
      </c>
      <c r="G6287" s="64">
        <v>10081</v>
      </c>
    </row>
    <row r="6288" spans="1:7">
      <c r="A6288" s="64" t="str">
        <f t="shared" ref="A6288:A6348" si="101">F6288&amp;"-"&amp;G6288</f>
        <v>BL.GR.00034-10081</v>
      </c>
      <c r="B6288" s="64" t="e">
        <f>_xlfn.XLOOKUP(F6288,'PU-Holds'!Y:Y,'PU-Holds'!R:R)</f>
        <v>#N/A</v>
      </c>
      <c r="C6288" s="64" t="e">
        <f>_xlfn.XLOOKUP(F6288,'PU-Holds'!Y:Y,'PU-Holds'!P:P)</f>
        <v>#N/A</v>
      </c>
      <c r="F6288" s="64" t="s">
        <v>1201</v>
      </c>
      <c r="G6288" s="64">
        <v>10081</v>
      </c>
    </row>
    <row r="6289" spans="1:7">
      <c r="A6289" s="64" t="str">
        <f t="shared" si="101"/>
        <v>BL.GR.00035-10081</v>
      </c>
      <c r="B6289" s="64" t="e">
        <f>_xlfn.XLOOKUP(F6289,'PU-Holds'!Y:Y,'PU-Holds'!R:R)</f>
        <v>#N/A</v>
      </c>
      <c r="C6289" s="64" t="e">
        <f>_xlfn.XLOOKUP(F6289,'PU-Holds'!Y:Y,'PU-Holds'!P:P)</f>
        <v>#N/A</v>
      </c>
      <c r="F6289" s="64" t="s">
        <v>1203</v>
      </c>
      <c r="G6289" s="64">
        <v>10081</v>
      </c>
    </row>
    <row r="6290" spans="1:7">
      <c r="A6290" s="64" t="str">
        <f t="shared" si="101"/>
        <v>BL.GR.00036-10081</v>
      </c>
      <c r="B6290" s="64" t="e">
        <f>_xlfn.XLOOKUP(F6290,'PU-Holds'!Y:Y,'PU-Holds'!R:R)</f>
        <v>#N/A</v>
      </c>
      <c r="C6290" s="64" t="e">
        <f>_xlfn.XLOOKUP(F6290,'PU-Holds'!Y:Y,'PU-Holds'!P:P)</f>
        <v>#N/A</v>
      </c>
      <c r="F6290" s="64" t="s">
        <v>1205</v>
      </c>
      <c r="G6290" s="64">
        <v>10081</v>
      </c>
    </row>
    <row r="6291" spans="1:7">
      <c r="A6291" s="64" t="str">
        <f t="shared" si="101"/>
        <v>BL.GR.00037-10081</v>
      </c>
      <c r="B6291" s="64" t="e">
        <f>_xlfn.XLOOKUP(F6291,'PU-Holds'!Y:Y,'PU-Holds'!R:R)</f>
        <v>#N/A</v>
      </c>
      <c r="C6291" s="64" t="e">
        <f>_xlfn.XLOOKUP(F6291,'PU-Holds'!Y:Y,'PU-Holds'!P:P)</f>
        <v>#N/A</v>
      </c>
      <c r="F6291" s="64" t="s">
        <v>1207</v>
      </c>
      <c r="G6291" s="64">
        <v>10081</v>
      </c>
    </row>
    <row r="6292" spans="1:7">
      <c r="A6292" s="64" t="str">
        <f t="shared" si="101"/>
        <v>BL.GR.00038-10081</v>
      </c>
      <c r="B6292" s="64" t="e">
        <f>_xlfn.XLOOKUP(F6292,'PU-Holds'!Y:Y,'PU-Holds'!R:R)</f>
        <v>#N/A</v>
      </c>
      <c r="C6292" s="64" t="e">
        <f>_xlfn.XLOOKUP(F6292,'PU-Holds'!Y:Y,'PU-Holds'!P:P)</f>
        <v>#N/A</v>
      </c>
      <c r="F6292" s="64" t="s">
        <v>1209</v>
      </c>
      <c r="G6292" s="64">
        <v>10081</v>
      </c>
    </row>
    <row r="6293" spans="1:7">
      <c r="A6293" s="64" t="str">
        <f t="shared" si="101"/>
        <v>BL.GR.00039-10081</v>
      </c>
      <c r="B6293" s="64" t="e">
        <f>_xlfn.XLOOKUP(F6293,'PU-Holds'!Y:Y,'PU-Holds'!R:R)</f>
        <v>#N/A</v>
      </c>
      <c r="C6293" s="64" t="e">
        <f>_xlfn.XLOOKUP(F6293,'PU-Holds'!Y:Y,'PU-Holds'!P:P)</f>
        <v>#N/A</v>
      </c>
      <c r="F6293" s="64" t="s">
        <v>1211</v>
      </c>
      <c r="G6293" s="64">
        <v>10081</v>
      </c>
    </row>
    <row r="6294" spans="1:7">
      <c r="A6294" s="64" t="str">
        <f t="shared" si="101"/>
        <v>BL.GR.00040-10081</v>
      </c>
      <c r="B6294" s="64" t="e">
        <f>_xlfn.XLOOKUP(F6294,'PU-Holds'!Y:Y,'PU-Holds'!R:R)</f>
        <v>#N/A</v>
      </c>
      <c r="C6294" s="64" t="e">
        <f>_xlfn.XLOOKUP(F6294,'PU-Holds'!Y:Y,'PU-Holds'!P:P)</f>
        <v>#N/A</v>
      </c>
      <c r="F6294" s="64" t="s">
        <v>1213</v>
      </c>
      <c r="G6294" s="64">
        <v>10081</v>
      </c>
    </row>
    <row r="6295" spans="1:7">
      <c r="A6295" s="64" t="str">
        <f t="shared" si="101"/>
        <v>BL.GR.00041-10081</v>
      </c>
      <c r="B6295" s="64" t="e">
        <f>_xlfn.XLOOKUP(F6295,'PU-Holds'!Y:Y,'PU-Holds'!R:R)</f>
        <v>#N/A</v>
      </c>
      <c r="C6295" s="64" t="e">
        <f>_xlfn.XLOOKUP(F6295,'PU-Holds'!Y:Y,'PU-Holds'!P:P)</f>
        <v>#N/A</v>
      </c>
      <c r="F6295" s="64" t="s">
        <v>1215</v>
      </c>
      <c r="G6295" s="64">
        <v>10081</v>
      </c>
    </row>
    <row r="6296" spans="1:7">
      <c r="A6296" s="64" t="str">
        <f t="shared" si="101"/>
        <v>BL.GR.00042-10081</v>
      </c>
      <c r="B6296" s="64" t="e">
        <f>_xlfn.XLOOKUP(F6296,'PU-Holds'!Y:Y,'PU-Holds'!R:R)</f>
        <v>#N/A</v>
      </c>
      <c r="C6296" s="64" t="e">
        <f>_xlfn.XLOOKUP(F6296,'PU-Holds'!Y:Y,'PU-Holds'!P:P)</f>
        <v>#N/A</v>
      </c>
      <c r="F6296" s="64" t="s">
        <v>1217</v>
      </c>
      <c r="G6296" s="64">
        <v>10081</v>
      </c>
    </row>
    <row r="6297" spans="1:7">
      <c r="A6297" s="64" t="str">
        <f t="shared" si="101"/>
        <v>BL.GR.00043-10081</v>
      </c>
      <c r="B6297" s="64" t="e">
        <f>_xlfn.XLOOKUP(F6297,'PU-Holds'!Y:Y,'PU-Holds'!R:R)</f>
        <v>#N/A</v>
      </c>
      <c r="C6297" s="64" t="e">
        <f>_xlfn.XLOOKUP(F6297,'PU-Holds'!Y:Y,'PU-Holds'!P:P)</f>
        <v>#N/A</v>
      </c>
      <c r="F6297" s="64" t="s">
        <v>1219</v>
      </c>
      <c r="G6297" s="64">
        <v>10081</v>
      </c>
    </row>
    <row r="6298" spans="1:7">
      <c r="A6298" s="64" t="str">
        <f t="shared" si="101"/>
        <v>BL.GR.00044-10081</v>
      </c>
      <c r="B6298" s="64" t="e">
        <f>_xlfn.XLOOKUP(F6298,'PU-Holds'!Y:Y,'PU-Holds'!R:R)</f>
        <v>#N/A</v>
      </c>
      <c r="C6298" s="64" t="e">
        <f>_xlfn.XLOOKUP(F6298,'PU-Holds'!Y:Y,'PU-Holds'!P:P)</f>
        <v>#N/A</v>
      </c>
      <c r="F6298" s="64" t="s">
        <v>1221</v>
      </c>
      <c r="G6298" s="64">
        <v>10081</v>
      </c>
    </row>
    <row r="6299" spans="1:7">
      <c r="A6299" s="64" t="str">
        <f t="shared" si="101"/>
        <v>BL.GR.00045-10081</v>
      </c>
      <c r="B6299" s="64" t="e">
        <f>_xlfn.XLOOKUP(F6299,'PU-Holds'!Y:Y,'PU-Holds'!R:R)</f>
        <v>#N/A</v>
      </c>
      <c r="C6299" s="64" t="e">
        <f>_xlfn.XLOOKUP(F6299,'PU-Holds'!Y:Y,'PU-Holds'!P:P)</f>
        <v>#N/A</v>
      </c>
      <c r="F6299" s="64" t="s">
        <v>1223</v>
      </c>
      <c r="G6299" s="64">
        <v>10081</v>
      </c>
    </row>
    <row r="6300" spans="1:7">
      <c r="A6300" s="64" t="str">
        <f t="shared" si="101"/>
        <v>BL.GR.00046-10081</v>
      </c>
      <c r="B6300" s="64" t="e">
        <f>_xlfn.XLOOKUP(F6300,'PU-Holds'!Y:Y,'PU-Holds'!R:R)</f>
        <v>#N/A</v>
      </c>
      <c r="C6300" s="64" t="e">
        <f>_xlfn.XLOOKUP(F6300,'PU-Holds'!Y:Y,'PU-Holds'!P:P)</f>
        <v>#N/A</v>
      </c>
      <c r="F6300" s="64" t="s">
        <v>1225</v>
      </c>
      <c r="G6300" s="64">
        <v>10081</v>
      </c>
    </row>
    <row r="6301" spans="1:7">
      <c r="A6301" s="64" t="str">
        <f t="shared" si="101"/>
        <v>BL.GR.00031-10097</v>
      </c>
      <c r="B6301" s="64" t="e">
        <f>_xlfn.XLOOKUP(F6301,'PU-Holds'!Y:Y,'PU-Holds'!S:S)</f>
        <v>#N/A</v>
      </c>
      <c r="C6301" s="64" t="e">
        <f>_xlfn.XLOOKUP(F6301,'PU-Holds'!Y:Y,'PU-Holds'!P:P)</f>
        <v>#N/A</v>
      </c>
      <c r="F6301" s="64" t="s">
        <v>1195</v>
      </c>
      <c r="G6301" s="64">
        <v>10097</v>
      </c>
    </row>
    <row r="6302" spans="1:7">
      <c r="A6302" s="64" t="str">
        <f t="shared" si="101"/>
        <v>BL.GR.00032-10097</v>
      </c>
      <c r="B6302" s="64" t="e">
        <f>_xlfn.XLOOKUP(F6302,'PU-Holds'!Y:Y,'PU-Holds'!S:S)</f>
        <v>#N/A</v>
      </c>
      <c r="C6302" s="64" t="e">
        <f>_xlfn.XLOOKUP(F6302,'PU-Holds'!Y:Y,'PU-Holds'!P:P)</f>
        <v>#N/A</v>
      </c>
      <c r="F6302" s="64" t="s">
        <v>1197</v>
      </c>
      <c r="G6302" s="64">
        <v>10097</v>
      </c>
    </row>
    <row r="6303" spans="1:7">
      <c r="A6303" s="64" t="str">
        <f t="shared" si="101"/>
        <v>BL.GR.00033-10097</v>
      </c>
      <c r="B6303" s="64" t="e">
        <f>_xlfn.XLOOKUP(F6303,'PU-Holds'!Y:Y,'PU-Holds'!S:S)</f>
        <v>#N/A</v>
      </c>
      <c r="C6303" s="64" t="e">
        <f>_xlfn.XLOOKUP(F6303,'PU-Holds'!Y:Y,'PU-Holds'!P:P)</f>
        <v>#N/A</v>
      </c>
      <c r="F6303" s="64" t="s">
        <v>1199</v>
      </c>
      <c r="G6303" s="64">
        <v>10097</v>
      </c>
    </row>
    <row r="6304" spans="1:7">
      <c r="A6304" s="64" t="str">
        <f t="shared" si="101"/>
        <v>BL.GR.00034-10097</v>
      </c>
      <c r="B6304" s="64" t="e">
        <f>_xlfn.XLOOKUP(F6304,'PU-Holds'!Y:Y,'PU-Holds'!S:S)</f>
        <v>#N/A</v>
      </c>
      <c r="C6304" s="64" t="e">
        <f>_xlfn.XLOOKUP(F6304,'PU-Holds'!Y:Y,'PU-Holds'!P:P)</f>
        <v>#N/A</v>
      </c>
      <c r="F6304" s="64" t="s">
        <v>1201</v>
      </c>
      <c r="G6304" s="64">
        <v>10097</v>
      </c>
    </row>
    <row r="6305" spans="1:7">
      <c r="A6305" s="64" t="str">
        <f t="shared" si="101"/>
        <v>BL.GR.00035-10097</v>
      </c>
      <c r="B6305" s="64" t="e">
        <f>_xlfn.XLOOKUP(F6305,'PU-Holds'!Y:Y,'PU-Holds'!S:S)</f>
        <v>#N/A</v>
      </c>
      <c r="C6305" s="64" t="e">
        <f>_xlfn.XLOOKUP(F6305,'PU-Holds'!Y:Y,'PU-Holds'!P:P)</f>
        <v>#N/A</v>
      </c>
      <c r="F6305" s="64" t="s">
        <v>1203</v>
      </c>
      <c r="G6305" s="64">
        <v>10097</v>
      </c>
    </row>
    <row r="6306" spans="1:7">
      <c r="A6306" s="64" t="str">
        <f t="shared" si="101"/>
        <v>BL.GR.00036-10097</v>
      </c>
      <c r="B6306" s="64" t="e">
        <f>_xlfn.XLOOKUP(F6306,'PU-Holds'!Y:Y,'PU-Holds'!S:S)</f>
        <v>#N/A</v>
      </c>
      <c r="C6306" s="64" t="e">
        <f>_xlfn.XLOOKUP(F6306,'PU-Holds'!Y:Y,'PU-Holds'!P:P)</f>
        <v>#N/A</v>
      </c>
      <c r="F6306" s="64" t="s">
        <v>1205</v>
      </c>
      <c r="G6306" s="64">
        <v>10097</v>
      </c>
    </row>
    <row r="6307" spans="1:7">
      <c r="A6307" s="64" t="str">
        <f t="shared" si="101"/>
        <v>BL.GR.00037-10097</v>
      </c>
      <c r="B6307" s="64" t="e">
        <f>_xlfn.XLOOKUP(F6307,'PU-Holds'!Y:Y,'PU-Holds'!S:S)</f>
        <v>#N/A</v>
      </c>
      <c r="C6307" s="64" t="e">
        <f>_xlfn.XLOOKUP(F6307,'PU-Holds'!Y:Y,'PU-Holds'!P:P)</f>
        <v>#N/A</v>
      </c>
      <c r="F6307" s="64" t="s">
        <v>1207</v>
      </c>
      <c r="G6307" s="64">
        <v>10097</v>
      </c>
    </row>
    <row r="6308" spans="1:7">
      <c r="A6308" s="64" t="str">
        <f t="shared" si="101"/>
        <v>BL.GR.00038-10097</v>
      </c>
      <c r="B6308" s="64" t="e">
        <f>_xlfn.XLOOKUP(F6308,'PU-Holds'!Y:Y,'PU-Holds'!S:S)</f>
        <v>#N/A</v>
      </c>
      <c r="C6308" s="64" t="e">
        <f>_xlfn.XLOOKUP(F6308,'PU-Holds'!Y:Y,'PU-Holds'!P:P)</f>
        <v>#N/A</v>
      </c>
      <c r="F6308" s="64" t="s">
        <v>1209</v>
      </c>
      <c r="G6308" s="64">
        <v>10097</v>
      </c>
    </row>
    <row r="6309" spans="1:7">
      <c r="A6309" s="64" t="str">
        <f t="shared" si="101"/>
        <v>BL.GR.00039-10097</v>
      </c>
      <c r="B6309" s="64" t="e">
        <f>_xlfn.XLOOKUP(F6309,'PU-Holds'!Y:Y,'PU-Holds'!S:S)</f>
        <v>#N/A</v>
      </c>
      <c r="C6309" s="64" t="e">
        <f>_xlfn.XLOOKUP(F6309,'PU-Holds'!Y:Y,'PU-Holds'!P:P)</f>
        <v>#N/A</v>
      </c>
      <c r="F6309" s="64" t="s">
        <v>1211</v>
      </c>
      <c r="G6309" s="64">
        <v>10097</v>
      </c>
    </row>
    <row r="6310" spans="1:7">
      <c r="A6310" s="64" t="str">
        <f t="shared" si="101"/>
        <v>BL.GR.00040-10097</v>
      </c>
      <c r="B6310" s="64" t="e">
        <f>_xlfn.XLOOKUP(F6310,'PU-Holds'!Y:Y,'PU-Holds'!S:S)</f>
        <v>#N/A</v>
      </c>
      <c r="C6310" s="64" t="e">
        <f>_xlfn.XLOOKUP(F6310,'PU-Holds'!Y:Y,'PU-Holds'!P:P)</f>
        <v>#N/A</v>
      </c>
      <c r="F6310" s="64" t="s">
        <v>1213</v>
      </c>
      <c r="G6310" s="64">
        <v>10097</v>
      </c>
    </row>
    <row r="6311" spans="1:7">
      <c r="A6311" s="64" t="str">
        <f t="shared" si="101"/>
        <v>BL.GR.00041-10097</v>
      </c>
      <c r="B6311" s="64" t="e">
        <f>_xlfn.XLOOKUP(F6311,'PU-Holds'!Y:Y,'PU-Holds'!S:S)</f>
        <v>#N/A</v>
      </c>
      <c r="C6311" s="64" t="e">
        <f>_xlfn.XLOOKUP(F6311,'PU-Holds'!Y:Y,'PU-Holds'!P:P)</f>
        <v>#N/A</v>
      </c>
      <c r="F6311" s="64" t="s">
        <v>1215</v>
      </c>
      <c r="G6311" s="64">
        <v>10097</v>
      </c>
    </row>
    <row r="6312" spans="1:7">
      <c r="A6312" s="64" t="str">
        <f t="shared" si="101"/>
        <v>BL.GR.00042-10097</v>
      </c>
      <c r="B6312" s="64" t="e">
        <f>_xlfn.XLOOKUP(F6312,'PU-Holds'!Y:Y,'PU-Holds'!S:S)</f>
        <v>#N/A</v>
      </c>
      <c r="C6312" s="64" t="e">
        <f>_xlfn.XLOOKUP(F6312,'PU-Holds'!Y:Y,'PU-Holds'!P:P)</f>
        <v>#N/A</v>
      </c>
      <c r="F6312" s="64" t="s">
        <v>1217</v>
      </c>
      <c r="G6312" s="64">
        <v>10097</v>
      </c>
    </row>
    <row r="6313" spans="1:7">
      <c r="A6313" s="64" t="str">
        <f t="shared" si="101"/>
        <v>BL.GR.00043-10097</v>
      </c>
      <c r="B6313" s="64" t="e">
        <f>_xlfn.XLOOKUP(F6313,'PU-Holds'!Y:Y,'PU-Holds'!S:S)</f>
        <v>#N/A</v>
      </c>
      <c r="C6313" s="64" t="e">
        <f>_xlfn.XLOOKUP(F6313,'PU-Holds'!Y:Y,'PU-Holds'!P:P)</f>
        <v>#N/A</v>
      </c>
      <c r="F6313" s="64" t="s">
        <v>1219</v>
      </c>
      <c r="G6313" s="64">
        <v>10097</v>
      </c>
    </row>
    <row r="6314" spans="1:7">
      <c r="A6314" s="64" t="str">
        <f t="shared" si="101"/>
        <v>BL.GR.00044-10097</v>
      </c>
      <c r="B6314" s="64" t="e">
        <f>_xlfn.XLOOKUP(F6314,'PU-Holds'!Y:Y,'PU-Holds'!S:S)</f>
        <v>#N/A</v>
      </c>
      <c r="C6314" s="64" t="e">
        <f>_xlfn.XLOOKUP(F6314,'PU-Holds'!Y:Y,'PU-Holds'!P:P)</f>
        <v>#N/A</v>
      </c>
      <c r="F6314" s="64" t="s">
        <v>1221</v>
      </c>
      <c r="G6314" s="64">
        <v>10097</v>
      </c>
    </row>
    <row r="6315" spans="1:7">
      <c r="A6315" s="64" t="str">
        <f t="shared" si="101"/>
        <v>BL.GR.00045-10097</v>
      </c>
      <c r="B6315" s="64" t="e">
        <f>_xlfn.XLOOKUP(F6315,'PU-Holds'!Y:Y,'PU-Holds'!S:S)</f>
        <v>#N/A</v>
      </c>
      <c r="C6315" s="64" t="e">
        <f>_xlfn.XLOOKUP(F6315,'PU-Holds'!Y:Y,'PU-Holds'!P:P)</f>
        <v>#N/A</v>
      </c>
      <c r="F6315" s="64" t="s">
        <v>1223</v>
      </c>
      <c r="G6315" s="64">
        <v>10097</v>
      </c>
    </row>
    <row r="6316" spans="1:7">
      <c r="A6316" s="64" t="str">
        <f t="shared" si="101"/>
        <v>BL.GR.00046-10097</v>
      </c>
      <c r="B6316" s="64" t="e">
        <f>_xlfn.XLOOKUP(F6316,'PU-Holds'!Y:Y,'PU-Holds'!S:S)</f>
        <v>#N/A</v>
      </c>
      <c r="C6316" s="64" t="e">
        <f>_xlfn.XLOOKUP(F6316,'PU-Holds'!Y:Y,'PU-Holds'!P:P)</f>
        <v>#N/A</v>
      </c>
      <c r="F6316" s="64" t="s">
        <v>1225</v>
      </c>
      <c r="G6316" s="64">
        <v>10097</v>
      </c>
    </row>
    <row r="6317" spans="1:7">
      <c r="A6317" s="64" t="str">
        <f t="shared" si="101"/>
        <v>BL.GR.00031-10083</v>
      </c>
      <c r="B6317" s="64" t="e">
        <f>_xlfn.XLOOKUP(F6317,'PU-Holds'!Y:Y,'PU-Holds'!T:T)</f>
        <v>#N/A</v>
      </c>
      <c r="C6317" s="64" t="e">
        <f>_xlfn.XLOOKUP(F6317,'PU-Holds'!Y:Y,'PU-Holds'!P:P)</f>
        <v>#N/A</v>
      </c>
      <c r="F6317" s="64" t="s">
        <v>1195</v>
      </c>
      <c r="G6317" s="64">
        <v>10083</v>
      </c>
    </row>
    <row r="6318" spans="1:7">
      <c r="A6318" s="64" t="str">
        <f t="shared" si="101"/>
        <v>BL.GR.00032-10083</v>
      </c>
      <c r="B6318" s="64" t="e">
        <f>_xlfn.XLOOKUP(F6318,'PU-Holds'!Y:Y,'PU-Holds'!T:T)</f>
        <v>#N/A</v>
      </c>
      <c r="C6318" s="64" t="e">
        <f>_xlfn.XLOOKUP(F6318,'PU-Holds'!Y:Y,'PU-Holds'!P:P)</f>
        <v>#N/A</v>
      </c>
      <c r="F6318" s="64" t="s">
        <v>1197</v>
      </c>
      <c r="G6318" s="64">
        <v>10083</v>
      </c>
    </row>
    <row r="6319" spans="1:7">
      <c r="A6319" s="64" t="str">
        <f t="shared" si="101"/>
        <v>BL.GR.00033-10083</v>
      </c>
      <c r="B6319" s="64" t="e">
        <f>_xlfn.XLOOKUP(F6319,'PU-Holds'!Y:Y,'PU-Holds'!T:T)</f>
        <v>#N/A</v>
      </c>
      <c r="C6319" s="64" t="e">
        <f>_xlfn.XLOOKUP(F6319,'PU-Holds'!Y:Y,'PU-Holds'!P:P)</f>
        <v>#N/A</v>
      </c>
      <c r="F6319" s="64" t="s">
        <v>1199</v>
      </c>
      <c r="G6319" s="64">
        <v>10083</v>
      </c>
    </row>
    <row r="6320" spans="1:7">
      <c r="A6320" s="64" t="str">
        <f t="shared" si="101"/>
        <v>BL.GR.00034-10083</v>
      </c>
      <c r="B6320" s="64" t="e">
        <f>_xlfn.XLOOKUP(F6320,'PU-Holds'!Y:Y,'PU-Holds'!T:T)</f>
        <v>#N/A</v>
      </c>
      <c r="C6320" s="64" t="e">
        <f>_xlfn.XLOOKUP(F6320,'PU-Holds'!Y:Y,'PU-Holds'!P:P)</f>
        <v>#N/A</v>
      </c>
      <c r="F6320" s="64" t="s">
        <v>1201</v>
      </c>
      <c r="G6320" s="64">
        <v>10083</v>
      </c>
    </row>
    <row r="6321" spans="1:7">
      <c r="A6321" s="64" t="str">
        <f t="shared" si="101"/>
        <v>BL.GR.00035-10083</v>
      </c>
      <c r="B6321" s="64" t="e">
        <f>_xlfn.XLOOKUP(F6321,'PU-Holds'!Y:Y,'PU-Holds'!T:T)</f>
        <v>#N/A</v>
      </c>
      <c r="C6321" s="64" t="e">
        <f>_xlfn.XLOOKUP(F6321,'PU-Holds'!Y:Y,'PU-Holds'!P:P)</f>
        <v>#N/A</v>
      </c>
      <c r="F6321" s="64" t="s">
        <v>1203</v>
      </c>
      <c r="G6321" s="64">
        <v>10083</v>
      </c>
    </row>
    <row r="6322" spans="1:7">
      <c r="A6322" s="64" t="str">
        <f t="shared" si="101"/>
        <v>BL.GR.00036-10083</v>
      </c>
      <c r="B6322" s="64" t="e">
        <f>_xlfn.XLOOKUP(F6322,'PU-Holds'!Y:Y,'PU-Holds'!T:T)</f>
        <v>#N/A</v>
      </c>
      <c r="C6322" s="64" t="e">
        <f>_xlfn.XLOOKUP(F6322,'PU-Holds'!Y:Y,'PU-Holds'!P:P)</f>
        <v>#N/A</v>
      </c>
      <c r="F6322" s="64" t="s">
        <v>1205</v>
      </c>
      <c r="G6322" s="64">
        <v>10083</v>
      </c>
    </row>
    <row r="6323" spans="1:7">
      <c r="A6323" s="64" t="str">
        <f t="shared" si="101"/>
        <v>BL.GR.00037-10083</v>
      </c>
      <c r="B6323" s="64" t="e">
        <f>_xlfn.XLOOKUP(F6323,'PU-Holds'!Y:Y,'PU-Holds'!T:T)</f>
        <v>#N/A</v>
      </c>
      <c r="C6323" s="64" t="e">
        <f>_xlfn.XLOOKUP(F6323,'PU-Holds'!Y:Y,'PU-Holds'!P:P)</f>
        <v>#N/A</v>
      </c>
      <c r="F6323" s="64" t="s">
        <v>1207</v>
      </c>
      <c r="G6323" s="64">
        <v>10083</v>
      </c>
    </row>
    <row r="6324" spans="1:7">
      <c r="A6324" s="64" t="str">
        <f t="shared" si="101"/>
        <v>BL.GR.00038-10083</v>
      </c>
      <c r="B6324" s="64" t="e">
        <f>_xlfn.XLOOKUP(F6324,'PU-Holds'!Y:Y,'PU-Holds'!T:T)</f>
        <v>#N/A</v>
      </c>
      <c r="C6324" s="64" t="e">
        <f>_xlfn.XLOOKUP(F6324,'PU-Holds'!Y:Y,'PU-Holds'!P:P)</f>
        <v>#N/A</v>
      </c>
      <c r="F6324" s="64" t="s">
        <v>1209</v>
      </c>
      <c r="G6324" s="64">
        <v>10083</v>
      </c>
    </row>
    <row r="6325" spans="1:7">
      <c r="A6325" s="64" t="str">
        <f t="shared" si="101"/>
        <v>BL.GR.00039-10083</v>
      </c>
      <c r="B6325" s="64" t="e">
        <f>_xlfn.XLOOKUP(F6325,'PU-Holds'!Y:Y,'PU-Holds'!T:T)</f>
        <v>#N/A</v>
      </c>
      <c r="C6325" s="64" t="e">
        <f>_xlfn.XLOOKUP(F6325,'PU-Holds'!Y:Y,'PU-Holds'!P:P)</f>
        <v>#N/A</v>
      </c>
      <c r="F6325" s="64" t="s">
        <v>1211</v>
      </c>
      <c r="G6325" s="64">
        <v>10083</v>
      </c>
    </row>
    <row r="6326" spans="1:7">
      <c r="A6326" s="64" t="str">
        <f t="shared" si="101"/>
        <v>BL.GR.00040-10083</v>
      </c>
      <c r="B6326" s="64" t="e">
        <f>_xlfn.XLOOKUP(F6326,'PU-Holds'!Y:Y,'PU-Holds'!T:T)</f>
        <v>#N/A</v>
      </c>
      <c r="C6326" s="64" t="e">
        <f>_xlfn.XLOOKUP(F6326,'PU-Holds'!Y:Y,'PU-Holds'!P:P)</f>
        <v>#N/A</v>
      </c>
      <c r="F6326" s="64" t="s">
        <v>1213</v>
      </c>
      <c r="G6326" s="64">
        <v>10083</v>
      </c>
    </row>
    <row r="6327" spans="1:7">
      <c r="A6327" s="64" t="str">
        <f t="shared" si="101"/>
        <v>BL.GR.00041-10083</v>
      </c>
      <c r="B6327" s="64" t="e">
        <f>_xlfn.XLOOKUP(F6327,'PU-Holds'!Y:Y,'PU-Holds'!T:T)</f>
        <v>#N/A</v>
      </c>
      <c r="C6327" s="64" t="e">
        <f>_xlfn.XLOOKUP(F6327,'PU-Holds'!Y:Y,'PU-Holds'!P:P)</f>
        <v>#N/A</v>
      </c>
      <c r="F6327" s="64" t="s">
        <v>1215</v>
      </c>
      <c r="G6327" s="64">
        <v>10083</v>
      </c>
    </row>
    <row r="6328" spans="1:7">
      <c r="A6328" s="64" t="str">
        <f t="shared" si="101"/>
        <v>BL.GR.00042-10083</v>
      </c>
      <c r="B6328" s="64" t="e">
        <f>_xlfn.XLOOKUP(F6328,'PU-Holds'!Y:Y,'PU-Holds'!T:T)</f>
        <v>#N/A</v>
      </c>
      <c r="C6328" s="64" t="e">
        <f>_xlfn.XLOOKUP(F6328,'PU-Holds'!Y:Y,'PU-Holds'!P:P)</f>
        <v>#N/A</v>
      </c>
      <c r="F6328" s="64" t="s">
        <v>1217</v>
      </c>
      <c r="G6328" s="64">
        <v>10083</v>
      </c>
    </row>
    <row r="6329" spans="1:7">
      <c r="A6329" s="64" t="str">
        <f t="shared" si="101"/>
        <v>BL.GR.00043-10083</v>
      </c>
      <c r="B6329" s="64" t="e">
        <f>_xlfn.XLOOKUP(F6329,'PU-Holds'!Y:Y,'PU-Holds'!T:T)</f>
        <v>#N/A</v>
      </c>
      <c r="C6329" s="64" t="e">
        <f>_xlfn.XLOOKUP(F6329,'PU-Holds'!Y:Y,'PU-Holds'!P:P)</f>
        <v>#N/A</v>
      </c>
      <c r="F6329" s="64" t="s">
        <v>1219</v>
      </c>
      <c r="G6329" s="64">
        <v>10083</v>
      </c>
    </row>
    <row r="6330" spans="1:7">
      <c r="A6330" s="64" t="str">
        <f t="shared" si="101"/>
        <v>BL.GR.00044-10083</v>
      </c>
      <c r="B6330" s="64" t="e">
        <f>_xlfn.XLOOKUP(F6330,'PU-Holds'!Y:Y,'PU-Holds'!T:T)</f>
        <v>#N/A</v>
      </c>
      <c r="C6330" s="64" t="e">
        <f>_xlfn.XLOOKUP(F6330,'PU-Holds'!Y:Y,'PU-Holds'!P:P)</f>
        <v>#N/A</v>
      </c>
      <c r="F6330" s="64" t="s">
        <v>1221</v>
      </c>
      <c r="G6330" s="64">
        <v>10083</v>
      </c>
    </row>
    <row r="6331" spans="1:7">
      <c r="A6331" s="64" t="str">
        <f t="shared" si="101"/>
        <v>BL.GR.00045-10083</v>
      </c>
      <c r="B6331" s="64" t="e">
        <f>_xlfn.XLOOKUP(F6331,'PU-Holds'!Y:Y,'PU-Holds'!T:T)</f>
        <v>#N/A</v>
      </c>
      <c r="C6331" s="64" t="e">
        <f>_xlfn.XLOOKUP(F6331,'PU-Holds'!Y:Y,'PU-Holds'!P:P)</f>
        <v>#N/A</v>
      </c>
      <c r="F6331" s="64" t="s">
        <v>1223</v>
      </c>
      <c r="G6331" s="64">
        <v>10083</v>
      </c>
    </row>
    <row r="6332" spans="1:7">
      <c r="A6332" s="64" t="str">
        <f t="shared" si="101"/>
        <v>BL.GR.00046-10083</v>
      </c>
      <c r="B6332" s="64" t="e">
        <f>_xlfn.XLOOKUP(F6332,'PU-Holds'!Y:Y,'PU-Holds'!T:T)</f>
        <v>#N/A</v>
      </c>
      <c r="C6332" s="64" t="e">
        <f>_xlfn.XLOOKUP(F6332,'PU-Holds'!Y:Y,'PU-Holds'!P:P)</f>
        <v>#N/A</v>
      </c>
      <c r="F6332" s="64" t="s">
        <v>1225</v>
      </c>
      <c r="G6332" s="64">
        <v>10083</v>
      </c>
    </row>
    <row r="6333" spans="1:7">
      <c r="A6333" s="64" t="str">
        <f t="shared" si="101"/>
        <v>BL.GR.00031-10082</v>
      </c>
      <c r="B6333" s="64" t="e">
        <f>_xlfn.XLOOKUP(F6333,'PU-Holds'!Y:Y,'PU-Holds'!U:U)</f>
        <v>#N/A</v>
      </c>
      <c r="C6333" s="64" t="e">
        <f>_xlfn.XLOOKUP(F6333,'PU-Holds'!Y:Y,'PU-Holds'!P:P)</f>
        <v>#N/A</v>
      </c>
      <c r="F6333" s="64" t="s">
        <v>1195</v>
      </c>
      <c r="G6333" s="64">
        <v>10082</v>
      </c>
    </row>
    <row r="6334" spans="1:7">
      <c r="A6334" s="64" t="str">
        <f t="shared" si="101"/>
        <v>BL.GR.00032-10082</v>
      </c>
      <c r="B6334" s="64" t="e">
        <f>_xlfn.XLOOKUP(F6334,'PU-Holds'!Y:Y,'PU-Holds'!U:U)</f>
        <v>#N/A</v>
      </c>
      <c r="C6334" s="64" t="e">
        <f>_xlfn.XLOOKUP(F6334,'PU-Holds'!Y:Y,'PU-Holds'!P:P)</f>
        <v>#N/A</v>
      </c>
      <c r="F6334" s="64" t="s">
        <v>1197</v>
      </c>
      <c r="G6334" s="64">
        <v>10082</v>
      </c>
    </row>
    <row r="6335" spans="1:7">
      <c r="A6335" s="64" t="str">
        <f t="shared" si="101"/>
        <v>BL.GR.00033-10082</v>
      </c>
      <c r="B6335" s="64" t="e">
        <f>_xlfn.XLOOKUP(F6335,'PU-Holds'!Y:Y,'PU-Holds'!U:U)</f>
        <v>#N/A</v>
      </c>
      <c r="C6335" s="64" t="e">
        <f>_xlfn.XLOOKUP(F6335,'PU-Holds'!Y:Y,'PU-Holds'!P:P)</f>
        <v>#N/A</v>
      </c>
      <c r="F6335" s="64" t="s">
        <v>1199</v>
      </c>
      <c r="G6335" s="64">
        <v>10082</v>
      </c>
    </row>
    <row r="6336" spans="1:7">
      <c r="A6336" s="64" t="str">
        <f t="shared" si="101"/>
        <v>BL.GR.00034-10082</v>
      </c>
      <c r="B6336" s="64" t="e">
        <f>_xlfn.XLOOKUP(F6336,'PU-Holds'!Y:Y,'PU-Holds'!U:U)</f>
        <v>#N/A</v>
      </c>
      <c r="C6336" s="64" t="e">
        <f>_xlfn.XLOOKUP(F6336,'PU-Holds'!Y:Y,'PU-Holds'!P:P)</f>
        <v>#N/A</v>
      </c>
      <c r="F6336" s="64" t="s">
        <v>1201</v>
      </c>
      <c r="G6336" s="64">
        <v>10082</v>
      </c>
    </row>
    <row r="6337" spans="1:7">
      <c r="A6337" s="64" t="str">
        <f t="shared" si="101"/>
        <v>BL.GR.00035-10082</v>
      </c>
      <c r="B6337" s="64" t="e">
        <f>_xlfn.XLOOKUP(F6337,'PU-Holds'!Y:Y,'PU-Holds'!U:U)</f>
        <v>#N/A</v>
      </c>
      <c r="C6337" s="64" t="e">
        <f>_xlfn.XLOOKUP(F6337,'PU-Holds'!Y:Y,'PU-Holds'!P:P)</f>
        <v>#N/A</v>
      </c>
      <c r="F6337" s="64" t="s">
        <v>1203</v>
      </c>
      <c r="G6337" s="64">
        <v>10082</v>
      </c>
    </row>
    <row r="6338" spans="1:7">
      <c r="A6338" s="64" t="str">
        <f t="shared" si="101"/>
        <v>BL.GR.00036-10082</v>
      </c>
      <c r="B6338" s="64" t="e">
        <f>_xlfn.XLOOKUP(F6338,'PU-Holds'!Y:Y,'PU-Holds'!U:U)</f>
        <v>#N/A</v>
      </c>
      <c r="C6338" s="64" t="e">
        <f>_xlfn.XLOOKUP(F6338,'PU-Holds'!Y:Y,'PU-Holds'!P:P)</f>
        <v>#N/A</v>
      </c>
      <c r="F6338" s="64" t="s">
        <v>1205</v>
      </c>
      <c r="G6338" s="64">
        <v>10082</v>
      </c>
    </row>
    <row r="6339" spans="1:7">
      <c r="A6339" s="64" t="str">
        <f t="shared" si="101"/>
        <v>BL.GR.00037-10082</v>
      </c>
      <c r="B6339" s="64" t="e">
        <f>_xlfn.XLOOKUP(F6339,'PU-Holds'!Y:Y,'PU-Holds'!U:U)</f>
        <v>#N/A</v>
      </c>
      <c r="C6339" s="64" t="e">
        <f>_xlfn.XLOOKUP(F6339,'PU-Holds'!Y:Y,'PU-Holds'!P:P)</f>
        <v>#N/A</v>
      </c>
      <c r="F6339" s="64" t="s">
        <v>1207</v>
      </c>
      <c r="G6339" s="64">
        <v>10082</v>
      </c>
    </row>
    <row r="6340" spans="1:7">
      <c r="A6340" s="64" t="str">
        <f t="shared" si="101"/>
        <v>BL.GR.00038-10082</v>
      </c>
      <c r="B6340" s="64" t="e">
        <f>_xlfn.XLOOKUP(F6340,'PU-Holds'!Y:Y,'PU-Holds'!U:U)</f>
        <v>#N/A</v>
      </c>
      <c r="C6340" s="64" t="e">
        <f>_xlfn.XLOOKUP(F6340,'PU-Holds'!Y:Y,'PU-Holds'!P:P)</f>
        <v>#N/A</v>
      </c>
      <c r="F6340" s="64" t="s">
        <v>1209</v>
      </c>
      <c r="G6340" s="64">
        <v>10082</v>
      </c>
    </row>
    <row r="6341" spans="1:7">
      <c r="A6341" s="64" t="str">
        <f t="shared" si="101"/>
        <v>BL.GR.00039-10082</v>
      </c>
      <c r="B6341" s="64" t="e">
        <f>_xlfn.XLOOKUP(F6341,'PU-Holds'!Y:Y,'PU-Holds'!U:U)</f>
        <v>#N/A</v>
      </c>
      <c r="C6341" s="64" t="e">
        <f>_xlfn.XLOOKUP(F6341,'PU-Holds'!Y:Y,'PU-Holds'!P:P)</f>
        <v>#N/A</v>
      </c>
      <c r="F6341" s="64" t="s">
        <v>1211</v>
      </c>
      <c r="G6341" s="64">
        <v>10082</v>
      </c>
    </row>
    <row r="6342" spans="1:7">
      <c r="A6342" s="64" t="str">
        <f t="shared" si="101"/>
        <v>BL.GR.00040-10082</v>
      </c>
      <c r="B6342" s="64" t="e">
        <f>_xlfn.XLOOKUP(F6342,'PU-Holds'!Y:Y,'PU-Holds'!U:U)</f>
        <v>#N/A</v>
      </c>
      <c r="C6342" s="64" t="e">
        <f>_xlfn.XLOOKUP(F6342,'PU-Holds'!Y:Y,'PU-Holds'!P:P)</f>
        <v>#N/A</v>
      </c>
      <c r="F6342" s="64" t="s">
        <v>1213</v>
      </c>
      <c r="G6342" s="64">
        <v>10082</v>
      </c>
    </row>
    <row r="6343" spans="1:7">
      <c r="A6343" s="64" t="str">
        <f t="shared" si="101"/>
        <v>BL.GR.00041-10082</v>
      </c>
      <c r="B6343" s="64" t="e">
        <f>_xlfn.XLOOKUP(F6343,'PU-Holds'!Y:Y,'PU-Holds'!U:U)</f>
        <v>#N/A</v>
      </c>
      <c r="C6343" s="64" t="e">
        <f>_xlfn.XLOOKUP(F6343,'PU-Holds'!Y:Y,'PU-Holds'!P:P)</f>
        <v>#N/A</v>
      </c>
      <c r="F6343" s="64" t="s">
        <v>1215</v>
      </c>
      <c r="G6343" s="64">
        <v>10082</v>
      </c>
    </row>
    <row r="6344" spans="1:7">
      <c r="A6344" s="64" t="str">
        <f t="shared" si="101"/>
        <v>BL.GR.00042-10082</v>
      </c>
      <c r="B6344" s="64" t="e">
        <f>_xlfn.XLOOKUP(F6344,'PU-Holds'!Y:Y,'PU-Holds'!U:U)</f>
        <v>#N/A</v>
      </c>
      <c r="C6344" s="64" t="e">
        <f>_xlfn.XLOOKUP(F6344,'PU-Holds'!Y:Y,'PU-Holds'!P:P)</f>
        <v>#N/A</v>
      </c>
      <c r="F6344" s="64" t="s">
        <v>1217</v>
      </c>
      <c r="G6344" s="64">
        <v>10082</v>
      </c>
    </row>
    <row r="6345" spans="1:7">
      <c r="A6345" s="64" t="str">
        <f t="shared" si="101"/>
        <v>BL.GR.00043-10082</v>
      </c>
      <c r="B6345" s="64" t="e">
        <f>_xlfn.XLOOKUP(F6345,'PU-Holds'!Y:Y,'PU-Holds'!U:U)</f>
        <v>#N/A</v>
      </c>
      <c r="C6345" s="64" t="e">
        <f>_xlfn.XLOOKUP(F6345,'PU-Holds'!Y:Y,'PU-Holds'!P:P)</f>
        <v>#N/A</v>
      </c>
      <c r="F6345" s="64" t="s">
        <v>1219</v>
      </c>
      <c r="G6345" s="64">
        <v>10082</v>
      </c>
    </row>
    <row r="6346" spans="1:7">
      <c r="A6346" s="64" t="str">
        <f t="shared" si="101"/>
        <v>BL.GR.00044-10082</v>
      </c>
      <c r="B6346" s="64" t="e">
        <f>_xlfn.XLOOKUP(F6346,'PU-Holds'!Y:Y,'PU-Holds'!U:U)</f>
        <v>#N/A</v>
      </c>
      <c r="C6346" s="64" t="e">
        <f>_xlfn.XLOOKUP(F6346,'PU-Holds'!Y:Y,'PU-Holds'!P:P)</f>
        <v>#N/A</v>
      </c>
      <c r="F6346" s="64" t="s">
        <v>1221</v>
      </c>
      <c r="G6346" s="64">
        <v>10082</v>
      </c>
    </row>
    <row r="6347" spans="1:7">
      <c r="A6347" s="64" t="str">
        <f t="shared" si="101"/>
        <v>BL.GR.00045-10082</v>
      </c>
      <c r="B6347" s="64" t="e">
        <f>_xlfn.XLOOKUP(F6347,'PU-Holds'!Y:Y,'PU-Holds'!U:U)</f>
        <v>#N/A</v>
      </c>
      <c r="C6347" s="64" t="e">
        <f>_xlfn.XLOOKUP(F6347,'PU-Holds'!Y:Y,'PU-Holds'!P:P)</f>
        <v>#N/A</v>
      </c>
      <c r="F6347" s="64" t="s">
        <v>1223</v>
      </c>
      <c r="G6347" s="64">
        <v>10082</v>
      </c>
    </row>
    <row r="6348" spans="1:7">
      <c r="A6348" s="64" t="str">
        <f t="shared" si="101"/>
        <v>BL.GR.00046-10082</v>
      </c>
      <c r="B6348" s="64" t="e">
        <f>_xlfn.XLOOKUP(F6348,'PU-Holds'!Y:Y,'PU-Holds'!U:U)</f>
        <v>#N/A</v>
      </c>
      <c r="C6348" s="64" t="e">
        <f>_xlfn.XLOOKUP(F6348,'PU-Holds'!Y:Y,'PU-Holds'!P:P)</f>
        <v>#N/A</v>
      </c>
      <c r="F6348" s="64" t="s">
        <v>1225</v>
      </c>
      <c r="G6348" s="64">
        <v>10082</v>
      </c>
    </row>
  </sheetData>
  <sheetProtection autoFilter="0"/>
  <autoFilter ref="A1:C6348" xr:uid="{DAC554FF-7DA8-49E3-A237-7AB3974ACE0C}"/>
  <pageMargins left="0.7" right="0.7" top="0.78740157499999996" bottom="0.78740157499999996" header="0.3" footer="0.3"/>
  <pageSetup paperSize="9"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a5f4d9e-b29f-4b54-b6a1-342e95dccb17" xsi:nil="true"/>
    <lcf76f155ced4ddcb4097134ff3c332f xmlns="5845f222-9471-46d4-a912-cfab43950d46">
      <Terms xmlns="http://schemas.microsoft.com/office/infopath/2007/PartnerControls"/>
    </lcf76f155ced4ddcb4097134ff3c332f>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E967890697C7EA41A73C6211E41252A4" ma:contentTypeVersion="15" ma:contentTypeDescription="Ein neues Dokument erstellen." ma:contentTypeScope="" ma:versionID="7577988461ac1970ec92cdae85634078">
  <xsd:schema xmlns:xsd="http://www.w3.org/2001/XMLSchema" xmlns:xs="http://www.w3.org/2001/XMLSchema" xmlns:p="http://schemas.microsoft.com/office/2006/metadata/properties" xmlns:ns2="5845f222-9471-46d4-a912-cfab43950d46" xmlns:ns3="ea5f4d9e-b29f-4b54-b6a1-342e95dccb17" targetNamespace="http://schemas.microsoft.com/office/2006/metadata/properties" ma:root="true" ma:fieldsID="80ab0ea1ecccf7c5e175e47dc499da05" ns2:_="" ns3:_="">
    <xsd:import namespace="5845f222-9471-46d4-a912-cfab43950d46"/>
    <xsd:import namespace="ea5f4d9e-b29f-4b54-b6a1-342e95dccb1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45f222-9471-46d4-a912-cfab43950d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5db4756e-6d34-4502-8895-11cf82249378"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5f4d9e-b29f-4b54-b6a1-342e95dccb1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5afe30c-ec26-429c-a213-69cb19d1446e}" ma:internalName="TaxCatchAll" ma:showField="CatchAllData" ma:web="ea5f4d9e-b29f-4b54-b6a1-342e95dccb1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403F06-2ED1-4E09-9E8B-C08A9822BADD}"/>
</file>

<file path=customXml/itemProps2.xml><?xml version="1.0" encoding="utf-8"?>
<ds:datastoreItem xmlns:ds="http://schemas.openxmlformats.org/officeDocument/2006/customXml" ds:itemID="{59A7385D-BBC3-4458-8179-19D9668C984F}"/>
</file>

<file path=customXml/itemProps3.xml><?xml version="1.0" encoding="utf-8"?>
<ds:datastoreItem xmlns:ds="http://schemas.openxmlformats.org/officeDocument/2006/customXml" ds:itemID="{540ACCDF-3884-4DA2-B315-959B8258C029}"/>
</file>

<file path=customXml/itemProps4.xml><?xml version="1.0" encoding="utf-8"?>
<ds:datastoreItem xmlns:ds="http://schemas.openxmlformats.org/officeDocument/2006/customXml" ds:itemID="{A0E88FCF-764D-4514-9333-074D4E511C2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Petzold</dc:creator>
  <cp:keywords/>
  <dc:description/>
  <cp:lastModifiedBy>Michael Cepelka | Kletterkultur</cp:lastModifiedBy>
  <cp:revision/>
  <dcterms:created xsi:type="dcterms:W3CDTF">2021-05-20T08:28:41Z</dcterms:created>
  <dcterms:modified xsi:type="dcterms:W3CDTF">2024-07-31T15:08:58Z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0x0101001C12A78FAE45D3499378AEAAD78A3051</vt:lpwstr>
  </property>
  <property fmtid="{D5CDD505-2E9C-101B-9397-08002B2CF9AE}" pid="3" name="MediaServiceImageTags">
    <vt:lpwstr/>
  </property>
</Properties>
</file>